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C5F7AB6F-52BB-4BD9-B0AB-1C02746AD279}"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4" s="1"/>
  <c r="EC207" i="46"/>
  <c r="EB207" i="46"/>
  <c r="EA207" i="46"/>
  <c r="DZ207" i="46"/>
  <c r="BK207" i="46" s="1"/>
  <c r="DY207" i="46"/>
  <c r="BJ207" i="46" s="1"/>
  <c r="DX207" i="46"/>
  <c r="BI207" i="46" s="1"/>
  <c r="DW207" i="46"/>
  <c r="DV207" i="46"/>
  <c r="BG207" i="46" s="1"/>
  <c r="DU207" i="46"/>
  <c r="DT207" i="46"/>
  <c r="DS207" i="46"/>
  <c r="DR207" i="46"/>
  <c r="BC207" i="46" s="1"/>
  <c r="DQ207" i="46"/>
  <c r="BB207" i="46" s="1"/>
  <c r="DP207" i="46"/>
  <c r="DO207" i="46"/>
  <c r="AZ207" i="46" s="1"/>
  <c r="DN207" i="46"/>
  <c r="AY207" i="46" s="1"/>
  <c r="DM207" i="46"/>
  <c r="DL207" i="46"/>
  <c r="DK207" i="46"/>
  <c r="AV207" i="46" s="1"/>
  <c r="DJ207" i="46"/>
  <c r="AU207" i="46" s="1"/>
  <c r="DI207" i="46"/>
  <c r="AT207" i="46" s="1"/>
  <c r="DH207" i="46"/>
  <c r="DG207" i="46"/>
  <c r="DF207" i="46"/>
  <c r="AQ207" i="46" s="1"/>
  <c r="DE207" i="46"/>
  <c r="DD207" i="46"/>
  <c r="DC207" i="46"/>
  <c r="DB207" i="46"/>
  <c r="AM207" i="46" s="1"/>
  <c r="DA207" i="46"/>
  <c r="AL207" i="46" s="1"/>
  <c r="CZ207" i="46"/>
  <c r="CY207" i="46"/>
  <c r="CX207" i="46"/>
  <c r="CW207" i="46"/>
  <c r="CV207" i="46"/>
  <c r="CU207" i="46"/>
  <c r="AF207" i="46" s="1"/>
  <c r="CT207" i="46"/>
  <c r="AE207" i="46" s="1"/>
  <c r="CS207" i="46"/>
  <c r="AD207" i="46" s="1"/>
  <c r="CR207" i="46"/>
  <c r="CQ207" i="46"/>
  <c r="AB207" i="46" s="1"/>
  <c r="CP207" i="46"/>
  <c r="AA207" i="46" s="1"/>
  <c r="CO207" i="46"/>
  <c r="CN207" i="46"/>
  <c r="CM207" i="46"/>
  <c r="X207" i="46" s="1"/>
  <c r="CL207" i="46"/>
  <c r="W207" i="46" s="1"/>
  <c r="CK207" i="46"/>
  <c r="V207" i="46" s="1"/>
  <c r="CJ207" i="46"/>
  <c r="CI207" i="46"/>
  <c r="CH207" i="46"/>
  <c r="S207" i="46" s="1"/>
  <c r="CG207" i="46"/>
  <c r="CF207" i="46"/>
  <c r="CE207" i="46"/>
  <c r="P207" i="46" s="1"/>
  <c r="CD207" i="46"/>
  <c r="O207" i="46" s="1"/>
  <c r="CC207" i="46"/>
  <c r="N207" i="46" s="1"/>
  <c r="CB207" i="46"/>
  <c r="CA207" i="46"/>
  <c r="BZ207" i="46"/>
  <c r="K207" i="46" s="1"/>
  <c r="BY207" i="46"/>
  <c r="BX207" i="46"/>
  <c r="BW207" i="46"/>
  <c r="BV207" i="46"/>
  <c r="G207" i="46" s="1"/>
  <c r="BU207" i="46"/>
  <c r="F207" i="46" s="1"/>
  <c r="BT207" i="46"/>
  <c r="BS207" i="46"/>
  <c r="D207" i="46" s="1"/>
  <c r="BO207" i="46"/>
  <c r="B207" i="46"/>
  <c r="B207" i="44" s="1"/>
  <c r="A207" i="46"/>
  <c r="EF206" i="46"/>
  <c r="BQ206" i="46" s="1"/>
  <c r="EE206" i="46"/>
  <c r="BP206" i="46" s="1"/>
  <c r="ED206" i="46"/>
  <c r="BO206" i="46" s="1"/>
  <c r="EC206" i="46"/>
  <c r="EB206" i="46"/>
  <c r="BM206" i="46" s="1"/>
  <c r="EA206" i="46"/>
  <c r="BL206" i="46" s="1"/>
  <c r="DZ206" i="46"/>
  <c r="DY206" i="46"/>
  <c r="DX206" i="46"/>
  <c r="DW206" i="46"/>
  <c r="BH206" i="46" s="1"/>
  <c r="DV206" i="46"/>
  <c r="BG206" i="46" s="1"/>
  <c r="DU206" i="46"/>
  <c r="DT206" i="46"/>
  <c r="DS206" i="46"/>
  <c r="BD206" i="46" s="1"/>
  <c r="DR206" i="46"/>
  <c r="DQ206" i="46"/>
  <c r="DP206" i="46"/>
  <c r="BA206" i="46" s="1"/>
  <c r="DO206" i="46"/>
  <c r="AZ206" i="46" s="1"/>
  <c r="DN206" i="46"/>
  <c r="AY206" i="46" s="1"/>
  <c r="DM206" i="46"/>
  <c r="DL206" i="46"/>
  <c r="DK206" i="46"/>
  <c r="AV206" i="46" s="1"/>
  <c r="DJ206" i="46"/>
  <c r="DI206" i="46"/>
  <c r="DH206" i="46"/>
  <c r="DG206" i="46"/>
  <c r="AR206" i="46" s="1"/>
  <c r="DF206" i="46"/>
  <c r="AQ206" i="46" s="1"/>
  <c r="DE206" i="46"/>
  <c r="DD206" i="46"/>
  <c r="AO206" i="46" s="1"/>
  <c r="DC206" i="46"/>
  <c r="DB206" i="46"/>
  <c r="DA206" i="46"/>
  <c r="CZ206" i="46"/>
  <c r="AK206" i="46" s="1"/>
  <c r="CY206" i="46"/>
  <c r="AJ206" i="46" s="1"/>
  <c r="CX206" i="46"/>
  <c r="AI206" i="46" s="1"/>
  <c r="CW206" i="46"/>
  <c r="CV206" i="46"/>
  <c r="AG206" i="46" s="1"/>
  <c r="CU206" i="46"/>
  <c r="CT206" i="46"/>
  <c r="CS206" i="46"/>
  <c r="AD206" i="46" s="1"/>
  <c r="CR206" i="46"/>
  <c r="CQ206" i="46"/>
  <c r="AB206" i="46" s="1"/>
  <c r="CP206" i="46"/>
  <c r="AA206" i="46" s="1"/>
  <c r="CO206" i="46"/>
  <c r="Z206" i="46" s="1"/>
  <c r="CN206" i="46"/>
  <c r="Y206" i="46" s="1"/>
  <c r="CM206" i="46"/>
  <c r="X206" i="46" s="1"/>
  <c r="CL206" i="46"/>
  <c r="CK206" i="46"/>
  <c r="CJ206" i="46"/>
  <c r="U206" i="46" s="1"/>
  <c r="CI206" i="46"/>
  <c r="T206" i="46" s="1"/>
  <c r="CH206" i="46"/>
  <c r="S206" i="46" s="1"/>
  <c r="CG206" i="46"/>
  <c r="R206" i="46" s="1"/>
  <c r="CF206" i="46"/>
  <c r="Q206" i="46" s="1"/>
  <c r="CE206" i="46"/>
  <c r="CD206" i="46"/>
  <c r="CC206" i="46"/>
  <c r="CB206" i="46"/>
  <c r="M206" i="46" s="1"/>
  <c r="CA206" i="46"/>
  <c r="L206" i="46" s="1"/>
  <c r="BZ206" i="46"/>
  <c r="K206" i="46" s="1"/>
  <c r="BY206" i="46"/>
  <c r="BX206" i="46"/>
  <c r="I206" i="46" s="1"/>
  <c r="BW206" i="46"/>
  <c r="BV206" i="46"/>
  <c r="BU206" i="46"/>
  <c r="BT206" i="46"/>
  <c r="E206" i="46" s="1"/>
  <c r="BS206" i="46"/>
  <c r="D206" i="46" s="1"/>
  <c r="B206" i="46"/>
  <c r="A206" i="46"/>
  <c r="EF205" i="46"/>
  <c r="EE205" i="46"/>
  <c r="ED205" i="46"/>
  <c r="EC205" i="46"/>
  <c r="EB205" i="46"/>
  <c r="EA205" i="46"/>
  <c r="BL205" i="46" s="1"/>
  <c r="DZ205" i="46"/>
  <c r="DY205" i="46"/>
  <c r="BJ205" i="46" s="1"/>
  <c r="DX205" i="46"/>
  <c r="DW205" i="46"/>
  <c r="BH205" i="46" s="1"/>
  <c r="DV205" i="46"/>
  <c r="DU205" i="46"/>
  <c r="DT205" i="46"/>
  <c r="BE205" i="46" s="1"/>
  <c r="DS205" i="46"/>
  <c r="BD205" i="46" s="1"/>
  <c r="DR205" i="46"/>
  <c r="DQ205" i="46"/>
  <c r="BB205" i="46" s="1"/>
  <c r="DP205" i="46"/>
  <c r="BA205" i="46" s="1"/>
  <c r="DO205" i="46"/>
  <c r="AZ205" i="46" s="1"/>
  <c r="DN205" i="46"/>
  <c r="DM205" i="46"/>
  <c r="DL205" i="46"/>
  <c r="DK205" i="46"/>
  <c r="AV205" i="46" s="1"/>
  <c r="DJ205" i="46"/>
  <c r="DI205" i="46"/>
  <c r="DH205" i="46"/>
  <c r="AS205" i="46" s="1"/>
  <c r="DG205" i="46"/>
  <c r="AR205" i="46" s="1"/>
  <c r="DF205" i="46"/>
  <c r="AQ205" i="46" s="1"/>
  <c r="DE205" i="46"/>
  <c r="DD205" i="46"/>
  <c r="DC205" i="46"/>
  <c r="AN205" i="46" s="1"/>
  <c r="DB205" i="46"/>
  <c r="DA205" i="46"/>
  <c r="AL205" i="46" s="1"/>
  <c r="CZ205" i="46"/>
  <c r="AK205" i="46" s="1"/>
  <c r="CY205" i="46"/>
  <c r="CX205" i="46"/>
  <c r="AI205" i="46" s="1"/>
  <c r="CW205" i="46"/>
  <c r="CV205" i="46"/>
  <c r="AG205" i="46" s="1"/>
  <c r="CU205" i="46"/>
  <c r="AF205" i="46" s="1"/>
  <c r="CT205" i="46"/>
  <c r="CS205" i="46"/>
  <c r="CR205" i="46"/>
  <c r="AC205" i="46" s="1"/>
  <c r="CQ205" i="46"/>
  <c r="CP205" i="46"/>
  <c r="CO205" i="46"/>
  <c r="CN205" i="46"/>
  <c r="Y205" i="46" s="1"/>
  <c r="CM205" i="46"/>
  <c r="X205" i="46" s="1"/>
  <c r="CL205" i="46"/>
  <c r="CK205" i="46"/>
  <c r="V205" i="46" s="1"/>
  <c r="CJ205" i="46"/>
  <c r="CI205" i="46"/>
  <c r="T205" i="46" s="1"/>
  <c r="CH205" i="46"/>
  <c r="CG205" i="46"/>
  <c r="CF205" i="46"/>
  <c r="Q205" i="46" s="1"/>
  <c r="CE205" i="46"/>
  <c r="P205" i="46" s="1"/>
  <c r="CD205" i="46"/>
  <c r="CC205" i="46"/>
  <c r="N205" i="46" s="1"/>
  <c r="CB205" i="46"/>
  <c r="CA205" i="46"/>
  <c r="L205" i="46" s="1"/>
  <c r="BZ205" i="46"/>
  <c r="K205" i="46" s="1"/>
  <c r="BY205" i="46"/>
  <c r="BX205" i="46"/>
  <c r="BW205" i="46"/>
  <c r="H205" i="46" s="1"/>
  <c r="BV205" i="46"/>
  <c r="BU205" i="46"/>
  <c r="BT205" i="46"/>
  <c r="E205" i="46" s="1"/>
  <c r="BS205" i="46"/>
  <c r="B205" i="46"/>
  <c r="B205" i="44" s="1"/>
  <c r="A205" i="46"/>
  <c r="EF204" i="46"/>
  <c r="BQ204" i="46" s="1"/>
  <c r="EE204" i="46"/>
  <c r="BP204" i="46" s="1"/>
  <c r="ED204" i="46"/>
  <c r="BO204" i="46" s="1"/>
  <c r="EC204" i="46"/>
  <c r="BN204" i="46" s="1"/>
  <c r="EB204" i="46"/>
  <c r="BM204" i="46" s="1"/>
  <c r="EA204" i="46"/>
  <c r="DZ204" i="46"/>
  <c r="DY204" i="46"/>
  <c r="DX204" i="46"/>
  <c r="DW204" i="46"/>
  <c r="BH204" i="46" s="1"/>
  <c r="DV204" i="46"/>
  <c r="BG204" i="46" s="1"/>
  <c r="DU204" i="46"/>
  <c r="BF204" i="46" s="1"/>
  <c r="DT204" i="46"/>
  <c r="BE204" i="46" s="1"/>
  <c r="DS204" i="46"/>
  <c r="DR204" i="46"/>
  <c r="BC204" i="46" s="1"/>
  <c r="DQ204" i="46"/>
  <c r="DP204" i="46"/>
  <c r="DO204" i="46"/>
  <c r="AZ204" i="46" s="1"/>
  <c r="DN204" i="46"/>
  <c r="DM204" i="46"/>
  <c r="DL204" i="46"/>
  <c r="DK204" i="46"/>
  <c r="DJ204" i="46"/>
  <c r="DI204" i="46"/>
  <c r="DH204" i="46"/>
  <c r="DG204" i="46"/>
  <c r="AR204" i="46" s="1"/>
  <c r="DF204" i="46"/>
  <c r="DE204" i="46"/>
  <c r="AP204" i="46" s="1"/>
  <c r="DD204" i="46"/>
  <c r="AO204" i="46" s="1"/>
  <c r="DC204" i="46"/>
  <c r="DB204" i="46"/>
  <c r="DA204" i="46"/>
  <c r="CZ204" i="46"/>
  <c r="AK204" i="46" s="1"/>
  <c r="CY204" i="46"/>
  <c r="AJ204" i="46" s="1"/>
  <c r="CX204" i="46"/>
  <c r="CW204" i="46"/>
  <c r="CV204" i="46"/>
  <c r="AG204" i="46" s="1"/>
  <c r="CU204" i="46"/>
  <c r="CT204" i="46"/>
  <c r="CS204" i="46"/>
  <c r="CR204" i="46"/>
  <c r="AC204" i="46" s="1"/>
  <c r="CQ204" i="46"/>
  <c r="AB204" i="46" s="1"/>
  <c r="CP204" i="46"/>
  <c r="CO204" i="46"/>
  <c r="Z204" i="46" s="1"/>
  <c r="CN204" i="46"/>
  <c r="CM204" i="46"/>
  <c r="CL204" i="46"/>
  <c r="CK204" i="46"/>
  <c r="V204" i="46" s="1"/>
  <c r="CJ204" i="46"/>
  <c r="U204" i="46" s="1"/>
  <c r="CI204" i="46"/>
  <c r="T204" i="46" s="1"/>
  <c r="CH204" i="46"/>
  <c r="CG204" i="46"/>
  <c r="CF204" i="46"/>
  <c r="CE204" i="46"/>
  <c r="CD204" i="46"/>
  <c r="O204" i="46" s="1"/>
  <c r="CC204" i="46"/>
  <c r="CB204" i="46"/>
  <c r="M204" i="46" s="1"/>
  <c r="CA204" i="46"/>
  <c r="L204" i="46" s="1"/>
  <c r="BZ204" i="46"/>
  <c r="BY204" i="46"/>
  <c r="J204" i="46" s="1"/>
  <c r="BX204" i="46"/>
  <c r="I204" i="46" s="1"/>
  <c r="BW204" i="46"/>
  <c r="BV204" i="46"/>
  <c r="BU204" i="46"/>
  <c r="F204" i="46" s="1"/>
  <c r="BT204" i="46"/>
  <c r="E204" i="46" s="1"/>
  <c r="BS204" i="46"/>
  <c r="D204" i="46" s="1"/>
  <c r="B204" i="46"/>
  <c r="A204" i="46"/>
  <c r="EF203" i="46"/>
  <c r="EE203" i="46"/>
  <c r="ED203" i="46"/>
  <c r="EC203" i="46"/>
  <c r="EB203" i="46"/>
  <c r="BM203" i="46" s="1"/>
  <c r="EA203" i="46"/>
  <c r="BL203" i="46" s="1"/>
  <c r="DZ203" i="46"/>
  <c r="DY203" i="46"/>
  <c r="BJ203" i="46" s="1"/>
  <c r="DX203" i="46"/>
  <c r="BI203" i="46" s="1"/>
  <c r="DW203" i="46"/>
  <c r="DV203" i="46"/>
  <c r="BG203" i="44" s="1"/>
  <c r="DU203" i="46"/>
  <c r="DT203" i="46"/>
  <c r="BE203" i="46" s="1"/>
  <c r="DS203" i="46"/>
  <c r="BD203" i="46" s="1"/>
  <c r="DR203" i="46"/>
  <c r="DQ203" i="46"/>
  <c r="BB203" i="46" s="1"/>
  <c r="DP203" i="46"/>
  <c r="BA203" i="46" s="1"/>
  <c r="DO203" i="46"/>
  <c r="DN203" i="46"/>
  <c r="DM203" i="46"/>
  <c r="DL203" i="46"/>
  <c r="AW203" i="46" s="1"/>
  <c r="DK203" i="46"/>
  <c r="AV203" i="46" s="1"/>
  <c r="DJ203" i="46"/>
  <c r="DI203" i="46"/>
  <c r="AT203" i="46" s="1"/>
  <c r="DH203" i="46"/>
  <c r="AS203" i="46" s="1"/>
  <c r="DG203" i="46"/>
  <c r="DF203" i="46"/>
  <c r="DE203" i="46"/>
  <c r="DD203" i="46"/>
  <c r="AO203" i="46" s="1"/>
  <c r="DC203" i="46"/>
  <c r="AN203" i="46" s="1"/>
  <c r="DB203" i="46"/>
  <c r="DA203" i="46"/>
  <c r="CZ203" i="46"/>
  <c r="CY203" i="46"/>
  <c r="CX203" i="46"/>
  <c r="CW203" i="46"/>
  <c r="CV203" i="46"/>
  <c r="AG203" i="46" s="1"/>
  <c r="CU203" i="46"/>
  <c r="AF203" i="46" s="1"/>
  <c r="CT203" i="46"/>
  <c r="CS203" i="46"/>
  <c r="CR203" i="46"/>
  <c r="AC203" i="46" s="1"/>
  <c r="CQ203" i="46"/>
  <c r="CP203" i="46"/>
  <c r="CO203" i="46"/>
  <c r="CN203" i="46"/>
  <c r="CM203" i="46"/>
  <c r="X203" i="46" s="1"/>
  <c r="CL203" i="46"/>
  <c r="W203" i="46" s="1"/>
  <c r="CK203" i="46"/>
  <c r="V203" i="46" s="1"/>
  <c r="CJ203" i="46"/>
  <c r="CI203" i="46"/>
  <c r="CH203" i="46"/>
  <c r="CG203" i="46"/>
  <c r="CF203" i="46"/>
  <c r="Q203" i="46" s="1"/>
  <c r="CE203" i="46"/>
  <c r="P203" i="46" s="1"/>
  <c r="CD203" i="46"/>
  <c r="O203" i="46" s="1"/>
  <c r="CC203" i="46"/>
  <c r="N203" i="46" s="1"/>
  <c r="CB203" i="46"/>
  <c r="M203" i="46" s="1"/>
  <c r="CA203" i="46"/>
  <c r="BZ203" i="46"/>
  <c r="BY203" i="46"/>
  <c r="BX203" i="46"/>
  <c r="I203" i="46" s="1"/>
  <c r="BW203" i="46"/>
  <c r="H203" i="46" s="1"/>
  <c r="BV203" i="46"/>
  <c r="BU203" i="46"/>
  <c r="F203" i="46" s="1"/>
  <c r="BT203" i="46"/>
  <c r="BS203" i="46"/>
  <c r="BG203" i="46"/>
  <c r="B203" i="46"/>
  <c r="B203" i="44" s="1"/>
  <c r="A203" i="46"/>
  <c r="EF202" i="46"/>
  <c r="BQ202" i="46" s="1"/>
  <c r="EE202" i="46"/>
  <c r="ED202" i="46"/>
  <c r="BO202" i="46" s="1"/>
  <c r="EC202" i="46"/>
  <c r="BN202" i="46" s="1"/>
  <c r="EB202" i="46"/>
  <c r="BM202" i="46" s="1"/>
  <c r="EA202" i="46"/>
  <c r="DZ202" i="46"/>
  <c r="DY202" i="46"/>
  <c r="DX202" i="46"/>
  <c r="BI202" i="46" s="1"/>
  <c r="DW202" i="46"/>
  <c r="DV202" i="46"/>
  <c r="DU202" i="46"/>
  <c r="BF202" i="46" s="1"/>
  <c r="DT202" i="46"/>
  <c r="BE202" i="46" s="1"/>
  <c r="DS202" i="46"/>
  <c r="DR202" i="46"/>
  <c r="DQ202" i="46"/>
  <c r="DP202" i="46"/>
  <c r="BA202" i="46" s="1"/>
  <c r="DO202" i="46"/>
  <c r="DN202" i="46"/>
  <c r="AY202" i="46" s="1"/>
  <c r="DM202" i="46"/>
  <c r="DL202" i="46"/>
  <c r="AW202" i="46" s="1"/>
  <c r="DK202" i="46"/>
  <c r="DJ202" i="46"/>
  <c r="DI202" i="46"/>
  <c r="DH202" i="46"/>
  <c r="AS202" i="46" s="1"/>
  <c r="DG202" i="46"/>
  <c r="DF202" i="46"/>
  <c r="AQ202" i="46" s="1"/>
  <c r="DE202" i="46"/>
  <c r="DD202" i="46"/>
  <c r="DC202" i="46"/>
  <c r="DB202" i="46"/>
  <c r="DA202" i="46"/>
  <c r="AL202" i="46" s="1"/>
  <c r="CZ202" i="46"/>
  <c r="AK202" i="46" s="1"/>
  <c r="CY202" i="46"/>
  <c r="CX202" i="46"/>
  <c r="AI202" i="46" s="1"/>
  <c r="CW202" i="46"/>
  <c r="AH202" i="46" s="1"/>
  <c r="CV202" i="46"/>
  <c r="AG202" i="46" s="1"/>
  <c r="CU202" i="46"/>
  <c r="AF202" i="46" s="1"/>
  <c r="CT202" i="46"/>
  <c r="CS202" i="46"/>
  <c r="AD202" i="46" s="1"/>
  <c r="CR202" i="46"/>
  <c r="AC202" i="46" s="1"/>
  <c r="CQ202" i="46"/>
  <c r="CP202" i="46"/>
  <c r="AA202" i="46" s="1"/>
  <c r="CO202" i="46"/>
  <c r="Z202" i="46" s="1"/>
  <c r="CN202" i="46"/>
  <c r="CM202" i="46"/>
  <c r="CL202" i="46"/>
  <c r="CK202" i="46"/>
  <c r="CJ202" i="46"/>
  <c r="U202" i="46" s="1"/>
  <c r="CI202" i="46"/>
  <c r="CH202" i="46"/>
  <c r="S202" i="46" s="1"/>
  <c r="CG202" i="46"/>
  <c r="R202" i="46" s="1"/>
  <c r="CF202" i="46"/>
  <c r="Q202" i="46" s="1"/>
  <c r="CE202" i="46"/>
  <c r="CD202" i="46"/>
  <c r="O202" i="46" s="1"/>
  <c r="CC202" i="46"/>
  <c r="CB202" i="46"/>
  <c r="M202" i="46" s="1"/>
  <c r="CA202" i="46"/>
  <c r="BZ202" i="46"/>
  <c r="BY202" i="46"/>
  <c r="BX202" i="46"/>
  <c r="BW202" i="46"/>
  <c r="BV202" i="46"/>
  <c r="BU202" i="46"/>
  <c r="BT202" i="46"/>
  <c r="E202" i="46" s="1"/>
  <c r="BS202" i="46"/>
  <c r="B202" i="46"/>
  <c r="A202" i="46"/>
  <c r="EF201" i="46"/>
  <c r="EE201" i="46"/>
  <c r="ED201" i="46"/>
  <c r="EC201" i="46"/>
  <c r="BN201" i="46" s="1"/>
  <c r="EB201" i="46"/>
  <c r="BM201" i="46" s="1"/>
  <c r="EA201" i="46"/>
  <c r="BL201" i="46" s="1"/>
  <c r="DZ201" i="46"/>
  <c r="DY201" i="46"/>
  <c r="BJ201" i="46" s="1"/>
  <c r="DX201" i="46"/>
  <c r="DW201" i="46"/>
  <c r="DV201" i="46"/>
  <c r="DU201" i="46"/>
  <c r="BF201" i="46" s="1"/>
  <c r="DT201" i="46"/>
  <c r="BE201" i="46" s="1"/>
  <c r="DS201" i="46"/>
  <c r="DR201" i="46"/>
  <c r="BC201" i="46" s="1"/>
  <c r="DQ201" i="46"/>
  <c r="BB201" i="46" s="1"/>
  <c r="DP201" i="46"/>
  <c r="DO201" i="46"/>
  <c r="AZ201" i="46" s="1"/>
  <c r="DN201" i="46"/>
  <c r="DM201" i="46"/>
  <c r="AX201" i="46" s="1"/>
  <c r="DL201" i="46"/>
  <c r="AW201" i="46" s="1"/>
  <c r="DK201" i="46"/>
  <c r="DJ201" i="46"/>
  <c r="AU201" i="46" s="1"/>
  <c r="DI201" i="46"/>
  <c r="DH201" i="46"/>
  <c r="DG201" i="46"/>
  <c r="DF201" i="46"/>
  <c r="DE201" i="46"/>
  <c r="DD201" i="46"/>
  <c r="AO201" i="46" s="1"/>
  <c r="DC201" i="46"/>
  <c r="DB201" i="46"/>
  <c r="DA201" i="46"/>
  <c r="AL201" i="46" s="1"/>
  <c r="CZ201" i="46"/>
  <c r="CY201" i="46"/>
  <c r="CX201" i="46"/>
  <c r="CW201" i="46"/>
  <c r="AH201" i="46" s="1"/>
  <c r="CV201" i="46"/>
  <c r="AG201" i="46" s="1"/>
  <c r="CU201" i="46"/>
  <c r="CT201" i="46"/>
  <c r="AE201" i="46" s="1"/>
  <c r="CS201" i="46"/>
  <c r="AD201" i="46" s="1"/>
  <c r="CR201" i="46"/>
  <c r="CQ201" i="46"/>
  <c r="AB201" i="46" s="1"/>
  <c r="CP201" i="46"/>
  <c r="CO201" i="46"/>
  <c r="CN201" i="46"/>
  <c r="Y201" i="46" s="1"/>
  <c r="CM201" i="46"/>
  <c r="CL201" i="46"/>
  <c r="W201" i="46" s="1"/>
  <c r="CK201" i="46"/>
  <c r="V201" i="46" s="1"/>
  <c r="CJ201" i="46"/>
  <c r="CI201" i="46"/>
  <c r="CH201" i="46"/>
  <c r="S201" i="46" s="1"/>
  <c r="CG201" i="46"/>
  <c r="R201" i="46" s="1"/>
  <c r="CF201" i="46"/>
  <c r="Q201" i="46" s="1"/>
  <c r="CE201" i="46"/>
  <c r="CD201" i="46"/>
  <c r="O201" i="46" s="1"/>
  <c r="CC201" i="46"/>
  <c r="CB201" i="46"/>
  <c r="CA201" i="46"/>
  <c r="BZ201" i="46"/>
  <c r="BY201" i="46"/>
  <c r="BX201" i="46"/>
  <c r="I201" i="46" s="1"/>
  <c r="BW201" i="46"/>
  <c r="H201" i="46" s="1"/>
  <c r="BV201" i="46"/>
  <c r="BU201" i="46"/>
  <c r="F201" i="46" s="1"/>
  <c r="BT201" i="46"/>
  <c r="BS201" i="46"/>
  <c r="D201" i="46" s="1"/>
  <c r="B201" i="46"/>
  <c r="B201" i="44" s="1"/>
  <c r="A201" i="46"/>
  <c r="EF200" i="46"/>
  <c r="BQ200" i="46" s="1"/>
  <c r="EE200" i="46"/>
  <c r="ED200" i="46"/>
  <c r="BO200" i="46" s="1"/>
  <c r="EC200" i="46"/>
  <c r="BN200" i="46" s="1"/>
  <c r="EB200" i="46"/>
  <c r="EA200" i="46"/>
  <c r="DZ200" i="46"/>
  <c r="DY200" i="46"/>
  <c r="BJ200" i="46" s="1"/>
  <c r="DX200" i="46"/>
  <c r="BI200" i="46" s="1"/>
  <c r="DW200" i="46"/>
  <c r="DV200" i="46"/>
  <c r="BG200" i="46" s="1"/>
  <c r="DU200" i="46"/>
  <c r="BF200" i="46" s="1"/>
  <c r="DT200" i="46"/>
  <c r="BE200" i="46" s="1"/>
  <c r="DS200" i="46"/>
  <c r="DR200" i="46"/>
  <c r="DQ200" i="46"/>
  <c r="DP200" i="46"/>
  <c r="BA200" i="46" s="1"/>
  <c r="DO200" i="46"/>
  <c r="DN200" i="46"/>
  <c r="DM200" i="46"/>
  <c r="DL200" i="46"/>
  <c r="DK200" i="46"/>
  <c r="AV200" i="46" s="1"/>
  <c r="DJ200" i="46"/>
  <c r="DI200" i="46"/>
  <c r="DH200" i="46"/>
  <c r="AS200" i="46" s="1"/>
  <c r="DG200" i="46"/>
  <c r="DF200" i="46"/>
  <c r="AQ200" i="46" s="1"/>
  <c r="DE200" i="46"/>
  <c r="AP200" i="46" s="1"/>
  <c r="DD200" i="46"/>
  <c r="AO200" i="46" s="1"/>
  <c r="DC200" i="46"/>
  <c r="AN200" i="46" s="1"/>
  <c r="DB200" i="46"/>
  <c r="DA200" i="46"/>
  <c r="CZ200" i="46"/>
  <c r="AK200" i="46" s="1"/>
  <c r="CY200" i="46"/>
  <c r="CX200" i="46"/>
  <c r="AI200" i="46" s="1"/>
  <c r="CW200" i="46"/>
  <c r="AH200" i="46" s="1"/>
  <c r="CV200" i="46"/>
  <c r="AG200" i="46" s="1"/>
  <c r="CU200" i="46"/>
  <c r="CT200" i="46"/>
  <c r="CS200" i="46"/>
  <c r="CR200" i="46"/>
  <c r="AC200" i="46" s="1"/>
  <c r="CQ200" i="46"/>
  <c r="CP200" i="46"/>
  <c r="AA200" i="46" s="1"/>
  <c r="CO200" i="46"/>
  <c r="Z200" i="46" s="1"/>
  <c r="CN200" i="46"/>
  <c r="CM200" i="46"/>
  <c r="CL200" i="46"/>
  <c r="CK200" i="46"/>
  <c r="V200" i="46" s="1"/>
  <c r="CJ200" i="46"/>
  <c r="U200" i="46" s="1"/>
  <c r="CI200" i="46"/>
  <c r="CH200" i="46"/>
  <c r="S200" i="46" s="1"/>
  <c r="CG200" i="46"/>
  <c r="R200" i="46" s="1"/>
  <c r="CF200" i="46"/>
  <c r="Q200" i="46" s="1"/>
  <c r="CE200" i="46"/>
  <c r="CD200" i="46"/>
  <c r="CC200" i="46"/>
  <c r="CB200" i="46"/>
  <c r="M200" i="46" s="1"/>
  <c r="CA200" i="46"/>
  <c r="BZ200" i="46"/>
  <c r="K200" i="46" s="1"/>
  <c r="BY200" i="46"/>
  <c r="J200" i="46" s="1"/>
  <c r="BX200" i="46"/>
  <c r="I200" i="46" s="1"/>
  <c r="BW200" i="46"/>
  <c r="BV200" i="46"/>
  <c r="BU200" i="46"/>
  <c r="F200" i="46" s="1"/>
  <c r="BT200" i="46"/>
  <c r="E200" i="46" s="1"/>
  <c r="BS200" i="46"/>
  <c r="B200" i="46"/>
  <c r="A200" i="46"/>
  <c r="C200" i="46" s="1"/>
  <c r="C200" i="44" s="1"/>
  <c r="EF199" i="46"/>
  <c r="EE199" i="46"/>
  <c r="ED199" i="46"/>
  <c r="EC199" i="46"/>
  <c r="BN199" i="46" s="1"/>
  <c r="EB199" i="46"/>
  <c r="BM199" i="46" s="1"/>
  <c r="EA199" i="46"/>
  <c r="DZ199" i="46"/>
  <c r="BK199" i="46" s="1"/>
  <c r="DY199" i="46"/>
  <c r="BJ199" i="46" s="1"/>
  <c r="DX199" i="46"/>
  <c r="DW199" i="46"/>
  <c r="BH199" i="46" s="1"/>
  <c r="DV199" i="46"/>
  <c r="BG199" i="46" s="1"/>
  <c r="DU199" i="46"/>
  <c r="BF199" i="46" s="1"/>
  <c r="DT199" i="46"/>
  <c r="BE199" i="46" s="1"/>
  <c r="DS199" i="46"/>
  <c r="DR199" i="46"/>
  <c r="DQ199" i="46"/>
  <c r="BB199" i="46" s="1"/>
  <c r="DP199" i="46"/>
  <c r="DO199" i="46"/>
  <c r="DN199" i="46"/>
  <c r="DM199" i="46"/>
  <c r="AX199" i="46" s="1"/>
  <c r="DL199" i="46"/>
  <c r="AW199" i="46" s="1"/>
  <c r="DK199" i="46"/>
  <c r="AV199" i="46" s="1"/>
  <c r="DJ199" i="46"/>
  <c r="DI199" i="46"/>
  <c r="AT199" i="46" s="1"/>
  <c r="DH199" i="46"/>
  <c r="DG199" i="46"/>
  <c r="DF199" i="46"/>
  <c r="DE199" i="46"/>
  <c r="DD199" i="46"/>
  <c r="AO199" i="46" s="1"/>
  <c r="DC199" i="46"/>
  <c r="AN199" i="46" s="1"/>
  <c r="DB199" i="46"/>
  <c r="DA199" i="46"/>
  <c r="CZ199" i="46"/>
  <c r="CY199" i="46"/>
  <c r="AJ199" i="46" s="1"/>
  <c r="CX199" i="46"/>
  <c r="CW199" i="46"/>
  <c r="CV199" i="46"/>
  <c r="AG199" i="46" s="1"/>
  <c r="CU199" i="46"/>
  <c r="CT199" i="46"/>
  <c r="CS199" i="46"/>
  <c r="AD199" i="46" s="1"/>
  <c r="CR199" i="46"/>
  <c r="CQ199" i="46"/>
  <c r="CP199" i="46"/>
  <c r="CO199" i="46"/>
  <c r="CN199" i="46"/>
  <c r="Y199" i="46" s="1"/>
  <c r="CM199" i="46"/>
  <c r="CL199" i="46"/>
  <c r="CK199" i="46"/>
  <c r="CJ199" i="46"/>
  <c r="CI199" i="46"/>
  <c r="CH199" i="46"/>
  <c r="CG199" i="46"/>
  <c r="R199" i="46" s="1"/>
  <c r="CF199" i="46"/>
  <c r="Q199" i="46" s="1"/>
  <c r="CE199" i="46"/>
  <c r="CD199" i="46"/>
  <c r="CC199" i="46"/>
  <c r="N199" i="46" s="1"/>
  <c r="CB199" i="46"/>
  <c r="CA199" i="46"/>
  <c r="BZ199" i="46"/>
  <c r="BY199" i="46"/>
  <c r="J199" i="46" s="1"/>
  <c r="BX199" i="46"/>
  <c r="I199" i="46" s="1"/>
  <c r="BW199" i="46"/>
  <c r="BV199" i="46"/>
  <c r="BU199" i="46"/>
  <c r="BT199" i="46"/>
  <c r="BS199" i="46"/>
  <c r="B199" i="46"/>
  <c r="B199" i="44" s="1"/>
  <c r="A199" i="46"/>
  <c r="A199" i="44" s="1"/>
  <c r="EF198" i="46"/>
  <c r="BQ198" i="46" s="1"/>
  <c r="EE198" i="46"/>
  <c r="BP198" i="46" s="1"/>
  <c r="ED198" i="46"/>
  <c r="EC198" i="46"/>
  <c r="BN198" i="46" s="1"/>
  <c r="EB198" i="46"/>
  <c r="BM198" i="46" s="1"/>
  <c r="EA198" i="46"/>
  <c r="BL198" i="46" s="1"/>
  <c r="DZ198" i="46"/>
  <c r="DY198" i="46"/>
  <c r="BJ198" i="46" s="1"/>
  <c r="DX198" i="46"/>
  <c r="BI198" i="46" s="1"/>
  <c r="DW198" i="46"/>
  <c r="BH198" i="46" s="1"/>
  <c r="DV198" i="46"/>
  <c r="DU198" i="46"/>
  <c r="BF198" i="46" s="1"/>
  <c r="DT198" i="46"/>
  <c r="BE198" i="46" s="1"/>
  <c r="DS198" i="46"/>
  <c r="DR198" i="46"/>
  <c r="DQ198" i="46"/>
  <c r="BB198" i="46" s="1"/>
  <c r="DP198" i="46"/>
  <c r="BA198" i="46" s="1"/>
  <c r="DO198" i="46"/>
  <c r="AZ198" i="46" s="1"/>
  <c r="DN198" i="46"/>
  <c r="AY198" i="46" s="1"/>
  <c r="DM198" i="46"/>
  <c r="AX198" i="46" s="1"/>
  <c r="DL198" i="46"/>
  <c r="DK198" i="46"/>
  <c r="DJ198" i="46"/>
  <c r="DI198" i="46"/>
  <c r="AT198" i="46" s="1"/>
  <c r="DH198" i="46"/>
  <c r="AS198" i="46" s="1"/>
  <c r="DG198" i="46"/>
  <c r="AR198" i="46" s="1"/>
  <c r="DF198" i="46"/>
  <c r="DE198" i="46"/>
  <c r="AP198" i="46" s="1"/>
  <c r="DD198" i="46"/>
  <c r="DC198" i="46"/>
  <c r="AN198" i="46" s="1"/>
  <c r="DB198" i="46"/>
  <c r="DA198" i="46"/>
  <c r="AL198" i="46" s="1"/>
  <c r="CZ198" i="46"/>
  <c r="AK198" i="46" s="1"/>
  <c r="CY198" i="46"/>
  <c r="AJ198" i="46" s="1"/>
  <c r="CX198" i="46"/>
  <c r="CW198" i="46"/>
  <c r="CV198" i="46"/>
  <c r="AG198" i="46" s="1"/>
  <c r="CU198" i="46"/>
  <c r="AF198" i="46" s="1"/>
  <c r="CT198" i="46"/>
  <c r="AE198" i="46" s="1"/>
  <c r="CS198" i="46"/>
  <c r="CR198" i="46"/>
  <c r="AC198" i="46" s="1"/>
  <c r="CQ198" i="46"/>
  <c r="AB198" i="46" s="1"/>
  <c r="CP198" i="46"/>
  <c r="AA198" i="46" s="1"/>
  <c r="CO198" i="46"/>
  <c r="CN198" i="46"/>
  <c r="Y198" i="46" s="1"/>
  <c r="CM198" i="46"/>
  <c r="CL198" i="46"/>
  <c r="CK198" i="46"/>
  <c r="V198" i="46" s="1"/>
  <c r="CJ198" i="46"/>
  <c r="U198" i="46" s="1"/>
  <c r="CI198" i="46"/>
  <c r="T198" i="46" s="1"/>
  <c r="CH198" i="46"/>
  <c r="CG198" i="46"/>
  <c r="CF198" i="46"/>
  <c r="Q198" i="46" s="1"/>
  <c r="CE198" i="46"/>
  <c r="CD198" i="46"/>
  <c r="CC198" i="46"/>
  <c r="CB198" i="46"/>
  <c r="M198" i="46" s="1"/>
  <c r="CA198" i="46"/>
  <c r="L198" i="46" s="1"/>
  <c r="BZ198" i="46"/>
  <c r="K198" i="46" s="1"/>
  <c r="BY198" i="46"/>
  <c r="BX198" i="46"/>
  <c r="I198" i="46" s="1"/>
  <c r="BW198" i="46"/>
  <c r="H198" i="46" s="1"/>
  <c r="BV198" i="46"/>
  <c r="BU198" i="46"/>
  <c r="F198" i="46" s="1"/>
  <c r="BT198" i="46"/>
  <c r="E198" i="46" s="1"/>
  <c r="BS198" i="46"/>
  <c r="D198" i="46" s="1"/>
  <c r="B198" i="46"/>
  <c r="A198" i="46"/>
  <c r="A198" i="44" s="1"/>
  <c r="EF197" i="46"/>
  <c r="BQ197" i="46" s="1"/>
  <c r="EE197" i="46"/>
  <c r="ED197" i="46"/>
  <c r="BO197" i="44" s="1"/>
  <c r="EC197" i="46"/>
  <c r="BN197" i="44" s="1"/>
  <c r="EB197" i="46"/>
  <c r="BM197" i="46" s="1"/>
  <c r="EA197" i="46"/>
  <c r="DZ197" i="46"/>
  <c r="DY197" i="46"/>
  <c r="DX197" i="46"/>
  <c r="BI197" i="46" s="1"/>
  <c r="DW197" i="46"/>
  <c r="DV197" i="46"/>
  <c r="DU197" i="46"/>
  <c r="BF197" i="46" s="1"/>
  <c r="DT197" i="46"/>
  <c r="BE197" i="46" s="1"/>
  <c r="DS197" i="46"/>
  <c r="DR197" i="46"/>
  <c r="BC197" i="46" s="1"/>
  <c r="DQ197" i="46"/>
  <c r="DP197" i="46"/>
  <c r="DO197" i="46"/>
  <c r="AZ197" i="46" s="1"/>
  <c r="DN197" i="46"/>
  <c r="DM197" i="46"/>
  <c r="DL197" i="46"/>
  <c r="AW197" i="46" s="1"/>
  <c r="DK197" i="46"/>
  <c r="DJ197" i="46"/>
  <c r="DI197" i="46"/>
  <c r="DH197" i="46"/>
  <c r="DG197" i="46"/>
  <c r="AR197" i="46" s="1"/>
  <c r="DF197" i="46"/>
  <c r="AQ197" i="46" s="1"/>
  <c r="DE197" i="46"/>
  <c r="DD197" i="46"/>
  <c r="AO197" i="46" s="1"/>
  <c r="DC197" i="46"/>
  <c r="DB197" i="46"/>
  <c r="AM197" i="46" s="1"/>
  <c r="DA197" i="46"/>
  <c r="CZ197" i="46"/>
  <c r="CY197" i="46"/>
  <c r="CX197" i="46"/>
  <c r="CW197" i="46"/>
  <c r="CV197" i="46"/>
  <c r="AG197" i="46" s="1"/>
  <c r="CU197" i="46"/>
  <c r="CT197" i="46"/>
  <c r="CS197" i="46"/>
  <c r="CR197" i="46"/>
  <c r="CQ197" i="46"/>
  <c r="CP197" i="46"/>
  <c r="CO197" i="46"/>
  <c r="CN197" i="46"/>
  <c r="Y197" i="46" s="1"/>
  <c r="CM197" i="46"/>
  <c r="CL197" i="46"/>
  <c r="W197" i="46" s="1"/>
  <c r="CK197" i="46"/>
  <c r="CJ197" i="46"/>
  <c r="CI197" i="46"/>
  <c r="T197" i="46" s="1"/>
  <c r="CH197" i="46"/>
  <c r="CG197" i="46"/>
  <c r="CF197" i="46"/>
  <c r="Q197" i="46" s="1"/>
  <c r="CE197" i="46"/>
  <c r="P197" i="46" s="1"/>
  <c r="CD197" i="46"/>
  <c r="O197" i="46" s="1"/>
  <c r="CC197" i="46"/>
  <c r="CB197" i="46"/>
  <c r="M197" i="46" s="1"/>
  <c r="CA197" i="46"/>
  <c r="L197" i="46" s="1"/>
  <c r="BZ197" i="46"/>
  <c r="BY197" i="46"/>
  <c r="BX197" i="46"/>
  <c r="I197" i="46" s="1"/>
  <c r="BW197" i="46"/>
  <c r="H197" i="46" s="1"/>
  <c r="BV197" i="46"/>
  <c r="BU197" i="46"/>
  <c r="BT197" i="46"/>
  <c r="E197" i="46" s="1"/>
  <c r="BS197" i="46"/>
  <c r="BO197" i="46"/>
  <c r="BN197" i="46"/>
  <c r="B197" i="46"/>
  <c r="A197" i="46"/>
  <c r="EF196" i="46"/>
  <c r="BQ196" i="46" s="1"/>
  <c r="EE196" i="46"/>
  <c r="ED196" i="46"/>
  <c r="BO196" i="46" s="1"/>
  <c r="EC196" i="46"/>
  <c r="BN196" i="46" s="1"/>
  <c r="EB196" i="46"/>
  <c r="BM196" i="46" s="1"/>
  <c r="EA196" i="46"/>
  <c r="BL196" i="46" s="1"/>
  <c r="DZ196" i="46"/>
  <c r="BK196" i="46" s="1"/>
  <c r="DY196" i="46"/>
  <c r="DX196" i="46"/>
  <c r="BI196" i="46" s="1"/>
  <c r="DW196" i="46"/>
  <c r="DV196" i="46"/>
  <c r="BG196" i="46" s="1"/>
  <c r="DU196" i="46"/>
  <c r="DT196" i="46"/>
  <c r="DS196" i="46"/>
  <c r="DR196" i="46"/>
  <c r="BC196" i="46" s="1"/>
  <c r="DQ196" i="46"/>
  <c r="BB196" i="46" s="1"/>
  <c r="DP196" i="46"/>
  <c r="DO196" i="46"/>
  <c r="DN196" i="46"/>
  <c r="AY196" i="46" s="1"/>
  <c r="DM196" i="46"/>
  <c r="DL196" i="46"/>
  <c r="DK196" i="46"/>
  <c r="DJ196" i="46"/>
  <c r="AU196" i="46" s="1"/>
  <c r="DI196" i="46"/>
  <c r="AT196" i="46" s="1"/>
  <c r="DH196" i="46"/>
  <c r="AS196" i="46" s="1"/>
  <c r="DG196" i="46"/>
  <c r="DF196" i="46"/>
  <c r="AQ196" i="46" s="1"/>
  <c r="DE196" i="46"/>
  <c r="AP196" i="46" s="1"/>
  <c r="DD196" i="46"/>
  <c r="DC196" i="46"/>
  <c r="DB196" i="46"/>
  <c r="AM196" i="46" s="1"/>
  <c r="DA196" i="46"/>
  <c r="CZ196" i="46"/>
  <c r="CY196" i="46"/>
  <c r="CX196" i="46"/>
  <c r="AI196" i="46" s="1"/>
  <c r="CW196" i="46"/>
  <c r="AH196" i="46" s="1"/>
  <c r="CV196" i="46"/>
  <c r="CU196" i="46"/>
  <c r="AF196" i="46" s="1"/>
  <c r="CT196" i="46"/>
  <c r="AE196" i="46" s="1"/>
  <c r="CS196" i="46"/>
  <c r="CR196" i="46"/>
  <c r="CQ196" i="46"/>
  <c r="CP196" i="46"/>
  <c r="CO196" i="46"/>
  <c r="CN196" i="46"/>
  <c r="Y196" i="46" s="1"/>
  <c r="CM196" i="46"/>
  <c r="CL196" i="46"/>
  <c r="W196" i="46" s="1"/>
  <c r="CK196" i="46"/>
  <c r="CJ196" i="46"/>
  <c r="U196" i="46" s="1"/>
  <c r="CI196" i="46"/>
  <c r="CH196" i="46"/>
  <c r="CG196" i="46"/>
  <c r="CF196" i="46"/>
  <c r="CE196" i="46"/>
  <c r="CD196" i="46"/>
  <c r="O196" i="46" s="1"/>
  <c r="CC196" i="46"/>
  <c r="CB196" i="46"/>
  <c r="CA196" i="46"/>
  <c r="BZ196" i="46"/>
  <c r="K196" i="46" s="1"/>
  <c r="BY196" i="46"/>
  <c r="J196" i="46" s="1"/>
  <c r="BX196" i="46"/>
  <c r="BW196" i="46"/>
  <c r="BV196" i="46"/>
  <c r="G196" i="46" s="1"/>
  <c r="BU196" i="46"/>
  <c r="BT196" i="46"/>
  <c r="BS196" i="46"/>
  <c r="B196" i="46"/>
  <c r="B196" i="44" s="1"/>
  <c r="A196" i="46"/>
  <c r="A196" i="44" s="1"/>
  <c r="EF195" i="46"/>
  <c r="EE195" i="46"/>
  <c r="ED195" i="46"/>
  <c r="BO195" i="46" s="1"/>
  <c r="EC195" i="46"/>
  <c r="BN195" i="46" s="1"/>
  <c r="EB195" i="46"/>
  <c r="EA195" i="46"/>
  <c r="BL195" i="46" s="1"/>
  <c r="DZ195" i="46"/>
  <c r="BK195" i="46" s="1"/>
  <c r="DY195" i="46"/>
  <c r="DX195" i="46"/>
  <c r="DW195" i="46"/>
  <c r="BH195" i="46" s="1"/>
  <c r="DV195" i="46"/>
  <c r="BG195" i="46" s="1"/>
  <c r="DU195" i="46"/>
  <c r="BF195" i="46" s="1"/>
  <c r="DT195" i="46"/>
  <c r="DS195" i="46"/>
  <c r="BD195" i="46" s="1"/>
  <c r="DR195" i="46"/>
  <c r="BC195" i="46" s="1"/>
  <c r="DQ195" i="46"/>
  <c r="BB195" i="46" s="1"/>
  <c r="DP195" i="46"/>
  <c r="BA195" i="46" s="1"/>
  <c r="DO195" i="46"/>
  <c r="DN195" i="46"/>
  <c r="AY195" i="46" s="1"/>
  <c r="DM195" i="46"/>
  <c r="AX195" i="46" s="1"/>
  <c r="DL195" i="46"/>
  <c r="DK195" i="46"/>
  <c r="AV195" i="46" s="1"/>
  <c r="DJ195" i="46"/>
  <c r="AU195" i="46" s="1"/>
  <c r="DI195" i="46"/>
  <c r="AT195" i="46" s="1"/>
  <c r="DH195" i="46"/>
  <c r="DG195" i="46"/>
  <c r="DF195" i="46"/>
  <c r="AQ195" i="46" s="1"/>
  <c r="DE195" i="46"/>
  <c r="AP195" i="46" s="1"/>
  <c r="DD195" i="46"/>
  <c r="AO195" i="46" s="1"/>
  <c r="DC195" i="46"/>
  <c r="DB195" i="46"/>
  <c r="DA195" i="46"/>
  <c r="CZ195" i="46"/>
  <c r="CY195" i="46"/>
  <c r="AJ195" i="46" s="1"/>
  <c r="CX195" i="46"/>
  <c r="AI195" i="46" s="1"/>
  <c r="CW195" i="46"/>
  <c r="AH195" i="46" s="1"/>
  <c r="CV195" i="46"/>
  <c r="CU195" i="46"/>
  <c r="AF195" i="46" s="1"/>
  <c r="CT195" i="46"/>
  <c r="CS195" i="46"/>
  <c r="CR195" i="46"/>
  <c r="CQ195" i="46"/>
  <c r="AB195" i="46" s="1"/>
  <c r="CP195" i="46"/>
  <c r="AA195" i="46" s="1"/>
  <c r="CO195" i="46"/>
  <c r="Z195" i="46" s="1"/>
  <c r="CN195" i="46"/>
  <c r="Y195" i="46" s="1"/>
  <c r="CM195" i="46"/>
  <c r="CL195" i="46"/>
  <c r="W195" i="46" s="1"/>
  <c r="CK195" i="46"/>
  <c r="V195" i="46" s="1"/>
  <c r="CJ195" i="46"/>
  <c r="CI195" i="46"/>
  <c r="T195" i="46" s="1"/>
  <c r="CH195" i="46"/>
  <c r="S195" i="46" s="1"/>
  <c r="CG195" i="46"/>
  <c r="R195" i="46" s="1"/>
  <c r="CF195" i="46"/>
  <c r="CE195" i="46"/>
  <c r="P195" i="46" s="1"/>
  <c r="CD195" i="46"/>
  <c r="O195" i="46" s="1"/>
  <c r="CC195" i="46"/>
  <c r="N195" i="46" s="1"/>
  <c r="CB195" i="46"/>
  <c r="CA195" i="46"/>
  <c r="BZ195" i="46"/>
  <c r="K195" i="46" s="1"/>
  <c r="BY195" i="46"/>
  <c r="J195" i="46" s="1"/>
  <c r="BX195" i="46"/>
  <c r="BW195" i="46"/>
  <c r="H195" i="46" s="1"/>
  <c r="BV195" i="46"/>
  <c r="G195" i="46" s="1"/>
  <c r="BU195" i="46"/>
  <c r="BT195" i="46"/>
  <c r="BS195" i="46"/>
  <c r="B195" i="46"/>
  <c r="A195" i="46"/>
  <c r="EF194" i="46"/>
  <c r="BQ194" i="46" s="1"/>
  <c r="EE194" i="46"/>
  <c r="ED194" i="46"/>
  <c r="BO194" i="46" s="1"/>
  <c r="EC194" i="46"/>
  <c r="EB194" i="46"/>
  <c r="EA194" i="46"/>
  <c r="DZ194" i="46"/>
  <c r="BK194" i="46" s="1"/>
  <c r="DY194" i="46"/>
  <c r="DX194" i="46"/>
  <c r="BI194" i="46" s="1"/>
  <c r="DW194" i="46"/>
  <c r="DV194" i="46"/>
  <c r="BG194" i="46" s="1"/>
  <c r="DU194" i="46"/>
  <c r="BF194" i="46" s="1"/>
  <c r="DT194" i="46"/>
  <c r="DS194" i="46"/>
  <c r="DR194" i="46"/>
  <c r="BC194" i="46" s="1"/>
  <c r="DQ194" i="46"/>
  <c r="DP194" i="46"/>
  <c r="DO194" i="46"/>
  <c r="DN194" i="46"/>
  <c r="AY194" i="46" s="1"/>
  <c r="DM194" i="46"/>
  <c r="AX194" i="46" s="1"/>
  <c r="DL194" i="46"/>
  <c r="DK194" i="46"/>
  <c r="DJ194" i="46"/>
  <c r="AU194" i="46" s="1"/>
  <c r="DI194" i="46"/>
  <c r="DH194" i="46"/>
  <c r="AS194" i="46" s="1"/>
  <c r="DG194" i="46"/>
  <c r="DF194" i="46"/>
  <c r="AQ194" i="46" s="1"/>
  <c r="DE194" i="46"/>
  <c r="DD194" i="46"/>
  <c r="DC194" i="46"/>
  <c r="DB194" i="46"/>
  <c r="AM194" i="46" s="1"/>
  <c r="DA194" i="46"/>
  <c r="CZ194" i="46"/>
  <c r="CY194" i="46"/>
  <c r="CX194" i="46"/>
  <c r="AI194" i="46" s="1"/>
  <c r="CW194" i="46"/>
  <c r="CV194" i="46"/>
  <c r="AG194" i="46" s="1"/>
  <c r="CU194" i="46"/>
  <c r="CT194" i="46"/>
  <c r="AE194" i="46" s="1"/>
  <c r="CS194" i="46"/>
  <c r="AD194" i="46" s="1"/>
  <c r="CR194" i="46"/>
  <c r="AC194" i="46" s="1"/>
  <c r="CQ194" i="46"/>
  <c r="CP194" i="46"/>
  <c r="CO194" i="46"/>
  <c r="Z194" i="46" s="1"/>
  <c r="CN194" i="46"/>
  <c r="CM194" i="46"/>
  <c r="CL194" i="46"/>
  <c r="W194" i="46" s="1"/>
  <c r="CK194" i="46"/>
  <c r="V194" i="46" s="1"/>
  <c r="CJ194" i="46"/>
  <c r="U194" i="46" s="1"/>
  <c r="CI194" i="46"/>
  <c r="CH194" i="46"/>
  <c r="S194" i="46" s="1"/>
  <c r="CG194" i="46"/>
  <c r="R194" i="46" s="1"/>
  <c r="CF194" i="46"/>
  <c r="CE194" i="46"/>
  <c r="CD194" i="46"/>
  <c r="O194" i="46" s="1"/>
  <c r="CC194" i="46"/>
  <c r="CB194" i="46"/>
  <c r="M194" i="46" s="1"/>
  <c r="CA194" i="46"/>
  <c r="BZ194" i="46"/>
  <c r="BY194" i="46"/>
  <c r="BX194" i="46"/>
  <c r="BW194" i="46"/>
  <c r="H194" i="46" s="1"/>
  <c r="BV194" i="46"/>
  <c r="G194" i="46" s="1"/>
  <c r="BU194" i="46"/>
  <c r="BT194" i="46"/>
  <c r="BS194" i="46"/>
  <c r="B194" i="46"/>
  <c r="B194" i="44" s="1"/>
  <c r="A194" i="46"/>
  <c r="EF193" i="46"/>
  <c r="EE193" i="46"/>
  <c r="ED193" i="46"/>
  <c r="EC193" i="46"/>
  <c r="BN193" i="44" s="1"/>
  <c r="EB193" i="46"/>
  <c r="EA193" i="46"/>
  <c r="BL193" i="46" s="1"/>
  <c r="DZ193" i="46"/>
  <c r="BK193" i="46" s="1"/>
  <c r="DY193" i="46"/>
  <c r="BJ193" i="46" s="1"/>
  <c r="DX193" i="46"/>
  <c r="DW193" i="46"/>
  <c r="BH193" i="46" s="1"/>
  <c r="DV193" i="46"/>
  <c r="BG193" i="46" s="1"/>
  <c r="DU193" i="46"/>
  <c r="DT193" i="46"/>
  <c r="DS193" i="46"/>
  <c r="DR193" i="46"/>
  <c r="DQ193" i="46"/>
  <c r="DP193" i="46"/>
  <c r="DO193" i="46"/>
  <c r="DN193" i="46"/>
  <c r="AY193" i="46" s="1"/>
  <c r="DM193" i="46"/>
  <c r="DL193" i="46"/>
  <c r="AW193" i="46" s="1"/>
  <c r="DK193" i="46"/>
  <c r="AV193" i="46" s="1"/>
  <c r="DJ193" i="46"/>
  <c r="DI193" i="46"/>
  <c r="DH193" i="46"/>
  <c r="AS193" i="46" s="1"/>
  <c r="DG193" i="46"/>
  <c r="DF193" i="46"/>
  <c r="AQ193" i="46" s="1"/>
  <c r="DE193" i="46"/>
  <c r="DD193" i="46"/>
  <c r="DC193" i="46"/>
  <c r="AN193" i="46" s="1"/>
  <c r="DB193" i="46"/>
  <c r="DA193" i="46"/>
  <c r="CZ193" i="46"/>
  <c r="CY193" i="46"/>
  <c r="CX193" i="46"/>
  <c r="AI193" i="46" s="1"/>
  <c r="CW193" i="46"/>
  <c r="CV193" i="46"/>
  <c r="AG193" i="46" s="1"/>
  <c r="CU193" i="46"/>
  <c r="CT193" i="46"/>
  <c r="AE193" i="46" s="1"/>
  <c r="CS193" i="46"/>
  <c r="AD193" i="46" s="1"/>
  <c r="CR193" i="46"/>
  <c r="CQ193" i="46"/>
  <c r="CP193" i="46"/>
  <c r="AA193" i="46" s="1"/>
  <c r="CO193" i="46"/>
  <c r="CN193" i="46"/>
  <c r="Y193" i="46" s="1"/>
  <c r="CM193" i="46"/>
  <c r="CL193" i="46"/>
  <c r="W193" i="46" s="1"/>
  <c r="CK193" i="46"/>
  <c r="CJ193" i="46"/>
  <c r="CI193" i="46"/>
  <c r="T193" i="46" s="1"/>
  <c r="CH193" i="46"/>
  <c r="S193" i="46" s="1"/>
  <c r="CG193" i="46"/>
  <c r="CF193" i="46"/>
  <c r="Q193" i="46" s="1"/>
  <c r="CE193" i="46"/>
  <c r="P193" i="46" s="1"/>
  <c r="CD193" i="46"/>
  <c r="CC193" i="46"/>
  <c r="CB193" i="46"/>
  <c r="CA193" i="46"/>
  <c r="L193" i="46" s="1"/>
  <c r="BZ193" i="46"/>
  <c r="K193" i="46" s="1"/>
  <c r="BY193" i="46"/>
  <c r="BX193" i="46"/>
  <c r="I193" i="46" s="1"/>
  <c r="BW193" i="46"/>
  <c r="BV193" i="46"/>
  <c r="G193" i="46" s="1"/>
  <c r="BU193" i="46"/>
  <c r="BT193" i="46"/>
  <c r="BS193" i="46"/>
  <c r="BO193" i="46"/>
  <c r="BN193" i="46"/>
  <c r="B193" i="46"/>
  <c r="A193" i="46"/>
  <c r="EF192" i="46"/>
  <c r="EE192" i="46"/>
  <c r="ED192" i="46"/>
  <c r="EC192" i="46"/>
  <c r="EB192" i="46"/>
  <c r="BM192" i="46" s="1"/>
  <c r="EA192" i="46"/>
  <c r="DZ192" i="46"/>
  <c r="BK192" i="46" s="1"/>
  <c r="DY192" i="46"/>
  <c r="DX192" i="46"/>
  <c r="BI192" i="46" s="1"/>
  <c r="DW192" i="46"/>
  <c r="DV192" i="46"/>
  <c r="DU192" i="46"/>
  <c r="BF192" i="46" s="1"/>
  <c r="DT192" i="46"/>
  <c r="BE192" i="46" s="1"/>
  <c r="DS192" i="46"/>
  <c r="DR192" i="46"/>
  <c r="BC192" i="46" s="1"/>
  <c r="DQ192" i="46"/>
  <c r="BB192" i="46" s="1"/>
  <c r="DP192" i="46"/>
  <c r="BA192" i="46" s="1"/>
  <c r="DO192" i="46"/>
  <c r="DN192" i="46"/>
  <c r="DM192" i="46"/>
  <c r="DL192" i="46"/>
  <c r="AW192" i="46" s="1"/>
  <c r="DK192" i="46"/>
  <c r="DJ192" i="46"/>
  <c r="AU192" i="46" s="1"/>
  <c r="DI192" i="46"/>
  <c r="AT192" i="46" s="1"/>
  <c r="DH192" i="46"/>
  <c r="AS192" i="46" s="1"/>
  <c r="DG192" i="46"/>
  <c r="AR192" i="46" s="1"/>
  <c r="DF192" i="46"/>
  <c r="AQ192" i="46" s="1"/>
  <c r="DE192" i="46"/>
  <c r="DD192" i="46"/>
  <c r="AO192" i="46" s="1"/>
  <c r="DC192" i="46"/>
  <c r="DB192" i="46"/>
  <c r="AM192" i="46" s="1"/>
  <c r="DA192" i="46"/>
  <c r="CZ192" i="46"/>
  <c r="AK192" i="46" s="1"/>
  <c r="CY192" i="46"/>
  <c r="CX192" i="46"/>
  <c r="CW192" i="46"/>
  <c r="CV192" i="46"/>
  <c r="AG192" i="46" s="1"/>
  <c r="CU192" i="46"/>
  <c r="CT192" i="46"/>
  <c r="AE192" i="46" s="1"/>
  <c r="CS192" i="46"/>
  <c r="AD192" i="46" s="1"/>
  <c r="CR192" i="46"/>
  <c r="AC192" i="46" s="1"/>
  <c r="CQ192" i="46"/>
  <c r="CP192" i="46"/>
  <c r="CO192" i="46"/>
  <c r="CN192" i="46"/>
  <c r="Y192" i="46" s="1"/>
  <c r="CM192" i="46"/>
  <c r="CL192" i="46"/>
  <c r="W192" i="46" s="1"/>
  <c r="CK192" i="46"/>
  <c r="V192" i="46" s="1"/>
  <c r="CJ192" i="46"/>
  <c r="U192" i="46" s="1"/>
  <c r="CI192" i="46"/>
  <c r="CH192" i="46"/>
  <c r="CG192" i="46"/>
  <c r="CF192" i="46"/>
  <c r="Q192" i="46" s="1"/>
  <c r="CE192" i="46"/>
  <c r="CD192" i="46"/>
  <c r="CC192" i="46"/>
  <c r="CB192" i="46"/>
  <c r="M192" i="46" s="1"/>
  <c r="CA192" i="46"/>
  <c r="L192" i="46" s="1"/>
  <c r="BZ192" i="46"/>
  <c r="BY192" i="46"/>
  <c r="BX192" i="46"/>
  <c r="I192" i="46" s="1"/>
  <c r="BW192" i="46"/>
  <c r="BV192" i="46"/>
  <c r="G192" i="46" s="1"/>
  <c r="BU192" i="46"/>
  <c r="BT192" i="46"/>
  <c r="BS192" i="46"/>
  <c r="B192" i="46"/>
  <c r="B192" i="44" s="1"/>
  <c r="A192" i="46"/>
  <c r="A192" i="44" s="1"/>
  <c r="EF191" i="46"/>
  <c r="BQ191" i="46" s="1"/>
  <c r="EE191" i="46"/>
  <c r="ED191" i="46"/>
  <c r="EC191" i="46"/>
  <c r="EB191" i="46"/>
  <c r="BM191" i="46" s="1"/>
  <c r="EA191" i="46"/>
  <c r="DZ191" i="46"/>
  <c r="DY191" i="46"/>
  <c r="DX191" i="46"/>
  <c r="BI191" i="46" s="1"/>
  <c r="DW191" i="46"/>
  <c r="DV191" i="46"/>
  <c r="BG191" i="46" s="1"/>
  <c r="DU191" i="46"/>
  <c r="DT191" i="46"/>
  <c r="BE191" i="46" s="1"/>
  <c r="DS191" i="46"/>
  <c r="BD191" i="46" s="1"/>
  <c r="DR191" i="46"/>
  <c r="DQ191" i="46"/>
  <c r="BB191" i="46" s="1"/>
  <c r="DP191" i="46"/>
  <c r="BA191" i="46" s="1"/>
  <c r="DO191" i="46"/>
  <c r="DN191" i="46"/>
  <c r="DM191" i="46"/>
  <c r="DL191" i="46"/>
  <c r="AW191" i="46" s="1"/>
  <c r="DK191" i="46"/>
  <c r="DJ191" i="46"/>
  <c r="AU191" i="46" s="1"/>
  <c r="DI191" i="46"/>
  <c r="DH191" i="46"/>
  <c r="AS191" i="46" s="1"/>
  <c r="DG191" i="46"/>
  <c r="DF191" i="46"/>
  <c r="AQ191" i="46" s="1"/>
  <c r="DE191" i="46"/>
  <c r="DD191" i="46"/>
  <c r="DC191" i="46"/>
  <c r="DB191" i="46"/>
  <c r="DA191" i="46"/>
  <c r="AL191" i="46" s="1"/>
  <c r="CZ191" i="46"/>
  <c r="AK191" i="46" s="1"/>
  <c r="CY191" i="46"/>
  <c r="AJ191" i="46" s="1"/>
  <c r="CX191" i="46"/>
  <c r="CW191" i="46"/>
  <c r="CV191" i="46"/>
  <c r="CU191" i="46"/>
  <c r="CT191" i="46"/>
  <c r="CS191" i="46"/>
  <c r="CR191" i="46"/>
  <c r="AC191" i="46" s="1"/>
  <c r="CQ191" i="46"/>
  <c r="AB191" i="46" s="1"/>
  <c r="CP191" i="46"/>
  <c r="AA191" i="46" s="1"/>
  <c r="CO191" i="46"/>
  <c r="CN191" i="46"/>
  <c r="CM191" i="46"/>
  <c r="X191" i="46" s="1"/>
  <c r="CL191" i="46"/>
  <c r="CK191" i="46"/>
  <c r="V191" i="46" s="1"/>
  <c r="CJ191" i="46"/>
  <c r="U191" i="46" s="1"/>
  <c r="CI191" i="46"/>
  <c r="CH191" i="46"/>
  <c r="S191" i="46" s="1"/>
  <c r="CG191" i="46"/>
  <c r="CF191" i="46"/>
  <c r="Q191" i="46" s="1"/>
  <c r="CE191" i="46"/>
  <c r="CD191" i="46"/>
  <c r="CC191" i="46"/>
  <c r="CB191" i="46"/>
  <c r="M191" i="46" s="1"/>
  <c r="CA191" i="46"/>
  <c r="BZ191" i="46"/>
  <c r="BY191" i="46"/>
  <c r="BX191" i="46"/>
  <c r="I191" i="46" s="1"/>
  <c r="BW191" i="46"/>
  <c r="BV191" i="46"/>
  <c r="BU191" i="46"/>
  <c r="F191" i="46" s="1"/>
  <c r="BT191" i="46"/>
  <c r="E191" i="46" s="1"/>
  <c r="BS191" i="46"/>
  <c r="B191" i="46"/>
  <c r="A191" i="46"/>
  <c r="A191" i="44" s="1"/>
  <c r="EF190" i="46"/>
  <c r="BQ190" i="46" s="1"/>
  <c r="EE190" i="46"/>
  <c r="ED190" i="46"/>
  <c r="EC190" i="46"/>
  <c r="EB190" i="46"/>
  <c r="BM190" i="46" s="1"/>
  <c r="EA190" i="46"/>
  <c r="DZ190" i="46"/>
  <c r="BK190" i="46" s="1"/>
  <c r="DY190" i="46"/>
  <c r="BJ190" i="46" s="1"/>
  <c r="DX190" i="46"/>
  <c r="BI190" i="46" s="1"/>
  <c r="DW190" i="46"/>
  <c r="DV190" i="46"/>
  <c r="BG190" i="46" s="1"/>
  <c r="DU190" i="46"/>
  <c r="DT190" i="46"/>
  <c r="BE190" i="46" s="1"/>
  <c r="DS190" i="46"/>
  <c r="DR190" i="46"/>
  <c r="DQ190" i="46"/>
  <c r="DP190" i="46"/>
  <c r="BA190" i="46" s="1"/>
  <c r="DO190" i="46"/>
  <c r="DN190" i="46"/>
  <c r="DM190" i="46"/>
  <c r="DL190" i="46"/>
  <c r="AW190" i="46" s="1"/>
  <c r="DK190" i="46"/>
  <c r="DJ190" i="46"/>
  <c r="AU190" i="46" s="1"/>
  <c r="DI190" i="46"/>
  <c r="DH190" i="46"/>
  <c r="DG190" i="46"/>
  <c r="DF190" i="46"/>
  <c r="DE190" i="46"/>
  <c r="AP190" i="46" s="1"/>
  <c r="DD190" i="46"/>
  <c r="AO190" i="46" s="1"/>
  <c r="DC190" i="46"/>
  <c r="DB190" i="46"/>
  <c r="DA190" i="46"/>
  <c r="AL190" i="46" s="1"/>
  <c r="CZ190" i="46"/>
  <c r="CY190" i="46"/>
  <c r="CX190" i="46"/>
  <c r="CW190" i="46"/>
  <c r="AH190" i="46" s="1"/>
  <c r="CV190" i="46"/>
  <c r="AG190" i="46" s="1"/>
  <c r="CU190" i="46"/>
  <c r="CT190" i="46"/>
  <c r="AE190" i="46" s="1"/>
  <c r="CS190" i="46"/>
  <c r="AD190" i="46" s="1"/>
  <c r="CR190" i="46"/>
  <c r="CQ190" i="46"/>
  <c r="CP190" i="46"/>
  <c r="CO190" i="46"/>
  <c r="CN190" i="46"/>
  <c r="Y190" i="46" s="1"/>
  <c r="CM190" i="46"/>
  <c r="CL190" i="46"/>
  <c r="W190" i="46" s="1"/>
  <c r="CK190" i="46"/>
  <c r="V190" i="46" s="1"/>
  <c r="CJ190" i="46"/>
  <c r="CI190" i="46"/>
  <c r="CH190" i="46"/>
  <c r="CG190" i="46"/>
  <c r="CF190" i="46"/>
  <c r="Q190" i="46" s="1"/>
  <c r="CE190" i="46"/>
  <c r="CD190" i="46"/>
  <c r="O190" i="46" s="1"/>
  <c r="CC190" i="46"/>
  <c r="CB190" i="46"/>
  <c r="M190" i="46" s="1"/>
  <c r="CA190" i="46"/>
  <c r="L190" i="46" s="1"/>
  <c r="BZ190" i="46"/>
  <c r="BY190" i="46"/>
  <c r="BX190" i="46"/>
  <c r="I190" i="46" s="1"/>
  <c r="BW190" i="46"/>
  <c r="BV190" i="46"/>
  <c r="BU190" i="46"/>
  <c r="F190" i="46" s="1"/>
  <c r="BT190" i="46"/>
  <c r="E190" i="46" s="1"/>
  <c r="BS190" i="46"/>
  <c r="B190" i="46"/>
  <c r="B190" i="44" s="1"/>
  <c r="A190" i="46"/>
  <c r="EF189" i="46"/>
  <c r="BQ189" i="46" s="1"/>
  <c r="EE189" i="46"/>
  <c r="BP189" i="46" s="1"/>
  <c r="ED189" i="46"/>
  <c r="EC189" i="46"/>
  <c r="BN189" i="44" s="1"/>
  <c r="EB189" i="46"/>
  <c r="BM189" i="46" s="1"/>
  <c r="EA189" i="46"/>
  <c r="DZ189" i="46"/>
  <c r="DY189" i="46"/>
  <c r="DX189" i="46"/>
  <c r="BI189" i="46" s="1"/>
  <c r="DW189" i="46"/>
  <c r="BH189" i="46" s="1"/>
  <c r="DV189" i="46"/>
  <c r="DU189" i="46"/>
  <c r="DT189" i="46"/>
  <c r="DS189" i="46"/>
  <c r="BD189" i="46" s="1"/>
  <c r="DR189" i="46"/>
  <c r="DQ189" i="46"/>
  <c r="DP189" i="46"/>
  <c r="BA189" i="46" s="1"/>
  <c r="DO189" i="46"/>
  <c r="DN189" i="46"/>
  <c r="AY189" i="46" s="1"/>
  <c r="DM189" i="46"/>
  <c r="DL189" i="46"/>
  <c r="AW189" i="46" s="1"/>
  <c r="DK189" i="46"/>
  <c r="DJ189" i="46"/>
  <c r="DI189" i="46"/>
  <c r="DH189" i="46"/>
  <c r="AS189" i="46" s="1"/>
  <c r="DG189" i="46"/>
  <c r="DF189" i="46"/>
  <c r="AQ189" i="46" s="1"/>
  <c r="DE189" i="46"/>
  <c r="DD189" i="46"/>
  <c r="AO189" i="46" s="1"/>
  <c r="DC189" i="46"/>
  <c r="DB189" i="46"/>
  <c r="AM189" i="46" s="1"/>
  <c r="DA189" i="46"/>
  <c r="CZ189" i="46"/>
  <c r="AK189" i="46" s="1"/>
  <c r="CY189" i="46"/>
  <c r="CX189" i="46"/>
  <c r="CW189" i="46"/>
  <c r="CV189" i="46"/>
  <c r="AG189" i="46" s="1"/>
  <c r="CU189" i="46"/>
  <c r="AF189" i="46" s="1"/>
  <c r="CT189" i="46"/>
  <c r="CS189" i="46"/>
  <c r="CR189" i="46"/>
  <c r="AC189" i="46" s="1"/>
  <c r="CQ189" i="46"/>
  <c r="CP189" i="46"/>
  <c r="AA189" i="46" s="1"/>
  <c r="CO189" i="46"/>
  <c r="CN189" i="46"/>
  <c r="Y189" i="46" s="1"/>
  <c r="CM189" i="46"/>
  <c r="X189" i="46" s="1"/>
  <c r="CL189" i="46"/>
  <c r="CK189" i="46"/>
  <c r="CJ189" i="46"/>
  <c r="U189" i="46" s="1"/>
  <c r="CI189" i="46"/>
  <c r="CH189" i="46"/>
  <c r="S189" i="46" s="1"/>
  <c r="CG189" i="46"/>
  <c r="CF189" i="46"/>
  <c r="Q189" i="46" s="1"/>
  <c r="CE189" i="46"/>
  <c r="CD189" i="46"/>
  <c r="CC189" i="46"/>
  <c r="CB189" i="46"/>
  <c r="M189" i="46" s="1"/>
  <c r="CA189" i="46"/>
  <c r="BZ189" i="46"/>
  <c r="BY189" i="46"/>
  <c r="BX189" i="46"/>
  <c r="I189" i="46" s="1"/>
  <c r="BW189" i="46"/>
  <c r="BV189" i="46"/>
  <c r="BU189" i="46"/>
  <c r="BT189" i="46"/>
  <c r="E189" i="46" s="1"/>
  <c r="BS189" i="46"/>
  <c r="D189" i="46" s="1"/>
  <c r="BO189" i="46"/>
  <c r="BN189" i="46"/>
  <c r="B189" i="46"/>
  <c r="B189" i="44" s="1"/>
  <c r="A189" i="46"/>
  <c r="C189" i="46" s="1"/>
  <c r="C189" i="44" s="1"/>
  <c r="EF188" i="46"/>
  <c r="EE188" i="46"/>
  <c r="ED188" i="46"/>
  <c r="BO188" i="46" s="1"/>
  <c r="EC188" i="46"/>
  <c r="EB188" i="46"/>
  <c r="EA188" i="46"/>
  <c r="DZ188" i="46"/>
  <c r="BK188" i="46" s="1"/>
  <c r="DY188" i="46"/>
  <c r="DX188" i="46"/>
  <c r="DW188" i="46"/>
  <c r="DV188" i="46"/>
  <c r="BG188" i="46" s="1"/>
  <c r="DU188" i="46"/>
  <c r="DT188" i="46"/>
  <c r="BE188" i="46" s="1"/>
  <c r="DS188" i="46"/>
  <c r="DR188" i="46"/>
  <c r="BC188" i="46" s="1"/>
  <c r="DQ188" i="46"/>
  <c r="BB188" i="46" s="1"/>
  <c r="DP188" i="46"/>
  <c r="DO188" i="46"/>
  <c r="DN188" i="46"/>
  <c r="AY188" i="46" s="1"/>
  <c r="DM188" i="46"/>
  <c r="DL188" i="46"/>
  <c r="DK188" i="46"/>
  <c r="DJ188" i="46"/>
  <c r="AU188" i="46" s="1"/>
  <c r="DI188" i="46"/>
  <c r="AT188" i="46" s="1"/>
  <c r="DH188" i="46"/>
  <c r="DG188" i="46"/>
  <c r="DF188" i="46"/>
  <c r="AQ188" i="46" s="1"/>
  <c r="DE188" i="46"/>
  <c r="DD188" i="46"/>
  <c r="AO188" i="46" s="1"/>
  <c r="DC188" i="46"/>
  <c r="DB188" i="46"/>
  <c r="AM188" i="46" s="1"/>
  <c r="DA188" i="46"/>
  <c r="CZ188" i="46"/>
  <c r="AK188" i="46" s="1"/>
  <c r="CY188" i="46"/>
  <c r="AJ188" i="46" s="1"/>
  <c r="CX188" i="46"/>
  <c r="AI188" i="46" s="1"/>
  <c r="CW188" i="46"/>
  <c r="AH188" i="46" s="1"/>
  <c r="CV188" i="46"/>
  <c r="CU188" i="46"/>
  <c r="CT188" i="46"/>
  <c r="AE188" i="46" s="1"/>
  <c r="CS188" i="46"/>
  <c r="CR188" i="46"/>
  <c r="CQ188" i="46"/>
  <c r="CP188" i="46"/>
  <c r="AA188" i="46" s="1"/>
  <c r="CO188" i="46"/>
  <c r="Z188" i="46" s="1"/>
  <c r="CN188" i="46"/>
  <c r="Y188" i="46" s="1"/>
  <c r="CM188" i="46"/>
  <c r="CL188" i="46"/>
  <c r="W188" i="46" s="1"/>
  <c r="CK188" i="46"/>
  <c r="V188" i="46" s="1"/>
  <c r="CJ188" i="46"/>
  <c r="CI188" i="46"/>
  <c r="CH188" i="46"/>
  <c r="S188" i="46" s="1"/>
  <c r="CG188" i="46"/>
  <c r="CF188" i="46"/>
  <c r="Q188" i="46" s="1"/>
  <c r="CE188" i="46"/>
  <c r="CD188" i="46"/>
  <c r="O188" i="46" s="1"/>
  <c r="CC188" i="46"/>
  <c r="N188" i="46" s="1"/>
  <c r="CB188" i="46"/>
  <c r="M188" i="46" s="1"/>
  <c r="CA188" i="46"/>
  <c r="BZ188" i="46"/>
  <c r="K188" i="46" s="1"/>
  <c r="BY188" i="46"/>
  <c r="BX188" i="46"/>
  <c r="I188" i="46" s="1"/>
  <c r="BW188" i="46"/>
  <c r="BV188" i="46"/>
  <c r="BU188" i="46"/>
  <c r="BT188" i="46"/>
  <c r="BS188" i="46"/>
  <c r="B188" i="46"/>
  <c r="A188" i="46"/>
  <c r="EF187" i="46"/>
  <c r="BQ187" i="46" s="1"/>
  <c r="EE187" i="46"/>
  <c r="ED187" i="46"/>
  <c r="BO187" i="44" s="1"/>
  <c r="EC187" i="46"/>
  <c r="EB187" i="46"/>
  <c r="EA187" i="46"/>
  <c r="DZ187" i="46"/>
  <c r="BK187" i="46" s="1"/>
  <c r="DY187" i="46"/>
  <c r="DX187" i="46"/>
  <c r="DW187" i="46"/>
  <c r="DV187" i="46"/>
  <c r="DU187" i="46"/>
  <c r="BF187" i="46" s="1"/>
  <c r="DT187" i="46"/>
  <c r="BE187" i="46" s="1"/>
  <c r="DS187" i="46"/>
  <c r="BD187" i="46" s="1"/>
  <c r="DR187" i="46"/>
  <c r="BC187" i="46" s="1"/>
  <c r="DQ187" i="46"/>
  <c r="DP187" i="46"/>
  <c r="DO187" i="46"/>
  <c r="AZ187" i="46" s="1"/>
  <c r="DN187" i="46"/>
  <c r="DM187" i="46"/>
  <c r="DL187" i="46"/>
  <c r="DK187" i="46"/>
  <c r="DJ187" i="46"/>
  <c r="AU187" i="46" s="1"/>
  <c r="DI187" i="46"/>
  <c r="DH187" i="46"/>
  <c r="AS187" i="46" s="1"/>
  <c r="DG187" i="46"/>
  <c r="AR187" i="46" s="1"/>
  <c r="DF187" i="46"/>
  <c r="AQ187" i="46" s="1"/>
  <c r="DE187" i="46"/>
  <c r="DD187" i="46"/>
  <c r="DC187" i="46"/>
  <c r="AN187" i="46" s="1"/>
  <c r="DB187" i="46"/>
  <c r="AM187" i="46" s="1"/>
  <c r="DA187" i="46"/>
  <c r="CZ187" i="46"/>
  <c r="CY187" i="46"/>
  <c r="AJ187" i="46" s="1"/>
  <c r="CX187" i="46"/>
  <c r="AI187" i="46" s="1"/>
  <c r="CW187" i="46"/>
  <c r="AH187" i="46" s="1"/>
  <c r="CV187" i="46"/>
  <c r="CU187" i="46"/>
  <c r="CT187" i="46"/>
  <c r="AE187" i="46" s="1"/>
  <c r="CS187" i="46"/>
  <c r="CR187" i="46"/>
  <c r="CQ187" i="46"/>
  <c r="CP187" i="46"/>
  <c r="AA187" i="46" s="1"/>
  <c r="CO187" i="46"/>
  <c r="Z187" i="46" s="1"/>
  <c r="CN187" i="46"/>
  <c r="CM187" i="46"/>
  <c r="CL187" i="46"/>
  <c r="W187" i="46" s="1"/>
  <c r="CK187" i="46"/>
  <c r="CJ187" i="46"/>
  <c r="U187" i="46" s="1"/>
  <c r="CI187" i="46"/>
  <c r="CH187" i="46"/>
  <c r="CG187" i="46"/>
  <c r="CF187" i="46"/>
  <c r="CE187" i="46"/>
  <c r="P187" i="46" s="1"/>
  <c r="CD187" i="46"/>
  <c r="O187" i="46" s="1"/>
  <c r="CC187" i="46"/>
  <c r="CB187" i="46"/>
  <c r="CA187" i="46"/>
  <c r="BZ187" i="46"/>
  <c r="BY187" i="46"/>
  <c r="BX187" i="46"/>
  <c r="I187" i="46" s="1"/>
  <c r="BW187" i="46"/>
  <c r="BV187" i="46"/>
  <c r="G187" i="46" s="1"/>
  <c r="BU187" i="46"/>
  <c r="BT187" i="46"/>
  <c r="E187" i="46" s="1"/>
  <c r="BS187" i="46"/>
  <c r="D187" i="46" s="1"/>
  <c r="BO187" i="46"/>
  <c r="B187" i="46"/>
  <c r="B187" i="44" s="1"/>
  <c r="A187" i="46"/>
  <c r="A187" i="44" s="1"/>
  <c r="EF186" i="46"/>
  <c r="EE186" i="46"/>
  <c r="BP186" i="46" s="1"/>
  <c r="ED186" i="46"/>
  <c r="BO186" i="44" s="1"/>
  <c r="EC186" i="46"/>
  <c r="BN186" i="46" s="1"/>
  <c r="EB186" i="46"/>
  <c r="EA186" i="46"/>
  <c r="DZ186" i="46"/>
  <c r="DY186" i="46"/>
  <c r="DX186" i="46"/>
  <c r="DW186" i="46"/>
  <c r="BH186" i="46" s="1"/>
  <c r="DV186" i="46"/>
  <c r="BG186" i="46" s="1"/>
  <c r="DU186" i="46"/>
  <c r="DT186" i="46"/>
  <c r="DS186" i="46"/>
  <c r="DR186" i="46"/>
  <c r="DQ186" i="46"/>
  <c r="DP186" i="46"/>
  <c r="DO186" i="46"/>
  <c r="AZ186" i="46" s="1"/>
  <c r="DN186" i="46"/>
  <c r="AY186" i="46" s="1"/>
  <c r="DM186" i="46"/>
  <c r="AX186" i="46" s="1"/>
  <c r="DL186" i="46"/>
  <c r="DK186" i="46"/>
  <c r="DJ186" i="46"/>
  <c r="AU186" i="46" s="1"/>
  <c r="DI186" i="46"/>
  <c r="DH186" i="46"/>
  <c r="AS186" i="46" s="1"/>
  <c r="DG186" i="46"/>
  <c r="AR186" i="46" s="1"/>
  <c r="DF186" i="46"/>
  <c r="AQ186" i="46" s="1"/>
  <c r="DE186" i="46"/>
  <c r="DD186" i="46"/>
  <c r="AO186" i="46" s="1"/>
  <c r="DC186" i="46"/>
  <c r="AN186" i="46" s="1"/>
  <c r="DB186" i="46"/>
  <c r="DA186" i="46"/>
  <c r="CZ186" i="46"/>
  <c r="CY186" i="46"/>
  <c r="AJ186" i="46" s="1"/>
  <c r="CX186" i="46"/>
  <c r="AI186" i="46" s="1"/>
  <c r="CW186" i="46"/>
  <c r="AH186" i="46" s="1"/>
  <c r="CV186" i="46"/>
  <c r="AG186" i="46" s="1"/>
  <c r="CU186" i="46"/>
  <c r="AF186" i="46" s="1"/>
  <c r="CT186" i="46"/>
  <c r="CS186" i="46"/>
  <c r="CR186" i="46"/>
  <c r="CQ186" i="46"/>
  <c r="AB186" i="46" s="1"/>
  <c r="CP186" i="46"/>
  <c r="AA186" i="46" s="1"/>
  <c r="CO186" i="46"/>
  <c r="Z186" i="46" s="1"/>
  <c r="CN186" i="46"/>
  <c r="Y186" i="46" s="1"/>
  <c r="CM186" i="46"/>
  <c r="X186" i="46" s="1"/>
  <c r="CL186" i="46"/>
  <c r="CK186" i="46"/>
  <c r="CJ186" i="46"/>
  <c r="CI186" i="46"/>
  <c r="T186" i="46" s="1"/>
  <c r="CH186" i="46"/>
  <c r="S186" i="46" s="1"/>
  <c r="CG186" i="46"/>
  <c r="R186" i="46" s="1"/>
  <c r="CF186" i="46"/>
  <c r="Q186" i="46" s="1"/>
  <c r="CE186" i="46"/>
  <c r="CD186" i="46"/>
  <c r="CC186" i="46"/>
  <c r="CB186" i="46"/>
  <c r="CA186" i="46"/>
  <c r="L186" i="46" s="1"/>
  <c r="BZ186" i="46"/>
  <c r="K186" i="46" s="1"/>
  <c r="BY186" i="46"/>
  <c r="BX186" i="46"/>
  <c r="BW186" i="46"/>
  <c r="BV186" i="46"/>
  <c r="BU186" i="46"/>
  <c r="BT186" i="46"/>
  <c r="E186" i="46" s="1"/>
  <c r="BS186" i="46"/>
  <c r="D186" i="46" s="1"/>
  <c r="BO186" i="46"/>
  <c r="B186" i="46"/>
  <c r="A186" i="46"/>
  <c r="C186" i="46" s="1"/>
  <c r="C186" i="44" s="1"/>
  <c r="EF185" i="46"/>
  <c r="EE185" i="46"/>
  <c r="BP185" i="46" s="1"/>
  <c r="ED185" i="46"/>
  <c r="EC185" i="46"/>
  <c r="EB185" i="46"/>
  <c r="BM185" i="46" s="1"/>
  <c r="EA185" i="46"/>
  <c r="DZ185" i="46"/>
  <c r="BK185" i="46" s="1"/>
  <c r="DY185" i="46"/>
  <c r="DX185" i="46"/>
  <c r="DW185" i="46"/>
  <c r="BH185" i="46" s="1"/>
  <c r="DV185" i="46"/>
  <c r="BG185" i="46" s="1"/>
  <c r="DU185" i="46"/>
  <c r="BF185" i="46" s="1"/>
  <c r="DT185" i="46"/>
  <c r="BE185" i="46" s="1"/>
  <c r="DS185" i="46"/>
  <c r="DR185" i="46"/>
  <c r="BC185" i="46" s="1"/>
  <c r="DQ185" i="46"/>
  <c r="DP185" i="46"/>
  <c r="BA185" i="46" s="1"/>
  <c r="DO185" i="46"/>
  <c r="DN185" i="46"/>
  <c r="DM185" i="46"/>
  <c r="AX185" i="46" s="1"/>
  <c r="DL185" i="46"/>
  <c r="AW185" i="46" s="1"/>
  <c r="DK185" i="46"/>
  <c r="DJ185" i="46"/>
  <c r="DI185" i="46"/>
  <c r="DH185" i="46"/>
  <c r="AS185" i="46" s="1"/>
  <c r="DG185" i="46"/>
  <c r="DF185" i="46"/>
  <c r="DE185" i="46"/>
  <c r="DD185" i="46"/>
  <c r="AO185" i="46" s="1"/>
  <c r="DC185" i="46"/>
  <c r="DB185" i="46"/>
  <c r="AM185" i="46" s="1"/>
  <c r="DA185" i="46"/>
  <c r="CZ185" i="46"/>
  <c r="AK185" i="46" s="1"/>
  <c r="CY185" i="46"/>
  <c r="AJ185" i="46" s="1"/>
  <c r="CX185" i="46"/>
  <c r="AI185" i="46" s="1"/>
  <c r="CW185" i="46"/>
  <c r="CV185" i="46"/>
  <c r="AG185" i="46" s="1"/>
  <c r="CU185" i="46"/>
  <c r="CT185" i="46"/>
  <c r="AE185" i="46" s="1"/>
  <c r="CS185" i="46"/>
  <c r="CR185" i="46"/>
  <c r="CQ185" i="46"/>
  <c r="AB185" i="46" s="1"/>
  <c r="CP185" i="46"/>
  <c r="CO185" i="46"/>
  <c r="CN185" i="46"/>
  <c r="Y185" i="46" s="1"/>
  <c r="CM185" i="46"/>
  <c r="X185" i="46" s="1"/>
  <c r="CL185" i="46"/>
  <c r="W185" i="46" s="1"/>
  <c r="CK185" i="46"/>
  <c r="CJ185" i="46"/>
  <c r="U185" i="46" s="1"/>
  <c r="CI185" i="46"/>
  <c r="CH185" i="46"/>
  <c r="CG185" i="46"/>
  <c r="CF185" i="46"/>
  <c r="Q185" i="46" s="1"/>
  <c r="CE185" i="46"/>
  <c r="CD185" i="46"/>
  <c r="CC185" i="46"/>
  <c r="CB185" i="46"/>
  <c r="M185" i="46" s="1"/>
  <c r="CA185" i="46"/>
  <c r="BZ185" i="46"/>
  <c r="BY185" i="46"/>
  <c r="J185" i="46" s="1"/>
  <c r="BX185" i="46"/>
  <c r="I185" i="46" s="1"/>
  <c r="BW185" i="46"/>
  <c r="BV185" i="46"/>
  <c r="G185" i="46" s="1"/>
  <c r="BU185" i="46"/>
  <c r="BT185" i="46"/>
  <c r="E185" i="46" s="1"/>
  <c r="BS185" i="46"/>
  <c r="B185" i="46"/>
  <c r="B185" i="44" s="1"/>
  <c r="A185" i="46"/>
  <c r="EF184" i="46"/>
  <c r="BQ184" i="46" s="1"/>
  <c r="EE184" i="46"/>
  <c r="ED184" i="46"/>
  <c r="EC184" i="46"/>
  <c r="BN184" i="46" s="1"/>
  <c r="EB184" i="46"/>
  <c r="EA184" i="46"/>
  <c r="DZ184" i="46"/>
  <c r="DY184" i="46"/>
  <c r="DX184" i="46"/>
  <c r="BI184" i="46" s="1"/>
  <c r="DW184" i="46"/>
  <c r="DV184" i="46"/>
  <c r="BG184" i="46" s="1"/>
  <c r="DU184" i="46"/>
  <c r="BF184" i="46" s="1"/>
  <c r="DT184" i="46"/>
  <c r="DS184" i="46"/>
  <c r="DR184" i="46"/>
  <c r="DQ184" i="46"/>
  <c r="BB184" i="46" s="1"/>
  <c r="DP184" i="46"/>
  <c r="BA184" i="46" s="1"/>
  <c r="DO184" i="46"/>
  <c r="AZ184" i="46" s="1"/>
  <c r="DN184" i="46"/>
  <c r="AY184" i="46" s="1"/>
  <c r="DM184" i="46"/>
  <c r="AX184" i="46" s="1"/>
  <c r="DL184" i="46"/>
  <c r="AW184" i="46" s="1"/>
  <c r="DK184" i="46"/>
  <c r="DJ184" i="46"/>
  <c r="DI184" i="46"/>
  <c r="DH184" i="46"/>
  <c r="AS184" i="46" s="1"/>
  <c r="DG184" i="46"/>
  <c r="AR184" i="46" s="1"/>
  <c r="DF184" i="46"/>
  <c r="DE184" i="46"/>
  <c r="AP184" i="46" s="1"/>
  <c r="DD184" i="46"/>
  <c r="AO184" i="46" s="1"/>
  <c r="DC184" i="46"/>
  <c r="AN184" i="46" s="1"/>
  <c r="DB184" i="46"/>
  <c r="DA184" i="46"/>
  <c r="CZ184" i="46"/>
  <c r="AK184" i="46" s="1"/>
  <c r="CY184" i="46"/>
  <c r="CX184" i="46"/>
  <c r="AI184" i="46" s="1"/>
  <c r="CW184" i="46"/>
  <c r="AH184" i="46" s="1"/>
  <c r="CV184" i="46"/>
  <c r="CU184" i="46"/>
  <c r="AF184" i="46" s="1"/>
  <c r="CT184" i="46"/>
  <c r="CS184" i="46"/>
  <c r="CR184" i="46"/>
  <c r="AC184" i="46" s="1"/>
  <c r="CQ184" i="46"/>
  <c r="CP184" i="46"/>
  <c r="AA184" i="46" s="1"/>
  <c r="CO184" i="46"/>
  <c r="Z184" i="46" s="1"/>
  <c r="CN184" i="46"/>
  <c r="Y184" i="46" s="1"/>
  <c r="CM184" i="46"/>
  <c r="CL184" i="46"/>
  <c r="W184" i="46" s="1"/>
  <c r="CK184" i="46"/>
  <c r="V184" i="46" s="1"/>
  <c r="CJ184" i="46"/>
  <c r="U184" i="46" s="1"/>
  <c r="CI184" i="46"/>
  <c r="CH184" i="46"/>
  <c r="CG184" i="46"/>
  <c r="R184" i="46" s="1"/>
  <c r="CF184" i="46"/>
  <c r="Q184" i="46" s="1"/>
  <c r="CE184" i="46"/>
  <c r="CD184" i="46"/>
  <c r="CC184" i="46"/>
  <c r="CB184" i="46"/>
  <c r="M184" i="46" s="1"/>
  <c r="CA184" i="46"/>
  <c r="BZ184" i="46"/>
  <c r="K184" i="46" s="1"/>
  <c r="BY184" i="46"/>
  <c r="J184" i="46" s="1"/>
  <c r="BX184" i="46"/>
  <c r="I184" i="46" s="1"/>
  <c r="BW184" i="46"/>
  <c r="H184" i="46" s="1"/>
  <c r="BV184" i="46"/>
  <c r="BU184" i="46"/>
  <c r="BT184" i="46"/>
  <c r="E184" i="46" s="1"/>
  <c r="BS184" i="46"/>
  <c r="B184" i="46"/>
  <c r="A184" i="46"/>
  <c r="C184" i="46" s="1"/>
  <c r="C184" i="44" s="1"/>
  <c r="EF183" i="46"/>
  <c r="EE183" i="46"/>
  <c r="ED183" i="46"/>
  <c r="EC183" i="46"/>
  <c r="EB183" i="46"/>
  <c r="BM183" i="46" s="1"/>
  <c r="EA183" i="46"/>
  <c r="DZ183" i="46"/>
  <c r="BK183" i="46" s="1"/>
  <c r="DY183" i="46"/>
  <c r="BJ183" i="46" s="1"/>
  <c r="DX183" i="46"/>
  <c r="DW183" i="46"/>
  <c r="DV183" i="46"/>
  <c r="DU183" i="46"/>
  <c r="DT183" i="46"/>
  <c r="BE183" i="46" s="1"/>
  <c r="DS183" i="46"/>
  <c r="DR183" i="46"/>
  <c r="BC183" i="46" s="1"/>
  <c r="DQ183" i="46"/>
  <c r="DP183" i="46"/>
  <c r="BA183" i="46" s="1"/>
  <c r="DO183" i="46"/>
  <c r="DN183" i="46"/>
  <c r="DM183" i="46"/>
  <c r="DL183" i="46"/>
  <c r="AW183" i="46" s="1"/>
  <c r="DK183" i="46"/>
  <c r="DJ183" i="46"/>
  <c r="AU183" i="46" s="1"/>
  <c r="DI183" i="46"/>
  <c r="AT183" i="46" s="1"/>
  <c r="DH183" i="46"/>
  <c r="AS183" i="46" s="1"/>
  <c r="DG183" i="46"/>
  <c r="DF183" i="46"/>
  <c r="DE183" i="46"/>
  <c r="DD183" i="46"/>
  <c r="AO183" i="46" s="1"/>
  <c r="DC183" i="46"/>
  <c r="DB183" i="46"/>
  <c r="DA183" i="46"/>
  <c r="AL183" i="46" s="1"/>
  <c r="CZ183" i="46"/>
  <c r="AK183" i="46" s="1"/>
  <c r="CY183" i="46"/>
  <c r="CX183" i="46"/>
  <c r="CW183" i="46"/>
  <c r="CV183" i="46"/>
  <c r="AG183" i="46" s="1"/>
  <c r="CU183" i="46"/>
  <c r="CT183" i="46"/>
  <c r="AE183" i="46" s="1"/>
  <c r="CS183" i="46"/>
  <c r="CR183" i="46"/>
  <c r="AC183" i="46" s="1"/>
  <c r="CQ183" i="46"/>
  <c r="CP183" i="46"/>
  <c r="CO183" i="46"/>
  <c r="Z183" i="46" s="1"/>
  <c r="CN183" i="46"/>
  <c r="Y183" i="46" s="1"/>
  <c r="CM183" i="46"/>
  <c r="CL183" i="46"/>
  <c r="CK183" i="46"/>
  <c r="V183" i="46" s="1"/>
  <c r="CJ183" i="46"/>
  <c r="U183" i="46" s="1"/>
  <c r="CI183" i="46"/>
  <c r="T183" i="46" s="1"/>
  <c r="CH183" i="46"/>
  <c r="CG183" i="46"/>
  <c r="R183" i="46" s="1"/>
  <c r="CF183" i="46"/>
  <c r="Q183" i="46" s="1"/>
  <c r="CE183" i="46"/>
  <c r="CD183" i="46"/>
  <c r="O183" i="46" s="1"/>
  <c r="CC183" i="46"/>
  <c r="N183" i="46" s="1"/>
  <c r="CB183" i="46"/>
  <c r="M183" i="46" s="1"/>
  <c r="CA183" i="46"/>
  <c r="BZ183" i="46"/>
  <c r="BY183" i="46"/>
  <c r="J183" i="46" s="1"/>
  <c r="BX183" i="46"/>
  <c r="I183" i="46" s="1"/>
  <c r="BW183" i="46"/>
  <c r="BV183" i="46"/>
  <c r="BU183" i="46"/>
  <c r="BT183" i="46"/>
  <c r="E183" i="46" s="1"/>
  <c r="BS183" i="46"/>
  <c r="B183" i="46"/>
  <c r="B183" i="44" s="1"/>
  <c r="A183" i="46"/>
  <c r="EF182" i="46"/>
  <c r="BQ182" i="46" s="1"/>
  <c r="EE182" i="46"/>
  <c r="ED182" i="46"/>
  <c r="EC182" i="46"/>
  <c r="BN182" i="46" s="1"/>
  <c r="EB182" i="46"/>
  <c r="BM182" i="46" s="1"/>
  <c r="EA182" i="46"/>
  <c r="BL182" i="46" s="1"/>
  <c r="DZ182" i="46"/>
  <c r="DY182" i="46"/>
  <c r="DX182" i="46"/>
  <c r="BI182" i="46" s="1"/>
  <c r="DW182" i="46"/>
  <c r="DV182" i="46"/>
  <c r="DU182" i="46"/>
  <c r="BF182" i="46" s="1"/>
  <c r="DT182" i="46"/>
  <c r="BE182" i="46" s="1"/>
  <c r="DS182" i="46"/>
  <c r="DR182" i="46"/>
  <c r="DQ182" i="46"/>
  <c r="DP182" i="46"/>
  <c r="BA182" i="46" s="1"/>
  <c r="DO182" i="46"/>
  <c r="DN182" i="46"/>
  <c r="AY182" i="46" s="1"/>
  <c r="DM182" i="46"/>
  <c r="DL182" i="46"/>
  <c r="AW182" i="46" s="1"/>
  <c r="DK182" i="46"/>
  <c r="DJ182" i="46"/>
  <c r="DI182" i="46"/>
  <c r="DH182" i="46"/>
  <c r="AS182" i="46" s="1"/>
  <c r="DG182" i="46"/>
  <c r="DF182" i="46"/>
  <c r="AQ182" i="46" s="1"/>
  <c r="DE182" i="46"/>
  <c r="AP182" i="46" s="1"/>
  <c r="DD182" i="46"/>
  <c r="AO182" i="46" s="1"/>
  <c r="DC182" i="46"/>
  <c r="AN182" i="46" s="1"/>
  <c r="DB182" i="46"/>
  <c r="DA182" i="46"/>
  <c r="CZ182" i="46"/>
  <c r="AK182" i="46" s="1"/>
  <c r="CY182" i="46"/>
  <c r="CX182" i="46"/>
  <c r="AI182" i="46" s="1"/>
  <c r="CW182" i="46"/>
  <c r="CV182" i="46"/>
  <c r="AG182" i="46" s="1"/>
  <c r="CU182" i="46"/>
  <c r="AF182" i="46" s="1"/>
  <c r="CT182" i="46"/>
  <c r="CS182" i="46"/>
  <c r="AD182" i="46" s="1"/>
  <c r="CR182" i="46"/>
  <c r="AC182" i="46" s="1"/>
  <c r="CQ182" i="46"/>
  <c r="CP182" i="46"/>
  <c r="AA182" i="46" s="1"/>
  <c r="CO182" i="46"/>
  <c r="CN182" i="46"/>
  <c r="CM182" i="46"/>
  <c r="CL182" i="46"/>
  <c r="W182" i="46" s="1"/>
  <c r="CK182" i="46"/>
  <c r="CJ182" i="46"/>
  <c r="U182" i="46" s="1"/>
  <c r="CI182" i="46"/>
  <c r="CH182" i="46"/>
  <c r="S182" i="46" s="1"/>
  <c r="CG182" i="46"/>
  <c r="R182" i="46" s="1"/>
  <c r="CF182" i="46"/>
  <c r="CE182" i="46"/>
  <c r="CD182" i="46"/>
  <c r="CC182" i="46"/>
  <c r="CB182" i="46"/>
  <c r="M182" i="46" s="1"/>
  <c r="CA182" i="46"/>
  <c r="BZ182" i="46"/>
  <c r="K182" i="46" s="1"/>
  <c r="BY182" i="46"/>
  <c r="J182" i="46" s="1"/>
  <c r="BX182" i="46"/>
  <c r="I182" i="46" s="1"/>
  <c r="BW182" i="46"/>
  <c r="H182" i="46" s="1"/>
  <c r="BV182" i="46"/>
  <c r="BU182" i="46"/>
  <c r="F182" i="46" s="1"/>
  <c r="BT182" i="46"/>
  <c r="E182" i="46" s="1"/>
  <c r="BS182" i="46"/>
  <c r="BO182" i="46"/>
  <c r="B182" i="46"/>
  <c r="B182" i="44" s="1"/>
  <c r="A182" i="46"/>
  <c r="C182" i="46" s="1"/>
  <c r="C182" i="44" s="1"/>
  <c r="EF181" i="46"/>
  <c r="EE181" i="46"/>
  <c r="ED181" i="46"/>
  <c r="BO181" i="46" s="1"/>
  <c r="EC181" i="46"/>
  <c r="BN181" i="46" s="1"/>
  <c r="EB181" i="46"/>
  <c r="EA181" i="46"/>
  <c r="BL181" i="46" s="1"/>
  <c r="DZ181" i="46"/>
  <c r="BK181" i="46" s="1"/>
  <c r="DY181" i="46"/>
  <c r="BJ181" i="46" s="1"/>
  <c r="DX181" i="46"/>
  <c r="DW181" i="46"/>
  <c r="DV181" i="46"/>
  <c r="DU181" i="46"/>
  <c r="BF181" i="46" s="1"/>
  <c r="DT181" i="46"/>
  <c r="DS181" i="46"/>
  <c r="DR181" i="46"/>
  <c r="DQ181" i="46"/>
  <c r="BB181" i="46" s="1"/>
  <c r="DP181" i="46"/>
  <c r="BA181" i="46" s="1"/>
  <c r="DO181" i="46"/>
  <c r="DN181" i="46"/>
  <c r="DM181" i="46"/>
  <c r="AX181" i="46" s="1"/>
  <c r="DL181" i="46"/>
  <c r="DK181" i="46"/>
  <c r="AV181" i="46" s="1"/>
  <c r="DJ181" i="46"/>
  <c r="AU181" i="46" s="1"/>
  <c r="DI181" i="46"/>
  <c r="AT181" i="46" s="1"/>
  <c r="DH181" i="46"/>
  <c r="AS181" i="46" s="1"/>
  <c r="DG181" i="46"/>
  <c r="DF181" i="46"/>
  <c r="DE181" i="46"/>
  <c r="AP181" i="46" s="1"/>
  <c r="DD181" i="46"/>
  <c r="DC181" i="46"/>
  <c r="DB181" i="46"/>
  <c r="AM181" i="46" s="1"/>
  <c r="DA181" i="46"/>
  <c r="CZ181" i="46"/>
  <c r="CY181" i="46"/>
  <c r="CX181" i="46"/>
  <c r="CW181" i="46"/>
  <c r="AH181" i="46" s="1"/>
  <c r="CV181" i="46"/>
  <c r="CU181" i="46"/>
  <c r="CT181" i="46"/>
  <c r="AE181" i="46" s="1"/>
  <c r="CS181" i="46"/>
  <c r="CR181" i="46"/>
  <c r="CQ181" i="46"/>
  <c r="CP181" i="46"/>
  <c r="CO181" i="46"/>
  <c r="Z181" i="46" s="1"/>
  <c r="CN181" i="46"/>
  <c r="CM181" i="46"/>
  <c r="X181" i="46" s="1"/>
  <c r="CL181" i="46"/>
  <c r="CK181" i="46"/>
  <c r="CJ181" i="46"/>
  <c r="U181" i="46" s="1"/>
  <c r="CI181" i="46"/>
  <c r="CH181" i="46"/>
  <c r="CG181" i="46"/>
  <c r="R181" i="46" s="1"/>
  <c r="CF181" i="46"/>
  <c r="CE181" i="46"/>
  <c r="CD181" i="46"/>
  <c r="CC181" i="46"/>
  <c r="N181" i="46" s="1"/>
  <c r="CB181" i="46"/>
  <c r="M181" i="46" s="1"/>
  <c r="CA181" i="46"/>
  <c r="BZ181" i="46"/>
  <c r="BY181" i="46"/>
  <c r="J181" i="46" s="1"/>
  <c r="BX181" i="46"/>
  <c r="BW181" i="46"/>
  <c r="H181" i="46" s="1"/>
  <c r="BV181" i="46"/>
  <c r="G181" i="46" s="1"/>
  <c r="BU181" i="46"/>
  <c r="F181" i="46" s="1"/>
  <c r="BT181" i="46"/>
  <c r="BS181" i="46"/>
  <c r="B181" i="46"/>
  <c r="A181" i="46"/>
  <c r="C181" i="46" s="1"/>
  <c r="C181" i="44" s="1"/>
  <c r="EF180" i="46"/>
  <c r="EE180" i="46"/>
  <c r="ED180" i="46"/>
  <c r="BO180" i="46" s="1"/>
  <c r="EC180" i="46"/>
  <c r="EB180" i="46"/>
  <c r="BM180" i="46" s="1"/>
  <c r="EA180" i="46"/>
  <c r="DZ180" i="46"/>
  <c r="DY180" i="46"/>
  <c r="BJ180" i="46" s="1"/>
  <c r="DX180" i="46"/>
  <c r="DW180" i="46"/>
  <c r="BH180" i="46" s="1"/>
  <c r="DV180" i="46"/>
  <c r="BG180" i="46" s="1"/>
  <c r="DU180" i="46"/>
  <c r="DT180" i="46"/>
  <c r="BE180" i="46" s="1"/>
  <c r="DS180" i="46"/>
  <c r="DR180" i="46"/>
  <c r="DQ180" i="46"/>
  <c r="BB180" i="46" s="1"/>
  <c r="DP180" i="46"/>
  <c r="DO180" i="46"/>
  <c r="AZ180" i="46" s="1"/>
  <c r="DN180" i="46"/>
  <c r="DM180" i="46"/>
  <c r="AX180" i="46" s="1"/>
  <c r="DL180" i="46"/>
  <c r="DK180" i="46"/>
  <c r="AV180" i="46" s="1"/>
  <c r="DJ180" i="46"/>
  <c r="AU180" i="46" s="1"/>
  <c r="DI180" i="46"/>
  <c r="AT180" i="46" s="1"/>
  <c r="DH180" i="46"/>
  <c r="DG180" i="46"/>
  <c r="AR180" i="46" s="1"/>
  <c r="DF180" i="46"/>
  <c r="DE180" i="46"/>
  <c r="DD180" i="46"/>
  <c r="DC180" i="46"/>
  <c r="DB180" i="46"/>
  <c r="DA180" i="46"/>
  <c r="AL180" i="46" s="1"/>
  <c r="CZ180" i="46"/>
  <c r="CY180" i="46"/>
  <c r="AJ180" i="46" s="1"/>
  <c r="CX180" i="46"/>
  <c r="AI180" i="46" s="1"/>
  <c r="CW180" i="46"/>
  <c r="AH180" i="46" s="1"/>
  <c r="CV180" i="46"/>
  <c r="AG180" i="46" s="1"/>
  <c r="CU180" i="46"/>
  <c r="CT180" i="46"/>
  <c r="CS180" i="46"/>
  <c r="AD180" i="46" s="1"/>
  <c r="CR180" i="46"/>
  <c r="CQ180" i="46"/>
  <c r="AB180" i="46" s="1"/>
  <c r="CP180" i="46"/>
  <c r="AA180" i="46" s="1"/>
  <c r="CO180" i="46"/>
  <c r="CN180" i="46"/>
  <c r="CM180" i="46"/>
  <c r="CL180" i="46"/>
  <c r="W180" i="46" s="1"/>
  <c r="CK180" i="46"/>
  <c r="CJ180" i="46"/>
  <c r="CI180" i="46"/>
  <c r="T180" i="46" s="1"/>
  <c r="CH180" i="46"/>
  <c r="CG180" i="46"/>
  <c r="CF180" i="46"/>
  <c r="Q180" i="46" s="1"/>
  <c r="CE180" i="46"/>
  <c r="CD180" i="46"/>
  <c r="CC180" i="46"/>
  <c r="CB180" i="46"/>
  <c r="CA180" i="46"/>
  <c r="L180" i="46" s="1"/>
  <c r="BZ180" i="46"/>
  <c r="K180" i="46" s="1"/>
  <c r="BY180" i="46"/>
  <c r="J180" i="46" s="1"/>
  <c r="BX180" i="46"/>
  <c r="BW180" i="46"/>
  <c r="BV180" i="46"/>
  <c r="BU180" i="46"/>
  <c r="BT180" i="46"/>
  <c r="E180" i="46" s="1"/>
  <c r="BS180" i="46"/>
  <c r="D180" i="46" s="1"/>
  <c r="B180" i="46"/>
  <c r="B180" i="44" s="1"/>
  <c r="A180" i="46"/>
  <c r="A180" i="44" s="1"/>
  <c r="EF179" i="46"/>
  <c r="BQ179" i="46" s="1"/>
  <c r="EE179" i="46"/>
  <c r="ED179" i="46"/>
  <c r="BO179" i="46" s="1"/>
  <c r="EC179" i="46"/>
  <c r="EB179" i="46"/>
  <c r="EA179" i="46"/>
  <c r="BL179" i="46" s="1"/>
  <c r="DZ179" i="46"/>
  <c r="DY179" i="46"/>
  <c r="BJ179" i="46" s="1"/>
  <c r="DX179" i="46"/>
  <c r="DW179" i="46"/>
  <c r="DV179" i="46"/>
  <c r="DU179" i="46"/>
  <c r="DT179" i="46"/>
  <c r="BE179" i="46" s="1"/>
  <c r="DS179" i="46"/>
  <c r="BD179" i="46" s="1"/>
  <c r="DR179" i="46"/>
  <c r="DQ179" i="46"/>
  <c r="BB179" i="46" s="1"/>
  <c r="DP179" i="46"/>
  <c r="DO179" i="46"/>
  <c r="DN179" i="46"/>
  <c r="DM179" i="46"/>
  <c r="DL179" i="46"/>
  <c r="DK179" i="46"/>
  <c r="DJ179" i="46"/>
  <c r="AU179" i="46" s="1"/>
  <c r="DI179" i="46"/>
  <c r="AT179" i="46" s="1"/>
  <c r="DH179" i="46"/>
  <c r="AS179" i="46" s="1"/>
  <c r="DG179" i="46"/>
  <c r="AR179" i="46" s="1"/>
  <c r="DF179" i="46"/>
  <c r="DE179" i="46"/>
  <c r="DD179" i="46"/>
  <c r="DC179" i="46"/>
  <c r="AN179" i="46" s="1"/>
  <c r="DB179" i="46"/>
  <c r="AM179" i="46" s="1"/>
  <c r="DA179" i="46"/>
  <c r="AL179" i="46" s="1"/>
  <c r="CZ179" i="46"/>
  <c r="CY179" i="46"/>
  <c r="CX179" i="46"/>
  <c r="CW179" i="46"/>
  <c r="CV179" i="46"/>
  <c r="AG179" i="46" s="1"/>
  <c r="CU179" i="46"/>
  <c r="AF179" i="46" s="1"/>
  <c r="CT179" i="46"/>
  <c r="CS179" i="46"/>
  <c r="AD179" i="46" s="1"/>
  <c r="CR179" i="46"/>
  <c r="CQ179" i="46"/>
  <c r="CP179" i="46"/>
  <c r="CO179" i="46"/>
  <c r="CN179" i="46"/>
  <c r="CM179" i="46"/>
  <c r="X179" i="46" s="1"/>
  <c r="CL179" i="46"/>
  <c r="W179" i="46" s="1"/>
  <c r="CK179" i="46"/>
  <c r="V179" i="46" s="1"/>
  <c r="CJ179" i="46"/>
  <c r="U179" i="46" s="1"/>
  <c r="CI179" i="46"/>
  <c r="CH179" i="46"/>
  <c r="CG179" i="46"/>
  <c r="CF179" i="46"/>
  <c r="CE179" i="46"/>
  <c r="P179" i="46" s="1"/>
  <c r="CD179" i="46"/>
  <c r="CC179" i="46"/>
  <c r="N179" i="46" s="1"/>
  <c r="CB179" i="46"/>
  <c r="CA179" i="46"/>
  <c r="BZ179" i="46"/>
  <c r="BY179" i="46"/>
  <c r="BX179" i="46"/>
  <c r="I179" i="46" s="1"/>
  <c r="BW179" i="46"/>
  <c r="BV179" i="46"/>
  <c r="G179" i="46" s="1"/>
  <c r="BU179" i="46"/>
  <c r="F179" i="46" s="1"/>
  <c r="BT179" i="46"/>
  <c r="BS179" i="46"/>
  <c r="B179" i="46"/>
  <c r="A179" i="46"/>
  <c r="A179" i="44" s="1"/>
  <c r="EF178" i="46"/>
  <c r="BQ178" i="46" s="1"/>
  <c r="EE178" i="46"/>
  <c r="ED178" i="46"/>
  <c r="BO178" i="44" s="1"/>
  <c r="EC178" i="46"/>
  <c r="BN178" i="46" s="1"/>
  <c r="EB178" i="46"/>
  <c r="BM178" i="46" s="1"/>
  <c r="EA178" i="46"/>
  <c r="DZ178" i="46"/>
  <c r="DY178" i="46"/>
  <c r="DX178" i="46"/>
  <c r="DW178" i="46"/>
  <c r="DV178" i="46"/>
  <c r="DU178" i="46"/>
  <c r="DT178" i="46"/>
  <c r="DS178" i="46"/>
  <c r="BD178" i="46" s="1"/>
  <c r="DR178" i="46"/>
  <c r="DQ178" i="46"/>
  <c r="DP178" i="46"/>
  <c r="DO178" i="46"/>
  <c r="DN178" i="46"/>
  <c r="DM178" i="46"/>
  <c r="AX178" i="46" s="1"/>
  <c r="DL178" i="46"/>
  <c r="AW178" i="46" s="1"/>
  <c r="DK178" i="46"/>
  <c r="DJ178" i="46"/>
  <c r="DI178" i="46"/>
  <c r="DH178" i="46"/>
  <c r="AS178" i="46" s="1"/>
  <c r="DG178" i="46"/>
  <c r="DF178" i="46"/>
  <c r="AQ178" i="46" s="1"/>
  <c r="DE178" i="46"/>
  <c r="DD178" i="46"/>
  <c r="DC178" i="46"/>
  <c r="DB178" i="46"/>
  <c r="AM178" i="46" s="1"/>
  <c r="DA178" i="46"/>
  <c r="CZ178" i="46"/>
  <c r="AK178" i="46" s="1"/>
  <c r="CY178" i="46"/>
  <c r="CX178" i="46"/>
  <c r="AI178" i="46" s="1"/>
  <c r="CW178" i="46"/>
  <c r="CV178" i="46"/>
  <c r="AG178" i="46" s="1"/>
  <c r="CU178" i="46"/>
  <c r="CT178" i="46"/>
  <c r="CS178" i="46"/>
  <c r="CR178" i="46"/>
  <c r="CQ178" i="46"/>
  <c r="CP178" i="46"/>
  <c r="CO178" i="46"/>
  <c r="Z178" i="46" s="1"/>
  <c r="CN178" i="46"/>
  <c r="CM178" i="46"/>
  <c r="X178" i="46" s="1"/>
  <c r="CL178" i="46"/>
  <c r="CK178" i="46"/>
  <c r="CJ178" i="46"/>
  <c r="CI178" i="46"/>
  <c r="CH178" i="46"/>
  <c r="S178" i="46" s="1"/>
  <c r="CG178" i="46"/>
  <c r="R178" i="46" s="1"/>
  <c r="CF178" i="46"/>
  <c r="Q178" i="46" s="1"/>
  <c r="CE178" i="46"/>
  <c r="CD178" i="46"/>
  <c r="CC178" i="46"/>
  <c r="N178" i="46" s="1"/>
  <c r="CB178" i="46"/>
  <c r="CA178" i="46"/>
  <c r="BZ178" i="46"/>
  <c r="K178" i="46" s="1"/>
  <c r="BY178" i="46"/>
  <c r="J178" i="46" s="1"/>
  <c r="BX178" i="46"/>
  <c r="BW178" i="46"/>
  <c r="BV178" i="46"/>
  <c r="BU178" i="46"/>
  <c r="F178" i="46" s="1"/>
  <c r="BT178" i="46"/>
  <c r="E178" i="46" s="1"/>
  <c r="BS178" i="46"/>
  <c r="BO178" i="46"/>
  <c r="B178" i="46"/>
  <c r="B178" i="44" s="1"/>
  <c r="A178" i="46"/>
  <c r="A178" i="44" s="1"/>
  <c r="EF177" i="46"/>
  <c r="EE177" i="46"/>
  <c r="ED177" i="46"/>
  <c r="EC177" i="46"/>
  <c r="BN177" i="46" s="1"/>
  <c r="EB177" i="46"/>
  <c r="EA177" i="46"/>
  <c r="BL177" i="46" s="1"/>
  <c r="DZ177" i="46"/>
  <c r="BK177" i="46" s="1"/>
  <c r="DY177" i="46"/>
  <c r="BJ177" i="46" s="1"/>
  <c r="DX177" i="46"/>
  <c r="DW177" i="46"/>
  <c r="DV177" i="46"/>
  <c r="DU177" i="46"/>
  <c r="DT177" i="46"/>
  <c r="DS177" i="46"/>
  <c r="DR177" i="46"/>
  <c r="BC177" i="46" s="1"/>
  <c r="DQ177" i="46"/>
  <c r="DP177" i="46"/>
  <c r="DO177" i="46"/>
  <c r="DN177" i="46"/>
  <c r="DM177" i="46"/>
  <c r="DL177" i="46"/>
  <c r="DK177" i="46"/>
  <c r="AV177" i="46" s="1"/>
  <c r="DJ177" i="46"/>
  <c r="AU177" i="46" s="1"/>
  <c r="DI177" i="46"/>
  <c r="AT177" i="46" s="1"/>
  <c r="DH177" i="46"/>
  <c r="DG177" i="46"/>
  <c r="DF177" i="46"/>
  <c r="AQ177" i="46" s="1"/>
  <c r="DE177" i="46"/>
  <c r="DD177" i="46"/>
  <c r="DC177" i="46"/>
  <c r="DB177" i="46"/>
  <c r="DA177" i="46"/>
  <c r="CZ177" i="46"/>
  <c r="CY177" i="46"/>
  <c r="AJ177" i="46" s="1"/>
  <c r="CX177" i="46"/>
  <c r="AI177" i="46" s="1"/>
  <c r="CW177" i="46"/>
  <c r="CV177" i="46"/>
  <c r="CU177" i="46"/>
  <c r="CT177" i="46"/>
  <c r="CS177" i="46"/>
  <c r="AD177" i="46" s="1"/>
  <c r="CR177" i="46"/>
  <c r="AC177" i="46" s="1"/>
  <c r="CQ177" i="46"/>
  <c r="CP177" i="46"/>
  <c r="CO177" i="46"/>
  <c r="CN177" i="46"/>
  <c r="CM177" i="46"/>
  <c r="X177" i="46" s="1"/>
  <c r="CL177" i="46"/>
  <c r="W177" i="46" s="1"/>
  <c r="CK177" i="46"/>
  <c r="CJ177" i="46"/>
  <c r="CI177" i="46"/>
  <c r="CH177" i="46"/>
  <c r="CG177" i="46"/>
  <c r="R177" i="46" s="1"/>
  <c r="CF177" i="46"/>
  <c r="CE177" i="46"/>
  <c r="CD177" i="46"/>
  <c r="O177" i="46" s="1"/>
  <c r="CC177" i="46"/>
  <c r="N177" i="46" s="1"/>
  <c r="CB177" i="46"/>
  <c r="CA177" i="46"/>
  <c r="BZ177" i="46"/>
  <c r="BY177" i="46"/>
  <c r="J177" i="46" s="1"/>
  <c r="BX177" i="46"/>
  <c r="BW177" i="46"/>
  <c r="H177" i="46" s="1"/>
  <c r="BV177" i="46"/>
  <c r="G177" i="46" s="1"/>
  <c r="BU177" i="46"/>
  <c r="BT177" i="46"/>
  <c r="BS177" i="46"/>
  <c r="D177" i="46" s="1"/>
  <c r="B177" i="46"/>
  <c r="A177" i="46"/>
  <c r="EF176" i="46"/>
  <c r="BQ176" i="46" s="1"/>
  <c r="EE176" i="46"/>
  <c r="BP176" i="46" s="1"/>
  <c r="ED176" i="46"/>
  <c r="BO176" i="44" s="1"/>
  <c r="EC176" i="46"/>
  <c r="EB176" i="46"/>
  <c r="EA176" i="46"/>
  <c r="DZ176" i="46"/>
  <c r="DY176" i="46"/>
  <c r="DX176" i="46"/>
  <c r="BI176" i="46" s="1"/>
  <c r="DW176" i="46"/>
  <c r="BH176" i="46" s="1"/>
  <c r="DV176" i="46"/>
  <c r="BG176" i="46" s="1"/>
  <c r="DU176" i="46"/>
  <c r="BF176" i="46" s="1"/>
  <c r="DT176" i="46"/>
  <c r="DS176" i="46"/>
  <c r="DR176" i="46"/>
  <c r="DQ176" i="46"/>
  <c r="DP176" i="46"/>
  <c r="BA176" i="46" s="1"/>
  <c r="DO176" i="46"/>
  <c r="AZ176" i="46" s="1"/>
  <c r="DN176" i="46"/>
  <c r="AY176" i="46" s="1"/>
  <c r="DM176" i="46"/>
  <c r="DL176" i="46"/>
  <c r="DK176" i="46"/>
  <c r="DJ176" i="46"/>
  <c r="DI176" i="46"/>
  <c r="AT176" i="46" s="1"/>
  <c r="DH176" i="46"/>
  <c r="AS176" i="46" s="1"/>
  <c r="DG176" i="46"/>
  <c r="DF176" i="46"/>
  <c r="AQ176" i="46" s="1"/>
  <c r="DE176" i="46"/>
  <c r="DD176" i="46"/>
  <c r="DC176" i="46"/>
  <c r="DB176" i="46"/>
  <c r="DA176" i="46"/>
  <c r="CZ176" i="46"/>
  <c r="CY176" i="46"/>
  <c r="CX176" i="46"/>
  <c r="CW176" i="46"/>
  <c r="AH176" i="46" s="1"/>
  <c r="CV176" i="46"/>
  <c r="CU176" i="46"/>
  <c r="CT176" i="46"/>
  <c r="CS176" i="46"/>
  <c r="AD176" i="46" s="1"/>
  <c r="CR176" i="46"/>
  <c r="CQ176" i="46"/>
  <c r="AB176" i="46" s="1"/>
  <c r="CP176" i="46"/>
  <c r="AA176" i="46" s="1"/>
  <c r="CO176" i="46"/>
  <c r="CN176" i="46"/>
  <c r="CM176" i="46"/>
  <c r="CL176" i="46"/>
  <c r="CK176" i="46"/>
  <c r="CJ176" i="46"/>
  <c r="CI176" i="46"/>
  <c r="T176" i="46" s="1"/>
  <c r="CH176" i="46"/>
  <c r="CG176" i="46"/>
  <c r="CF176" i="46"/>
  <c r="CE176" i="46"/>
  <c r="CD176" i="46"/>
  <c r="CC176" i="46"/>
  <c r="CB176" i="46"/>
  <c r="CA176" i="46"/>
  <c r="BZ176" i="46"/>
  <c r="BY176" i="46"/>
  <c r="J176" i="46" s="1"/>
  <c r="BX176" i="46"/>
  <c r="BW176" i="46"/>
  <c r="H176" i="46" s="1"/>
  <c r="BV176" i="46"/>
  <c r="BU176" i="46"/>
  <c r="F176" i="46" s="1"/>
  <c r="BT176" i="46"/>
  <c r="E176" i="46" s="1"/>
  <c r="BS176" i="46"/>
  <c r="D176" i="46" s="1"/>
  <c r="BO176" i="46"/>
  <c r="B176" i="46"/>
  <c r="B176" i="44" s="1"/>
  <c r="A176" i="46"/>
  <c r="EF175" i="46"/>
  <c r="BQ175" i="46" s="1"/>
  <c r="EE175" i="46"/>
  <c r="ED175" i="46"/>
  <c r="EC175" i="46"/>
  <c r="EB175" i="46"/>
  <c r="BM175" i="46" s="1"/>
  <c r="EA175" i="46"/>
  <c r="BL175" i="46" s="1"/>
  <c r="DZ175" i="46"/>
  <c r="BK175" i="46" s="1"/>
  <c r="DY175" i="46"/>
  <c r="DX175" i="46"/>
  <c r="DW175" i="46"/>
  <c r="DV175" i="46"/>
  <c r="DU175" i="46"/>
  <c r="DT175" i="46"/>
  <c r="DS175" i="46"/>
  <c r="BD175" i="46" s="1"/>
  <c r="DR175" i="46"/>
  <c r="DQ175" i="46"/>
  <c r="DP175" i="46"/>
  <c r="BA175" i="46" s="1"/>
  <c r="DO175" i="46"/>
  <c r="DN175" i="46"/>
  <c r="AY175" i="46" s="1"/>
  <c r="DM175" i="46"/>
  <c r="DL175" i="46"/>
  <c r="AW175" i="46" s="1"/>
  <c r="DK175" i="46"/>
  <c r="AV175" i="46" s="1"/>
  <c r="DJ175" i="46"/>
  <c r="AU175" i="46" s="1"/>
  <c r="DI175" i="46"/>
  <c r="AT175" i="46" s="1"/>
  <c r="DH175" i="46"/>
  <c r="AS175" i="46" s="1"/>
  <c r="DG175" i="46"/>
  <c r="DF175" i="46"/>
  <c r="DE175" i="46"/>
  <c r="DD175" i="46"/>
  <c r="AO175" i="46" s="1"/>
  <c r="DC175" i="46"/>
  <c r="AN175" i="46" s="1"/>
  <c r="DB175" i="46"/>
  <c r="AM175" i="46" s="1"/>
  <c r="DA175" i="46"/>
  <c r="CZ175" i="46"/>
  <c r="AK175" i="46" s="1"/>
  <c r="CY175" i="46"/>
  <c r="CX175" i="46"/>
  <c r="CW175" i="46"/>
  <c r="CV175" i="46"/>
  <c r="CU175" i="46"/>
  <c r="CT175" i="46"/>
  <c r="AE175" i="46" s="1"/>
  <c r="CS175" i="46"/>
  <c r="CR175" i="46"/>
  <c r="CQ175" i="46"/>
  <c r="CP175" i="46"/>
  <c r="CO175" i="46"/>
  <c r="CN175" i="46"/>
  <c r="Y175" i="46" s="1"/>
  <c r="CM175" i="46"/>
  <c r="CL175" i="46"/>
  <c r="CK175" i="46"/>
  <c r="CJ175" i="46"/>
  <c r="CI175" i="46"/>
  <c r="T175" i="46" s="1"/>
  <c r="CH175" i="46"/>
  <c r="CG175" i="46"/>
  <c r="CF175" i="46"/>
  <c r="Q175" i="46" s="1"/>
  <c r="CE175" i="46"/>
  <c r="CD175" i="46"/>
  <c r="CC175" i="46"/>
  <c r="CB175" i="46"/>
  <c r="M175" i="46" s="1"/>
  <c r="CA175" i="46"/>
  <c r="L175" i="46" s="1"/>
  <c r="BZ175" i="46"/>
  <c r="K175" i="46" s="1"/>
  <c r="BY175" i="46"/>
  <c r="BX175" i="46"/>
  <c r="BW175" i="46"/>
  <c r="H175" i="46" s="1"/>
  <c r="BV175" i="46"/>
  <c r="G175" i="46" s="1"/>
  <c r="BU175" i="46"/>
  <c r="BT175" i="46"/>
  <c r="BS175" i="46"/>
  <c r="B175" i="46"/>
  <c r="A175" i="46"/>
  <c r="C175" i="46" s="1"/>
  <c r="C175" i="44" s="1"/>
  <c r="EF174" i="46"/>
  <c r="EE174" i="46"/>
  <c r="ED174" i="46"/>
  <c r="EC174" i="46"/>
  <c r="EB174" i="46"/>
  <c r="BM174" i="46" s="1"/>
  <c r="EA174" i="46"/>
  <c r="DZ174" i="46"/>
  <c r="BK174" i="46" s="1"/>
  <c r="DY174" i="46"/>
  <c r="DX174" i="46"/>
  <c r="BI174" i="46" s="1"/>
  <c r="DW174" i="46"/>
  <c r="BH174" i="46" s="1"/>
  <c r="DV174" i="46"/>
  <c r="DU174" i="46"/>
  <c r="BF174" i="46" s="1"/>
  <c r="DT174" i="46"/>
  <c r="DS174" i="46"/>
  <c r="DR174" i="46"/>
  <c r="DQ174" i="46"/>
  <c r="BB174" i="46" s="1"/>
  <c r="DP174" i="46"/>
  <c r="BA174" i="46" s="1"/>
  <c r="DO174" i="46"/>
  <c r="DN174" i="46"/>
  <c r="AY174" i="46" s="1"/>
  <c r="DM174" i="46"/>
  <c r="DL174" i="46"/>
  <c r="DK174" i="46"/>
  <c r="DJ174" i="46"/>
  <c r="DI174" i="46"/>
  <c r="DH174" i="46"/>
  <c r="DG174" i="46"/>
  <c r="AR174" i="46" s="1"/>
  <c r="DF174" i="46"/>
  <c r="AQ174" i="46" s="1"/>
  <c r="DE174" i="46"/>
  <c r="AP174" i="46" s="1"/>
  <c r="DD174" i="46"/>
  <c r="AO174" i="46" s="1"/>
  <c r="DC174" i="46"/>
  <c r="DB174" i="46"/>
  <c r="AM174" i="46" s="1"/>
  <c r="DA174" i="46"/>
  <c r="AL174" i="46" s="1"/>
  <c r="CZ174" i="46"/>
  <c r="AK174" i="46" s="1"/>
  <c r="CY174" i="46"/>
  <c r="AJ174" i="46" s="1"/>
  <c r="CX174" i="46"/>
  <c r="CW174" i="46"/>
  <c r="CV174" i="46"/>
  <c r="CU174" i="46"/>
  <c r="CT174" i="46"/>
  <c r="CS174" i="46"/>
  <c r="AD174" i="46" s="1"/>
  <c r="CR174" i="46"/>
  <c r="CQ174" i="46"/>
  <c r="AB174" i="46" s="1"/>
  <c r="CP174" i="46"/>
  <c r="AA174" i="46" s="1"/>
  <c r="CO174" i="46"/>
  <c r="Z174" i="46" s="1"/>
  <c r="CN174" i="46"/>
  <c r="Y174" i="46" s="1"/>
  <c r="CM174" i="46"/>
  <c r="CL174" i="46"/>
  <c r="CK174" i="46"/>
  <c r="CJ174" i="46"/>
  <c r="U174" i="46" s="1"/>
  <c r="CI174" i="46"/>
  <c r="T174" i="46" s="1"/>
  <c r="CH174" i="46"/>
  <c r="S174" i="46" s="1"/>
  <c r="CG174" i="46"/>
  <c r="CF174" i="46"/>
  <c r="CE174" i="46"/>
  <c r="CD174" i="46"/>
  <c r="O174" i="46" s="1"/>
  <c r="CC174" i="46"/>
  <c r="N174" i="46" s="1"/>
  <c r="CB174" i="46"/>
  <c r="CA174" i="46"/>
  <c r="L174" i="46" s="1"/>
  <c r="BZ174" i="46"/>
  <c r="BY174" i="46"/>
  <c r="BX174" i="46"/>
  <c r="BW174" i="46"/>
  <c r="BV174" i="46"/>
  <c r="BU174" i="46"/>
  <c r="F174" i="46" s="1"/>
  <c r="BT174" i="46"/>
  <c r="E174" i="46" s="1"/>
  <c r="BS174" i="46"/>
  <c r="D174" i="46" s="1"/>
  <c r="BO174" i="46"/>
  <c r="B174" i="46"/>
  <c r="B174" i="44" s="1"/>
  <c r="A174" i="46"/>
  <c r="A174" i="44" s="1"/>
  <c r="EF173" i="46"/>
  <c r="EE173" i="46"/>
  <c r="BP173" i="46" s="1"/>
  <c r="ED173" i="46"/>
  <c r="EC173" i="46"/>
  <c r="BN173" i="46" s="1"/>
  <c r="EB173" i="46"/>
  <c r="EA173" i="46"/>
  <c r="DZ173" i="46"/>
  <c r="BK173" i="46" s="1"/>
  <c r="DY173" i="46"/>
  <c r="DX173" i="46"/>
  <c r="DW173" i="46"/>
  <c r="DV173" i="46"/>
  <c r="BG173" i="44" s="1"/>
  <c r="DU173" i="46"/>
  <c r="DT173" i="46"/>
  <c r="DS173" i="46"/>
  <c r="BD173" i="46" s="1"/>
  <c r="DR173" i="46"/>
  <c r="DQ173" i="46"/>
  <c r="DP173" i="46"/>
  <c r="DO173" i="46"/>
  <c r="DN173" i="46"/>
  <c r="AY173" i="46" s="1"/>
  <c r="DM173" i="46"/>
  <c r="AX173" i="46" s="1"/>
  <c r="DL173" i="46"/>
  <c r="DK173" i="46"/>
  <c r="DJ173" i="46"/>
  <c r="DI173" i="46"/>
  <c r="DH173" i="46"/>
  <c r="DG173" i="46"/>
  <c r="AR173" i="46" s="1"/>
  <c r="DF173" i="46"/>
  <c r="AQ173" i="46" s="1"/>
  <c r="DE173" i="46"/>
  <c r="AP173" i="46" s="1"/>
  <c r="DD173" i="46"/>
  <c r="AO173" i="46" s="1"/>
  <c r="DC173" i="46"/>
  <c r="DB173" i="46"/>
  <c r="DA173" i="46"/>
  <c r="CZ173" i="46"/>
  <c r="CY173" i="46"/>
  <c r="CX173" i="46"/>
  <c r="AI173" i="46" s="1"/>
  <c r="CW173" i="46"/>
  <c r="CV173" i="46"/>
  <c r="CU173" i="46"/>
  <c r="AF173" i="46" s="1"/>
  <c r="CT173" i="46"/>
  <c r="CS173" i="46"/>
  <c r="CR173" i="46"/>
  <c r="CQ173" i="46"/>
  <c r="AB173" i="46" s="1"/>
  <c r="CP173" i="46"/>
  <c r="CO173" i="46"/>
  <c r="CN173" i="46"/>
  <c r="Y173" i="46" s="1"/>
  <c r="CM173" i="46"/>
  <c r="X173" i="46" s="1"/>
  <c r="CL173" i="46"/>
  <c r="CK173" i="46"/>
  <c r="CJ173" i="46"/>
  <c r="CI173" i="46"/>
  <c r="CH173" i="46"/>
  <c r="CG173" i="46"/>
  <c r="R173" i="46" s="1"/>
  <c r="CF173" i="46"/>
  <c r="CE173" i="46"/>
  <c r="CD173" i="46"/>
  <c r="CC173" i="46"/>
  <c r="CB173" i="46"/>
  <c r="CA173" i="46"/>
  <c r="BZ173" i="46"/>
  <c r="BY173" i="46"/>
  <c r="J173" i="46" s="1"/>
  <c r="BX173" i="46"/>
  <c r="I173" i="46" s="1"/>
  <c r="BW173" i="46"/>
  <c r="H173" i="46" s="1"/>
  <c r="BV173" i="46"/>
  <c r="BU173" i="46"/>
  <c r="F173" i="46" s="1"/>
  <c r="BT173" i="46"/>
  <c r="BS173" i="46"/>
  <c r="D173" i="46" s="1"/>
  <c r="BG173" i="46"/>
  <c r="B173" i="46"/>
  <c r="B173" i="44" s="1"/>
  <c r="A173" i="46"/>
  <c r="A173" i="44" s="1"/>
  <c r="EF172" i="46"/>
  <c r="BQ172" i="46" s="1"/>
  <c r="EE172" i="46"/>
  <c r="BP172" i="46" s="1"/>
  <c r="ED172" i="46"/>
  <c r="EC172" i="46"/>
  <c r="EB172" i="46"/>
  <c r="EA172" i="46"/>
  <c r="DZ172" i="46"/>
  <c r="BK172" i="46" s="1"/>
  <c r="DY172" i="46"/>
  <c r="BJ172" i="46" s="1"/>
  <c r="DX172" i="46"/>
  <c r="BI172" i="46" s="1"/>
  <c r="DW172" i="46"/>
  <c r="DV172" i="46"/>
  <c r="BG172" i="44" s="1"/>
  <c r="DU172" i="46"/>
  <c r="DT172" i="46"/>
  <c r="DS172" i="46"/>
  <c r="DR172" i="46"/>
  <c r="BC172" i="46" s="1"/>
  <c r="DQ172" i="46"/>
  <c r="BB172" i="46" s="1"/>
  <c r="DP172" i="46"/>
  <c r="BA172" i="46" s="1"/>
  <c r="DO172" i="46"/>
  <c r="DN172" i="46"/>
  <c r="AY172" i="46" s="1"/>
  <c r="DM172" i="46"/>
  <c r="DL172" i="46"/>
  <c r="AW172" i="46" s="1"/>
  <c r="DK172" i="46"/>
  <c r="DJ172" i="46"/>
  <c r="DI172" i="46"/>
  <c r="AT172" i="46" s="1"/>
  <c r="DH172" i="46"/>
  <c r="DG172" i="46"/>
  <c r="DF172" i="46"/>
  <c r="DE172" i="46"/>
  <c r="DD172" i="46"/>
  <c r="DC172" i="46"/>
  <c r="DB172" i="46"/>
  <c r="AM172" i="46" s="1"/>
  <c r="DA172" i="46"/>
  <c r="AL172" i="46" s="1"/>
  <c r="CZ172" i="46"/>
  <c r="AK172" i="46" s="1"/>
  <c r="CY172" i="46"/>
  <c r="AJ172" i="46" s="1"/>
  <c r="CX172" i="46"/>
  <c r="CW172" i="46"/>
  <c r="CV172" i="46"/>
  <c r="CU172" i="46"/>
  <c r="CT172" i="46"/>
  <c r="AE172" i="46" s="1"/>
  <c r="CS172" i="46"/>
  <c r="CR172" i="46"/>
  <c r="CQ172" i="46"/>
  <c r="CP172" i="46"/>
  <c r="CO172" i="46"/>
  <c r="CN172" i="46"/>
  <c r="CM172" i="46"/>
  <c r="CL172" i="46"/>
  <c r="CK172" i="46"/>
  <c r="CJ172" i="46"/>
  <c r="CI172" i="46"/>
  <c r="CH172" i="46"/>
  <c r="S172" i="46" s="1"/>
  <c r="CG172" i="46"/>
  <c r="R172" i="46" s="1"/>
  <c r="CF172" i="46"/>
  <c r="CE172" i="46"/>
  <c r="CD172" i="46"/>
  <c r="O172" i="46" s="1"/>
  <c r="CC172" i="46"/>
  <c r="CB172" i="46"/>
  <c r="M172" i="46" s="1"/>
  <c r="CA172" i="46"/>
  <c r="BZ172" i="46"/>
  <c r="BY172" i="46"/>
  <c r="J172" i="46" s="1"/>
  <c r="BX172" i="46"/>
  <c r="I172" i="46" s="1"/>
  <c r="BW172" i="46"/>
  <c r="H172" i="46" s="1"/>
  <c r="BV172" i="46"/>
  <c r="G172" i="46" s="1"/>
  <c r="BU172" i="46"/>
  <c r="F172" i="46" s="1"/>
  <c r="BT172" i="46"/>
  <c r="BS172" i="46"/>
  <c r="BG172" i="46"/>
  <c r="B172" i="46"/>
  <c r="A172" i="46"/>
  <c r="EF171" i="46"/>
  <c r="EE171" i="46"/>
  <c r="ED171" i="46"/>
  <c r="BO171" i="44" s="1"/>
  <c r="EC171" i="46"/>
  <c r="EB171" i="46"/>
  <c r="EA171" i="46"/>
  <c r="BL171" i="46" s="1"/>
  <c r="DZ171" i="46"/>
  <c r="DY171" i="46"/>
  <c r="BJ171" i="46" s="1"/>
  <c r="DX171" i="46"/>
  <c r="BI171" i="46" s="1"/>
  <c r="DW171" i="46"/>
  <c r="BH171" i="46" s="1"/>
  <c r="DV171" i="46"/>
  <c r="DU171" i="46"/>
  <c r="DT171" i="46"/>
  <c r="BE171" i="46" s="1"/>
  <c r="DS171" i="46"/>
  <c r="DR171" i="46"/>
  <c r="DQ171" i="46"/>
  <c r="DP171" i="46"/>
  <c r="BA171" i="46" s="1"/>
  <c r="DO171" i="46"/>
  <c r="AZ171" i="46" s="1"/>
  <c r="DN171" i="46"/>
  <c r="DM171" i="46"/>
  <c r="DL171" i="46"/>
  <c r="DK171" i="46"/>
  <c r="AV171" i="46" s="1"/>
  <c r="DJ171" i="46"/>
  <c r="DI171" i="46"/>
  <c r="DH171" i="46"/>
  <c r="AS171" i="46" s="1"/>
  <c r="DG171" i="46"/>
  <c r="DF171" i="46"/>
  <c r="AQ171" i="46" s="1"/>
  <c r="DE171" i="46"/>
  <c r="AP171" i="46" s="1"/>
  <c r="DD171" i="46"/>
  <c r="DC171" i="46"/>
  <c r="DB171" i="46"/>
  <c r="AM171" i="46" s="1"/>
  <c r="DA171" i="46"/>
  <c r="CZ171" i="46"/>
  <c r="AK171" i="46" s="1"/>
  <c r="CY171" i="46"/>
  <c r="AJ171" i="46" s="1"/>
  <c r="CX171" i="46"/>
  <c r="CW171" i="46"/>
  <c r="CV171" i="46"/>
  <c r="AG171" i="46" s="1"/>
  <c r="CU171" i="46"/>
  <c r="CT171" i="46"/>
  <c r="AE171" i="46" s="1"/>
  <c r="CS171" i="46"/>
  <c r="AD171" i="46" s="1"/>
  <c r="CR171" i="46"/>
  <c r="AC171" i="46" s="1"/>
  <c r="CQ171" i="46"/>
  <c r="AB171" i="46" s="1"/>
  <c r="CP171" i="46"/>
  <c r="AA171" i="46" s="1"/>
  <c r="CO171" i="46"/>
  <c r="CN171" i="46"/>
  <c r="CM171" i="46"/>
  <c r="CL171" i="46"/>
  <c r="CK171" i="46"/>
  <c r="V171" i="46" s="1"/>
  <c r="CJ171" i="46"/>
  <c r="U171" i="46" s="1"/>
  <c r="CI171" i="46"/>
  <c r="T171" i="46" s="1"/>
  <c r="CH171" i="46"/>
  <c r="CG171" i="46"/>
  <c r="R171" i="46" s="1"/>
  <c r="CF171" i="46"/>
  <c r="CE171" i="46"/>
  <c r="CD171" i="46"/>
  <c r="CC171" i="46"/>
  <c r="CB171" i="46"/>
  <c r="M171" i="46" s="1"/>
  <c r="CA171" i="46"/>
  <c r="BZ171" i="46"/>
  <c r="BY171" i="46"/>
  <c r="BX171" i="46"/>
  <c r="BW171" i="46"/>
  <c r="H171" i="46" s="1"/>
  <c r="BV171" i="46"/>
  <c r="BU171" i="46"/>
  <c r="BT171" i="46"/>
  <c r="E171" i="46" s="1"/>
  <c r="BS171" i="46"/>
  <c r="D171" i="46" s="1"/>
  <c r="BO171" i="46"/>
  <c r="B171" i="46"/>
  <c r="B171" i="44" s="1"/>
  <c r="A171" i="46"/>
  <c r="EF170" i="46"/>
  <c r="BQ170" i="46" s="1"/>
  <c r="EE170" i="46"/>
  <c r="BP170" i="46" s="1"/>
  <c r="ED170" i="46"/>
  <c r="BO170" i="44" s="1"/>
  <c r="EC170" i="46"/>
  <c r="BN170" i="46" s="1"/>
  <c r="EB170" i="46"/>
  <c r="EA170" i="46"/>
  <c r="DZ170" i="46"/>
  <c r="DY170" i="46"/>
  <c r="BJ170" i="46" s="1"/>
  <c r="DX170" i="46"/>
  <c r="DW170" i="46"/>
  <c r="BH170" i="46" s="1"/>
  <c r="DV170" i="46"/>
  <c r="DU170" i="46"/>
  <c r="BF170" i="46" s="1"/>
  <c r="DT170" i="46"/>
  <c r="BE170" i="46" s="1"/>
  <c r="DS170" i="46"/>
  <c r="BD170" i="46" s="1"/>
  <c r="DR170" i="46"/>
  <c r="BC170" i="46" s="1"/>
  <c r="DQ170" i="46"/>
  <c r="DP170" i="46"/>
  <c r="BA170" i="46" s="1"/>
  <c r="DO170" i="46"/>
  <c r="AZ170" i="46" s="1"/>
  <c r="DN170" i="46"/>
  <c r="AY170" i="46" s="1"/>
  <c r="DM170" i="46"/>
  <c r="AX170" i="46" s="1"/>
  <c r="DL170" i="46"/>
  <c r="AW170" i="46" s="1"/>
  <c r="DK170" i="46"/>
  <c r="AV170" i="46" s="1"/>
  <c r="DJ170" i="46"/>
  <c r="DI170" i="46"/>
  <c r="AT170" i="46" s="1"/>
  <c r="DH170" i="46"/>
  <c r="AS170" i="46" s="1"/>
  <c r="DG170" i="46"/>
  <c r="AR170" i="46" s="1"/>
  <c r="DF170" i="46"/>
  <c r="DE170" i="46"/>
  <c r="AP170" i="46" s="1"/>
  <c r="DD170" i="46"/>
  <c r="AO170" i="46" s="1"/>
  <c r="DC170" i="46"/>
  <c r="AN170" i="46" s="1"/>
  <c r="DB170" i="46"/>
  <c r="DA170" i="46"/>
  <c r="CZ170" i="46"/>
  <c r="CY170" i="46"/>
  <c r="AJ170" i="46" s="1"/>
  <c r="CX170" i="46"/>
  <c r="CW170" i="46"/>
  <c r="AH170" i="46" s="1"/>
  <c r="CV170" i="46"/>
  <c r="AG170" i="46" s="1"/>
  <c r="CU170" i="46"/>
  <c r="AF170" i="46" s="1"/>
  <c r="CT170" i="46"/>
  <c r="AE170" i="46" s="1"/>
  <c r="CS170" i="46"/>
  <c r="CR170" i="46"/>
  <c r="CQ170" i="46"/>
  <c r="AB170" i="46" s="1"/>
  <c r="CP170" i="46"/>
  <c r="AA170" i="46" s="1"/>
  <c r="CO170" i="46"/>
  <c r="CN170" i="46"/>
  <c r="CM170" i="46"/>
  <c r="X170" i="46" s="1"/>
  <c r="CL170" i="46"/>
  <c r="CK170" i="46"/>
  <c r="V170" i="46" s="1"/>
  <c r="CJ170" i="46"/>
  <c r="CI170" i="46"/>
  <c r="T170" i="46" s="1"/>
  <c r="CH170" i="46"/>
  <c r="CG170" i="46"/>
  <c r="R170" i="46" s="1"/>
  <c r="CF170" i="46"/>
  <c r="CE170" i="46"/>
  <c r="P170" i="46" s="1"/>
  <c r="CD170" i="46"/>
  <c r="O170" i="46" s="1"/>
  <c r="CC170" i="46"/>
  <c r="CB170" i="46"/>
  <c r="CA170" i="46"/>
  <c r="L170" i="46" s="1"/>
  <c r="BZ170" i="46"/>
  <c r="K170" i="46" s="1"/>
  <c r="BY170" i="46"/>
  <c r="J170" i="46" s="1"/>
  <c r="BX170" i="46"/>
  <c r="I170" i="46" s="1"/>
  <c r="BW170" i="46"/>
  <c r="H170" i="46" s="1"/>
  <c r="BV170" i="46"/>
  <c r="G170" i="46" s="1"/>
  <c r="BU170" i="46"/>
  <c r="BT170" i="46"/>
  <c r="BS170" i="46"/>
  <c r="D170" i="46" s="1"/>
  <c r="BO170" i="46"/>
  <c r="B170" i="46"/>
  <c r="B170" i="44" s="1"/>
  <c r="A170" i="46"/>
  <c r="C170" i="46" s="1"/>
  <c r="C170" i="44" s="1"/>
  <c r="EF169" i="46"/>
  <c r="BQ169" i="46" s="1"/>
  <c r="EE169" i="46"/>
  <c r="ED169" i="46"/>
  <c r="BO169" i="46" s="1"/>
  <c r="EC169" i="46"/>
  <c r="EB169" i="46"/>
  <c r="EA169" i="46"/>
  <c r="DZ169" i="46"/>
  <c r="BK169" i="46" s="1"/>
  <c r="DY169" i="46"/>
  <c r="BJ169" i="46" s="1"/>
  <c r="DX169" i="46"/>
  <c r="BI169" i="46" s="1"/>
  <c r="DW169" i="46"/>
  <c r="BH169" i="46" s="1"/>
  <c r="DV169" i="46"/>
  <c r="DU169" i="46"/>
  <c r="BF169" i="46" s="1"/>
  <c r="DT169" i="46"/>
  <c r="DS169" i="46"/>
  <c r="DR169" i="46"/>
  <c r="BC169" i="46" s="1"/>
  <c r="DQ169" i="46"/>
  <c r="DP169" i="46"/>
  <c r="DO169" i="46"/>
  <c r="DN169" i="46"/>
  <c r="DM169" i="46"/>
  <c r="DL169" i="46"/>
  <c r="DK169" i="46"/>
  <c r="DJ169" i="46"/>
  <c r="AU169" i="46" s="1"/>
  <c r="DI169" i="46"/>
  <c r="DH169" i="46"/>
  <c r="AS169" i="46" s="1"/>
  <c r="DG169" i="46"/>
  <c r="AR169" i="46" s="1"/>
  <c r="DF169" i="46"/>
  <c r="DE169" i="46"/>
  <c r="DD169" i="46"/>
  <c r="DC169" i="46"/>
  <c r="AN169" i="46" s="1"/>
  <c r="DB169" i="46"/>
  <c r="AM169" i="46" s="1"/>
  <c r="DA169" i="46"/>
  <c r="AL169" i="46" s="1"/>
  <c r="CZ169" i="46"/>
  <c r="CY169" i="46"/>
  <c r="CX169" i="46"/>
  <c r="CW169" i="46"/>
  <c r="AH169" i="46" s="1"/>
  <c r="CV169" i="46"/>
  <c r="CU169" i="46"/>
  <c r="CT169" i="46"/>
  <c r="AE169" i="46" s="1"/>
  <c r="CS169" i="46"/>
  <c r="AD169" i="46" s="1"/>
  <c r="CR169" i="46"/>
  <c r="AC169" i="46" s="1"/>
  <c r="CQ169" i="46"/>
  <c r="AB169" i="46" s="1"/>
  <c r="CP169" i="46"/>
  <c r="CO169" i="46"/>
  <c r="Z169" i="46" s="1"/>
  <c r="CN169" i="46"/>
  <c r="Y169" i="46" s="1"/>
  <c r="CM169" i="46"/>
  <c r="X169" i="46" s="1"/>
  <c r="CL169" i="46"/>
  <c r="W169" i="46" s="1"/>
  <c r="CK169" i="46"/>
  <c r="CJ169" i="46"/>
  <c r="CI169" i="46"/>
  <c r="T169" i="46" s="1"/>
  <c r="CH169" i="46"/>
  <c r="CG169" i="46"/>
  <c r="R169" i="46" s="1"/>
  <c r="CF169" i="46"/>
  <c r="Q169" i="46" s="1"/>
  <c r="CE169" i="46"/>
  <c r="CD169" i="46"/>
  <c r="O169" i="46" s="1"/>
  <c r="CC169" i="46"/>
  <c r="CB169" i="46"/>
  <c r="M169" i="46" s="1"/>
  <c r="CA169" i="46"/>
  <c r="BZ169" i="46"/>
  <c r="BY169" i="46"/>
  <c r="J169" i="46" s="1"/>
  <c r="BX169" i="46"/>
  <c r="BW169" i="46"/>
  <c r="BV169" i="46"/>
  <c r="G169" i="46" s="1"/>
  <c r="BU169" i="46"/>
  <c r="BT169" i="46"/>
  <c r="BS169" i="46"/>
  <c r="B169" i="46"/>
  <c r="B169" i="44" s="1"/>
  <c r="A169" i="46"/>
  <c r="C169" i="46" s="1"/>
  <c r="C169" i="44" s="1"/>
  <c r="EF168" i="46"/>
  <c r="EE168" i="46"/>
  <c r="ED168" i="46"/>
  <c r="BO168" i="46" s="1"/>
  <c r="EC168" i="46"/>
  <c r="EB168" i="46"/>
  <c r="EA168" i="46"/>
  <c r="BL168" i="46" s="1"/>
  <c r="DZ168" i="46"/>
  <c r="DY168" i="46"/>
  <c r="DX168" i="46"/>
  <c r="DW168" i="46"/>
  <c r="DV168" i="46"/>
  <c r="BG168" i="46" s="1"/>
  <c r="DU168" i="46"/>
  <c r="DT168" i="46"/>
  <c r="BE168" i="46" s="1"/>
  <c r="DS168" i="46"/>
  <c r="DR168" i="46"/>
  <c r="BC168" i="46" s="1"/>
  <c r="DQ168" i="46"/>
  <c r="BB168" i="46" s="1"/>
  <c r="DP168" i="46"/>
  <c r="DO168" i="46"/>
  <c r="DN168" i="46"/>
  <c r="AY168" i="46" s="1"/>
  <c r="DM168" i="46"/>
  <c r="AX168" i="46" s="1"/>
  <c r="DL168" i="46"/>
  <c r="DK168" i="46"/>
  <c r="AV168" i="46" s="1"/>
  <c r="DJ168" i="46"/>
  <c r="DI168" i="46"/>
  <c r="AT168" i="46" s="1"/>
  <c r="DH168" i="46"/>
  <c r="AS168" i="46" s="1"/>
  <c r="DG168" i="46"/>
  <c r="AR168" i="46" s="1"/>
  <c r="DF168" i="46"/>
  <c r="AQ168" i="46" s="1"/>
  <c r="DE168" i="46"/>
  <c r="DD168" i="46"/>
  <c r="DC168" i="46"/>
  <c r="AN168" i="46" s="1"/>
  <c r="DB168" i="46"/>
  <c r="DA168" i="46"/>
  <c r="CZ168" i="46"/>
  <c r="AK168" i="46" s="1"/>
  <c r="CY168" i="46"/>
  <c r="CX168" i="46"/>
  <c r="AI168" i="46" s="1"/>
  <c r="CW168" i="46"/>
  <c r="AH168" i="46" s="1"/>
  <c r="CV168" i="46"/>
  <c r="CU168" i="46"/>
  <c r="CT168" i="46"/>
  <c r="AE168" i="46" s="1"/>
  <c r="CS168" i="46"/>
  <c r="AD168" i="46" s="1"/>
  <c r="CR168" i="46"/>
  <c r="CQ168" i="46"/>
  <c r="AB168" i="46" s="1"/>
  <c r="CP168" i="46"/>
  <c r="AA168" i="46" s="1"/>
  <c r="CO168" i="46"/>
  <c r="Z168" i="46" s="1"/>
  <c r="CN168" i="46"/>
  <c r="Y168" i="46" s="1"/>
  <c r="CM168" i="46"/>
  <c r="X168" i="46" s="1"/>
  <c r="CL168" i="46"/>
  <c r="W168" i="46" s="1"/>
  <c r="CK168" i="46"/>
  <c r="CJ168" i="46"/>
  <c r="CI168" i="46"/>
  <c r="T168" i="46" s="1"/>
  <c r="CH168" i="46"/>
  <c r="S168" i="46" s="1"/>
  <c r="CG168" i="46"/>
  <c r="R168" i="46" s="1"/>
  <c r="CF168" i="46"/>
  <c r="CE168" i="46"/>
  <c r="CD168" i="46"/>
  <c r="O168" i="46" s="1"/>
  <c r="CC168" i="46"/>
  <c r="CB168" i="46"/>
  <c r="CA168" i="46"/>
  <c r="BZ168" i="46"/>
  <c r="K168" i="46" s="1"/>
  <c r="BY168" i="46"/>
  <c r="BX168" i="46"/>
  <c r="BW168" i="46"/>
  <c r="H168" i="46" s="1"/>
  <c r="BV168" i="46"/>
  <c r="BU168" i="46"/>
  <c r="F168" i="46" s="1"/>
  <c r="BT168" i="46"/>
  <c r="BS168" i="46"/>
  <c r="B168" i="46"/>
  <c r="A168" i="46"/>
  <c r="A168" i="44" s="1"/>
  <c r="EF167" i="46"/>
  <c r="BQ167" i="46" s="1"/>
  <c r="EE167" i="46"/>
  <c r="ED167" i="46"/>
  <c r="BO167" i="44" s="1"/>
  <c r="EC167" i="46"/>
  <c r="BN167" i="44" s="1"/>
  <c r="EB167" i="46"/>
  <c r="EA167" i="46"/>
  <c r="DZ167" i="46"/>
  <c r="BK167" i="46" s="1"/>
  <c r="DY167" i="46"/>
  <c r="BJ167" i="46" s="1"/>
  <c r="DX167" i="46"/>
  <c r="BI167" i="46" s="1"/>
  <c r="DW167" i="46"/>
  <c r="BH167" i="46" s="1"/>
  <c r="DV167" i="46"/>
  <c r="BG167" i="46" s="1"/>
  <c r="DU167" i="46"/>
  <c r="DT167" i="46"/>
  <c r="DS167" i="46"/>
  <c r="BD167" i="46" s="1"/>
  <c r="DR167" i="46"/>
  <c r="BC167" i="46" s="1"/>
  <c r="DQ167" i="46"/>
  <c r="DP167" i="46"/>
  <c r="BA167" i="46" s="1"/>
  <c r="DO167" i="46"/>
  <c r="DN167" i="46"/>
  <c r="AY167" i="46" s="1"/>
  <c r="DM167" i="46"/>
  <c r="AX167" i="46" s="1"/>
  <c r="DL167" i="46"/>
  <c r="DK167" i="46"/>
  <c r="DJ167" i="46"/>
  <c r="AU167" i="46" s="1"/>
  <c r="DI167" i="46"/>
  <c r="AT167" i="46" s="1"/>
  <c r="DH167" i="46"/>
  <c r="AS167" i="46" s="1"/>
  <c r="DG167" i="46"/>
  <c r="DF167" i="46"/>
  <c r="DE167" i="46"/>
  <c r="AP167" i="46" s="1"/>
  <c r="DD167" i="46"/>
  <c r="DC167" i="46"/>
  <c r="DB167" i="46"/>
  <c r="AM167" i="46" s="1"/>
  <c r="DA167" i="46"/>
  <c r="AL167" i="46" s="1"/>
  <c r="CZ167" i="46"/>
  <c r="CY167" i="46"/>
  <c r="AJ167" i="46" s="1"/>
  <c r="CX167" i="46"/>
  <c r="CW167" i="46"/>
  <c r="AH167" i="46" s="1"/>
  <c r="CV167" i="46"/>
  <c r="CU167" i="46"/>
  <c r="AF167" i="46" s="1"/>
  <c r="CT167" i="46"/>
  <c r="CS167" i="46"/>
  <c r="AD167" i="46" s="1"/>
  <c r="CR167" i="46"/>
  <c r="CQ167" i="46"/>
  <c r="AB167" i="46" s="1"/>
  <c r="CP167" i="46"/>
  <c r="CO167" i="46"/>
  <c r="Z167" i="46" s="1"/>
  <c r="CN167" i="46"/>
  <c r="CM167" i="46"/>
  <c r="CL167" i="46"/>
  <c r="CK167" i="46"/>
  <c r="CJ167" i="46"/>
  <c r="U167" i="46" s="1"/>
  <c r="CI167" i="46"/>
  <c r="CH167" i="46"/>
  <c r="CG167" i="46"/>
  <c r="CF167" i="46"/>
  <c r="CE167" i="46"/>
  <c r="CD167" i="46"/>
  <c r="CC167" i="46"/>
  <c r="N167" i="46" s="1"/>
  <c r="CB167" i="46"/>
  <c r="M167" i="46" s="1"/>
  <c r="CA167" i="46"/>
  <c r="L167" i="46" s="1"/>
  <c r="BZ167" i="46"/>
  <c r="K167" i="46" s="1"/>
  <c r="BY167" i="46"/>
  <c r="BX167" i="46"/>
  <c r="BW167" i="46"/>
  <c r="H167" i="46" s="1"/>
  <c r="BV167" i="46"/>
  <c r="G167" i="46" s="1"/>
  <c r="BU167" i="46"/>
  <c r="F167" i="46" s="1"/>
  <c r="BT167" i="46"/>
  <c r="E167" i="46" s="1"/>
  <c r="BS167" i="46"/>
  <c r="D167" i="46" s="1"/>
  <c r="BO167" i="46"/>
  <c r="BN167" i="46"/>
  <c r="B167" i="46"/>
  <c r="A167" i="46"/>
  <c r="EF166" i="46"/>
  <c r="BQ166" i="46" s="1"/>
  <c r="EE166" i="46"/>
  <c r="ED166" i="46"/>
  <c r="EC166" i="46"/>
  <c r="BN166" i="46" s="1"/>
  <c r="EB166" i="46"/>
  <c r="BM166" i="46" s="1"/>
  <c r="EA166" i="46"/>
  <c r="DZ166" i="46"/>
  <c r="DY166" i="46"/>
  <c r="DX166" i="46"/>
  <c r="BI166" i="46" s="1"/>
  <c r="DW166" i="46"/>
  <c r="BH166" i="46" s="1"/>
  <c r="DV166" i="46"/>
  <c r="BG166" i="46" s="1"/>
  <c r="DU166" i="46"/>
  <c r="BF166" i="46" s="1"/>
  <c r="DT166" i="46"/>
  <c r="BE166" i="46" s="1"/>
  <c r="DS166" i="46"/>
  <c r="DR166" i="46"/>
  <c r="DQ166" i="46"/>
  <c r="BB166" i="46" s="1"/>
  <c r="DP166" i="46"/>
  <c r="BA166" i="46" s="1"/>
  <c r="DO166" i="46"/>
  <c r="AZ166" i="46" s="1"/>
  <c r="DN166" i="46"/>
  <c r="AY166" i="44" s="1"/>
  <c r="DM166" i="46"/>
  <c r="DL166" i="46"/>
  <c r="AW166" i="46" s="1"/>
  <c r="DK166" i="46"/>
  <c r="AV166" i="46" s="1"/>
  <c r="DJ166" i="46"/>
  <c r="DI166" i="46"/>
  <c r="AT166" i="46" s="1"/>
  <c r="DH166" i="46"/>
  <c r="AS166" i="46" s="1"/>
  <c r="DG166" i="46"/>
  <c r="DF166" i="46"/>
  <c r="AQ166" i="46" s="1"/>
  <c r="DE166" i="46"/>
  <c r="DD166" i="46"/>
  <c r="AO166" i="46" s="1"/>
  <c r="DC166" i="46"/>
  <c r="DB166" i="46"/>
  <c r="DA166" i="46"/>
  <c r="CZ166" i="46"/>
  <c r="AK166" i="46" s="1"/>
  <c r="CY166" i="46"/>
  <c r="AJ166" i="46" s="1"/>
  <c r="CX166" i="46"/>
  <c r="AI166" i="46" s="1"/>
  <c r="CW166" i="46"/>
  <c r="CV166" i="46"/>
  <c r="CU166" i="46"/>
  <c r="AF166" i="46" s="1"/>
  <c r="CT166" i="46"/>
  <c r="AE166" i="46" s="1"/>
  <c r="CS166" i="46"/>
  <c r="CR166" i="46"/>
  <c r="AC166" i="46" s="1"/>
  <c r="CQ166" i="46"/>
  <c r="AB166" i="46" s="1"/>
  <c r="CP166" i="46"/>
  <c r="CO166" i="46"/>
  <c r="CN166" i="46"/>
  <c r="CM166" i="46"/>
  <c r="CL166" i="46"/>
  <c r="W166" i="46" s="1"/>
  <c r="CK166" i="46"/>
  <c r="CJ166" i="46"/>
  <c r="U166" i="46" s="1"/>
  <c r="CI166" i="46"/>
  <c r="CH166" i="46"/>
  <c r="S166" i="46" s="1"/>
  <c r="CG166" i="46"/>
  <c r="CF166" i="46"/>
  <c r="Q166" i="46" s="1"/>
  <c r="CE166" i="46"/>
  <c r="CD166" i="46"/>
  <c r="CC166" i="46"/>
  <c r="CB166" i="46"/>
  <c r="M166" i="46" s="1"/>
  <c r="CA166" i="46"/>
  <c r="L166" i="46" s="1"/>
  <c r="BZ166" i="46"/>
  <c r="BY166" i="46"/>
  <c r="J166" i="46" s="1"/>
  <c r="BX166" i="46"/>
  <c r="BW166" i="46"/>
  <c r="BV166" i="46"/>
  <c r="BU166" i="46"/>
  <c r="BT166" i="46"/>
  <c r="E166" i="46" s="1"/>
  <c r="BS166" i="46"/>
  <c r="D166" i="46" s="1"/>
  <c r="AY166" i="46"/>
  <c r="B166" i="46"/>
  <c r="B166" i="44" s="1"/>
  <c r="A166" i="46"/>
  <c r="EF165" i="46"/>
  <c r="EE165" i="46"/>
  <c r="ED165" i="46"/>
  <c r="BO165" i="46" s="1"/>
  <c r="EC165" i="46"/>
  <c r="EB165" i="46"/>
  <c r="BM165" i="46" s="1"/>
  <c r="EA165" i="46"/>
  <c r="DZ165" i="46"/>
  <c r="BK165" i="46" s="1"/>
  <c r="DY165" i="46"/>
  <c r="DX165" i="46"/>
  <c r="DW165" i="46"/>
  <c r="DV165" i="46"/>
  <c r="DU165" i="46"/>
  <c r="DT165" i="46"/>
  <c r="BE165" i="46" s="1"/>
  <c r="DS165" i="46"/>
  <c r="BD165" i="46" s="1"/>
  <c r="DR165" i="46"/>
  <c r="DQ165" i="46"/>
  <c r="BB165" i="46" s="1"/>
  <c r="DP165" i="46"/>
  <c r="BA165" i="46" s="1"/>
  <c r="DO165" i="46"/>
  <c r="DN165" i="46"/>
  <c r="AY165" i="46" s="1"/>
  <c r="DM165" i="46"/>
  <c r="AX165" i="46" s="1"/>
  <c r="DL165" i="46"/>
  <c r="AW165" i="46" s="1"/>
  <c r="DK165" i="46"/>
  <c r="DJ165" i="46"/>
  <c r="AU165" i="46" s="1"/>
  <c r="DI165" i="46"/>
  <c r="AT165" i="46" s="1"/>
  <c r="DH165" i="46"/>
  <c r="DG165" i="46"/>
  <c r="DF165" i="46"/>
  <c r="DE165" i="46"/>
  <c r="DD165" i="46"/>
  <c r="DC165" i="46"/>
  <c r="AN165" i="46" s="1"/>
  <c r="DB165" i="46"/>
  <c r="AM165" i="46" s="1"/>
  <c r="DA165" i="46"/>
  <c r="AL165" i="46" s="1"/>
  <c r="CZ165" i="46"/>
  <c r="AK165" i="46" s="1"/>
  <c r="CY165" i="46"/>
  <c r="CX165" i="46"/>
  <c r="CW165" i="46"/>
  <c r="CV165" i="46"/>
  <c r="AG165" i="46" s="1"/>
  <c r="CU165" i="46"/>
  <c r="AF165" i="46" s="1"/>
  <c r="CT165" i="46"/>
  <c r="CS165" i="46"/>
  <c r="CR165" i="46"/>
  <c r="CQ165" i="46"/>
  <c r="CP165" i="46"/>
  <c r="AA165" i="46" s="1"/>
  <c r="CO165" i="46"/>
  <c r="CN165" i="46"/>
  <c r="Y165" i="46" s="1"/>
  <c r="CM165" i="46"/>
  <c r="X165" i="46" s="1"/>
  <c r="CL165" i="46"/>
  <c r="W165" i="46" s="1"/>
  <c r="CK165" i="46"/>
  <c r="CJ165" i="46"/>
  <c r="CI165" i="46"/>
  <c r="CH165" i="46"/>
  <c r="CG165" i="46"/>
  <c r="CF165" i="46"/>
  <c r="Q165" i="46" s="1"/>
  <c r="CE165" i="46"/>
  <c r="CD165" i="46"/>
  <c r="CC165" i="46"/>
  <c r="N165" i="46" s="1"/>
  <c r="CB165" i="46"/>
  <c r="CA165" i="46"/>
  <c r="BZ165" i="46"/>
  <c r="BY165" i="46"/>
  <c r="BX165" i="46"/>
  <c r="BW165" i="46"/>
  <c r="H165" i="46" s="1"/>
  <c r="BV165" i="46"/>
  <c r="BU165" i="46"/>
  <c r="F165" i="46" s="1"/>
  <c r="BT165" i="46"/>
  <c r="E165" i="46" s="1"/>
  <c r="BS165" i="46"/>
  <c r="B165" i="46"/>
  <c r="A165" i="46"/>
  <c r="A165" i="44" s="1"/>
  <c r="EF164" i="46"/>
  <c r="BQ164" i="46" s="1"/>
  <c r="EE164" i="46"/>
  <c r="BP164" i="46" s="1"/>
  <c r="ED164" i="46"/>
  <c r="EC164" i="46"/>
  <c r="BN164" i="46" s="1"/>
  <c r="EB164" i="46"/>
  <c r="EA164" i="46"/>
  <c r="BL164" i="46" s="1"/>
  <c r="DZ164" i="46"/>
  <c r="BK164" i="46" s="1"/>
  <c r="DY164" i="46"/>
  <c r="BJ164" i="46" s="1"/>
  <c r="DX164" i="46"/>
  <c r="BI164" i="46" s="1"/>
  <c r="DW164" i="46"/>
  <c r="DV164" i="46"/>
  <c r="DU164" i="46"/>
  <c r="DT164" i="46"/>
  <c r="DS164" i="46"/>
  <c r="BD164" i="46" s="1"/>
  <c r="DR164" i="46"/>
  <c r="BC164" i="46" s="1"/>
  <c r="DQ164" i="46"/>
  <c r="BB164" i="46" s="1"/>
  <c r="DP164" i="46"/>
  <c r="BA164" i="46" s="1"/>
  <c r="DO164" i="46"/>
  <c r="DN164" i="46"/>
  <c r="DM164" i="46"/>
  <c r="AX164" i="46" s="1"/>
  <c r="DL164" i="46"/>
  <c r="AW164" i="46" s="1"/>
  <c r="DK164" i="46"/>
  <c r="AV164" i="46" s="1"/>
  <c r="DJ164" i="46"/>
  <c r="AU164" i="46" s="1"/>
  <c r="DI164" i="46"/>
  <c r="DH164" i="46"/>
  <c r="AS164" i="46" s="1"/>
  <c r="DG164" i="46"/>
  <c r="AR164" i="46" s="1"/>
  <c r="DF164" i="46"/>
  <c r="AQ164" i="46" s="1"/>
  <c r="DE164" i="46"/>
  <c r="DD164" i="46"/>
  <c r="DC164" i="46"/>
  <c r="AN164" i="46" s="1"/>
  <c r="DB164" i="46"/>
  <c r="AM164" i="46" s="1"/>
  <c r="DA164" i="46"/>
  <c r="AL164" i="46" s="1"/>
  <c r="CZ164" i="46"/>
  <c r="AK164" i="46" s="1"/>
  <c r="CY164" i="46"/>
  <c r="CX164" i="46"/>
  <c r="CW164" i="46"/>
  <c r="AH164" i="46" s="1"/>
  <c r="CV164" i="46"/>
  <c r="CU164" i="46"/>
  <c r="AF164" i="46" s="1"/>
  <c r="CT164" i="46"/>
  <c r="AE164" i="46" s="1"/>
  <c r="CS164" i="46"/>
  <c r="AD164" i="46" s="1"/>
  <c r="CR164" i="46"/>
  <c r="AC164" i="46" s="1"/>
  <c r="CQ164" i="46"/>
  <c r="CP164" i="46"/>
  <c r="AA164" i="46" s="1"/>
  <c r="CO164" i="46"/>
  <c r="Z164" i="46" s="1"/>
  <c r="CN164" i="46"/>
  <c r="CM164" i="46"/>
  <c r="X164" i="46" s="1"/>
  <c r="CL164" i="46"/>
  <c r="W164" i="46" s="1"/>
  <c r="CK164" i="46"/>
  <c r="CJ164" i="46"/>
  <c r="U164" i="46" s="1"/>
  <c r="CI164" i="46"/>
  <c r="T164" i="46" s="1"/>
  <c r="CH164" i="46"/>
  <c r="CG164" i="46"/>
  <c r="R164" i="46" s="1"/>
  <c r="CF164" i="46"/>
  <c r="Q164" i="46" s="1"/>
  <c r="CE164" i="46"/>
  <c r="P164" i="46" s="1"/>
  <c r="CD164" i="46"/>
  <c r="O164" i="46" s="1"/>
  <c r="CC164" i="46"/>
  <c r="CB164" i="46"/>
  <c r="M164" i="46" s="1"/>
  <c r="CA164" i="46"/>
  <c r="BZ164" i="46"/>
  <c r="K164" i="46" s="1"/>
  <c r="BY164" i="46"/>
  <c r="J164" i="46" s="1"/>
  <c r="BX164" i="46"/>
  <c r="BW164" i="46"/>
  <c r="H164" i="46" s="1"/>
  <c r="BV164" i="46"/>
  <c r="G164" i="46" s="1"/>
  <c r="BU164" i="46"/>
  <c r="F164" i="46" s="1"/>
  <c r="BT164" i="46"/>
  <c r="E164" i="46" s="1"/>
  <c r="BS164" i="46"/>
  <c r="D164" i="46" s="1"/>
  <c r="B164" i="46"/>
  <c r="B164" i="44" s="1"/>
  <c r="A164" i="46"/>
  <c r="EF163" i="46"/>
  <c r="EE163" i="46"/>
  <c r="ED163" i="46"/>
  <c r="BO163" i="46" s="1"/>
  <c r="EC163" i="46"/>
  <c r="BN163" i="46" s="1"/>
  <c r="EB163" i="46"/>
  <c r="BM163" i="46" s="1"/>
  <c r="EA163" i="46"/>
  <c r="DZ163" i="46"/>
  <c r="BK163" i="46" s="1"/>
  <c r="DY163" i="46"/>
  <c r="BJ163" i="46" s="1"/>
  <c r="DX163" i="46"/>
  <c r="BI163" i="46" s="1"/>
  <c r="DW163" i="46"/>
  <c r="DV163" i="46"/>
  <c r="BG163" i="46" s="1"/>
  <c r="DU163" i="46"/>
  <c r="BF163" i="46" s="1"/>
  <c r="DT163" i="46"/>
  <c r="DS163" i="46"/>
  <c r="BD163" i="46" s="1"/>
  <c r="DR163" i="46"/>
  <c r="DQ163" i="46"/>
  <c r="BB163" i="46" s="1"/>
  <c r="DP163" i="46"/>
  <c r="BA163" i="46" s="1"/>
  <c r="DO163" i="46"/>
  <c r="DN163" i="46"/>
  <c r="AY163" i="46" s="1"/>
  <c r="DM163" i="46"/>
  <c r="AX163" i="46" s="1"/>
  <c r="DL163" i="46"/>
  <c r="AW163" i="46" s="1"/>
  <c r="DK163" i="46"/>
  <c r="AV163" i="46" s="1"/>
  <c r="DJ163" i="46"/>
  <c r="AU163" i="46" s="1"/>
  <c r="DI163" i="46"/>
  <c r="AT163" i="46" s="1"/>
  <c r="DH163" i="46"/>
  <c r="DG163" i="46"/>
  <c r="DF163" i="46"/>
  <c r="DE163" i="46"/>
  <c r="AP163" i="46" s="1"/>
  <c r="DD163" i="46"/>
  <c r="AO163" i="46" s="1"/>
  <c r="DC163" i="46"/>
  <c r="DB163" i="46"/>
  <c r="DA163" i="46"/>
  <c r="AL163" i="46" s="1"/>
  <c r="CZ163" i="46"/>
  <c r="CY163" i="46"/>
  <c r="CX163" i="46"/>
  <c r="CW163" i="46"/>
  <c r="AH163" i="46" s="1"/>
  <c r="CV163" i="46"/>
  <c r="CU163" i="46"/>
  <c r="CT163" i="46"/>
  <c r="AE163" i="46" s="1"/>
  <c r="CS163" i="46"/>
  <c r="CR163" i="46"/>
  <c r="CQ163" i="46"/>
  <c r="CP163" i="46"/>
  <c r="CO163" i="46"/>
  <c r="Z163" i="46" s="1"/>
  <c r="CN163" i="46"/>
  <c r="Y163" i="46" s="1"/>
  <c r="CM163" i="46"/>
  <c r="X163" i="46" s="1"/>
  <c r="CL163" i="46"/>
  <c r="CK163" i="46"/>
  <c r="V163" i="46" s="1"/>
  <c r="CJ163" i="46"/>
  <c r="U163" i="46" s="1"/>
  <c r="CI163" i="46"/>
  <c r="T163" i="46" s="1"/>
  <c r="CH163" i="46"/>
  <c r="S163" i="46" s="1"/>
  <c r="CG163" i="46"/>
  <c r="R163" i="46" s="1"/>
  <c r="CF163" i="46"/>
  <c r="CE163" i="46"/>
  <c r="P163" i="46" s="1"/>
  <c r="CD163" i="46"/>
  <c r="O163" i="46" s="1"/>
  <c r="CC163" i="46"/>
  <c r="CB163" i="46"/>
  <c r="M163" i="46" s="1"/>
  <c r="CA163" i="46"/>
  <c r="BZ163" i="46"/>
  <c r="BY163" i="46"/>
  <c r="J163" i="46" s="1"/>
  <c r="BX163" i="46"/>
  <c r="BW163" i="46"/>
  <c r="H163" i="46" s="1"/>
  <c r="BV163" i="46"/>
  <c r="BU163" i="46"/>
  <c r="F163" i="46" s="1"/>
  <c r="BT163" i="46"/>
  <c r="BS163" i="46"/>
  <c r="B163" i="46"/>
  <c r="A163" i="46"/>
  <c r="EF162" i="46"/>
  <c r="BQ162" i="46" s="1"/>
  <c r="EE162" i="46"/>
  <c r="ED162" i="46"/>
  <c r="BO162" i="46" s="1"/>
  <c r="EC162" i="46"/>
  <c r="BN162" i="46" s="1"/>
  <c r="EB162" i="46"/>
  <c r="BM162" i="46" s="1"/>
  <c r="EA162" i="46"/>
  <c r="DZ162" i="46"/>
  <c r="BK162" i="46" s="1"/>
  <c r="DY162" i="46"/>
  <c r="DX162" i="46"/>
  <c r="DW162" i="46"/>
  <c r="DV162" i="46"/>
  <c r="DU162" i="46"/>
  <c r="BF162" i="46" s="1"/>
  <c r="DT162" i="46"/>
  <c r="DS162" i="46"/>
  <c r="DR162" i="46"/>
  <c r="DQ162" i="46"/>
  <c r="DP162" i="46"/>
  <c r="DO162" i="46"/>
  <c r="AZ162" i="46" s="1"/>
  <c r="DN162" i="46"/>
  <c r="AY162" i="46" s="1"/>
  <c r="DM162" i="46"/>
  <c r="AX162" i="46" s="1"/>
  <c r="DL162" i="46"/>
  <c r="AW162" i="46" s="1"/>
  <c r="DK162" i="46"/>
  <c r="DJ162" i="46"/>
  <c r="DI162" i="46"/>
  <c r="DH162" i="46"/>
  <c r="AS162" i="46" s="1"/>
  <c r="DG162" i="46"/>
  <c r="AR162" i="46" s="1"/>
  <c r="DF162" i="46"/>
  <c r="DE162" i="46"/>
  <c r="AP162" i="46" s="1"/>
  <c r="DD162" i="46"/>
  <c r="DC162" i="46"/>
  <c r="DB162" i="46"/>
  <c r="AM162" i="46" s="1"/>
  <c r="DA162" i="46"/>
  <c r="AL162" i="46" s="1"/>
  <c r="CZ162" i="46"/>
  <c r="AK162" i="46" s="1"/>
  <c r="CY162" i="46"/>
  <c r="AJ162" i="46" s="1"/>
  <c r="CX162" i="46"/>
  <c r="CW162" i="46"/>
  <c r="CV162" i="46"/>
  <c r="CU162" i="46"/>
  <c r="CT162" i="46"/>
  <c r="CS162" i="46"/>
  <c r="CR162" i="46"/>
  <c r="AC162" i="46" s="1"/>
  <c r="CQ162" i="46"/>
  <c r="CP162" i="46"/>
  <c r="AA162" i="46" s="1"/>
  <c r="CO162" i="46"/>
  <c r="Z162" i="46" s="1"/>
  <c r="CN162" i="46"/>
  <c r="Y162" i="46" s="1"/>
  <c r="CM162" i="46"/>
  <c r="CL162" i="46"/>
  <c r="CK162" i="46"/>
  <c r="V162" i="46" s="1"/>
  <c r="CJ162" i="46"/>
  <c r="CI162" i="46"/>
  <c r="CH162" i="46"/>
  <c r="S162" i="46" s="1"/>
  <c r="CG162" i="46"/>
  <c r="R162" i="46" s="1"/>
  <c r="CF162" i="46"/>
  <c r="CE162" i="46"/>
  <c r="CD162" i="46"/>
  <c r="O162" i="46" s="1"/>
  <c r="CC162" i="46"/>
  <c r="CB162" i="46"/>
  <c r="M162" i="46" s="1"/>
  <c r="CA162" i="46"/>
  <c r="L162" i="46" s="1"/>
  <c r="BZ162" i="46"/>
  <c r="BY162" i="46"/>
  <c r="J162" i="46" s="1"/>
  <c r="BX162" i="46"/>
  <c r="BW162" i="46"/>
  <c r="BV162" i="46"/>
  <c r="BU162" i="46"/>
  <c r="F162" i="46" s="1"/>
  <c r="BT162" i="46"/>
  <c r="BS162" i="46"/>
  <c r="D162" i="46" s="1"/>
  <c r="B162" i="46"/>
  <c r="B162" i="44" s="1"/>
  <c r="A162" i="46"/>
  <c r="C162" i="46" s="1"/>
  <c r="C162" i="44" s="1"/>
  <c r="EF161" i="46"/>
  <c r="BQ161" i="46" s="1"/>
  <c r="EE161" i="46"/>
  <c r="ED161" i="46"/>
  <c r="EC161" i="46"/>
  <c r="EB161" i="46"/>
  <c r="EA161" i="46"/>
  <c r="BL161" i="46" s="1"/>
  <c r="DZ161" i="46"/>
  <c r="DY161" i="46"/>
  <c r="BJ161" i="46" s="1"/>
  <c r="DX161" i="46"/>
  <c r="BI161" i="46" s="1"/>
  <c r="DW161" i="46"/>
  <c r="DV161" i="46"/>
  <c r="BG161" i="46" s="1"/>
  <c r="DU161" i="46"/>
  <c r="BF161" i="46" s="1"/>
  <c r="DT161" i="46"/>
  <c r="DS161" i="46"/>
  <c r="DR161" i="46"/>
  <c r="BC161" i="46" s="1"/>
  <c r="DQ161" i="46"/>
  <c r="DP161" i="46"/>
  <c r="DO161" i="46"/>
  <c r="DN161" i="46"/>
  <c r="DM161" i="46"/>
  <c r="AX161" i="46" s="1"/>
  <c r="DL161" i="46"/>
  <c r="DK161" i="46"/>
  <c r="AV161" i="46" s="1"/>
  <c r="DJ161" i="46"/>
  <c r="AU161" i="46" s="1"/>
  <c r="DI161" i="46"/>
  <c r="AT161" i="46" s="1"/>
  <c r="DH161" i="46"/>
  <c r="AS161" i="46" s="1"/>
  <c r="DG161" i="46"/>
  <c r="DF161" i="46"/>
  <c r="DE161" i="46"/>
  <c r="AP161" i="46" s="1"/>
  <c r="DD161" i="46"/>
  <c r="AO161" i="46" s="1"/>
  <c r="DC161" i="46"/>
  <c r="DB161" i="46"/>
  <c r="DA161" i="46"/>
  <c r="CZ161" i="46"/>
  <c r="CY161" i="46"/>
  <c r="CX161" i="46"/>
  <c r="AI161" i="46" s="1"/>
  <c r="CW161" i="46"/>
  <c r="CV161" i="46"/>
  <c r="AG161" i="46" s="1"/>
  <c r="CU161" i="46"/>
  <c r="CT161" i="46"/>
  <c r="AE161" i="46" s="1"/>
  <c r="CS161" i="46"/>
  <c r="AD161" i="46" s="1"/>
  <c r="CR161" i="46"/>
  <c r="CQ161" i="46"/>
  <c r="CP161" i="46"/>
  <c r="CO161" i="46"/>
  <c r="CN161" i="46"/>
  <c r="CM161" i="46"/>
  <c r="X161" i="46" s="1"/>
  <c r="CL161" i="46"/>
  <c r="W161" i="46" s="1"/>
  <c r="CK161" i="46"/>
  <c r="V161" i="46" s="1"/>
  <c r="CJ161" i="46"/>
  <c r="U161" i="46" s="1"/>
  <c r="CI161" i="46"/>
  <c r="CH161" i="46"/>
  <c r="CG161" i="46"/>
  <c r="CF161" i="46"/>
  <c r="Q161" i="46" s="1"/>
  <c r="CE161" i="46"/>
  <c r="P161" i="46" s="1"/>
  <c r="CD161" i="46"/>
  <c r="O161" i="46" s="1"/>
  <c r="CC161" i="46"/>
  <c r="CB161" i="46"/>
  <c r="CA161" i="46"/>
  <c r="BZ161" i="46"/>
  <c r="BY161" i="46"/>
  <c r="BX161" i="46"/>
  <c r="I161" i="46" s="1"/>
  <c r="BW161" i="46"/>
  <c r="H161" i="46" s="1"/>
  <c r="BV161" i="46"/>
  <c r="BU161" i="46"/>
  <c r="F161" i="46" s="1"/>
  <c r="BT161" i="46"/>
  <c r="BS161" i="46"/>
  <c r="B161" i="46"/>
  <c r="A161" i="46"/>
  <c r="C161" i="46" s="1"/>
  <c r="C161" i="44" s="1"/>
  <c r="EF160" i="46"/>
  <c r="EE160" i="46"/>
  <c r="ED160" i="46"/>
  <c r="BO160" i="44" s="1"/>
  <c r="EC160" i="46"/>
  <c r="BN160" i="44" s="1"/>
  <c r="EB160" i="46"/>
  <c r="BM160" i="44" s="1"/>
  <c r="EA160" i="46"/>
  <c r="BL160" i="44" s="1"/>
  <c r="DZ160" i="46"/>
  <c r="DY160" i="46"/>
  <c r="DX160" i="46"/>
  <c r="DW160" i="46"/>
  <c r="DV160" i="46"/>
  <c r="BG160" i="46" s="1"/>
  <c r="DU160" i="46"/>
  <c r="DT160" i="46"/>
  <c r="BE160" i="46" s="1"/>
  <c r="DS160" i="46"/>
  <c r="BD160" i="46" s="1"/>
  <c r="DR160" i="46"/>
  <c r="DQ160" i="46"/>
  <c r="BB160" i="46" s="1"/>
  <c r="DP160" i="46"/>
  <c r="BA160" i="46" s="1"/>
  <c r="DO160" i="46"/>
  <c r="DN160" i="46"/>
  <c r="DM160" i="46"/>
  <c r="AX160" i="46" s="1"/>
  <c r="DL160" i="46"/>
  <c r="DK160" i="46"/>
  <c r="AV160" i="46" s="1"/>
  <c r="DJ160" i="46"/>
  <c r="DI160" i="46"/>
  <c r="DH160" i="46"/>
  <c r="AS160" i="46" s="1"/>
  <c r="DG160" i="46"/>
  <c r="AR160" i="46" s="1"/>
  <c r="DF160" i="46"/>
  <c r="DE160" i="46"/>
  <c r="AP160" i="46" s="1"/>
  <c r="DD160" i="46"/>
  <c r="AO160" i="46" s="1"/>
  <c r="DC160" i="46"/>
  <c r="AN160" i="46" s="1"/>
  <c r="DB160" i="46"/>
  <c r="DA160" i="46"/>
  <c r="CZ160" i="46"/>
  <c r="AK160" i="46" s="1"/>
  <c r="CY160" i="46"/>
  <c r="CX160" i="46"/>
  <c r="CW160" i="46"/>
  <c r="CV160" i="46"/>
  <c r="CU160" i="46"/>
  <c r="AF160" i="46" s="1"/>
  <c r="CT160" i="46"/>
  <c r="CS160" i="46"/>
  <c r="CR160" i="46"/>
  <c r="AC160" i="46" s="1"/>
  <c r="CQ160" i="46"/>
  <c r="AB160" i="46" s="1"/>
  <c r="CP160" i="46"/>
  <c r="AA160" i="46" s="1"/>
  <c r="CO160" i="46"/>
  <c r="Z160" i="46" s="1"/>
  <c r="CN160" i="46"/>
  <c r="Y160" i="46" s="1"/>
  <c r="CM160" i="46"/>
  <c r="X160" i="46" s="1"/>
  <c r="CL160" i="46"/>
  <c r="CK160" i="46"/>
  <c r="CJ160" i="46"/>
  <c r="CI160" i="46"/>
  <c r="T160" i="46" s="1"/>
  <c r="CH160" i="46"/>
  <c r="CG160" i="46"/>
  <c r="R160" i="46" s="1"/>
  <c r="CF160" i="46"/>
  <c r="Q160" i="46" s="1"/>
  <c r="CE160" i="46"/>
  <c r="P160" i="46" s="1"/>
  <c r="CD160" i="46"/>
  <c r="CC160" i="46"/>
  <c r="N160" i="46" s="1"/>
  <c r="CB160" i="46"/>
  <c r="M160" i="46" s="1"/>
  <c r="CA160" i="46"/>
  <c r="L160" i="46" s="1"/>
  <c r="BZ160" i="46"/>
  <c r="BY160" i="46"/>
  <c r="BX160" i="46"/>
  <c r="BW160" i="46"/>
  <c r="H160" i="46" s="1"/>
  <c r="BV160" i="46"/>
  <c r="BU160" i="46"/>
  <c r="F160" i="46" s="1"/>
  <c r="BT160" i="46"/>
  <c r="BS160" i="46"/>
  <c r="BO160" i="46"/>
  <c r="BN160" i="46"/>
  <c r="BM160" i="46"/>
  <c r="BL160" i="46"/>
  <c r="B160" i="46"/>
  <c r="A160" i="46"/>
  <c r="A160" i="44" s="1"/>
  <c r="EF159" i="46"/>
  <c r="BQ159" i="46" s="1"/>
  <c r="EE159" i="46"/>
  <c r="BP159" i="46" s="1"/>
  <c r="ED159" i="46"/>
  <c r="EC159" i="46"/>
  <c r="EB159" i="46"/>
  <c r="EA159" i="46"/>
  <c r="DZ159" i="46"/>
  <c r="DY159" i="46"/>
  <c r="DX159" i="46"/>
  <c r="DW159" i="46"/>
  <c r="BH159" i="46" s="1"/>
  <c r="DV159" i="46"/>
  <c r="DU159" i="46"/>
  <c r="BF159" i="46" s="1"/>
  <c r="DT159" i="46"/>
  <c r="BE159" i="46" s="1"/>
  <c r="DS159" i="46"/>
  <c r="DR159" i="46"/>
  <c r="DQ159" i="46"/>
  <c r="DP159" i="46"/>
  <c r="BA159" i="46" s="1"/>
  <c r="DO159" i="46"/>
  <c r="DN159" i="46"/>
  <c r="DM159" i="46"/>
  <c r="AX159" i="46" s="1"/>
  <c r="DL159" i="46"/>
  <c r="DK159" i="46"/>
  <c r="DJ159" i="46"/>
  <c r="AU159" i="46" s="1"/>
  <c r="DI159" i="46"/>
  <c r="AT159" i="46" s="1"/>
  <c r="DH159" i="46"/>
  <c r="DG159" i="46"/>
  <c r="DF159" i="46"/>
  <c r="AQ159" i="46" s="1"/>
  <c r="DE159" i="46"/>
  <c r="AP159" i="46" s="1"/>
  <c r="DD159" i="46"/>
  <c r="DC159" i="46"/>
  <c r="DB159" i="46"/>
  <c r="DA159" i="46"/>
  <c r="AL159" i="46" s="1"/>
  <c r="CZ159" i="46"/>
  <c r="AK159" i="46" s="1"/>
  <c r="CY159" i="46"/>
  <c r="AJ159" i="46" s="1"/>
  <c r="CX159" i="46"/>
  <c r="CW159" i="46"/>
  <c r="CV159" i="46"/>
  <c r="CU159" i="46"/>
  <c r="CT159" i="46"/>
  <c r="AE159" i="46" s="1"/>
  <c r="CS159" i="46"/>
  <c r="CR159" i="46"/>
  <c r="AC159" i="46" s="1"/>
  <c r="CQ159" i="46"/>
  <c r="AB159" i="46" s="1"/>
  <c r="CP159" i="46"/>
  <c r="AA159" i="46" s="1"/>
  <c r="CO159" i="46"/>
  <c r="CN159" i="46"/>
  <c r="CM159" i="46"/>
  <c r="CL159" i="46"/>
  <c r="CK159" i="46"/>
  <c r="V159" i="46" s="1"/>
  <c r="CJ159" i="46"/>
  <c r="U159" i="46" s="1"/>
  <c r="CI159" i="46"/>
  <c r="T159" i="46" s="1"/>
  <c r="CH159" i="46"/>
  <c r="S159" i="46" s="1"/>
  <c r="CG159" i="46"/>
  <c r="R159" i="46" s="1"/>
  <c r="CF159" i="46"/>
  <c r="Q159" i="46" s="1"/>
  <c r="CE159" i="46"/>
  <c r="CD159" i="46"/>
  <c r="O159" i="46" s="1"/>
  <c r="CC159" i="46"/>
  <c r="CB159" i="46"/>
  <c r="M159" i="46" s="1"/>
  <c r="CA159" i="46"/>
  <c r="BZ159" i="46"/>
  <c r="BY159" i="46"/>
  <c r="J159" i="46" s="1"/>
  <c r="BX159" i="46"/>
  <c r="BW159" i="46"/>
  <c r="BV159" i="46"/>
  <c r="BU159" i="46"/>
  <c r="BT159" i="46"/>
  <c r="E159" i="46" s="1"/>
  <c r="BS159" i="46"/>
  <c r="B159" i="46"/>
  <c r="B159" i="44" s="1"/>
  <c r="A159" i="46"/>
  <c r="A159" i="44" s="1"/>
  <c r="EF158" i="46"/>
  <c r="EE158" i="46"/>
  <c r="BP158" i="46" s="1"/>
  <c r="ED158" i="46"/>
  <c r="BO158" i="46" s="1"/>
  <c r="EC158" i="46"/>
  <c r="BN158" i="46" s="1"/>
  <c r="EB158" i="46"/>
  <c r="EA158" i="46"/>
  <c r="DZ158" i="46"/>
  <c r="DY158" i="46"/>
  <c r="DX158" i="46"/>
  <c r="BI158" i="46" s="1"/>
  <c r="DW158" i="46"/>
  <c r="BH158" i="46" s="1"/>
  <c r="DV158" i="46"/>
  <c r="BG158" i="46" s="1"/>
  <c r="DU158" i="46"/>
  <c r="DT158" i="46"/>
  <c r="DS158" i="46"/>
  <c r="BD158" i="46" s="1"/>
  <c r="DR158" i="46"/>
  <c r="DQ158" i="46"/>
  <c r="BB158" i="46" s="1"/>
  <c r="DP158" i="46"/>
  <c r="BA158" i="46" s="1"/>
  <c r="DO158" i="46"/>
  <c r="AZ158" i="46" s="1"/>
  <c r="DN158" i="46"/>
  <c r="AY158" i="46" s="1"/>
  <c r="DM158" i="46"/>
  <c r="AX158" i="46" s="1"/>
  <c r="DL158" i="46"/>
  <c r="DK158" i="46"/>
  <c r="AV158" i="46" s="1"/>
  <c r="DJ158" i="46"/>
  <c r="DI158" i="46"/>
  <c r="AT158" i="46" s="1"/>
  <c r="DH158" i="46"/>
  <c r="DG158" i="46"/>
  <c r="AR158" i="46" s="1"/>
  <c r="DF158" i="46"/>
  <c r="AQ158" i="46" s="1"/>
  <c r="DE158" i="46"/>
  <c r="DD158" i="46"/>
  <c r="DC158" i="46"/>
  <c r="DB158" i="46"/>
  <c r="DA158" i="46"/>
  <c r="AL158" i="46" s="1"/>
  <c r="CZ158" i="46"/>
  <c r="CY158" i="46"/>
  <c r="AJ158" i="46" s="1"/>
  <c r="CX158" i="46"/>
  <c r="AI158" i="46" s="1"/>
  <c r="CW158" i="46"/>
  <c r="AH158" i="46" s="1"/>
  <c r="CV158" i="46"/>
  <c r="CU158" i="46"/>
  <c r="AF158" i="46" s="1"/>
  <c r="CT158" i="46"/>
  <c r="AE158" i="46" s="1"/>
  <c r="CS158" i="46"/>
  <c r="CR158" i="46"/>
  <c r="CQ158" i="46"/>
  <c r="AB158" i="46" s="1"/>
  <c r="CP158" i="46"/>
  <c r="AA158" i="46" s="1"/>
  <c r="CO158" i="46"/>
  <c r="CN158" i="46"/>
  <c r="CM158" i="46"/>
  <c r="X158" i="46" s="1"/>
  <c r="CL158" i="46"/>
  <c r="W158" i="46" s="1"/>
  <c r="CK158" i="46"/>
  <c r="V158" i="46" s="1"/>
  <c r="CJ158" i="46"/>
  <c r="U158" i="46" s="1"/>
  <c r="CI158" i="46"/>
  <c r="T158" i="46" s="1"/>
  <c r="CH158" i="46"/>
  <c r="S158" i="46" s="1"/>
  <c r="CG158" i="46"/>
  <c r="CF158" i="46"/>
  <c r="CE158" i="46"/>
  <c r="P158" i="46" s="1"/>
  <c r="CD158" i="46"/>
  <c r="O158" i="46" s="1"/>
  <c r="CC158" i="46"/>
  <c r="CB158" i="46"/>
  <c r="M158" i="46" s="1"/>
  <c r="CA158" i="46"/>
  <c r="L158" i="46" s="1"/>
  <c r="BZ158" i="46"/>
  <c r="K158" i="46" s="1"/>
  <c r="BY158" i="46"/>
  <c r="BX158" i="46"/>
  <c r="BW158" i="46"/>
  <c r="BV158" i="46"/>
  <c r="G158" i="46" s="1"/>
  <c r="BU158" i="46"/>
  <c r="F158" i="46" s="1"/>
  <c r="BT158" i="46"/>
  <c r="BS158" i="46"/>
  <c r="D158" i="46" s="1"/>
  <c r="B158" i="46"/>
  <c r="A158" i="46"/>
  <c r="A158" i="44" s="1"/>
  <c r="EF157" i="46"/>
  <c r="BQ157" i="46" s="1"/>
  <c r="EE157" i="46"/>
  <c r="BP157" i="46" s="1"/>
  <c r="ED157" i="46"/>
  <c r="BO157" i="44" s="1"/>
  <c r="EC157" i="46"/>
  <c r="BN157" i="46" s="1"/>
  <c r="EB157" i="46"/>
  <c r="BM157" i="46" s="1"/>
  <c r="EA157" i="46"/>
  <c r="DZ157" i="46"/>
  <c r="DY157" i="46"/>
  <c r="BJ157" i="46" s="1"/>
  <c r="DX157" i="46"/>
  <c r="BI157" i="46" s="1"/>
  <c r="DW157" i="46"/>
  <c r="DV157" i="46"/>
  <c r="BG157" i="46" s="1"/>
  <c r="DU157" i="46"/>
  <c r="BF157" i="44" s="1"/>
  <c r="DT157" i="46"/>
  <c r="BE157" i="46" s="1"/>
  <c r="DS157" i="46"/>
  <c r="DR157" i="46"/>
  <c r="DQ157" i="46"/>
  <c r="BB157" i="46" s="1"/>
  <c r="DP157" i="46"/>
  <c r="BA157" i="46" s="1"/>
  <c r="DO157" i="46"/>
  <c r="AZ157" i="46" s="1"/>
  <c r="DN157" i="46"/>
  <c r="DM157" i="46"/>
  <c r="AX157" i="46" s="1"/>
  <c r="DL157" i="46"/>
  <c r="DK157" i="46"/>
  <c r="DJ157" i="46"/>
  <c r="AU157" i="46" s="1"/>
  <c r="DI157" i="46"/>
  <c r="AT157" i="46" s="1"/>
  <c r="DH157" i="46"/>
  <c r="AS157" i="46" s="1"/>
  <c r="DG157" i="46"/>
  <c r="AR157" i="46" s="1"/>
  <c r="DF157" i="46"/>
  <c r="AQ157" i="46" s="1"/>
  <c r="DE157" i="46"/>
  <c r="DD157" i="46"/>
  <c r="AO157" i="46" s="1"/>
  <c r="DC157" i="46"/>
  <c r="DB157" i="46"/>
  <c r="DA157" i="46"/>
  <c r="AL157" i="46" s="1"/>
  <c r="CZ157" i="46"/>
  <c r="CY157" i="46"/>
  <c r="CX157" i="46"/>
  <c r="CW157" i="46"/>
  <c r="AH157" i="46" s="1"/>
  <c r="CV157" i="46"/>
  <c r="CU157" i="46"/>
  <c r="CT157" i="46"/>
  <c r="AE157" i="46" s="1"/>
  <c r="CS157" i="46"/>
  <c r="AD157" i="46" s="1"/>
  <c r="CR157" i="46"/>
  <c r="AC157" i="46" s="1"/>
  <c r="CQ157" i="46"/>
  <c r="AB157" i="46" s="1"/>
  <c r="CP157" i="46"/>
  <c r="CO157" i="46"/>
  <c r="Z157" i="46" s="1"/>
  <c r="CN157" i="46"/>
  <c r="Y157" i="46" s="1"/>
  <c r="CM157" i="46"/>
  <c r="CL157" i="46"/>
  <c r="W157" i="46" s="1"/>
  <c r="CK157" i="46"/>
  <c r="V157" i="46" s="1"/>
  <c r="CJ157" i="46"/>
  <c r="U157" i="46" s="1"/>
  <c r="CI157" i="46"/>
  <c r="T157" i="46" s="1"/>
  <c r="CH157" i="46"/>
  <c r="CG157" i="46"/>
  <c r="R157" i="46" s="1"/>
  <c r="CF157" i="46"/>
  <c r="Q157" i="46" s="1"/>
  <c r="CE157" i="46"/>
  <c r="P157" i="46" s="1"/>
  <c r="CD157" i="46"/>
  <c r="CC157" i="46"/>
  <c r="N157" i="46" s="1"/>
  <c r="CB157" i="46"/>
  <c r="CA157" i="46"/>
  <c r="L157" i="46" s="1"/>
  <c r="BZ157" i="46"/>
  <c r="K157" i="46" s="1"/>
  <c r="BY157" i="46"/>
  <c r="J157" i="46" s="1"/>
  <c r="BX157" i="46"/>
  <c r="BW157" i="46"/>
  <c r="H157" i="46" s="1"/>
  <c r="BV157" i="46"/>
  <c r="G157" i="46" s="1"/>
  <c r="BU157" i="46"/>
  <c r="F157" i="46" s="1"/>
  <c r="BT157" i="46"/>
  <c r="E157" i="46" s="1"/>
  <c r="BS157" i="46"/>
  <c r="D157" i="46" s="1"/>
  <c r="BO157" i="46"/>
  <c r="BF157" i="46"/>
  <c r="B157" i="46"/>
  <c r="B157" i="44" s="1"/>
  <c r="A157" i="46"/>
  <c r="A157" i="44" s="1"/>
  <c r="EF156" i="46"/>
  <c r="EE156" i="46"/>
  <c r="ED156" i="46"/>
  <c r="BO156" i="44" s="1"/>
  <c r="EC156" i="46"/>
  <c r="BN156" i="44" s="1"/>
  <c r="EB156" i="46"/>
  <c r="BM156" i="44" s="1"/>
  <c r="EA156" i="46"/>
  <c r="BL156" i="44" s="1"/>
  <c r="DZ156" i="46"/>
  <c r="BK156" i="46" s="1"/>
  <c r="DY156" i="46"/>
  <c r="DX156" i="46"/>
  <c r="DW156" i="46"/>
  <c r="BH156" i="46" s="1"/>
  <c r="DV156" i="46"/>
  <c r="BG156" i="46" s="1"/>
  <c r="DU156" i="46"/>
  <c r="DT156" i="46"/>
  <c r="DS156" i="46"/>
  <c r="BD156" i="46" s="1"/>
  <c r="DR156" i="46"/>
  <c r="BC156" i="46" s="1"/>
  <c r="DQ156" i="46"/>
  <c r="DP156" i="46"/>
  <c r="BA156" i="46" s="1"/>
  <c r="DO156" i="46"/>
  <c r="DN156" i="46"/>
  <c r="DM156" i="46"/>
  <c r="DL156" i="46"/>
  <c r="AW156" i="46" s="1"/>
  <c r="DK156" i="46"/>
  <c r="AV156" i="46" s="1"/>
  <c r="DJ156" i="46"/>
  <c r="DI156" i="46"/>
  <c r="AT156" i="46" s="1"/>
  <c r="DH156" i="46"/>
  <c r="AS156" i="46" s="1"/>
  <c r="DG156" i="46"/>
  <c r="AR156" i="46" s="1"/>
  <c r="DF156" i="46"/>
  <c r="AQ156" i="46" s="1"/>
  <c r="DE156" i="46"/>
  <c r="AP156" i="46" s="1"/>
  <c r="DD156" i="46"/>
  <c r="AO156" i="46" s="1"/>
  <c r="DC156" i="46"/>
  <c r="AN156" i="46" s="1"/>
  <c r="DB156" i="46"/>
  <c r="AM156" i="46" s="1"/>
  <c r="DA156" i="46"/>
  <c r="AL156" i="46" s="1"/>
  <c r="CZ156" i="46"/>
  <c r="AK156" i="46" s="1"/>
  <c r="CY156" i="46"/>
  <c r="CX156" i="46"/>
  <c r="AI156" i="46" s="1"/>
  <c r="CW156" i="46"/>
  <c r="AH156" i="46" s="1"/>
  <c r="CV156" i="46"/>
  <c r="CU156" i="46"/>
  <c r="AF156" i="46" s="1"/>
  <c r="CT156" i="46"/>
  <c r="AE156" i="46" s="1"/>
  <c r="CS156" i="46"/>
  <c r="AD156" i="46" s="1"/>
  <c r="CR156" i="46"/>
  <c r="AC156" i="46" s="1"/>
  <c r="CQ156" i="46"/>
  <c r="AB156" i="46" s="1"/>
  <c r="CP156" i="46"/>
  <c r="CO156" i="46"/>
  <c r="Z156" i="46" s="1"/>
  <c r="CN156" i="46"/>
  <c r="Y156" i="46" s="1"/>
  <c r="CM156" i="46"/>
  <c r="CL156" i="46"/>
  <c r="W156" i="46" s="1"/>
  <c r="CK156" i="46"/>
  <c r="V156" i="46" s="1"/>
  <c r="CJ156" i="46"/>
  <c r="U156" i="46" s="1"/>
  <c r="CI156" i="46"/>
  <c r="CH156" i="46"/>
  <c r="CG156" i="46"/>
  <c r="R156" i="46" s="1"/>
  <c r="CF156" i="46"/>
  <c r="Q156" i="46" s="1"/>
  <c r="CE156" i="46"/>
  <c r="P156" i="46" s="1"/>
  <c r="CD156" i="46"/>
  <c r="CC156" i="46"/>
  <c r="N156" i="46" s="1"/>
  <c r="CB156" i="46"/>
  <c r="M156" i="46" s="1"/>
  <c r="CA156" i="46"/>
  <c r="BZ156" i="46"/>
  <c r="K156" i="46" s="1"/>
  <c r="BY156" i="46"/>
  <c r="BX156" i="46"/>
  <c r="BW156" i="46"/>
  <c r="H156" i="46" s="1"/>
  <c r="BV156" i="46"/>
  <c r="G156" i="46" s="1"/>
  <c r="BU156" i="46"/>
  <c r="F156" i="46" s="1"/>
  <c r="BT156" i="46"/>
  <c r="E156" i="46" s="1"/>
  <c r="BS156" i="46"/>
  <c r="D156" i="46" s="1"/>
  <c r="BO156" i="46"/>
  <c r="BN156" i="46"/>
  <c r="BM156" i="46"/>
  <c r="BL156" i="46"/>
  <c r="B156" i="46"/>
  <c r="B156" i="44" s="1"/>
  <c r="A156" i="46"/>
  <c r="C156" i="46" s="1"/>
  <c r="C156" i="44" s="1"/>
  <c r="EF155" i="46"/>
  <c r="BQ155" i="46" s="1"/>
  <c r="EE155" i="46"/>
  <c r="ED155" i="46"/>
  <c r="BO155" i="46" s="1"/>
  <c r="EC155" i="46"/>
  <c r="EB155" i="46"/>
  <c r="EA155" i="46"/>
  <c r="DZ155" i="46"/>
  <c r="DY155" i="46"/>
  <c r="BJ155" i="46" s="1"/>
  <c r="DX155" i="46"/>
  <c r="BI155" i="46" s="1"/>
  <c r="DW155" i="46"/>
  <c r="BH155" i="46" s="1"/>
  <c r="DV155" i="46"/>
  <c r="BG155" i="46" s="1"/>
  <c r="DU155" i="46"/>
  <c r="BF155" i="46" s="1"/>
  <c r="DT155" i="46"/>
  <c r="BE155" i="46" s="1"/>
  <c r="DS155" i="46"/>
  <c r="BD155" i="46" s="1"/>
  <c r="DR155" i="46"/>
  <c r="BC155" i="46" s="1"/>
  <c r="DQ155" i="46"/>
  <c r="BB155" i="46" s="1"/>
  <c r="DP155" i="46"/>
  <c r="BA155" i="46" s="1"/>
  <c r="DO155" i="46"/>
  <c r="DN155" i="46"/>
  <c r="DM155" i="46"/>
  <c r="DL155" i="46"/>
  <c r="DK155" i="46"/>
  <c r="AV155" i="46" s="1"/>
  <c r="DJ155" i="46"/>
  <c r="AU155" i="46" s="1"/>
  <c r="DI155" i="46"/>
  <c r="AT155" i="46" s="1"/>
  <c r="DH155" i="46"/>
  <c r="AS155" i="46" s="1"/>
  <c r="DG155" i="46"/>
  <c r="AR155" i="46" s="1"/>
  <c r="DF155" i="46"/>
  <c r="AQ155" i="46" s="1"/>
  <c r="DE155" i="46"/>
  <c r="DD155" i="46"/>
  <c r="DC155" i="46"/>
  <c r="DB155" i="46"/>
  <c r="AM155" i="46" s="1"/>
  <c r="DA155" i="46"/>
  <c r="AL155" i="46" s="1"/>
  <c r="CZ155" i="46"/>
  <c r="AK155" i="46" s="1"/>
  <c r="CY155" i="46"/>
  <c r="CX155" i="46"/>
  <c r="AI155" i="46" s="1"/>
  <c r="CW155" i="46"/>
  <c r="AH155" i="46" s="1"/>
  <c r="CV155" i="46"/>
  <c r="AG155" i="46" s="1"/>
  <c r="CU155" i="46"/>
  <c r="CT155" i="46"/>
  <c r="AE155" i="46" s="1"/>
  <c r="CS155" i="46"/>
  <c r="AD155" i="46" s="1"/>
  <c r="CR155" i="46"/>
  <c r="AC155" i="46" s="1"/>
  <c r="CQ155" i="46"/>
  <c r="CP155" i="46"/>
  <c r="AA155" i="46" s="1"/>
  <c r="CO155" i="46"/>
  <c r="Z155" i="46" s="1"/>
  <c r="CN155" i="46"/>
  <c r="Y155" i="46" s="1"/>
  <c r="CM155" i="46"/>
  <c r="X155" i="46" s="1"/>
  <c r="CL155" i="46"/>
  <c r="CK155" i="46"/>
  <c r="V155" i="46" s="1"/>
  <c r="CJ155" i="46"/>
  <c r="U155" i="46" s="1"/>
  <c r="CI155" i="46"/>
  <c r="T155" i="46" s="1"/>
  <c r="CH155" i="46"/>
  <c r="CG155" i="46"/>
  <c r="R155" i="46" s="1"/>
  <c r="CF155" i="46"/>
  <c r="Q155" i="46" s="1"/>
  <c r="CE155" i="46"/>
  <c r="P155" i="46" s="1"/>
  <c r="CD155" i="46"/>
  <c r="CC155" i="46"/>
  <c r="N155" i="46" s="1"/>
  <c r="CB155" i="46"/>
  <c r="M155" i="46" s="1"/>
  <c r="CA155" i="46"/>
  <c r="BZ155" i="46"/>
  <c r="BY155" i="46"/>
  <c r="BX155" i="46"/>
  <c r="I155" i="46" s="1"/>
  <c r="BW155" i="46"/>
  <c r="H155" i="46" s="1"/>
  <c r="BV155" i="46"/>
  <c r="BU155" i="46"/>
  <c r="F155" i="46" s="1"/>
  <c r="BT155" i="46"/>
  <c r="E155" i="46" s="1"/>
  <c r="BS155" i="46"/>
  <c r="B155" i="46"/>
  <c r="B155" i="44" s="1"/>
  <c r="A155" i="46"/>
  <c r="EF154" i="46"/>
  <c r="EE154" i="46"/>
  <c r="BP154" i="46" s="1"/>
  <c r="ED154" i="46"/>
  <c r="BO154" i="46" s="1"/>
  <c r="EC154" i="46"/>
  <c r="BN154" i="46" s="1"/>
  <c r="EB154" i="46"/>
  <c r="EA154" i="46"/>
  <c r="DZ154" i="46"/>
  <c r="DY154" i="46"/>
  <c r="BJ154" i="46" s="1"/>
  <c r="DX154" i="46"/>
  <c r="BI154" i="46" s="1"/>
  <c r="DW154" i="46"/>
  <c r="BH154" i="46" s="1"/>
  <c r="DV154" i="46"/>
  <c r="BG154" i="46" s="1"/>
  <c r="DU154" i="46"/>
  <c r="BF154" i="46" s="1"/>
  <c r="DT154" i="46"/>
  <c r="DS154" i="46"/>
  <c r="DR154" i="46"/>
  <c r="DQ154" i="46"/>
  <c r="BB154" i="46" s="1"/>
  <c r="DP154" i="46"/>
  <c r="BA154" i="46" s="1"/>
  <c r="DO154" i="46"/>
  <c r="AZ154" i="46" s="1"/>
  <c r="DN154" i="46"/>
  <c r="AY154" i="46" s="1"/>
  <c r="DM154" i="46"/>
  <c r="AX154" i="46" s="1"/>
  <c r="DL154" i="46"/>
  <c r="DK154" i="46"/>
  <c r="AV154" i="46" s="1"/>
  <c r="DJ154" i="46"/>
  <c r="DI154" i="46"/>
  <c r="AT154" i="46" s="1"/>
  <c r="DH154" i="46"/>
  <c r="DG154" i="46"/>
  <c r="DF154" i="46"/>
  <c r="DE154" i="46"/>
  <c r="AP154" i="46" s="1"/>
  <c r="DD154" i="46"/>
  <c r="DC154" i="46"/>
  <c r="AN154" i="46" s="1"/>
  <c r="DB154" i="46"/>
  <c r="AM154" i="46" s="1"/>
  <c r="DA154" i="46"/>
  <c r="AL154" i="46" s="1"/>
  <c r="CZ154" i="46"/>
  <c r="AK154" i="46" s="1"/>
  <c r="CY154" i="46"/>
  <c r="AJ154" i="46" s="1"/>
  <c r="CX154" i="46"/>
  <c r="AI154" i="46" s="1"/>
  <c r="CW154" i="46"/>
  <c r="AH154" i="46" s="1"/>
  <c r="CV154" i="46"/>
  <c r="CU154" i="46"/>
  <c r="CT154" i="46"/>
  <c r="AE154" i="46" s="1"/>
  <c r="CS154" i="46"/>
  <c r="AD154" i="46" s="1"/>
  <c r="CR154" i="46"/>
  <c r="AC154" i="46" s="1"/>
  <c r="CQ154" i="46"/>
  <c r="AB154" i="46" s="1"/>
  <c r="CP154" i="46"/>
  <c r="AA154" i="46" s="1"/>
  <c r="CO154" i="46"/>
  <c r="Z154" i="46" s="1"/>
  <c r="CN154" i="46"/>
  <c r="CM154" i="46"/>
  <c r="CL154" i="46"/>
  <c r="W154" i="46" s="1"/>
  <c r="CK154" i="46"/>
  <c r="CJ154" i="46"/>
  <c r="U154" i="46" s="1"/>
  <c r="CI154" i="46"/>
  <c r="T154" i="46" s="1"/>
  <c r="CH154" i="46"/>
  <c r="CG154" i="46"/>
  <c r="R154" i="46" s="1"/>
  <c r="CF154" i="46"/>
  <c r="CE154" i="46"/>
  <c r="CD154" i="46"/>
  <c r="O154" i="46" s="1"/>
  <c r="CC154" i="46"/>
  <c r="N154" i="46" s="1"/>
  <c r="CB154" i="46"/>
  <c r="M154" i="46" s="1"/>
  <c r="CA154" i="46"/>
  <c r="L154" i="46" s="1"/>
  <c r="BZ154" i="46"/>
  <c r="K154" i="46" s="1"/>
  <c r="BY154" i="46"/>
  <c r="J154" i="46" s="1"/>
  <c r="BX154" i="46"/>
  <c r="BW154" i="46"/>
  <c r="BV154" i="46"/>
  <c r="BU154" i="46"/>
  <c r="BT154" i="46"/>
  <c r="E154" i="46" s="1"/>
  <c r="BS154" i="46"/>
  <c r="D154" i="46" s="1"/>
  <c r="B154" i="46"/>
  <c r="B154" i="44" s="1"/>
  <c r="A154" i="46"/>
  <c r="A154" i="44" s="1"/>
  <c r="EF153" i="46"/>
  <c r="BQ153" i="46" s="1"/>
  <c r="EE153" i="46"/>
  <c r="ED153" i="46"/>
  <c r="EC153" i="46"/>
  <c r="BN153" i="46" s="1"/>
  <c r="EB153" i="46"/>
  <c r="BM153" i="46" s="1"/>
  <c r="EA153" i="46"/>
  <c r="BL153" i="46" s="1"/>
  <c r="DZ153" i="46"/>
  <c r="DY153" i="46"/>
  <c r="BJ153" i="46" s="1"/>
  <c r="DX153" i="46"/>
  <c r="BI153" i="46" s="1"/>
  <c r="DW153" i="46"/>
  <c r="DV153" i="46"/>
  <c r="BG153" i="46" s="1"/>
  <c r="DU153" i="46"/>
  <c r="BF153" i="46" s="1"/>
  <c r="DT153" i="46"/>
  <c r="BE153" i="46" s="1"/>
  <c r="DS153" i="46"/>
  <c r="DR153" i="46"/>
  <c r="BC153" i="46" s="1"/>
  <c r="DQ153" i="46"/>
  <c r="BB153" i="46" s="1"/>
  <c r="DP153" i="46"/>
  <c r="DO153" i="46"/>
  <c r="AZ153" i="46" s="1"/>
  <c r="DN153" i="46"/>
  <c r="DM153" i="46"/>
  <c r="DL153" i="46"/>
  <c r="AW153" i="46" s="1"/>
  <c r="DK153" i="46"/>
  <c r="AV153" i="46" s="1"/>
  <c r="DJ153" i="46"/>
  <c r="AU153" i="46" s="1"/>
  <c r="DI153" i="46"/>
  <c r="AT153" i="46" s="1"/>
  <c r="DH153" i="46"/>
  <c r="DG153" i="46"/>
  <c r="DF153" i="46"/>
  <c r="DE153" i="46"/>
  <c r="AP153" i="46" s="1"/>
  <c r="DD153" i="46"/>
  <c r="AO153" i="46" s="1"/>
  <c r="DC153" i="46"/>
  <c r="DB153" i="46"/>
  <c r="AM153" i="46" s="1"/>
  <c r="DA153" i="46"/>
  <c r="AL153" i="46" s="1"/>
  <c r="CZ153" i="46"/>
  <c r="CY153" i="46"/>
  <c r="CX153" i="46"/>
  <c r="AI153" i="46" s="1"/>
  <c r="CW153" i="46"/>
  <c r="AH153" i="46" s="1"/>
  <c r="CV153" i="46"/>
  <c r="AG153" i="46" s="1"/>
  <c r="CU153" i="46"/>
  <c r="CT153" i="46"/>
  <c r="AE153" i="46" s="1"/>
  <c r="CS153" i="46"/>
  <c r="AD153" i="46" s="1"/>
  <c r="CR153" i="46"/>
  <c r="CQ153" i="46"/>
  <c r="CP153" i="46"/>
  <c r="CO153" i="46"/>
  <c r="Z153" i="46" s="1"/>
  <c r="CN153" i="46"/>
  <c r="Y153" i="46" s="1"/>
  <c r="CM153" i="46"/>
  <c r="X153" i="46" s="1"/>
  <c r="CL153" i="46"/>
  <c r="CK153" i="46"/>
  <c r="V153" i="46" s="1"/>
  <c r="CJ153" i="46"/>
  <c r="U153" i="46" s="1"/>
  <c r="CI153" i="46"/>
  <c r="CH153" i="46"/>
  <c r="CG153" i="46"/>
  <c r="R153" i="46" s="1"/>
  <c r="CF153" i="46"/>
  <c r="Q153" i="46" s="1"/>
  <c r="CE153" i="46"/>
  <c r="P153" i="46" s="1"/>
  <c r="CD153" i="46"/>
  <c r="O153" i="46" s="1"/>
  <c r="CC153" i="46"/>
  <c r="N153" i="46" s="1"/>
  <c r="CB153" i="46"/>
  <c r="M153" i="46" s="1"/>
  <c r="CA153" i="46"/>
  <c r="BZ153" i="46"/>
  <c r="BY153" i="46"/>
  <c r="J153" i="46" s="1"/>
  <c r="BX153" i="46"/>
  <c r="I153" i="46" s="1"/>
  <c r="BW153" i="46"/>
  <c r="BV153" i="46"/>
  <c r="G153" i="46" s="1"/>
  <c r="BU153" i="46"/>
  <c r="F153" i="46" s="1"/>
  <c r="BT153" i="46"/>
  <c r="BS153" i="46"/>
  <c r="B153" i="46"/>
  <c r="B153" i="44" s="1"/>
  <c r="A153" i="46"/>
  <c r="A153" i="44" s="1"/>
  <c r="EF152" i="46"/>
  <c r="EE152" i="46"/>
  <c r="BP152" i="46" s="1"/>
  <c r="ED152" i="46"/>
  <c r="EC152" i="46"/>
  <c r="BN152" i="46" s="1"/>
  <c r="EB152" i="46"/>
  <c r="BM152" i="46" s="1"/>
  <c r="EA152" i="46"/>
  <c r="BL152" i="46" s="1"/>
  <c r="DZ152" i="46"/>
  <c r="DY152" i="46"/>
  <c r="BJ152" i="46" s="1"/>
  <c r="DX152" i="46"/>
  <c r="DW152" i="46"/>
  <c r="BH152" i="46" s="1"/>
  <c r="DV152" i="46"/>
  <c r="DU152" i="46"/>
  <c r="BF152" i="46" s="1"/>
  <c r="DT152" i="46"/>
  <c r="BE152" i="46" s="1"/>
  <c r="DS152" i="46"/>
  <c r="BD152" i="46" s="1"/>
  <c r="DR152" i="46"/>
  <c r="BC152" i="46" s="1"/>
  <c r="DQ152" i="46"/>
  <c r="BB152" i="46" s="1"/>
  <c r="DP152" i="46"/>
  <c r="BA152" i="46" s="1"/>
  <c r="DO152" i="46"/>
  <c r="DN152" i="46"/>
  <c r="AY152" i="46" s="1"/>
  <c r="DM152" i="46"/>
  <c r="AX152" i="46" s="1"/>
  <c r="DL152" i="46"/>
  <c r="AW152" i="46" s="1"/>
  <c r="DK152" i="46"/>
  <c r="DJ152" i="46"/>
  <c r="DI152" i="46"/>
  <c r="AT152" i="46" s="1"/>
  <c r="DH152" i="46"/>
  <c r="DG152" i="46"/>
  <c r="AR152" i="46" s="1"/>
  <c r="DF152" i="46"/>
  <c r="DE152" i="46"/>
  <c r="AP152" i="46" s="1"/>
  <c r="DD152" i="46"/>
  <c r="AO152" i="46" s="1"/>
  <c r="DC152" i="46"/>
  <c r="DB152" i="46"/>
  <c r="AM152" i="46" s="1"/>
  <c r="DA152" i="46"/>
  <c r="AL152" i="46" s="1"/>
  <c r="CZ152" i="46"/>
  <c r="AK152" i="46" s="1"/>
  <c r="CY152" i="46"/>
  <c r="AJ152" i="46" s="1"/>
  <c r="CX152" i="46"/>
  <c r="AI152" i="46" s="1"/>
  <c r="CW152" i="46"/>
  <c r="AH152" i="46" s="1"/>
  <c r="CV152" i="46"/>
  <c r="AG152" i="46" s="1"/>
  <c r="CU152" i="46"/>
  <c r="CT152" i="46"/>
  <c r="CS152" i="46"/>
  <c r="AD152" i="46" s="1"/>
  <c r="CR152" i="46"/>
  <c r="AC152" i="46" s="1"/>
  <c r="CQ152" i="46"/>
  <c r="AB152" i="46" s="1"/>
  <c r="CP152" i="46"/>
  <c r="AA152" i="46" s="1"/>
  <c r="CO152" i="46"/>
  <c r="Z152" i="46" s="1"/>
  <c r="CN152" i="46"/>
  <c r="Y152" i="46" s="1"/>
  <c r="CM152" i="46"/>
  <c r="CL152" i="46"/>
  <c r="CK152" i="46"/>
  <c r="V152" i="46" s="1"/>
  <c r="CJ152" i="46"/>
  <c r="CI152" i="46"/>
  <c r="T152" i="46" s="1"/>
  <c r="CH152" i="46"/>
  <c r="CG152" i="46"/>
  <c r="R152" i="46" s="1"/>
  <c r="CF152" i="46"/>
  <c r="Q152" i="46" s="1"/>
  <c r="CE152" i="46"/>
  <c r="CD152" i="46"/>
  <c r="CC152" i="46"/>
  <c r="CB152" i="46"/>
  <c r="CA152" i="46"/>
  <c r="L152" i="46" s="1"/>
  <c r="BZ152" i="46"/>
  <c r="K152" i="46" s="1"/>
  <c r="BY152" i="46"/>
  <c r="J152" i="46" s="1"/>
  <c r="BX152" i="46"/>
  <c r="I152" i="46" s="1"/>
  <c r="BW152" i="46"/>
  <c r="BV152" i="46"/>
  <c r="G152" i="46" s="1"/>
  <c r="BU152" i="46"/>
  <c r="F152" i="46" s="1"/>
  <c r="BT152" i="46"/>
  <c r="E152" i="46" s="1"/>
  <c r="BS152" i="46"/>
  <c r="D152" i="46" s="1"/>
  <c r="B152" i="46"/>
  <c r="B152" i="44" s="1"/>
  <c r="A152" i="46"/>
  <c r="A152" i="44" s="1"/>
  <c r="EF151" i="46"/>
  <c r="BQ151" i="46" s="1"/>
  <c r="EE151" i="46"/>
  <c r="ED151" i="46"/>
  <c r="EC151" i="46"/>
  <c r="BN151" i="46" s="1"/>
  <c r="EB151" i="46"/>
  <c r="BM151" i="46" s="1"/>
  <c r="EA151" i="46"/>
  <c r="BL151" i="46" s="1"/>
  <c r="DZ151" i="46"/>
  <c r="BK151" i="46" s="1"/>
  <c r="DY151" i="46"/>
  <c r="BJ151" i="46" s="1"/>
  <c r="DX151" i="46"/>
  <c r="BI151" i="46" s="1"/>
  <c r="DW151" i="46"/>
  <c r="DV151" i="46"/>
  <c r="DU151" i="46"/>
  <c r="BF151" i="46" s="1"/>
  <c r="DT151" i="46"/>
  <c r="BE151" i="46" s="1"/>
  <c r="DS151" i="46"/>
  <c r="BD151" i="46" s="1"/>
  <c r="DR151" i="46"/>
  <c r="BC151" i="46" s="1"/>
  <c r="DQ151" i="46"/>
  <c r="BB151" i="46" s="1"/>
  <c r="DP151" i="46"/>
  <c r="BA151" i="46" s="1"/>
  <c r="DO151" i="46"/>
  <c r="DN151" i="46"/>
  <c r="DM151" i="46"/>
  <c r="AX151" i="46" s="1"/>
  <c r="DL151" i="46"/>
  <c r="AW151" i="46" s="1"/>
  <c r="DK151" i="46"/>
  <c r="AV151" i="46" s="1"/>
  <c r="DJ151" i="46"/>
  <c r="AU151" i="46" s="1"/>
  <c r="DI151" i="46"/>
  <c r="AT151" i="46" s="1"/>
  <c r="DH151" i="46"/>
  <c r="AS151" i="46" s="1"/>
  <c r="DG151" i="46"/>
  <c r="DF151" i="46"/>
  <c r="AQ151" i="46" s="1"/>
  <c r="DE151" i="46"/>
  <c r="DD151" i="46"/>
  <c r="DC151" i="46"/>
  <c r="AN151" i="46" s="1"/>
  <c r="DB151" i="46"/>
  <c r="AM151" i="46" s="1"/>
  <c r="DA151" i="46"/>
  <c r="AL151" i="46" s="1"/>
  <c r="CZ151" i="46"/>
  <c r="AK151" i="46" s="1"/>
  <c r="CY151" i="46"/>
  <c r="AJ151" i="46" s="1"/>
  <c r="CX151" i="46"/>
  <c r="CW151" i="46"/>
  <c r="AH151" i="46" s="1"/>
  <c r="CV151" i="46"/>
  <c r="AG151" i="46" s="1"/>
  <c r="CU151" i="46"/>
  <c r="AF151" i="46" s="1"/>
  <c r="CT151" i="46"/>
  <c r="CS151" i="46"/>
  <c r="AD151" i="46" s="1"/>
  <c r="CR151" i="46"/>
  <c r="AC151" i="46" s="1"/>
  <c r="CQ151" i="46"/>
  <c r="CP151" i="46"/>
  <c r="CO151" i="46"/>
  <c r="Z151" i="46" s="1"/>
  <c r="CN151" i="46"/>
  <c r="CM151" i="46"/>
  <c r="X151" i="46" s="1"/>
  <c r="CL151" i="46"/>
  <c r="CK151" i="46"/>
  <c r="V151" i="46" s="1"/>
  <c r="CJ151" i="46"/>
  <c r="U151" i="46" s="1"/>
  <c r="CI151" i="46"/>
  <c r="CH151" i="46"/>
  <c r="CG151" i="46"/>
  <c r="R151" i="46" s="1"/>
  <c r="CF151" i="46"/>
  <c r="CE151" i="46"/>
  <c r="P151" i="46" s="1"/>
  <c r="CD151" i="46"/>
  <c r="CC151" i="46"/>
  <c r="N151" i="46" s="1"/>
  <c r="CB151" i="46"/>
  <c r="M151" i="46" s="1"/>
  <c r="CA151" i="46"/>
  <c r="BZ151" i="46"/>
  <c r="BY151" i="46"/>
  <c r="J151" i="46" s="1"/>
  <c r="BX151" i="46"/>
  <c r="I151" i="46" s="1"/>
  <c r="BW151" i="46"/>
  <c r="H151" i="46" s="1"/>
  <c r="BV151" i="46"/>
  <c r="G151" i="46" s="1"/>
  <c r="BU151" i="46"/>
  <c r="F151" i="46" s="1"/>
  <c r="BT151" i="46"/>
  <c r="E151" i="46" s="1"/>
  <c r="BS151" i="46"/>
  <c r="B151" i="46"/>
  <c r="B151" i="44" s="1"/>
  <c r="A151" i="46"/>
  <c r="C151" i="46" s="1"/>
  <c r="C151" i="44" s="1"/>
  <c r="EF150" i="46"/>
  <c r="EE150" i="46"/>
  <c r="ED150" i="46"/>
  <c r="EC150" i="46"/>
  <c r="BN150" i="46" s="1"/>
  <c r="EB150" i="46"/>
  <c r="EA150" i="46"/>
  <c r="BL150" i="46" s="1"/>
  <c r="DZ150" i="46"/>
  <c r="DY150" i="46"/>
  <c r="BJ150" i="46" s="1"/>
  <c r="DX150" i="46"/>
  <c r="BI150" i="46" s="1"/>
  <c r="DW150" i="46"/>
  <c r="BH150" i="46" s="1"/>
  <c r="DV150" i="46"/>
  <c r="BG150" i="46" s="1"/>
  <c r="DU150" i="46"/>
  <c r="BF150" i="46" s="1"/>
  <c r="DT150" i="46"/>
  <c r="DS150" i="46"/>
  <c r="DR150" i="46"/>
  <c r="BC150" i="46" s="1"/>
  <c r="DQ150" i="46"/>
  <c r="BB150" i="46" s="1"/>
  <c r="DP150" i="46"/>
  <c r="DO150" i="46"/>
  <c r="AZ150" i="46" s="1"/>
  <c r="DN150" i="46"/>
  <c r="AY150" i="46" s="1"/>
  <c r="DM150" i="46"/>
  <c r="AX150" i="46" s="1"/>
  <c r="DL150" i="46"/>
  <c r="DK150" i="46"/>
  <c r="DJ150" i="46"/>
  <c r="DI150" i="46"/>
  <c r="AT150" i="46" s="1"/>
  <c r="DH150" i="46"/>
  <c r="AS150" i="46" s="1"/>
  <c r="DG150" i="46"/>
  <c r="AR150" i="46" s="1"/>
  <c r="DF150" i="46"/>
  <c r="DE150" i="46"/>
  <c r="AP150" i="46" s="1"/>
  <c r="DD150" i="46"/>
  <c r="DC150" i="46"/>
  <c r="DB150" i="46"/>
  <c r="DA150" i="46"/>
  <c r="CZ150" i="46"/>
  <c r="AK150" i="46" s="1"/>
  <c r="CY150" i="46"/>
  <c r="AJ150" i="46" s="1"/>
  <c r="CX150" i="46"/>
  <c r="AI150" i="46" s="1"/>
  <c r="CW150" i="46"/>
  <c r="AH150" i="46" s="1"/>
  <c r="CV150" i="46"/>
  <c r="CU150" i="46"/>
  <c r="CT150" i="46"/>
  <c r="CS150" i="46"/>
  <c r="AD150" i="46" s="1"/>
  <c r="CR150" i="46"/>
  <c r="CQ150" i="46"/>
  <c r="AB150" i="46" s="1"/>
  <c r="CP150" i="46"/>
  <c r="AA150" i="46" s="1"/>
  <c r="CO150" i="46"/>
  <c r="Z150" i="46" s="1"/>
  <c r="CN150" i="46"/>
  <c r="CM150" i="46"/>
  <c r="X150" i="46" s="1"/>
  <c r="CL150" i="46"/>
  <c r="W150" i="46" s="1"/>
  <c r="CK150" i="46"/>
  <c r="V150" i="46" s="1"/>
  <c r="CJ150" i="46"/>
  <c r="U150" i="46" s="1"/>
  <c r="CI150" i="46"/>
  <c r="T150" i="46" s="1"/>
  <c r="CH150" i="46"/>
  <c r="S150" i="46" s="1"/>
  <c r="CG150" i="46"/>
  <c r="R150" i="46" s="1"/>
  <c r="CF150" i="46"/>
  <c r="CE150" i="46"/>
  <c r="P150" i="46" s="1"/>
  <c r="CD150" i="46"/>
  <c r="O150" i="46" s="1"/>
  <c r="CC150" i="46"/>
  <c r="N150" i="46" s="1"/>
  <c r="CB150" i="46"/>
  <c r="CA150" i="46"/>
  <c r="BZ150" i="46"/>
  <c r="BY150" i="46"/>
  <c r="J150" i="46" s="1"/>
  <c r="BX150" i="46"/>
  <c r="BW150" i="46"/>
  <c r="BV150" i="46"/>
  <c r="BU150" i="46"/>
  <c r="F150" i="46" s="1"/>
  <c r="BT150" i="46"/>
  <c r="E150" i="46" s="1"/>
  <c r="BS150" i="46"/>
  <c r="D150" i="46" s="1"/>
  <c r="B150" i="46"/>
  <c r="B150" i="44" s="1"/>
  <c r="A150" i="46"/>
  <c r="C150" i="46" s="1"/>
  <c r="C150" i="44" s="1"/>
  <c r="EF149" i="46"/>
  <c r="EE149" i="46"/>
  <c r="BP149" i="46" s="1"/>
  <c r="ED149" i="46"/>
  <c r="EC149" i="46"/>
  <c r="BN149" i="46" s="1"/>
  <c r="EB149" i="46"/>
  <c r="EA149" i="46"/>
  <c r="BL149" i="46" s="1"/>
  <c r="DZ149" i="46"/>
  <c r="BK149" i="46" s="1"/>
  <c r="DY149" i="46"/>
  <c r="BJ149" i="46" s="1"/>
  <c r="DX149" i="46"/>
  <c r="BI149" i="46" s="1"/>
  <c r="DW149" i="46"/>
  <c r="DV149" i="46"/>
  <c r="BG149" i="46" s="1"/>
  <c r="DU149" i="46"/>
  <c r="DT149" i="46"/>
  <c r="DS149" i="46"/>
  <c r="DR149" i="46"/>
  <c r="BC149" i="46" s="1"/>
  <c r="DQ149" i="46"/>
  <c r="BB149" i="46" s="1"/>
  <c r="DP149" i="46"/>
  <c r="BA149" i="46" s="1"/>
  <c r="DO149" i="46"/>
  <c r="AZ149" i="46" s="1"/>
  <c r="DN149" i="46"/>
  <c r="AY149" i="46" s="1"/>
  <c r="DM149" i="46"/>
  <c r="AX149" i="46" s="1"/>
  <c r="DL149" i="46"/>
  <c r="AW149" i="46" s="1"/>
  <c r="DK149" i="46"/>
  <c r="AV149" i="46" s="1"/>
  <c r="DJ149" i="46"/>
  <c r="AU149" i="46" s="1"/>
  <c r="DI149" i="46"/>
  <c r="AT149" i="46" s="1"/>
  <c r="DH149" i="46"/>
  <c r="AS149" i="46" s="1"/>
  <c r="DG149" i="46"/>
  <c r="DF149" i="46"/>
  <c r="DE149" i="46"/>
  <c r="DD149" i="46"/>
  <c r="AO149" i="46" s="1"/>
  <c r="DC149" i="46"/>
  <c r="AN149" i="46" s="1"/>
  <c r="DB149" i="46"/>
  <c r="AM149" i="46" s="1"/>
  <c r="DA149" i="46"/>
  <c r="AL149" i="46" s="1"/>
  <c r="CZ149" i="46"/>
  <c r="AK149" i="46" s="1"/>
  <c r="CY149" i="46"/>
  <c r="CX149" i="46"/>
  <c r="CW149" i="46"/>
  <c r="AH149" i="46" s="1"/>
  <c r="CV149" i="46"/>
  <c r="CU149" i="46"/>
  <c r="AF149" i="46" s="1"/>
  <c r="CT149" i="46"/>
  <c r="AE149" i="46" s="1"/>
  <c r="CS149" i="46"/>
  <c r="AD149" i="46" s="1"/>
  <c r="CR149" i="46"/>
  <c r="CQ149" i="46"/>
  <c r="CP149" i="46"/>
  <c r="CO149" i="46"/>
  <c r="Z149" i="46" s="1"/>
  <c r="CN149" i="46"/>
  <c r="Y149" i="46" s="1"/>
  <c r="CM149" i="46"/>
  <c r="X149" i="46" s="1"/>
  <c r="CL149" i="46"/>
  <c r="W149" i="46" s="1"/>
  <c r="CK149" i="46"/>
  <c r="V149" i="46" s="1"/>
  <c r="CJ149" i="46"/>
  <c r="CI149" i="46"/>
  <c r="CH149" i="46"/>
  <c r="S149" i="46" s="1"/>
  <c r="CG149" i="46"/>
  <c r="R149" i="46" s="1"/>
  <c r="CF149" i="46"/>
  <c r="Q149" i="46" s="1"/>
  <c r="CE149" i="46"/>
  <c r="P149" i="46" s="1"/>
  <c r="CD149" i="46"/>
  <c r="O149" i="46" s="1"/>
  <c r="CC149" i="46"/>
  <c r="N149" i="46" s="1"/>
  <c r="CB149" i="46"/>
  <c r="M149" i="46" s="1"/>
  <c r="CA149" i="46"/>
  <c r="BZ149" i="46"/>
  <c r="BY149" i="46"/>
  <c r="J149" i="46" s="1"/>
  <c r="BX149" i="46"/>
  <c r="BW149" i="46"/>
  <c r="H149" i="46" s="1"/>
  <c r="BV149" i="46"/>
  <c r="G149" i="46" s="1"/>
  <c r="BU149" i="46"/>
  <c r="F149" i="46" s="1"/>
  <c r="BT149" i="46"/>
  <c r="BS149" i="46"/>
  <c r="B149" i="46"/>
  <c r="B149" i="44" s="1"/>
  <c r="A149" i="46"/>
  <c r="A147" i="27" s="1"/>
  <c r="EF148" i="46"/>
  <c r="EE148" i="46"/>
  <c r="BP148" i="46" s="1"/>
  <c r="ED148" i="46"/>
  <c r="BO148" i="44" s="1"/>
  <c r="EC148" i="46"/>
  <c r="BN148" i="46" s="1"/>
  <c r="EB148" i="46"/>
  <c r="BM148" i="46" s="1"/>
  <c r="EA148" i="46"/>
  <c r="DZ148" i="46"/>
  <c r="BK148" i="46" s="1"/>
  <c r="DY148" i="46"/>
  <c r="DX148" i="46"/>
  <c r="BI148" i="46" s="1"/>
  <c r="DW148" i="46"/>
  <c r="BH148" i="46" s="1"/>
  <c r="DV148" i="46"/>
  <c r="BG148" i="46" s="1"/>
  <c r="DU148" i="46"/>
  <c r="BF148" i="46" s="1"/>
  <c r="DT148" i="46"/>
  <c r="BE148" i="46" s="1"/>
  <c r="DS148" i="46"/>
  <c r="DR148" i="46"/>
  <c r="DQ148" i="46"/>
  <c r="BB148" i="46" s="1"/>
  <c r="DP148" i="46"/>
  <c r="BA148" i="46" s="1"/>
  <c r="DO148" i="46"/>
  <c r="AZ148" i="46" s="1"/>
  <c r="DN148" i="46"/>
  <c r="AY148" i="46" s="1"/>
  <c r="DM148" i="46"/>
  <c r="AX148" i="46" s="1"/>
  <c r="DL148" i="46"/>
  <c r="AW148" i="46" s="1"/>
  <c r="DK148" i="46"/>
  <c r="DJ148" i="46"/>
  <c r="DI148" i="46"/>
  <c r="AT148" i="46" s="1"/>
  <c r="DH148" i="46"/>
  <c r="DG148" i="46"/>
  <c r="AR148" i="46" s="1"/>
  <c r="DF148" i="46"/>
  <c r="DE148" i="46"/>
  <c r="AP148" i="46" s="1"/>
  <c r="DD148" i="46"/>
  <c r="AO148" i="46" s="1"/>
  <c r="DC148" i="46"/>
  <c r="DB148" i="46"/>
  <c r="AM148" i="46" s="1"/>
  <c r="DA148" i="46"/>
  <c r="AL148" i="46" s="1"/>
  <c r="CZ148" i="46"/>
  <c r="AK148" i="46" s="1"/>
  <c r="CY148" i="46"/>
  <c r="AJ148" i="46" s="1"/>
  <c r="CX148" i="46"/>
  <c r="AI148" i="46" s="1"/>
  <c r="CW148" i="46"/>
  <c r="AH148" i="46" s="1"/>
  <c r="CV148" i="46"/>
  <c r="AG148" i="46" s="1"/>
  <c r="CU148" i="46"/>
  <c r="CT148" i="46"/>
  <c r="AE148" i="46" s="1"/>
  <c r="CS148" i="46"/>
  <c r="CR148" i="46"/>
  <c r="AC148" i="46" s="1"/>
  <c r="CQ148" i="46"/>
  <c r="AB148" i="46" s="1"/>
  <c r="CP148" i="46"/>
  <c r="AA148" i="46" s="1"/>
  <c r="CO148" i="46"/>
  <c r="Z148" i="46" s="1"/>
  <c r="CN148" i="46"/>
  <c r="Y148" i="46" s="1"/>
  <c r="CM148" i="46"/>
  <c r="CL148" i="46"/>
  <c r="W148" i="46" s="1"/>
  <c r="CK148" i="46"/>
  <c r="V148" i="46" s="1"/>
  <c r="CJ148" i="46"/>
  <c r="CI148" i="46"/>
  <c r="T148" i="46" s="1"/>
  <c r="CH148" i="46"/>
  <c r="CG148" i="46"/>
  <c r="R148" i="46" s="1"/>
  <c r="CF148" i="46"/>
  <c r="Q148" i="46" s="1"/>
  <c r="CE148" i="46"/>
  <c r="CD148" i="46"/>
  <c r="CC148" i="46"/>
  <c r="CB148" i="46"/>
  <c r="M148" i="46" s="1"/>
  <c r="CA148" i="46"/>
  <c r="L148" i="46" s="1"/>
  <c r="BZ148" i="46"/>
  <c r="K148" i="46" s="1"/>
  <c r="BY148" i="46"/>
  <c r="J148" i="46" s="1"/>
  <c r="BX148" i="46"/>
  <c r="I148" i="46" s="1"/>
  <c r="BW148" i="46"/>
  <c r="H148" i="46" s="1"/>
  <c r="BV148" i="46"/>
  <c r="BU148" i="46"/>
  <c r="F148" i="46" s="1"/>
  <c r="BT148" i="46"/>
  <c r="E148" i="46" s="1"/>
  <c r="BS148" i="46"/>
  <c r="D148" i="46" s="1"/>
  <c r="BO148" i="46"/>
  <c r="B148" i="46"/>
  <c r="B148" i="44" s="1"/>
  <c r="A148" i="46"/>
  <c r="A146" i="27" s="1"/>
  <c r="EF147" i="46"/>
  <c r="EE147" i="46"/>
  <c r="ED147" i="46"/>
  <c r="BO147" i="44" s="1"/>
  <c r="EC147" i="46"/>
  <c r="BN147" i="44" s="1"/>
  <c r="EB147" i="46"/>
  <c r="BM147" i="46" s="1"/>
  <c r="EA147" i="46"/>
  <c r="BL147" i="46" s="1"/>
  <c r="DZ147" i="46"/>
  <c r="BK147" i="46" s="1"/>
  <c r="DY147" i="46"/>
  <c r="BJ147" i="46" s="1"/>
  <c r="DX147" i="46"/>
  <c r="DW147" i="46"/>
  <c r="DV147" i="46"/>
  <c r="BG147" i="46" s="1"/>
  <c r="DU147" i="46"/>
  <c r="BF147" i="46" s="1"/>
  <c r="DT147" i="46"/>
  <c r="BE147" i="46" s="1"/>
  <c r="DS147" i="46"/>
  <c r="BD147" i="46" s="1"/>
  <c r="DR147" i="46"/>
  <c r="BC147" i="46" s="1"/>
  <c r="DQ147" i="46"/>
  <c r="BB147" i="46" s="1"/>
  <c r="DP147" i="46"/>
  <c r="DO147" i="46"/>
  <c r="AZ147" i="46" s="1"/>
  <c r="DN147" i="46"/>
  <c r="AY147" i="46" s="1"/>
  <c r="DM147" i="46"/>
  <c r="AX147" i="46" s="1"/>
  <c r="DL147" i="46"/>
  <c r="AW147" i="46" s="1"/>
  <c r="DK147" i="46"/>
  <c r="AV147" i="46" s="1"/>
  <c r="DJ147" i="46"/>
  <c r="AU147" i="46" s="1"/>
  <c r="DI147" i="46"/>
  <c r="DH147" i="46"/>
  <c r="DG147" i="46"/>
  <c r="AR147" i="46" s="1"/>
  <c r="DF147" i="46"/>
  <c r="DE147" i="46"/>
  <c r="DD147" i="46"/>
  <c r="AO147" i="46" s="1"/>
  <c r="DC147" i="46"/>
  <c r="AN147" i="46" s="1"/>
  <c r="DB147" i="46"/>
  <c r="AM147" i="46" s="1"/>
  <c r="DA147" i="46"/>
  <c r="CZ147" i="46"/>
  <c r="AK147" i="46" s="1"/>
  <c r="CY147" i="46"/>
  <c r="CX147" i="46"/>
  <c r="AI147" i="46" s="1"/>
  <c r="CW147" i="46"/>
  <c r="CV147" i="46"/>
  <c r="AG147" i="46" s="1"/>
  <c r="CU147" i="46"/>
  <c r="AF147" i="46" s="1"/>
  <c r="CT147" i="46"/>
  <c r="AE147" i="46" s="1"/>
  <c r="CS147" i="46"/>
  <c r="AD147" i="46" s="1"/>
  <c r="CR147" i="46"/>
  <c r="CQ147" i="46"/>
  <c r="CP147" i="46"/>
  <c r="AA147" i="46" s="1"/>
  <c r="CO147" i="46"/>
  <c r="Z147" i="46" s="1"/>
  <c r="CN147" i="46"/>
  <c r="Y147" i="46" s="1"/>
  <c r="CM147" i="46"/>
  <c r="X147" i="46" s="1"/>
  <c r="CL147" i="46"/>
  <c r="W147" i="46" s="1"/>
  <c r="CK147" i="46"/>
  <c r="CJ147" i="46"/>
  <c r="U147" i="46" s="1"/>
  <c r="CI147" i="46"/>
  <c r="T147" i="46" s="1"/>
  <c r="CH147" i="46"/>
  <c r="S147" i="46" s="1"/>
  <c r="CG147" i="46"/>
  <c r="R147" i="46" s="1"/>
  <c r="CF147" i="46"/>
  <c r="Q147" i="46" s="1"/>
  <c r="CE147" i="46"/>
  <c r="P147" i="46" s="1"/>
  <c r="CD147" i="46"/>
  <c r="O147" i="46" s="1"/>
  <c r="CC147" i="46"/>
  <c r="N147" i="46" s="1"/>
  <c r="CB147" i="46"/>
  <c r="CA147" i="46"/>
  <c r="BZ147" i="46"/>
  <c r="BY147" i="46"/>
  <c r="J147" i="46" s="1"/>
  <c r="BX147" i="46"/>
  <c r="BW147" i="46"/>
  <c r="H147" i="46" s="1"/>
  <c r="BV147" i="46"/>
  <c r="G147" i="46" s="1"/>
  <c r="BU147" i="46"/>
  <c r="F147" i="46" s="1"/>
  <c r="BT147" i="46"/>
  <c r="E147" i="46" s="1"/>
  <c r="BS147" i="46"/>
  <c r="BO147" i="46"/>
  <c r="BN147" i="46"/>
  <c r="B147" i="46"/>
  <c r="B147" i="44" s="1"/>
  <c r="A147" i="46"/>
  <c r="A147" i="44" s="1"/>
  <c r="EF146" i="46"/>
  <c r="BQ146" i="46" s="1"/>
  <c r="EE146" i="46"/>
  <c r="ED146" i="46"/>
  <c r="EC146" i="46"/>
  <c r="EB146" i="46"/>
  <c r="BM146" i="46" s="1"/>
  <c r="EA146" i="46"/>
  <c r="DZ146" i="46"/>
  <c r="BK146" i="46" s="1"/>
  <c r="DY146" i="46"/>
  <c r="BJ146" i="46" s="1"/>
  <c r="DX146" i="46"/>
  <c r="BI146" i="46" s="1"/>
  <c r="DW146" i="46"/>
  <c r="BH146" i="46" s="1"/>
  <c r="DV146" i="46"/>
  <c r="DU146" i="46"/>
  <c r="DT146" i="46"/>
  <c r="BE146" i="46" s="1"/>
  <c r="DS146" i="46"/>
  <c r="BD146" i="46" s="1"/>
  <c r="DR146" i="46"/>
  <c r="BC146" i="46" s="1"/>
  <c r="DQ146" i="46"/>
  <c r="BB146" i="46" s="1"/>
  <c r="DP146" i="46"/>
  <c r="BA146" i="46" s="1"/>
  <c r="DO146" i="46"/>
  <c r="DN146" i="46"/>
  <c r="DM146" i="46"/>
  <c r="DL146" i="46"/>
  <c r="AW146" i="46" s="1"/>
  <c r="DK146" i="46"/>
  <c r="DJ146" i="46"/>
  <c r="AU146" i="46" s="1"/>
  <c r="DI146" i="46"/>
  <c r="AT146" i="46" s="1"/>
  <c r="DH146" i="46"/>
  <c r="AS146" i="46" s="1"/>
  <c r="DG146" i="46"/>
  <c r="AR146" i="46" s="1"/>
  <c r="DF146" i="46"/>
  <c r="DE146" i="46"/>
  <c r="DD146" i="46"/>
  <c r="AO146" i="46" s="1"/>
  <c r="DC146" i="46"/>
  <c r="AN146" i="46" s="1"/>
  <c r="DB146" i="46"/>
  <c r="AM146" i="46" s="1"/>
  <c r="DA146" i="46"/>
  <c r="AL146" i="46" s="1"/>
  <c r="CZ146" i="46"/>
  <c r="AK146" i="46" s="1"/>
  <c r="CY146" i="46"/>
  <c r="AJ146" i="46" s="1"/>
  <c r="CX146" i="46"/>
  <c r="CW146" i="46"/>
  <c r="AH146" i="46" s="1"/>
  <c r="CV146" i="46"/>
  <c r="AG146" i="46" s="1"/>
  <c r="CU146" i="46"/>
  <c r="AF146" i="46" s="1"/>
  <c r="CT146" i="46"/>
  <c r="AE146" i="46" s="1"/>
  <c r="CS146" i="46"/>
  <c r="AD146" i="46" s="1"/>
  <c r="CR146" i="46"/>
  <c r="AC146" i="46" s="1"/>
  <c r="CQ146" i="46"/>
  <c r="AB146" i="46" s="1"/>
  <c r="CP146" i="46"/>
  <c r="CO146" i="46"/>
  <c r="CN146" i="46"/>
  <c r="CM146" i="46"/>
  <c r="CL146" i="46"/>
  <c r="W146" i="46" s="1"/>
  <c r="CK146" i="46"/>
  <c r="V146" i="46" s="1"/>
  <c r="CJ146" i="46"/>
  <c r="U146" i="46" s="1"/>
  <c r="CI146" i="46"/>
  <c r="T146" i="46" s="1"/>
  <c r="CH146" i="46"/>
  <c r="CG146" i="46"/>
  <c r="CF146" i="46"/>
  <c r="Q146" i="46" s="1"/>
  <c r="CE146" i="46"/>
  <c r="CD146" i="46"/>
  <c r="O146" i="46" s="1"/>
  <c r="CC146" i="46"/>
  <c r="N146" i="46" s="1"/>
  <c r="CB146" i="46"/>
  <c r="M146" i="46" s="1"/>
  <c r="CA146" i="46"/>
  <c r="BZ146" i="46"/>
  <c r="BY146" i="46"/>
  <c r="J146" i="46" s="1"/>
  <c r="BX146" i="46"/>
  <c r="I146" i="46" s="1"/>
  <c r="BW146" i="46"/>
  <c r="H146" i="46" s="1"/>
  <c r="BV146" i="46"/>
  <c r="G146" i="46" s="1"/>
  <c r="BU146" i="46"/>
  <c r="F146" i="46" s="1"/>
  <c r="BT146" i="46"/>
  <c r="E146" i="46" s="1"/>
  <c r="BS146" i="46"/>
  <c r="B146" i="46"/>
  <c r="A146" i="46"/>
  <c r="A144" i="27" s="1"/>
  <c r="EF145" i="46"/>
  <c r="EE145" i="46"/>
  <c r="BP145" i="46" s="1"/>
  <c r="ED145" i="46"/>
  <c r="BO145" i="44" s="1"/>
  <c r="EC145" i="46"/>
  <c r="BN145" i="44" s="1"/>
  <c r="EB145" i="46"/>
  <c r="BM145" i="44" s="1"/>
  <c r="EA145" i="46"/>
  <c r="BL145" i="46" s="1"/>
  <c r="DZ145" i="46"/>
  <c r="DY145" i="46"/>
  <c r="DX145" i="46"/>
  <c r="BI145" i="46" s="1"/>
  <c r="DW145" i="46"/>
  <c r="BH145" i="46" s="1"/>
  <c r="DV145" i="46"/>
  <c r="BG145" i="46" s="1"/>
  <c r="DU145" i="46"/>
  <c r="BF145" i="46" s="1"/>
  <c r="DT145" i="46"/>
  <c r="BE145" i="46" s="1"/>
  <c r="DS145" i="46"/>
  <c r="BD145" i="46" s="1"/>
  <c r="DR145" i="46"/>
  <c r="DQ145" i="46"/>
  <c r="BB145" i="46" s="1"/>
  <c r="DP145" i="46"/>
  <c r="DO145" i="46"/>
  <c r="AZ145" i="46" s="1"/>
  <c r="DN145" i="46"/>
  <c r="AY145" i="46" s="1"/>
  <c r="DM145" i="46"/>
  <c r="AX145" i="46" s="1"/>
  <c r="DL145" i="46"/>
  <c r="AW145" i="46" s="1"/>
  <c r="DK145" i="46"/>
  <c r="AV145" i="46" s="1"/>
  <c r="DJ145" i="46"/>
  <c r="DI145" i="46"/>
  <c r="DH145" i="46"/>
  <c r="AS145" i="46" s="1"/>
  <c r="DG145" i="46"/>
  <c r="AR145" i="46" s="1"/>
  <c r="DF145" i="46"/>
  <c r="DE145" i="46"/>
  <c r="AP145" i="46" s="1"/>
  <c r="DD145" i="46"/>
  <c r="AO145" i="46" s="1"/>
  <c r="DC145" i="46"/>
  <c r="DB145" i="46"/>
  <c r="AM145" i="46" s="1"/>
  <c r="DA145" i="46"/>
  <c r="CZ145" i="46"/>
  <c r="CY145" i="46"/>
  <c r="AJ145" i="46" s="1"/>
  <c r="CX145" i="46"/>
  <c r="AI145" i="46" s="1"/>
  <c r="CW145" i="46"/>
  <c r="CV145" i="46"/>
  <c r="AG145" i="46" s="1"/>
  <c r="CU145" i="46"/>
  <c r="CT145" i="46"/>
  <c r="CS145" i="46"/>
  <c r="CR145" i="46"/>
  <c r="CQ145" i="46"/>
  <c r="AB145" i="46" s="1"/>
  <c r="CP145" i="46"/>
  <c r="AA145" i="46" s="1"/>
  <c r="CO145" i="46"/>
  <c r="Z145" i="46" s="1"/>
  <c r="CN145" i="46"/>
  <c r="Y145" i="46" s="1"/>
  <c r="CM145" i="46"/>
  <c r="CL145" i="46"/>
  <c r="CK145" i="46"/>
  <c r="CJ145" i="46"/>
  <c r="U145" i="46" s="1"/>
  <c r="CI145" i="46"/>
  <c r="T145" i="46" s="1"/>
  <c r="CH145" i="46"/>
  <c r="S145" i="46" s="1"/>
  <c r="CG145" i="46"/>
  <c r="R145" i="46" s="1"/>
  <c r="CF145" i="46"/>
  <c r="Q145" i="46" s="1"/>
  <c r="CE145" i="46"/>
  <c r="P145" i="46" s="1"/>
  <c r="CD145" i="46"/>
  <c r="CC145" i="46"/>
  <c r="CB145" i="46"/>
  <c r="M145" i="46" s="1"/>
  <c r="CA145" i="46"/>
  <c r="L145" i="46" s="1"/>
  <c r="BZ145" i="46"/>
  <c r="K145" i="46" s="1"/>
  <c r="BY145" i="46"/>
  <c r="J145" i="46" s="1"/>
  <c r="BX145" i="46"/>
  <c r="I145" i="46" s="1"/>
  <c r="BW145" i="46"/>
  <c r="H145" i="46" s="1"/>
  <c r="BV145" i="46"/>
  <c r="BU145" i="46"/>
  <c r="F145" i="46" s="1"/>
  <c r="BT145" i="46"/>
  <c r="E145" i="46" s="1"/>
  <c r="BS145" i="46"/>
  <c r="D145" i="46" s="1"/>
  <c r="BO145" i="46"/>
  <c r="BN145" i="46"/>
  <c r="BM145" i="46"/>
  <c r="B145" i="46"/>
  <c r="A145" i="46"/>
  <c r="C145" i="46" s="1"/>
  <c r="C145" i="44" s="1"/>
  <c r="EF144" i="46"/>
  <c r="EE144" i="46"/>
  <c r="BP144" i="46" s="1"/>
  <c r="ED144" i="46"/>
  <c r="BO144" i="46" s="1"/>
  <c r="EC144" i="46"/>
  <c r="BN144" i="46" s="1"/>
  <c r="EB144" i="46"/>
  <c r="BM144" i="46" s="1"/>
  <c r="EA144" i="46"/>
  <c r="BL144" i="46" s="1"/>
  <c r="DZ144" i="46"/>
  <c r="BK144" i="46" s="1"/>
  <c r="DY144" i="46"/>
  <c r="DX144" i="46"/>
  <c r="BI144" i="46" s="1"/>
  <c r="DW144" i="46"/>
  <c r="DV144" i="46"/>
  <c r="DU144" i="46"/>
  <c r="BF144" i="46" s="1"/>
  <c r="DT144" i="46"/>
  <c r="BE144" i="46" s="1"/>
  <c r="DS144" i="46"/>
  <c r="BD144" i="46" s="1"/>
  <c r="DR144" i="46"/>
  <c r="BC144" i="46" s="1"/>
  <c r="DQ144" i="46"/>
  <c r="DP144" i="46"/>
  <c r="BA144" i="46" s="1"/>
  <c r="DO144" i="46"/>
  <c r="AZ144" i="46" s="1"/>
  <c r="DN144" i="46"/>
  <c r="AY144" i="46" s="1"/>
  <c r="DM144" i="46"/>
  <c r="AX144" i="46" s="1"/>
  <c r="DL144" i="46"/>
  <c r="AW144" i="46" s="1"/>
  <c r="DK144" i="46"/>
  <c r="AV144" i="46" s="1"/>
  <c r="DJ144" i="46"/>
  <c r="AU144" i="46" s="1"/>
  <c r="DI144" i="46"/>
  <c r="DH144" i="46"/>
  <c r="DG144" i="46"/>
  <c r="AR144" i="46" s="1"/>
  <c r="DF144" i="46"/>
  <c r="DE144" i="46"/>
  <c r="AP144" i="46" s="1"/>
  <c r="DD144" i="46"/>
  <c r="AO144" i="46" s="1"/>
  <c r="DC144" i="46"/>
  <c r="AN144" i="46" s="1"/>
  <c r="DB144" i="46"/>
  <c r="AM144" i="46" s="1"/>
  <c r="DA144" i="46"/>
  <c r="CZ144" i="46"/>
  <c r="CY144" i="46"/>
  <c r="CX144" i="46"/>
  <c r="AI144" i="46" s="1"/>
  <c r="CW144" i="46"/>
  <c r="AH144" i="46" s="1"/>
  <c r="CV144" i="46"/>
  <c r="AG144" i="46" s="1"/>
  <c r="CU144" i="46"/>
  <c r="AF144" i="46" s="1"/>
  <c r="CT144" i="46"/>
  <c r="AE144" i="46" s="1"/>
  <c r="CS144" i="46"/>
  <c r="AD144" i="46" s="1"/>
  <c r="CR144" i="46"/>
  <c r="AC144" i="46" s="1"/>
  <c r="CQ144" i="46"/>
  <c r="AB144" i="46" s="1"/>
  <c r="CP144" i="46"/>
  <c r="CO144" i="46"/>
  <c r="Z144" i="46" s="1"/>
  <c r="CN144" i="46"/>
  <c r="Y144" i="46" s="1"/>
  <c r="CM144" i="46"/>
  <c r="X144" i="46" s="1"/>
  <c r="CL144" i="46"/>
  <c r="CK144" i="46"/>
  <c r="CJ144" i="46"/>
  <c r="U144" i="46" s="1"/>
  <c r="CI144" i="46"/>
  <c r="CH144" i="46"/>
  <c r="CG144" i="46"/>
  <c r="R144" i="46" s="1"/>
  <c r="CF144" i="46"/>
  <c r="Q144" i="46" s="1"/>
  <c r="CE144" i="46"/>
  <c r="P144" i="46" s="1"/>
  <c r="CD144" i="46"/>
  <c r="O144" i="46" s="1"/>
  <c r="CC144" i="46"/>
  <c r="N144" i="46" s="1"/>
  <c r="CB144" i="46"/>
  <c r="CA144" i="46"/>
  <c r="L144" i="46" s="1"/>
  <c r="BZ144" i="46"/>
  <c r="BY144" i="46"/>
  <c r="J144" i="46" s="1"/>
  <c r="BX144" i="46"/>
  <c r="I144" i="46" s="1"/>
  <c r="BW144" i="46"/>
  <c r="H144" i="46" s="1"/>
  <c r="BV144" i="46"/>
  <c r="BU144" i="46"/>
  <c r="BT144" i="46"/>
  <c r="BS144" i="46"/>
  <c r="B144" i="46"/>
  <c r="B144" i="44" s="1"/>
  <c r="A144" i="46"/>
  <c r="A142" i="27" s="1"/>
  <c r="EF143" i="46"/>
  <c r="EE143" i="46"/>
  <c r="BP143" i="46" s="1"/>
  <c r="ED143" i="46"/>
  <c r="BO143" i="46" s="1"/>
  <c r="EC143" i="46"/>
  <c r="EB143" i="46"/>
  <c r="EA143" i="46"/>
  <c r="BL143" i="46" s="1"/>
  <c r="DZ143" i="46"/>
  <c r="BK143" i="46" s="1"/>
  <c r="DY143" i="46"/>
  <c r="BJ143" i="46" s="1"/>
  <c r="DX143" i="46"/>
  <c r="BI143" i="46" s="1"/>
  <c r="DW143" i="46"/>
  <c r="BH143" i="46" s="1"/>
  <c r="DV143" i="46"/>
  <c r="BG143" i="46" s="1"/>
  <c r="DU143" i="46"/>
  <c r="DT143" i="46"/>
  <c r="DS143" i="46"/>
  <c r="BD143" i="46" s="1"/>
  <c r="DR143" i="46"/>
  <c r="BC143" i="46" s="1"/>
  <c r="DQ143" i="46"/>
  <c r="BB143" i="46" s="1"/>
  <c r="DP143" i="46"/>
  <c r="BA143" i="46" s="1"/>
  <c r="DO143" i="46"/>
  <c r="AZ143" i="46" s="1"/>
  <c r="DN143" i="46"/>
  <c r="AY143" i="46" s="1"/>
  <c r="DM143" i="46"/>
  <c r="DL143" i="46"/>
  <c r="DK143" i="46"/>
  <c r="AV143" i="46" s="1"/>
  <c r="DJ143" i="46"/>
  <c r="AU143" i="46" s="1"/>
  <c r="DI143" i="46"/>
  <c r="AT143" i="46" s="1"/>
  <c r="DH143" i="46"/>
  <c r="DG143" i="46"/>
  <c r="AR143" i="46" s="1"/>
  <c r="DF143" i="46"/>
  <c r="DE143" i="46"/>
  <c r="AP143" i="46" s="1"/>
  <c r="DD143" i="46"/>
  <c r="DC143" i="46"/>
  <c r="DB143" i="46"/>
  <c r="AM143" i="46" s="1"/>
  <c r="DA143" i="46"/>
  <c r="AL143" i="46" s="1"/>
  <c r="CZ143" i="46"/>
  <c r="AK143" i="46" s="1"/>
  <c r="CY143" i="46"/>
  <c r="AJ143" i="46" s="1"/>
  <c r="CX143" i="46"/>
  <c r="AI143" i="46" s="1"/>
  <c r="CW143" i="46"/>
  <c r="CV143" i="46"/>
  <c r="CU143" i="46"/>
  <c r="AF143" i="46" s="1"/>
  <c r="CT143" i="46"/>
  <c r="AE143" i="46" s="1"/>
  <c r="CS143" i="46"/>
  <c r="AD143" i="46" s="1"/>
  <c r="CR143" i="46"/>
  <c r="AC143" i="46" s="1"/>
  <c r="CQ143" i="46"/>
  <c r="AB143" i="46" s="1"/>
  <c r="CP143" i="46"/>
  <c r="CO143" i="46"/>
  <c r="Z143" i="46" s="1"/>
  <c r="CN143" i="46"/>
  <c r="CM143" i="46"/>
  <c r="X143" i="46" s="1"/>
  <c r="CL143" i="46"/>
  <c r="W143" i="46" s="1"/>
  <c r="CK143" i="46"/>
  <c r="CJ143" i="46"/>
  <c r="U143" i="46" s="1"/>
  <c r="CI143" i="46"/>
  <c r="T143" i="46" s="1"/>
  <c r="CH143" i="46"/>
  <c r="S143" i="46" s="1"/>
  <c r="CG143" i="46"/>
  <c r="CF143" i="46"/>
  <c r="CE143" i="46"/>
  <c r="P143" i="46" s="1"/>
  <c r="CD143" i="46"/>
  <c r="O143" i="46" s="1"/>
  <c r="CC143" i="46"/>
  <c r="N143" i="46" s="1"/>
  <c r="CB143" i="46"/>
  <c r="M143" i="46" s="1"/>
  <c r="CA143" i="46"/>
  <c r="L143" i="46" s="1"/>
  <c r="BZ143" i="46"/>
  <c r="K143" i="46" s="1"/>
  <c r="BY143" i="46"/>
  <c r="J143" i="46" s="1"/>
  <c r="BX143" i="46"/>
  <c r="I143" i="46" s="1"/>
  <c r="BW143" i="46"/>
  <c r="H143" i="46" s="1"/>
  <c r="BV143" i="46"/>
  <c r="G143" i="46" s="1"/>
  <c r="BU143" i="46"/>
  <c r="F143" i="46" s="1"/>
  <c r="BT143" i="46"/>
  <c r="BS143" i="46"/>
  <c r="D143" i="46" s="1"/>
  <c r="B143" i="46"/>
  <c r="B143" i="44" s="1"/>
  <c r="A143" i="46"/>
  <c r="EF142" i="46"/>
  <c r="EE142" i="46"/>
  <c r="BP142" i="46" s="1"/>
  <c r="ED142" i="46"/>
  <c r="EC142" i="46"/>
  <c r="BN142" i="46" s="1"/>
  <c r="EB142" i="46"/>
  <c r="BM142" i="46" s="1"/>
  <c r="EA142" i="46"/>
  <c r="BL142" i="46" s="1"/>
  <c r="DZ142" i="46"/>
  <c r="BK142" i="46" s="1"/>
  <c r="DY142" i="46"/>
  <c r="BJ142" i="46" s="1"/>
  <c r="DX142" i="46"/>
  <c r="BI142" i="46" s="1"/>
  <c r="DW142" i="46"/>
  <c r="BH142" i="46" s="1"/>
  <c r="DV142" i="46"/>
  <c r="BG142" i="46" s="1"/>
  <c r="DU142" i="46"/>
  <c r="BF142" i="46" s="1"/>
  <c r="DT142" i="46"/>
  <c r="BE142" i="46" s="1"/>
  <c r="DS142" i="46"/>
  <c r="BD142" i="46" s="1"/>
  <c r="DR142" i="46"/>
  <c r="DQ142" i="46"/>
  <c r="DP142" i="46"/>
  <c r="BA142" i="46" s="1"/>
  <c r="DO142" i="46"/>
  <c r="DN142" i="46"/>
  <c r="AY142" i="46" s="1"/>
  <c r="DM142" i="46"/>
  <c r="AX142" i="46" s="1"/>
  <c r="DL142" i="46"/>
  <c r="AW142" i="46" s="1"/>
  <c r="DK142" i="46"/>
  <c r="AV142" i="46" s="1"/>
  <c r="DJ142" i="46"/>
  <c r="AU142" i="46" s="1"/>
  <c r="DI142" i="46"/>
  <c r="DH142" i="46"/>
  <c r="AS142" i="46" s="1"/>
  <c r="DG142" i="46"/>
  <c r="AR142" i="46" s="1"/>
  <c r="DF142" i="46"/>
  <c r="DE142" i="46"/>
  <c r="AP142" i="46" s="1"/>
  <c r="DD142" i="46"/>
  <c r="AO142" i="46" s="1"/>
  <c r="DC142" i="46"/>
  <c r="AN142" i="46" s="1"/>
  <c r="DB142" i="46"/>
  <c r="AM142" i="46" s="1"/>
  <c r="DA142" i="46"/>
  <c r="CZ142" i="46"/>
  <c r="CY142" i="46"/>
  <c r="CX142" i="46"/>
  <c r="AI142" i="46" s="1"/>
  <c r="CW142" i="46"/>
  <c r="AH142" i="46" s="1"/>
  <c r="CV142" i="46"/>
  <c r="AG142" i="46" s="1"/>
  <c r="CU142" i="46"/>
  <c r="AF142" i="46" s="1"/>
  <c r="CT142" i="46"/>
  <c r="AE142" i="46" s="1"/>
  <c r="CS142" i="46"/>
  <c r="CR142" i="46"/>
  <c r="CQ142" i="46"/>
  <c r="AB142" i="46" s="1"/>
  <c r="CP142" i="46"/>
  <c r="CO142" i="46"/>
  <c r="Z142" i="46" s="1"/>
  <c r="CN142" i="46"/>
  <c r="Y142" i="46" s="1"/>
  <c r="CM142" i="46"/>
  <c r="X142" i="46" s="1"/>
  <c r="CL142" i="46"/>
  <c r="W142" i="46" s="1"/>
  <c r="CK142" i="46"/>
  <c r="CJ142" i="46"/>
  <c r="CI142" i="46"/>
  <c r="T142" i="46" s="1"/>
  <c r="CH142" i="46"/>
  <c r="S142" i="46" s="1"/>
  <c r="CG142" i="46"/>
  <c r="R142" i="46" s="1"/>
  <c r="CF142" i="46"/>
  <c r="Q142" i="46" s="1"/>
  <c r="CE142" i="46"/>
  <c r="P142" i="46" s="1"/>
  <c r="CD142" i="46"/>
  <c r="O142" i="46" s="1"/>
  <c r="CC142" i="46"/>
  <c r="CB142" i="46"/>
  <c r="CA142" i="46"/>
  <c r="BZ142" i="46"/>
  <c r="K142" i="46" s="1"/>
  <c r="BY142" i="46"/>
  <c r="J142" i="46" s="1"/>
  <c r="BX142" i="46"/>
  <c r="I142" i="46" s="1"/>
  <c r="BW142" i="46"/>
  <c r="H142" i="46" s="1"/>
  <c r="BV142" i="46"/>
  <c r="BU142" i="46"/>
  <c r="F142" i="46" s="1"/>
  <c r="BT142" i="46"/>
  <c r="BS142" i="46"/>
  <c r="D142" i="46" s="1"/>
  <c r="B142" i="46"/>
  <c r="B142" i="44" s="1"/>
  <c r="A142" i="46"/>
  <c r="A140" i="27" s="1"/>
  <c r="EF141" i="46"/>
  <c r="EE141" i="46"/>
  <c r="BP141" i="46" s="1"/>
  <c r="ED141" i="46"/>
  <c r="BO141" i="44" s="1"/>
  <c r="EC141" i="46"/>
  <c r="EB141" i="46"/>
  <c r="BM141" i="46" s="1"/>
  <c r="EA141" i="46"/>
  <c r="BL141" i="46" s="1"/>
  <c r="DZ141" i="46"/>
  <c r="BK141" i="46" s="1"/>
  <c r="DY141" i="46"/>
  <c r="BJ141" i="46" s="1"/>
  <c r="DX141" i="46"/>
  <c r="DW141" i="46"/>
  <c r="BH141" i="46" s="1"/>
  <c r="DV141" i="46"/>
  <c r="DU141" i="46"/>
  <c r="BF141" i="46" s="1"/>
  <c r="DT141" i="46"/>
  <c r="DS141" i="46"/>
  <c r="DR141" i="46"/>
  <c r="BC141" i="46" s="1"/>
  <c r="DQ141" i="46"/>
  <c r="BB141" i="46" s="1"/>
  <c r="DP141" i="46"/>
  <c r="BA141" i="46" s="1"/>
  <c r="DO141" i="46"/>
  <c r="AZ141" i="46" s="1"/>
  <c r="DN141" i="46"/>
  <c r="DM141" i="46"/>
  <c r="DL141" i="46"/>
  <c r="DK141" i="46"/>
  <c r="AV141" i="46" s="1"/>
  <c r="DJ141" i="46"/>
  <c r="DI141" i="46"/>
  <c r="AT141" i="46" s="1"/>
  <c r="DH141" i="46"/>
  <c r="AS141" i="46" s="1"/>
  <c r="DG141" i="46"/>
  <c r="AR141" i="46" s="1"/>
  <c r="DF141" i="46"/>
  <c r="DE141" i="46"/>
  <c r="AP141" i="46" s="1"/>
  <c r="DD141" i="46"/>
  <c r="DC141" i="46"/>
  <c r="AN141" i="46" s="1"/>
  <c r="DB141" i="46"/>
  <c r="AM141" i="46" s="1"/>
  <c r="DA141" i="46"/>
  <c r="AL141" i="46" s="1"/>
  <c r="CZ141" i="46"/>
  <c r="CY141" i="46"/>
  <c r="AJ141" i="46" s="1"/>
  <c r="CX141" i="46"/>
  <c r="CW141" i="46"/>
  <c r="CV141" i="46"/>
  <c r="CU141" i="46"/>
  <c r="AF141" i="46" s="1"/>
  <c r="CT141" i="46"/>
  <c r="CS141" i="46"/>
  <c r="AD141" i="46" s="1"/>
  <c r="CR141" i="46"/>
  <c r="AC141" i="46" s="1"/>
  <c r="CQ141" i="46"/>
  <c r="AB141" i="46" s="1"/>
  <c r="CP141" i="46"/>
  <c r="CO141" i="46"/>
  <c r="CN141" i="46"/>
  <c r="Y141" i="46" s="1"/>
  <c r="CM141" i="46"/>
  <c r="X141" i="46" s="1"/>
  <c r="CL141" i="46"/>
  <c r="W141" i="46" s="1"/>
  <c r="CK141" i="46"/>
  <c r="V141" i="46" s="1"/>
  <c r="CJ141" i="46"/>
  <c r="U141" i="46" s="1"/>
  <c r="CI141" i="46"/>
  <c r="T141" i="46" s="1"/>
  <c r="CH141" i="46"/>
  <c r="CG141" i="46"/>
  <c r="CF141" i="46"/>
  <c r="Q141" i="46" s="1"/>
  <c r="CE141" i="46"/>
  <c r="P141" i="46" s="1"/>
  <c r="CD141" i="46"/>
  <c r="O141" i="46" s="1"/>
  <c r="CC141" i="46"/>
  <c r="N141" i="46" s="1"/>
  <c r="CB141" i="46"/>
  <c r="CA141" i="46"/>
  <c r="L141" i="46" s="1"/>
  <c r="BZ141" i="46"/>
  <c r="BY141" i="46"/>
  <c r="J141" i="46" s="1"/>
  <c r="BX141" i="46"/>
  <c r="I141" i="46" s="1"/>
  <c r="BW141" i="46"/>
  <c r="H141" i="46" s="1"/>
  <c r="BV141" i="46"/>
  <c r="BU141" i="46"/>
  <c r="F141" i="46" s="1"/>
  <c r="BT141" i="46"/>
  <c r="E141" i="46" s="1"/>
  <c r="BS141" i="46"/>
  <c r="D141" i="46" s="1"/>
  <c r="BO141" i="46"/>
  <c r="B141" i="46"/>
  <c r="A141" i="46"/>
  <c r="A141" i="44" s="1"/>
  <c r="EF140" i="46"/>
  <c r="BQ140" i="46" s="1"/>
  <c r="EE140" i="46"/>
  <c r="BP140" i="46" s="1"/>
  <c r="ED140" i="46"/>
  <c r="BO140" i="46" s="1"/>
  <c r="EC140" i="46"/>
  <c r="BN140" i="46" s="1"/>
  <c r="EB140" i="46"/>
  <c r="BM140" i="46" s="1"/>
  <c r="EA140" i="46"/>
  <c r="BL140" i="46" s="1"/>
  <c r="DZ140" i="46"/>
  <c r="BK140" i="46" s="1"/>
  <c r="DY140" i="46"/>
  <c r="DX140" i="46"/>
  <c r="BI140" i="46" s="1"/>
  <c r="DW140" i="46"/>
  <c r="BH140" i="46" s="1"/>
  <c r="DV140" i="46"/>
  <c r="BG140" i="46" s="1"/>
  <c r="DU140" i="46"/>
  <c r="BF140" i="46" s="1"/>
  <c r="DT140" i="46"/>
  <c r="BE140" i="46" s="1"/>
  <c r="DS140" i="46"/>
  <c r="BD140" i="46" s="1"/>
  <c r="DR140" i="46"/>
  <c r="DQ140" i="46"/>
  <c r="BB140" i="46" s="1"/>
  <c r="DP140" i="46"/>
  <c r="DO140" i="46"/>
  <c r="AZ140" i="46" s="1"/>
  <c r="DN140" i="46"/>
  <c r="AY140" i="46" s="1"/>
  <c r="DM140" i="46"/>
  <c r="DL140" i="46"/>
  <c r="AW140" i="46" s="1"/>
  <c r="DK140" i="46"/>
  <c r="AV140" i="46" s="1"/>
  <c r="DJ140" i="46"/>
  <c r="AU140" i="46" s="1"/>
  <c r="DI140" i="46"/>
  <c r="DH140" i="46"/>
  <c r="DG140" i="46"/>
  <c r="AR140" i="46" s="1"/>
  <c r="DF140" i="46"/>
  <c r="DE140" i="46"/>
  <c r="DD140" i="46"/>
  <c r="AO140" i="46" s="1"/>
  <c r="DC140" i="46"/>
  <c r="DB140" i="46"/>
  <c r="DA140" i="46"/>
  <c r="CZ140" i="46"/>
  <c r="AK140" i="46" s="1"/>
  <c r="CY140" i="46"/>
  <c r="AJ140" i="46" s="1"/>
  <c r="CX140" i="46"/>
  <c r="AI140" i="46" s="1"/>
  <c r="CW140" i="46"/>
  <c r="CV140" i="46"/>
  <c r="AG140" i="46" s="1"/>
  <c r="CU140" i="46"/>
  <c r="AF140" i="46" s="1"/>
  <c r="CT140" i="46"/>
  <c r="CS140" i="46"/>
  <c r="AD140" i="46" s="1"/>
  <c r="CR140" i="46"/>
  <c r="CQ140" i="46"/>
  <c r="AB140" i="46" s="1"/>
  <c r="CP140" i="46"/>
  <c r="AA140" i="46" s="1"/>
  <c r="CO140" i="46"/>
  <c r="CN140" i="46"/>
  <c r="Y140" i="46" s="1"/>
  <c r="CM140" i="46"/>
  <c r="X140" i="46" s="1"/>
  <c r="CL140" i="46"/>
  <c r="CK140" i="46"/>
  <c r="CJ140" i="46"/>
  <c r="CI140" i="46"/>
  <c r="T140" i="46" s="1"/>
  <c r="CH140" i="46"/>
  <c r="S140" i="46" s="1"/>
  <c r="CG140" i="46"/>
  <c r="CF140" i="46"/>
  <c r="Q140" i="46" s="1"/>
  <c r="CE140" i="46"/>
  <c r="P140" i="46" s="1"/>
  <c r="CD140" i="46"/>
  <c r="CC140" i="46"/>
  <c r="CB140" i="46"/>
  <c r="CA140" i="46"/>
  <c r="L140" i="46" s="1"/>
  <c r="BZ140" i="46"/>
  <c r="K140" i="46" s="1"/>
  <c r="BY140" i="46"/>
  <c r="BX140" i="46"/>
  <c r="I140" i="46" s="1"/>
  <c r="BW140" i="46"/>
  <c r="H140" i="46" s="1"/>
  <c r="BV140" i="46"/>
  <c r="BU140" i="46"/>
  <c r="BT140" i="46"/>
  <c r="E140" i="46" s="1"/>
  <c r="BS140" i="46"/>
  <c r="D140" i="46" s="1"/>
  <c r="B140" i="46"/>
  <c r="B140" i="44" s="1"/>
  <c r="A140" i="46"/>
  <c r="EF139" i="46"/>
  <c r="BQ139" i="46" s="1"/>
  <c r="EE139" i="46"/>
  <c r="ED139" i="46"/>
  <c r="EC139" i="46"/>
  <c r="EB139" i="46"/>
  <c r="BM139" i="46" s="1"/>
  <c r="EA139" i="46"/>
  <c r="BL139" i="46" s="1"/>
  <c r="DZ139" i="46"/>
  <c r="BK139" i="46" s="1"/>
  <c r="DY139" i="46"/>
  <c r="DX139" i="46"/>
  <c r="BI139" i="46" s="1"/>
  <c r="DW139" i="46"/>
  <c r="BH139" i="46" s="1"/>
  <c r="DV139" i="46"/>
  <c r="BG139" i="46" s="1"/>
  <c r="DU139" i="46"/>
  <c r="BF139" i="46" s="1"/>
  <c r="DT139" i="46"/>
  <c r="DS139" i="46"/>
  <c r="BD139" i="46" s="1"/>
  <c r="DR139" i="46"/>
  <c r="BC139" i="46" s="1"/>
  <c r="DQ139" i="46"/>
  <c r="DP139" i="46"/>
  <c r="BA139" i="46" s="1"/>
  <c r="DO139" i="46"/>
  <c r="AZ139" i="46" s="1"/>
  <c r="DN139" i="46"/>
  <c r="DM139" i="46"/>
  <c r="DL139" i="46"/>
  <c r="AW139" i="46" s="1"/>
  <c r="DK139" i="46"/>
  <c r="AV139" i="46" s="1"/>
  <c r="DJ139" i="46"/>
  <c r="AU139" i="46" s="1"/>
  <c r="DI139" i="46"/>
  <c r="AT139" i="46" s="1"/>
  <c r="DH139" i="46"/>
  <c r="AS139" i="46" s="1"/>
  <c r="DG139" i="46"/>
  <c r="AR139" i="46" s="1"/>
  <c r="DF139" i="46"/>
  <c r="DE139" i="46"/>
  <c r="DD139" i="46"/>
  <c r="AO139" i="46" s="1"/>
  <c r="DC139" i="46"/>
  <c r="AN139" i="46" s="1"/>
  <c r="DB139" i="46"/>
  <c r="AM139" i="46" s="1"/>
  <c r="DA139" i="46"/>
  <c r="CZ139" i="46"/>
  <c r="AK139" i="46" s="1"/>
  <c r="CY139" i="46"/>
  <c r="AJ139" i="46" s="1"/>
  <c r="CX139" i="46"/>
  <c r="AI139" i="46" s="1"/>
  <c r="CW139" i="46"/>
  <c r="AH139" i="46" s="1"/>
  <c r="CV139" i="46"/>
  <c r="AG139" i="46" s="1"/>
  <c r="CU139" i="46"/>
  <c r="AF139" i="46" s="1"/>
  <c r="CT139" i="46"/>
  <c r="AE139" i="46" s="1"/>
  <c r="CS139" i="46"/>
  <c r="CR139" i="46"/>
  <c r="AC139" i="46" s="1"/>
  <c r="CQ139" i="46"/>
  <c r="CP139" i="46"/>
  <c r="CO139" i="46"/>
  <c r="Z139" i="46" s="1"/>
  <c r="CN139" i="46"/>
  <c r="CM139" i="46"/>
  <c r="X139" i="46" s="1"/>
  <c r="CL139" i="46"/>
  <c r="W139" i="46" s="1"/>
  <c r="CK139" i="46"/>
  <c r="CJ139" i="46"/>
  <c r="U139" i="46" s="1"/>
  <c r="CI139" i="46"/>
  <c r="T139" i="46" s="1"/>
  <c r="CH139" i="46"/>
  <c r="CG139" i="46"/>
  <c r="CF139" i="46"/>
  <c r="CE139" i="46"/>
  <c r="P139" i="46" s="1"/>
  <c r="CD139" i="46"/>
  <c r="O139" i="46" s="1"/>
  <c r="CC139" i="46"/>
  <c r="CB139" i="46"/>
  <c r="M139" i="46" s="1"/>
  <c r="CA139" i="46"/>
  <c r="BZ139" i="46"/>
  <c r="BY139" i="46"/>
  <c r="BX139" i="46"/>
  <c r="I139" i="46" s="1"/>
  <c r="BW139" i="46"/>
  <c r="H139" i="46" s="1"/>
  <c r="BV139" i="46"/>
  <c r="G139" i="46" s="1"/>
  <c r="BU139" i="46"/>
  <c r="BT139" i="46"/>
  <c r="E139" i="46" s="1"/>
  <c r="BS139" i="46"/>
  <c r="D139" i="46" s="1"/>
  <c r="B139" i="46"/>
  <c r="A139" i="46"/>
  <c r="A137" i="27" s="1"/>
  <c r="EF138" i="46"/>
  <c r="EE138" i="46"/>
  <c r="BP138" i="46" s="1"/>
  <c r="ED138" i="46"/>
  <c r="BO138" i="46" s="1"/>
  <c r="EC138" i="46"/>
  <c r="BN138" i="46" s="1"/>
  <c r="EB138" i="46"/>
  <c r="BM138" i="46" s="1"/>
  <c r="EA138" i="46"/>
  <c r="BL138" i="46" s="1"/>
  <c r="DZ138" i="46"/>
  <c r="BK138" i="46" s="1"/>
  <c r="DY138" i="46"/>
  <c r="DX138" i="46"/>
  <c r="BI138" i="46" s="1"/>
  <c r="DW138" i="46"/>
  <c r="BH138" i="46" s="1"/>
  <c r="DV138" i="46"/>
  <c r="BG138" i="46" s="1"/>
  <c r="DU138" i="46"/>
  <c r="BF138" i="46" s="1"/>
  <c r="DT138" i="46"/>
  <c r="BE138" i="46" s="1"/>
  <c r="DS138" i="46"/>
  <c r="BD138" i="46" s="1"/>
  <c r="DR138" i="46"/>
  <c r="DQ138" i="46"/>
  <c r="DP138" i="46"/>
  <c r="DO138" i="46"/>
  <c r="AZ138" i="46" s="1"/>
  <c r="DN138" i="46"/>
  <c r="AY138" i="46" s="1"/>
  <c r="DM138" i="46"/>
  <c r="DL138" i="46"/>
  <c r="AW138" i="46" s="1"/>
  <c r="DK138" i="46"/>
  <c r="AV138" i="46" s="1"/>
  <c r="DJ138" i="46"/>
  <c r="AU138" i="46" s="1"/>
  <c r="DI138" i="46"/>
  <c r="DH138" i="46"/>
  <c r="AS138" i="46" s="1"/>
  <c r="DG138" i="46"/>
  <c r="DF138" i="46"/>
  <c r="AQ138" i="46" s="1"/>
  <c r="DE138" i="46"/>
  <c r="DD138" i="46"/>
  <c r="AO138" i="46" s="1"/>
  <c r="DC138" i="46"/>
  <c r="AN138" i="46" s="1"/>
  <c r="DB138" i="46"/>
  <c r="AM138" i="46" s="1"/>
  <c r="DA138" i="46"/>
  <c r="CZ138" i="46"/>
  <c r="AK138" i="46" s="1"/>
  <c r="CY138" i="46"/>
  <c r="AJ138" i="46" s="1"/>
  <c r="CX138" i="46"/>
  <c r="AI138" i="46" s="1"/>
  <c r="CW138" i="46"/>
  <c r="CV138" i="46"/>
  <c r="AG138" i="46" s="1"/>
  <c r="CU138" i="46"/>
  <c r="AF138" i="46" s="1"/>
  <c r="CT138" i="46"/>
  <c r="CS138" i="46"/>
  <c r="CR138" i="46"/>
  <c r="AC138" i="46" s="1"/>
  <c r="CQ138" i="46"/>
  <c r="CP138" i="46"/>
  <c r="AA138" i="46" s="1"/>
  <c r="CO138" i="46"/>
  <c r="CN138" i="46"/>
  <c r="Y138" i="46" s="1"/>
  <c r="CM138" i="46"/>
  <c r="X138" i="46" s="1"/>
  <c r="CL138" i="46"/>
  <c r="W138" i="46" s="1"/>
  <c r="CK138" i="46"/>
  <c r="CJ138" i="46"/>
  <c r="U138" i="46" s="1"/>
  <c r="CI138" i="46"/>
  <c r="T138" i="46" s="1"/>
  <c r="CH138" i="46"/>
  <c r="S138" i="46" s="1"/>
  <c r="CG138" i="46"/>
  <c r="CF138" i="46"/>
  <c r="Q138" i="46" s="1"/>
  <c r="CE138" i="46"/>
  <c r="P138" i="46" s="1"/>
  <c r="CD138" i="46"/>
  <c r="O138" i="46" s="1"/>
  <c r="CC138" i="46"/>
  <c r="CB138" i="46"/>
  <c r="CA138" i="46"/>
  <c r="BZ138" i="46"/>
  <c r="K138" i="46" s="1"/>
  <c r="BY138" i="46"/>
  <c r="BX138" i="46"/>
  <c r="I138" i="46" s="1"/>
  <c r="BW138" i="46"/>
  <c r="H138" i="46" s="1"/>
  <c r="BV138" i="46"/>
  <c r="BU138" i="46"/>
  <c r="BT138" i="46"/>
  <c r="BS138" i="46"/>
  <c r="D138" i="46" s="1"/>
  <c r="B138" i="46"/>
  <c r="B138" i="44" s="1"/>
  <c r="A138" i="46"/>
  <c r="EF137" i="46"/>
  <c r="BQ137" i="46" s="1"/>
  <c r="EE137" i="46"/>
  <c r="BP137" i="46" s="1"/>
  <c r="ED137" i="46"/>
  <c r="BO137" i="44" s="1"/>
  <c r="EC137" i="46"/>
  <c r="EB137" i="46"/>
  <c r="BM137" i="46" s="1"/>
  <c r="EA137" i="46"/>
  <c r="BL137" i="46" s="1"/>
  <c r="DZ137" i="46"/>
  <c r="BK137" i="46" s="1"/>
  <c r="DY137" i="46"/>
  <c r="DX137" i="46"/>
  <c r="BI137" i="46" s="1"/>
  <c r="DW137" i="46"/>
  <c r="BH137" i="46" s="1"/>
  <c r="DV137" i="46"/>
  <c r="BG137" i="46" s="1"/>
  <c r="DU137" i="46"/>
  <c r="BF137" i="46" s="1"/>
  <c r="DT137" i="46"/>
  <c r="DS137" i="46"/>
  <c r="BD137" i="46" s="1"/>
  <c r="DR137" i="46"/>
  <c r="BC137" i="46" s="1"/>
  <c r="DQ137" i="46"/>
  <c r="DP137" i="46"/>
  <c r="BA137" i="46" s="1"/>
  <c r="DO137" i="46"/>
  <c r="DN137" i="46"/>
  <c r="DM137" i="46"/>
  <c r="DL137" i="46"/>
  <c r="DK137" i="46"/>
  <c r="DJ137" i="46"/>
  <c r="AU137" i="46" s="1"/>
  <c r="DI137" i="46"/>
  <c r="DH137" i="46"/>
  <c r="AS137" i="46" s="1"/>
  <c r="DG137" i="46"/>
  <c r="AR137" i="46" s="1"/>
  <c r="DF137" i="46"/>
  <c r="AQ137" i="46" s="1"/>
  <c r="DE137" i="46"/>
  <c r="DD137" i="46"/>
  <c r="AO137" i="46" s="1"/>
  <c r="DC137" i="46"/>
  <c r="AN137" i="46" s="1"/>
  <c r="DB137" i="46"/>
  <c r="AM137" i="46" s="1"/>
  <c r="DA137" i="46"/>
  <c r="CZ137" i="46"/>
  <c r="AK137" i="46" s="1"/>
  <c r="CY137" i="46"/>
  <c r="AJ137" i="46" s="1"/>
  <c r="CX137" i="46"/>
  <c r="CW137" i="46"/>
  <c r="AH137" i="46" s="1"/>
  <c r="CV137" i="46"/>
  <c r="CU137" i="46"/>
  <c r="CT137" i="46"/>
  <c r="AE137" i="46" s="1"/>
  <c r="CS137" i="46"/>
  <c r="CR137" i="46"/>
  <c r="AC137" i="46" s="1"/>
  <c r="CQ137" i="46"/>
  <c r="AB137" i="46" s="1"/>
  <c r="CP137" i="46"/>
  <c r="AA137" i="46" s="1"/>
  <c r="CO137" i="46"/>
  <c r="Z137" i="46" s="1"/>
  <c r="CN137" i="46"/>
  <c r="Y137" i="46" s="1"/>
  <c r="CM137" i="46"/>
  <c r="CL137" i="46"/>
  <c r="W137" i="46" s="1"/>
  <c r="CK137" i="46"/>
  <c r="CJ137" i="46"/>
  <c r="U137" i="46" s="1"/>
  <c r="CI137" i="46"/>
  <c r="T137" i="46" s="1"/>
  <c r="CH137" i="46"/>
  <c r="CG137" i="46"/>
  <c r="R137" i="46" s="1"/>
  <c r="CF137" i="46"/>
  <c r="Q137" i="46" s="1"/>
  <c r="CE137" i="46"/>
  <c r="P137" i="46" s="1"/>
  <c r="CD137" i="46"/>
  <c r="O137" i="46" s="1"/>
  <c r="CC137" i="46"/>
  <c r="CB137" i="46"/>
  <c r="M137" i="46" s="1"/>
  <c r="CA137" i="46"/>
  <c r="L137" i="46" s="1"/>
  <c r="BZ137" i="46"/>
  <c r="BY137" i="46"/>
  <c r="BX137" i="46"/>
  <c r="I137" i="46" s="1"/>
  <c r="BW137" i="46"/>
  <c r="H137" i="46" s="1"/>
  <c r="BV137" i="46"/>
  <c r="G137" i="46" s="1"/>
  <c r="BU137" i="46"/>
  <c r="BT137" i="46"/>
  <c r="E137" i="46" s="1"/>
  <c r="BS137" i="46"/>
  <c r="D137" i="46" s="1"/>
  <c r="BO137" i="46"/>
  <c r="B137" i="46"/>
  <c r="B137" i="44" s="1"/>
  <c r="A137" i="46"/>
  <c r="C137" i="46" s="1"/>
  <c r="C137" i="44" s="1"/>
  <c r="EF136" i="46"/>
  <c r="BQ136" i="46" s="1"/>
  <c r="EE136" i="46"/>
  <c r="BP136" i="46" s="1"/>
  <c r="ED136" i="46"/>
  <c r="EC136" i="46"/>
  <c r="BN136" i="46" s="1"/>
  <c r="EB136" i="46"/>
  <c r="BM136" i="46" s="1"/>
  <c r="EA136" i="46"/>
  <c r="DZ136" i="46"/>
  <c r="DY136" i="46"/>
  <c r="DX136" i="46"/>
  <c r="BI136" i="46" s="1"/>
  <c r="DW136" i="46"/>
  <c r="BH136" i="46" s="1"/>
  <c r="DV136" i="46"/>
  <c r="DU136" i="46"/>
  <c r="BF136" i="46" s="1"/>
  <c r="DT136" i="46"/>
  <c r="BE136" i="46" s="1"/>
  <c r="DS136" i="46"/>
  <c r="BD136" i="46" s="1"/>
  <c r="DR136" i="46"/>
  <c r="DQ136" i="46"/>
  <c r="BB136" i="46" s="1"/>
  <c r="DP136" i="46"/>
  <c r="BA136" i="46" s="1"/>
  <c r="DO136" i="46"/>
  <c r="AZ136" i="46" s="1"/>
  <c r="DN136" i="46"/>
  <c r="AY136" i="46" s="1"/>
  <c r="DM136" i="46"/>
  <c r="AX136" i="46" s="1"/>
  <c r="DL136" i="46"/>
  <c r="AW136" i="46" s="1"/>
  <c r="DK136" i="46"/>
  <c r="DJ136" i="46"/>
  <c r="DI136" i="46"/>
  <c r="AT136" i="46" s="1"/>
  <c r="DH136" i="46"/>
  <c r="DG136" i="46"/>
  <c r="AR136" i="46" s="1"/>
  <c r="DF136" i="46"/>
  <c r="DE136" i="46"/>
  <c r="AP136" i="46" s="1"/>
  <c r="DD136" i="46"/>
  <c r="AO136" i="46" s="1"/>
  <c r="DC136" i="46"/>
  <c r="DB136" i="46"/>
  <c r="DA136" i="46"/>
  <c r="AL136" i="46" s="1"/>
  <c r="CZ136" i="46"/>
  <c r="CY136" i="46"/>
  <c r="AJ136" i="46" s="1"/>
  <c r="CX136" i="46"/>
  <c r="CW136" i="46"/>
  <c r="AH136" i="46" s="1"/>
  <c r="CV136" i="46"/>
  <c r="AG136" i="46" s="1"/>
  <c r="CU136" i="46"/>
  <c r="CT136" i="46"/>
  <c r="AE136" i="46" s="1"/>
  <c r="CS136" i="46"/>
  <c r="CR136" i="46"/>
  <c r="AC136" i="46" s="1"/>
  <c r="CQ136" i="46"/>
  <c r="AB136" i="46" s="1"/>
  <c r="CP136" i="46"/>
  <c r="CO136" i="46"/>
  <c r="Z136" i="46" s="1"/>
  <c r="CN136" i="46"/>
  <c r="Y136" i="46" s="1"/>
  <c r="CM136" i="46"/>
  <c r="CL136" i="46"/>
  <c r="W136" i="46" s="1"/>
  <c r="CK136" i="46"/>
  <c r="CJ136" i="46"/>
  <c r="U136" i="46" s="1"/>
  <c r="CI136" i="46"/>
  <c r="T136" i="46" s="1"/>
  <c r="CH136" i="46"/>
  <c r="CG136" i="46"/>
  <c r="R136" i="46" s="1"/>
  <c r="CF136" i="46"/>
  <c r="Q136" i="46" s="1"/>
  <c r="CE136" i="46"/>
  <c r="P136" i="46" s="1"/>
  <c r="CD136" i="46"/>
  <c r="O136" i="46" s="1"/>
  <c r="CC136" i="46"/>
  <c r="N136" i="46" s="1"/>
  <c r="CB136" i="46"/>
  <c r="CA136" i="46"/>
  <c r="L136" i="46" s="1"/>
  <c r="BZ136" i="46"/>
  <c r="BY136" i="46"/>
  <c r="J136" i="46" s="1"/>
  <c r="BX136" i="46"/>
  <c r="I136" i="46" s="1"/>
  <c r="BW136" i="46"/>
  <c r="BV136" i="46"/>
  <c r="BU136" i="46"/>
  <c r="F136" i="46" s="1"/>
  <c r="BT136" i="46"/>
  <c r="E136" i="46" s="1"/>
  <c r="BS136" i="46"/>
  <c r="D136" i="46" s="1"/>
  <c r="B136" i="46"/>
  <c r="B136" i="44" s="1"/>
  <c r="A136" i="46"/>
  <c r="A134" i="27" s="1"/>
  <c r="EF135" i="46"/>
  <c r="BQ135" i="46" s="1"/>
  <c r="EE135" i="46"/>
  <c r="BP135" i="46" s="1"/>
  <c r="ED135" i="46"/>
  <c r="EC135" i="46"/>
  <c r="BN135" i="46" s="1"/>
  <c r="EB135" i="46"/>
  <c r="BM135" i="46" s="1"/>
  <c r="EA135" i="46"/>
  <c r="BL135" i="46" s="1"/>
  <c r="DZ135" i="46"/>
  <c r="BK135" i="46" s="1"/>
  <c r="DY135" i="46"/>
  <c r="BJ135" i="46" s="1"/>
  <c r="DX135" i="46"/>
  <c r="BI135" i="46" s="1"/>
  <c r="DW135" i="46"/>
  <c r="DV135" i="46"/>
  <c r="DU135" i="46"/>
  <c r="BF135" i="46" s="1"/>
  <c r="DT135" i="46"/>
  <c r="DS135" i="46"/>
  <c r="BD135" i="46" s="1"/>
  <c r="DR135" i="46"/>
  <c r="BC135" i="46" s="1"/>
  <c r="DQ135" i="46"/>
  <c r="BB135" i="46" s="1"/>
  <c r="DP135" i="46"/>
  <c r="BA135" i="46" s="1"/>
  <c r="DO135" i="46"/>
  <c r="AZ135" i="46" s="1"/>
  <c r="DN135" i="46"/>
  <c r="DM135" i="46"/>
  <c r="AX135" i="46" s="1"/>
  <c r="DL135" i="46"/>
  <c r="AW135" i="46" s="1"/>
  <c r="DK135" i="46"/>
  <c r="AV135" i="46" s="1"/>
  <c r="DJ135" i="46"/>
  <c r="AU135" i="46" s="1"/>
  <c r="DI135" i="46"/>
  <c r="AT135" i="46" s="1"/>
  <c r="DH135" i="46"/>
  <c r="AS135" i="46" s="1"/>
  <c r="DG135" i="46"/>
  <c r="DF135" i="46"/>
  <c r="DE135" i="46"/>
  <c r="DD135" i="46"/>
  <c r="AO135" i="46" s="1"/>
  <c r="DC135" i="46"/>
  <c r="AN135" i="46" s="1"/>
  <c r="DB135" i="46"/>
  <c r="DA135" i="46"/>
  <c r="AL135" i="46" s="1"/>
  <c r="CZ135" i="46"/>
  <c r="AK135" i="46" s="1"/>
  <c r="CY135" i="46"/>
  <c r="CX135" i="46"/>
  <c r="CW135" i="46"/>
  <c r="AH135" i="46" s="1"/>
  <c r="CV135" i="46"/>
  <c r="AG135" i="46" s="1"/>
  <c r="CU135" i="46"/>
  <c r="AF135" i="46" s="1"/>
  <c r="CT135" i="46"/>
  <c r="CS135" i="46"/>
  <c r="AD135" i="46" s="1"/>
  <c r="CR135" i="46"/>
  <c r="AC135" i="46" s="1"/>
  <c r="CQ135" i="46"/>
  <c r="CP135" i="46"/>
  <c r="CO135" i="46"/>
  <c r="Z135" i="46" s="1"/>
  <c r="CN135" i="46"/>
  <c r="Y135" i="46" s="1"/>
  <c r="CM135" i="46"/>
  <c r="X135" i="46" s="1"/>
  <c r="CL135" i="46"/>
  <c r="CK135" i="46"/>
  <c r="V135" i="46" s="1"/>
  <c r="CJ135" i="46"/>
  <c r="U135" i="46" s="1"/>
  <c r="CI135" i="46"/>
  <c r="T135" i="46" s="1"/>
  <c r="CH135" i="46"/>
  <c r="S135" i="46" s="1"/>
  <c r="CG135" i="46"/>
  <c r="R135" i="46" s="1"/>
  <c r="CF135" i="46"/>
  <c r="Q135" i="46" s="1"/>
  <c r="CE135" i="46"/>
  <c r="P135" i="46" s="1"/>
  <c r="CD135" i="46"/>
  <c r="O135" i="46" s="1"/>
  <c r="CC135" i="46"/>
  <c r="N135" i="46" s="1"/>
  <c r="CB135" i="46"/>
  <c r="M135" i="46" s="1"/>
  <c r="CA135" i="46"/>
  <c r="BZ135" i="46"/>
  <c r="BY135" i="46"/>
  <c r="BX135" i="46"/>
  <c r="I135" i="46" s="1"/>
  <c r="BW135" i="46"/>
  <c r="H135" i="46" s="1"/>
  <c r="BV135" i="46"/>
  <c r="G135" i="46" s="1"/>
  <c r="BU135" i="46"/>
  <c r="F135" i="46" s="1"/>
  <c r="BT135" i="46"/>
  <c r="E135" i="46" s="1"/>
  <c r="BS135" i="46"/>
  <c r="D135" i="46" s="1"/>
  <c r="B135" i="46"/>
  <c r="B135" i="44" s="1"/>
  <c r="A135" i="46"/>
  <c r="EF134" i="46"/>
  <c r="BQ134" i="46" s="1"/>
  <c r="EE134" i="46"/>
  <c r="ED134" i="46"/>
  <c r="EC134" i="46"/>
  <c r="BN134" i="46" s="1"/>
  <c r="EB134" i="46"/>
  <c r="BM134" i="46" s="1"/>
  <c r="EA134" i="46"/>
  <c r="DZ134" i="46"/>
  <c r="BK134" i="46" s="1"/>
  <c r="DY134" i="46"/>
  <c r="BJ134" i="46" s="1"/>
  <c r="DX134" i="46"/>
  <c r="BI134" i="46" s="1"/>
  <c r="DW134" i="46"/>
  <c r="BH134" i="46" s="1"/>
  <c r="DV134" i="46"/>
  <c r="DU134" i="46"/>
  <c r="BF134" i="46" s="1"/>
  <c r="DT134" i="46"/>
  <c r="BE134" i="46" s="1"/>
  <c r="DS134" i="46"/>
  <c r="DR134" i="46"/>
  <c r="DQ134" i="46"/>
  <c r="BB134" i="46" s="1"/>
  <c r="DP134" i="46"/>
  <c r="BA134" i="46" s="1"/>
  <c r="DO134" i="46"/>
  <c r="AZ134" i="46" s="1"/>
  <c r="DN134" i="46"/>
  <c r="DM134" i="46"/>
  <c r="AX134" i="46" s="1"/>
  <c r="DL134" i="46"/>
  <c r="AW134" i="46" s="1"/>
  <c r="DK134" i="46"/>
  <c r="AV134" i="46" s="1"/>
  <c r="DJ134" i="46"/>
  <c r="DI134" i="46"/>
  <c r="AT134" i="46" s="1"/>
  <c r="DH134" i="46"/>
  <c r="AS134" i="46" s="1"/>
  <c r="DG134" i="46"/>
  <c r="AR134" i="46" s="1"/>
  <c r="DF134" i="46"/>
  <c r="DE134" i="46"/>
  <c r="AP134" i="46" s="1"/>
  <c r="DD134" i="46"/>
  <c r="AO134" i="46" s="1"/>
  <c r="DC134" i="46"/>
  <c r="DB134" i="46"/>
  <c r="AM134" i="46" s="1"/>
  <c r="DA134" i="46"/>
  <c r="AL134" i="46" s="1"/>
  <c r="CZ134" i="46"/>
  <c r="AK134" i="46" s="1"/>
  <c r="CY134" i="46"/>
  <c r="AJ134" i="46" s="1"/>
  <c r="CX134" i="46"/>
  <c r="CW134" i="46"/>
  <c r="AH134" i="46" s="1"/>
  <c r="CV134" i="46"/>
  <c r="AG134" i="46" s="1"/>
  <c r="CU134" i="46"/>
  <c r="CT134" i="46"/>
  <c r="AE134" i="46" s="1"/>
  <c r="CS134" i="46"/>
  <c r="CR134" i="46"/>
  <c r="AC134" i="46" s="1"/>
  <c r="CQ134" i="46"/>
  <c r="CP134" i="46"/>
  <c r="CO134" i="46"/>
  <c r="Z134" i="46" s="1"/>
  <c r="CN134" i="46"/>
  <c r="Y134" i="46" s="1"/>
  <c r="CM134" i="46"/>
  <c r="X134" i="46" s="1"/>
  <c r="CL134" i="46"/>
  <c r="CK134" i="46"/>
  <c r="CJ134" i="46"/>
  <c r="U134" i="46" s="1"/>
  <c r="CI134" i="46"/>
  <c r="T134" i="46" s="1"/>
  <c r="CH134" i="46"/>
  <c r="CG134" i="46"/>
  <c r="R134" i="46" s="1"/>
  <c r="CF134" i="46"/>
  <c r="Q134" i="46" s="1"/>
  <c r="CE134" i="46"/>
  <c r="CD134" i="46"/>
  <c r="CC134" i="46"/>
  <c r="CB134" i="46"/>
  <c r="CA134" i="46"/>
  <c r="BZ134" i="46"/>
  <c r="BY134" i="46"/>
  <c r="J134" i="46" s="1"/>
  <c r="BX134" i="46"/>
  <c r="I134" i="46" s="1"/>
  <c r="BW134" i="46"/>
  <c r="H134" i="46" s="1"/>
  <c r="BV134" i="46"/>
  <c r="G134" i="46" s="1"/>
  <c r="BU134" i="46"/>
  <c r="F134" i="46" s="1"/>
  <c r="BT134" i="46"/>
  <c r="E134" i="46" s="1"/>
  <c r="BS134" i="46"/>
  <c r="D134" i="46" s="1"/>
  <c r="B134" i="46"/>
  <c r="B134" i="44" s="1"/>
  <c r="A134" i="46"/>
  <c r="A132" i="27" s="1"/>
  <c r="EF133" i="46"/>
  <c r="BQ133" i="46" s="1"/>
  <c r="EE133" i="46"/>
  <c r="BP133" i="46" s="1"/>
  <c r="ED133" i="46"/>
  <c r="BO133" i="46" s="1"/>
  <c r="EC133" i="46"/>
  <c r="EB133" i="46"/>
  <c r="EA133" i="46"/>
  <c r="BL133" i="46" s="1"/>
  <c r="DZ133" i="46"/>
  <c r="BK133" i="46" s="1"/>
  <c r="DY133" i="46"/>
  <c r="BJ133" i="46" s="1"/>
  <c r="DX133" i="46"/>
  <c r="BI133" i="46" s="1"/>
  <c r="DW133" i="46"/>
  <c r="DV133" i="46"/>
  <c r="DU133" i="46"/>
  <c r="BF133" i="46" s="1"/>
  <c r="DT133" i="46"/>
  <c r="DS133" i="46"/>
  <c r="BD133" i="46" s="1"/>
  <c r="DR133" i="46"/>
  <c r="DQ133" i="46"/>
  <c r="BB133" i="46" s="1"/>
  <c r="DP133" i="46"/>
  <c r="BA133" i="46" s="1"/>
  <c r="DO133" i="46"/>
  <c r="AZ133" i="46" s="1"/>
  <c r="DN133" i="46"/>
  <c r="AY133" i="46" s="1"/>
  <c r="DM133" i="46"/>
  <c r="AX133" i="46" s="1"/>
  <c r="DL133" i="46"/>
  <c r="DK133" i="46"/>
  <c r="AV133" i="46" s="1"/>
  <c r="DJ133" i="46"/>
  <c r="AU133" i="46" s="1"/>
  <c r="DI133" i="46"/>
  <c r="AT133" i="46" s="1"/>
  <c r="DH133" i="46"/>
  <c r="AS133" i="46" s="1"/>
  <c r="DG133" i="46"/>
  <c r="DF133" i="46"/>
  <c r="DE133" i="46"/>
  <c r="AP133" i="46" s="1"/>
  <c r="DD133" i="46"/>
  <c r="DC133" i="46"/>
  <c r="DB133" i="46"/>
  <c r="AM133" i="46" s="1"/>
  <c r="DA133" i="46"/>
  <c r="AL133" i="46" s="1"/>
  <c r="CZ133" i="46"/>
  <c r="AK133" i="46" s="1"/>
  <c r="CY133" i="46"/>
  <c r="CX133" i="46"/>
  <c r="AI133" i="46" s="1"/>
  <c r="CW133" i="46"/>
  <c r="CV133" i="46"/>
  <c r="CU133" i="46"/>
  <c r="AF133" i="46" s="1"/>
  <c r="CT133" i="46"/>
  <c r="CS133" i="46"/>
  <c r="AD133" i="46" s="1"/>
  <c r="CR133" i="46"/>
  <c r="AC133" i="46" s="1"/>
  <c r="CQ133" i="46"/>
  <c r="CP133" i="46"/>
  <c r="CO133" i="46"/>
  <c r="Z133" i="46" s="1"/>
  <c r="CN133" i="46"/>
  <c r="CM133" i="46"/>
  <c r="CL133" i="46"/>
  <c r="CK133" i="46"/>
  <c r="V133" i="46" s="1"/>
  <c r="CJ133" i="46"/>
  <c r="U133" i="46" s="1"/>
  <c r="CI133" i="46"/>
  <c r="CH133" i="46"/>
  <c r="CG133" i="46"/>
  <c r="R133" i="46" s="1"/>
  <c r="CF133" i="46"/>
  <c r="CE133" i="46"/>
  <c r="P133" i="46" s="1"/>
  <c r="CD133" i="46"/>
  <c r="O133" i="46" s="1"/>
  <c r="CC133" i="46"/>
  <c r="N133" i="46" s="1"/>
  <c r="CB133" i="46"/>
  <c r="M133" i="46" s="1"/>
  <c r="CA133" i="46"/>
  <c r="BZ133" i="46"/>
  <c r="K133" i="46" s="1"/>
  <c r="BY133" i="46"/>
  <c r="J133" i="46" s="1"/>
  <c r="BX133" i="46"/>
  <c r="BW133" i="46"/>
  <c r="H133" i="46" s="1"/>
  <c r="BV133" i="46"/>
  <c r="G133" i="46" s="1"/>
  <c r="BU133" i="46"/>
  <c r="F133" i="46" s="1"/>
  <c r="BT133" i="46"/>
  <c r="E133" i="46" s="1"/>
  <c r="BS133" i="46"/>
  <c r="D133" i="46" s="1"/>
  <c r="B133" i="46"/>
  <c r="B133" i="44" s="1"/>
  <c r="A133" i="46"/>
  <c r="C133" i="46" s="1"/>
  <c r="C133" i="44" s="1"/>
  <c r="EF132" i="46"/>
  <c r="BQ132" i="46" s="1"/>
  <c r="EE132" i="46"/>
  <c r="BP132" i="46" s="1"/>
  <c r="ED132" i="46"/>
  <c r="BO132" i="46" s="1"/>
  <c r="EC132" i="46"/>
  <c r="BN132" i="46" s="1"/>
  <c r="EB132" i="46"/>
  <c r="BM132" i="46" s="1"/>
  <c r="EA132" i="46"/>
  <c r="BL132" i="46" s="1"/>
  <c r="DZ132" i="46"/>
  <c r="BK132" i="46" s="1"/>
  <c r="DY132" i="46"/>
  <c r="BJ132" i="46" s="1"/>
  <c r="DX132" i="46"/>
  <c r="BI132" i="46" s="1"/>
  <c r="DW132" i="46"/>
  <c r="BH132" i="46" s="1"/>
  <c r="DV132" i="46"/>
  <c r="DU132" i="46"/>
  <c r="BF132" i="46" s="1"/>
  <c r="DT132" i="46"/>
  <c r="BE132" i="46" s="1"/>
  <c r="DS132" i="46"/>
  <c r="BD132" i="46" s="1"/>
  <c r="DR132" i="46"/>
  <c r="BC132" i="46" s="1"/>
  <c r="DQ132" i="46"/>
  <c r="BB132" i="46" s="1"/>
  <c r="DP132" i="46"/>
  <c r="BA132" i="46" s="1"/>
  <c r="DO132" i="46"/>
  <c r="AZ132" i="46" s="1"/>
  <c r="DN132" i="46"/>
  <c r="AY132" i="46" s="1"/>
  <c r="DM132" i="46"/>
  <c r="AX132" i="46" s="1"/>
  <c r="DL132" i="46"/>
  <c r="AW132" i="46" s="1"/>
  <c r="DK132" i="46"/>
  <c r="DJ132" i="46"/>
  <c r="DI132" i="46"/>
  <c r="AT132" i="46" s="1"/>
  <c r="DH132" i="46"/>
  <c r="AS132" i="46" s="1"/>
  <c r="DG132" i="46"/>
  <c r="AR132" i="46" s="1"/>
  <c r="DF132" i="46"/>
  <c r="DE132" i="46"/>
  <c r="AP132" i="46" s="1"/>
  <c r="DD132" i="46"/>
  <c r="AO132" i="46" s="1"/>
  <c r="DC132" i="46"/>
  <c r="AN132" i="46" s="1"/>
  <c r="DB132" i="46"/>
  <c r="DA132" i="46"/>
  <c r="AL132" i="46" s="1"/>
  <c r="CZ132" i="46"/>
  <c r="AK132" i="46" s="1"/>
  <c r="CY132" i="46"/>
  <c r="CX132" i="46"/>
  <c r="CW132" i="46"/>
  <c r="AH132" i="46" s="1"/>
  <c r="CV132" i="46"/>
  <c r="AG132" i="46" s="1"/>
  <c r="CU132" i="46"/>
  <c r="CT132" i="46"/>
  <c r="AE132" i="46" s="1"/>
  <c r="CS132" i="46"/>
  <c r="CR132" i="46"/>
  <c r="AC132" i="46" s="1"/>
  <c r="CQ132" i="46"/>
  <c r="CP132" i="46"/>
  <c r="CO132" i="46"/>
  <c r="Z132" i="46" s="1"/>
  <c r="CN132" i="46"/>
  <c r="Y132" i="46" s="1"/>
  <c r="CM132" i="46"/>
  <c r="CL132" i="46"/>
  <c r="CK132" i="46"/>
  <c r="V132" i="46" s="1"/>
  <c r="CJ132" i="46"/>
  <c r="U132" i="46" s="1"/>
  <c r="CI132" i="46"/>
  <c r="T132" i="46" s="1"/>
  <c r="CH132" i="46"/>
  <c r="S132" i="46" s="1"/>
  <c r="CG132" i="46"/>
  <c r="R132" i="46" s="1"/>
  <c r="CF132" i="46"/>
  <c r="Q132" i="46" s="1"/>
  <c r="CE132" i="46"/>
  <c r="P132" i="46" s="1"/>
  <c r="CD132" i="46"/>
  <c r="CC132" i="46"/>
  <c r="N132" i="46" s="1"/>
  <c r="CB132" i="46"/>
  <c r="M132" i="46" s="1"/>
  <c r="CA132" i="46"/>
  <c r="BZ132" i="46"/>
  <c r="BY132" i="46"/>
  <c r="J132" i="46" s="1"/>
  <c r="BX132" i="46"/>
  <c r="I132" i="46" s="1"/>
  <c r="BW132" i="46"/>
  <c r="BV132" i="46"/>
  <c r="G132" i="46" s="1"/>
  <c r="BU132" i="46"/>
  <c r="F132" i="46" s="1"/>
  <c r="BT132" i="46"/>
  <c r="E132" i="46" s="1"/>
  <c r="BS132" i="46"/>
  <c r="D132" i="46" s="1"/>
  <c r="B132" i="46"/>
  <c r="B132" i="44" s="1"/>
  <c r="A132" i="46"/>
  <c r="A130" i="27" s="1"/>
  <c r="EF131" i="46"/>
  <c r="BQ131" i="46" s="1"/>
  <c r="EE131" i="46"/>
  <c r="BP131" i="46" s="1"/>
  <c r="ED131" i="46"/>
  <c r="EC131" i="46"/>
  <c r="BN131" i="46" s="1"/>
  <c r="EB131" i="46"/>
  <c r="BM131" i="46" s="1"/>
  <c r="EA131" i="46"/>
  <c r="BL131" i="46" s="1"/>
  <c r="DZ131" i="46"/>
  <c r="BK131" i="46" s="1"/>
  <c r="DY131" i="46"/>
  <c r="BJ131" i="46" s="1"/>
  <c r="DX131" i="46"/>
  <c r="BI131" i="46" s="1"/>
  <c r="DW131" i="46"/>
  <c r="BH131" i="46" s="1"/>
  <c r="DV131" i="46"/>
  <c r="DU131" i="46"/>
  <c r="BF131" i="46" s="1"/>
  <c r="DT131" i="46"/>
  <c r="BE131" i="46" s="1"/>
  <c r="DS131" i="46"/>
  <c r="BD131" i="46" s="1"/>
  <c r="DR131" i="46"/>
  <c r="BC131" i="46" s="1"/>
  <c r="DQ131" i="46"/>
  <c r="BB131" i="46" s="1"/>
  <c r="DP131" i="46"/>
  <c r="BA131" i="46" s="1"/>
  <c r="DO131" i="46"/>
  <c r="DN131" i="46"/>
  <c r="DM131" i="46"/>
  <c r="AX131" i="46" s="1"/>
  <c r="DL131" i="46"/>
  <c r="AW131" i="46" s="1"/>
  <c r="DK131" i="46"/>
  <c r="AV131" i="46" s="1"/>
  <c r="DJ131" i="46"/>
  <c r="DI131" i="46"/>
  <c r="AT131" i="46" s="1"/>
  <c r="DH131" i="46"/>
  <c r="AS131" i="46" s="1"/>
  <c r="DG131" i="46"/>
  <c r="DF131" i="46"/>
  <c r="AQ131" i="46" s="1"/>
  <c r="DE131" i="46"/>
  <c r="DD131" i="46"/>
  <c r="DC131" i="46"/>
  <c r="AN131" i="46" s="1"/>
  <c r="DB131" i="46"/>
  <c r="AM131" i="46" s="1"/>
  <c r="DA131" i="46"/>
  <c r="AL131" i="46" s="1"/>
  <c r="CZ131" i="46"/>
  <c r="AK131" i="46" s="1"/>
  <c r="CY131" i="46"/>
  <c r="AJ131" i="46" s="1"/>
  <c r="CX131" i="46"/>
  <c r="CW131" i="46"/>
  <c r="AH131" i="46" s="1"/>
  <c r="CV131" i="46"/>
  <c r="CU131" i="46"/>
  <c r="AF131" i="46" s="1"/>
  <c r="CT131" i="46"/>
  <c r="CS131" i="46"/>
  <c r="AD131" i="46" s="1"/>
  <c r="CR131" i="46"/>
  <c r="AC131" i="46" s="1"/>
  <c r="CQ131" i="46"/>
  <c r="AB131" i="46" s="1"/>
  <c r="CP131" i="46"/>
  <c r="AA131" i="46" s="1"/>
  <c r="CO131" i="46"/>
  <c r="Z131" i="46" s="1"/>
  <c r="CN131" i="46"/>
  <c r="Y131" i="46" s="1"/>
  <c r="CM131" i="46"/>
  <c r="X131" i="46" s="1"/>
  <c r="CL131" i="46"/>
  <c r="W131" i="46" s="1"/>
  <c r="CK131" i="46"/>
  <c r="V131" i="46" s="1"/>
  <c r="CJ131" i="46"/>
  <c r="U131" i="46" s="1"/>
  <c r="CI131" i="46"/>
  <c r="T131" i="46" s="1"/>
  <c r="CH131" i="46"/>
  <c r="CG131" i="46"/>
  <c r="R131" i="46" s="1"/>
  <c r="CF131" i="46"/>
  <c r="Q131" i="46" s="1"/>
  <c r="CE131" i="46"/>
  <c r="P131" i="46" s="1"/>
  <c r="CD131" i="46"/>
  <c r="O131" i="46" s="1"/>
  <c r="CC131" i="46"/>
  <c r="N131" i="46" s="1"/>
  <c r="CB131" i="46"/>
  <c r="M131" i="46" s="1"/>
  <c r="CA131" i="46"/>
  <c r="L131" i="46" s="1"/>
  <c r="BZ131" i="46"/>
  <c r="BY131" i="46"/>
  <c r="J131" i="46" s="1"/>
  <c r="BX131" i="46"/>
  <c r="BW131" i="46"/>
  <c r="H131" i="46" s="1"/>
  <c r="BV131" i="46"/>
  <c r="G131" i="46" s="1"/>
  <c r="BU131" i="46"/>
  <c r="F131" i="46" s="1"/>
  <c r="BT131" i="46"/>
  <c r="E131" i="46" s="1"/>
  <c r="BS131" i="46"/>
  <c r="D131" i="46" s="1"/>
  <c r="B131" i="46"/>
  <c r="B131" i="44" s="1"/>
  <c r="A131" i="46"/>
  <c r="A131" i="44" s="1"/>
  <c r="EF130" i="46"/>
  <c r="BQ130" i="46" s="1"/>
  <c r="EE130" i="46"/>
  <c r="ED130" i="46"/>
  <c r="EC130" i="46"/>
  <c r="BN130" i="46" s="1"/>
  <c r="EB130" i="46"/>
  <c r="BM130" i="46" s="1"/>
  <c r="EA130" i="46"/>
  <c r="BL130" i="46" s="1"/>
  <c r="DZ130" i="46"/>
  <c r="BK130" i="46" s="1"/>
  <c r="DY130" i="46"/>
  <c r="BJ130" i="46" s="1"/>
  <c r="DX130" i="46"/>
  <c r="BI130" i="46" s="1"/>
  <c r="DW130" i="46"/>
  <c r="BH130" i="46" s="1"/>
  <c r="DV130" i="46"/>
  <c r="DU130" i="46"/>
  <c r="BF130" i="46" s="1"/>
  <c r="DT130" i="46"/>
  <c r="BE130" i="46" s="1"/>
  <c r="DS130" i="46"/>
  <c r="DR130" i="46"/>
  <c r="BC130" i="46" s="1"/>
  <c r="DQ130" i="46"/>
  <c r="BB130" i="46" s="1"/>
  <c r="DP130" i="46"/>
  <c r="BA130" i="46" s="1"/>
  <c r="DO130" i="46"/>
  <c r="AZ130" i="46" s="1"/>
  <c r="DN130" i="46"/>
  <c r="AY130" i="46" s="1"/>
  <c r="DM130" i="46"/>
  <c r="AX130" i="46" s="1"/>
  <c r="DL130" i="46"/>
  <c r="AW130" i="46" s="1"/>
  <c r="DK130" i="46"/>
  <c r="DJ130" i="46"/>
  <c r="DI130" i="46"/>
  <c r="DH130" i="46"/>
  <c r="AS130" i="46" s="1"/>
  <c r="DG130" i="46"/>
  <c r="DF130" i="46"/>
  <c r="DE130" i="46"/>
  <c r="AP130" i="46" s="1"/>
  <c r="DD130" i="46"/>
  <c r="AO130" i="46" s="1"/>
  <c r="DC130" i="46"/>
  <c r="DB130" i="46"/>
  <c r="DA130" i="46"/>
  <c r="CZ130" i="46"/>
  <c r="AK130" i="46" s="1"/>
  <c r="CY130" i="46"/>
  <c r="AJ130" i="46" s="1"/>
  <c r="CX130" i="46"/>
  <c r="CW130" i="46"/>
  <c r="AH130" i="46" s="1"/>
  <c r="CV130" i="46"/>
  <c r="AG130" i="46" s="1"/>
  <c r="CU130" i="46"/>
  <c r="AF130" i="46" s="1"/>
  <c r="CT130" i="46"/>
  <c r="AE130" i="46" s="1"/>
  <c r="CS130" i="46"/>
  <c r="CR130" i="46"/>
  <c r="AC130" i="46" s="1"/>
  <c r="CQ130" i="46"/>
  <c r="AB130" i="46" s="1"/>
  <c r="CP130" i="46"/>
  <c r="AA130" i="46" s="1"/>
  <c r="CO130" i="46"/>
  <c r="Z130" i="46" s="1"/>
  <c r="CN130" i="46"/>
  <c r="Y130" i="46" s="1"/>
  <c r="CM130" i="46"/>
  <c r="CL130" i="46"/>
  <c r="CK130" i="46"/>
  <c r="V130" i="46" s="1"/>
  <c r="CJ130" i="46"/>
  <c r="U130" i="46" s="1"/>
  <c r="CI130" i="46"/>
  <c r="CH130" i="46"/>
  <c r="CG130" i="46"/>
  <c r="R130" i="46" s="1"/>
  <c r="CF130" i="46"/>
  <c r="Q130" i="46" s="1"/>
  <c r="CE130" i="46"/>
  <c r="P130" i="46" s="1"/>
  <c r="CD130" i="46"/>
  <c r="CC130" i="46"/>
  <c r="N130" i="46" s="1"/>
  <c r="CB130" i="46"/>
  <c r="M130" i="46" s="1"/>
  <c r="CA130" i="46"/>
  <c r="L130" i="46" s="1"/>
  <c r="BZ130" i="46"/>
  <c r="K130" i="46" s="1"/>
  <c r="BY130" i="46"/>
  <c r="J130" i="46" s="1"/>
  <c r="BX130" i="46"/>
  <c r="I130" i="46" s="1"/>
  <c r="BW130" i="46"/>
  <c r="BV130" i="46"/>
  <c r="G130" i="46" s="1"/>
  <c r="BU130" i="46"/>
  <c r="F130" i="46" s="1"/>
  <c r="BT130" i="46"/>
  <c r="E130" i="46" s="1"/>
  <c r="BS130" i="46"/>
  <c r="D130" i="46" s="1"/>
  <c r="B130" i="46"/>
  <c r="B130" i="44" s="1"/>
  <c r="A130" i="46"/>
  <c r="A128" i="27" s="1"/>
  <c r="EF129" i="46"/>
  <c r="BQ129" i="46" s="1"/>
  <c r="EE129" i="46"/>
  <c r="ED129" i="46"/>
  <c r="BO129" i="44" s="1"/>
  <c r="EC129" i="46"/>
  <c r="BN129" i="44" s="1"/>
  <c r="EB129" i="46"/>
  <c r="BM129" i="46" s="1"/>
  <c r="EA129" i="46"/>
  <c r="BL129" i="46" s="1"/>
  <c r="DZ129" i="46"/>
  <c r="BK129" i="46" s="1"/>
  <c r="DY129" i="46"/>
  <c r="BJ129" i="46" s="1"/>
  <c r="DX129" i="46"/>
  <c r="BI129" i="46" s="1"/>
  <c r="DW129" i="46"/>
  <c r="DV129" i="46"/>
  <c r="DU129" i="46"/>
  <c r="BF129" i="46" s="1"/>
  <c r="DT129" i="46"/>
  <c r="BE129" i="46" s="1"/>
  <c r="DS129" i="46"/>
  <c r="DR129" i="46"/>
  <c r="BC129" i="46" s="1"/>
  <c r="DQ129" i="46"/>
  <c r="BB129" i="46" s="1"/>
  <c r="DP129" i="46"/>
  <c r="BA129" i="46" s="1"/>
  <c r="DO129" i="46"/>
  <c r="AZ129" i="46" s="1"/>
  <c r="DN129" i="46"/>
  <c r="AY129" i="46" s="1"/>
  <c r="DM129" i="46"/>
  <c r="AX129" i="46" s="1"/>
  <c r="DL129" i="46"/>
  <c r="AW129" i="46" s="1"/>
  <c r="DK129" i="46"/>
  <c r="AV129" i="46" s="1"/>
  <c r="DJ129" i="46"/>
  <c r="AU129" i="46" s="1"/>
  <c r="DI129" i="46"/>
  <c r="AT129" i="46" s="1"/>
  <c r="DH129" i="46"/>
  <c r="AS129" i="46" s="1"/>
  <c r="DG129" i="46"/>
  <c r="DF129" i="46"/>
  <c r="AQ129" i="46" s="1"/>
  <c r="DE129" i="46"/>
  <c r="AP129" i="46" s="1"/>
  <c r="DD129" i="46"/>
  <c r="AO129" i="46" s="1"/>
  <c r="DC129" i="46"/>
  <c r="AN129" i="46" s="1"/>
  <c r="DB129" i="46"/>
  <c r="DA129" i="46"/>
  <c r="AL129" i="46" s="1"/>
  <c r="CZ129" i="46"/>
  <c r="AK129" i="46" s="1"/>
  <c r="CY129" i="46"/>
  <c r="AJ129" i="46" s="1"/>
  <c r="CX129" i="46"/>
  <c r="AI129" i="46" s="1"/>
  <c r="CW129" i="46"/>
  <c r="AH129" i="46" s="1"/>
  <c r="CV129" i="46"/>
  <c r="AG129" i="46" s="1"/>
  <c r="CU129" i="46"/>
  <c r="AF129" i="46" s="1"/>
  <c r="CT129" i="46"/>
  <c r="AE129" i="46" s="1"/>
  <c r="CS129" i="46"/>
  <c r="AD129" i="46" s="1"/>
  <c r="CR129" i="46"/>
  <c r="AC129" i="46" s="1"/>
  <c r="CQ129" i="46"/>
  <c r="AB129" i="46" s="1"/>
  <c r="CP129" i="46"/>
  <c r="CO129" i="46"/>
  <c r="Z129" i="46" s="1"/>
  <c r="CN129" i="46"/>
  <c r="CM129" i="46"/>
  <c r="X129" i="46" s="1"/>
  <c r="CL129" i="46"/>
  <c r="W129" i="46" s="1"/>
  <c r="CK129" i="46"/>
  <c r="V129" i="46" s="1"/>
  <c r="CJ129" i="46"/>
  <c r="U129" i="46" s="1"/>
  <c r="CI129" i="46"/>
  <c r="T129" i="46" s="1"/>
  <c r="CH129" i="46"/>
  <c r="CG129" i="46"/>
  <c r="R129" i="46" s="1"/>
  <c r="CF129" i="46"/>
  <c r="Q129" i="46" s="1"/>
  <c r="CE129" i="46"/>
  <c r="P129" i="46" s="1"/>
  <c r="CD129" i="46"/>
  <c r="CC129" i="46"/>
  <c r="N129" i="46" s="1"/>
  <c r="CB129" i="46"/>
  <c r="M129" i="46" s="1"/>
  <c r="CA129" i="46"/>
  <c r="L129" i="46" s="1"/>
  <c r="BZ129" i="46"/>
  <c r="K129" i="46" s="1"/>
  <c r="BY129" i="46"/>
  <c r="J129" i="46" s="1"/>
  <c r="BX129" i="46"/>
  <c r="I129" i="46" s="1"/>
  <c r="BW129" i="46"/>
  <c r="H129" i="46" s="1"/>
  <c r="BV129" i="46"/>
  <c r="G129" i="46" s="1"/>
  <c r="BU129" i="46"/>
  <c r="F129" i="46" s="1"/>
  <c r="BT129" i="46"/>
  <c r="E129" i="46" s="1"/>
  <c r="BS129" i="46"/>
  <c r="BO129" i="46"/>
  <c r="BN129" i="46"/>
  <c r="B129" i="46"/>
  <c r="B129" i="44" s="1"/>
  <c r="A129" i="46"/>
  <c r="A127" i="27" s="1"/>
  <c r="EF128" i="46"/>
  <c r="BQ128" i="46" s="1"/>
  <c r="EE128" i="46"/>
  <c r="BP128" i="46" s="1"/>
  <c r="ED128" i="46"/>
  <c r="BO128" i="46" s="1"/>
  <c r="EC128" i="46"/>
  <c r="BN128" i="46" s="1"/>
  <c r="EB128" i="46"/>
  <c r="EA128" i="46"/>
  <c r="DZ128" i="46"/>
  <c r="DY128" i="46"/>
  <c r="BJ128" i="46" s="1"/>
  <c r="DX128" i="46"/>
  <c r="DW128" i="46"/>
  <c r="BH128" i="46" s="1"/>
  <c r="DV128" i="46"/>
  <c r="BG128" i="46" s="1"/>
  <c r="DU128" i="46"/>
  <c r="BF128" i="46" s="1"/>
  <c r="DT128" i="46"/>
  <c r="DS128" i="46"/>
  <c r="BD128" i="46" s="1"/>
  <c r="DR128" i="46"/>
  <c r="DQ128" i="46"/>
  <c r="BB128" i="46" s="1"/>
  <c r="DP128" i="46"/>
  <c r="BA128" i="46" s="1"/>
  <c r="DO128" i="46"/>
  <c r="AZ128" i="46" s="1"/>
  <c r="DN128" i="46"/>
  <c r="AY128" i="46" s="1"/>
  <c r="DM128" i="46"/>
  <c r="AX128" i="46" s="1"/>
  <c r="DL128" i="46"/>
  <c r="AW128" i="46" s="1"/>
  <c r="DK128" i="46"/>
  <c r="AV128" i="46" s="1"/>
  <c r="DJ128" i="46"/>
  <c r="AU128" i="46" s="1"/>
  <c r="DI128" i="46"/>
  <c r="AT128" i="46" s="1"/>
  <c r="DH128" i="46"/>
  <c r="AS128" i="46" s="1"/>
  <c r="DG128" i="46"/>
  <c r="AR128" i="46" s="1"/>
  <c r="DF128" i="46"/>
  <c r="AQ128" i="46" s="1"/>
  <c r="DE128" i="46"/>
  <c r="DD128" i="46"/>
  <c r="AO128" i="46" s="1"/>
  <c r="DC128" i="46"/>
  <c r="AN128" i="46" s="1"/>
  <c r="DB128" i="46"/>
  <c r="AM128" i="46" s="1"/>
  <c r="DA128" i="46"/>
  <c r="AL128" i="46" s="1"/>
  <c r="CZ128" i="46"/>
  <c r="AK128" i="46" s="1"/>
  <c r="CY128" i="46"/>
  <c r="AJ128" i="46" s="1"/>
  <c r="CX128" i="46"/>
  <c r="AI128" i="46" s="1"/>
  <c r="CW128" i="46"/>
  <c r="AH128" i="46" s="1"/>
  <c r="CV128" i="46"/>
  <c r="AG128" i="46" s="1"/>
  <c r="CU128" i="46"/>
  <c r="AF128" i="46" s="1"/>
  <c r="CT128" i="46"/>
  <c r="CS128" i="46"/>
  <c r="AD128" i="46" s="1"/>
  <c r="CR128" i="46"/>
  <c r="AC128" i="46" s="1"/>
  <c r="CQ128" i="46"/>
  <c r="AB128" i="46" s="1"/>
  <c r="CP128" i="46"/>
  <c r="AA128" i="46" s="1"/>
  <c r="CO128" i="46"/>
  <c r="Z128" i="46" s="1"/>
  <c r="CN128" i="46"/>
  <c r="CM128" i="46"/>
  <c r="X128" i="46" s="1"/>
  <c r="CL128" i="46"/>
  <c r="W128" i="46" s="1"/>
  <c r="CK128" i="46"/>
  <c r="V128" i="46" s="1"/>
  <c r="CJ128" i="46"/>
  <c r="U128" i="46" s="1"/>
  <c r="CI128" i="46"/>
  <c r="T128" i="46" s="1"/>
  <c r="CH128" i="46"/>
  <c r="S128" i="46" s="1"/>
  <c r="CG128" i="46"/>
  <c r="R128" i="46" s="1"/>
  <c r="CF128" i="46"/>
  <c r="CE128" i="46"/>
  <c r="P128" i="46" s="1"/>
  <c r="CD128" i="46"/>
  <c r="CC128" i="46"/>
  <c r="N128" i="46" s="1"/>
  <c r="CB128" i="46"/>
  <c r="M128" i="46" s="1"/>
  <c r="CA128" i="46"/>
  <c r="L128" i="46" s="1"/>
  <c r="BZ128" i="46"/>
  <c r="K128" i="46" s="1"/>
  <c r="BY128" i="46"/>
  <c r="J128" i="46" s="1"/>
  <c r="BX128" i="46"/>
  <c r="BW128" i="46"/>
  <c r="H128" i="46" s="1"/>
  <c r="BV128" i="46"/>
  <c r="BU128" i="46"/>
  <c r="F128" i="46" s="1"/>
  <c r="BT128" i="46"/>
  <c r="BS128" i="46"/>
  <c r="D128" i="46" s="1"/>
  <c r="B128" i="46"/>
  <c r="B128" i="44" s="1"/>
  <c r="A128" i="46"/>
  <c r="A126" i="27" s="1"/>
  <c r="EF127" i="46"/>
  <c r="BQ127" i="46" s="1"/>
  <c r="EE127" i="46"/>
  <c r="BP127" i="46" s="1"/>
  <c r="ED127" i="46"/>
  <c r="BO127" i="46" s="1"/>
  <c r="EC127" i="46"/>
  <c r="BN127" i="46" s="1"/>
  <c r="EB127" i="46"/>
  <c r="EA127" i="46"/>
  <c r="BL127" i="46" s="1"/>
  <c r="DZ127" i="46"/>
  <c r="BK127" i="46" s="1"/>
  <c r="DY127" i="46"/>
  <c r="DX127" i="46"/>
  <c r="BI127" i="46" s="1"/>
  <c r="DW127" i="46"/>
  <c r="BH127" i="46" s="1"/>
  <c r="DV127" i="46"/>
  <c r="BG127" i="46" s="1"/>
  <c r="DU127" i="46"/>
  <c r="BF127" i="46" s="1"/>
  <c r="DT127" i="46"/>
  <c r="BE127" i="46" s="1"/>
  <c r="DS127" i="46"/>
  <c r="BD127" i="46" s="1"/>
  <c r="DR127" i="46"/>
  <c r="BC127" i="46" s="1"/>
  <c r="DQ127" i="46"/>
  <c r="DP127" i="46"/>
  <c r="DO127" i="46"/>
  <c r="AZ127" i="46" s="1"/>
  <c r="DN127" i="46"/>
  <c r="AY127" i="46" s="1"/>
  <c r="DM127" i="46"/>
  <c r="AX127" i="46" s="1"/>
  <c r="DL127" i="46"/>
  <c r="DK127" i="46"/>
  <c r="AV127" i="46" s="1"/>
  <c r="DJ127" i="46"/>
  <c r="AU127" i="46" s="1"/>
  <c r="DI127" i="46"/>
  <c r="AT127" i="46" s="1"/>
  <c r="DH127" i="46"/>
  <c r="AS127" i="46" s="1"/>
  <c r="DG127" i="46"/>
  <c r="AR127" i="46" s="1"/>
  <c r="DF127" i="46"/>
  <c r="AQ127" i="46" s="1"/>
  <c r="DE127" i="46"/>
  <c r="AP127" i="46" s="1"/>
  <c r="DD127" i="46"/>
  <c r="DC127" i="46"/>
  <c r="AN127" i="46" s="1"/>
  <c r="DB127" i="46"/>
  <c r="AM127" i="46" s="1"/>
  <c r="DA127" i="46"/>
  <c r="AL127" i="46" s="1"/>
  <c r="CZ127" i="46"/>
  <c r="CY127" i="46"/>
  <c r="AJ127" i="46" s="1"/>
  <c r="CX127" i="46"/>
  <c r="AI127" i="46" s="1"/>
  <c r="CW127" i="46"/>
  <c r="CV127" i="46"/>
  <c r="AG127" i="46" s="1"/>
  <c r="CU127" i="46"/>
  <c r="AF127" i="46" s="1"/>
  <c r="CT127" i="46"/>
  <c r="AE127" i="46" s="1"/>
  <c r="CS127" i="46"/>
  <c r="AD127" i="46" s="1"/>
  <c r="CR127" i="46"/>
  <c r="CQ127" i="46"/>
  <c r="AB127" i="46" s="1"/>
  <c r="CP127" i="46"/>
  <c r="AA127" i="46" s="1"/>
  <c r="CO127" i="46"/>
  <c r="Z127" i="46" s="1"/>
  <c r="CN127" i="46"/>
  <c r="Y127" i="46" s="1"/>
  <c r="CM127" i="46"/>
  <c r="X127" i="46" s="1"/>
  <c r="CL127" i="46"/>
  <c r="W127" i="46" s="1"/>
  <c r="CK127" i="46"/>
  <c r="CJ127" i="46"/>
  <c r="CI127" i="46"/>
  <c r="CH127" i="46"/>
  <c r="S127" i="46" s="1"/>
  <c r="CG127" i="46"/>
  <c r="R127" i="46" s="1"/>
  <c r="CF127" i="46"/>
  <c r="CE127" i="46"/>
  <c r="P127" i="46" s="1"/>
  <c r="CD127" i="46"/>
  <c r="O127" i="46" s="1"/>
  <c r="CC127" i="46"/>
  <c r="N127" i="46" s="1"/>
  <c r="CB127" i="46"/>
  <c r="CA127" i="46"/>
  <c r="L127" i="46" s="1"/>
  <c r="BZ127" i="46"/>
  <c r="K127" i="46" s="1"/>
  <c r="BY127" i="46"/>
  <c r="J127" i="46" s="1"/>
  <c r="BX127" i="46"/>
  <c r="I127" i="46" s="1"/>
  <c r="BW127" i="46"/>
  <c r="H127" i="46" s="1"/>
  <c r="BV127" i="46"/>
  <c r="G127" i="46" s="1"/>
  <c r="BU127" i="46"/>
  <c r="F127" i="46" s="1"/>
  <c r="BT127" i="46"/>
  <c r="E127" i="46" s="1"/>
  <c r="BS127" i="46"/>
  <c r="D127" i="46" s="1"/>
  <c r="B127" i="46"/>
  <c r="B127" i="44" s="1"/>
  <c r="A127" i="46"/>
  <c r="A125" i="27" s="1"/>
  <c r="EF126" i="46"/>
  <c r="EE126" i="46"/>
  <c r="ED126" i="46"/>
  <c r="BO126" i="46" s="1"/>
  <c r="EC126" i="46"/>
  <c r="EB126" i="46"/>
  <c r="BM126" i="46" s="1"/>
  <c r="EA126" i="46"/>
  <c r="BL126" i="46" s="1"/>
  <c r="DZ126" i="46"/>
  <c r="DY126" i="46"/>
  <c r="BJ126" i="46" s="1"/>
  <c r="DX126" i="46"/>
  <c r="DW126" i="46"/>
  <c r="BH126" i="46" s="1"/>
  <c r="DV126" i="46"/>
  <c r="BG126" i="46" s="1"/>
  <c r="DU126" i="46"/>
  <c r="BF126" i="46" s="1"/>
  <c r="DT126" i="46"/>
  <c r="DS126" i="46"/>
  <c r="DR126" i="46"/>
  <c r="DQ126" i="46"/>
  <c r="BB126" i="46" s="1"/>
  <c r="DP126" i="46"/>
  <c r="BA126" i="46" s="1"/>
  <c r="DO126" i="46"/>
  <c r="DN126" i="46"/>
  <c r="AY126" i="46" s="1"/>
  <c r="DM126" i="46"/>
  <c r="AX126" i="46" s="1"/>
  <c r="DL126" i="46"/>
  <c r="DK126" i="46"/>
  <c r="AV126" i="46" s="1"/>
  <c r="DJ126" i="46"/>
  <c r="DI126" i="46"/>
  <c r="DH126" i="46"/>
  <c r="AS126" i="46" s="1"/>
  <c r="DG126" i="46"/>
  <c r="AR126" i="46" s="1"/>
  <c r="DF126" i="46"/>
  <c r="AQ126" i="46" s="1"/>
  <c r="DE126" i="46"/>
  <c r="AP126" i="46" s="1"/>
  <c r="DD126" i="46"/>
  <c r="AO126" i="46" s="1"/>
  <c r="DC126" i="46"/>
  <c r="DB126" i="46"/>
  <c r="DA126" i="46"/>
  <c r="AL126" i="46" s="1"/>
  <c r="CZ126" i="46"/>
  <c r="CY126" i="46"/>
  <c r="CX126" i="46"/>
  <c r="AI126" i="46" s="1"/>
  <c r="CW126" i="46"/>
  <c r="AH126" i="46" s="1"/>
  <c r="CV126" i="46"/>
  <c r="CU126" i="46"/>
  <c r="AF126" i="46" s="1"/>
  <c r="CT126" i="46"/>
  <c r="CS126" i="46"/>
  <c r="AD126" i="46" s="1"/>
  <c r="CR126" i="46"/>
  <c r="CQ126" i="46"/>
  <c r="AB126" i="46" s="1"/>
  <c r="CP126" i="46"/>
  <c r="AA126" i="46" s="1"/>
  <c r="CO126" i="46"/>
  <c r="CN126" i="46"/>
  <c r="CM126" i="46"/>
  <c r="X126" i="46" s="1"/>
  <c r="CL126" i="46"/>
  <c r="CK126" i="46"/>
  <c r="V126" i="46" s="1"/>
  <c r="CJ126" i="46"/>
  <c r="U126" i="46" s="1"/>
  <c r="CI126" i="46"/>
  <c r="CH126" i="46"/>
  <c r="S126" i="46" s="1"/>
  <c r="CG126" i="46"/>
  <c r="CF126" i="46"/>
  <c r="Q126" i="46" s="1"/>
  <c r="CE126" i="46"/>
  <c r="P126" i="46" s="1"/>
  <c r="CD126" i="46"/>
  <c r="CC126" i="46"/>
  <c r="N126" i="46" s="1"/>
  <c r="CB126" i="46"/>
  <c r="CA126" i="46"/>
  <c r="L126" i="46" s="1"/>
  <c r="BZ126" i="46"/>
  <c r="K126" i="46" s="1"/>
  <c r="BY126" i="46"/>
  <c r="J126" i="46" s="1"/>
  <c r="BX126" i="46"/>
  <c r="I126" i="46" s="1"/>
  <c r="BW126" i="46"/>
  <c r="H126" i="46" s="1"/>
  <c r="BV126" i="46"/>
  <c r="BU126" i="46"/>
  <c r="F126" i="46" s="1"/>
  <c r="BT126" i="46"/>
  <c r="E126" i="46" s="1"/>
  <c r="BS126" i="46"/>
  <c r="D126" i="46" s="1"/>
  <c r="B126" i="46"/>
  <c r="B126" i="44" s="1"/>
  <c r="A126" i="46"/>
  <c r="A124" i="27" s="1"/>
  <c r="EF125" i="46"/>
  <c r="BQ125" i="46" s="1"/>
  <c r="EE125" i="46"/>
  <c r="BP125" i="46" s="1"/>
  <c r="ED125" i="46"/>
  <c r="BO125" i="44" s="1"/>
  <c r="EC125" i="46"/>
  <c r="BN125" i="46" s="1"/>
  <c r="EB125" i="46"/>
  <c r="EA125" i="46"/>
  <c r="BL125" i="46" s="1"/>
  <c r="DZ125" i="46"/>
  <c r="BK125" i="46" s="1"/>
  <c r="DY125" i="46"/>
  <c r="BJ125" i="46" s="1"/>
  <c r="DX125" i="46"/>
  <c r="BI125" i="46" s="1"/>
  <c r="DW125" i="46"/>
  <c r="BH125" i="46" s="1"/>
  <c r="DV125" i="46"/>
  <c r="DU125" i="46"/>
  <c r="DT125" i="46"/>
  <c r="DS125" i="46"/>
  <c r="DR125" i="46"/>
  <c r="BC125" i="46" s="1"/>
  <c r="DQ125" i="46"/>
  <c r="BB125" i="46" s="1"/>
  <c r="DP125" i="46"/>
  <c r="BA125" i="46" s="1"/>
  <c r="DO125" i="46"/>
  <c r="DN125" i="46"/>
  <c r="AY125" i="46" s="1"/>
  <c r="DM125" i="46"/>
  <c r="AX125" i="46" s="1"/>
  <c r="DL125" i="46"/>
  <c r="AW125" i="46" s="1"/>
  <c r="DK125" i="46"/>
  <c r="AV125" i="46" s="1"/>
  <c r="DJ125" i="46"/>
  <c r="AU125" i="46" s="1"/>
  <c r="DI125" i="46"/>
  <c r="AT125" i="46" s="1"/>
  <c r="DH125" i="46"/>
  <c r="AS125" i="46" s="1"/>
  <c r="DG125" i="46"/>
  <c r="AR125" i="46" s="1"/>
  <c r="DF125" i="46"/>
  <c r="DE125" i="46"/>
  <c r="AP125" i="46" s="1"/>
  <c r="DD125" i="46"/>
  <c r="AO125" i="46" s="1"/>
  <c r="DC125" i="46"/>
  <c r="AN125" i="46" s="1"/>
  <c r="DB125" i="46"/>
  <c r="AM125" i="46" s="1"/>
  <c r="DA125" i="46"/>
  <c r="CZ125" i="46"/>
  <c r="AK125" i="46" s="1"/>
  <c r="CY125" i="46"/>
  <c r="AJ125" i="46" s="1"/>
  <c r="CX125" i="46"/>
  <c r="AI125" i="46" s="1"/>
  <c r="CW125" i="46"/>
  <c r="AH125" i="46" s="1"/>
  <c r="CV125" i="46"/>
  <c r="CU125" i="46"/>
  <c r="AF125" i="46" s="1"/>
  <c r="CT125" i="46"/>
  <c r="AE125" i="46" s="1"/>
  <c r="CS125" i="46"/>
  <c r="AD125" i="46" s="1"/>
  <c r="CR125" i="46"/>
  <c r="CQ125" i="46"/>
  <c r="AB125" i="46" s="1"/>
  <c r="CP125" i="46"/>
  <c r="CO125" i="46"/>
  <c r="Z125" i="46" s="1"/>
  <c r="CN125" i="46"/>
  <c r="CM125" i="46"/>
  <c r="X125" i="46" s="1"/>
  <c r="CL125" i="46"/>
  <c r="W125" i="46" s="1"/>
  <c r="CK125" i="46"/>
  <c r="CJ125" i="46"/>
  <c r="CI125" i="46"/>
  <c r="T125" i="46" s="1"/>
  <c r="CH125" i="46"/>
  <c r="S125" i="46" s="1"/>
  <c r="CG125" i="46"/>
  <c r="R125" i="46" s="1"/>
  <c r="CF125" i="46"/>
  <c r="CE125" i="46"/>
  <c r="P125" i="46" s="1"/>
  <c r="CD125" i="46"/>
  <c r="O125" i="46" s="1"/>
  <c r="CC125" i="46"/>
  <c r="CB125" i="46"/>
  <c r="M125" i="46" s="1"/>
  <c r="CA125" i="46"/>
  <c r="L125" i="46" s="1"/>
  <c r="BZ125" i="46"/>
  <c r="K125" i="46" s="1"/>
  <c r="BY125" i="46"/>
  <c r="BX125" i="46"/>
  <c r="I125" i="46" s="1"/>
  <c r="BW125" i="46"/>
  <c r="BV125" i="46"/>
  <c r="G125" i="46" s="1"/>
  <c r="BU125" i="46"/>
  <c r="F125" i="46" s="1"/>
  <c r="BT125" i="46"/>
  <c r="BS125" i="46"/>
  <c r="D125" i="46" s="1"/>
  <c r="BO125" i="46"/>
  <c r="B125" i="46"/>
  <c r="B125" i="44" s="1"/>
  <c r="A125" i="46"/>
  <c r="EF124" i="46"/>
  <c r="BQ124" i="46" s="1"/>
  <c r="EE124" i="46"/>
  <c r="BP124" i="46" s="1"/>
  <c r="ED124" i="46"/>
  <c r="EC124" i="46"/>
  <c r="BN124" i="46" s="1"/>
  <c r="EB124" i="46"/>
  <c r="EA124" i="46"/>
  <c r="BL124" i="46" s="1"/>
  <c r="DZ124" i="46"/>
  <c r="BK124" i="46" s="1"/>
  <c r="DY124" i="46"/>
  <c r="DX124" i="46"/>
  <c r="DW124" i="46"/>
  <c r="BH124" i="46" s="1"/>
  <c r="DV124" i="46"/>
  <c r="BG124" i="46" s="1"/>
  <c r="DU124" i="46"/>
  <c r="BF124" i="46" s="1"/>
  <c r="DT124" i="46"/>
  <c r="BE124" i="46" s="1"/>
  <c r="DS124" i="46"/>
  <c r="DR124" i="46"/>
  <c r="BC124" i="46" s="1"/>
  <c r="DQ124" i="46"/>
  <c r="DP124" i="46"/>
  <c r="BA124" i="46" s="1"/>
  <c r="DO124" i="46"/>
  <c r="AZ124" i="46" s="1"/>
  <c r="DN124" i="46"/>
  <c r="DM124" i="46"/>
  <c r="AX124" i="46" s="1"/>
  <c r="DL124" i="46"/>
  <c r="AW124" i="46" s="1"/>
  <c r="DK124" i="46"/>
  <c r="DJ124" i="46"/>
  <c r="DI124" i="46"/>
  <c r="AT124" i="46" s="1"/>
  <c r="DH124" i="46"/>
  <c r="AS124" i="46" s="1"/>
  <c r="DG124" i="46"/>
  <c r="AR124" i="46" s="1"/>
  <c r="DF124" i="46"/>
  <c r="AQ124" i="46" s="1"/>
  <c r="DE124" i="46"/>
  <c r="DD124" i="46"/>
  <c r="DC124" i="46"/>
  <c r="AN124" i="46" s="1"/>
  <c r="DB124" i="46"/>
  <c r="AM124" i="46" s="1"/>
  <c r="DA124" i="46"/>
  <c r="AL124" i="46" s="1"/>
  <c r="CZ124" i="46"/>
  <c r="AK124" i="46" s="1"/>
  <c r="CY124" i="46"/>
  <c r="AJ124" i="46" s="1"/>
  <c r="CX124" i="46"/>
  <c r="CW124" i="46"/>
  <c r="CV124" i="46"/>
  <c r="AG124" i="46" s="1"/>
  <c r="CU124" i="46"/>
  <c r="CT124" i="46"/>
  <c r="AE124" i="46" s="1"/>
  <c r="CS124" i="46"/>
  <c r="CR124" i="46"/>
  <c r="AC124" i="46" s="1"/>
  <c r="CQ124" i="46"/>
  <c r="AB124" i="46" s="1"/>
  <c r="CP124" i="46"/>
  <c r="AA124" i="46" s="1"/>
  <c r="CO124" i="46"/>
  <c r="Z124" i="46" s="1"/>
  <c r="CN124" i="46"/>
  <c r="Y124" i="46" s="1"/>
  <c r="CM124" i="46"/>
  <c r="X124" i="46" s="1"/>
  <c r="CL124" i="46"/>
  <c r="CK124" i="46"/>
  <c r="CJ124" i="46"/>
  <c r="U124" i="46" s="1"/>
  <c r="CI124" i="46"/>
  <c r="T124" i="46" s="1"/>
  <c r="CH124" i="46"/>
  <c r="S124" i="46" s="1"/>
  <c r="CG124" i="46"/>
  <c r="CF124" i="46"/>
  <c r="Q124" i="46" s="1"/>
  <c r="CE124" i="46"/>
  <c r="P124" i="46" s="1"/>
  <c r="CD124" i="46"/>
  <c r="CC124" i="46"/>
  <c r="CB124" i="46"/>
  <c r="M124" i="46" s="1"/>
  <c r="CA124" i="46"/>
  <c r="L124" i="46" s="1"/>
  <c r="BZ124" i="46"/>
  <c r="K124" i="46" s="1"/>
  <c r="BY124" i="46"/>
  <c r="J124" i="46" s="1"/>
  <c r="BX124" i="46"/>
  <c r="I124" i="46" s="1"/>
  <c r="BW124" i="46"/>
  <c r="BV124" i="46"/>
  <c r="G124" i="46" s="1"/>
  <c r="BU124" i="46"/>
  <c r="F124" i="46" s="1"/>
  <c r="BT124" i="46"/>
  <c r="E124" i="46" s="1"/>
  <c r="BS124" i="46"/>
  <c r="D124" i="46" s="1"/>
  <c r="B124" i="46"/>
  <c r="B124" i="44" s="1"/>
  <c r="A124" i="46"/>
  <c r="EF123" i="46"/>
  <c r="BQ123" i="46" s="1"/>
  <c r="EE123" i="46"/>
  <c r="BP123" i="46" s="1"/>
  <c r="ED123" i="46"/>
  <c r="BO123" i="44" s="1"/>
  <c r="EC123" i="46"/>
  <c r="BN123" i="46" s="1"/>
  <c r="EB123" i="46"/>
  <c r="BM123" i="46" s="1"/>
  <c r="EA123" i="46"/>
  <c r="BL123" i="46" s="1"/>
  <c r="DZ123" i="46"/>
  <c r="BK123" i="46" s="1"/>
  <c r="DY123" i="46"/>
  <c r="BJ123" i="46" s="1"/>
  <c r="DX123" i="46"/>
  <c r="BI123" i="46" s="1"/>
  <c r="DW123" i="46"/>
  <c r="BH123" i="46" s="1"/>
  <c r="DV123" i="46"/>
  <c r="BG123" i="46" s="1"/>
  <c r="DU123" i="46"/>
  <c r="BF123" i="46" s="1"/>
  <c r="DT123" i="46"/>
  <c r="BE123" i="46" s="1"/>
  <c r="DS123" i="46"/>
  <c r="BD123" i="46" s="1"/>
  <c r="DR123" i="46"/>
  <c r="DQ123" i="46"/>
  <c r="DP123" i="46"/>
  <c r="DO123" i="46"/>
  <c r="AZ123" i="46" s="1"/>
  <c r="DN123" i="46"/>
  <c r="AY123" i="46" s="1"/>
  <c r="DM123" i="46"/>
  <c r="AX123" i="46" s="1"/>
  <c r="DL123" i="46"/>
  <c r="DK123" i="46"/>
  <c r="AV123" i="46" s="1"/>
  <c r="DJ123" i="46"/>
  <c r="AU123" i="46" s="1"/>
  <c r="DI123" i="46"/>
  <c r="DH123" i="46"/>
  <c r="AS123" i="46" s="1"/>
  <c r="DG123" i="46"/>
  <c r="AR123" i="46" s="1"/>
  <c r="DF123" i="46"/>
  <c r="AQ123" i="46" s="1"/>
  <c r="DE123" i="46"/>
  <c r="DD123" i="46"/>
  <c r="AO123" i="46" s="1"/>
  <c r="DC123" i="46"/>
  <c r="AN123" i="46" s="1"/>
  <c r="DB123" i="46"/>
  <c r="AM123" i="46" s="1"/>
  <c r="DA123" i="46"/>
  <c r="AL123" i="46" s="1"/>
  <c r="CZ123" i="46"/>
  <c r="AK123" i="46" s="1"/>
  <c r="CY123" i="46"/>
  <c r="AJ123" i="46" s="1"/>
  <c r="CX123" i="46"/>
  <c r="AI123" i="46" s="1"/>
  <c r="CW123" i="46"/>
  <c r="AH123" i="46" s="1"/>
  <c r="CV123" i="46"/>
  <c r="CU123" i="46"/>
  <c r="AF123" i="46" s="1"/>
  <c r="CT123" i="46"/>
  <c r="CS123" i="46"/>
  <c r="CR123" i="46"/>
  <c r="AC123" i="46" s="1"/>
  <c r="CQ123" i="46"/>
  <c r="AB123" i="46" s="1"/>
  <c r="CP123" i="46"/>
  <c r="AA123" i="46" s="1"/>
  <c r="CO123" i="46"/>
  <c r="Z123" i="46" s="1"/>
  <c r="CN123" i="46"/>
  <c r="Y123" i="46" s="1"/>
  <c r="CM123" i="46"/>
  <c r="X123" i="46" s="1"/>
  <c r="CL123" i="46"/>
  <c r="W123" i="46" s="1"/>
  <c r="CK123" i="46"/>
  <c r="CJ123" i="46"/>
  <c r="U123" i="46" s="1"/>
  <c r="CI123" i="46"/>
  <c r="T123" i="46" s="1"/>
  <c r="CH123" i="46"/>
  <c r="S123" i="46" s="1"/>
  <c r="CG123" i="46"/>
  <c r="R123" i="46" s="1"/>
  <c r="CF123" i="46"/>
  <c r="CE123" i="46"/>
  <c r="P123" i="46" s="1"/>
  <c r="CD123" i="46"/>
  <c r="O123" i="46" s="1"/>
  <c r="CC123" i="46"/>
  <c r="N123" i="46" s="1"/>
  <c r="CB123" i="46"/>
  <c r="M123" i="46" s="1"/>
  <c r="CA123" i="46"/>
  <c r="L123" i="46" s="1"/>
  <c r="BZ123" i="46"/>
  <c r="BY123" i="46"/>
  <c r="BX123" i="46"/>
  <c r="I123" i="46" s="1"/>
  <c r="BW123" i="46"/>
  <c r="H123" i="46" s="1"/>
  <c r="BV123" i="46"/>
  <c r="G123" i="46" s="1"/>
  <c r="BU123" i="46"/>
  <c r="BT123" i="46"/>
  <c r="E123" i="46" s="1"/>
  <c r="BS123" i="46"/>
  <c r="D123" i="46" s="1"/>
  <c r="BO123" i="46"/>
  <c r="B123" i="46"/>
  <c r="B123" i="44" s="1"/>
  <c r="A123" i="46"/>
  <c r="A121" i="27" s="1"/>
  <c r="EF122" i="46"/>
  <c r="BQ122" i="46" s="1"/>
  <c r="EE122" i="46"/>
  <c r="ED122" i="46"/>
  <c r="BO122" i="46" s="1"/>
  <c r="EC122" i="46"/>
  <c r="BN122" i="46" s="1"/>
  <c r="EB122" i="46"/>
  <c r="BM122" i="46" s="1"/>
  <c r="EA122" i="46"/>
  <c r="BL122" i="46" s="1"/>
  <c r="DZ122" i="46"/>
  <c r="BK122" i="46" s="1"/>
  <c r="DY122" i="46"/>
  <c r="BJ122" i="46" s="1"/>
  <c r="DX122" i="46"/>
  <c r="BI122" i="46" s="1"/>
  <c r="DW122" i="46"/>
  <c r="BH122" i="46" s="1"/>
  <c r="DV122" i="46"/>
  <c r="BG122" i="46" s="1"/>
  <c r="DU122" i="46"/>
  <c r="BF122" i="46" s="1"/>
  <c r="DT122" i="46"/>
  <c r="DS122" i="46"/>
  <c r="BD122" i="46" s="1"/>
  <c r="DR122" i="46"/>
  <c r="BC122" i="46" s="1"/>
  <c r="DQ122" i="46"/>
  <c r="BB122" i="46" s="1"/>
  <c r="DP122" i="46"/>
  <c r="BA122" i="46" s="1"/>
  <c r="DO122" i="46"/>
  <c r="DN122" i="46"/>
  <c r="DM122" i="46"/>
  <c r="AX122" i="46" s="1"/>
  <c r="DL122" i="46"/>
  <c r="AW122" i="46" s="1"/>
  <c r="DK122" i="46"/>
  <c r="AV122" i="46" s="1"/>
  <c r="DJ122" i="46"/>
  <c r="AU122" i="46" s="1"/>
  <c r="DI122" i="46"/>
  <c r="AT122" i="46" s="1"/>
  <c r="DH122" i="46"/>
  <c r="AS122" i="46" s="1"/>
  <c r="DG122" i="46"/>
  <c r="DF122" i="46"/>
  <c r="AQ122" i="46" s="1"/>
  <c r="DE122" i="46"/>
  <c r="AP122" i="46" s="1"/>
  <c r="DD122" i="46"/>
  <c r="AO122" i="46" s="1"/>
  <c r="DC122" i="46"/>
  <c r="AN122" i="46" s="1"/>
  <c r="DB122" i="46"/>
  <c r="DA122" i="46"/>
  <c r="AL122" i="46" s="1"/>
  <c r="CZ122" i="46"/>
  <c r="AK122" i="46" s="1"/>
  <c r="CY122" i="46"/>
  <c r="AJ122" i="46" s="1"/>
  <c r="CX122" i="46"/>
  <c r="CW122" i="46"/>
  <c r="AH122" i="46" s="1"/>
  <c r="CV122" i="46"/>
  <c r="CU122" i="46"/>
  <c r="AF122" i="46" s="1"/>
  <c r="CT122" i="46"/>
  <c r="CS122" i="46"/>
  <c r="CR122" i="46"/>
  <c r="AC122" i="46" s="1"/>
  <c r="CQ122" i="46"/>
  <c r="CP122" i="46"/>
  <c r="AA122" i="46" s="1"/>
  <c r="CO122" i="46"/>
  <c r="CN122" i="46"/>
  <c r="Y122" i="46" s="1"/>
  <c r="CM122" i="46"/>
  <c r="X122" i="46" s="1"/>
  <c r="CL122" i="46"/>
  <c r="CK122" i="46"/>
  <c r="V122" i="46" s="1"/>
  <c r="CJ122" i="46"/>
  <c r="U122" i="46" s="1"/>
  <c r="CI122" i="46"/>
  <c r="T122" i="46" s="1"/>
  <c r="CH122" i="46"/>
  <c r="S122" i="46" s="1"/>
  <c r="CG122" i="46"/>
  <c r="R122" i="46" s="1"/>
  <c r="CF122" i="46"/>
  <c r="Q122" i="46" s="1"/>
  <c r="CE122" i="46"/>
  <c r="P122" i="46" s="1"/>
  <c r="CD122" i="46"/>
  <c r="O122" i="46" s="1"/>
  <c r="CC122" i="46"/>
  <c r="CB122" i="46"/>
  <c r="M122" i="46" s="1"/>
  <c r="CA122" i="46"/>
  <c r="L122" i="46" s="1"/>
  <c r="BZ122" i="46"/>
  <c r="K122" i="46" s="1"/>
  <c r="BY122" i="46"/>
  <c r="BX122" i="46"/>
  <c r="I122" i="46" s="1"/>
  <c r="BW122" i="46"/>
  <c r="BV122" i="46"/>
  <c r="G122" i="46" s="1"/>
  <c r="BU122" i="46"/>
  <c r="F122" i="46" s="1"/>
  <c r="BT122" i="46"/>
  <c r="E122" i="46" s="1"/>
  <c r="BS122" i="46"/>
  <c r="B122" i="46"/>
  <c r="B122" i="44" s="1"/>
  <c r="A122" i="46"/>
  <c r="EF121" i="46"/>
  <c r="EE121" i="46"/>
  <c r="BP121" i="46" s="1"/>
  <c r="ED121" i="46"/>
  <c r="EC121" i="46"/>
  <c r="BN121" i="46" s="1"/>
  <c r="EB121" i="46"/>
  <c r="BM121" i="46" s="1"/>
  <c r="EA121" i="46"/>
  <c r="DZ121" i="46"/>
  <c r="DY121" i="46"/>
  <c r="BJ121" i="46" s="1"/>
  <c r="DX121" i="46"/>
  <c r="BI121" i="46" s="1"/>
  <c r="DW121" i="46"/>
  <c r="BH121" i="46" s="1"/>
  <c r="DV121" i="46"/>
  <c r="BG121" i="46" s="1"/>
  <c r="DU121" i="46"/>
  <c r="BF121" i="46" s="1"/>
  <c r="DT121" i="46"/>
  <c r="BE121" i="46" s="1"/>
  <c r="DS121" i="46"/>
  <c r="DR121" i="46"/>
  <c r="BC121" i="46" s="1"/>
  <c r="DQ121" i="46"/>
  <c r="DP121" i="46"/>
  <c r="BA121" i="46" s="1"/>
  <c r="DO121" i="46"/>
  <c r="AZ121" i="46" s="1"/>
  <c r="DN121" i="46"/>
  <c r="DM121" i="46"/>
  <c r="AX121" i="46" s="1"/>
  <c r="DL121" i="46"/>
  <c r="AW121" i="46" s="1"/>
  <c r="DK121" i="46"/>
  <c r="AV121" i="46" s="1"/>
  <c r="DJ121" i="46"/>
  <c r="AU121" i="46" s="1"/>
  <c r="DI121" i="46"/>
  <c r="AT121" i="46" s="1"/>
  <c r="DH121" i="46"/>
  <c r="DG121" i="46"/>
  <c r="AR121" i="46" s="1"/>
  <c r="DF121" i="46"/>
  <c r="AQ121" i="46" s="1"/>
  <c r="DE121" i="46"/>
  <c r="AP121" i="46" s="1"/>
  <c r="DD121" i="46"/>
  <c r="AO121" i="46" s="1"/>
  <c r="DC121" i="46"/>
  <c r="AN121" i="46" s="1"/>
  <c r="DB121" i="46"/>
  <c r="DA121" i="46"/>
  <c r="CZ121" i="46"/>
  <c r="CY121" i="46"/>
  <c r="CX121" i="46"/>
  <c r="CW121" i="46"/>
  <c r="AH121" i="46" s="1"/>
  <c r="CV121" i="46"/>
  <c r="AG121" i="46" s="1"/>
  <c r="CU121" i="46"/>
  <c r="CT121" i="46"/>
  <c r="CS121" i="46"/>
  <c r="CR121" i="46"/>
  <c r="AC121" i="46" s="1"/>
  <c r="CQ121" i="46"/>
  <c r="AB121" i="46" s="1"/>
  <c r="CP121" i="46"/>
  <c r="AA121" i="44" s="1"/>
  <c r="CO121" i="46"/>
  <c r="Z121" i="46" s="1"/>
  <c r="CN121" i="46"/>
  <c r="Y121" i="46" s="1"/>
  <c r="CM121" i="46"/>
  <c r="X121" i="46" s="1"/>
  <c r="CL121" i="46"/>
  <c r="W121" i="46" s="1"/>
  <c r="CK121" i="46"/>
  <c r="V121" i="46" s="1"/>
  <c r="CJ121" i="46"/>
  <c r="U121" i="46" s="1"/>
  <c r="CI121" i="46"/>
  <c r="T121" i="46" s="1"/>
  <c r="CH121" i="46"/>
  <c r="CG121" i="46"/>
  <c r="R121" i="46" s="1"/>
  <c r="CF121" i="46"/>
  <c r="Q121" i="46" s="1"/>
  <c r="CE121" i="46"/>
  <c r="P121" i="46" s="1"/>
  <c r="CD121" i="46"/>
  <c r="O121" i="46" s="1"/>
  <c r="CC121" i="46"/>
  <c r="N121" i="46" s="1"/>
  <c r="CB121" i="46"/>
  <c r="M121" i="46" s="1"/>
  <c r="CA121" i="46"/>
  <c r="L121" i="46" s="1"/>
  <c r="BZ121" i="46"/>
  <c r="K121" i="46" s="1"/>
  <c r="BY121" i="46"/>
  <c r="J121" i="46" s="1"/>
  <c r="BX121" i="46"/>
  <c r="I121" i="46" s="1"/>
  <c r="BW121" i="46"/>
  <c r="BV121" i="46"/>
  <c r="BU121" i="46"/>
  <c r="F121" i="46" s="1"/>
  <c r="BT121" i="46"/>
  <c r="BS121" i="46"/>
  <c r="D121" i="46" s="1"/>
  <c r="AA121" i="46"/>
  <c r="B121" i="46"/>
  <c r="B121" i="44" s="1"/>
  <c r="A121" i="46"/>
  <c r="A119" i="27" s="1"/>
  <c r="EF120" i="46"/>
  <c r="BQ120" i="46" s="1"/>
  <c r="EE120" i="46"/>
  <c r="ED120" i="46"/>
  <c r="BO120" i="46" s="1"/>
  <c r="EC120" i="46"/>
  <c r="EB120" i="46"/>
  <c r="EA120" i="46"/>
  <c r="BL120" i="46" s="1"/>
  <c r="DZ120" i="46"/>
  <c r="DY120" i="46"/>
  <c r="BJ120" i="46" s="1"/>
  <c r="DX120" i="46"/>
  <c r="DW120" i="46"/>
  <c r="DV120" i="46"/>
  <c r="BG120" i="46" s="1"/>
  <c r="DU120" i="46"/>
  <c r="DT120" i="46"/>
  <c r="DS120" i="46"/>
  <c r="DR120" i="46"/>
  <c r="BC120" i="46" s="1"/>
  <c r="DQ120" i="46"/>
  <c r="BB120" i="46" s="1"/>
  <c r="DP120" i="46"/>
  <c r="DO120" i="46"/>
  <c r="AZ120" i="46" s="1"/>
  <c r="DN120" i="46"/>
  <c r="AY120" i="46" s="1"/>
  <c r="DM120" i="46"/>
  <c r="DL120" i="46"/>
  <c r="AW120" i="46" s="1"/>
  <c r="DK120" i="46"/>
  <c r="DJ120" i="46"/>
  <c r="DI120" i="46"/>
  <c r="AT120" i="46" s="1"/>
  <c r="DH120" i="46"/>
  <c r="AS120" i="46" s="1"/>
  <c r="DG120" i="46"/>
  <c r="DF120" i="46"/>
  <c r="AQ120" i="46" s="1"/>
  <c r="DE120" i="46"/>
  <c r="DD120" i="46"/>
  <c r="AO120" i="46" s="1"/>
  <c r="DC120" i="46"/>
  <c r="AN120" i="46" s="1"/>
  <c r="DB120" i="46"/>
  <c r="AM120" i="46" s="1"/>
  <c r="DA120" i="46"/>
  <c r="AL120" i="46" s="1"/>
  <c r="CZ120" i="46"/>
  <c r="AK120" i="46" s="1"/>
  <c r="CY120" i="46"/>
  <c r="CX120" i="46"/>
  <c r="CW120" i="46"/>
  <c r="CV120" i="46"/>
  <c r="AG120" i="46" s="1"/>
  <c r="CU120" i="46"/>
  <c r="AF120" i="46" s="1"/>
  <c r="CT120" i="46"/>
  <c r="AE120" i="46" s="1"/>
  <c r="CS120" i="46"/>
  <c r="AD120" i="46" s="1"/>
  <c r="CR120" i="46"/>
  <c r="AC120" i="46" s="1"/>
  <c r="CQ120" i="46"/>
  <c r="CP120" i="46"/>
  <c r="AA120" i="46" s="1"/>
  <c r="CO120" i="46"/>
  <c r="CN120" i="46"/>
  <c r="Y120" i="46" s="1"/>
  <c r="CM120" i="46"/>
  <c r="CL120" i="46"/>
  <c r="W120" i="46" s="1"/>
  <c r="CK120" i="46"/>
  <c r="V120" i="46" s="1"/>
  <c r="CJ120" i="46"/>
  <c r="U120" i="46" s="1"/>
  <c r="CI120" i="46"/>
  <c r="CH120" i="46"/>
  <c r="S120" i="46" s="1"/>
  <c r="CG120" i="46"/>
  <c r="CF120" i="46"/>
  <c r="Q120" i="46" s="1"/>
  <c r="CE120" i="46"/>
  <c r="P120" i="46" s="1"/>
  <c r="CD120" i="46"/>
  <c r="O120" i="46" s="1"/>
  <c r="CC120" i="46"/>
  <c r="N120" i="46" s="1"/>
  <c r="CB120" i="46"/>
  <c r="M120" i="46" s="1"/>
  <c r="CA120" i="46"/>
  <c r="BZ120" i="46"/>
  <c r="K120" i="46" s="1"/>
  <c r="BY120" i="46"/>
  <c r="BX120" i="46"/>
  <c r="I120" i="46" s="1"/>
  <c r="BW120" i="46"/>
  <c r="H120" i="46" s="1"/>
  <c r="BV120" i="46"/>
  <c r="G120" i="46" s="1"/>
  <c r="BU120" i="46"/>
  <c r="F120" i="46" s="1"/>
  <c r="BT120" i="46"/>
  <c r="E120" i="46" s="1"/>
  <c r="BS120" i="46"/>
  <c r="B120" i="46"/>
  <c r="B120" i="44" s="1"/>
  <c r="A120" i="46"/>
  <c r="A118" i="27" s="1"/>
  <c r="EF119" i="46"/>
  <c r="BQ119" i="46" s="1"/>
  <c r="EE119" i="46"/>
  <c r="ED119" i="46"/>
  <c r="BO119" i="44" s="1"/>
  <c r="EC119" i="46"/>
  <c r="BN119" i="44" s="1"/>
  <c r="EB119" i="46"/>
  <c r="EA119" i="46"/>
  <c r="BL119" i="46" s="1"/>
  <c r="DZ119" i="46"/>
  <c r="BK119" i="46" s="1"/>
  <c r="DY119" i="46"/>
  <c r="DX119" i="46"/>
  <c r="BI119" i="46" s="1"/>
  <c r="DW119" i="46"/>
  <c r="BH119" i="46" s="1"/>
  <c r="DV119" i="46"/>
  <c r="BG119" i="46" s="1"/>
  <c r="DU119" i="46"/>
  <c r="BF119" i="46" s="1"/>
  <c r="DT119" i="46"/>
  <c r="DS119" i="46"/>
  <c r="BD119" i="46" s="1"/>
  <c r="DR119" i="46"/>
  <c r="BC119" i="46" s="1"/>
  <c r="DQ119" i="46"/>
  <c r="BB119" i="46" s="1"/>
  <c r="DP119" i="46"/>
  <c r="BA119" i="46" s="1"/>
  <c r="DO119" i="46"/>
  <c r="AZ119" i="46" s="1"/>
  <c r="DN119" i="46"/>
  <c r="DM119" i="46"/>
  <c r="AX119" i="46" s="1"/>
  <c r="DL119" i="46"/>
  <c r="AW119" i="46" s="1"/>
  <c r="DK119" i="46"/>
  <c r="AV119" i="46" s="1"/>
  <c r="DJ119" i="46"/>
  <c r="AU119" i="46" s="1"/>
  <c r="DI119" i="46"/>
  <c r="AT119" i="46" s="1"/>
  <c r="DH119" i="46"/>
  <c r="AS119" i="46" s="1"/>
  <c r="DG119" i="46"/>
  <c r="DF119" i="46"/>
  <c r="AQ119" i="46" s="1"/>
  <c r="DE119" i="46"/>
  <c r="AP119" i="46" s="1"/>
  <c r="DD119" i="46"/>
  <c r="DC119" i="46"/>
  <c r="DB119" i="46"/>
  <c r="AM119" i="46" s="1"/>
  <c r="DA119" i="46"/>
  <c r="AL119" i="46" s="1"/>
  <c r="CZ119" i="46"/>
  <c r="CY119" i="46"/>
  <c r="AJ119" i="46" s="1"/>
  <c r="CX119" i="46"/>
  <c r="AI119" i="46" s="1"/>
  <c r="CW119" i="46"/>
  <c r="AH119" i="46" s="1"/>
  <c r="CV119" i="46"/>
  <c r="CU119" i="46"/>
  <c r="AF119" i="46" s="1"/>
  <c r="CT119" i="46"/>
  <c r="AE119" i="46" s="1"/>
  <c r="CS119" i="46"/>
  <c r="CR119" i="46"/>
  <c r="AC119" i="46" s="1"/>
  <c r="CQ119" i="46"/>
  <c r="AB119" i="46" s="1"/>
  <c r="CP119" i="46"/>
  <c r="AA119" i="46" s="1"/>
  <c r="CO119" i="46"/>
  <c r="Z119" i="46" s="1"/>
  <c r="CN119" i="46"/>
  <c r="CM119" i="46"/>
  <c r="CL119" i="46"/>
  <c r="W119" i="46" s="1"/>
  <c r="CK119" i="46"/>
  <c r="CJ119" i="46"/>
  <c r="U119" i="46" s="1"/>
  <c r="CI119" i="46"/>
  <c r="CH119" i="46"/>
  <c r="S119" i="46" s="1"/>
  <c r="CG119" i="46"/>
  <c r="R119" i="46" s="1"/>
  <c r="CF119" i="46"/>
  <c r="Q119" i="46" s="1"/>
  <c r="CE119" i="46"/>
  <c r="P119" i="46" s="1"/>
  <c r="CD119" i="46"/>
  <c r="O119" i="46" s="1"/>
  <c r="CC119" i="46"/>
  <c r="N119" i="46" s="1"/>
  <c r="CB119" i="46"/>
  <c r="M119" i="46" s="1"/>
  <c r="CA119" i="46"/>
  <c r="L119" i="46" s="1"/>
  <c r="BZ119" i="46"/>
  <c r="K119" i="46" s="1"/>
  <c r="BY119" i="46"/>
  <c r="J119" i="46" s="1"/>
  <c r="BX119" i="46"/>
  <c r="BW119" i="46"/>
  <c r="BV119" i="46"/>
  <c r="G119" i="46" s="1"/>
  <c r="BU119" i="46"/>
  <c r="BT119" i="46"/>
  <c r="E119" i="46" s="1"/>
  <c r="BS119" i="46"/>
  <c r="BO119" i="46"/>
  <c r="BN119" i="46"/>
  <c r="B119" i="46"/>
  <c r="B119" i="44" s="1"/>
  <c r="A119" i="46"/>
  <c r="C119" i="46" s="1"/>
  <c r="C119" i="44" s="1"/>
  <c r="EF118" i="46"/>
  <c r="BQ118" i="46" s="1"/>
  <c r="EE118" i="46"/>
  <c r="ED118" i="46"/>
  <c r="BO118" i="46" s="1"/>
  <c r="EC118" i="46"/>
  <c r="BN118" i="46" s="1"/>
  <c r="EB118" i="46"/>
  <c r="BM118" i="46" s="1"/>
  <c r="EA118" i="46"/>
  <c r="BL118" i="46" s="1"/>
  <c r="DZ118" i="46"/>
  <c r="BK118" i="46" s="1"/>
  <c r="DY118" i="46"/>
  <c r="BJ118" i="46" s="1"/>
  <c r="DX118" i="46"/>
  <c r="BI118" i="46" s="1"/>
  <c r="DW118" i="46"/>
  <c r="DV118" i="46"/>
  <c r="BG118" i="46" s="1"/>
  <c r="DU118" i="46"/>
  <c r="BF118" i="46" s="1"/>
  <c r="DT118" i="46"/>
  <c r="BE118" i="46" s="1"/>
  <c r="DS118" i="46"/>
  <c r="BD118" i="46" s="1"/>
  <c r="DR118" i="46"/>
  <c r="BC118" i="46" s="1"/>
  <c r="DQ118" i="46"/>
  <c r="DP118" i="46"/>
  <c r="BA118" i="46" s="1"/>
  <c r="DO118" i="46"/>
  <c r="AZ118" i="46" s="1"/>
  <c r="DN118" i="46"/>
  <c r="AY118" i="46" s="1"/>
  <c r="DM118" i="46"/>
  <c r="AX118" i="46" s="1"/>
  <c r="DL118" i="46"/>
  <c r="AW118" i="46" s="1"/>
  <c r="DK118" i="46"/>
  <c r="AV118" i="46" s="1"/>
  <c r="DJ118" i="46"/>
  <c r="AU118" i="46" s="1"/>
  <c r="DI118" i="46"/>
  <c r="AT118" i="46" s="1"/>
  <c r="DH118" i="46"/>
  <c r="AS118" i="46" s="1"/>
  <c r="DG118" i="46"/>
  <c r="AR118" i="46" s="1"/>
  <c r="DF118" i="46"/>
  <c r="AQ118" i="46" s="1"/>
  <c r="DE118" i="46"/>
  <c r="AP118" i="46" s="1"/>
  <c r="DD118" i="46"/>
  <c r="AO118" i="46" s="1"/>
  <c r="DC118" i="46"/>
  <c r="AN118" i="46" s="1"/>
  <c r="DB118" i="46"/>
  <c r="AM118" i="46" s="1"/>
  <c r="DA118" i="46"/>
  <c r="AL118" i="46" s="1"/>
  <c r="CZ118" i="46"/>
  <c r="AK118" i="46" s="1"/>
  <c r="CY118" i="46"/>
  <c r="AJ118" i="46" s="1"/>
  <c r="CX118" i="46"/>
  <c r="AI118" i="46" s="1"/>
  <c r="CW118" i="46"/>
  <c r="AH118" i="46" s="1"/>
  <c r="CV118" i="46"/>
  <c r="AG118" i="46" s="1"/>
  <c r="CU118" i="46"/>
  <c r="AF118" i="46" s="1"/>
  <c r="CT118" i="46"/>
  <c r="AE118" i="46" s="1"/>
  <c r="CS118" i="46"/>
  <c r="AD118" i="46" s="1"/>
  <c r="CR118" i="46"/>
  <c r="CQ118" i="46"/>
  <c r="AB118" i="46" s="1"/>
  <c r="CP118" i="46"/>
  <c r="AA118" i="46" s="1"/>
  <c r="CO118" i="46"/>
  <c r="Z118" i="46" s="1"/>
  <c r="CN118" i="46"/>
  <c r="Y118" i="46" s="1"/>
  <c r="CM118" i="46"/>
  <c r="X118" i="46" s="1"/>
  <c r="CL118" i="46"/>
  <c r="W118" i="46" s="1"/>
  <c r="CK118" i="46"/>
  <c r="V118" i="46" s="1"/>
  <c r="CJ118" i="46"/>
  <c r="CI118" i="46"/>
  <c r="CH118" i="46"/>
  <c r="S118" i="46" s="1"/>
  <c r="CG118" i="46"/>
  <c r="R118" i="46" s="1"/>
  <c r="CF118" i="46"/>
  <c r="Q118" i="46" s="1"/>
  <c r="CE118" i="46"/>
  <c r="P118" i="46" s="1"/>
  <c r="CD118" i="46"/>
  <c r="O118" i="46" s="1"/>
  <c r="CC118" i="46"/>
  <c r="CB118" i="46"/>
  <c r="M118" i="46" s="1"/>
  <c r="CA118" i="46"/>
  <c r="BZ118" i="46"/>
  <c r="K118" i="46" s="1"/>
  <c r="BY118" i="46"/>
  <c r="J118" i="46" s="1"/>
  <c r="BX118" i="46"/>
  <c r="I118" i="46" s="1"/>
  <c r="BW118" i="46"/>
  <c r="H118" i="46" s="1"/>
  <c r="BV118" i="46"/>
  <c r="G118" i="46" s="1"/>
  <c r="BU118" i="46"/>
  <c r="BT118" i="46"/>
  <c r="BS118" i="46"/>
  <c r="D118" i="46" s="1"/>
  <c r="B118" i="46"/>
  <c r="B118" i="44" s="1"/>
  <c r="A118" i="46"/>
  <c r="A116" i="27" s="1"/>
  <c r="EF117" i="46"/>
  <c r="BQ117" i="46" s="1"/>
  <c r="EE117" i="46"/>
  <c r="BP117" i="46" s="1"/>
  <c r="ED117" i="46"/>
  <c r="EC117" i="46"/>
  <c r="BN117" i="46" s="1"/>
  <c r="EB117" i="46"/>
  <c r="BM117" i="46" s="1"/>
  <c r="EA117" i="46"/>
  <c r="BL117" i="46" s="1"/>
  <c r="DZ117" i="46"/>
  <c r="BK117" i="46" s="1"/>
  <c r="DY117" i="46"/>
  <c r="DX117" i="46"/>
  <c r="BI117" i="46" s="1"/>
  <c r="DW117" i="46"/>
  <c r="BH117" i="46" s="1"/>
  <c r="DV117" i="46"/>
  <c r="BG117" i="46" s="1"/>
  <c r="DU117" i="46"/>
  <c r="BF117" i="46" s="1"/>
  <c r="DT117" i="46"/>
  <c r="DS117" i="46"/>
  <c r="BD117" i="46" s="1"/>
  <c r="DR117" i="46"/>
  <c r="DQ117" i="46"/>
  <c r="DP117" i="46"/>
  <c r="BA117" i="46" s="1"/>
  <c r="DO117" i="46"/>
  <c r="AZ117" i="46" s="1"/>
  <c r="DN117" i="46"/>
  <c r="DM117" i="46"/>
  <c r="AX117" i="46" s="1"/>
  <c r="DL117" i="46"/>
  <c r="AW117" i="46" s="1"/>
  <c r="DK117" i="46"/>
  <c r="AV117" i="46" s="1"/>
  <c r="DJ117" i="46"/>
  <c r="AU117" i="46" s="1"/>
  <c r="DI117" i="46"/>
  <c r="DH117" i="46"/>
  <c r="AS117" i="46" s="1"/>
  <c r="DG117" i="46"/>
  <c r="AR117" i="46" s="1"/>
  <c r="DF117" i="46"/>
  <c r="AQ117" i="46" s="1"/>
  <c r="DE117" i="46"/>
  <c r="DD117" i="46"/>
  <c r="DC117" i="46"/>
  <c r="DB117" i="46"/>
  <c r="AM117" i="46" s="1"/>
  <c r="DA117" i="46"/>
  <c r="CZ117" i="46"/>
  <c r="CY117" i="46"/>
  <c r="AJ117" i="46" s="1"/>
  <c r="CX117" i="46"/>
  <c r="AI117" i="46" s="1"/>
  <c r="CW117" i="46"/>
  <c r="CV117" i="46"/>
  <c r="AG117" i="46" s="1"/>
  <c r="CU117" i="46"/>
  <c r="CT117" i="46"/>
  <c r="AE117" i="46" s="1"/>
  <c r="CS117" i="46"/>
  <c r="CR117" i="46"/>
  <c r="AC117" i="46" s="1"/>
  <c r="CQ117" i="46"/>
  <c r="AB117" i="46" s="1"/>
  <c r="CP117" i="46"/>
  <c r="AA117" i="46" s="1"/>
  <c r="CO117" i="46"/>
  <c r="Z117" i="46" s="1"/>
  <c r="CN117" i="46"/>
  <c r="CM117" i="46"/>
  <c r="X117" i="46" s="1"/>
  <c r="CL117" i="46"/>
  <c r="W117" i="46" s="1"/>
  <c r="CK117" i="46"/>
  <c r="CJ117" i="46"/>
  <c r="CI117" i="46"/>
  <c r="T117" i="46" s="1"/>
  <c r="CH117" i="46"/>
  <c r="S117" i="46" s="1"/>
  <c r="CG117" i="46"/>
  <c r="CF117" i="46"/>
  <c r="Q117" i="46" s="1"/>
  <c r="CE117" i="46"/>
  <c r="P117" i="46" s="1"/>
  <c r="CD117" i="46"/>
  <c r="O117" i="46" s="1"/>
  <c r="CC117" i="46"/>
  <c r="CB117" i="46"/>
  <c r="M117" i="46" s="1"/>
  <c r="CA117" i="46"/>
  <c r="L117" i="46" s="1"/>
  <c r="BZ117" i="46"/>
  <c r="K117" i="44" s="1"/>
  <c r="BY117" i="46"/>
  <c r="BX117" i="46"/>
  <c r="I117" i="46" s="1"/>
  <c r="BW117" i="46"/>
  <c r="H117" i="46" s="1"/>
  <c r="BV117" i="46"/>
  <c r="G117" i="46" s="1"/>
  <c r="BU117" i="46"/>
  <c r="BT117" i="46"/>
  <c r="BS117" i="46"/>
  <c r="D117" i="46" s="1"/>
  <c r="B117" i="46"/>
  <c r="B117" i="44" s="1"/>
  <c r="A117" i="46"/>
  <c r="A115" i="27" s="1"/>
  <c r="EF116" i="46"/>
  <c r="EE116" i="46"/>
  <c r="BP116" i="46" s="1"/>
  <c r="ED116" i="46"/>
  <c r="BO116" i="46" s="1"/>
  <c r="EC116" i="46"/>
  <c r="EB116" i="46"/>
  <c r="EA116" i="46"/>
  <c r="BL116" i="46" s="1"/>
  <c r="DZ116" i="46"/>
  <c r="DY116" i="46"/>
  <c r="BJ116" i="46" s="1"/>
  <c r="DX116" i="46"/>
  <c r="DW116" i="46"/>
  <c r="DV116" i="46"/>
  <c r="DU116" i="46"/>
  <c r="BF116" i="46" s="1"/>
  <c r="DT116" i="46"/>
  <c r="DS116" i="46"/>
  <c r="DR116" i="46"/>
  <c r="BC116" i="46" s="1"/>
  <c r="DQ116" i="46"/>
  <c r="BB116" i="46" s="1"/>
  <c r="DP116" i="46"/>
  <c r="BA116" i="46" s="1"/>
  <c r="DO116" i="46"/>
  <c r="AZ116" i="46" s="1"/>
  <c r="DN116" i="46"/>
  <c r="AY116" i="46" s="1"/>
  <c r="DM116" i="46"/>
  <c r="DL116" i="46"/>
  <c r="DK116" i="46"/>
  <c r="AV116" i="46" s="1"/>
  <c r="DJ116" i="46"/>
  <c r="AU116" i="46" s="1"/>
  <c r="DI116" i="46"/>
  <c r="AT116" i="46" s="1"/>
  <c r="DH116" i="46"/>
  <c r="DG116" i="46"/>
  <c r="AR116" i="46" s="1"/>
  <c r="DF116" i="46"/>
  <c r="DE116" i="46"/>
  <c r="DD116" i="46"/>
  <c r="DC116" i="46"/>
  <c r="AN116" i="46" s="1"/>
  <c r="DB116" i="46"/>
  <c r="AM116" i="46" s="1"/>
  <c r="DA116" i="46"/>
  <c r="AL116" i="46" s="1"/>
  <c r="CZ116" i="46"/>
  <c r="CY116" i="46"/>
  <c r="AJ116" i="46" s="1"/>
  <c r="CX116" i="46"/>
  <c r="CW116" i="46"/>
  <c r="CV116" i="46"/>
  <c r="CU116" i="46"/>
  <c r="CT116" i="46"/>
  <c r="CS116" i="46"/>
  <c r="AD116" i="46" s="1"/>
  <c r="CR116" i="46"/>
  <c r="CQ116" i="46"/>
  <c r="AB116" i="46" s="1"/>
  <c r="CP116" i="46"/>
  <c r="AA116" i="46" s="1"/>
  <c r="CO116" i="46"/>
  <c r="Z116" i="46" s="1"/>
  <c r="CN116" i="46"/>
  <c r="CM116" i="46"/>
  <c r="X116" i="46" s="1"/>
  <c r="CL116" i="46"/>
  <c r="W116" i="46" s="1"/>
  <c r="CK116" i="46"/>
  <c r="V116" i="46" s="1"/>
  <c r="CJ116" i="46"/>
  <c r="U116" i="46" s="1"/>
  <c r="CI116" i="46"/>
  <c r="T116" i="46" s="1"/>
  <c r="CH116" i="46"/>
  <c r="S116" i="46" s="1"/>
  <c r="CG116" i="46"/>
  <c r="CF116" i="46"/>
  <c r="CE116" i="46"/>
  <c r="P116" i="46" s="1"/>
  <c r="CD116" i="46"/>
  <c r="CC116" i="46"/>
  <c r="N116" i="46" s="1"/>
  <c r="CB116" i="46"/>
  <c r="M116" i="46" s="1"/>
  <c r="CA116" i="46"/>
  <c r="L116" i="46" s="1"/>
  <c r="BZ116" i="46"/>
  <c r="K116" i="46" s="1"/>
  <c r="BY116" i="46"/>
  <c r="BX116" i="46"/>
  <c r="BW116" i="46"/>
  <c r="BV116" i="46"/>
  <c r="G116" i="46" s="1"/>
  <c r="BU116" i="46"/>
  <c r="F116" i="46" s="1"/>
  <c r="BT116" i="46"/>
  <c r="E116" i="46" s="1"/>
  <c r="BS116" i="46"/>
  <c r="D116" i="46" s="1"/>
  <c r="B116" i="46"/>
  <c r="B116" i="44" s="1"/>
  <c r="A116" i="46"/>
  <c r="EF115" i="46"/>
  <c r="BQ115" i="46" s="1"/>
  <c r="EE115" i="46"/>
  <c r="ED115" i="46"/>
  <c r="BO115" i="44" s="1"/>
  <c r="EC115" i="46"/>
  <c r="BN115" i="44" s="1"/>
  <c r="EB115" i="46"/>
  <c r="BM115" i="44" s="1"/>
  <c r="EA115" i="46"/>
  <c r="BL115" i="44" s="1"/>
  <c r="DZ115" i="46"/>
  <c r="BK115" i="44" s="1"/>
  <c r="DY115" i="46"/>
  <c r="BJ115" i="44" s="1"/>
  <c r="DX115" i="46"/>
  <c r="BI115" i="46" s="1"/>
  <c r="DW115" i="46"/>
  <c r="BH115" i="46" s="1"/>
  <c r="DV115" i="46"/>
  <c r="BG115" i="46" s="1"/>
  <c r="DU115" i="46"/>
  <c r="BF115" i="46" s="1"/>
  <c r="DT115" i="46"/>
  <c r="BE115" i="46" s="1"/>
  <c r="DS115" i="46"/>
  <c r="BD115" i="46" s="1"/>
  <c r="DR115" i="46"/>
  <c r="BC115" i="46" s="1"/>
  <c r="DQ115" i="46"/>
  <c r="DP115" i="46"/>
  <c r="BA115" i="46" s="1"/>
  <c r="DO115" i="46"/>
  <c r="DN115" i="46"/>
  <c r="AY115" i="46" s="1"/>
  <c r="DM115" i="46"/>
  <c r="AX115" i="46" s="1"/>
  <c r="DL115" i="46"/>
  <c r="AW115" i="46" s="1"/>
  <c r="DK115" i="46"/>
  <c r="AV115" i="46" s="1"/>
  <c r="DJ115" i="46"/>
  <c r="DI115" i="46"/>
  <c r="DH115" i="46"/>
  <c r="AS115" i="46" s="1"/>
  <c r="DG115" i="46"/>
  <c r="AR115" i="46" s="1"/>
  <c r="DF115" i="46"/>
  <c r="AQ115" i="46" s="1"/>
  <c r="DE115" i="46"/>
  <c r="AP115" i="46" s="1"/>
  <c r="DD115" i="46"/>
  <c r="AO115" i="46" s="1"/>
  <c r="DC115" i="46"/>
  <c r="AN115" i="46" s="1"/>
  <c r="DB115" i="46"/>
  <c r="AM115" i="46" s="1"/>
  <c r="DA115" i="46"/>
  <c r="CZ115" i="46"/>
  <c r="AK115" i="46" s="1"/>
  <c r="CY115" i="46"/>
  <c r="CX115" i="46"/>
  <c r="AI115" i="46" s="1"/>
  <c r="CW115" i="46"/>
  <c r="CV115" i="46"/>
  <c r="AG115" i="46" s="1"/>
  <c r="CU115" i="46"/>
  <c r="AF115" i="46" s="1"/>
  <c r="CT115" i="46"/>
  <c r="AE115" i="46" s="1"/>
  <c r="CS115" i="46"/>
  <c r="CR115" i="46"/>
  <c r="AC115" i="46" s="1"/>
  <c r="CQ115" i="46"/>
  <c r="AB115" i="46" s="1"/>
  <c r="CP115" i="46"/>
  <c r="AA115" i="46" s="1"/>
  <c r="CO115" i="46"/>
  <c r="Z115" i="46" s="1"/>
  <c r="CN115" i="46"/>
  <c r="Y115" i="46" s="1"/>
  <c r="CM115" i="46"/>
  <c r="X115" i="46" s="1"/>
  <c r="CL115" i="46"/>
  <c r="W115" i="46" s="1"/>
  <c r="CK115" i="46"/>
  <c r="CJ115" i="46"/>
  <c r="U115" i="46" s="1"/>
  <c r="CI115" i="46"/>
  <c r="T115" i="46" s="1"/>
  <c r="CH115" i="46"/>
  <c r="S115" i="46" s="1"/>
  <c r="CG115" i="46"/>
  <c r="R115" i="46" s="1"/>
  <c r="CF115" i="46"/>
  <c r="Q115" i="46" s="1"/>
  <c r="CE115" i="46"/>
  <c r="P115" i="46" s="1"/>
  <c r="CD115" i="46"/>
  <c r="CC115" i="46"/>
  <c r="N115" i="46" s="1"/>
  <c r="CB115" i="46"/>
  <c r="M115" i="46" s="1"/>
  <c r="CA115" i="46"/>
  <c r="L115" i="46" s="1"/>
  <c r="BZ115" i="46"/>
  <c r="BY115" i="46"/>
  <c r="J115" i="46" s="1"/>
  <c r="BX115" i="46"/>
  <c r="I115" i="46" s="1"/>
  <c r="BW115" i="46"/>
  <c r="H115" i="46" s="1"/>
  <c r="BV115" i="46"/>
  <c r="G115" i="46" s="1"/>
  <c r="BU115" i="46"/>
  <c r="BT115" i="46"/>
  <c r="E115" i="46" s="1"/>
  <c r="BS115" i="46"/>
  <c r="D115" i="46" s="1"/>
  <c r="BO115" i="46"/>
  <c r="BN115" i="46"/>
  <c r="BM115" i="46"/>
  <c r="BL115" i="46"/>
  <c r="BK115" i="46"/>
  <c r="BJ115" i="46"/>
  <c r="B115" i="46"/>
  <c r="B115" i="44" s="1"/>
  <c r="A115" i="46"/>
  <c r="EF114" i="46"/>
  <c r="BQ114" i="46" s="1"/>
  <c r="EE114" i="46"/>
  <c r="BP114" i="46" s="1"/>
  <c r="ED114" i="46"/>
  <c r="BO114" i="46" s="1"/>
  <c r="EC114" i="46"/>
  <c r="BN114" i="46" s="1"/>
  <c r="EB114" i="46"/>
  <c r="BM114" i="46" s="1"/>
  <c r="EA114" i="46"/>
  <c r="DZ114" i="46"/>
  <c r="BK114" i="46" s="1"/>
  <c r="DY114" i="46"/>
  <c r="BJ114" i="46" s="1"/>
  <c r="DX114" i="46"/>
  <c r="BI114" i="46" s="1"/>
  <c r="DW114" i="46"/>
  <c r="BH114" i="46" s="1"/>
  <c r="DV114" i="46"/>
  <c r="BG114" i="46" s="1"/>
  <c r="DU114" i="46"/>
  <c r="BF114" i="46" s="1"/>
  <c r="DT114" i="46"/>
  <c r="BE114" i="46" s="1"/>
  <c r="DS114" i="46"/>
  <c r="DR114" i="46"/>
  <c r="BC114" i="46" s="1"/>
  <c r="DQ114" i="46"/>
  <c r="DP114" i="46"/>
  <c r="BA114" i="46" s="1"/>
  <c r="DO114" i="46"/>
  <c r="AZ114" i="46" s="1"/>
  <c r="DN114" i="46"/>
  <c r="AY114" i="46" s="1"/>
  <c r="DM114" i="46"/>
  <c r="AX114" i="46" s="1"/>
  <c r="DL114" i="46"/>
  <c r="DK114" i="46"/>
  <c r="AV114" i="46" s="1"/>
  <c r="DJ114" i="46"/>
  <c r="AU114" i="46" s="1"/>
  <c r="DI114" i="46"/>
  <c r="AT114" i="46" s="1"/>
  <c r="DH114" i="46"/>
  <c r="AS114" i="46" s="1"/>
  <c r="DG114" i="46"/>
  <c r="AR114" i="46" s="1"/>
  <c r="DF114" i="46"/>
  <c r="AQ114" i="46" s="1"/>
  <c r="DE114" i="46"/>
  <c r="AP114" i="46" s="1"/>
  <c r="DD114" i="46"/>
  <c r="AO114" i="46" s="1"/>
  <c r="DC114" i="46"/>
  <c r="AN114" i="46" s="1"/>
  <c r="DB114" i="46"/>
  <c r="AM114" i="46" s="1"/>
  <c r="DA114" i="46"/>
  <c r="AL114" i="46" s="1"/>
  <c r="CZ114" i="46"/>
  <c r="CY114" i="46"/>
  <c r="AJ114" i="46" s="1"/>
  <c r="CX114" i="46"/>
  <c r="AI114" i="46" s="1"/>
  <c r="CW114" i="46"/>
  <c r="AH114" i="46" s="1"/>
  <c r="CV114" i="46"/>
  <c r="CU114" i="46"/>
  <c r="CT114" i="46"/>
  <c r="AE114" i="46" s="1"/>
  <c r="CS114" i="46"/>
  <c r="AD114" i="46" s="1"/>
  <c r="CR114" i="46"/>
  <c r="AC114" i="46" s="1"/>
  <c r="CQ114" i="46"/>
  <c r="AB114" i="46" s="1"/>
  <c r="CP114" i="46"/>
  <c r="CO114" i="46"/>
  <c r="Z114" i="46" s="1"/>
  <c r="CN114" i="46"/>
  <c r="CM114" i="46"/>
  <c r="X114" i="46" s="1"/>
  <c r="CL114" i="46"/>
  <c r="W114" i="46" s="1"/>
  <c r="CK114" i="46"/>
  <c r="CJ114" i="46"/>
  <c r="U114" i="46" s="1"/>
  <c r="CI114" i="46"/>
  <c r="T114" i="46" s="1"/>
  <c r="CH114" i="46"/>
  <c r="S114" i="46" s="1"/>
  <c r="CG114" i="46"/>
  <c r="R114" i="46" s="1"/>
  <c r="CF114" i="46"/>
  <c r="Q114" i="46" s="1"/>
  <c r="CE114" i="46"/>
  <c r="P114" i="46" s="1"/>
  <c r="CD114" i="46"/>
  <c r="O114" i="46" s="1"/>
  <c r="CC114" i="46"/>
  <c r="CB114" i="46"/>
  <c r="M114" i="46" s="1"/>
  <c r="CA114" i="46"/>
  <c r="L114" i="46" s="1"/>
  <c r="BZ114" i="46"/>
  <c r="K114" i="46" s="1"/>
  <c r="BY114" i="46"/>
  <c r="J114" i="46" s="1"/>
  <c r="BX114" i="46"/>
  <c r="I114" i="46" s="1"/>
  <c r="BW114" i="46"/>
  <c r="BV114" i="46"/>
  <c r="G114" i="46" s="1"/>
  <c r="BU114" i="46"/>
  <c r="BT114" i="46"/>
  <c r="E114" i="46" s="1"/>
  <c r="BS114" i="46"/>
  <c r="D114" i="46" s="1"/>
  <c r="B114" i="46"/>
  <c r="B114" i="44" s="1"/>
  <c r="A114" i="46"/>
  <c r="A112" i="27" s="1"/>
  <c r="EF113" i="46"/>
  <c r="BQ113" i="46" s="1"/>
  <c r="EE113" i="46"/>
  <c r="ED113" i="46"/>
  <c r="EC113" i="46"/>
  <c r="BN113" i="46" s="1"/>
  <c r="EB113" i="46"/>
  <c r="BM113" i="46" s="1"/>
  <c r="EA113" i="46"/>
  <c r="BL113" i="46" s="1"/>
  <c r="DZ113" i="46"/>
  <c r="BK113" i="46" s="1"/>
  <c r="DY113" i="46"/>
  <c r="DX113" i="46"/>
  <c r="DW113" i="46"/>
  <c r="DV113" i="46"/>
  <c r="DU113" i="46"/>
  <c r="BF113" i="46" s="1"/>
  <c r="DT113" i="46"/>
  <c r="DS113" i="46"/>
  <c r="BD113" i="46" s="1"/>
  <c r="DR113" i="46"/>
  <c r="DQ113" i="46"/>
  <c r="BB113" i="46" s="1"/>
  <c r="DP113" i="46"/>
  <c r="DO113" i="46"/>
  <c r="AZ113" i="46" s="1"/>
  <c r="DN113" i="46"/>
  <c r="DM113" i="46"/>
  <c r="AX113" i="46" s="1"/>
  <c r="DL113" i="46"/>
  <c r="AW113" i="46" s="1"/>
  <c r="DK113" i="46"/>
  <c r="AV113" i="46" s="1"/>
  <c r="DJ113" i="46"/>
  <c r="AU113" i="46" s="1"/>
  <c r="DI113" i="46"/>
  <c r="AT113" i="46" s="1"/>
  <c r="DH113" i="46"/>
  <c r="AS113" i="46" s="1"/>
  <c r="DG113" i="46"/>
  <c r="DF113" i="46"/>
  <c r="DE113" i="46"/>
  <c r="AP113" i="46" s="1"/>
  <c r="DD113" i="46"/>
  <c r="AO113" i="46" s="1"/>
  <c r="DC113" i="46"/>
  <c r="AN113" i="46" s="1"/>
  <c r="DB113" i="46"/>
  <c r="AM113" i="46" s="1"/>
  <c r="DA113" i="46"/>
  <c r="AL113" i="46" s="1"/>
  <c r="CZ113" i="46"/>
  <c r="AK113" i="46" s="1"/>
  <c r="CY113" i="46"/>
  <c r="CX113" i="46"/>
  <c r="CW113" i="46"/>
  <c r="AH113" i="46" s="1"/>
  <c r="CV113" i="46"/>
  <c r="AG113" i="46" s="1"/>
  <c r="CU113" i="46"/>
  <c r="AF113" i="46" s="1"/>
  <c r="CT113" i="46"/>
  <c r="CS113" i="46"/>
  <c r="AD113" i="46" s="1"/>
  <c r="CR113" i="46"/>
  <c r="CQ113" i="46"/>
  <c r="AB113" i="46" s="1"/>
  <c r="CP113" i="46"/>
  <c r="CO113" i="46"/>
  <c r="Z113" i="46" s="1"/>
  <c r="CN113" i="46"/>
  <c r="Y113" i="46" s="1"/>
  <c r="CM113" i="46"/>
  <c r="X113" i="46" s="1"/>
  <c r="CL113" i="46"/>
  <c r="W113" i="46" s="1"/>
  <c r="CK113" i="46"/>
  <c r="V113" i="46" s="1"/>
  <c r="CJ113" i="46"/>
  <c r="U113" i="46" s="1"/>
  <c r="CI113" i="46"/>
  <c r="CH113" i="46"/>
  <c r="CG113" i="46"/>
  <c r="R113" i="46" s="1"/>
  <c r="CF113" i="46"/>
  <c r="CE113" i="46"/>
  <c r="P113" i="46" s="1"/>
  <c r="CD113" i="46"/>
  <c r="O113" i="46" s="1"/>
  <c r="CC113" i="46"/>
  <c r="N113" i="46" s="1"/>
  <c r="CB113" i="46"/>
  <c r="CA113" i="46"/>
  <c r="BZ113" i="46"/>
  <c r="BY113" i="46"/>
  <c r="BX113" i="46"/>
  <c r="BW113" i="46"/>
  <c r="H113" i="46" s="1"/>
  <c r="BV113" i="46"/>
  <c r="G113" i="46" s="1"/>
  <c r="BU113" i="46"/>
  <c r="F113" i="46" s="1"/>
  <c r="BT113" i="46"/>
  <c r="BS113" i="46"/>
  <c r="D113" i="46" s="1"/>
  <c r="B113" i="46"/>
  <c r="B113" i="44" s="1"/>
  <c r="A113" i="46"/>
  <c r="A111" i="27" s="1"/>
  <c r="EF112" i="46"/>
  <c r="BQ112" i="46" s="1"/>
  <c r="EE112" i="46"/>
  <c r="BP112" i="46" s="1"/>
  <c r="ED112" i="46"/>
  <c r="EC112" i="46"/>
  <c r="BN112" i="46" s="1"/>
  <c r="EB112" i="46"/>
  <c r="BM112" i="46" s="1"/>
  <c r="EA112" i="46"/>
  <c r="BL112" i="46" s="1"/>
  <c r="DZ112" i="46"/>
  <c r="DY112" i="46"/>
  <c r="BJ112" i="46" s="1"/>
  <c r="DX112" i="46"/>
  <c r="BI112" i="46" s="1"/>
  <c r="DW112" i="46"/>
  <c r="BH112" i="46" s="1"/>
  <c r="DV112" i="46"/>
  <c r="BG112" i="44" s="1"/>
  <c r="DU112" i="46"/>
  <c r="BF112" i="46" s="1"/>
  <c r="DT112" i="46"/>
  <c r="BE112" i="46" s="1"/>
  <c r="DS112" i="46"/>
  <c r="BD112" i="46" s="1"/>
  <c r="DR112" i="46"/>
  <c r="DQ112" i="46"/>
  <c r="DP112" i="46"/>
  <c r="BA112" i="46" s="1"/>
  <c r="DO112" i="46"/>
  <c r="AZ112" i="46" s="1"/>
  <c r="DN112" i="46"/>
  <c r="AY112" i="46" s="1"/>
  <c r="DM112" i="46"/>
  <c r="AX112" i="46" s="1"/>
  <c r="DL112" i="46"/>
  <c r="AW112" i="46" s="1"/>
  <c r="DK112" i="46"/>
  <c r="AV112" i="46" s="1"/>
  <c r="DJ112" i="46"/>
  <c r="AU112" i="46" s="1"/>
  <c r="DI112" i="46"/>
  <c r="AT112" i="46" s="1"/>
  <c r="DH112" i="46"/>
  <c r="DG112" i="46"/>
  <c r="AR112" i="46" s="1"/>
  <c r="DF112" i="46"/>
  <c r="DE112" i="46"/>
  <c r="AP112" i="46" s="1"/>
  <c r="DD112" i="46"/>
  <c r="DC112" i="46"/>
  <c r="AN112" i="46" s="1"/>
  <c r="DB112" i="46"/>
  <c r="AM112" i="46" s="1"/>
  <c r="DA112" i="46"/>
  <c r="AL112" i="46" s="1"/>
  <c r="CZ112" i="46"/>
  <c r="CY112" i="46"/>
  <c r="AJ112" i="46" s="1"/>
  <c r="CX112" i="46"/>
  <c r="AI112" i="46" s="1"/>
  <c r="CW112" i="46"/>
  <c r="AH112" i="46" s="1"/>
  <c r="CV112" i="46"/>
  <c r="AG112" i="46" s="1"/>
  <c r="CU112" i="46"/>
  <c r="AF112" i="46" s="1"/>
  <c r="CT112" i="46"/>
  <c r="CS112" i="46"/>
  <c r="AD112" i="46" s="1"/>
  <c r="CR112" i="46"/>
  <c r="CQ112" i="46"/>
  <c r="AB112" i="46" s="1"/>
  <c r="CP112" i="46"/>
  <c r="AA112" i="46" s="1"/>
  <c r="CO112" i="46"/>
  <c r="Z112" i="46" s="1"/>
  <c r="CN112" i="46"/>
  <c r="CM112" i="46"/>
  <c r="X112" i="46" s="1"/>
  <c r="CL112" i="46"/>
  <c r="W112" i="46" s="1"/>
  <c r="CK112" i="46"/>
  <c r="V112" i="46" s="1"/>
  <c r="CJ112" i="46"/>
  <c r="CI112" i="46"/>
  <c r="T112" i="46" s="1"/>
  <c r="CH112" i="46"/>
  <c r="CG112" i="46"/>
  <c r="R112" i="46" s="1"/>
  <c r="CF112" i="46"/>
  <c r="CE112" i="46"/>
  <c r="P112" i="46" s="1"/>
  <c r="CD112" i="46"/>
  <c r="O112" i="46" s="1"/>
  <c r="CC112" i="46"/>
  <c r="CB112" i="46"/>
  <c r="CA112" i="46"/>
  <c r="BZ112" i="46"/>
  <c r="K112" i="46" s="1"/>
  <c r="BY112" i="46"/>
  <c r="J112" i="46" s="1"/>
  <c r="BX112" i="46"/>
  <c r="BW112" i="46"/>
  <c r="H112" i="46" s="1"/>
  <c r="BV112" i="46"/>
  <c r="BU112" i="46"/>
  <c r="BT112" i="46"/>
  <c r="E112" i="46" s="1"/>
  <c r="BS112" i="46"/>
  <c r="D112" i="46" s="1"/>
  <c r="BG112" i="46"/>
  <c r="B112" i="46"/>
  <c r="A112" i="46"/>
  <c r="A110" i="27" s="1"/>
  <c r="EF111" i="46"/>
  <c r="BQ111" i="46" s="1"/>
  <c r="EE111" i="46"/>
  <c r="BP111" i="46" s="1"/>
  <c r="ED111" i="46"/>
  <c r="BO111" i="44" s="1"/>
  <c r="EC111" i="46"/>
  <c r="BN111" i="44" s="1"/>
  <c r="EB111" i="46"/>
  <c r="BM111" i="44" s="1"/>
  <c r="EA111" i="46"/>
  <c r="BL111" i="44" s="1"/>
  <c r="DZ111" i="46"/>
  <c r="BK111" i="44" s="1"/>
  <c r="DY111" i="46"/>
  <c r="BJ111" i="44" s="1"/>
  <c r="DX111" i="46"/>
  <c r="BI111" i="46" s="1"/>
  <c r="DW111" i="46"/>
  <c r="BH111" i="46" s="1"/>
  <c r="DV111" i="46"/>
  <c r="BG111" i="46" s="1"/>
  <c r="DU111" i="46"/>
  <c r="DT111" i="46"/>
  <c r="BE111" i="46" s="1"/>
  <c r="DS111" i="46"/>
  <c r="BD111" i="46" s="1"/>
  <c r="DR111" i="46"/>
  <c r="BC111" i="46" s="1"/>
  <c r="DQ111" i="46"/>
  <c r="BB111" i="46" s="1"/>
  <c r="DP111" i="46"/>
  <c r="BA111" i="46" s="1"/>
  <c r="DO111" i="46"/>
  <c r="AZ111" i="46" s="1"/>
  <c r="DN111" i="46"/>
  <c r="DM111" i="46"/>
  <c r="AX111" i="46" s="1"/>
  <c r="DL111" i="46"/>
  <c r="AW111" i="46" s="1"/>
  <c r="DK111" i="46"/>
  <c r="DJ111" i="46"/>
  <c r="AU111" i="46" s="1"/>
  <c r="DI111" i="46"/>
  <c r="DH111" i="46"/>
  <c r="AS111" i="46" s="1"/>
  <c r="DG111" i="46"/>
  <c r="DF111" i="46"/>
  <c r="AQ111" i="46" s="1"/>
  <c r="DE111" i="46"/>
  <c r="DD111" i="46"/>
  <c r="AO111" i="46" s="1"/>
  <c r="DC111" i="46"/>
  <c r="AN111" i="46" s="1"/>
  <c r="DB111" i="46"/>
  <c r="DA111" i="46"/>
  <c r="CZ111" i="46"/>
  <c r="AK111" i="46" s="1"/>
  <c r="CY111" i="46"/>
  <c r="CX111" i="46"/>
  <c r="CW111" i="46"/>
  <c r="AH111" i="46" s="1"/>
  <c r="CV111" i="46"/>
  <c r="AG111" i="46" s="1"/>
  <c r="CU111" i="46"/>
  <c r="CT111" i="46"/>
  <c r="AE111" i="46" s="1"/>
  <c r="CS111" i="46"/>
  <c r="CR111" i="46"/>
  <c r="AC111" i="46" s="1"/>
  <c r="CQ111" i="46"/>
  <c r="AB111" i="46" s="1"/>
  <c r="CP111" i="46"/>
  <c r="AA111" i="46" s="1"/>
  <c r="CO111" i="46"/>
  <c r="Z111" i="46" s="1"/>
  <c r="CN111" i="46"/>
  <c r="Y111" i="46" s="1"/>
  <c r="CM111" i="46"/>
  <c r="X111" i="46" s="1"/>
  <c r="CL111" i="46"/>
  <c r="W111" i="46" s="1"/>
  <c r="CK111" i="46"/>
  <c r="V111" i="46" s="1"/>
  <c r="CJ111" i="46"/>
  <c r="U111" i="46" s="1"/>
  <c r="CI111" i="46"/>
  <c r="T111" i="46" s="1"/>
  <c r="CH111" i="46"/>
  <c r="S111" i="46" s="1"/>
  <c r="CG111" i="46"/>
  <c r="R111" i="46" s="1"/>
  <c r="CF111" i="46"/>
  <c r="Q111" i="46" s="1"/>
  <c r="CE111" i="46"/>
  <c r="P111" i="46" s="1"/>
  <c r="CD111" i="46"/>
  <c r="O111" i="46" s="1"/>
  <c r="CC111" i="46"/>
  <c r="CB111" i="46"/>
  <c r="M111" i="46" s="1"/>
  <c r="CA111" i="46"/>
  <c r="L111" i="46" s="1"/>
  <c r="BZ111" i="46"/>
  <c r="BY111" i="46"/>
  <c r="J111" i="46" s="1"/>
  <c r="BX111" i="46"/>
  <c r="I111" i="46" s="1"/>
  <c r="BW111" i="46"/>
  <c r="H111" i="46" s="1"/>
  <c r="BV111" i="46"/>
  <c r="G111" i="46" s="1"/>
  <c r="BU111" i="46"/>
  <c r="F111" i="46" s="1"/>
  <c r="BT111" i="46"/>
  <c r="E111" i="46" s="1"/>
  <c r="BS111" i="46"/>
  <c r="BO111" i="46"/>
  <c r="BN111" i="46"/>
  <c r="BM111" i="46"/>
  <c r="B111" i="46"/>
  <c r="B111" i="44" s="1"/>
  <c r="A111" i="46"/>
  <c r="A109" i="27" s="1"/>
  <c r="EF110" i="46"/>
  <c r="EE110" i="46"/>
  <c r="BP110" i="46" s="1"/>
  <c r="ED110" i="46"/>
  <c r="BO110" i="46" s="1"/>
  <c r="EC110" i="46"/>
  <c r="BN110" i="46" s="1"/>
  <c r="EB110" i="46"/>
  <c r="BM110" i="46" s="1"/>
  <c r="EA110" i="46"/>
  <c r="BL110" i="46" s="1"/>
  <c r="DZ110" i="46"/>
  <c r="BK110" i="46" s="1"/>
  <c r="DY110" i="46"/>
  <c r="DX110" i="46"/>
  <c r="BI110" i="46" s="1"/>
  <c r="DW110" i="46"/>
  <c r="DV110" i="46"/>
  <c r="BG110" i="46" s="1"/>
  <c r="DU110" i="46"/>
  <c r="DT110" i="46"/>
  <c r="DS110" i="46"/>
  <c r="BD110" i="46" s="1"/>
  <c r="DR110" i="46"/>
  <c r="BC110" i="46" s="1"/>
  <c r="DQ110" i="46"/>
  <c r="DP110" i="46"/>
  <c r="BA110" i="46" s="1"/>
  <c r="DO110" i="46"/>
  <c r="AZ110" i="46" s="1"/>
  <c r="DN110" i="46"/>
  <c r="DM110" i="46"/>
  <c r="AX110" i="46" s="1"/>
  <c r="DL110" i="46"/>
  <c r="AW110" i="46" s="1"/>
  <c r="DK110" i="46"/>
  <c r="AV110" i="46" s="1"/>
  <c r="DJ110" i="46"/>
  <c r="AU110" i="46" s="1"/>
  <c r="DI110" i="46"/>
  <c r="DH110" i="46"/>
  <c r="AS110" i="46" s="1"/>
  <c r="DG110" i="46"/>
  <c r="DF110" i="46"/>
  <c r="AQ110" i="46" s="1"/>
  <c r="DE110" i="46"/>
  <c r="AP110" i="46" s="1"/>
  <c r="DD110" i="46"/>
  <c r="AO110" i="46" s="1"/>
  <c r="DC110" i="46"/>
  <c r="AN110" i="46" s="1"/>
  <c r="DB110" i="46"/>
  <c r="AM110" i="46" s="1"/>
  <c r="DA110" i="46"/>
  <c r="CZ110" i="46"/>
  <c r="AK110" i="46" s="1"/>
  <c r="CY110" i="46"/>
  <c r="AJ110" i="46" s="1"/>
  <c r="CX110" i="46"/>
  <c r="AI110" i="46" s="1"/>
  <c r="CW110" i="46"/>
  <c r="CV110" i="46"/>
  <c r="AG110" i="46" s="1"/>
  <c r="CU110" i="46"/>
  <c r="CT110" i="46"/>
  <c r="AE110" i="46" s="1"/>
  <c r="CS110" i="46"/>
  <c r="CR110" i="46"/>
  <c r="AC110" i="46" s="1"/>
  <c r="CQ110" i="46"/>
  <c r="CP110" i="46"/>
  <c r="AA110" i="46" s="1"/>
  <c r="CO110" i="46"/>
  <c r="Z110" i="46" s="1"/>
  <c r="CN110" i="46"/>
  <c r="Y110" i="46" s="1"/>
  <c r="CM110" i="46"/>
  <c r="X110" i="46" s="1"/>
  <c r="CL110" i="46"/>
  <c r="W110" i="46" s="1"/>
  <c r="CK110" i="46"/>
  <c r="CJ110" i="46"/>
  <c r="CI110" i="46"/>
  <c r="T110" i="46" s="1"/>
  <c r="CH110" i="46"/>
  <c r="S110" i="46" s="1"/>
  <c r="CG110" i="46"/>
  <c r="R110" i="46" s="1"/>
  <c r="CF110" i="46"/>
  <c r="Q110" i="46" s="1"/>
  <c r="CE110" i="46"/>
  <c r="CD110" i="46"/>
  <c r="O110" i="46" s="1"/>
  <c r="CC110" i="46"/>
  <c r="CB110" i="46"/>
  <c r="M110" i="46" s="1"/>
  <c r="CA110" i="46"/>
  <c r="BZ110" i="46"/>
  <c r="K110" i="46" s="1"/>
  <c r="BY110" i="46"/>
  <c r="BX110" i="46"/>
  <c r="I110" i="46" s="1"/>
  <c r="BW110" i="46"/>
  <c r="H110" i="46" s="1"/>
  <c r="BV110" i="46"/>
  <c r="G110" i="46" s="1"/>
  <c r="BU110" i="46"/>
  <c r="BT110" i="46"/>
  <c r="E110" i="46" s="1"/>
  <c r="BS110" i="46"/>
  <c r="D110" i="46" s="1"/>
  <c r="B110" i="46"/>
  <c r="B110" i="44" s="1"/>
  <c r="A110" i="46"/>
  <c r="A108" i="27" s="1"/>
  <c r="EF109" i="46"/>
  <c r="BQ109" i="46" s="1"/>
  <c r="EE109" i="46"/>
  <c r="BP109" i="46" s="1"/>
  <c r="ED109" i="46"/>
  <c r="BO109" i="44" s="1"/>
  <c r="EC109" i="46"/>
  <c r="BN109" i="44" s="1"/>
  <c r="EB109" i="46"/>
  <c r="BM109" i="46" s="1"/>
  <c r="EA109" i="46"/>
  <c r="BL109" i="46" s="1"/>
  <c r="DZ109" i="46"/>
  <c r="BK109" i="46" s="1"/>
  <c r="DY109" i="46"/>
  <c r="DX109" i="46"/>
  <c r="BI109" i="46" s="1"/>
  <c r="DW109" i="46"/>
  <c r="BH109" i="46" s="1"/>
  <c r="DV109" i="46"/>
  <c r="DU109" i="46"/>
  <c r="DT109" i="46"/>
  <c r="BE109" i="46" s="1"/>
  <c r="DS109" i="46"/>
  <c r="BD109" i="46" s="1"/>
  <c r="DR109" i="46"/>
  <c r="BC109" i="46" s="1"/>
  <c r="DQ109" i="46"/>
  <c r="DP109" i="46"/>
  <c r="BA109" i="46" s="1"/>
  <c r="DO109" i="46"/>
  <c r="AZ109" i="46" s="1"/>
  <c r="DN109" i="46"/>
  <c r="AY109" i="46" s="1"/>
  <c r="DM109" i="46"/>
  <c r="AX109" i="46" s="1"/>
  <c r="DL109" i="46"/>
  <c r="AW109" i="46" s="1"/>
  <c r="DK109" i="46"/>
  <c r="DJ109" i="46"/>
  <c r="AU109" i="46" s="1"/>
  <c r="DI109" i="46"/>
  <c r="DH109" i="46"/>
  <c r="AS109" i="46" s="1"/>
  <c r="DG109" i="46"/>
  <c r="AR109" i="46" s="1"/>
  <c r="DF109" i="46"/>
  <c r="AQ109" i="46" s="1"/>
  <c r="DE109" i="46"/>
  <c r="AP109" i="46" s="1"/>
  <c r="DD109" i="46"/>
  <c r="AO109" i="46" s="1"/>
  <c r="DC109" i="46"/>
  <c r="DB109" i="46"/>
  <c r="AM109" i="46" s="1"/>
  <c r="DA109" i="46"/>
  <c r="AL109" i="46" s="1"/>
  <c r="CZ109" i="46"/>
  <c r="AK109" i="46" s="1"/>
  <c r="CY109" i="46"/>
  <c r="AJ109" i="46" s="1"/>
  <c r="CX109" i="46"/>
  <c r="AI109" i="46" s="1"/>
  <c r="CW109" i="46"/>
  <c r="AH109" i="46" s="1"/>
  <c r="CV109" i="46"/>
  <c r="AG109" i="46" s="1"/>
  <c r="CU109" i="46"/>
  <c r="CT109" i="46"/>
  <c r="AE109" i="46" s="1"/>
  <c r="CS109" i="46"/>
  <c r="CR109" i="46"/>
  <c r="AC109" i="46" s="1"/>
  <c r="CQ109" i="46"/>
  <c r="AB109" i="46" s="1"/>
  <c r="CP109" i="46"/>
  <c r="CO109" i="46"/>
  <c r="CN109" i="46"/>
  <c r="Y109" i="46" s="1"/>
  <c r="CM109" i="46"/>
  <c r="CL109" i="46"/>
  <c r="W109" i="46" s="1"/>
  <c r="CK109" i="46"/>
  <c r="V109" i="46" s="1"/>
  <c r="CJ109" i="46"/>
  <c r="U109" i="46" s="1"/>
  <c r="CI109" i="46"/>
  <c r="T109" i="46" s="1"/>
  <c r="CH109" i="46"/>
  <c r="S109" i="46" s="1"/>
  <c r="CG109" i="46"/>
  <c r="R109" i="46" s="1"/>
  <c r="CF109" i="46"/>
  <c r="Q109" i="46" s="1"/>
  <c r="CE109" i="46"/>
  <c r="CD109" i="46"/>
  <c r="O109" i="46" s="1"/>
  <c r="CC109" i="46"/>
  <c r="N109" i="46" s="1"/>
  <c r="CB109" i="46"/>
  <c r="M109" i="46" s="1"/>
  <c r="CA109" i="46"/>
  <c r="BZ109" i="46"/>
  <c r="K109" i="46" s="1"/>
  <c r="BY109" i="46"/>
  <c r="J109" i="46" s="1"/>
  <c r="BX109" i="46"/>
  <c r="I109" i="46" s="1"/>
  <c r="BW109" i="46"/>
  <c r="BV109" i="46"/>
  <c r="G109" i="46" s="1"/>
  <c r="BU109" i="46"/>
  <c r="F109" i="46" s="1"/>
  <c r="BT109" i="46"/>
  <c r="E109" i="46" s="1"/>
  <c r="BS109" i="46"/>
  <c r="D109" i="46" s="1"/>
  <c r="BO109" i="46"/>
  <c r="BN109" i="46"/>
  <c r="B109" i="46"/>
  <c r="B109" i="44" s="1"/>
  <c r="A109" i="46"/>
  <c r="A107" i="27" s="1"/>
  <c r="EF108" i="46"/>
  <c r="BQ108" i="46" s="1"/>
  <c r="EE108" i="46"/>
  <c r="BP108" i="46" s="1"/>
  <c r="ED108" i="46"/>
  <c r="BO108" i="46" s="1"/>
  <c r="EC108" i="46"/>
  <c r="BN108" i="46" s="1"/>
  <c r="EB108" i="46"/>
  <c r="BM108" i="46" s="1"/>
  <c r="EA108" i="46"/>
  <c r="BL108" i="46" s="1"/>
  <c r="DZ108" i="46"/>
  <c r="BK108" i="46" s="1"/>
  <c r="DY108" i="46"/>
  <c r="DX108" i="46"/>
  <c r="BI108" i="46" s="1"/>
  <c r="DW108" i="46"/>
  <c r="BH108" i="46" s="1"/>
  <c r="DV108" i="46"/>
  <c r="BG108" i="46" s="1"/>
  <c r="DU108" i="46"/>
  <c r="DT108" i="46"/>
  <c r="BE108" i="46" s="1"/>
  <c r="DS108" i="46"/>
  <c r="BD108" i="46" s="1"/>
  <c r="DR108" i="46"/>
  <c r="DQ108" i="46"/>
  <c r="BB108" i="46" s="1"/>
  <c r="DP108" i="46"/>
  <c r="BA108" i="46" s="1"/>
  <c r="DO108" i="46"/>
  <c r="AZ108" i="46" s="1"/>
  <c r="DN108" i="46"/>
  <c r="AY108" i="46" s="1"/>
  <c r="DM108" i="46"/>
  <c r="AX108" i="46" s="1"/>
  <c r="DL108" i="46"/>
  <c r="AW108" i="46" s="1"/>
  <c r="DK108" i="46"/>
  <c r="AV108" i="46" s="1"/>
  <c r="DJ108" i="46"/>
  <c r="AU108" i="46" s="1"/>
  <c r="DI108" i="46"/>
  <c r="AT108" i="46" s="1"/>
  <c r="DH108" i="46"/>
  <c r="AS108" i="46" s="1"/>
  <c r="DG108" i="46"/>
  <c r="AR108" i="46" s="1"/>
  <c r="DF108" i="46"/>
  <c r="AQ108" i="46" s="1"/>
  <c r="DE108" i="46"/>
  <c r="DD108" i="46"/>
  <c r="DC108" i="46"/>
  <c r="AN108" i="46" s="1"/>
  <c r="DB108" i="46"/>
  <c r="AM108" i="46" s="1"/>
  <c r="DA108" i="46"/>
  <c r="AL108" i="46" s="1"/>
  <c r="CZ108" i="46"/>
  <c r="AK108" i="46" s="1"/>
  <c r="CY108" i="46"/>
  <c r="CX108" i="46"/>
  <c r="AI108" i="46" s="1"/>
  <c r="CW108" i="46"/>
  <c r="AH108" i="46" s="1"/>
  <c r="CV108" i="46"/>
  <c r="AG108" i="46" s="1"/>
  <c r="CU108" i="46"/>
  <c r="AF108" i="46" s="1"/>
  <c r="CT108" i="46"/>
  <c r="AE108" i="46" s="1"/>
  <c r="CS108" i="46"/>
  <c r="CR108" i="46"/>
  <c r="AC108" i="46" s="1"/>
  <c r="CQ108" i="46"/>
  <c r="CP108" i="46"/>
  <c r="AA108" i="46" s="1"/>
  <c r="CO108" i="46"/>
  <c r="Z108" i="46" s="1"/>
  <c r="CN108" i="46"/>
  <c r="Y108" i="46" s="1"/>
  <c r="CM108" i="46"/>
  <c r="X108" i="46" s="1"/>
  <c r="CL108" i="46"/>
  <c r="W108" i="46" s="1"/>
  <c r="CK108" i="46"/>
  <c r="V108" i="46" s="1"/>
  <c r="CJ108" i="46"/>
  <c r="U108" i="46" s="1"/>
  <c r="CI108" i="46"/>
  <c r="T108" i="46" s="1"/>
  <c r="CH108" i="46"/>
  <c r="CG108" i="46"/>
  <c r="R108" i="46" s="1"/>
  <c r="CF108" i="46"/>
  <c r="CE108" i="46"/>
  <c r="P108" i="46" s="1"/>
  <c r="CD108" i="46"/>
  <c r="O108" i="46" s="1"/>
  <c r="CC108" i="46"/>
  <c r="CB108" i="46"/>
  <c r="M108" i="46" s="1"/>
  <c r="CA108" i="46"/>
  <c r="L108" i="46" s="1"/>
  <c r="BZ108" i="46"/>
  <c r="K108" i="46" s="1"/>
  <c r="BY108" i="46"/>
  <c r="J108" i="46" s="1"/>
  <c r="BX108" i="46"/>
  <c r="BW108" i="46"/>
  <c r="H108" i="46" s="1"/>
  <c r="BV108" i="46"/>
  <c r="G108" i="46" s="1"/>
  <c r="BU108" i="46"/>
  <c r="F108" i="46" s="1"/>
  <c r="BT108" i="46"/>
  <c r="E108" i="46" s="1"/>
  <c r="BS108" i="46"/>
  <c r="D108" i="46" s="1"/>
  <c r="B108" i="46"/>
  <c r="B108" i="44" s="1"/>
  <c r="A108" i="46"/>
  <c r="A106" i="27" s="1"/>
  <c r="EF107" i="46"/>
  <c r="BQ107" i="46" s="1"/>
  <c r="EE107" i="46"/>
  <c r="BP107" i="46" s="1"/>
  <c r="ED107" i="46"/>
  <c r="BO107" i="44" s="1"/>
  <c r="EC107" i="46"/>
  <c r="BN107" i="44" s="1"/>
  <c r="EB107" i="46"/>
  <c r="BM107" i="44" s="1"/>
  <c r="EA107" i="46"/>
  <c r="BL107" i="44" s="1"/>
  <c r="DZ107" i="46"/>
  <c r="BK107" i="44" s="1"/>
  <c r="DY107" i="46"/>
  <c r="BJ107" i="44" s="1"/>
  <c r="DX107" i="46"/>
  <c r="BI107" i="46" s="1"/>
  <c r="DW107" i="46"/>
  <c r="BH107" i="46" s="1"/>
  <c r="DV107" i="46"/>
  <c r="BG107" i="46" s="1"/>
  <c r="DU107" i="46"/>
  <c r="BF107" i="46" s="1"/>
  <c r="DT107" i="46"/>
  <c r="BE107" i="46" s="1"/>
  <c r="DS107" i="46"/>
  <c r="DR107" i="46"/>
  <c r="BC107" i="46" s="1"/>
  <c r="DQ107" i="46"/>
  <c r="DP107" i="46"/>
  <c r="DO107" i="46"/>
  <c r="AZ107" i="46" s="1"/>
  <c r="DN107" i="46"/>
  <c r="AY107" i="46" s="1"/>
  <c r="DM107" i="46"/>
  <c r="DL107" i="46"/>
  <c r="AW107" i="46" s="1"/>
  <c r="DK107" i="46"/>
  <c r="AV107" i="46" s="1"/>
  <c r="DJ107" i="46"/>
  <c r="AU107" i="46" s="1"/>
  <c r="DI107" i="46"/>
  <c r="DH107" i="46"/>
  <c r="AS107" i="46" s="1"/>
  <c r="DG107" i="46"/>
  <c r="AR107" i="46" s="1"/>
  <c r="DF107" i="46"/>
  <c r="AQ107" i="46" s="1"/>
  <c r="DE107" i="46"/>
  <c r="AP107" i="46" s="1"/>
  <c r="DD107" i="46"/>
  <c r="AO107" i="46" s="1"/>
  <c r="DC107" i="46"/>
  <c r="AN107" i="46" s="1"/>
  <c r="DB107" i="46"/>
  <c r="AM107" i="46" s="1"/>
  <c r="DA107" i="46"/>
  <c r="CZ107" i="46"/>
  <c r="AK107" i="46" s="1"/>
  <c r="CY107" i="46"/>
  <c r="AJ107" i="46" s="1"/>
  <c r="CX107" i="46"/>
  <c r="CW107" i="46"/>
  <c r="AH107" i="46" s="1"/>
  <c r="CV107" i="46"/>
  <c r="AG107" i="46" s="1"/>
  <c r="CU107" i="46"/>
  <c r="AF107" i="46" s="1"/>
  <c r="CT107" i="46"/>
  <c r="AE107" i="46" s="1"/>
  <c r="CS107" i="46"/>
  <c r="CR107" i="46"/>
  <c r="CQ107" i="46"/>
  <c r="AB107" i="46" s="1"/>
  <c r="CP107" i="46"/>
  <c r="AA107" i="46" s="1"/>
  <c r="CO107" i="46"/>
  <c r="CN107" i="46"/>
  <c r="Y107" i="46" s="1"/>
  <c r="CM107" i="46"/>
  <c r="CL107" i="46"/>
  <c r="W107" i="46" s="1"/>
  <c r="CK107" i="46"/>
  <c r="CJ107" i="46"/>
  <c r="U107" i="46" s="1"/>
  <c r="CI107" i="46"/>
  <c r="T107" i="46" s="1"/>
  <c r="CH107" i="46"/>
  <c r="S107" i="46" s="1"/>
  <c r="CG107" i="46"/>
  <c r="R107" i="46" s="1"/>
  <c r="CF107" i="46"/>
  <c r="Q107" i="46" s="1"/>
  <c r="CE107" i="46"/>
  <c r="P107" i="46" s="1"/>
  <c r="CD107" i="46"/>
  <c r="O107" i="46" s="1"/>
  <c r="CC107" i="46"/>
  <c r="N107" i="46" s="1"/>
  <c r="CB107" i="46"/>
  <c r="M107" i="46" s="1"/>
  <c r="CA107" i="46"/>
  <c r="BZ107" i="46"/>
  <c r="K107" i="46" s="1"/>
  <c r="BY107" i="46"/>
  <c r="BX107" i="46"/>
  <c r="I107" i="46" s="1"/>
  <c r="BW107" i="46"/>
  <c r="BV107" i="46"/>
  <c r="G107" i="46" s="1"/>
  <c r="BU107" i="46"/>
  <c r="F107" i="46" s="1"/>
  <c r="BT107" i="46"/>
  <c r="BS107" i="46"/>
  <c r="BO107" i="46"/>
  <c r="BN107" i="46"/>
  <c r="BM107" i="46"/>
  <c r="BL107" i="46"/>
  <c r="BK107" i="46"/>
  <c r="BJ107" i="46"/>
  <c r="B107" i="46"/>
  <c r="B107" i="44" s="1"/>
  <c r="A107" i="46"/>
  <c r="A105" i="27" s="1"/>
  <c r="EF106" i="46"/>
  <c r="BQ106" i="46" s="1"/>
  <c r="EE106" i="46"/>
  <c r="ED106" i="46"/>
  <c r="BO106" i="46" s="1"/>
  <c r="EC106" i="46"/>
  <c r="EB106" i="46"/>
  <c r="BM106" i="46" s="1"/>
  <c r="EA106" i="46"/>
  <c r="BL106" i="46" s="1"/>
  <c r="DZ106" i="46"/>
  <c r="BK106" i="46" s="1"/>
  <c r="DY106" i="46"/>
  <c r="BJ106" i="46" s="1"/>
  <c r="DX106" i="46"/>
  <c r="BI106" i="46" s="1"/>
  <c r="DW106" i="46"/>
  <c r="BH106" i="46" s="1"/>
  <c r="DV106" i="46"/>
  <c r="BG106" i="46" s="1"/>
  <c r="DU106" i="46"/>
  <c r="DT106" i="46"/>
  <c r="BE106" i="46" s="1"/>
  <c r="DS106" i="46"/>
  <c r="DR106" i="46"/>
  <c r="BC106" i="46" s="1"/>
  <c r="DQ106" i="46"/>
  <c r="BB106" i="46" s="1"/>
  <c r="DP106" i="46"/>
  <c r="DO106" i="46"/>
  <c r="DN106" i="46"/>
  <c r="AY106" i="46" s="1"/>
  <c r="DM106" i="46"/>
  <c r="AX106" i="46" s="1"/>
  <c r="DL106" i="46"/>
  <c r="AW106" i="46" s="1"/>
  <c r="DK106" i="46"/>
  <c r="AV106" i="46" s="1"/>
  <c r="DJ106" i="46"/>
  <c r="AU106" i="46" s="1"/>
  <c r="DI106" i="46"/>
  <c r="AT106" i="46" s="1"/>
  <c r="DH106" i="46"/>
  <c r="AS106" i="46" s="1"/>
  <c r="DG106" i="46"/>
  <c r="AR106" i="46" s="1"/>
  <c r="DF106" i="46"/>
  <c r="AQ106" i="46" s="1"/>
  <c r="DE106" i="46"/>
  <c r="AP106" i="46" s="1"/>
  <c r="DD106" i="46"/>
  <c r="AO106" i="46" s="1"/>
  <c r="DC106" i="46"/>
  <c r="DB106" i="46"/>
  <c r="AM106" i="46" s="1"/>
  <c r="DA106" i="46"/>
  <c r="AL106" i="46" s="1"/>
  <c r="CZ106" i="46"/>
  <c r="AK106" i="46" s="1"/>
  <c r="CY106" i="46"/>
  <c r="AJ106" i="46" s="1"/>
  <c r="CX106" i="46"/>
  <c r="AI106" i="46" s="1"/>
  <c r="CW106" i="46"/>
  <c r="AH106" i="46" s="1"/>
  <c r="CV106" i="46"/>
  <c r="AG106" i="46" s="1"/>
  <c r="CU106" i="46"/>
  <c r="AF106" i="46" s="1"/>
  <c r="CT106" i="46"/>
  <c r="CS106" i="46"/>
  <c r="AD106" i="46" s="1"/>
  <c r="CR106" i="46"/>
  <c r="CQ106" i="46"/>
  <c r="AB106" i="46" s="1"/>
  <c r="CP106" i="46"/>
  <c r="AA106" i="46" s="1"/>
  <c r="CO106" i="46"/>
  <c r="CN106" i="46"/>
  <c r="Y106" i="46" s="1"/>
  <c r="CM106" i="46"/>
  <c r="X106" i="46" s="1"/>
  <c r="CL106" i="46"/>
  <c r="W106" i="46" s="1"/>
  <c r="CK106" i="46"/>
  <c r="V106" i="46" s="1"/>
  <c r="CJ106" i="46"/>
  <c r="U106" i="46" s="1"/>
  <c r="CI106" i="46"/>
  <c r="CH106" i="46"/>
  <c r="S106" i="46" s="1"/>
  <c r="CG106" i="46"/>
  <c r="R106" i="46" s="1"/>
  <c r="CF106" i="46"/>
  <c r="Q106" i="46" s="1"/>
  <c r="CE106" i="46"/>
  <c r="P106" i="46" s="1"/>
  <c r="CD106" i="46"/>
  <c r="O106" i="46" s="1"/>
  <c r="CC106" i="46"/>
  <c r="N106" i="46" s="1"/>
  <c r="CB106" i="46"/>
  <c r="M106" i="46" s="1"/>
  <c r="CA106" i="46"/>
  <c r="BZ106" i="46"/>
  <c r="K106" i="46" s="1"/>
  <c r="BY106" i="46"/>
  <c r="J106" i="46" s="1"/>
  <c r="BX106" i="46"/>
  <c r="I106" i="46" s="1"/>
  <c r="BW106" i="46"/>
  <c r="H106" i="46" s="1"/>
  <c r="BV106" i="46"/>
  <c r="G106" i="46" s="1"/>
  <c r="BU106" i="46"/>
  <c r="F106" i="46" s="1"/>
  <c r="BT106" i="46"/>
  <c r="E106" i="46" s="1"/>
  <c r="BS106" i="46"/>
  <c r="D106" i="46" s="1"/>
  <c r="B106" i="46"/>
  <c r="B106" i="44" s="1"/>
  <c r="A106" i="46"/>
  <c r="A104" i="27" s="1"/>
  <c r="EF105" i="46"/>
  <c r="BQ105" i="46" s="1"/>
  <c r="EE105" i="46"/>
  <c r="BP105" i="46" s="1"/>
  <c r="ED105" i="46"/>
  <c r="BO105" i="44" s="1"/>
  <c r="EC105" i="46"/>
  <c r="BN105" i="44" s="1"/>
  <c r="EB105" i="46"/>
  <c r="BM105" i="46" s="1"/>
  <c r="EA105" i="46"/>
  <c r="DZ105" i="46"/>
  <c r="BK105" i="46" s="1"/>
  <c r="DY105" i="46"/>
  <c r="BJ105" i="46" s="1"/>
  <c r="DX105" i="46"/>
  <c r="BI105" i="46" s="1"/>
  <c r="DW105" i="46"/>
  <c r="BH105" i="46" s="1"/>
  <c r="DV105" i="46"/>
  <c r="BG105" i="46" s="1"/>
  <c r="DU105" i="46"/>
  <c r="BF105" i="46" s="1"/>
  <c r="DT105" i="46"/>
  <c r="BE105" i="46" s="1"/>
  <c r="DS105" i="46"/>
  <c r="DR105" i="46"/>
  <c r="BC105" i="46" s="1"/>
  <c r="DQ105" i="46"/>
  <c r="BB105" i="46" s="1"/>
  <c r="DP105" i="46"/>
  <c r="BA105" i="46" s="1"/>
  <c r="DO105" i="46"/>
  <c r="AZ105" i="46" s="1"/>
  <c r="DN105" i="46"/>
  <c r="DM105" i="46"/>
  <c r="DL105" i="46"/>
  <c r="AW105" i="46" s="1"/>
  <c r="DK105" i="46"/>
  <c r="AV105" i="46" s="1"/>
  <c r="DJ105" i="46"/>
  <c r="AU105" i="46" s="1"/>
  <c r="DI105" i="46"/>
  <c r="AT105" i="46" s="1"/>
  <c r="DH105" i="46"/>
  <c r="AS105" i="46" s="1"/>
  <c r="DG105" i="46"/>
  <c r="AR105" i="46" s="1"/>
  <c r="DF105" i="46"/>
  <c r="AQ105" i="46" s="1"/>
  <c r="DE105" i="46"/>
  <c r="DD105" i="46"/>
  <c r="AO105" i="46" s="1"/>
  <c r="DC105" i="46"/>
  <c r="DB105" i="46"/>
  <c r="AM105" i="46" s="1"/>
  <c r="DA105" i="46"/>
  <c r="CZ105" i="46"/>
  <c r="AK105" i="46" s="1"/>
  <c r="CY105" i="46"/>
  <c r="CX105" i="46"/>
  <c r="AI105" i="46" s="1"/>
  <c r="CW105" i="46"/>
  <c r="CV105" i="46"/>
  <c r="AG105" i="46" s="1"/>
  <c r="CU105" i="46"/>
  <c r="CT105" i="46"/>
  <c r="AE105" i="46" s="1"/>
  <c r="CS105" i="46"/>
  <c r="AD105" i="46" s="1"/>
  <c r="CR105" i="46"/>
  <c r="AC105" i="46" s="1"/>
  <c r="CQ105" i="46"/>
  <c r="AB105" i="46" s="1"/>
  <c r="CP105" i="46"/>
  <c r="AA105" i="46" s="1"/>
  <c r="CO105" i="46"/>
  <c r="Z105" i="46" s="1"/>
  <c r="CN105" i="46"/>
  <c r="Y105" i="46" s="1"/>
  <c r="CM105" i="46"/>
  <c r="X105" i="46" s="1"/>
  <c r="CL105" i="46"/>
  <c r="W105" i="46" s="1"/>
  <c r="CK105" i="46"/>
  <c r="V105" i="46" s="1"/>
  <c r="CJ105" i="46"/>
  <c r="U105" i="46" s="1"/>
  <c r="CI105" i="46"/>
  <c r="T105" i="46" s="1"/>
  <c r="CH105" i="46"/>
  <c r="S105" i="46" s="1"/>
  <c r="CG105" i="46"/>
  <c r="CF105" i="46"/>
  <c r="Q105" i="46" s="1"/>
  <c r="CE105" i="46"/>
  <c r="P105" i="46" s="1"/>
  <c r="CD105" i="46"/>
  <c r="O105" i="46" s="1"/>
  <c r="CC105" i="46"/>
  <c r="CB105" i="46"/>
  <c r="M105" i="46" s="1"/>
  <c r="CA105" i="46"/>
  <c r="L105" i="46" s="1"/>
  <c r="BZ105" i="46"/>
  <c r="K105" i="46" s="1"/>
  <c r="BY105" i="46"/>
  <c r="BX105" i="46"/>
  <c r="BW105" i="46"/>
  <c r="H105" i="46" s="1"/>
  <c r="BV105" i="46"/>
  <c r="G105" i="46" s="1"/>
  <c r="BU105" i="46"/>
  <c r="BT105" i="46"/>
  <c r="E105" i="46" s="1"/>
  <c r="BS105" i="46"/>
  <c r="BO105" i="46"/>
  <c r="BN105" i="46"/>
  <c r="B105" i="46"/>
  <c r="B105" i="44" s="1"/>
  <c r="A105" i="46"/>
  <c r="A105" i="44" s="1"/>
  <c r="EF104" i="46"/>
  <c r="BQ104" i="46" s="1"/>
  <c r="EE104" i="46"/>
  <c r="BP104" i="46" s="1"/>
  <c r="ED104" i="46"/>
  <c r="BO104" i="46" s="1"/>
  <c r="EC104" i="46"/>
  <c r="EB104" i="46"/>
  <c r="BM104" i="46" s="1"/>
  <c r="EA104" i="46"/>
  <c r="DZ104" i="46"/>
  <c r="BK104" i="46" s="1"/>
  <c r="DY104" i="46"/>
  <c r="BJ104" i="46" s="1"/>
  <c r="DX104" i="46"/>
  <c r="BI104" i="46" s="1"/>
  <c r="DW104" i="46"/>
  <c r="BH104" i="46" s="1"/>
  <c r="DV104" i="46"/>
  <c r="BG104" i="46" s="1"/>
  <c r="DU104" i="46"/>
  <c r="DT104" i="46"/>
  <c r="BE104" i="46" s="1"/>
  <c r="DS104" i="46"/>
  <c r="BD104" i="46" s="1"/>
  <c r="DR104" i="46"/>
  <c r="DQ104" i="46"/>
  <c r="DP104" i="46"/>
  <c r="BA104" i="46" s="1"/>
  <c r="DO104" i="46"/>
  <c r="DN104" i="46"/>
  <c r="AY104" i="46" s="1"/>
  <c r="DM104" i="46"/>
  <c r="AX104" i="46" s="1"/>
  <c r="DL104" i="46"/>
  <c r="AW104" i="46" s="1"/>
  <c r="DK104" i="46"/>
  <c r="DJ104" i="46"/>
  <c r="AU104" i="46" s="1"/>
  <c r="DI104" i="46"/>
  <c r="AT104" i="46" s="1"/>
  <c r="DH104" i="46"/>
  <c r="AS104" i="46" s="1"/>
  <c r="DG104" i="46"/>
  <c r="DF104" i="46"/>
  <c r="AQ104" i="46" s="1"/>
  <c r="DE104" i="46"/>
  <c r="AP104" i="46" s="1"/>
  <c r="DD104" i="46"/>
  <c r="AO104" i="46" s="1"/>
  <c r="DC104" i="46"/>
  <c r="DB104" i="46"/>
  <c r="AM104" i="46" s="1"/>
  <c r="DA104" i="46"/>
  <c r="CZ104" i="46"/>
  <c r="AK104" i="46" s="1"/>
  <c r="CY104" i="46"/>
  <c r="AJ104" i="46" s="1"/>
  <c r="CX104" i="46"/>
  <c r="AI104" i="46" s="1"/>
  <c r="CW104" i="46"/>
  <c r="AH104" i="46" s="1"/>
  <c r="CV104" i="46"/>
  <c r="CU104" i="46"/>
  <c r="CT104" i="46"/>
  <c r="AE104" i="46" s="1"/>
  <c r="CS104" i="46"/>
  <c r="CR104" i="46"/>
  <c r="AC104" i="46" s="1"/>
  <c r="CQ104" i="46"/>
  <c r="CP104" i="46"/>
  <c r="AA104" i="46" s="1"/>
  <c r="CO104" i="46"/>
  <c r="Z104" i="46" s="1"/>
  <c r="CN104" i="46"/>
  <c r="Y104" i="46" s="1"/>
  <c r="CM104" i="46"/>
  <c r="CL104" i="46"/>
  <c r="W104" i="46" s="1"/>
  <c r="CK104" i="46"/>
  <c r="V104" i="46" s="1"/>
  <c r="CJ104" i="46"/>
  <c r="U104" i="46" s="1"/>
  <c r="CI104" i="46"/>
  <c r="T104" i="46" s="1"/>
  <c r="CH104" i="46"/>
  <c r="S104" i="46" s="1"/>
  <c r="CG104" i="46"/>
  <c r="R104" i="46" s="1"/>
  <c r="CF104" i="46"/>
  <c r="Q104" i="46" s="1"/>
  <c r="CE104" i="46"/>
  <c r="CD104" i="46"/>
  <c r="O104" i="46" s="1"/>
  <c r="CC104" i="46"/>
  <c r="CB104" i="46"/>
  <c r="M104" i="46" s="1"/>
  <c r="CA104" i="46"/>
  <c r="BZ104" i="46"/>
  <c r="K104" i="46" s="1"/>
  <c r="BY104" i="46"/>
  <c r="J104" i="46" s="1"/>
  <c r="BX104" i="46"/>
  <c r="I104" i="46" s="1"/>
  <c r="BW104" i="46"/>
  <c r="BV104" i="46"/>
  <c r="G104" i="46" s="1"/>
  <c r="BU104" i="46"/>
  <c r="F104" i="46" s="1"/>
  <c r="BT104" i="46"/>
  <c r="E104" i="46" s="1"/>
  <c r="BS104" i="46"/>
  <c r="B104" i="46"/>
  <c r="B104" i="44" s="1"/>
  <c r="A104" i="46"/>
  <c r="A102" i="27" s="1"/>
  <c r="EF103" i="46"/>
  <c r="EE103" i="46"/>
  <c r="ED103" i="46"/>
  <c r="BO103" i="44" s="1"/>
  <c r="EC103" i="46"/>
  <c r="BN103" i="44" s="1"/>
  <c r="EB103" i="46"/>
  <c r="BM103" i="44" s="1"/>
  <c r="EA103" i="46"/>
  <c r="BL103" i="44" s="1"/>
  <c r="DZ103" i="46"/>
  <c r="BK103" i="44" s="1"/>
  <c r="DY103" i="46"/>
  <c r="BJ103" i="44" s="1"/>
  <c r="DX103" i="46"/>
  <c r="BI103" i="46" s="1"/>
  <c r="DW103" i="46"/>
  <c r="DV103" i="46"/>
  <c r="BG103" i="46" s="1"/>
  <c r="DU103" i="46"/>
  <c r="BF103" i="46" s="1"/>
  <c r="DT103" i="46"/>
  <c r="BE103" i="46" s="1"/>
  <c r="DS103" i="46"/>
  <c r="DR103" i="46"/>
  <c r="DQ103" i="46"/>
  <c r="BB103" i="46" s="1"/>
  <c r="DP103" i="46"/>
  <c r="DO103" i="46"/>
  <c r="DN103" i="46"/>
  <c r="AY103" i="46" s="1"/>
  <c r="DM103" i="46"/>
  <c r="AX103" i="46" s="1"/>
  <c r="DL103" i="46"/>
  <c r="AW103" i="46" s="1"/>
  <c r="DK103" i="46"/>
  <c r="AV103" i="46" s="1"/>
  <c r="DJ103" i="46"/>
  <c r="AU103" i="46" s="1"/>
  <c r="DI103" i="46"/>
  <c r="DH103" i="46"/>
  <c r="AS103" i="46" s="1"/>
  <c r="DG103" i="46"/>
  <c r="DF103" i="46"/>
  <c r="AQ103" i="46" s="1"/>
  <c r="DE103" i="46"/>
  <c r="DD103" i="46"/>
  <c r="AO103" i="46" s="1"/>
  <c r="DC103" i="46"/>
  <c r="DB103" i="46"/>
  <c r="AM103" i="46" s="1"/>
  <c r="DA103" i="46"/>
  <c r="CZ103" i="46"/>
  <c r="AK103" i="46" s="1"/>
  <c r="CY103" i="46"/>
  <c r="CX103" i="46"/>
  <c r="CW103" i="46"/>
  <c r="AH103" i="46" s="1"/>
  <c r="CV103" i="46"/>
  <c r="CU103" i="46"/>
  <c r="CT103" i="46"/>
  <c r="AE103" i="46" s="1"/>
  <c r="CS103" i="46"/>
  <c r="AD103" i="46" s="1"/>
  <c r="CR103" i="46"/>
  <c r="AC103" i="46" s="1"/>
  <c r="CQ103" i="46"/>
  <c r="CP103" i="46"/>
  <c r="AA103" i="46" s="1"/>
  <c r="CO103" i="46"/>
  <c r="CN103" i="46"/>
  <c r="Y103" i="46" s="1"/>
  <c r="CM103" i="46"/>
  <c r="CL103" i="46"/>
  <c r="W103" i="46" s="1"/>
  <c r="CK103" i="46"/>
  <c r="V103" i="46" s="1"/>
  <c r="CJ103" i="46"/>
  <c r="U103" i="46" s="1"/>
  <c r="CI103" i="46"/>
  <c r="CH103" i="46"/>
  <c r="S103" i="46" s="1"/>
  <c r="CG103" i="46"/>
  <c r="R103" i="46" s="1"/>
  <c r="CF103" i="46"/>
  <c r="Q103" i="46" s="1"/>
  <c r="CE103" i="46"/>
  <c r="P103" i="46" s="1"/>
  <c r="CD103" i="46"/>
  <c r="O103" i="46" s="1"/>
  <c r="CC103" i="46"/>
  <c r="N103" i="46" s="1"/>
  <c r="CB103" i="46"/>
  <c r="M103" i="46" s="1"/>
  <c r="CA103" i="46"/>
  <c r="BZ103" i="46"/>
  <c r="K103" i="46" s="1"/>
  <c r="BY103" i="46"/>
  <c r="BX103" i="46"/>
  <c r="I103" i="46" s="1"/>
  <c r="BW103" i="46"/>
  <c r="H103" i="46" s="1"/>
  <c r="BV103" i="46"/>
  <c r="G103" i="46" s="1"/>
  <c r="BU103" i="46"/>
  <c r="BT103" i="46"/>
  <c r="E103" i="46" s="1"/>
  <c r="BS103" i="46"/>
  <c r="BO103" i="46"/>
  <c r="BN103" i="46"/>
  <c r="BM103" i="46"/>
  <c r="BL103" i="46"/>
  <c r="BK103" i="46"/>
  <c r="B103" i="46"/>
  <c r="B103" i="44" s="1"/>
  <c r="A103" i="46"/>
  <c r="A101" i="27" s="1"/>
  <c r="EF102" i="46"/>
  <c r="BQ102" i="46" s="1"/>
  <c r="EE102" i="46"/>
  <c r="ED102" i="46"/>
  <c r="BO102" i="46" s="1"/>
  <c r="EC102" i="46"/>
  <c r="BN102" i="46" s="1"/>
  <c r="EB102" i="46"/>
  <c r="BM102" i="46" s="1"/>
  <c r="EA102" i="46"/>
  <c r="BL102" i="46" s="1"/>
  <c r="DZ102" i="46"/>
  <c r="DY102" i="46"/>
  <c r="DX102" i="46"/>
  <c r="BI102" i="46" s="1"/>
  <c r="DW102" i="46"/>
  <c r="BH102" i="46" s="1"/>
  <c r="DV102" i="46"/>
  <c r="BG102" i="46" s="1"/>
  <c r="DU102" i="46"/>
  <c r="BF102" i="46" s="1"/>
  <c r="DT102" i="46"/>
  <c r="DS102" i="46"/>
  <c r="BD102" i="46" s="1"/>
  <c r="DR102" i="46"/>
  <c r="BC102" i="46" s="1"/>
  <c r="DQ102" i="46"/>
  <c r="DP102" i="46"/>
  <c r="BA102" i="46" s="1"/>
  <c r="DO102" i="46"/>
  <c r="DN102" i="46"/>
  <c r="AY102" i="46" s="1"/>
  <c r="DM102" i="46"/>
  <c r="AX102" i="46" s="1"/>
  <c r="DL102" i="46"/>
  <c r="AW102" i="46" s="1"/>
  <c r="DK102" i="46"/>
  <c r="AV102" i="46" s="1"/>
  <c r="DJ102" i="46"/>
  <c r="DI102" i="46"/>
  <c r="DH102" i="46"/>
  <c r="AS102" i="46" s="1"/>
  <c r="DG102" i="46"/>
  <c r="AR102" i="46" s="1"/>
  <c r="DF102" i="46"/>
  <c r="AQ102" i="46" s="1"/>
  <c r="DE102" i="46"/>
  <c r="DD102" i="46"/>
  <c r="AO102" i="46" s="1"/>
  <c r="DC102" i="46"/>
  <c r="AN102" i="46" s="1"/>
  <c r="DB102" i="46"/>
  <c r="AM102" i="46" s="1"/>
  <c r="DA102" i="46"/>
  <c r="CZ102" i="46"/>
  <c r="AK102" i="46" s="1"/>
  <c r="CY102" i="46"/>
  <c r="CX102" i="46"/>
  <c r="AI102" i="46" s="1"/>
  <c r="CW102" i="46"/>
  <c r="AH102" i="46" s="1"/>
  <c r="CV102" i="46"/>
  <c r="AG102" i="46" s="1"/>
  <c r="CU102" i="46"/>
  <c r="CT102" i="46"/>
  <c r="CS102" i="46"/>
  <c r="CR102" i="46"/>
  <c r="AC102" i="46" s="1"/>
  <c r="CQ102" i="46"/>
  <c r="AB102" i="46" s="1"/>
  <c r="CP102" i="46"/>
  <c r="AA102" i="46" s="1"/>
  <c r="CO102" i="46"/>
  <c r="Z102" i="46" s="1"/>
  <c r="CN102" i="46"/>
  <c r="Y102" i="46" s="1"/>
  <c r="CM102" i="46"/>
  <c r="CL102" i="46"/>
  <c r="W102" i="46" s="1"/>
  <c r="CK102" i="46"/>
  <c r="CJ102" i="46"/>
  <c r="U102" i="46" s="1"/>
  <c r="CI102" i="46"/>
  <c r="CH102" i="46"/>
  <c r="S102" i="46" s="1"/>
  <c r="CG102" i="46"/>
  <c r="R102" i="46" s="1"/>
  <c r="CF102" i="46"/>
  <c r="Q102" i="46" s="1"/>
  <c r="CE102" i="46"/>
  <c r="P102" i="46" s="1"/>
  <c r="CD102" i="46"/>
  <c r="O102" i="46" s="1"/>
  <c r="CC102" i="46"/>
  <c r="CB102" i="46"/>
  <c r="M102" i="46" s="1"/>
  <c r="CA102" i="46"/>
  <c r="L102" i="46" s="1"/>
  <c r="BZ102" i="46"/>
  <c r="K102" i="46" s="1"/>
  <c r="BY102" i="46"/>
  <c r="J102" i="46" s="1"/>
  <c r="BX102" i="46"/>
  <c r="I102" i="46" s="1"/>
  <c r="BW102" i="46"/>
  <c r="H102" i="46" s="1"/>
  <c r="BV102" i="46"/>
  <c r="BU102" i="46"/>
  <c r="BT102" i="46"/>
  <c r="E102" i="46" s="1"/>
  <c r="BS102" i="46"/>
  <c r="D102" i="46" s="1"/>
  <c r="B102" i="46"/>
  <c r="B102" i="44" s="1"/>
  <c r="A102" i="46"/>
  <c r="EF101" i="46"/>
  <c r="BQ101" i="46" s="1"/>
  <c r="EE101" i="46"/>
  <c r="ED101" i="46"/>
  <c r="BO101" i="44" s="1"/>
  <c r="EC101" i="46"/>
  <c r="BN101" i="44" s="1"/>
  <c r="EB101" i="46"/>
  <c r="BM101" i="44" s="1"/>
  <c r="EA101" i="46"/>
  <c r="BL101" i="46" s="1"/>
  <c r="DZ101" i="46"/>
  <c r="BK101" i="46" s="1"/>
  <c r="DY101" i="46"/>
  <c r="BJ101" i="46" s="1"/>
  <c r="DX101" i="46"/>
  <c r="BI101" i="46" s="1"/>
  <c r="DW101" i="46"/>
  <c r="BH101" i="46" s="1"/>
  <c r="DV101" i="46"/>
  <c r="BG101" i="46" s="1"/>
  <c r="DU101" i="46"/>
  <c r="DT101" i="46"/>
  <c r="BE101" i="46" s="1"/>
  <c r="DS101" i="46"/>
  <c r="DR101" i="46"/>
  <c r="BC101" i="46" s="1"/>
  <c r="DQ101" i="46"/>
  <c r="BB101" i="46" s="1"/>
  <c r="DP101" i="46"/>
  <c r="BA101" i="46" s="1"/>
  <c r="DO101" i="46"/>
  <c r="AZ101" i="46" s="1"/>
  <c r="DN101" i="46"/>
  <c r="AY101" i="46" s="1"/>
  <c r="DM101" i="46"/>
  <c r="AX101" i="46" s="1"/>
  <c r="DL101" i="46"/>
  <c r="AW101" i="46" s="1"/>
  <c r="DK101" i="46"/>
  <c r="AV101" i="46" s="1"/>
  <c r="DJ101" i="46"/>
  <c r="AU101" i="46" s="1"/>
  <c r="DI101" i="46"/>
  <c r="AT101" i="46" s="1"/>
  <c r="DH101" i="46"/>
  <c r="AS101" i="46" s="1"/>
  <c r="DG101" i="46"/>
  <c r="DF101" i="46"/>
  <c r="DE101" i="46"/>
  <c r="AP101" i="46" s="1"/>
  <c r="DD101" i="46"/>
  <c r="AO101" i="46" s="1"/>
  <c r="DC101" i="46"/>
  <c r="AN101" i="46" s="1"/>
  <c r="DB101" i="46"/>
  <c r="AM101" i="46" s="1"/>
  <c r="DA101" i="46"/>
  <c r="AL101" i="46" s="1"/>
  <c r="CZ101" i="46"/>
  <c r="AK101" i="46" s="1"/>
  <c r="CY101" i="46"/>
  <c r="AJ101" i="46" s="1"/>
  <c r="CX101" i="46"/>
  <c r="AI101" i="46" s="1"/>
  <c r="CW101" i="46"/>
  <c r="CV101" i="46"/>
  <c r="AG101" i="46" s="1"/>
  <c r="CU101" i="46"/>
  <c r="AF101" i="46" s="1"/>
  <c r="CT101" i="46"/>
  <c r="AE101" i="46" s="1"/>
  <c r="CS101" i="46"/>
  <c r="AD101" i="46" s="1"/>
  <c r="CR101" i="46"/>
  <c r="AC101" i="46" s="1"/>
  <c r="CQ101" i="46"/>
  <c r="AB101" i="46" s="1"/>
  <c r="CP101" i="46"/>
  <c r="AA101" i="46" s="1"/>
  <c r="CO101" i="46"/>
  <c r="CN101" i="46"/>
  <c r="Y101" i="46" s="1"/>
  <c r="CM101" i="46"/>
  <c r="CL101" i="46"/>
  <c r="W101" i="46" s="1"/>
  <c r="CK101" i="46"/>
  <c r="V101" i="46" s="1"/>
  <c r="CJ101" i="46"/>
  <c r="U101" i="46" s="1"/>
  <c r="CI101" i="46"/>
  <c r="T101" i="46" s="1"/>
  <c r="CH101" i="46"/>
  <c r="S101" i="46" s="1"/>
  <c r="CG101" i="46"/>
  <c r="R101" i="46" s="1"/>
  <c r="CF101" i="46"/>
  <c r="Q101" i="46" s="1"/>
  <c r="CE101" i="46"/>
  <c r="P101" i="46" s="1"/>
  <c r="CD101" i="46"/>
  <c r="O101" i="46" s="1"/>
  <c r="CC101" i="46"/>
  <c r="N101" i="46" s="1"/>
  <c r="CB101" i="46"/>
  <c r="M101" i="46" s="1"/>
  <c r="CA101" i="46"/>
  <c r="L101" i="46" s="1"/>
  <c r="BZ101" i="46"/>
  <c r="K101" i="46" s="1"/>
  <c r="BY101" i="46"/>
  <c r="BX101" i="46"/>
  <c r="I101" i="46" s="1"/>
  <c r="BW101" i="46"/>
  <c r="BV101" i="46"/>
  <c r="G101" i="46" s="1"/>
  <c r="BU101" i="46"/>
  <c r="F101" i="46" s="1"/>
  <c r="BT101" i="46"/>
  <c r="E101" i="46" s="1"/>
  <c r="BS101" i="46"/>
  <c r="BO101" i="46"/>
  <c r="BN101" i="46"/>
  <c r="B101" i="46"/>
  <c r="B101" i="44" s="1"/>
  <c r="A101" i="46"/>
  <c r="A99" i="27" s="1"/>
  <c r="EF100" i="46"/>
  <c r="BQ100" i="46" s="1"/>
  <c r="EE100" i="46"/>
  <c r="BP100" i="46" s="1"/>
  <c r="ED100" i="46"/>
  <c r="BO100" i="46" s="1"/>
  <c r="EC100" i="46"/>
  <c r="BN100" i="46" s="1"/>
  <c r="EB100" i="46"/>
  <c r="BM100" i="46" s="1"/>
  <c r="EA100" i="46"/>
  <c r="BL100" i="46" s="1"/>
  <c r="DZ100" i="46"/>
  <c r="BK100" i="46" s="1"/>
  <c r="DY100" i="46"/>
  <c r="BJ100" i="46" s="1"/>
  <c r="DX100" i="46"/>
  <c r="BI100" i="46" s="1"/>
  <c r="DW100" i="46"/>
  <c r="BH100" i="46" s="1"/>
  <c r="DV100" i="46"/>
  <c r="BG100" i="46" s="1"/>
  <c r="DU100" i="46"/>
  <c r="BF100" i="46" s="1"/>
  <c r="DT100" i="46"/>
  <c r="BE100" i="46" s="1"/>
  <c r="DS100" i="46"/>
  <c r="BD100" i="46" s="1"/>
  <c r="DR100" i="46"/>
  <c r="DQ100" i="46"/>
  <c r="BB100" i="46" s="1"/>
  <c r="DP100" i="46"/>
  <c r="BA100" i="46" s="1"/>
  <c r="DO100" i="46"/>
  <c r="AZ100" i="46" s="1"/>
  <c r="DN100" i="46"/>
  <c r="DM100" i="46"/>
  <c r="AX100" i="46" s="1"/>
  <c r="DL100" i="46"/>
  <c r="AW100" i="46" s="1"/>
  <c r="DK100" i="46"/>
  <c r="AV100" i="46" s="1"/>
  <c r="DJ100" i="46"/>
  <c r="AU100" i="46" s="1"/>
  <c r="DI100" i="46"/>
  <c r="AT100" i="46" s="1"/>
  <c r="DH100" i="46"/>
  <c r="AS100" i="46" s="1"/>
  <c r="DG100" i="46"/>
  <c r="AR100" i="46" s="1"/>
  <c r="DF100" i="46"/>
  <c r="AQ100" i="46" s="1"/>
  <c r="DE100" i="46"/>
  <c r="AP100" i="46" s="1"/>
  <c r="DD100" i="46"/>
  <c r="AO100" i="46" s="1"/>
  <c r="DC100" i="46"/>
  <c r="AN100" i="46" s="1"/>
  <c r="DB100" i="46"/>
  <c r="DA100" i="46"/>
  <c r="AL100" i="46" s="1"/>
  <c r="CZ100" i="46"/>
  <c r="AK100" i="46" s="1"/>
  <c r="CY100" i="46"/>
  <c r="AJ100" i="46" s="1"/>
  <c r="CX100" i="46"/>
  <c r="CW100" i="46"/>
  <c r="AH100" i="46" s="1"/>
  <c r="CV100" i="46"/>
  <c r="AG100" i="46" s="1"/>
  <c r="CU100" i="46"/>
  <c r="CT100" i="46"/>
  <c r="AE100" i="46" s="1"/>
  <c r="CS100" i="46"/>
  <c r="AD100" i="46" s="1"/>
  <c r="CR100" i="46"/>
  <c r="AC100" i="46" s="1"/>
  <c r="CQ100" i="46"/>
  <c r="AB100" i="46" s="1"/>
  <c r="CP100" i="46"/>
  <c r="AA100" i="46" s="1"/>
  <c r="CO100" i="46"/>
  <c r="CN100" i="46"/>
  <c r="Y100" i="46" s="1"/>
  <c r="CM100" i="46"/>
  <c r="X100" i="46" s="1"/>
  <c r="CL100" i="46"/>
  <c r="CK100" i="46"/>
  <c r="V100" i="46" s="1"/>
  <c r="CJ100" i="46"/>
  <c r="U100" i="46" s="1"/>
  <c r="CI100" i="46"/>
  <c r="T100" i="46" s="1"/>
  <c r="CH100" i="46"/>
  <c r="S100" i="46" s="1"/>
  <c r="CG100" i="46"/>
  <c r="R100" i="46" s="1"/>
  <c r="CF100" i="46"/>
  <c r="Q100" i="46" s="1"/>
  <c r="CE100" i="46"/>
  <c r="P100" i="46" s="1"/>
  <c r="CD100" i="46"/>
  <c r="O100" i="46" s="1"/>
  <c r="CC100" i="46"/>
  <c r="N100" i="46" s="1"/>
  <c r="CB100" i="46"/>
  <c r="M100" i="46" s="1"/>
  <c r="CA100" i="46"/>
  <c r="L100" i="46" s="1"/>
  <c r="BZ100" i="46"/>
  <c r="K100" i="46" s="1"/>
  <c r="BY100" i="46"/>
  <c r="J100" i="46" s="1"/>
  <c r="BX100" i="46"/>
  <c r="I100" i="46" s="1"/>
  <c r="BW100" i="46"/>
  <c r="H100" i="46" s="1"/>
  <c r="BV100" i="46"/>
  <c r="G100" i="46" s="1"/>
  <c r="BU100" i="46"/>
  <c r="F100" i="46" s="1"/>
  <c r="BT100" i="46"/>
  <c r="E100" i="46" s="1"/>
  <c r="BS100" i="46"/>
  <c r="D100" i="46" s="1"/>
  <c r="B100" i="46"/>
  <c r="B100" i="44" s="1"/>
  <c r="A100" i="46"/>
  <c r="A98" i="27" s="1"/>
  <c r="EF99" i="46"/>
  <c r="EE99" i="46"/>
  <c r="BP99" i="46" s="1"/>
  <c r="ED99" i="46"/>
  <c r="BO99" i="44" s="1"/>
  <c r="EC99" i="46"/>
  <c r="BN99" i="44" s="1"/>
  <c r="EB99" i="46"/>
  <c r="BM99" i="46" s="1"/>
  <c r="EA99" i="46"/>
  <c r="BL99" i="46" s="1"/>
  <c r="DZ99" i="46"/>
  <c r="DY99" i="46"/>
  <c r="BJ99" i="46" s="1"/>
  <c r="DX99" i="46"/>
  <c r="DW99" i="46"/>
  <c r="BH99" i="46" s="1"/>
  <c r="DV99" i="46"/>
  <c r="DU99" i="46"/>
  <c r="BF99" i="46" s="1"/>
  <c r="DT99" i="46"/>
  <c r="BE99" i="46" s="1"/>
  <c r="DS99" i="46"/>
  <c r="BD99" i="46" s="1"/>
  <c r="DR99" i="46"/>
  <c r="DQ99" i="46"/>
  <c r="BB99" i="46" s="1"/>
  <c r="DP99" i="46"/>
  <c r="DO99" i="46"/>
  <c r="AZ99" i="46" s="1"/>
  <c r="DN99" i="46"/>
  <c r="AY99" i="46" s="1"/>
  <c r="DM99" i="46"/>
  <c r="AX99" i="46" s="1"/>
  <c r="DL99" i="46"/>
  <c r="AW99" i="46" s="1"/>
  <c r="DK99" i="46"/>
  <c r="AV99" i="46" s="1"/>
  <c r="DJ99" i="46"/>
  <c r="AU99" i="46" s="1"/>
  <c r="DI99" i="46"/>
  <c r="AT99" i="46" s="1"/>
  <c r="DH99" i="46"/>
  <c r="AS99" i="46" s="1"/>
  <c r="DG99" i="46"/>
  <c r="AR99" i="46" s="1"/>
  <c r="DF99" i="46"/>
  <c r="AQ99" i="46" s="1"/>
  <c r="DE99" i="46"/>
  <c r="AP99" i="46" s="1"/>
  <c r="DD99" i="46"/>
  <c r="AO99" i="46" s="1"/>
  <c r="DC99" i="46"/>
  <c r="AN99" i="46" s="1"/>
  <c r="DB99" i="46"/>
  <c r="DA99" i="46"/>
  <c r="AL99" i="46" s="1"/>
  <c r="CZ99" i="46"/>
  <c r="AK99" i="46" s="1"/>
  <c r="CY99" i="46"/>
  <c r="AJ99" i="46" s="1"/>
  <c r="CX99" i="46"/>
  <c r="CW99" i="46"/>
  <c r="AH99" i="46" s="1"/>
  <c r="CV99" i="46"/>
  <c r="AG99" i="46" s="1"/>
  <c r="CU99" i="46"/>
  <c r="AF99" i="46" s="1"/>
  <c r="CT99" i="46"/>
  <c r="AE99" i="46" s="1"/>
  <c r="CS99" i="46"/>
  <c r="AD99" i="46" s="1"/>
  <c r="CR99" i="46"/>
  <c r="CQ99" i="46"/>
  <c r="AB99" i="46" s="1"/>
  <c r="CP99" i="46"/>
  <c r="AA99" i="46" s="1"/>
  <c r="CO99" i="46"/>
  <c r="Z99" i="46" s="1"/>
  <c r="CN99" i="46"/>
  <c r="Y99" i="46" s="1"/>
  <c r="CM99" i="46"/>
  <c r="X99" i="46" s="1"/>
  <c r="CL99" i="46"/>
  <c r="W99" i="46" s="1"/>
  <c r="CK99" i="46"/>
  <c r="V99" i="46" s="1"/>
  <c r="CJ99" i="46"/>
  <c r="U99" i="46" s="1"/>
  <c r="CI99" i="46"/>
  <c r="T99" i="46" s="1"/>
  <c r="CH99" i="46"/>
  <c r="S99" i="46" s="1"/>
  <c r="CG99" i="46"/>
  <c r="R99" i="46" s="1"/>
  <c r="CF99" i="46"/>
  <c r="Q99" i="46" s="1"/>
  <c r="CE99" i="46"/>
  <c r="CD99" i="46"/>
  <c r="O99" i="46" s="1"/>
  <c r="CC99" i="46"/>
  <c r="N99" i="46" s="1"/>
  <c r="CB99" i="46"/>
  <c r="CA99" i="46"/>
  <c r="L99" i="46" s="1"/>
  <c r="BZ99" i="46"/>
  <c r="K99" i="46" s="1"/>
  <c r="BY99" i="46"/>
  <c r="J99" i="46" s="1"/>
  <c r="BX99" i="46"/>
  <c r="I99" i="46" s="1"/>
  <c r="BW99" i="46"/>
  <c r="H99" i="46" s="1"/>
  <c r="BV99" i="46"/>
  <c r="G99" i="46" s="1"/>
  <c r="BU99" i="46"/>
  <c r="F99" i="46" s="1"/>
  <c r="BT99" i="46"/>
  <c r="BS99" i="46"/>
  <c r="D99" i="46" s="1"/>
  <c r="BO99" i="46"/>
  <c r="BN99" i="46"/>
  <c r="B99" i="46"/>
  <c r="B99" i="44" s="1"/>
  <c r="A99" i="46"/>
  <c r="A97" i="27" s="1"/>
  <c r="EF98" i="46"/>
  <c r="EE98" i="46"/>
  <c r="BP98" i="46" s="1"/>
  <c r="ED98" i="46"/>
  <c r="EC98" i="46"/>
  <c r="BN98" i="46" s="1"/>
  <c r="EB98" i="46"/>
  <c r="BM98" i="46" s="1"/>
  <c r="EA98" i="46"/>
  <c r="BL98" i="46" s="1"/>
  <c r="DZ98" i="46"/>
  <c r="BK98" i="46" s="1"/>
  <c r="DY98" i="46"/>
  <c r="BJ98" i="46" s="1"/>
  <c r="DX98" i="46"/>
  <c r="BI98" i="46" s="1"/>
  <c r="DW98" i="46"/>
  <c r="BH98" i="46" s="1"/>
  <c r="DV98" i="46"/>
  <c r="DU98" i="46"/>
  <c r="DT98" i="46"/>
  <c r="DS98" i="46"/>
  <c r="BD98" i="46" s="1"/>
  <c r="DR98" i="46"/>
  <c r="BC98" i="46" s="1"/>
  <c r="DQ98" i="46"/>
  <c r="BB98" i="46" s="1"/>
  <c r="DP98" i="46"/>
  <c r="BA98" i="46" s="1"/>
  <c r="DO98" i="46"/>
  <c r="AZ98" i="46" s="1"/>
  <c r="DN98" i="46"/>
  <c r="DM98" i="46"/>
  <c r="AX98" i="46" s="1"/>
  <c r="DL98" i="46"/>
  <c r="DK98" i="46"/>
  <c r="AV98" i="46" s="1"/>
  <c r="DJ98" i="46"/>
  <c r="AU98" i="46" s="1"/>
  <c r="DI98" i="46"/>
  <c r="AT98" i="46" s="1"/>
  <c r="DH98" i="46"/>
  <c r="DG98" i="46"/>
  <c r="AR98" i="46" s="1"/>
  <c r="DF98" i="46"/>
  <c r="DE98" i="46"/>
  <c r="AP98" i="46" s="1"/>
  <c r="DD98" i="46"/>
  <c r="DC98" i="46"/>
  <c r="AN98" i="46" s="1"/>
  <c r="DB98" i="46"/>
  <c r="AM98" i="46" s="1"/>
  <c r="DA98" i="46"/>
  <c r="AL98" i="46" s="1"/>
  <c r="CZ98" i="46"/>
  <c r="AK98" i="46" s="1"/>
  <c r="CY98" i="46"/>
  <c r="AJ98" i="46" s="1"/>
  <c r="CX98" i="46"/>
  <c r="CW98" i="46"/>
  <c r="AH98" i="46" s="1"/>
  <c r="CV98" i="46"/>
  <c r="AG98" i="46" s="1"/>
  <c r="CU98" i="46"/>
  <c r="AF98" i="46" s="1"/>
  <c r="CT98" i="46"/>
  <c r="AE98" i="46" s="1"/>
  <c r="CS98" i="46"/>
  <c r="AD98" i="46" s="1"/>
  <c r="CR98" i="46"/>
  <c r="AC98" i="46" s="1"/>
  <c r="CQ98" i="46"/>
  <c r="AB98" i="46" s="1"/>
  <c r="CP98" i="46"/>
  <c r="AA98" i="46" s="1"/>
  <c r="CO98" i="46"/>
  <c r="Z98" i="46" s="1"/>
  <c r="CN98" i="46"/>
  <c r="Y98" i="46" s="1"/>
  <c r="CM98" i="46"/>
  <c r="X98" i="46" s="1"/>
  <c r="CL98" i="46"/>
  <c r="W98" i="46" s="1"/>
  <c r="CK98" i="46"/>
  <c r="V98" i="46" s="1"/>
  <c r="CJ98" i="46"/>
  <c r="CI98" i="46"/>
  <c r="T98" i="46" s="1"/>
  <c r="CH98" i="46"/>
  <c r="CG98" i="46"/>
  <c r="R98" i="46" s="1"/>
  <c r="CF98" i="46"/>
  <c r="Q98" i="46" s="1"/>
  <c r="CE98" i="46"/>
  <c r="P98" i="46" s="1"/>
  <c r="CD98" i="46"/>
  <c r="O98" i="46" s="1"/>
  <c r="CC98" i="46"/>
  <c r="N98" i="46" s="1"/>
  <c r="CB98" i="46"/>
  <c r="CA98" i="46"/>
  <c r="L98" i="46" s="1"/>
  <c r="BZ98" i="46"/>
  <c r="BY98" i="46"/>
  <c r="J98" i="46" s="1"/>
  <c r="BX98" i="46"/>
  <c r="I98" i="46" s="1"/>
  <c r="BW98" i="46"/>
  <c r="H98" i="46" s="1"/>
  <c r="BV98" i="46"/>
  <c r="G98" i="46" s="1"/>
  <c r="BU98" i="46"/>
  <c r="F98" i="46" s="1"/>
  <c r="BT98" i="46"/>
  <c r="BS98" i="46"/>
  <c r="D98" i="46" s="1"/>
  <c r="B98" i="46"/>
  <c r="B98" i="44" s="1"/>
  <c r="A98" i="46"/>
  <c r="A96" i="27" s="1"/>
  <c r="EF97" i="46"/>
  <c r="EE97" i="46"/>
  <c r="BP97" i="46" s="1"/>
  <c r="ED97" i="46"/>
  <c r="BO97" i="44" s="1"/>
  <c r="EC97" i="46"/>
  <c r="BN97" i="44" s="1"/>
  <c r="EB97" i="46"/>
  <c r="BM97" i="44" s="1"/>
  <c r="EA97" i="46"/>
  <c r="BL97" i="44" s="1"/>
  <c r="DZ97" i="46"/>
  <c r="BK97" i="44" s="1"/>
  <c r="DY97" i="46"/>
  <c r="BJ97" i="44" s="1"/>
  <c r="DX97" i="46"/>
  <c r="DW97" i="46"/>
  <c r="BH97" i="46" s="1"/>
  <c r="DV97" i="46"/>
  <c r="BG97" i="46" s="1"/>
  <c r="DU97" i="46"/>
  <c r="BF97" i="46" s="1"/>
  <c r="DT97" i="46"/>
  <c r="BE97" i="46" s="1"/>
  <c r="DS97" i="46"/>
  <c r="BD97" i="46" s="1"/>
  <c r="DR97" i="46"/>
  <c r="DQ97" i="46"/>
  <c r="BB97" i="46" s="1"/>
  <c r="DP97" i="46"/>
  <c r="DO97" i="46"/>
  <c r="AZ97" i="46" s="1"/>
  <c r="DN97" i="46"/>
  <c r="AY97" i="46" s="1"/>
  <c r="DM97" i="46"/>
  <c r="AX97" i="46" s="1"/>
  <c r="DL97" i="46"/>
  <c r="AW97" i="46" s="1"/>
  <c r="DK97" i="46"/>
  <c r="AV97" i="46" s="1"/>
  <c r="DJ97" i="46"/>
  <c r="DI97" i="46"/>
  <c r="AT97" i="46" s="1"/>
  <c r="DH97" i="46"/>
  <c r="AS97" i="46" s="1"/>
  <c r="DG97" i="46"/>
  <c r="AR97" i="46" s="1"/>
  <c r="DF97" i="46"/>
  <c r="AQ97" i="46" s="1"/>
  <c r="DE97" i="46"/>
  <c r="AP97" i="46" s="1"/>
  <c r="DD97" i="46"/>
  <c r="DC97" i="46"/>
  <c r="AN97" i="46" s="1"/>
  <c r="DB97" i="46"/>
  <c r="DA97" i="46"/>
  <c r="AL97" i="46" s="1"/>
  <c r="CZ97" i="46"/>
  <c r="AK97" i="46" s="1"/>
  <c r="CY97" i="46"/>
  <c r="AJ97" i="46" s="1"/>
  <c r="CX97" i="46"/>
  <c r="CW97" i="46"/>
  <c r="AH97" i="46" s="1"/>
  <c r="CV97" i="46"/>
  <c r="AG97" i="46" s="1"/>
  <c r="CU97" i="46"/>
  <c r="AF97" i="46" s="1"/>
  <c r="CT97" i="46"/>
  <c r="CS97" i="46"/>
  <c r="AD97" i="46" s="1"/>
  <c r="CR97" i="46"/>
  <c r="CQ97" i="46"/>
  <c r="AB97" i="46" s="1"/>
  <c r="CP97" i="46"/>
  <c r="AA97" i="46" s="1"/>
  <c r="CO97" i="46"/>
  <c r="Z97" i="46" s="1"/>
  <c r="CN97" i="46"/>
  <c r="Y97" i="46" s="1"/>
  <c r="CM97" i="46"/>
  <c r="X97" i="46" s="1"/>
  <c r="CL97" i="46"/>
  <c r="CK97" i="46"/>
  <c r="V97" i="46" s="1"/>
  <c r="CJ97" i="46"/>
  <c r="U97" i="46" s="1"/>
  <c r="CI97" i="46"/>
  <c r="T97" i="46" s="1"/>
  <c r="CH97" i="46"/>
  <c r="S97" i="46" s="1"/>
  <c r="CG97" i="46"/>
  <c r="R97" i="46" s="1"/>
  <c r="CF97" i="46"/>
  <c r="Q97" i="46" s="1"/>
  <c r="CE97" i="46"/>
  <c r="P97" i="46" s="1"/>
  <c r="CD97" i="46"/>
  <c r="CC97" i="46"/>
  <c r="N97" i="46" s="1"/>
  <c r="CB97" i="46"/>
  <c r="CA97" i="46"/>
  <c r="L97" i="46" s="1"/>
  <c r="BZ97" i="46"/>
  <c r="K97" i="46" s="1"/>
  <c r="BY97" i="46"/>
  <c r="BX97" i="46"/>
  <c r="I97" i="46" s="1"/>
  <c r="BW97" i="46"/>
  <c r="H97" i="46" s="1"/>
  <c r="BV97" i="46"/>
  <c r="BU97" i="46"/>
  <c r="F97" i="46" s="1"/>
  <c r="BT97" i="46"/>
  <c r="E97" i="46" s="1"/>
  <c r="BS97" i="46"/>
  <c r="D97" i="46" s="1"/>
  <c r="BO97" i="46"/>
  <c r="BN97" i="46"/>
  <c r="BM97" i="46"/>
  <c r="BL97" i="46"/>
  <c r="BK97" i="46"/>
  <c r="BJ97" i="46"/>
  <c r="B97" i="46"/>
  <c r="B97" i="44" s="1"/>
  <c r="A97" i="46"/>
  <c r="A95" i="27" s="1"/>
  <c r="EF96" i="46"/>
  <c r="BQ96" i="46" s="1"/>
  <c r="EE96" i="46"/>
  <c r="BP96" i="46" s="1"/>
  <c r="ED96" i="46"/>
  <c r="BO96" i="46" s="1"/>
  <c r="EC96" i="46"/>
  <c r="BN96" i="46" s="1"/>
  <c r="EB96" i="46"/>
  <c r="EA96" i="46"/>
  <c r="BL96" i="46" s="1"/>
  <c r="DZ96" i="46"/>
  <c r="DY96" i="46"/>
  <c r="BJ96" i="46" s="1"/>
  <c r="DX96" i="46"/>
  <c r="BI96" i="46" s="1"/>
  <c r="DW96" i="46"/>
  <c r="BH96" i="46" s="1"/>
  <c r="DV96" i="46"/>
  <c r="BG96" i="46" s="1"/>
  <c r="DU96" i="46"/>
  <c r="BF96" i="46" s="1"/>
  <c r="DT96" i="46"/>
  <c r="DS96" i="46"/>
  <c r="BD96" i="46" s="1"/>
  <c r="DR96" i="46"/>
  <c r="BC96" i="46" s="1"/>
  <c r="DQ96" i="46"/>
  <c r="BB96" i="46" s="1"/>
  <c r="DP96" i="46"/>
  <c r="BA96" i="46" s="1"/>
  <c r="DO96" i="46"/>
  <c r="AZ96" i="46" s="1"/>
  <c r="DN96" i="46"/>
  <c r="AY96" i="46" s="1"/>
  <c r="DM96" i="46"/>
  <c r="AX96" i="46" s="1"/>
  <c r="DL96" i="46"/>
  <c r="DK96" i="46"/>
  <c r="AV96" i="46" s="1"/>
  <c r="DJ96" i="46"/>
  <c r="DI96" i="46"/>
  <c r="AT96" i="46" s="1"/>
  <c r="DH96" i="46"/>
  <c r="DG96" i="46"/>
  <c r="AR96" i="46" s="1"/>
  <c r="DF96" i="46"/>
  <c r="AQ96" i="46" s="1"/>
  <c r="DE96" i="46"/>
  <c r="AP96" i="46" s="1"/>
  <c r="DD96" i="46"/>
  <c r="DC96" i="46"/>
  <c r="DB96" i="46"/>
  <c r="AM96" i="46" s="1"/>
  <c r="DA96" i="46"/>
  <c r="AL96" i="46" s="1"/>
  <c r="CZ96" i="46"/>
  <c r="AK96" i="46" s="1"/>
  <c r="CY96" i="46"/>
  <c r="AJ96" i="46" s="1"/>
  <c r="CX96" i="46"/>
  <c r="AI96" i="46" s="1"/>
  <c r="CW96" i="46"/>
  <c r="CV96" i="46"/>
  <c r="CU96" i="46"/>
  <c r="AF96" i="46" s="1"/>
  <c r="CT96" i="46"/>
  <c r="CS96" i="46"/>
  <c r="AD96" i="46" s="1"/>
  <c r="CR96" i="46"/>
  <c r="AC96" i="46" s="1"/>
  <c r="CQ96" i="46"/>
  <c r="AB96" i="46" s="1"/>
  <c r="CP96" i="46"/>
  <c r="AA96" i="46" s="1"/>
  <c r="CO96" i="46"/>
  <c r="Z96" i="46" s="1"/>
  <c r="CN96" i="46"/>
  <c r="CM96" i="46"/>
  <c r="X96" i="46" s="1"/>
  <c r="CL96" i="46"/>
  <c r="CK96" i="46"/>
  <c r="V96" i="46" s="1"/>
  <c r="CJ96" i="46"/>
  <c r="U96" i="46" s="1"/>
  <c r="CI96" i="46"/>
  <c r="T96" i="46" s="1"/>
  <c r="CH96" i="46"/>
  <c r="S96" i="46" s="1"/>
  <c r="CG96" i="46"/>
  <c r="R96" i="46" s="1"/>
  <c r="CF96" i="46"/>
  <c r="CE96" i="46"/>
  <c r="P96" i="46" s="1"/>
  <c r="CD96" i="46"/>
  <c r="O96" i="46" s="1"/>
  <c r="CC96" i="46"/>
  <c r="N96" i="46" s="1"/>
  <c r="CB96" i="46"/>
  <c r="M96" i="46" s="1"/>
  <c r="CA96" i="46"/>
  <c r="BZ96" i="46"/>
  <c r="K96" i="46" s="1"/>
  <c r="BY96" i="46"/>
  <c r="BX96" i="46"/>
  <c r="BW96" i="46"/>
  <c r="H96" i="46" s="1"/>
  <c r="BV96" i="46"/>
  <c r="G96" i="46" s="1"/>
  <c r="BU96" i="46"/>
  <c r="F96" i="46" s="1"/>
  <c r="BT96" i="46"/>
  <c r="BS96" i="46"/>
  <c r="D96" i="46" s="1"/>
  <c r="B96" i="46"/>
  <c r="B96" i="44" s="1"/>
  <c r="A96" i="46"/>
  <c r="A94" i="27" s="1"/>
  <c r="EF95" i="46"/>
  <c r="EE95" i="46"/>
  <c r="BP95" i="46" s="1"/>
  <c r="ED95" i="46"/>
  <c r="EC95" i="46"/>
  <c r="BN95" i="46" s="1"/>
  <c r="EB95" i="46"/>
  <c r="BM95" i="46" s="1"/>
  <c r="EA95" i="46"/>
  <c r="BL95" i="46" s="1"/>
  <c r="DZ95" i="46"/>
  <c r="BK95" i="46" s="1"/>
  <c r="DY95" i="46"/>
  <c r="DX95" i="46"/>
  <c r="DW95" i="46"/>
  <c r="BH95" i="46" s="1"/>
  <c r="DV95" i="46"/>
  <c r="BG95" i="46" s="1"/>
  <c r="DU95" i="46"/>
  <c r="BF95" i="46" s="1"/>
  <c r="DT95" i="46"/>
  <c r="BE95" i="46" s="1"/>
  <c r="DS95" i="46"/>
  <c r="BD95" i="46" s="1"/>
  <c r="DR95" i="46"/>
  <c r="BC95" i="46" s="1"/>
  <c r="DQ95" i="46"/>
  <c r="DP95" i="46"/>
  <c r="BA95" i="46" s="1"/>
  <c r="DO95" i="46"/>
  <c r="AZ95" i="46" s="1"/>
  <c r="DN95" i="46"/>
  <c r="DM95" i="46"/>
  <c r="AX95" i="46" s="1"/>
  <c r="DL95" i="46"/>
  <c r="AW95" i="46" s="1"/>
  <c r="DK95" i="46"/>
  <c r="DJ95" i="46"/>
  <c r="AU95" i="46" s="1"/>
  <c r="DI95" i="46"/>
  <c r="AT95" i="46" s="1"/>
  <c r="DH95" i="46"/>
  <c r="AS95" i="46" s="1"/>
  <c r="DG95" i="46"/>
  <c r="AR95" i="46" s="1"/>
  <c r="DF95" i="46"/>
  <c r="AQ95" i="46" s="1"/>
  <c r="DE95" i="46"/>
  <c r="AP95" i="46" s="1"/>
  <c r="DD95" i="46"/>
  <c r="AO95" i="46" s="1"/>
  <c r="DC95" i="46"/>
  <c r="AN95" i="46" s="1"/>
  <c r="DB95" i="46"/>
  <c r="DA95" i="46"/>
  <c r="AL95" i="46" s="1"/>
  <c r="CZ95" i="46"/>
  <c r="CY95" i="46"/>
  <c r="AJ95" i="46" s="1"/>
  <c r="CX95" i="46"/>
  <c r="AI95" i="46" s="1"/>
  <c r="CW95" i="46"/>
  <c r="AH95" i="46" s="1"/>
  <c r="CV95" i="46"/>
  <c r="AG95" i="46" s="1"/>
  <c r="CU95" i="46"/>
  <c r="AF95" i="46" s="1"/>
  <c r="CT95" i="46"/>
  <c r="AE95" i="46" s="1"/>
  <c r="CS95" i="46"/>
  <c r="CR95" i="46"/>
  <c r="CQ95" i="46"/>
  <c r="AB95" i="46" s="1"/>
  <c r="CP95" i="46"/>
  <c r="AA95" i="46" s="1"/>
  <c r="CO95" i="46"/>
  <c r="Z95" i="46" s="1"/>
  <c r="CN95" i="46"/>
  <c r="Y95" i="46" s="1"/>
  <c r="CM95" i="46"/>
  <c r="X95" i="46" s="1"/>
  <c r="CL95" i="46"/>
  <c r="W95" i="46" s="1"/>
  <c r="CK95" i="46"/>
  <c r="V95" i="46" s="1"/>
  <c r="CJ95" i="46"/>
  <c r="CI95" i="46"/>
  <c r="T95" i="46" s="1"/>
  <c r="CH95" i="46"/>
  <c r="CG95" i="46"/>
  <c r="R95" i="46" s="1"/>
  <c r="CF95" i="46"/>
  <c r="Q95" i="46" s="1"/>
  <c r="CE95" i="46"/>
  <c r="P95" i="46" s="1"/>
  <c r="CD95" i="46"/>
  <c r="O95" i="46" s="1"/>
  <c r="CC95" i="46"/>
  <c r="N95" i="46" s="1"/>
  <c r="CB95" i="46"/>
  <c r="CA95" i="46"/>
  <c r="L95" i="46" s="1"/>
  <c r="BZ95" i="46"/>
  <c r="K95" i="46" s="1"/>
  <c r="BY95" i="46"/>
  <c r="J95" i="46" s="1"/>
  <c r="BX95" i="46"/>
  <c r="I95" i="46" s="1"/>
  <c r="BW95" i="46"/>
  <c r="H95" i="46" s="1"/>
  <c r="BV95" i="46"/>
  <c r="G95" i="46" s="1"/>
  <c r="BU95" i="46"/>
  <c r="F95" i="46" s="1"/>
  <c r="BT95" i="46"/>
  <c r="BS95" i="46"/>
  <c r="D95" i="46" s="1"/>
  <c r="B95" i="46"/>
  <c r="B95" i="44" s="1"/>
  <c r="A95" i="46"/>
  <c r="A93" i="27" s="1"/>
  <c r="EF94" i="46"/>
  <c r="BQ94" i="46" s="1"/>
  <c r="EE94" i="46"/>
  <c r="BP94" i="46" s="1"/>
  <c r="ED94" i="46"/>
  <c r="EC94" i="46"/>
  <c r="BN94" i="46" s="1"/>
  <c r="EB94" i="46"/>
  <c r="EA94" i="46"/>
  <c r="BL94" i="46" s="1"/>
  <c r="DZ94" i="46"/>
  <c r="BK94" i="46" s="1"/>
  <c r="DY94" i="46"/>
  <c r="BJ94" i="46" s="1"/>
  <c r="DX94" i="46"/>
  <c r="DW94" i="46"/>
  <c r="BH94" i="46" s="1"/>
  <c r="DV94" i="46"/>
  <c r="BG94" i="46" s="1"/>
  <c r="DU94" i="46"/>
  <c r="DT94" i="46"/>
  <c r="DS94" i="46"/>
  <c r="BD94" i="46" s="1"/>
  <c r="DR94" i="46"/>
  <c r="BC94" i="46" s="1"/>
  <c r="DQ94" i="46"/>
  <c r="BB94" i="46" s="1"/>
  <c r="DP94" i="46"/>
  <c r="BA94" i="46" s="1"/>
  <c r="DO94" i="46"/>
  <c r="AZ94" i="46" s="1"/>
  <c r="DN94" i="46"/>
  <c r="AY94" i="46" s="1"/>
  <c r="DM94" i="46"/>
  <c r="AX94" i="46" s="1"/>
  <c r="DL94" i="46"/>
  <c r="DK94" i="46"/>
  <c r="AV94" i="46" s="1"/>
  <c r="DJ94" i="46"/>
  <c r="AU94" i="46" s="1"/>
  <c r="DI94" i="46"/>
  <c r="AT94" i="46" s="1"/>
  <c r="DH94" i="46"/>
  <c r="AS94" i="46" s="1"/>
  <c r="DG94" i="46"/>
  <c r="AR94" i="46" s="1"/>
  <c r="DF94" i="46"/>
  <c r="DE94" i="46"/>
  <c r="AP94" i="46" s="1"/>
  <c r="DD94" i="46"/>
  <c r="DC94" i="46"/>
  <c r="AN94" i="46" s="1"/>
  <c r="DB94" i="46"/>
  <c r="AM94" i="46" s="1"/>
  <c r="DA94" i="46"/>
  <c r="AL94" i="46" s="1"/>
  <c r="CZ94" i="46"/>
  <c r="AK94" i="46" s="1"/>
  <c r="CY94" i="46"/>
  <c r="AJ94" i="46" s="1"/>
  <c r="CX94" i="46"/>
  <c r="AI94" i="46" s="1"/>
  <c r="CW94" i="46"/>
  <c r="AH94" i="46" s="1"/>
  <c r="CV94" i="46"/>
  <c r="CU94" i="46"/>
  <c r="AF94" i="46" s="1"/>
  <c r="CT94" i="46"/>
  <c r="AE94" i="46" s="1"/>
  <c r="CS94" i="46"/>
  <c r="AD94" i="46" s="1"/>
  <c r="CR94" i="46"/>
  <c r="AC94" i="46" s="1"/>
  <c r="CQ94" i="46"/>
  <c r="AB94" i="46" s="1"/>
  <c r="CP94" i="46"/>
  <c r="CO94" i="46"/>
  <c r="Z94" i="46" s="1"/>
  <c r="CN94" i="46"/>
  <c r="CM94" i="46"/>
  <c r="X94" i="46" s="1"/>
  <c r="CL94" i="46"/>
  <c r="W94" i="46" s="1"/>
  <c r="CK94" i="46"/>
  <c r="V94" i="46" s="1"/>
  <c r="CJ94" i="46"/>
  <c r="U94" i="46" s="1"/>
  <c r="CI94" i="46"/>
  <c r="T94" i="46" s="1"/>
  <c r="CH94" i="46"/>
  <c r="S94" i="46" s="1"/>
  <c r="CG94" i="46"/>
  <c r="R94" i="46" s="1"/>
  <c r="CF94" i="46"/>
  <c r="CE94" i="46"/>
  <c r="CD94" i="46"/>
  <c r="CC94" i="46"/>
  <c r="N94" i="46" s="1"/>
  <c r="CB94" i="46"/>
  <c r="M94" i="46" s="1"/>
  <c r="CA94" i="46"/>
  <c r="L94" i="46" s="1"/>
  <c r="BZ94" i="46"/>
  <c r="K94" i="46" s="1"/>
  <c r="BY94" i="46"/>
  <c r="BX94" i="46"/>
  <c r="I94" i="46" s="1"/>
  <c r="BW94" i="46"/>
  <c r="H94" i="46" s="1"/>
  <c r="BV94" i="46"/>
  <c r="G94" i="46" s="1"/>
  <c r="BU94" i="46"/>
  <c r="F94" i="46" s="1"/>
  <c r="BT94" i="46"/>
  <c r="E94" i="46" s="1"/>
  <c r="BS94" i="46"/>
  <c r="D94" i="46" s="1"/>
  <c r="B94" i="46"/>
  <c r="B94" i="44" s="1"/>
  <c r="A94" i="46"/>
  <c r="A92" i="27" s="1"/>
  <c r="EF93" i="46"/>
  <c r="EE93" i="46"/>
  <c r="BP93" i="46" s="1"/>
  <c r="ED93" i="46"/>
  <c r="BO93" i="44" s="1"/>
  <c r="EC93" i="46"/>
  <c r="BN93" i="44" s="1"/>
  <c r="EB93" i="46"/>
  <c r="BM93" i="46" s="1"/>
  <c r="EA93" i="46"/>
  <c r="BL93" i="46" s="1"/>
  <c r="DZ93" i="46"/>
  <c r="DY93" i="46"/>
  <c r="BJ93" i="46" s="1"/>
  <c r="DX93" i="46"/>
  <c r="BI93" i="46" s="1"/>
  <c r="DW93" i="46"/>
  <c r="BH93" i="46" s="1"/>
  <c r="DV93" i="46"/>
  <c r="DU93" i="46"/>
  <c r="BF93" i="46" s="1"/>
  <c r="DT93" i="46"/>
  <c r="BE93" i="46" s="1"/>
  <c r="DS93" i="46"/>
  <c r="DR93" i="46"/>
  <c r="BC93" i="46" s="1"/>
  <c r="DQ93" i="46"/>
  <c r="BB93" i="46" s="1"/>
  <c r="DP93" i="46"/>
  <c r="BA93" i="46" s="1"/>
  <c r="DO93" i="46"/>
  <c r="AZ93" i="46" s="1"/>
  <c r="DN93" i="46"/>
  <c r="AY93" i="46" s="1"/>
  <c r="DM93" i="46"/>
  <c r="AX93" i="46" s="1"/>
  <c r="DL93" i="46"/>
  <c r="AW93" i="46" s="1"/>
  <c r="DK93" i="46"/>
  <c r="AV93" i="46" s="1"/>
  <c r="DJ93" i="46"/>
  <c r="AU93" i="46" s="1"/>
  <c r="DI93" i="46"/>
  <c r="AT93" i="46" s="1"/>
  <c r="DH93" i="46"/>
  <c r="AS93" i="46" s="1"/>
  <c r="DG93" i="46"/>
  <c r="AR93" i="46" s="1"/>
  <c r="DF93" i="46"/>
  <c r="DE93" i="46"/>
  <c r="AP93" i="46" s="1"/>
  <c r="DD93" i="46"/>
  <c r="AO93" i="46" s="1"/>
  <c r="DC93" i="46"/>
  <c r="AN93" i="46" s="1"/>
  <c r="DB93" i="46"/>
  <c r="AM93" i="46" s="1"/>
  <c r="DA93" i="46"/>
  <c r="CZ93" i="46"/>
  <c r="CY93" i="46"/>
  <c r="AJ93" i="46" s="1"/>
  <c r="CX93" i="46"/>
  <c r="CW93" i="46"/>
  <c r="AH93" i="46" s="1"/>
  <c r="CV93" i="46"/>
  <c r="AG93" i="46" s="1"/>
  <c r="CU93" i="46"/>
  <c r="AF93" i="46" s="1"/>
  <c r="CT93" i="46"/>
  <c r="AE93" i="46" s="1"/>
  <c r="CS93" i="46"/>
  <c r="AD93" i="46" s="1"/>
  <c r="CR93" i="46"/>
  <c r="CQ93" i="46"/>
  <c r="AB93" i="46" s="1"/>
  <c r="CP93" i="46"/>
  <c r="AA93" i="46" s="1"/>
  <c r="CO93" i="46"/>
  <c r="Z93" i="46" s="1"/>
  <c r="CN93" i="46"/>
  <c r="Y93" i="46" s="1"/>
  <c r="CM93" i="46"/>
  <c r="X93" i="46" s="1"/>
  <c r="CL93" i="46"/>
  <c r="W93" i="46" s="1"/>
  <c r="CK93" i="46"/>
  <c r="V93" i="46" s="1"/>
  <c r="CJ93" i="46"/>
  <c r="U93" i="46" s="1"/>
  <c r="CI93" i="46"/>
  <c r="T93" i="46" s="1"/>
  <c r="CH93" i="46"/>
  <c r="S93" i="46" s="1"/>
  <c r="CG93" i="46"/>
  <c r="R93" i="46" s="1"/>
  <c r="CF93" i="46"/>
  <c r="Q93" i="46" s="1"/>
  <c r="CE93" i="46"/>
  <c r="P93" i="46" s="1"/>
  <c r="CD93" i="46"/>
  <c r="O93" i="46" s="1"/>
  <c r="CC93" i="46"/>
  <c r="N93" i="46" s="1"/>
  <c r="CB93" i="46"/>
  <c r="CA93" i="46"/>
  <c r="L93" i="46" s="1"/>
  <c r="BZ93" i="46"/>
  <c r="K93" i="46" s="1"/>
  <c r="BY93" i="46"/>
  <c r="BX93" i="46"/>
  <c r="I93" i="46" s="1"/>
  <c r="BW93" i="46"/>
  <c r="H93" i="46" s="1"/>
  <c r="BV93" i="46"/>
  <c r="G93" i="46" s="1"/>
  <c r="BU93" i="46"/>
  <c r="F93" i="46" s="1"/>
  <c r="BT93" i="46"/>
  <c r="E93" i="46" s="1"/>
  <c r="BS93" i="46"/>
  <c r="D93" i="46" s="1"/>
  <c r="BO93" i="46"/>
  <c r="BN93" i="46"/>
  <c r="B93" i="46"/>
  <c r="B93" i="44" s="1"/>
  <c r="A93" i="46"/>
  <c r="A91" i="27" s="1"/>
  <c r="EF92" i="46"/>
  <c r="BQ92" i="46" s="1"/>
  <c r="EE92" i="46"/>
  <c r="ED92" i="46"/>
  <c r="EC92" i="46"/>
  <c r="BN92" i="46" s="1"/>
  <c r="EB92" i="46"/>
  <c r="EA92" i="46"/>
  <c r="BL92" i="46" s="1"/>
  <c r="DZ92" i="46"/>
  <c r="BK92" i="46" s="1"/>
  <c r="DY92" i="46"/>
  <c r="BJ92" i="46" s="1"/>
  <c r="DX92" i="46"/>
  <c r="BI92" i="46" s="1"/>
  <c r="DW92" i="46"/>
  <c r="BH92" i="46" s="1"/>
  <c r="DV92" i="46"/>
  <c r="DU92" i="46"/>
  <c r="DT92" i="46"/>
  <c r="DS92" i="46"/>
  <c r="BD92" i="46" s="1"/>
  <c r="DR92" i="46"/>
  <c r="BC92" i="46" s="1"/>
  <c r="DQ92" i="46"/>
  <c r="BB92" i="46" s="1"/>
  <c r="DP92" i="46"/>
  <c r="DO92" i="46"/>
  <c r="AZ92" i="46" s="1"/>
  <c r="DN92" i="46"/>
  <c r="DM92" i="46"/>
  <c r="AX92" i="46" s="1"/>
  <c r="DL92" i="46"/>
  <c r="DK92" i="46"/>
  <c r="AV92" i="46" s="1"/>
  <c r="DJ92" i="46"/>
  <c r="AU92" i="46" s="1"/>
  <c r="DI92" i="46"/>
  <c r="AT92" i="46" s="1"/>
  <c r="DH92" i="46"/>
  <c r="DG92" i="46"/>
  <c r="AR92" i="46" s="1"/>
  <c r="DF92" i="46"/>
  <c r="DE92" i="46"/>
  <c r="AP92" i="46" s="1"/>
  <c r="DD92" i="46"/>
  <c r="AO92" i="46" s="1"/>
  <c r="DC92" i="46"/>
  <c r="DB92" i="46"/>
  <c r="AM92" i="46" s="1"/>
  <c r="DA92" i="46"/>
  <c r="AL92" i="46" s="1"/>
  <c r="CZ92" i="46"/>
  <c r="AK92" i="46" s="1"/>
  <c r="CY92" i="46"/>
  <c r="CX92" i="46"/>
  <c r="CW92" i="46"/>
  <c r="AH92" i="46" s="1"/>
  <c r="CV92" i="46"/>
  <c r="CU92" i="46"/>
  <c r="AF92" i="46" s="1"/>
  <c r="CT92" i="46"/>
  <c r="AE92" i="46" s="1"/>
  <c r="CS92" i="46"/>
  <c r="AD92" i="46" s="1"/>
  <c r="CR92" i="46"/>
  <c r="AC92" i="46" s="1"/>
  <c r="CQ92" i="46"/>
  <c r="AB92" i="46" s="1"/>
  <c r="CP92" i="46"/>
  <c r="CO92" i="46"/>
  <c r="Z92" i="46" s="1"/>
  <c r="CN92" i="46"/>
  <c r="Y92" i="46" s="1"/>
  <c r="CM92" i="46"/>
  <c r="X92" i="46" s="1"/>
  <c r="CL92" i="46"/>
  <c r="W92" i="46" s="1"/>
  <c r="CK92" i="46"/>
  <c r="V92" i="46" s="1"/>
  <c r="CJ92" i="46"/>
  <c r="U92" i="46" s="1"/>
  <c r="CI92" i="46"/>
  <c r="T92" i="46" s="1"/>
  <c r="CH92" i="46"/>
  <c r="S92" i="46" s="1"/>
  <c r="CG92" i="46"/>
  <c r="R92" i="46" s="1"/>
  <c r="CF92" i="46"/>
  <c r="Q92" i="46" s="1"/>
  <c r="CE92" i="46"/>
  <c r="CD92" i="46"/>
  <c r="O92" i="46" s="1"/>
  <c r="CC92" i="46"/>
  <c r="CB92" i="46"/>
  <c r="M92" i="46" s="1"/>
  <c r="CA92" i="46"/>
  <c r="L92" i="46" s="1"/>
  <c r="BZ92" i="46"/>
  <c r="BY92" i="46"/>
  <c r="J92" i="46" s="1"/>
  <c r="BX92" i="46"/>
  <c r="I92" i="46" s="1"/>
  <c r="BW92" i="46"/>
  <c r="H92" i="46" s="1"/>
  <c r="BV92" i="46"/>
  <c r="G92" i="46" s="1"/>
  <c r="BU92" i="46"/>
  <c r="F92" i="46" s="1"/>
  <c r="BT92" i="46"/>
  <c r="E92" i="46" s="1"/>
  <c r="BS92" i="46"/>
  <c r="D92" i="46" s="1"/>
  <c r="B92" i="46"/>
  <c r="B92" i="44" s="1"/>
  <c r="A92" i="46"/>
  <c r="A90" i="27" s="1"/>
  <c r="EF91" i="46"/>
  <c r="BQ91" i="46" s="1"/>
  <c r="EE91" i="46"/>
  <c r="BP91" i="46" s="1"/>
  <c r="ED91" i="46"/>
  <c r="BO91" i="46" s="1"/>
  <c r="EC91" i="46"/>
  <c r="BN91" i="46" s="1"/>
  <c r="EB91" i="46"/>
  <c r="BM91" i="46" s="1"/>
  <c r="EA91" i="46"/>
  <c r="BL91" i="46" s="1"/>
  <c r="DZ91" i="46"/>
  <c r="DY91" i="46"/>
  <c r="BJ91" i="46" s="1"/>
  <c r="DX91" i="46"/>
  <c r="BI91" i="46" s="1"/>
  <c r="DW91" i="46"/>
  <c r="DV91" i="46"/>
  <c r="BG91" i="46" s="1"/>
  <c r="DU91" i="46"/>
  <c r="DT91" i="46"/>
  <c r="BE91" i="46" s="1"/>
  <c r="DS91" i="46"/>
  <c r="BD91" i="46" s="1"/>
  <c r="DR91" i="46"/>
  <c r="BC91" i="46" s="1"/>
  <c r="DQ91" i="46"/>
  <c r="DP91" i="46"/>
  <c r="BA91" i="46" s="1"/>
  <c r="DO91" i="46"/>
  <c r="AZ91" i="46" s="1"/>
  <c r="DN91" i="46"/>
  <c r="AY91" i="46" s="1"/>
  <c r="DM91" i="46"/>
  <c r="AX91" i="46" s="1"/>
  <c r="DL91" i="46"/>
  <c r="AW91" i="46" s="1"/>
  <c r="DK91" i="46"/>
  <c r="AV91" i="46" s="1"/>
  <c r="DJ91" i="46"/>
  <c r="DI91" i="46"/>
  <c r="AT91" i="46" s="1"/>
  <c r="DH91" i="46"/>
  <c r="AS91" i="46" s="1"/>
  <c r="DG91" i="46"/>
  <c r="AR91" i="46" s="1"/>
  <c r="DF91" i="46"/>
  <c r="AQ91" i="46" s="1"/>
  <c r="DE91" i="46"/>
  <c r="AP91" i="46" s="1"/>
  <c r="DD91" i="46"/>
  <c r="AO91" i="46" s="1"/>
  <c r="DC91" i="46"/>
  <c r="AN91" i="46" s="1"/>
  <c r="DB91" i="46"/>
  <c r="AM91" i="46" s="1"/>
  <c r="DA91" i="46"/>
  <c r="AL91" i="46" s="1"/>
  <c r="CZ91" i="46"/>
  <c r="CY91" i="46"/>
  <c r="CX91" i="46"/>
  <c r="AI91" i="46" s="1"/>
  <c r="CW91" i="46"/>
  <c r="CV91" i="46"/>
  <c r="AG91" i="46" s="1"/>
  <c r="CU91" i="46"/>
  <c r="AF91" i="46" s="1"/>
  <c r="CT91" i="46"/>
  <c r="CS91" i="46"/>
  <c r="CR91" i="46"/>
  <c r="AC91" i="46" s="1"/>
  <c r="CQ91" i="46"/>
  <c r="AB91" i="46" s="1"/>
  <c r="CP91" i="46"/>
  <c r="AA91" i="46" s="1"/>
  <c r="CO91" i="46"/>
  <c r="CN91" i="46"/>
  <c r="Y91" i="46" s="1"/>
  <c r="CM91" i="46"/>
  <c r="X91" i="46" s="1"/>
  <c r="CL91" i="46"/>
  <c r="CK91" i="46"/>
  <c r="V91" i="46" s="1"/>
  <c r="CJ91" i="46"/>
  <c r="CI91" i="46"/>
  <c r="T91" i="46" s="1"/>
  <c r="CH91" i="46"/>
  <c r="S91" i="46" s="1"/>
  <c r="CG91" i="46"/>
  <c r="R91" i="46" s="1"/>
  <c r="CF91" i="46"/>
  <c r="CE91" i="46"/>
  <c r="P91" i="46" s="1"/>
  <c r="CD91" i="46"/>
  <c r="O91" i="46" s="1"/>
  <c r="CC91" i="46"/>
  <c r="CB91" i="46"/>
  <c r="M91" i="46" s="1"/>
  <c r="CA91" i="46"/>
  <c r="L91" i="46" s="1"/>
  <c r="BZ91" i="46"/>
  <c r="K91" i="46" s="1"/>
  <c r="BY91" i="46"/>
  <c r="J91" i="46" s="1"/>
  <c r="BX91" i="46"/>
  <c r="I91" i="46" s="1"/>
  <c r="BW91" i="46"/>
  <c r="BV91" i="46"/>
  <c r="BU91" i="46"/>
  <c r="F91" i="46" s="1"/>
  <c r="BT91" i="46"/>
  <c r="BS91" i="46"/>
  <c r="D91" i="46" s="1"/>
  <c r="B91" i="46"/>
  <c r="B91" i="44" s="1"/>
  <c r="A91" i="46"/>
  <c r="A89" i="27" s="1"/>
  <c r="EF90" i="46"/>
  <c r="EE90" i="46"/>
  <c r="BP90" i="46" s="1"/>
  <c r="ED90" i="46"/>
  <c r="BO90" i="46" s="1"/>
  <c r="EC90" i="46"/>
  <c r="BN90" i="46" s="1"/>
  <c r="EB90" i="46"/>
  <c r="EA90" i="46"/>
  <c r="BL90" i="46" s="1"/>
  <c r="DZ90" i="46"/>
  <c r="BK90" i="46" s="1"/>
  <c r="DY90" i="46"/>
  <c r="BJ90" i="46" s="1"/>
  <c r="DX90" i="46"/>
  <c r="DW90" i="46"/>
  <c r="BH90" i="46" s="1"/>
  <c r="DV90" i="46"/>
  <c r="BG90" i="44" s="1"/>
  <c r="DU90" i="46"/>
  <c r="BF90" i="46" s="1"/>
  <c r="DT90" i="46"/>
  <c r="BE90" i="46" s="1"/>
  <c r="DS90" i="46"/>
  <c r="BD90" i="46" s="1"/>
  <c r="DR90" i="46"/>
  <c r="BC90" i="46" s="1"/>
  <c r="DQ90" i="46"/>
  <c r="BB90" i="46" s="1"/>
  <c r="DP90" i="46"/>
  <c r="BA90" i="46" s="1"/>
  <c r="DO90" i="46"/>
  <c r="AZ90" i="46" s="1"/>
  <c r="DN90" i="46"/>
  <c r="DM90" i="46"/>
  <c r="AX90" i="46" s="1"/>
  <c r="DL90" i="46"/>
  <c r="DK90" i="46"/>
  <c r="DJ90" i="46"/>
  <c r="AU90" i="46" s="1"/>
  <c r="DI90" i="46"/>
  <c r="DH90" i="46"/>
  <c r="AS90" i="46" s="1"/>
  <c r="DG90" i="46"/>
  <c r="AR90" i="46" s="1"/>
  <c r="DF90" i="46"/>
  <c r="AQ90" i="46" s="1"/>
  <c r="DE90" i="46"/>
  <c r="AP90" i="46" s="1"/>
  <c r="DD90" i="46"/>
  <c r="AO90" i="46" s="1"/>
  <c r="DC90" i="46"/>
  <c r="AN90" i="46" s="1"/>
  <c r="DB90" i="46"/>
  <c r="AM90" i="46" s="1"/>
  <c r="DA90" i="46"/>
  <c r="AL90" i="46" s="1"/>
  <c r="CZ90" i="46"/>
  <c r="AK90" i="46" s="1"/>
  <c r="CY90" i="46"/>
  <c r="AJ90" i="46" s="1"/>
  <c r="CX90" i="46"/>
  <c r="CW90" i="46"/>
  <c r="CV90" i="46"/>
  <c r="AG90" i="46" s="1"/>
  <c r="CU90" i="46"/>
  <c r="AF90" i="46" s="1"/>
  <c r="CT90" i="46"/>
  <c r="AE90" i="46" s="1"/>
  <c r="CS90" i="46"/>
  <c r="CR90" i="46"/>
  <c r="AC90" i="46" s="1"/>
  <c r="CQ90" i="46"/>
  <c r="AB90" i="46" s="1"/>
  <c r="CP90" i="46"/>
  <c r="CO90" i="46"/>
  <c r="Z90" i="46" s="1"/>
  <c r="CN90" i="46"/>
  <c r="CM90" i="46"/>
  <c r="X90" i="46" s="1"/>
  <c r="CL90" i="46"/>
  <c r="W90" i="46" s="1"/>
  <c r="CK90" i="46"/>
  <c r="V90" i="46" s="1"/>
  <c r="CJ90" i="46"/>
  <c r="U90" i="46" s="1"/>
  <c r="CI90" i="46"/>
  <c r="T90" i="46" s="1"/>
  <c r="CH90" i="46"/>
  <c r="S90" i="46" s="1"/>
  <c r="CG90" i="46"/>
  <c r="R90" i="46" s="1"/>
  <c r="CF90" i="46"/>
  <c r="CE90" i="46"/>
  <c r="P90" i="46" s="1"/>
  <c r="CD90" i="46"/>
  <c r="O90" i="46" s="1"/>
  <c r="CC90" i="46"/>
  <c r="N90" i="46" s="1"/>
  <c r="CB90" i="46"/>
  <c r="M90" i="46" s="1"/>
  <c r="CA90" i="46"/>
  <c r="L90" i="46" s="1"/>
  <c r="BZ90" i="46"/>
  <c r="BY90" i="46"/>
  <c r="J90" i="46" s="1"/>
  <c r="BX90" i="46"/>
  <c r="BW90" i="46"/>
  <c r="BV90" i="46"/>
  <c r="G90" i="46" s="1"/>
  <c r="BU90" i="46"/>
  <c r="F90" i="46" s="1"/>
  <c r="BT90" i="46"/>
  <c r="E90" i="46" s="1"/>
  <c r="BS90" i="46"/>
  <c r="BG90" i="46"/>
  <c r="B90" i="46"/>
  <c r="B90" i="44" s="1"/>
  <c r="A90" i="46"/>
  <c r="EF89" i="46"/>
  <c r="BQ89" i="46" s="1"/>
  <c r="EE89" i="46"/>
  <c r="BP89" i="46" s="1"/>
  <c r="ED89" i="46"/>
  <c r="BO89" i="46" s="1"/>
  <c r="EC89" i="46"/>
  <c r="EB89" i="46"/>
  <c r="EA89" i="46"/>
  <c r="DZ89" i="46"/>
  <c r="BK89" i="46" s="1"/>
  <c r="DY89" i="46"/>
  <c r="DX89" i="46"/>
  <c r="BI89" i="46" s="1"/>
  <c r="DW89" i="46"/>
  <c r="BH89" i="46" s="1"/>
  <c r="DV89" i="46"/>
  <c r="DU89" i="46"/>
  <c r="BF89" i="46" s="1"/>
  <c r="DT89" i="46"/>
  <c r="DS89" i="46"/>
  <c r="BD89" i="46" s="1"/>
  <c r="DR89" i="46"/>
  <c r="BC89" i="46" s="1"/>
  <c r="DQ89" i="46"/>
  <c r="DP89" i="46"/>
  <c r="BA89" i="46" s="1"/>
  <c r="DO89" i="46"/>
  <c r="AZ89" i="46" s="1"/>
  <c r="DN89" i="46"/>
  <c r="AY89" i="46" s="1"/>
  <c r="DM89" i="46"/>
  <c r="DL89" i="46"/>
  <c r="AW89" i="46" s="1"/>
  <c r="DK89" i="46"/>
  <c r="DJ89" i="46"/>
  <c r="AU89" i="46" s="1"/>
  <c r="DI89" i="46"/>
  <c r="AT89" i="46" s="1"/>
  <c r="DH89" i="46"/>
  <c r="AS89" i="46" s="1"/>
  <c r="DG89" i="46"/>
  <c r="AR89" i="46" s="1"/>
  <c r="DF89" i="46"/>
  <c r="DE89" i="46"/>
  <c r="AP89" i="46" s="1"/>
  <c r="DD89" i="46"/>
  <c r="AO89" i="46" s="1"/>
  <c r="DC89" i="46"/>
  <c r="DB89" i="46"/>
  <c r="AM89" i="46" s="1"/>
  <c r="DA89" i="46"/>
  <c r="AL89" i="46" s="1"/>
  <c r="CZ89" i="46"/>
  <c r="CY89" i="46"/>
  <c r="AJ89" i="46" s="1"/>
  <c r="CX89" i="46"/>
  <c r="CW89" i="46"/>
  <c r="AH89" i="46" s="1"/>
  <c r="CV89" i="46"/>
  <c r="CU89" i="46"/>
  <c r="CT89" i="46"/>
  <c r="AE89" i="46" s="1"/>
  <c r="CS89" i="46"/>
  <c r="CR89" i="46"/>
  <c r="AC89" i="46" s="1"/>
  <c r="CQ89" i="46"/>
  <c r="AB89" i="46" s="1"/>
  <c r="CP89" i="46"/>
  <c r="AA89" i="46" s="1"/>
  <c r="CO89" i="46"/>
  <c r="Z89" i="46" s="1"/>
  <c r="CN89" i="46"/>
  <c r="Y89" i="46" s="1"/>
  <c r="CM89" i="46"/>
  <c r="X89" i="46" s="1"/>
  <c r="CL89" i="46"/>
  <c r="W89" i="46" s="1"/>
  <c r="CK89" i="46"/>
  <c r="V89" i="46" s="1"/>
  <c r="CJ89" i="46"/>
  <c r="U89" i="46" s="1"/>
  <c r="CI89" i="46"/>
  <c r="T89" i="46" s="1"/>
  <c r="CH89" i="46"/>
  <c r="S89" i="46" s="1"/>
  <c r="CG89" i="46"/>
  <c r="R89" i="46" s="1"/>
  <c r="CF89" i="46"/>
  <c r="Q89" i="46" s="1"/>
  <c r="CE89" i="46"/>
  <c r="P89" i="46" s="1"/>
  <c r="CD89" i="46"/>
  <c r="O89" i="46" s="1"/>
  <c r="CC89" i="46"/>
  <c r="CB89" i="46"/>
  <c r="CA89" i="46"/>
  <c r="L89" i="46" s="1"/>
  <c r="BZ89" i="46"/>
  <c r="K89" i="46" s="1"/>
  <c r="BY89" i="46"/>
  <c r="BX89" i="46"/>
  <c r="I89" i="46" s="1"/>
  <c r="BW89" i="46"/>
  <c r="BV89" i="46"/>
  <c r="G89" i="46" s="1"/>
  <c r="BU89" i="46"/>
  <c r="F89" i="46" s="1"/>
  <c r="BT89" i="46"/>
  <c r="E89" i="46" s="1"/>
  <c r="BS89" i="46"/>
  <c r="D89" i="46" s="1"/>
  <c r="B89" i="46"/>
  <c r="B89" i="44" s="1"/>
  <c r="A89" i="46"/>
  <c r="A87" i="27" s="1"/>
  <c r="EF88" i="46"/>
  <c r="BQ88" i="46" s="1"/>
  <c r="EE88" i="46"/>
  <c r="ED88" i="46"/>
  <c r="BO88" i="44" s="1"/>
  <c r="EC88" i="46"/>
  <c r="BN88" i="44" s="1"/>
  <c r="EB88" i="46"/>
  <c r="BM88" i="46" s="1"/>
  <c r="EA88" i="46"/>
  <c r="DZ88" i="46"/>
  <c r="BK88" i="46" s="1"/>
  <c r="DY88" i="46"/>
  <c r="BJ88" i="46" s="1"/>
  <c r="DX88" i="46"/>
  <c r="DW88" i="46"/>
  <c r="DV88" i="46"/>
  <c r="BG88" i="46" s="1"/>
  <c r="DU88" i="46"/>
  <c r="DT88" i="46"/>
  <c r="BE88" i="46" s="1"/>
  <c r="DS88" i="46"/>
  <c r="DR88" i="46"/>
  <c r="BC88" i="46" s="1"/>
  <c r="DQ88" i="46"/>
  <c r="DP88" i="46"/>
  <c r="DO88" i="46"/>
  <c r="DN88" i="46"/>
  <c r="AY88" i="46" s="1"/>
  <c r="DM88" i="46"/>
  <c r="AX88" i="46" s="1"/>
  <c r="DL88" i="46"/>
  <c r="DK88" i="46"/>
  <c r="AV88" i="46" s="1"/>
  <c r="DJ88" i="46"/>
  <c r="AU88" i="46" s="1"/>
  <c r="DI88" i="46"/>
  <c r="AT88" i="46" s="1"/>
  <c r="DH88" i="46"/>
  <c r="AS88" i="46" s="1"/>
  <c r="DG88" i="46"/>
  <c r="DF88" i="46"/>
  <c r="AQ88" i="46" s="1"/>
  <c r="DE88" i="46"/>
  <c r="DD88" i="46"/>
  <c r="DC88" i="46"/>
  <c r="AN88" i="46" s="1"/>
  <c r="DB88" i="46"/>
  <c r="AM88" i="46" s="1"/>
  <c r="DA88" i="46"/>
  <c r="AL88" i="46" s="1"/>
  <c r="CZ88" i="46"/>
  <c r="AK88" i="46" s="1"/>
  <c r="CY88" i="46"/>
  <c r="AJ88" i="46" s="1"/>
  <c r="CX88" i="46"/>
  <c r="AI88" i="46" s="1"/>
  <c r="CW88" i="46"/>
  <c r="CV88" i="46"/>
  <c r="CU88" i="46"/>
  <c r="CT88" i="46"/>
  <c r="AE88" i="46" s="1"/>
  <c r="CS88" i="46"/>
  <c r="AD88" i="46" s="1"/>
  <c r="CR88" i="46"/>
  <c r="AC88" i="46" s="1"/>
  <c r="CQ88" i="46"/>
  <c r="AB88" i="46" s="1"/>
  <c r="CP88" i="46"/>
  <c r="AA88" i="46" s="1"/>
  <c r="CO88" i="46"/>
  <c r="Z88" i="46" s="1"/>
  <c r="CN88" i="46"/>
  <c r="CM88" i="46"/>
  <c r="X88" i="46" s="1"/>
  <c r="CL88" i="46"/>
  <c r="W88" i="46" s="1"/>
  <c r="CK88" i="46"/>
  <c r="V88" i="46" s="1"/>
  <c r="CJ88" i="46"/>
  <c r="U88" i="46" s="1"/>
  <c r="CI88" i="46"/>
  <c r="CH88" i="46"/>
  <c r="S88" i="46" s="1"/>
  <c r="CG88" i="46"/>
  <c r="CF88" i="46"/>
  <c r="CE88" i="46"/>
  <c r="CD88" i="46"/>
  <c r="O88" i="46" s="1"/>
  <c r="CC88" i="46"/>
  <c r="N88" i="46" s="1"/>
  <c r="CB88" i="46"/>
  <c r="M88" i="46" s="1"/>
  <c r="CA88" i="46"/>
  <c r="BZ88" i="46"/>
  <c r="K88" i="46" s="1"/>
  <c r="BY88" i="46"/>
  <c r="J88" i="46" s="1"/>
  <c r="BX88" i="46"/>
  <c r="BW88" i="46"/>
  <c r="BV88" i="46"/>
  <c r="G88" i="46" s="1"/>
  <c r="BU88" i="46"/>
  <c r="F88" i="46" s="1"/>
  <c r="BT88" i="46"/>
  <c r="E88" i="46" s="1"/>
  <c r="BS88" i="46"/>
  <c r="BO88" i="46"/>
  <c r="BN88" i="46"/>
  <c r="B88" i="46"/>
  <c r="B88" i="44" s="1"/>
  <c r="A88" i="46"/>
  <c r="A86" i="27" s="1"/>
  <c r="EF87" i="46"/>
  <c r="EE87" i="46"/>
  <c r="BP87" i="46" s="1"/>
  <c r="ED87" i="46"/>
  <c r="BO87" i="46" s="1"/>
  <c r="EC87" i="46"/>
  <c r="BN87" i="46" s="1"/>
  <c r="EB87" i="46"/>
  <c r="EA87" i="46"/>
  <c r="BL87" i="46" s="1"/>
  <c r="DZ87" i="46"/>
  <c r="DY87" i="46"/>
  <c r="BJ87" i="46" s="1"/>
  <c r="DX87" i="46"/>
  <c r="BI87" i="46" s="1"/>
  <c r="DW87" i="46"/>
  <c r="BH87" i="46" s="1"/>
  <c r="DV87" i="46"/>
  <c r="DU87" i="46"/>
  <c r="DT87" i="46"/>
  <c r="BE87" i="46" s="1"/>
  <c r="DS87" i="46"/>
  <c r="DR87" i="46"/>
  <c r="DQ87" i="46"/>
  <c r="BB87" i="46" s="1"/>
  <c r="DP87" i="46"/>
  <c r="BA87" i="46" s="1"/>
  <c r="DO87" i="46"/>
  <c r="DN87" i="46"/>
  <c r="AY87" i="46" s="1"/>
  <c r="DM87" i="46"/>
  <c r="DL87" i="46"/>
  <c r="AW87" i="46" s="1"/>
  <c r="DK87" i="46"/>
  <c r="DJ87" i="46"/>
  <c r="DI87" i="46"/>
  <c r="AT87" i="46" s="1"/>
  <c r="DH87" i="46"/>
  <c r="AS87" i="46" s="1"/>
  <c r="DG87" i="46"/>
  <c r="DF87" i="46"/>
  <c r="DE87" i="46"/>
  <c r="DD87" i="46"/>
  <c r="AO87" i="46" s="1"/>
  <c r="DC87" i="46"/>
  <c r="AN87" i="46" s="1"/>
  <c r="DB87" i="46"/>
  <c r="DA87" i="46"/>
  <c r="CZ87" i="46"/>
  <c r="CY87" i="46"/>
  <c r="CX87" i="46"/>
  <c r="AI87" i="46" s="1"/>
  <c r="CW87" i="46"/>
  <c r="AH87" i="46" s="1"/>
  <c r="CV87" i="46"/>
  <c r="AG87" i="46" s="1"/>
  <c r="CU87" i="46"/>
  <c r="AF87" i="46" s="1"/>
  <c r="CT87" i="46"/>
  <c r="CS87" i="46"/>
  <c r="AD87" i="46" s="1"/>
  <c r="CR87" i="46"/>
  <c r="AC87" i="46" s="1"/>
  <c r="CQ87" i="46"/>
  <c r="AB87" i="46" s="1"/>
  <c r="CP87" i="46"/>
  <c r="AA87" i="46" s="1"/>
  <c r="CO87" i="46"/>
  <c r="CN87" i="46"/>
  <c r="Y87" i="46" s="1"/>
  <c r="CM87" i="46"/>
  <c r="CL87" i="46"/>
  <c r="CK87" i="46"/>
  <c r="V87" i="46" s="1"/>
  <c r="CJ87" i="46"/>
  <c r="U87" i="46" s="1"/>
  <c r="CI87" i="46"/>
  <c r="T87" i="46" s="1"/>
  <c r="CH87" i="46"/>
  <c r="S87" i="46" s="1"/>
  <c r="CG87" i="46"/>
  <c r="R87" i="46" s="1"/>
  <c r="CF87" i="46"/>
  <c r="Q87" i="46" s="1"/>
  <c r="CE87" i="46"/>
  <c r="P87" i="46" s="1"/>
  <c r="CD87" i="46"/>
  <c r="CC87" i="46"/>
  <c r="CB87" i="46"/>
  <c r="CA87" i="46"/>
  <c r="BZ87" i="46"/>
  <c r="K87" i="46" s="1"/>
  <c r="BY87" i="46"/>
  <c r="J87" i="46" s="1"/>
  <c r="BX87" i="46"/>
  <c r="I87" i="46" s="1"/>
  <c r="BW87" i="46"/>
  <c r="H87" i="46" s="1"/>
  <c r="BV87" i="46"/>
  <c r="BU87" i="46"/>
  <c r="BT87" i="46"/>
  <c r="BS87" i="46"/>
  <c r="B87" i="46"/>
  <c r="B87" i="44" s="1"/>
  <c r="A87" i="46"/>
  <c r="A85" i="27" s="1"/>
  <c r="EF86" i="46"/>
  <c r="EE86" i="46"/>
  <c r="ED86" i="46"/>
  <c r="EC86" i="46"/>
  <c r="EB86" i="46"/>
  <c r="BM86" i="46" s="1"/>
  <c r="EA86" i="46"/>
  <c r="BL86" i="46" s="1"/>
  <c r="DZ86" i="46"/>
  <c r="BK86" i="46" s="1"/>
  <c r="DY86" i="46"/>
  <c r="BJ86" i="46" s="1"/>
  <c r="DX86" i="46"/>
  <c r="BI86" i="46" s="1"/>
  <c r="DW86" i="46"/>
  <c r="BH86" i="46" s="1"/>
  <c r="DV86" i="46"/>
  <c r="DU86" i="46"/>
  <c r="BF86" i="46" s="1"/>
  <c r="DT86" i="46"/>
  <c r="BE86" i="46" s="1"/>
  <c r="DS86" i="46"/>
  <c r="DR86" i="46"/>
  <c r="BC86" i="46" s="1"/>
  <c r="DQ86" i="46"/>
  <c r="BB86" i="46" s="1"/>
  <c r="DP86" i="46"/>
  <c r="DO86" i="46"/>
  <c r="DN86" i="46"/>
  <c r="DM86" i="46"/>
  <c r="AX86" i="46" s="1"/>
  <c r="DL86" i="46"/>
  <c r="AW86" i="46" s="1"/>
  <c r="DK86" i="46"/>
  <c r="DJ86" i="46"/>
  <c r="AU86" i="46" s="1"/>
  <c r="DI86" i="46"/>
  <c r="DH86" i="46"/>
  <c r="DG86" i="46"/>
  <c r="DF86" i="46"/>
  <c r="DE86" i="46"/>
  <c r="DD86" i="46"/>
  <c r="DC86" i="46"/>
  <c r="DB86" i="46"/>
  <c r="AM86" i="46" s="1"/>
  <c r="DA86" i="46"/>
  <c r="AL86" i="46" s="1"/>
  <c r="CZ86" i="46"/>
  <c r="CY86" i="46"/>
  <c r="CX86" i="46"/>
  <c r="CW86" i="46"/>
  <c r="AH86" i="46" s="1"/>
  <c r="CV86" i="46"/>
  <c r="AG86" i="46" s="1"/>
  <c r="CU86" i="46"/>
  <c r="AF86" i="46" s="1"/>
  <c r="CT86" i="46"/>
  <c r="CS86" i="46"/>
  <c r="CR86" i="46"/>
  <c r="CQ86" i="46"/>
  <c r="CP86" i="46"/>
  <c r="CO86" i="46"/>
  <c r="Z86" i="46" s="1"/>
  <c r="CN86" i="46"/>
  <c r="CM86" i="46"/>
  <c r="CL86" i="46"/>
  <c r="CK86" i="46"/>
  <c r="V86" i="46" s="1"/>
  <c r="CJ86" i="46"/>
  <c r="U86" i="46" s="1"/>
  <c r="CI86" i="46"/>
  <c r="CH86" i="46"/>
  <c r="CG86" i="46"/>
  <c r="CF86" i="46"/>
  <c r="CE86" i="46"/>
  <c r="P86" i="46" s="1"/>
  <c r="CD86" i="46"/>
  <c r="O86" i="46" s="1"/>
  <c r="CC86" i="46"/>
  <c r="CB86" i="46"/>
  <c r="CA86" i="46"/>
  <c r="L86" i="46" s="1"/>
  <c r="BZ86" i="46"/>
  <c r="BY86" i="46"/>
  <c r="J86" i="46" s="1"/>
  <c r="BX86" i="46"/>
  <c r="BW86" i="46"/>
  <c r="BV86" i="46"/>
  <c r="G86" i="46" s="1"/>
  <c r="BU86" i="46"/>
  <c r="BT86" i="46"/>
  <c r="BS86" i="46"/>
  <c r="B86" i="46"/>
  <c r="B86" i="44" s="1"/>
  <c r="A86" i="46"/>
  <c r="A84" i="27" s="1"/>
  <c r="EF85" i="46"/>
  <c r="BQ85" i="46" s="1"/>
  <c r="EE85" i="46"/>
  <c r="BP85" i="46" s="1"/>
  <c r="ED85" i="46"/>
  <c r="BO85" i="46" s="1"/>
  <c r="EC85" i="46"/>
  <c r="EB85" i="46"/>
  <c r="EA85" i="46"/>
  <c r="BL85" i="46" s="1"/>
  <c r="DZ85" i="46"/>
  <c r="DY85" i="46"/>
  <c r="DX85" i="46"/>
  <c r="DW85" i="46"/>
  <c r="BH85" i="46" s="1"/>
  <c r="DV85" i="46"/>
  <c r="BG85" i="46" s="1"/>
  <c r="DU85" i="46"/>
  <c r="DT85" i="46"/>
  <c r="BE85" i="46" s="1"/>
  <c r="DS85" i="46"/>
  <c r="DR85" i="46"/>
  <c r="DQ85" i="46"/>
  <c r="DP85" i="46"/>
  <c r="DO85" i="46"/>
  <c r="DN85" i="46"/>
  <c r="DM85" i="46"/>
  <c r="DL85" i="46"/>
  <c r="DK85" i="46"/>
  <c r="AV85" i="46" s="1"/>
  <c r="DJ85" i="46"/>
  <c r="DI85" i="46"/>
  <c r="DH85" i="46"/>
  <c r="AS85" i="46" s="1"/>
  <c r="DG85" i="46"/>
  <c r="DF85" i="46"/>
  <c r="AQ85" i="46" s="1"/>
  <c r="DE85" i="46"/>
  <c r="DD85" i="46"/>
  <c r="AO85" i="46" s="1"/>
  <c r="DC85" i="46"/>
  <c r="DB85" i="46"/>
  <c r="DA85" i="46"/>
  <c r="AL85" i="46" s="1"/>
  <c r="CZ85" i="46"/>
  <c r="AK85" i="46" s="1"/>
  <c r="CY85" i="46"/>
  <c r="CX85" i="46"/>
  <c r="AI85" i="46" s="1"/>
  <c r="CW85" i="46"/>
  <c r="AH85" i="46" s="1"/>
  <c r="CV85" i="46"/>
  <c r="CU85" i="46"/>
  <c r="AF85" i="46" s="1"/>
  <c r="CT85" i="46"/>
  <c r="CS85" i="46"/>
  <c r="CR85" i="46"/>
  <c r="CQ85" i="46"/>
  <c r="AB85" i="46" s="1"/>
  <c r="CP85" i="46"/>
  <c r="AA85" i="46" s="1"/>
  <c r="CO85" i="46"/>
  <c r="CN85" i="46"/>
  <c r="Y85" i="46" s="1"/>
  <c r="CM85" i="46"/>
  <c r="X85" i="46" s="1"/>
  <c r="CL85" i="46"/>
  <c r="CK85" i="46"/>
  <c r="CJ85" i="46"/>
  <c r="CI85" i="46"/>
  <c r="CH85" i="46"/>
  <c r="CG85" i="46"/>
  <c r="CF85" i="46"/>
  <c r="Q85" i="46" s="1"/>
  <c r="CE85" i="46"/>
  <c r="CD85" i="46"/>
  <c r="CC85" i="46"/>
  <c r="N85" i="46" s="1"/>
  <c r="CB85" i="46"/>
  <c r="CA85" i="46"/>
  <c r="BZ85" i="46"/>
  <c r="K85" i="46" s="1"/>
  <c r="BY85" i="46"/>
  <c r="BX85" i="46"/>
  <c r="I85" i="46" s="1"/>
  <c r="BW85" i="46"/>
  <c r="H85" i="46" s="1"/>
  <c r="BV85" i="46"/>
  <c r="BU85" i="46"/>
  <c r="BT85" i="46"/>
  <c r="BS85" i="46"/>
  <c r="D85" i="46" s="1"/>
  <c r="B85" i="46"/>
  <c r="B85" i="44" s="1"/>
  <c r="A85" i="46"/>
  <c r="A83" i="27" s="1"/>
  <c r="EF84" i="46"/>
  <c r="BQ84" i="46" s="1"/>
  <c r="EE84" i="46"/>
  <c r="ED84" i="46"/>
  <c r="EC84" i="46"/>
  <c r="EB84" i="46"/>
  <c r="EA84" i="46"/>
  <c r="DZ84" i="46"/>
  <c r="BK84" i="46" s="1"/>
  <c r="DY84" i="46"/>
  <c r="DX84" i="46"/>
  <c r="DW84" i="46"/>
  <c r="BH84" i="46" s="1"/>
  <c r="DV84" i="46"/>
  <c r="DU84" i="46"/>
  <c r="BF84" i="46" s="1"/>
  <c r="DT84" i="46"/>
  <c r="BE84" i="46" s="1"/>
  <c r="DS84" i="46"/>
  <c r="BD84" i="46" s="1"/>
  <c r="DR84" i="46"/>
  <c r="BC84" i="46" s="1"/>
  <c r="DQ84" i="46"/>
  <c r="DP84" i="46"/>
  <c r="DO84" i="46"/>
  <c r="DN84" i="46"/>
  <c r="DM84" i="46"/>
  <c r="DL84" i="46"/>
  <c r="DK84" i="46"/>
  <c r="DJ84" i="46"/>
  <c r="AU84" i="46" s="1"/>
  <c r="DI84" i="46"/>
  <c r="AT84" i="46" s="1"/>
  <c r="DH84" i="46"/>
  <c r="DG84" i="46"/>
  <c r="AR84" i="46" s="1"/>
  <c r="DF84" i="46"/>
  <c r="DE84" i="46"/>
  <c r="AP84" i="46" s="1"/>
  <c r="DD84" i="46"/>
  <c r="AO84" i="46" s="1"/>
  <c r="DC84" i="46"/>
  <c r="DB84" i="46"/>
  <c r="AM84" i="46" s="1"/>
  <c r="DA84" i="46"/>
  <c r="CZ84" i="46"/>
  <c r="CY84" i="46"/>
  <c r="AJ84" i="46" s="1"/>
  <c r="CX84" i="46"/>
  <c r="CW84" i="46"/>
  <c r="CV84" i="46"/>
  <c r="CU84" i="46"/>
  <c r="AF84" i="46" s="1"/>
  <c r="CT84" i="46"/>
  <c r="AE84" i="46" s="1"/>
  <c r="CS84" i="46"/>
  <c r="CR84" i="46"/>
  <c r="CQ84" i="46"/>
  <c r="CP84" i="46"/>
  <c r="CO84" i="46"/>
  <c r="Z84" i="46" s="1"/>
  <c r="CN84" i="46"/>
  <c r="Y84" i="46" s="1"/>
  <c r="CM84" i="46"/>
  <c r="CL84" i="46"/>
  <c r="W84" i="46" s="1"/>
  <c r="CK84" i="46"/>
  <c r="CJ84" i="46"/>
  <c r="CI84" i="46"/>
  <c r="T84" i="46" s="1"/>
  <c r="CH84" i="46"/>
  <c r="CG84" i="46"/>
  <c r="CF84" i="46"/>
  <c r="CE84" i="46"/>
  <c r="CD84" i="46"/>
  <c r="CC84" i="46"/>
  <c r="CB84" i="46"/>
  <c r="CA84" i="46"/>
  <c r="L84" i="46" s="1"/>
  <c r="BZ84" i="46"/>
  <c r="BY84" i="46"/>
  <c r="BX84" i="46"/>
  <c r="BW84" i="46"/>
  <c r="BV84" i="46"/>
  <c r="BU84" i="46"/>
  <c r="BT84" i="46"/>
  <c r="BS84" i="46"/>
  <c r="B84" i="46"/>
  <c r="B84" i="44" s="1"/>
  <c r="A84" i="46"/>
  <c r="A84" i="44" s="1"/>
  <c r="EF83" i="46"/>
  <c r="EE83" i="46"/>
  <c r="ED83" i="46"/>
  <c r="BO83" i="46" s="1"/>
  <c r="EC83" i="46"/>
  <c r="BN83" i="46" s="1"/>
  <c r="EB83" i="46"/>
  <c r="EA83" i="46"/>
  <c r="BL83" i="46" s="1"/>
  <c r="DZ83" i="46"/>
  <c r="DY83" i="46"/>
  <c r="DX83" i="46"/>
  <c r="BI83" i="46" s="1"/>
  <c r="DW83" i="46"/>
  <c r="BH83" i="46" s="1"/>
  <c r="DV83" i="46"/>
  <c r="DU83" i="46"/>
  <c r="DT83" i="46"/>
  <c r="BE83" i="46" s="1"/>
  <c r="DS83" i="46"/>
  <c r="BD83" i="46" s="1"/>
  <c r="DR83" i="46"/>
  <c r="DQ83" i="46"/>
  <c r="DP83" i="46"/>
  <c r="BA83" i="46" s="1"/>
  <c r="DO83" i="46"/>
  <c r="AZ83" i="46" s="1"/>
  <c r="DN83" i="46"/>
  <c r="AY83" i="46" s="1"/>
  <c r="DM83" i="46"/>
  <c r="DL83" i="46"/>
  <c r="AW83" i="46" s="1"/>
  <c r="DK83" i="46"/>
  <c r="AV83" i="46" s="1"/>
  <c r="DJ83" i="46"/>
  <c r="DI83" i="46"/>
  <c r="AT83" i="46" s="1"/>
  <c r="DH83" i="46"/>
  <c r="AS83" i="46" s="1"/>
  <c r="DG83" i="46"/>
  <c r="DF83" i="46"/>
  <c r="DE83" i="46"/>
  <c r="AP83" i="46" s="1"/>
  <c r="DD83" i="46"/>
  <c r="DC83" i="46"/>
  <c r="AN83" i="46" s="1"/>
  <c r="DB83" i="46"/>
  <c r="DA83" i="46"/>
  <c r="AL83" i="46" s="1"/>
  <c r="CZ83" i="46"/>
  <c r="AK83" i="46" s="1"/>
  <c r="CY83" i="46"/>
  <c r="CX83" i="46"/>
  <c r="AI83" i="46" s="1"/>
  <c r="CW83" i="46"/>
  <c r="AH83" i="46" s="1"/>
  <c r="CV83" i="46"/>
  <c r="AG83" i="46" s="1"/>
  <c r="CU83" i="46"/>
  <c r="AF83" i="46" s="1"/>
  <c r="CT83" i="46"/>
  <c r="CS83" i="46"/>
  <c r="AD83" i="46" s="1"/>
  <c r="CR83" i="46"/>
  <c r="CQ83" i="46"/>
  <c r="CP83" i="46"/>
  <c r="AA83" i="46" s="1"/>
  <c r="CO83" i="46"/>
  <c r="CN83" i="46"/>
  <c r="Y83" i="46" s="1"/>
  <c r="CM83" i="46"/>
  <c r="X83" i="46" s="1"/>
  <c r="CL83" i="46"/>
  <c r="CK83" i="46"/>
  <c r="V83" i="46" s="1"/>
  <c r="CJ83" i="46"/>
  <c r="U83" i="46" s="1"/>
  <c r="CI83" i="46"/>
  <c r="T83" i="46" s="1"/>
  <c r="CH83" i="46"/>
  <c r="S83" i="46" s="1"/>
  <c r="CG83" i="46"/>
  <c r="R83" i="46" s="1"/>
  <c r="CF83" i="46"/>
  <c r="Q83" i="46" s="1"/>
  <c r="CE83" i="46"/>
  <c r="P83" i="46" s="1"/>
  <c r="CD83" i="46"/>
  <c r="CC83" i="46"/>
  <c r="N83" i="46" s="1"/>
  <c r="CB83" i="46"/>
  <c r="CA83" i="46"/>
  <c r="L83" i="46" s="1"/>
  <c r="BZ83" i="46"/>
  <c r="K83" i="46" s="1"/>
  <c r="BY83" i="46"/>
  <c r="J83" i="46" s="1"/>
  <c r="BX83" i="46"/>
  <c r="BW83" i="46"/>
  <c r="H83" i="46" s="1"/>
  <c r="BV83" i="46"/>
  <c r="BU83" i="46"/>
  <c r="BT83" i="46"/>
  <c r="E83" i="46" s="1"/>
  <c r="BS83" i="46"/>
  <c r="B83" i="46"/>
  <c r="B83" i="44" s="1"/>
  <c r="A83" i="46"/>
  <c r="A81" i="27" s="1"/>
  <c r="EF82" i="46"/>
  <c r="EE82" i="46"/>
  <c r="BP82" i="46" s="1"/>
  <c r="ED82" i="46"/>
  <c r="BO82" i="44" s="1"/>
  <c r="EC82" i="46"/>
  <c r="BN82" i="46" s="1"/>
  <c r="EB82" i="46"/>
  <c r="BM82" i="46" s="1"/>
  <c r="EA82" i="46"/>
  <c r="DZ82" i="46"/>
  <c r="BK82" i="46" s="1"/>
  <c r="DY82" i="46"/>
  <c r="BJ82" i="46" s="1"/>
  <c r="DX82" i="46"/>
  <c r="DW82" i="46"/>
  <c r="DV82" i="46"/>
  <c r="DU82" i="46"/>
  <c r="BF82" i="46" s="1"/>
  <c r="DT82" i="46"/>
  <c r="BE82" i="46" s="1"/>
  <c r="DS82" i="46"/>
  <c r="DR82" i="46"/>
  <c r="DQ82" i="46"/>
  <c r="DP82" i="46"/>
  <c r="DO82" i="46"/>
  <c r="AZ82" i="46" s="1"/>
  <c r="DN82" i="46"/>
  <c r="DM82" i="46"/>
  <c r="AX82" i="46" s="1"/>
  <c r="DL82" i="46"/>
  <c r="AW82" i="46" s="1"/>
  <c r="DK82" i="46"/>
  <c r="DJ82" i="46"/>
  <c r="AU82" i="46" s="1"/>
  <c r="DI82" i="46"/>
  <c r="DH82" i="46"/>
  <c r="DG82" i="46"/>
  <c r="DF82" i="46"/>
  <c r="DE82" i="46"/>
  <c r="DD82" i="46"/>
  <c r="DC82" i="46"/>
  <c r="DB82" i="46"/>
  <c r="AM82" i="46" s="1"/>
  <c r="DA82" i="46"/>
  <c r="CZ82" i="46"/>
  <c r="CY82" i="46"/>
  <c r="CX82" i="46"/>
  <c r="CW82" i="46"/>
  <c r="AH82" i="46" s="1"/>
  <c r="CV82" i="46"/>
  <c r="AG82" i="46" s="1"/>
  <c r="CU82" i="46"/>
  <c r="AF82" i="46" s="1"/>
  <c r="CT82" i="46"/>
  <c r="AE82" i="46" s="1"/>
  <c r="CS82" i="46"/>
  <c r="CR82" i="46"/>
  <c r="CQ82" i="46"/>
  <c r="AB82" i="46" s="1"/>
  <c r="CP82" i="46"/>
  <c r="CO82" i="46"/>
  <c r="Z82" i="46" s="1"/>
  <c r="CN82" i="46"/>
  <c r="Y82" i="46" s="1"/>
  <c r="CM82" i="46"/>
  <c r="CL82" i="46"/>
  <c r="W82" i="46" s="1"/>
  <c r="CK82" i="46"/>
  <c r="CJ82" i="46"/>
  <c r="CI82" i="46"/>
  <c r="T82" i="46" s="1"/>
  <c r="CH82" i="46"/>
  <c r="CG82" i="46"/>
  <c r="CF82" i="46"/>
  <c r="CE82" i="46"/>
  <c r="P82" i="46" s="1"/>
  <c r="CD82" i="46"/>
  <c r="O82" i="46" s="1"/>
  <c r="CC82" i="46"/>
  <c r="N82" i="46" s="1"/>
  <c r="CB82" i="46"/>
  <c r="M82" i="46" s="1"/>
  <c r="CA82" i="46"/>
  <c r="BZ82" i="46"/>
  <c r="BY82" i="46"/>
  <c r="J82" i="46" s="1"/>
  <c r="BX82" i="46"/>
  <c r="BW82" i="46"/>
  <c r="BV82" i="46"/>
  <c r="G82" i="46" s="1"/>
  <c r="BU82" i="46"/>
  <c r="BT82" i="46"/>
  <c r="BS82" i="46"/>
  <c r="BO82" i="46"/>
  <c r="B82" i="46"/>
  <c r="B82" i="44" s="1"/>
  <c r="A82" i="46"/>
  <c r="EF81" i="46"/>
  <c r="BQ81" i="46" s="1"/>
  <c r="EE81" i="46"/>
  <c r="BP81" i="46" s="1"/>
  <c r="ED81" i="46"/>
  <c r="EC81" i="46"/>
  <c r="BN81" i="46" s="1"/>
  <c r="EB81" i="46"/>
  <c r="EA81" i="46"/>
  <c r="DZ81" i="46"/>
  <c r="DY81" i="46"/>
  <c r="BJ81" i="46" s="1"/>
  <c r="DX81" i="46"/>
  <c r="DW81" i="46"/>
  <c r="BH81" i="46" s="1"/>
  <c r="DV81" i="46"/>
  <c r="BG81" i="46" s="1"/>
  <c r="DU81" i="46"/>
  <c r="DT81" i="46"/>
  <c r="DS81" i="46"/>
  <c r="DR81" i="46"/>
  <c r="BC81" i="46" s="1"/>
  <c r="DQ81" i="46"/>
  <c r="DP81" i="46"/>
  <c r="DO81" i="46"/>
  <c r="DN81" i="46"/>
  <c r="DM81" i="46"/>
  <c r="DL81" i="46"/>
  <c r="DK81" i="46"/>
  <c r="DJ81" i="46"/>
  <c r="DI81" i="46"/>
  <c r="DH81" i="46"/>
  <c r="AS81" i="46" s="1"/>
  <c r="DG81" i="46"/>
  <c r="AR81" i="46" s="1"/>
  <c r="DF81" i="46"/>
  <c r="DE81" i="46"/>
  <c r="DD81" i="46"/>
  <c r="AO81" i="46" s="1"/>
  <c r="DC81" i="46"/>
  <c r="DB81" i="46"/>
  <c r="DA81" i="46"/>
  <c r="CZ81" i="46"/>
  <c r="CY81" i="46"/>
  <c r="AJ81" i="46" s="1"/>
  <c r="CX81" i="46"/>
  <c r="CW81" i="46"/>
  <c r="CV81" i="46"/>
  <c r="CU81" i="46"/>
  <c r="CT81" i="46"/>
  <c r="CS81" i="46"/>
  <c r="AD81" i="46" s="1"/>
  <c r="CR81" i="46"/>
  <c r="AC81" i="46" s="1"/>
  <c r="CQ81" i="46"/>
  <c r="AB81" i="46" s="1"/>
  <c r="CP81" i="46"/>
  <c r="CO81" i="46"/>
  <c r="Z81" i="46" s="1"/>
  <c r="CN81" i="46"/>
  <c r="Y81" i="46" s="1"/>
  <c r="CM81" i="46"/>
  <c r="CL81" i="46"/>
  <c r="W81" i="46" s="1"/>
  <c r="CK81" i="46"/>
  <c r="CJ81" i="46"/>
  <c r="U81" i="46" s="1"/>
  <c r="CI81" i="46"/>
  <c r="T81" i="46" s="1"/>
  <c r="CH81" i="46"/>
  <c r="S81" i="46" s="1"/>
  <c r="CG81" i="46"/>
  <c r="CF81" i="46"/>
  <c r="Q81" i="46" s="1"/>
  <c r="CE81" i="46"/>
  <c r="CD81" i="46"/>
  <c r="O81" i="46" s="1"/>
  <c r="CC81" i="46"/>
  <c r="N81" i="46" s="1"/>
  <c r="CB81" i="46"/>
  <c r="CA81" i="46"/>
  <c r="L81" i="46" s="1"/>
  <c r="BZ81" i="46"/>
  <c r="BY81" i="46"/>
  <c r="BX81" i="46"/>
  <c r="BW81" i="46"/>
  <c r="BV81" i="46"/>
  <c r="BU81" i="46"/>
  <c r="F81" i="46" s="1"/>
  <c r="BT81" i="46"/>
  <c r="E81" i="46" s="1"/>
  <c r="BS81" i="46"/>
  <c r="D81" i="46" s="1"/>
  <c r="B81" i="46"/>
  <c r="B81" i="44" s="1"/>
  <c r="A81" i="46"/>
  <c r="EF80" i="46"/>
  <c r="BQ80" i="46" s="1"/>
  <c r="EE80" i="46"/>
  <c r="BP80" i="46" s="1"/>
  <c r="ED80" i="46"/>
  <c r="BO80" i="46" s="1"/>
  <c r="EC80" i="46"/>
  <c r="BN80" i="46" s="1"/>
  <c r="EB80" i="46"/>
  <c r="EA80" i="46"/>
  <c r="BL80" i="46" s="1"/>
  <c r="DZ80" i="46"/>
  <c r="DY80" i="46"/>
  <c r="DX80" i="46"/>
  <c r="DW80" i="46"/>
  <c r="BH80" i="46" s="1"/>
  <c r="DV80" i="46"/>
  <c r="DU80" i="46"/>
  <c r="DT80" i="46"/>
  <c r="DS80" i="46"/>
  <c r="BD80" i="46" s="1"/>
  <c r="DR80" i="46"/>
  <c r="DQ80" i="46"/>
  <c r="BB80" i="46" s="1"/>
  <c r="DP80" i="46"/>
  <c r="BA80" i="46" s="1"/>
  <c r="DO80" i="46"/>
  <c r="AZ80" i="46" s="1"/>
  <c r="DN80" i="46"/>
  <c r="AY80" i="46" s="1"/>
  <c r="DM80" i="46"/>
  <c r="DL80" i="46"/>
  <c r="AW80" i="46" s="1"/>
  <c r="DK80" i="46"/>
  <c r="AV80" i="46" s="1"/>
  <c r="DJ80" i="46"/>
  <c r="DI80" i="46"/>
  <c r="DH80" i="46"/>
  <c r="AS80" i="46" s="1"/>
  <c r="DG80" i="46"/>
  <c r="AR80" i="46" s="1"/>
  <c r="DF80" i="46"/>
  <c r="AQ80" i="46" s="1"/>
  <c r="DE80" i="46"/>
  <c r="AP80" i="46" s="1"/>
  <c r="DD80" i="46"/>
  <c r="AO80" i="46" s="1"/>
  <c r="DC80" i="46"/>
  <c r="DB80" i="46"/>
  <c r="DA80" i="46"/>
  <c r="CZ80" i="46"/>
  <c r="CY80" i="46"/>
  <c r="AJ80" i="46" s="1"/>
  <c r="CX80" i="46"/>
  <c r="CW80" i="46"/>
  <c r="CV80" i="46"/>
  <c r="AG80" i="46" s="1"/>
  <c r="CU80" i="46"/>
  <c r="AF80" i="46" s="1"/>
  <c r="CT80" i="46"/>
  <c r="CS80" i="46"/>
  <c r="CR80" i="46"/>
  <c r="AC80" i="46" s="1"/>
  <c r="CQ80" i="46"/>
  <c r="AB80" i="46" s="1"/>
  <c r="CP80" i="46"/>
  <c r="AA80" i="46" s="1"/>
  <c r="CO80" i="46"/>
  <c r="CN80" i="46"/>
  <c r="Y80" i="46" s="1"/>
  <c r="CM80" i="46"/>
  <c r="X80" i="46" s="1"/>
  <c r="CL80" i="46"/>
  <c r="CK80" i="46"/>
  <c r="V80" i="46" s="1"/>
  <c r="CJ80" i="46"/>
  <c r="CI80" i="46"/>
  <c r="T80" i="46" s="1"/>
  <c r="CH80" i="46"/>
  <c r="S80" i="46" s="1"/>
  <c r="CG80" i="46"/>
  <c r="CF80" i="46"/>
  <c r="Q80" i="46" s="1"/>
  <c r="CE80" i="46"/>
  <c r="P80" i="46" s="1"/>
  <c r="CD80" i="46"/>
  <c r="CC80" i="46"/>
  <c r="CB80" i="46"/>
  <c r="M80" i="46" s="1"/>
  <c r="CA80" i="46"/>
  <c r="L80" i="46" s="1"/>
  <c r="BZ80" i="46"/>
  <c r="K80" i="46" s="1"/>
  <c r="BY80" i="46"/>
  <c r="BX80" i="46"/>
  <c r="BW80" i="46"/>
  <c r="H80" i="46" s="1"/>
  <c r="BV80" i="46"/>
  <c r="BU80" i="46"/>
  <c r="F80" i="46" s="1"/>
  <c r="BT80" i="46"/>
  <c r="E80" i="46" s="1"/>
  <c r="BS80" i="46"/>
  <c r="D80" i="46" s="1"/>
  <c r="B80" i="46"/>
  <c r="B80" i="44" s="1"/>
  <c r="A80" i="46"/>
  <c r="A80" i="44" s="1"/>
  <c r="EF79" i="46"/>
  <c r="BQ79" i="46" s="1"/>
  <c r="EE79" i="46"/>
  <c r="BP79" i="46" s="1"/>
  <c r="ED79" i="46"/>
  <c r="BO79" i="46" s="1"/>
  <c r="EC79" i="46"/>
  <c r="BN79" i="46" s="1"/>
  <c r="EB79" i="46"/>
  <c r="EA79" i="46"/>
  <c r="BL79" i="46" s="1"/>
  <c r="DZ79" i="46"/>
  <c r="BK79" i="46" s="1"/>
  <c r="DY79" i="46"/>
  <c r="BJ79" i="46" s="1"/>
  <c r="DX79" i="46"/>
  <c r="BI79" i="46" s="1"/>
  <c r="DW79" i="46"/>
  <c r="BH79" i="46" s="1"/>
  <c r="DV79" i="46"/>
  <c r="BG79" i="44" s="1"/>
  <c r="DU79" i="46"/>
  <c r="BF79" i="46" s="1"/>
  <c r="DT79" i="46"/>
  <c r="DS79" i="46"/>
  <c r="BD79" i="46" s="1"/>
  <c r="DR79" i="46"/>
  <c r="DQ79" i="46"/>
  <c r="BB79" i="46" s="1"/>
  <c r="DP79" i="46"/>
  <c r="DO79" i="46"/>
  <c r="AZ79" i="46" s="1"/>
  <c r="DN79" i="46"/>
  <c r="DM79" i="46"/>
  <c r="DL79" i="46"/>
  <c r="DK79" i="46"/>
  <c r="AV79" i="46" s="1"/>
  <c r="DJ79" i="46"/>
  <c r="DI79" i="46"/>
  <c r="DH79" i="46"/>
  <c r="AS79" i="46" s="1"/>
  <c r="DG79" i="46"/>
  <c r="AR79" i="46" s="1"/>
  <c r="DF79" i="46"/>
  <c r="DE79" i="46"/>
  <c r="DD79" i="46"/>
  <c r="DC79" i="46"/>
  <c r="DB79" i="46"/>
  <c r="AM79" i="46" s="1"/>
  <c r="DA79" i="46"/>
  <c r="CZ79" i="46"/>
  <c r="CY79" i="46"/>
  <c r="AJ79" i="46" s="1"/>
  <c r="CX79" i="46"/>
  <c r="CW79" i="46"/>
  <c r="AH79" i="46" s="1"/>
  <c r="CV79" i="46"/>
  <c r="CU79" i="46"/>
  <c r="AF79" i="46" s="1"/>
  <c r="CT79" i="46"/>
  <c r="CS79" i="46"/>
  <c r="CR79" i="46"/>
  <c r="AC79" i="46" s="1"/>
  <c r="CQ79" i="46"/>
  <c r="AB79" i="46" s="1"/>
  <c r="CP79" i="46"/>
  <c r="AA79" i="46" s="1"/>
  <c r="CO79" i="46"/>
  <c r="Z79" i="46" s="1"/>
  <c r="CN79" i="46"/>
  <c r="CM79" i="46"/>
  <c r="X79" i="46" s="1"/>
  <c r="CL79" i="46"/>
  <c r="W79" i="46" s="1"/>
  <c r="CK79" i="46"/>
  <c r="V79" i="46" s="1"/>
  <c r="CJ79" i="46"/>
  <c r="U79" i="46" s="1"/>
  <c r="CI79" i="46"/>
  <c r="T79" i="46" s="1"/>
  <c r="CH79" i="46"/>
  <c r="CG79" i="46"/>
  <c r="R79" i="46" s="1"/>
  <c r="CF79" i="46"/>
  <c r="CE79" i="46"/>
  <c r="CD79" i="46"/>
  <c r="CC79" i="46"/>
  <c r="CB79" i="46"/>
  <c r="M79" i="46" s="1"/>
  <c r="CA79" i="46"/>
  <c r="L79" i="46" s="1"/>
  <c r="BZ79" i="46"/>
  <c r="BY79" i="46"/>
  <c r="BX79" i="46"/>
  <c r="BW79" i="46"/>
  <c r="H79" i="46" s="1"/>
  <c r="BV79" i="46"/>
  <c r="BU79" i="46"/>
  <c r="BT79" i="46"/>
  <c r="E79" i="46" s="1"/>
  <c r="BS79" i="46"/>
  <c r="D79" i="46" s="1"/>
  <c r="BG79" i="46"/>
  <c r="B79" i="46"/>
  <c r="B79" i="44" s="1"/>
  <c r="A79" i="46"/>
  <c r="A79" i="44" s="1"/>
  <c r="EF78" i="46"/>
  <c r="BQ78" i="46" s="1"/>
  <c r="EE78" i="46"/>
  <c r="ED78" i="46"/>
  <c r="BO78" i="46" s="1"/>
  <c r="EC78" i="46"/>
  <c r="BN78" i="46" s="1"/>
  <c r="EB78" i="46"/>
  <c r="BM78" i="46" s="1"/>
  <c r="EA78" i="46"/>
  <c r="DZ78" i="46"/>
  <c r="DY78" i="46"/>
  <c r="DX78" i="46"/>
  <c r="DW78" i="46"/>
  <c r="BH78" i="46" s="1"/>
  <c r="DV78" i="46"/>
  <c r="DU78" i="46"/>
  <c r="DT78" i="46"/>
  <c r="BE78" i="46" s="1"/>
  <c r="DS78" i="46"/>
  <c r="DR78" i="46"/>
  <c r="DQ78" i="46"/>
  <c r="DP78" i="46"/>
  <c r="BA78" i="46" s="1"/>
  <c r="DO78" i="46"/>
  <c r="DN78" i="46"/>
  <c r="AY78" i="46" s="1"/>
  <c r="DM78" i="46"/>
  <c r="DL78" i="46"/>
  <c r="AW78" i="46" s="1"/>
  <c r="DK78" i="46"/>
  <c r="AV78" i="46" s="1"/>
  <c r="DJ78" i="46"/>
  <c r="DI78" i="46"/>
  <c r="DH78" i="46"/>
  <c r="DG78" i="46"/>
  <c r="AR78" i="46" s="1"/>
  <c r="DF78" i="46"/>
  <c r="DE78" i="46"/>
  <c r="DD78" i="46"/>
  <c r="AO78" i="46" s="1"/>
  <c r="DC78" i="46"/>
  <c r="AN78" i="46" s="1"/>
  <c r="DB78" i="46"/>
  <c r="DA78" i="46"/>
  <c r="CZ78" i="46"/>
  <c r="CY78" i="46"/>
  <c r="AJ78" i="46" s="1"/>
  <c r="CX78" i="46"/>
  <c r="AI78" i="46" s="1"/>
  <c r="CW78" i="46"/>
  <c r="AH78" i="46" s="1"/>
  <c r="CV78" i="46"/>
  <c r="AG78" i="46" s="1"/>
  <c r="CU78" i="46"/>
  <c r="AF78" i="46" s="1"/>
  <c r="CT78" i="46"/>
  <c r="CS78" i="46"/>
  <c r="CR78" i="46"/>
  <c r="AC78" i="46" s="1"/>
  <c r="CQ78" i="46"/>
  <c r="CP78" i="46"/>
  <c r="CO78" i="46"/>
  <c r="CN78" i="46"/>
  <c r="CM78" i="46"/>
  <c r="CL78" i="46"/>
  <c r="CK78" i="46"/>
  <c r="CJ78" i="46"/>
  <c r="U78" i="46" s="1"/>
  <c r="CI78" i="46"/>
  <c r="T78" i="46" s="1"/>
  <c r="CH78" i="46"/>
  <c r="S78" i="46" s="1"/>
  <c r="CG78" i="46"/>
  <c r="CF78" i="46"/>
  <c r="Q78" i="46" s="1"/>
  <c r="CE78" i="46"/>
  <c r="CD78" i="46"/>
  <c r="CC78" i="46"/>
  <c r="CB78" i="46"/>
  <c r="M78" i="46" s="1"/>
  <c r="CA78" i="46"/>
  <c r="L78" i="46" s="1"/>
  <c r="BZ78" i="46"/>
  <c r="K78" i="46" s="1"/>
  <c r="BY78" i="46"/>
  <c r="J78" i="46" s="1"/>
  <c r="BX78" i="46"/>
  <c r="I78" i="46" s="1"/>
  <c r="BW78" i="46"/>
  <c r="BV78" i="46"/>
  <c r="BU78" i="46"/>
  <c r="BT78" i="46"/>
  <c r="BS78" i="46"/>
  <c r="B78" i="46"/>
  <c r="B78" i="44" s="1"/>
  <c r="A78" i="46"/>
  <c r="A76" i="27" s="1"/>
  <c r="EF77" i="46"/>
  <c r="BQ77" i="46" s="1"/>
  <c r="EE77" i="46"/>
  <c r="ED77" i="46"/>
  <c r="EC77" i="46"/>
  <c r="BN77" i="46" s="1"/>
  <c r="EB77" i="46"/>
  <c r="BM77" i="46" s="1"/>
  <c r="EA77" i="46"/>
  <c r="DZ77" i="46"/>
  <c r="DY77" i="46"/>
  <c r="DX77" i="46"/>
  <c r="BI77" i="46" s="1"/>
  <c r="DW77" i="46"/>
  <c r="DV77" i="46"/>
  <c r="BG77" i="46" s="1"/>
  <c r="DU77" i="46"/>
  <c r="DT77" i="46"/>
  <c r="BE77" i="46" s="1"/>
  <c r="DS77" i="46"/>
  <c r="DR77" i="46"/>
  <c r="BC77" i="46" s="1"/>
  <c r="DQ77" i="46"/>
  <c r="DP77" i="46"/>
  <c r="BA77" i="46" s="1"/>
  <c r="DO77" i="46"/>
  <c r="DN77" i="46"/>
  <c r="AY77" i="46" s="1"/>
  <c r="DM77" i="46"/>
  <c r="AX77" i="46" s="1"/>
  <c r="DL77" i="46"/>
  <c r="AW77" i="46" s="1"/>
  <c r="DK77" i="46"/>
  <c r="DJ77" i="46"/>
  <c r="DI77" i="46"/>
  <c r="AT77" i="46" s="1"/>
  <c r="DH77" i="46"/>
  <c r="DG77" i="46"/>
  <c r="DF77" i="46"/>
  <c r="AQ77" i="46" s="1"/>
  <c r="DE77" i="46"/>
  <c r="DD77" i="46"/>
  <c r="AO77" i="46" s="1"/>
  <c r="DC77" i="46"/>
  <c r="DB77" i="46"/>
  <c r="AM77" i="46" s="1"/>
  <c r="DA77" i="46"/>
  <c r="CZ77" i="46"/>
  <c r="AK77" i="46" s="1"/>
  <c r="CY77" i="46"/>
  <c r="CX77" i="46"/>
  <c r="CW77" i="46"/>
  <c r="CV77" i="46"/>
  <c r="AG77" i="46" s="1"/>
  <c r="CU77" i="46"/>
  <c r="CT77" i="46"/>
  <c r="CS77" i="46"/>
  <c r="CR77" i="46"/>
  <c r="AC77" i="46" s="1"/>
  <c r="CQ77" i="46"/>
  <c r="CP77" i="46"/>
  <c r="CO77" i="46"/>
  <c r="Z77" i="46" s="1"/>
  <c r="CN77" i="46"/>
  <c r="Y77" i="46" s="1"/>
  <c r="CM77" i="46"/>
  <c r="CL77" i="46"/>
  <c r="CK77" i="46"/>
  <c r="CJ77" i="46"/>
  <c r="CI77" i="46"/>
  <c r="T77" i="46" s="1"/>
  <c r="CH77" i="46"/>
  <c r="CG77" i="46"/>
  <c r="R77" i="46" s="1"/>
  <c r="CF77" i="46"/>
  <c r="CE77" i="46"/>
  <c r="CD77" i="46"/>
  <c r="CC77" i="46"/>
  <c r="CB77" i="46"/>
  <c r="M77" i="46" s="1"/>
  <c r="CA77" i="46"/>
  <c r="BZ77" i="46"/>
  <c r="BY77" i="46"/>
  <c r="BX77" i="46"/>
  <c r="I77" i="46" s="1"/>
  <c r="BW77" i="46"/>
  <c r="BV77" i="46"/>
  <c r="BU77" i="46"/>
  <c r="BT77" i="46"/>
  <c r="E77" i="46" s="1"/>
  <c r="BS77" i="46"/>
  <c r="D77" i="46" s="1"/>
  <c r="B77" i="46"/>
  <c r="B77" i="44" s="1"/>
  <c r="A77" i="46"/>
  <c r="EF76" i="46"/>
  <c r="EE76" i="46"/>
  <c r="BP76" i="46" s="1"/>
  <c r="ED76" i="46"/>
  <c r="BO76" i="46" s="1"/>
  <c r="EC76" i="46"/>
  <c r="BN76" i="46" s="1"/>
  <c r="EB76" i="46"/>
  <c r="BM76" i="46" s="1"/>
  <c r="EA76" i="46"/>
  <c r="DZ76" i="46"/>
  <c r="DY76" i="46"/>
  <c r="DX76" i="46"/>
  <c r="BI76" i="46" s="1"/>
  <c r="DW76" i="46"/>
  <c r="DV76" i="46"/>
  <c r="DU76" i="46"/>
  <c r="DT76" i="46"/>
  <c r="BE76" i="46" s="1"/>
  <c r="DS76" i="46"/>
  <c r="DR76" i="46"/>
  <c r="DQ76" i="46"/>
  <c r="DP76" i="46"/>
  <c r="DO76" i="46"/>
  <c r="AZ76" i="46" s="1"/>
  <c r="DN76" i="46"/>
  <c r="AY76" i="44" s="1"/>
  <c r="DM76" i="46"/>
  <c r="DL76" i="46"/>
  <c r="AW76" i="46" s="1"/>
  <c r="DK76" i="46"/>
  <c r="DJ76" i="46"/>
  <c r="AU76" i="46" s="1"/>
  <c r="DI76" i="46"/>
  <c r="DH76" i="46"/>
  <c r="AS76" i="46" s="1"/>
  <c r="DG76" i="46"/>
  <c r="AR76" i="46" s="1"/>
  <c r="DF76" i="46"/>
  <c r="DE76" i="46"/>
  <c r="DD76" i="46"/>
  <c r="AO76" i="46" s="1"/>
  <c r="DC76" i="46"/>
  <c r="DB76" i="46"/>
  <c r="AM76" i="46" s="1"/>
  <c r="DA76" i="46"/>
  <c r="CZ76" i="46"/>
  <c r="AK76" i="46" s="1"/>
  <c r="CY76" i="46"/>
  <c r="CX76" i="46"/>
  <c r="AI76" i="46" s="1"/>
  <c r="CW76" i="46"/>
  <c r="CV76" i="46"/>
  <c r="AG76" i="46" s="1"/>
  <c r="CU76" i="46"/>
  <c r="AF76" i="46" s="1"/>
  <c r="CT76" i="46"/>
  <c r="CS76" i="46"/>
  <c r="CR76" i="46"/>
  <c r="CQ76" i="46"/>
  <c r="AB76" i="46" s="1"/>
  <c r="CP76" i="46"/>
  <c r="AA76" i="46" s="1"/>
  <c r="CO76" i="46"/>
  <c r="CN76" i="46"/>
  <c r="Y76" i="46" s="1"/>
  <c r="CM76" i="46"/>
  <c r="CL76" i="46"/>
  <c r="W76" i="46" s="1"/>
  <c r="CK76" i="46"/>
  <c r="CJ76" i="46"/>
  <c r="U76" i="46" s="1"/>
  <c r="CI76" i="46"/>
  <c r="CH76" i="46"/>
  <c r="S76" i="46" s="1"/>
  <c r="CG76" i="46"/>
  <c r="R76" i="46" s="1"/>
  <c r="CF76" i="46"/>
  <c r="Q76" i="46" s="1"/>
  <c r="CE76" i="46"/>
  <c r="CD76" i="46"/>
  <c r="CC76" i="46"/>
  <c r="CB76" i="46"/>
  <c r="M76" i="46" s="1"/>
  <c r="CA76" i="46"/>
  <c r="L76" i="46" s="1"/>
  <c r="BZ76" i="46"/>
  <c r="BY76" i="46"/>
  <c r="J76" i="46" s="1"/>
  <c r="BX76" i="46"/>
  <c r="BW76" i="46"/>
  <c r="BV76" i="46"/>
  <c r="G76" i="46" s="1"/>
  <c r="BU76" i="46"/>
  <c r="BT76" i="46"/>
  <c r="BS76" i="46"/>
  <c r="D76" i="46" s="1"/>
  <c r="AY76" i="46"/>
  <c r="B76" i="46"/>
  <c r="B76" i="44" s="1"/>
  <c r="A76" i="46"/>
  <c r="A74" i="27" s="1"/>
  <c r="EF75" i="46"/>
  <c r="EE75" i="46"/>
  <c r="ED75" i="46"/>
  <c r="BO75" i="44" s="1"/>
  <c r="EC75" i="46"/>
  <c r="BN75" i="44" s="1"/>
  <c r="EB75" i="46"/>
  <c r="BM75" i="44" s="1"/>
  <c r="EA75" i="46"/>
  <c r="DZ75" i="46"/>
  <c r="DY75" i="46"/>
  <c r="BJ75" i="46" s="1"/>
  <c r="DX75" i="46"/>
  <c r="DW75" i="46"/>
  <c r="DV75" i="46"/>
  <c r="DU75" i="46"/>
  <c r="DT75" i="46"/>
  <c r="BE75" i="46" s="1"/>
  <c r="DS75" i="46"/>
  <c r="BD75" i="46" s="1"/>
  <c r="DR75" i="46"/>
  <c r="BC75" i="46" s="1"/>
  <c r="DQ75" i="46"/>
  <c r="BB75" i="46" s="1"/>
  <c r="DP75" i="46"/>
  <c r="DO75" i="46"/>
  <c r="DN75" i="46"/>
  <c r="DM75" i="46"/>
  <c r="AX75" i="46" s="1"/>
  <c r="DL75" i="46"/>
  <c r="DK75" i="46"/>
  <c r="AV75" i="46" s="1"/>
  <c r="DJ75" i="46"/>
  <c r="DI75" i="46"/>
  <c r="DH75" i="46"/>
  <c r="AS75" i="46" s="1"/>
  <c r="DG75" i="46"/>
  <c r="AR75" i="46" s="1"/>
  <c r="DF75" i="46"/>
  <c r="DE75" i="46"/>
  <c r="AP75" i="46" s="1"/>
  <c r="DD75" i="46"/>
  <c r="AO75" i="46" s="1"/>
  <c r="DC75" i="46"/>
  <c r="DB75" i="46"/>
  <c r="AM75" i="46" s="1"/>
  <c r="DA75" i="46"/>
  <c r="CZ75" i="46"/>
  <c r="CY75" i="46"/>
  <c r="CX75" i="46"/>
  <c r="CW75" i="46"/>
  <c r="CV75" i="46"/>
  <c r="CU75" i="46"/>
  <c r="CT75" i="46"/>
  <c r="CS75" i="46"/>
  <c r="CR75" i="46"/>
  <c r="AC75" i="46" s="1"/>
  <c r="CQ75" i="46"/>
  <c r="CP75" i="46"/>
  <c r="CO75" i="46"/>
  <c r="CN75" i="46"/>
  <c r="CM75" i="46"/>
  <c r="CL75" i="46"/>
  <c r="CK75" i="46"/>
  <c r="V75" i="46" s="1"/>
  <c r="CJ75" i="46"/>
  <c r="CI75" i="46"/>
  <c r="T75" i="46" s="1"/>
  <c r="CH75" i="46"/>
  <c r="CG75" i="46"/>
  <c r="R75" i="46" s="1"/>
  <c r="CF75" i="46"/>
  <c r="CE75" i="46"/>
  <c r="P75" i="46" s="1"/>
  <c r="CD75" i="46"/>
  <c r="O75" i="46" s="1"/>
  <c r="CC75" i="46"/>
  <c r="CB75" i="46"/>
  <c r="CA75" i="46"/>
  <c r="BZ75" i="46"/>
  <c r="BY75" i="46"/>
  <c r="J75" i="46" s="1"/>
  <c r="BX75" i="46"/>
  <c r="I75" i="46" s="1"/>
  <c r="BW75" i="46"/>
  <c r="BV75" i="46"/>
  <c r="BU75" i="46"/>
  <c r="F75" i="46" s="1"/>
  <c r="BT75" i="46"/>
  <c r="BS75" i="46"/>
  <c r="BO75" i="46"/>
  <c r="B75" i="46"/>
  <c r="B75" i="44" s="1"/>
  <c r="A75" i="46"/>
  <c r="A73" i="27" s="1"/>
  <c r="EF74" i="46"/>
  <c r="BQ74" i="46" s="1"/>
  <c r="EE74" i="46"/>
  <c r="BP74" i="46" s="1"/>
  <c r="ED74" i="46"/>
  <c r="EC74" i="46"/>
  <c r="EB74" i="46"/>
  <c r="BM74" i="46" s="1"/>
  <c r="EA74" i="46"/>
  <c r="DZ74" i="46"/>
  <c r="DY74" i="46"/>
  <c r="BJ74" i="46" s="1"/>
  <c r="DX74" i="46"/>
  <c r="BI74" i="46" s="1"/>
  <c r="DW74" i="46"/>
  <c r="DV74" i="46"/>
  <c r="DU74" i="46"/>
  <c r="DT74" i="46"/>
  <c r="BE74" i="46" s="1"/>
  <c r="DS74" i="46"/>
  <c r="BD74" i="46" s="1"/>
  <c r="DR74" i="46"/>
  <c r="BC74" i="46" s="1"/>
  <c r="DQ74" i="46"/>
  <c r="DP74" i="46"/>
  <c r="DO74" i="46"/>
  <c r="DN74" i="46"/>
  <c r="AY74" i="46" s="1"/>
  <c r="DM74" i="46"/>
  <c r="DL74" i="46"/>
  <c r="AW74" i="46" s="1"/>
  <c r="DK74" i="46"/>
  <c r="AV74" i="46" s="1"/>
  <c r="DJ74" i="46"/>
  <c r="DI74" i="46"/>
  <c r="DH74" i="46"/>
  <c r="AS74" i="46" s="1"/>
  <c r="DG74" i="46"/>
  <c r="AR74" i="46" s="1"/>
  <c r="DF74" i="46"/>
  <c r="DE74" i="46"/>
  <c r="DD74" i="46"/>
  <c r="AO74" i="46" s="1"/>
  <c r="DC74" i="46"/>
  <c r="AN74" i="46" s="1"/>
  <c r="DB74" i="46"/>
  <c r="AM74" i="46" s="1"/>
  <c r="DA74" i="46"/>
  <c r="CZ74" i="46"/>
  <c r="AK74" i="46" s="1"/>
  <c r="CY74" i="46"/>
  <c r="AJ74" i="46" s="1"/>
  <c r="CX74" i="46"/>
  <c r="CW74" i="46"/>
  <c r="CV74" i="46"/>
  <c r="CU74" i="46"/>
  <c r="AF74" i="46" s="1"/>
  <c r="CT74" i="46"/>
  <c r="AE74" i="46" s="1"/>
  <c r="CS74" i="46"/>
  <c r="CR74" i="46"/>
  <c r="CQ74" i="46"/>
  <c r="CP74" i="46"/>
  <c r="AA74" i="46" s="1"/>
  <c r="CO74" i="46"/>
  <c r="CN74" i="46"/>
  <c r="Y74" i="46" s="1"/>
  <c r="CM74" i="46"/>
  <c r="CL74" i="46"/>
  <c r="W74" i="46" s="1"/>
  <c r="CK74" i="46"/>
  <c r="CJ74" i="46"/>
  <c r="U74" i="46" s="1"/>
  <c r="CI74" i="46"/>
  <c r="CH74" i="46"/>
  <c r="CG74" i="46"/>
  <c r="CF74" i="46"/>
  <c r="Q74" i="46" s="1"/>
  <c r="CE74" i="46"/>
  <c r="CD74" i="46"/>
  <c r="CC74" i="46"/>
  <c r="N74" i="46" s="1"/>
  <c r="CB74" i="46"/>
  <c r="M74" i="46" s="1"/>
  <c r="CA74" i="46"/>
  <c r="BZ74" i="46"/>
  <c r="BY74" i="46"/>
  <c r="BX74" i="46"/>
  <c r="BW74" i="46"/>
  <c r="H74" i="46" s="1"/>
  <c r="BV74" i="46"/>
  <c r="BU74" i="46"/>
  <c r="BT74" i="46"/>
  <c r="E74" i="46" s="1"/>
  <c r="BS74" i="46"/>
  <c r="B74" i="46"/>
  <c r="B74" i="44" s="1"/>
  <c r="A74" i="46"/>
  <c r="A72" i="27" s="1"/>
  <c r="EF73" i="46"/>
  <c r="BQ73" i="46" s="1"/>
  <c r="EE73" i="46"/>
  <c r="BP73" i="46" s="1"/>
  <c r="ED73" i="46"/>
  <c r="EC73" i="46"/>
  <c r="EB73" i="46"/>
  <c r="EA73" i="46"/>
  <c r="DZ73" i="46"/>
  <c r="DY73" i="46"/>
  <c r="DX73" i="46"/>
  <c r="BI73" i="46" s="1"/>
  <c r="DW73" i="46"/>
  <c r="BH73" i="46" s="1"/>
  <c r="DV73" i="46"/>
  <c r="DU73" i="46"/>
  <c r="BF73" i="46" s="1"/>
  <c r="DT73" i="46"/>
  <c r="BE73" i="46" s="1"/>
  <c r="DS73" i="46"/>
  <c r="DR73" i="46"/>
  <c r="DQ73" i="46"/>
  <c r="BB73" i="46" s="1"/>
  <c r="DP73" i="46"/>
  <c r="BA73" i="46" s="1"/>
  <c r="DO73" i="46"/>
  <c r="DN73" i="46"/>
  <c r="DM73" i="46"/>
  <c r="DL73" i="46"/>
  <c r="AW73" i="46" s="1"/>
  <c r="DK73" i="46"/>
  <c r="DJ73" i="46"/>
  <c r="DI73" i="46"/>
  <c r="AT73" i="46" s="1"/>
  <c r="DH73" i="46"/>
  <c r="AS73" i="46" s="1"/>
  <c r="DG73" i="46"/>
  <c r="AR73" i="46" s="1"/>
  <c r="DF73" i="46"/>
  <c r="DE73" i="46"/>
  <c r="AP73" i="46" s="1"/>
  <c r="DD73" i="46"/>
  <c r="AO73" i="46" s="1"/>
  <c r="DC73" i="46"/>
  <c r="DB73" i="46"/>
  <c r="AM73" i="46" s="1"/>
  <c r="DA73" i="46"/>
  <c r="CZ73" i="46"/>
  <c r="AK73" i="46" s="1"/>
  <c r="CY73" i="46"/>
  <c r="AJ73" i="46" s="1"/>
  <c r="CX73" i="46"/>
  <c r="AI73" i="46" s="1"/>
  <c r="CW73" i="46"/>
  <c r="CV73" i="46"/>
  <c r="CU73" i="46"/>
  <c r="CT73" i="46"/>
  <c r="AE73" i="46" s="1"/>
  <c r="CS73" i="46"/>
  <c r="CR73" i="46"/>
  <c r="AC73" i="46" s="1"/>
  <c r="CQ73" i="46"/>
  <c r="AB73" i="46" s="1"/>
  <c r="CP73" i="46"/>
  <c r="CO73" i="46"/>
  <c r="CN73" i="46"/>
  <c r="Y73" i="46" s="1"/>
  <c r="CM73" i="46"/>
  <c r="CL73" i="46"/>
  <c r="CK73" i="46"/>
  <c r="V73" i="46" s="1"/>
  <c r="CJ73" i="46"/>
  <c r="CI73" i="46"/>
  <c r="T73" i="46" s="1"/>
  <c r="CH73" i="46"/>
  <c r="CG73" i="46"/>
  <c r="CF73" i="46"/>
  <c r="CE73" i="46"/>
  <c r="P73" i="46" s="1"/>
  <c r="CD73" i="46"/>
  <c r="O73" i="46" s="1"/>
  <c r="CC73" i="46"/>
  <c r="N73" i="46" s="1"/>
  <c r="CB73" i="46"/>
  <c r="M73" i="46" s="1"/>
  <c r="CA73" i="46"/>
  <c r="L73" i="46" s="1"/>
  <c r="BZ73" i="46"/>
  <c r="K73" i="46" s="1"/>
  <c r="BY73" i="46"/>
  <c r="BX73" i="46"/>
  <c r="BW73" i="46"/>
  <c r="BV73" i="46"/>
  <c r="BU73" i="46"/>
  <c r="F73" i="46" s="1"/>
  <c r="BT73" i="46"/>
  <c r="BS73" i="46"/>
  <c r="D73" i="46" s="1"/>
  <c r="B73" i="46"/>
  <c r="B73" i="44" s="1"/>
  <c r="A73" i="46"/>
  <c r="C73" i="46" s="1"/>
  <c r="C73" i="44" s="1"/>
  <c r="EF72" i="46"/>
  <c r="BQ72" i="46" s="1"/>
  <c r="EE72" i="46"/>
  <c r="ED72" i="46"/>
  <c r="BO72" i="44" s="1"/>
  <c r="EC72" i="46"/>
  <c r="EB72" i="46"/>
  <c r="EA72" i="46"/>
  <c r="BL72" i="46" s="1"/>
  <c r="DZ72" i="46"/>
  <c r="DY72" i="46"/>
  <c r="DX72" i="46"/>
  <c r="DW72" i="46"/>
  <c r="DV72" i="46"/>
  <c r="DU72" i="46"/>
  <c r="DT72" i="46"/>
  <c r="DS72" i="46"/>
  <c r="DR72" i="46"/>
  <c r="DQ72" i="46"/>
  <c r="DP72" i="46"/>
  <c r="BA72" i="46" s="1"/>
  <c r="DO72" i="46"/>
  <c r="DN72" i="46"/>
  <c r="DM72" i="46"/>
  <c r="DL72" i="46"/>
  <c r="AW72" i="46" s="1"/>
  <c r="DK72" i="46"/>
  <c r="AV72" i="46" s="1"/>
  <c r="DJ72" i="46"/>
  <c r="DI72" i="46"/>
  <c r="DH72" i="46"/>
  <c r="AS72" i="46" s="1"/>
  <c r="DG72" i="46"/>
  <c r="DF72" i="46"/>
  <c r="DE72" i="46"/>
  <c r="DD72" i="46"/>
  <c r="AO72" i="46" s="1"/>
  <c r="DC72" i="46"/>
  <c r="AN72" i="46" s="1"/>
  <c r="DB72" i="46"/>
  <c r="DA72" i="46"/>
  <c r="CZ72" i="46"/>
  <c r="AK72" i="46" s="1"/>
  <c r="CY72" i="46"/>
  <c r="AJ72" i="46" s="1"/>
  <c r="CX72" i="46"/>
  <c r="CW72" i="46"/>
  <c r="CV72" i="46"/>
  <c r="AG72" i="46" s="1"/>
  <c r="CU72" i="46"/>
  <c r="AF72" i="46" s="1"/>
  <c r="CT72" i="46"/>
  <c r="AE72" i="46" s="1"/>
  <c r="CS72" i="46"/>
  <c r="AD72" i="46" s="1"/>
  <c r="CR72" i="46"/>
  <c r="AC72" i="46" s="1"/>
  <c r="CQ72" i="46"/>
  <c r="CP72" i="46"/>
  <c r="AA72" i="46" s="1"/>
  <c r="CO72" i="46"/>
  <c r="CN72" i="46"/>
  <c r="CM72" i="46"/>
  <c r="X72" i="46" s="1"/>
  <c r="CL72" i="46"/>
  <c r="W72" i="46" s="1"/>
  <c r="CK72" i="46"/>
  <c r="CJ72" i="46"/>
  <c r="CI72" i="46"/>
  <c r="CH72" i="46"/>
  <c r="CG72" i="46"/>
  <c r="CF72" i="46"/>
  <c r="Q72" i="46" s="1"/>
  <c r="CE72" i="46"/>
  <c r="CD72" i="46"/>
  <c r="CC72" i="46"/>
  <c r="CB72" i="46"/>
  <c r="CA72" i="46"/>
  <c r="L72" i="46" s="1"/>
  <c r="BZ72" i="46"/>
  <c r="BY72" i="46"/>
  <c r="BX72" i="46"/>
  <c r="I72" i="46" s="1"/>
  <c r="BW72" i="46"/>
  <c r="H72" i="46" s="1"/>
  <c r="BV72" i="46"/>
  <c r="BU72" i="46"/>
  <c r="F72" i="46" s="1"/>
  <c r="BT72" i="46"/>
  <c r="BS72" i="46"/>
  <c r="BO72" i="46"/>
  <c r="B72" i="46"/>
  <c r="B72" i="44" s="1"/>
  <c r="A72" i="46"/>
  <c r="A70" i="27" s="1"/>
  <c r="EF71" i="46"/>
  <c r="EE71" i="46"/>
  <c r="BP71" i="46" s="1"/>
  <c r="ED71" i="46"/>
  <c r="BO71" i="44" s="1"/>
  <c r="EC71" i="46"/>
  <c r="BN71" i="44" s="1"/>
  <c r="EB71" i="46"/>
  <c r="BM71" i="44" s="1"/>
  <c r="EA71" i="46"/>
  <c r="DZ71" i="46"/>
  <c r="BK71" i="46" s="1"/>
  <c r="DY71" i="46"/>
  <c r="BJ71" i="46" s="1"/>
  <c r="DX71" i="46"/>
  <c r="BI71" i="46" s="1"/>
  <c r="DW71" i="46"/>
  <c r="DV71" i="46"/>
  <c r="DU71" i="46"/>
  <c r="DT71" i="46"/>
  <c r="DS71" i="46"/>
  <c r="DR71" i="46"/>
  <c r="DQ71" i="46"/>
  <c r="DP71" i="46"/>
  <c r="DO71" i="46"/>
  <c r="AZ71" i="46" s="1"/>
  <c r="DN71" i="46"/>
  <c r="DM71" i="46"/>
  <c r="DL71" i="46"/>
  <c r="DK71" i="46"/>
  <c r="DJ71" i="46"/>
  <c r="AU71" i="46" s="1"/>
  <c r="DI71" i="46"/>
  <c r="DH71" i="46"/>
  <c r="DG71" i="46"/>
  <c r="AR71" i="46" s="1"/>
  <c r="DF71" i="46"/>
  <c r="DE71" i="46"/>
  <c r="AP71" i="46" s="1"/>
  <c r="DD71" i="46"/>
  <c r="DC71" i="46"/>
  <c r="DB71" i="46"/>
  <c r="AM71" i="46" s="1"/>
  <c r="DA71" i="46"/>
  <c r="CZ71" i="46"/>
  <c r="AK71" i="46" s="1"/>
  <c r="CY71" i="46"/>
  <c r="AJ71" i="46" s="1"/>
  <c r="CX71" i="46"/>
  <c r="CW71" i="46"/>
  <c r="CV71" i="46"/>
  <c r="AG71" i="46" s="1"/>
  <c r="CU71" i="46"/>
  <c r="CT71" i="46"/>
  <c r="CS71" i="46"/>
  <c r="CR71" i="46"/>
  <c r="AC71" i="46" s="1"/>
  <c r="CQ71" i="46"/>
  <c r="AB71" i="46" s="1"/>
  <c r="CP71" i="46"/>
  <c r="CO71" i="46"/>
  <c r="Z71" i="46" s="1"/>
  <c r="CN71" i="46"/>
  <c r="Y71" i="46" s="1"/>
  <c r="CM71" i="46"/>
  <c r="CL71" i="46"/>
  <c r="CK71" i="46"/>
  <c r="CJ71" i="46"/>
  <c r="U71" i="46" s="1"/>
  <c r="CI71" i="46"/>
  <c r="T71" i="46" s="1"/>
  <c r="CH71" i="46"/>
  <c r="CG71" i="46"/>
  <c r="R71" i="46" s="1"/>
  <c r="CF71" i="46"/>
  <c r="CE71" i="46"/>
  <c r="CD71" i="46"/>
  <c r="O71" i="46" s="1"/>
  <c r="CC71" i="46"/>
  <c r="CB71" i="46"/>
  <c r="M71" i="46" s="1"/>
  <c r="CA71" i="46"/>
  <c r="BZ71" i="46"/>
  <c r="BY71" i="46"/>
  <c r="J71" i="46" s="1"/>
  <c r="BX71" i="46"/>
  <c r="BW71" i="46"/>
  <c r="H71" i="46" s="1"/>
  <c r="BV71" i="46"/>
  <c r="G71" i="46" s="1"/>
  <c r="BU71" i="46"/>
  <c r="BT71" i="46"/>
  <c r="BS71" i="46"/>
  <c r="BO71" i="46"/>
  <c r="BN71" i="46"/>
  <c r="BM71" i="46"/>
  <c r="B71" i="46"/>
  <c r="B71" i="44" s="1"/>
  <c r="A71" i="46"/>
  <c r="A69" i="27" s="1"/>
  <c r="EF70" i="46"/>
  <c r="BQ70" i="46" s="1"/>
  <c r="EE70" i="46"/>
  <c r="BP70" i="46" s="1"/>
  <c r="ED70" i="46"/>
  <c r="EC70" i="46"/>
  <c r="EB70" i="46"/>
  <c r="EA70" i="46"/>
  <c r="DZ70" i="46"/>
  <c r="DY70" i="46"/>
  <c r="DX70" i="46"/>
  <c r="DW70" i="46"/>
  <c r="BH70" i="46" s="1"/>
  <c r="DV70" i="46"/>
  <c r="DU70" i="46"/>
  <c r="DT70" i="46"/>
  <c r="BE70" i="46" s="1"/>
  <c r="DS70" i="46"/>
  <c r="DR70" i="46"/>
  <c r="DQ70" i="46"/>
  <c r="DP70" i="46"/>
  <c r="DO70" i="46"/>
  <c r="DN70" i="46"/>
  <c r="AY70" i="46" s="1"/>
  <c r="DM70" i="46"/>
  <c r="AX70" i="46" s="1"/>
  <c r="DL70" i="46"/>
  <c r="AW70" i="46" s="1"/>
  <c r="DK70" i="46"/>
  <c r="DJ70" i="46"/>
  <c r="DI70" i="46"/>
  <c r="DH70" i="46"/>
  <c r="DG70" i="46"/>
  <c r="AR70" i="46" s="1"/>
  <c r="DF70" i="46"/>
  <c r="DE70" i="46"/>
  <c r="AP70" i="46" s="1"/>
  <c r="DD70" i="46"/>
  <c r="AO70" i="46" s="1"/>
  <c r="DC70" i="46"/>
  <c r="DB70" i="46"/>
  <c r="DA70" i="46"/>
  <c r="CZ70" i="46"/>
  <c r="AK70" i="46" s="1"/>
  <c r="CY70" i="46"/>
  <c r="AJ70" i="46" s="1"/>
  <c r="CX70" i="46"/>
  <c r="CW70" i="46"/>
  <c r="AH70" i="46" s="1"/>
  <c r="CV70" i="46"/>
  <c r="CU70" i="46"/>
  <c r="AF70" i="46" s="1"/>
  <c r="CT70" i="46"/>
  <c r="CS70" i="46"/>
  <c r="CR70" i="46"/>
  <c r="AC70" i="46" s="1"/>
  <c r="CQ70" i="46"/>
  <c r="AB70" i="46" s="1"/>
  <c r="CP70" i="46"/>
  <c r="CO70" i="46"/>
  <c r="CN70" i="46"/>
  <c r="Y70" i="46" s="1"/>
  <c r="CM70" i="46"/>
  <c r="CL70" i="46"/>
  <c r="W70" i="46" s="1"/>
  <c r="CK70" i="46"/>
  <c r="CJ70" i="46"/>
  <c r="U70" i="46" s="1"/>
  <c r="CI70" i="46"/>
  <c r="CH70" i="46"/>
  <c r="CG70" i="46"/>
  <c r="CF70" i="46"/>
  <c r="Q70" i="46" s="1"/>
  <c r="CE70" i="46"/>
  <c r="CD70" i="46"/>
  <c r="CC70" i="46"/>
  <c r="CB70" i="46"/>
  <c r="M70" i="46" s="1"/>
  <c r="CA70" i="46"/>
  <c r="BZ70" i="46"/>
  <c r="BY70" i="46"/>
  <c r="J70" i="46" s="1"/>
  <c r="BX70" i="46"/>
  <c r="I70" i="46" s="1"/>
  <c r="BW70" i="46"/>
  <c r="H70" i="46" s="1"/>
  <c r="BV70" i="46"/>
  <c r="BU70" i="46"/>
  <c r="BT70" i="46"/>
  <c r="BS70" i="46"/>
  <c r="D70" i="46" s="1"/>
  <c r="B70" i="46"/>
  <c r="B70" i="44" s="1"/>
  <c r="A70" i="46"/>
  <c r="EF69" i="46"/>
  <c r="BQ69" i="46" s="1"/>
  <c r="EE69" i="46"/>
  <c r="BP69" i="46" s="1"/>
  <c r="ED69" i="46"/>
  <c r="BO69" i="46" s="1"/>
  <c r="EC69" i="46"/>
  <c r="BN69" i="46" s="1"/>
  <c r="EB69" i="46"/>
  <c r="BM69" i="46" s="1"/>
  <c r="EA69" i="46"/>
  <c r="DZ69" i="46"/>
  <c r="DY69" i="46"/>
  <c r="DX69" i="46"/>
  <c r="DW69" i="46"/>
  <c r="DV69" i="46"/>
  <c r="DU69" i="46"/>
  <c r="BF69" i="46" s="1"/>
  <c r="DT69" i="46"/>
  <c r="DS69" i="46"/>
  <c r="DR69" i="46"/>
  <c r="BC69" i="46" s="1"/>
  <c r="DQ69" i="46"/>
  <c r="DP69" i="46"/>
  <c r="BA69" i="46" s="1"/>
  <c r="DO69" i="46"/>
  <c r="DN69" i="46"/>
  <c r="DM69" i="46"/>
  <c r="AX69" i="46" s="1"/>
  <c r="DL69" i="46"/>
  <c r="AW69" i="46" s="1"/>
  <c r="DK69" i="46"/>
  <c r="DJ69" i="46"/>
  <c r="AU69" i="46" s="1"/>
  <c r="DI69" i="46"/>
  <c r="AT69" i="46" s="1"/>
  <c r="DH69" i="46"/>
  <c r="DG69" i="46"/>
  <c r="DF69" i="46"/>
  <c r="DE69" i="46"/>
  <c r="DD69" i="46"/>
  <c r="AO69" i="46" s="1"/>
  <c r="DC69" i="46"/>
  <c r="AN69" i="46" s="1"/>
  <c r="DB69" i="46"/>
  <c r="DA69" i="46"/>
  <c r="CZ69" i="46"/>
  <c r="AK69" i="46" s="1"/>
  <c r="CY69" i="46"/>
  <c r="CX69" i="46"/>
  <c r="CW69" i="46"/>
  <c r="AH69" i="46" s="1"/>
  <c r="CV69" i="46"/>
  <c r="AG69" i="46" s="1"/>
  <c r="CU69" i="46"/>
  <c r="AF69" i="46" s="1"/>
  <c r="CT69" i="46"/>
  <c r="CS69" i="46"/>
  <c r="AD69" i="46" s="1"/>
  <c r="CR69" i="46"/>
  <c r="AC69" i="46" s="1"/>
  <c r="CQ69" i="46"/>
  <c r="CP69" i="46"/>
  <c r="CO69" i="46"/>
  <c r="Z69" i="46" s="1"/>
  <c r="CN69" i="46"/>
  <c r="Y69" i="46" s="1"/>
  <c r="CM69" i="46"/>
  <c r="X69" i="46" s="1"/>
  <c r="CL69" i="46"/>
  <c r="W69" i="46" s="1"/>
  <c r="CK69" i="46"/>
  <c r="CJ69" i="46"/>
  <c r="CI69" i="46"/>
  <c r="CH69" i="46"/>
  <c r="S69" i="46" s="1"/>
  <c r="CG69" i="46"/>
  <c r="R69" i="46" s="1"/>
  <c r="CF69" i="46"/>
  <c r="Q69" i="46" s="1"/>
  <c r="CE69" i="46"/>
  <c r="CD69" i="46"/>
  <c r="CC69" i="46"/>
  <c r="N69" i="46" s="1"/>
  <c r="CB69" i="46"/>
  <c r="M69" i="46" s="1"/>
  <c r="CA69" i="46"/>
  <c r="BZ69" i="46"/>
  <c r="BY69" i="46"/>
  <c r="BX69" i="46"/>
  <c r="I69" i="46" s="1"/>
  <c r="BW69" i="46"/>
  <c r="H69" i="46" s="1"/>
  <c r="BV69" i="46"/>
  <c r="BU69" i="46"/>
  <c r="F69" i="46" s="1"/>
  <c r="BT69" i="46"/>
  <c r="E69" i="46" s="1"/>
  <c r="BS69" i="46"/>
  <c r="B69" i="46"/>
  <c r="B69" i="44" s="1"/>
  <c r="A69" i="46"/>
  <c r="A67" i="27" s="1"/>
  <c r="EF68" i="46"/>
  <c r="BQ68" i="46" s="1"/>
  <c r="EE68" i="46"/>
  <c r="BP68" i="46" s="1"/>
  <c r="ED68" i="46"/>
  <c r="BO68" i="44" s="1"/>
  <c r="EC68" i="46"/>
  <c r="BN68" i="46" s="1"/>
  <c r="EB68" i="46"/>
  <c r="EA68" i="46"/>
  <c r="BL68" i="46" s="1"/>
  <c r="DZ68" i="46"/>
  <c r="BK68" i="46" s="1"/>
  <c r="DY68" i="46"/>
  <c r="DX68" i="46"/>
  <c r="DW68" i="46"/>
  <c r="BH68" i="46" s="1"/>
  <c r="DV68" i="46"/>
  <c r="BG68" i="46" s="1"/>
  <c r="DU68" i="46"/>
  <c r="DT68" i="46"/>
  <c r="DS68" i="46"/>
  <c r="DR68" i="46"/>
  <c r="DQ68" i="46"/>
  <c r="DP68" i="46"/>
  <c r="BA68" i="46" s="1"/>
  <c r="DO68" i="46"/>
  <c r="DN68" i="46"/>
  <c r="DM68" i="46"/>
  <c r="AX68" i="46" s="1"/>
  <c r="DL68" i="46"/>
  <c r="AW68" i="46" s="1"/>
  <c r="DK68" i="46"/>
  <c r="DJ68" i="46"/>
  <c r="AU68" i="46" s="1"/>
  <c r="DI68" i="46"/>
  <c r="DH68" i="46"/>
  <c r="AS68" i="46" s="1"/>
  <c r="DG68" i="46"/>
  <c r="AR68" i="46" s="1"/>
  <c r="DF68" i="46"/>
  <c r="AQ68" i="46" s="1"/>
  <c r="DE68" i="46"/>
  <c r="DD68" i="46"/>
  <c r="AO68" i="46" s="1"/>
  <c r="DC68" i="46"/>
  <c r="AN68" i="46" s="1"/>
  <c r="DB68" i="46"/>
  <c r="DA68" i="46"/>
  <c r="CZ68" i="46"/>
  <c r="AK68" i="46" s="1"/>
  <c r="CY68" i="46"/>
  <c r="AJ68" i="46" s="1"/>
  <c r="CX68" i="46"/>
  <c r="CW68" i="46"/>
  <c r="CV68" i="46"/>
  <c r="CU68" i="46"/>
  <c r="CT68" i="46"/>
  <c r="AE68" i="46" s="1"/>
  <c r="CS68" i="46"/>
  <c r="CR68" i="46"/>
  <c r="AC68" i="46" s="1"/>
  <c r="CQ68" i="46"/>
  <c r="CP68" i="46"/>
  <c r="CO68" i="46"/>
  <c r="Z68" i="46" s="1"/>
  <c r="CN68" i="46"/>
  <c r="CM68" i="46"/>
  <c r="CL68" i="46"/>
  <c r="CK68" i="46"/>
  <c r="CJ68" i="46"/>
  <c r="U68" i="46" s="1"/>
  <c r="CI68" i="46"/>
  <c r="T68" i="46" s="1"/>
  <c r="CH68" i="46"/>
  <c r="CG68" i="46"/>
  <c r="CF68" i="46"/>
  <c r="CE68" i="46"/>
  <c r="CD68" i="46"/>
  <c r="CC68" i="46"/>
  <c r="CB68" i="46"/>
  <c r="M68" i="46" s="1"/>
  <c r="CA68" i="46"/>
  <c r="L68" i="46" s="1"/>
  <c r="BZ68" i="46"/>
  <c r="BY68" i="46"/>
  <c r="BX68" i="46"/>
  <c r="BW68" i="46"/>
  <c r="BV68" i="46"/>
  <c r="G68" i="46" s="1"/>
  <c r="BU68" i="46"/>
  <c r="BT68" i="46"/>
  <c r="E68" i="46" s="1"/>
  <c r="BS68" i="46"/>
  <c r="D68" i="46" s="1"/>
  <c r="BO68" i="46"/>
  <c r="B68" i="46"/>
  <c r="B68" i="44" s="1"/>
  <c r="A68" i="46"/>
  <c r="A68" i="44" s="1"/>
  <c r="EF67" i="46"/>
  <c r="EE67" i="46"/>
  <c r="ED67" i="46"/>
  <c r="BO67" i="44" s="1"/>
  <c r="EC67" i="46"/>
  <c r="BN67" i="44" s="1"/>
  <c r="EB67" i="46"/>
  <c r="BM67" i="44" s="1"/>
  <c r="EA67" i="46"/>
  <c r="DZ67" i="46"/>
  <c r="DY67" i="46"/>
  <c r="DX67" i="46"/>
  <c r="DW67" i="46"/>
  <c r="BH67" i="46" s="1"/>
  <c r="DV67" i="46"/>
  <c r="BG67" i="46" s="1"/>
  <c r="DU67" i="46"/>
  <c r="BF67" i="46" s="1"/>
  <c r="DT67" i="46"/>
  <c r="BE67" i="46" s="1"/>
  <c r="DS67" i="46"/>
  <c r="DR67" i="46"/>
  <c r="DQ67" i="46"/>
  <c r="DP67" i="46"/>
  <c r="BA67" i="46" s="1"/>
  <c r="DO67" i="46"/>
  <c r="DN67" i="46"/>
  <c r="AY67" i="46" s="1"/>
  <c r="DM67" i="46"/>
  <c r="AX67" i="46" s="1"/>
  <c r="DL67" i="46"/>
  <c r="DK67" i="46"/>
  <c r="AV67" i="46" s="1"/>
  <c r="DJ67" i="46"/>
  <c r="AU67" i="46" s="1"/>
  <c r="DI67" i="46"/>
  <c r="DH67" i="46"/>
  <c r="DG67" i="46"/>
  <c r="DF67" i="46"/>
  <c r="AQ67" i="46" s="1"/>
  <c r="DE67" i="46"/>
  <c r="AP67" i="46" s="1"/>
  <c r="DD67" i="46"/>
  <c r="DC67" i="46"/>
  <c r="DB67" i="46"/>
  <c r="DA67" i="46"/>
  <c r="AL67" i="46" s="1"/>
  <c r="CZ67" i="46"/>
  <c r="AK67" i="46" s="1"/>
  <c r="CY67" i="46"/>
  <c r="AJ67" i="46" s="1"/>
  <c r="CX67" i="46"/>
  <c r="AI67" i="46" s="1"/>
  <c r="CW67" i="46"/>
  <c r="AH67" i="46" s="1"/>
  <c r="CV67" i="46"/>
  <c r="CU67" i="46"/>
  <c r="CT67" i="46"/>
  <c r="CS67" i="46"/>
  <c r="CR67" i="46"/>
  <c r="AC67" i="46" s="1"/>
  <c r="CQ67" i="46"/>
  <c r="CP67" i="46"/>
  <c r="AA67" i="46" s="1"/>
  <c r="CO67" i="46"/>
  <c r="CN67" i="46"/>
  <c r="CM67" i="46"/>
  <c r="X67" i="46" s="1"/>
  <c r="CL67" i="46"/>
  <c r="W67" i="46" s="1"/>
  <c r="CK67" i="46"/>
  <c r="V67" i="46" s="1"/>
  <c r="CJ67" i="46"/>
  <c r="CI67" i="46"/>
  <c r="T67" i="46" s="1"/>
  <c r="CH67" i="46"/>
  <c r="S67" i="46" s="1"/>
  <c r="CG67" i="46"/>
  <c r="R67" i="46" s="1"/>
  <c r="CF67" i="46"/>
  <c r="CE67" i="46"/>
  <c r="CD67" i="46"/>
  <c r="CC67" i="46"/>
  <c r="CB67" i="46"/>
  <c r="M67" i="46" s="1"/>
  <c r="CA67" i="46"/>
  <c r="L67" i="46" s="1"/>
  <c r="BZ67" i="46"/>
  <c r="K67" i="46" s="1"/>
  <c r="BY67" i="46"/>
  <c r="J67" i="46" s="1"/>
  <c r="BX67" i="46"/>
  <c r="BW67" i="46"/>
  <c r="H67" i="46" s="1"/>
  <c r="BV67" i="46"/>
  <c r="G67" i="46" s="1"/>
  <c r="BU67" i="46"/>
  <c r="F67" i="46" s="1"/>
  <c r="BT67" i="46"/>
  <c r="E67" i="46" s="1"/>
  <c r="BS67" i="46"/>
  <c r="BO67" i="46"/>
  <c r="BN67" i="46"/>
  <c r="BM67" i="46"/>
  <c r="B67" i="46"/>
  <c r="B67" i="44" s="1"/>
  <c r="A67" i="46"/>
  <c r="A65" i="27" s="1"/>
  <c r="EF66" i="46"/>
  <c r="EE66" i="46"/>
  <c r="ED66" i="46"/>
  <c r="EC66" i="46"/>
  <c r="EB66" i="46"/>
  <c r="EA66" i="46"/>
  <c r="DZ66" i="46"/>
  <c r="BK66" i="46" s="1"/>
  <c r="DY66" i="46"/>
  <c r="BJ66" i="46" s="1"/>
  <c r="DX66" i="46"/>
  <c r="DW66" i="46"/>
  <c r="BH66" i="46" s="1"/>
  <c r="DV66" i="46"/>
  <c r="BG66" i="46" s="1"/>
  <c r="DU66" i="46"/>
  <c r="DT66" i="46"/>
  <c r="DS66" i="46"/>
  <c r="DR66" i="46"/>
  <c r="DQ66" i="46"/>
  <c r="BB66" i="46" s="1"/>
  <c r="DP66" i="46"/>
  <c r="DO66" i="46"/>
  <c r="DN66" i="46"/>
  <c r="DM66" i="46"/>
  <c r="DL66" i="46"/>
  <c r="AW66" i="46" s="1"/>
  <c r="DK66" i="46"/>
  <c r="DJ66" i="46"/>
  <c r="AU66" i="46" s="1"/>
  <c r="DI66" i="46"/>
  <c r="AT66" i="46" s="1"/>
  <c r="DH66" i="46"/>
  <c r="DG66" i="46"/>
  <c r="AR66" i="46" s="1"/>
  <c r="DF66" i="46"/>
  <c r="DE66" i="46"/>
  <c r="DD66" i="46"/>
  <c r="AO66" i="46" s="1"/>
  <c r="DC66" i="46"/>
  <c r="DB66" i="46"/>
  <c r="AM66" i="46" s="1"/>
  <c r="DA66" i="46"/>
  <c r="CZ66" i="46"/>
  <c r="CY66" i="46"/>
  <c r="AJ66" i="46" s="1"/>
  <c r="CX66" i="46"/>
  <c r="AI66" i="46" s="1"/>
  <c r="CW66" i="46"/>
  <c r="CV66" i="46"/>
  <c r="CU66" i="46"/>
  <c r="CT66" i="46"/>
  <c r="AE66" i="46" s="1"/>
  <c r="CS66" i="46"/>
  <c r="CR66" i="46"/>
  <c r="CQ66" i="46"/>
  <c r="CP66" i="46"/>
  <c r="CO66" i="46"/>
  <c r="CN66" i="46"/>
  <c r="CM66" i="46"/>
  <c r="CL66" i="46"/>
  <c r="W66" i="46" s="1"/>
  <c r="CK66" i="46"/>
  <c r="V66" i="46" s="1"/>
  <c r="CJ66" i="46"/>
  <c r="U66" i="46" s="1"/>
  <c r="CI66" i="46"/>
  <c r="CH66" i="46"/>
  <c r="CG66" i="46"/>
  <c r="CF66" i="46"/>
  <c r="Q66" i="46" s="1"/>
  <c r="CE66" i="46"/>
  <c r="CD66" i="46"/>
  <c r="O66" i="46" s="1"/>
  <c r="CC66" i="46"/>
  <c r="CB66" i="46"/>
  <c r="CA66" i="46"/>
  <c r="BZ66" i="46"/>
  <c r="BY66" i="46"/>
  <c r="BX66" i="46"/>
  <c r="BW66" i="46"/>
  <c r="BV66" i="46"/>
  <c r="BU66" i="46"/>
  <c r="F66" i="46" s="1"/>
  <c r="BT66" i="46"/>
  <c r="E66" i="46" s="1"/>
  <c r="BS66" i="46"/>
  <c r="D66" i="46" s="1"/>
  <c r="B66" i="46"/>
  <c r="B66" i="44" s="1"/>
  <c r="A66" i="46"/>
  <c r="A64" i="27" s="1"/>
  <c r="EF65" i="46"/>
  <c r="BQ65" i="46" s="1"/>
  <c r="EE65" i="46"/>
  <c r="ED65" i="46"/>
  <c r="EC65" i="46"/>
  <c r="EB65" i="46"/>
  <c r="EA65" i="46"/>
  <c r="BL65" i="46" s="1"/>
  <c r="DZ65" i="46"/>
  <c r="BK65" i="46" s="1"/>
  <c r="DY65" i="46"/>
  <c r="BJ65" i="46" s="1"/>
  <c r="DX65" i="46"/>
  <c r="DW65" i="46"/>
  <c r="BH65" i="46" s="1"/>
  <c r="DV65" i="46"/>
  <c r="BG65" i="46" s="1"/>
  <c r="DU65" i="46"/>
  <c r="BF65" i="46" s="1"/>
  <c r="DT65" i="46"/>
  <c r="DS65" i="46"/>
  <c r="DR65" i="46"/>
  <c r="DQ65" i="46"/>
  <c r="BB65" i="46" s="1"/>
  <c r="DP65" i="46"/>
  <c r="BA65" i="46" s="1"/>
  <c r="DO65" i="46"/>
  <c r="DN65" i="46"/>
  <c r="DM65" i="46"/>
  <c r="AX65" i="46" s="1"/>
  <c r="DL65" i="46"/>
  <c r="DK65" i="46"/>
  <c r="DJ65" i="46"/>
  <c r="AU65" i="46" s="1"/>
  <c r="DI65" i="46"/>
  <c r="AT65" i="46" s="1"/>
  <c r="DH65" i="46"/>
  <c r="DG65" i="46"/>
  <c r="DF65" i="46"/>
  <c r="DE65" i="46"/>
  <c r="DD65" i="46"/>
  <c r="DC65" i="46"/>
  <c r="DB65" i="46"/>
  <c r="AM65" i="46" s="1"/>
  <c r="DA65" i="46"/>
  <c r="AL65" i="46" s="1"/>
  <c r="CZ65" i="46"/>
  <c r="AK65" i="46" s="1"/>
  <c r="CY65" i="46"/>
  <c r="CX65" i="46"/>
  <c r="CW65" i="46"/>
  <c r="CV65" i="46"/>
  <c r="CU65" i="46"/>
  <c r="CT65" i="46"/>
  <c r="CS65" i="46"/>
  <c r="AD65" i="46" s="1"/>
  <c r="CR65" i="46"/>
  <c r="CQ65" i="46"/>
  <c r="CP65" i="46"/>
  <c r="AA65" i="46" s="1"/>
  <c r="CO65" i="46"/>
  <c r="Z65" i="46" s="1"/>
  <c r="CN65" i="46"/>
  <c r="CM65" i="46"/>
  <c r="CL65" i="46"/>
  <c r="W65" i="46" s="1"/>
  <c r="CK65" i="46"/>
  <c r="V65" i="46" s="1"/>
  <c r="CJ65" i="46"/>
  <c r="CI65" i="46"/>
  <c r="CH65" i="46"/>
  <c r="CG65" i="46"/>
  <c r="R65" i="46" s="1"/>
  <c r="CF65" i="46"/>
  <c r="CE65" i="46"/>
  <c r="CD65" i="46"/>
  <c r="CC65" i="46"/>
  <c r="N65" i="46" s="1"/>
  <c r="CB65" i="46"/>
  <c r="CA65" i="46"/>
  <c r="L65" i="46" s="1"/>
  <c r="BZ65" i="46"/>
  <c r="K65" i="46" s="1"/>
  <c r="BY65" i="46"/>
  <c r="BX65" i="46"/>
  <c r="I65" i="46" s="1"/>
  <c r="BW65" i="46"/>
  <c r="H65" i="46" s="1"/>
  <c r="BV65" i="46"/>
  <c r="G65" i="46" s="1"/>
  <c r="BU65" i="46"/>
  <c r="F65" i="46" s="1"/>
  <c r="BT65" i="46"/>
  <c r="BS65" i="46"/>
  <c r="B65" i="46"/>
  <c r="B65" i="44" s="1"/>
  <c r="A65" i="46"/>
  <c r="A63" i="27" s="1"/>
  <c r="EF64" i="46"/>
  <c r="EE64" i="46"/>
  <c r="BP64" i="46" s="1"/>
  <c r="ED64" i="46"/>
  <c r="BO64" i="44" s="1"/>
  <c r="EC64" i="46"/>
  <c r="BN64" i="44" s="1"/>
  <c r="EB64" i="46"/>
  <c r="EA64" i="46"/>
  <c r="DZ64" i="46"/>
  <c r="BK64" i="46" s="1"/>
  <c r="DY64" i="46"/>
  <c r="BJ64" i="46" s="1"/>
  <c r="DX64" i="46"/>
  <c r="DW64" i="46"/>
  <c r="DV64" i="46"/>
  <c r="DU64" i="46"/>
  <c r="DT64" i="46"/>
  <c r="DS64" i="46"/>
  <c r="DR64" i="46"/>
  <c r="DQ64" i="46"/>
  <c r="BB64" i="46" s="1"/>
  <c r="DP64" i="46"/>
  <c r="DO64" i="46"/>
  <c r="DN64" i="46"/>
  <c r="AY64" i="46" s="1"/>
  <c r="DM64" i="46"/>
  <c r="DL64" i="46"/>
  <c r="DK64" i="46"/>
  <c r="DJ64" i="46"/>
  <c r="AU64" i="46" s="1"/>
  <c r="DI64" i="46"/>
  <c r="AT64" i="46" s="1"/>
  <c r="DH64" i="46"/>
  <c r="DG64" i="46"/>
  <c r="AR64" i="46" s="1"/>
  <c r="DF64" i="46"/>
  <c r="DE64" i="46"/>
  <c r="DD64" i="46"/>
  <c r="AO64" i="46" s="1"/>
  <c r="DC64" i="46"/>
  <c r="DB64" i="46"/>
  <c r="AM64" i="46" s="1"/>
  <c r="DA64" i="46"/>
  <c r="AL64" i="46" s="1"/>
  <c r="CZ64" i="46"/>
  <c r="CY64" i="46"/>
  <c r="CX64" i="46"/>
  <c r="CW64" i="46"/>
  <c r="CV64" i="46"/>
  <c r="CU64" i="46"/>
  <c r="CT64" i="46"/>
  <c r="AE64" i="46" s="1"/>
  <c r="CS64" i="46"/>
  <c r="CR64" i="46"/>
  <c r="CQ64" i="46"/>
  <c r="CP64" i="46"/>
  <c r="AA64" i="46" s="1"/>
  <c r="CO64" i="46"/>
  <c r="CN64" i="46"/>
  <c r="CM64" i="46"/>
  <c r="CL64" i="46"/>
  <c r="W64" i="46" s="1"/>
  <c r="CK64" i="46"/>
  <c r="V64" i="46" s="1"/>
  <c r="CJ64" i="46"/>
  <c r="CI64" i="46"/>
  <c r="CH64" i="46"/>
  <c r="CG64" i="46"/>
  <c r="CF64" i="46"/>
  <c r="CE64" i="46"/>
  <c r="CD64" i="46"/>
  <c r="O64" i="46" s="1"/>
  <c r="CC64" i="46"/>
  <c r="CB64" i="46"/>
  <c r="CA64" i="46"/>
  <c r="L64" i="46" s="1"/>
  <c r="BZ64" i="46"/>
  <c r="K64" i="46" s="1"/>
  <c r="BY64" i="46"/>
  <c r="BX64" i="46"/>
  <c r="BW64" i="46"/>
  <c r="BV64" i="46"/>
  <c r="G64" i="46" s="1"/>
  <c r="BU64" i="46"/>
  <c r="F64" i="46" s="1"/>
  <c r="BT64" i="46"/>
  <c r="BS64" i="46"/>
  <c r="BO64" i="46"/>
  <c r="BN64" i="46"/>
  <c r="B64" i="46"/>
  <c r="B64" i="44" s="1"/>
  <c r="A64" i="46"/>
  <c r="A62" i="27" s="1"/>
  <c r="EF63" i="46"/>
  <c r="BQ63" i="46" s="1"/>
  <c r="EE63" i="46"/>
  <c r="ED63" i="46"/>
  <c r="BO63" i="44" s="1"/>
  <c r="EC63" i="46"/>
  <c r="BN63" i="44" s="1"/>
  <c r="EB63" i="46"/>
  <c r="BM63" i="44" s="1"/>
  <c r="EA63" i="46"/>
  <c r="BL63" i="44" s="1"/>
  <c r="DZ63" i="46"/>
  <c r="DY63" i="46"/>
  <c r="DX63" i="46"/>
  <c r="BI63" i="46" s="1"/>
  <c r="DW63" i="46"/>
  <c r="DV63" i="46"/>
  <c r="DU63" i="46"/>
  <c r="DT63" i="46"/>
  <c r="BE63" i="46" s="1"/>
  <c r="DS63" i="46"/>
  <c r="DR63" i="46"/>
  <c r="BC63" i="46" s="1"/>
  <c r="DQ63" i="46"/>
  <c r="DP63" i="46"/>
  <c r="DO63" i="46"/>
  <c r="DN63" i="46"/>
  <c r="DM63" i="46"/>
  <c r="AX63" i="46" s="1"/>
  <c r="DL63" i="46"/>
  <c r="DK63" i="46"/>
  <c r="DJ63" i="46"/>
  <c r="DI63" i="46"/>
  <c r="DH63" i="46"/>
  <c r="DG63" i="46"/>
  <c r="AR63" i="46" s="1"/>
  <c r="DF63" i="46"/>
  <c r="DE63" i="46"/>
  <c r="AP63" i="46" s="1"/>
  <c r="DD63" i="46"/>
  <c r="AO63" i="46" s="1"/>
  <c r="DC63" i="46"/>
  <c r="DB63" i="46"/>
  <c r="AM63" i="46" s="1"/>
  <c r="DA63" i="46"/>
  <c r="CZ63" i="46"/>
  <c r="AK63" i="46" s="1"/>
  <c r="CY63" i="46"/>
  <c r="AJ63" i="46" s="1"/>
  <c r="CX63" i="46"/>
  <c r="CW63" i="46"/>
  <c r="CV63" i="46"/>
  <c r="CU63" i="46"/>
  <c r="CT63" i="46"/>
  <c r="CS63" i="46"/>
  <c r="AD63" i="46" s="1"/>
  <c r="CR63" i="46"/>
  <c r="AC63" i="46" s="1"/>
  <c r="CQ63" i="46"/>
  <c r="AB63" i="46" s="1"/>
  <c r="CP63" i="46"/>
  <c r="CO63" i="46"/>
  <c r="CN63" i="46"/>
  <c r="CM63" i="46"/>
  <c r="CL63" i="46"/>
  <c r="W63" i="46" s="1"/>
  <c r="CK63" i="46"/>
  <c r="V63" i="46" s="1"/>
  <c r="CJ63" i="46"/>
  <c r="CI63" i="46"/>
  <c r="T63" i="46" s="1"/>
  <c r="CH63" i="46"/>
  <c r="S63" i="46" s="1"/>
  <c r="CG63" i="46"/>
  <c r="CF63" i="46"/>
  <c r="Q63" i="46" s="1"/>
  <c r="CE63" i="46"/>
  <c r="CD63" i="46"/>
  <c r="CC63" i="46"/>
  <c r="CB63" i="46"/>
  <c r="M63" i="46" s="1"/>
  <c r="CA63" i="46"/>
  <c r="L63" i="46" s="1"/>
  <c r="BZ63" i="46"/>
  <c r="K63" i="46" s="1"/>
  <c r="BY63" i="46"/>
  <c r="BX63" i="46"/>
  <c r="BW63" i="46"/>
  <c r="BV63" i="46"/>
  <c r="BU63" i="46"/>
  <c r="BT63" i="46"/>
  <c r="BS63" i="46"/>
  <c r="D63" i="46" s="1"/>
  <c r="BO63" i="46"/>
  <c r="BN63" i="46"/>
  <c r="B63" i="46"/>
  <c r="B63" i="44" s="1"/>
  <c r="A63" i="46"/>
  <c r="A61" i="27" s="1"/>
  <c r="EF62" i="46"/>
  <c r="BQ62" i="46" s="1"/>
  <c r="EE62" i="46"/>
  <c r="BP62" i="46" s="1"/>
  <c r="ED62" i="46"/>
  <c r="BO62" i="46" s="1"/>
  <c r="EC62" i="46"/>
  <c r="EB62" i="46"/>
  <c r="EA62" i="46"/>
  <c r="DZ62" i="46"/>
  <c r="DY62" i="46"/>
  <c r="DX62" i="46"/>
  <c r="DW62" i="46"/>
  <c r="DV62" i="46"/>
  <c r="DU62" i="46"/>
  <c r="DT62" i="46"/>
  <c r="BE62" i="46" s="1"/>
  <c r="DS62" i="46"/>
  <c r="BD62" i="46" s="1"/>
  <c r="DR62" i="46"/>
  <c r="DQ62" i="46"/>
  <c r="DP62" i="46"/>
  <c r="BA62" i="46" s="1"/>
  <c r="DO62" i="46"/>
  <c r="AZ62" i="46" s="1"/>
  <c r="DN62" i="46"/>
  <c r="AY62" i="46" s="1"/>
  <c r="DM62" i="46"/>
  <c r="DL62" i="46"/>
  <c r="DK62" i="46"/>
  <c r="AV62" i="46" s="1"/>
  <c r="DJ62" i="46"/>
  <c r="AU62" i="46" s="1"/>
  <c r="DI62" i="46"/>
  <c r="DH62" i="46"/>
  <c r="DG62" i="46"/>
  <c r="DF62" i="46"/>
  <c r="DE62" i="46"/>
  <c r="DD62" i="46"/>
  <c r="DC62" i="46"/>
  <c r="AN62" i="46" s="1"/>
  <c r="DB62" i="46"/>
  <c r="DA62" i="46"/>
  <c r="AL62" i="46" s="1"/>
  <c r="CZ62" i="46"/>
  <c r="CY62" i="46"/>
  <c r="AJ62" i="46" s="1"/>
  <c r="CX62" i="46"/>
  <c r="AI62" i="46" s="1"/>
  <c r="CW62" i="46"/>
  <c r="CV62" i="46"/>
  <c r="AG62" i="46" s="1"/>
  <c r="CU62" i="46"/>
  <c r="CT62" i="46"/>
  <c r="CS62" i="46"/>
  <c r="CR62" i="46"/>
  <c r="CQ62" i="46"/>
  <c r="AB62" i="46" s="1"/>
  <c r="CP62" i="46"/>
  <c r="AA62" i="46" s="1"/>
  <c r="CO62" i="46"/>
  <c r="CN62" i="46"/>
  <c r="Y62" i="46" s="1"/>
  <c r="CM62" i="46"/>
  <c r="X62" i="46" s="1"/>
  <c r="CL62" i="46"/>
  <c r="W62" i="46" s="1"/>
  <c r="CK62" i="46"/>
  <c r="V62" i="46" s="1"/>
  <c r="CJ62" i="46"/>
  <c r="U62" i="46" s="1"/>
  <c r="CI62" i="46"/>
  <c r="CH62" i="46"/>
  <c r="S62" i="46" s="1"/>
  <c r="CG62" i="46"/>
  <c r="CF62" i="46"/>
  <c r="Q62" i="46" s="1"/>
  <c r="CE62" i="46"/>
  <c r="CD62" i="46"/>
  <c r="CC62" i="46"/>
  <c r="CB62" i="46"/>
  <c r="CA62" i="46"/>
  <c r="L62" i="46" s="1"/>
  <c r="BZ62" i="46"/>
  <c r="K62" i="46" s="1"/>
  <c r="BY62" i="46"/>
  <c r="BX62" i="46"/>
  <c r="BW62" i="46"/>
  <c r="BV62" i="46"/>
  <c r="BU62" i="46"/>
  <c r="BT62" i="46"/>
  <c r="E62" i="46" s="1"/>
  <c r="BS62" i="46"/>
  <c r="B62" i="46"/>
  <c r="B62" i="44" s="1"/>
  <c r="A62" i="46"/>
  <c r="A60" i="27" s="1"/>
  <c r="EF61" i="46"/>
  <c r="EE61" i="46"/>
  <c r="ED61" i="46"/>
  <c r="EC61" i="46"/>
  <c r="EB61" i="46"/>
  <c r="EA61" i="46"/>
  <c r="BL61" i="46" s="1"/>
  <c r="DZ61" i="46"/>
  <c r="DY61" i="46"/>
  <c r="DX61" i="46"/>
  <c r="DW61" i="46"/>
  <c r="DV61" i="46"/>
  <c r="BG61" i="46" s="1"/>
  <c r="DU61" i="46"/>
  <c r="DT61" i="46"/>
  <c r="DS61" i="46"/>
  <c r="BD61" i="46" s="1"/>
  <c r="DR61" i="46"/>
  <c r="DQ61" i="46"/>
  <c r="DP61" i="46"/>
  <c r="DO61" i="46"/>
  <c r="DN61" i="46"/>
  <c r="AY61" i="46" s="1"/>
  <c r="DM61" i="46"/>
  <c r="DL61" i="46"/>
  <c r="DK61" i="46"/>
  <c r="DJ61" i="46"/>
  <c r="DI61" i="46"/>
  <c r="DH61" i="46"/>
  <c r="DG61" i="46"/>
  <c r="DF61" i="46"/>
  <c r="DE61" i="46"/>
  <c r="DD61" i="46"/>
  <c r="AO61" i="46" s="1"/>
  <c r="DC61" i="46"/>
  <c r="AN61" i="46" s="1"/>
  <c r="DB61" i="46"/>
  <c r="DA61" i="46"/>
  <c r="AL61" i="46" s="1"/>
  <c r="CZ61" i="46"/>
  <c r="AK61" i="46" s="1"/>
  <c r="CY61" i="46"/>
  <c r="CX61" i="46"/>
  <c r="CW61" i="46"/>
  <c r="CV61" i="46"/>
  <c r="CU61" i="46"/>
  <c r="AF61" i="46" s="1"/>
  <c r="CT61" i="46"/>
  <c r="CS61" i="46"/>
  <c r="CR61" i="46"/>
  <c r="CQ61" i="46"/>
  <c r="CP61" i="46"/>
  <c r="CO61" i="46"/>
  <c r="CN61" i="46"/>
  <c r="Y61" i="46" s="1"/>
  <c r="CM61" i="46"/>
  <c r="X61" i="46" s="1"/>
  <c r="CL61" i="46"/>
  <c r="CK61" i="46"/>
  <c r="CJ61" i="46"/>
  <c r="U61" i="46" s="1"/>
  <c r="CI61" i="46"/>
  <c r="CH61" i="46"/>
  <c r="S61" i="46" s="1"/>
  <c r="CG61" i="46"/>
  <c r="R61" i="46" s="1"/>
  <c r="CF61" i="46"/>
  <c r="CE61" i="46"/>
  <c r="CD61" i="46"/>
  <c r="CC61" i="46"/>
  <c r="N61" i="46" s="1"/>
  <c r="CB61" i="46"/>
  <c r="CA61" i="46"/>
  <c r="BZ61" i="46"/>
  <c r="BY61" i="46"/>
  <c r="BX61" i="46"/>
  <c r="BW61" i="46"/>
  <c r="H61" i="46" s="1"/>
  <c r="BV61" i="46"/>
  <c r="BU61" i="46"/>
  <c r="BT61" i="46"/>
  <c r="BS61" i="46"/>
  <c r="B61" i="46"/>
  <c r="B61" i="44" s="1"/>
  <c r="A61" i="46"/>
  <c r="A59" i="27" s="1"/>
  <c r="EF60" i="46"/>
  <c r="EE60" i="46"/>
  <c r="BP60" i="46" s="1"/>
  <c r="ED60" i="46"/>
  <c r="BO60" i="46" s="1"/>
  <c r="EC60" i="46"/>
  <c r="BN60" i="46" s="1"/>
  <c r="EB60" i="46"/>
  <c r="BM60" i="46" s="1"/>
  <c r="EA60" i="46"/>
  <c r="BL60" i="46" s="1"/>
  <c r="DZ60" i="46"/>
  <c r="DY60" i="46"/>
  <c r="DX60" i="46"/>
  <c r="DW60" i="46"/>
  <c r="DV60" i="46"/>
  <c r="DU60" i="46"/>
  <c r="DT60" i="46"/>
  <c r="BE60" i="46" s="1"/>
  <c r="DS60" i="46"/>
  <c r="BD60" i="46" s="1"/>
  <c r="DR60" i="46"/>
  <c r="DQ60" i="46"/>
  <c r="DP60" i="46"/>
  <c r="DO60" i="46"/>
  <c r="DN60" i="46"/>
  <c r="DM60" i="46"/>
  <c r="DL60" i="46"/>
  <c r="DK60" i="46"/>
  <c r="AV60" i="46" s="1"/>
  <c r="DJ60" i="46"/>
  <c r="AU60" i="46" s="1"/>
  <c r="DI60" i="46"/>
  <c r="DH60" i="46"/>
  <c r="AS60" i="46" s="1"/>
  <c r="DG60" i="46"/>
  <c r="DF60" i="46"/>
  <c r="AQ60" i="46" s="1"/>
  <c r="DE60" i="46"/>
  <c r="AP60" i="46" s="1"/>
  <c r="DD60" i="46"/>
  <c r="AO60" i="46" s="1"/>
  <c r="DC60" i="46"/>
  <c r="AN60" i="46" s="1"/>
  <c r="DB60" i="46"/>
  <c r="DA60" i="46"/>
  <c r="CZ60" i="46"/>
  <c r="CY60" i="46"/>
  <c r="CX60" i="46"/>
  <c r="CW60" i="46"/>
  <c r="AH60" i="46" s="1"/>
  <c r="CV60" i="46"/>
  <c r="AG60" i="46" s="1"/>
  <c r="CU60" i="46"/>
  <c r="AF60" i="46" s="1"/>
  <c r="CT60" i="46"/>
  <c r="CS60" i="46"/>
  <c r="AD60" i="46" s="1"/>
  <c r="CR60" i="46"/>
  <c r="AC60" i="46" s="1"/>
  <c r="CQ60" i="46"/>
  <c r="AB60" i="46" s="1"/>
  <c r="CP60" i="46"/>
  <c r="AA60" i="46" s="1"/>
  <c r="CO60" i="46"/>
  <c r="Z60" i="46" s="1"/>
  <c r="CN60" i="46"/>
  <c r="CM60" i="46"/>
  <c r="X60" i="46" s="1"/>
  <c r="CL60" i="46"/>
  <c r="W60" i="46" s="1"/>
  <c r="CK60" i="46"/>
  <c r="CJ60" i="46"/>
  <c r="CI60" i="46"/>
  <c r="T60" i="46" s="1"/>
  <c r="CH60" i="46"/>
  <c r="CG60" i="46"/>
  <c r="CF60" i="46"/>
  <c r="Q60" i="46" s="1"/>
  <c r="CE60" i="46"/>
  <c r="P60" i="46" s="1"/>
  <c r="CD60" i="46"/>
  <c r="O60" i="46" s="1"/>
  <c r="CC60" i="46"/>
  <c r="CB60" i="46"/>
  <c r="CA60" i="46"/>
  <c r="L60" i="46" s="1"/>
  <c r="BZ60" i="46"/>
  <c r="BY60" i="46"/>
  <c r="BX60" i="46"/>
  <c r="BW60" i="46"/>
  <c r="H60" i="46" s="1"/>
  <c r="BV60" i="46"/>
  <c r="BU60" i="46"/>
  <c r="BT60" i="46"/>
  <c r="E60" i="46" s="1"/>
  <c r="BS60" i="46"/>
  <c r="B60" i="46"/>
  <c r="B60" i="44" s="1"/>
  <c r="A60" i="46"/>
  <c r="A58" i="27" s="1"/>
  <c r="EF59" i="46"/>
  <c r="BQ59" i="46" s="1"/>
  <c r="EE59" i="46"/>
  <c r="ED59" i="46"/>
  <c r="BO59" i="44" s="1"/>
  <c r="EC59" i="46"/>
  <c r="BN59" i="44" s="1"/>
  <c r="EB59" i="46"/>
  <c r="BM59" i="46" s="1"/>
  <c r="EA59" i="46"/>
  <c r="BL59" i="44" s="1"/>
  <c r="DZ59" i="46"/>
  <c r="DY59" i="46"/>
  <c r="DX59" i="46"/>
  <c r="BI59" i="46" s="1"/>
  <c r="DW59" i="46"/>
  <c r="DV59" i="46"/>
  <c r="BG59" i="46" s="1"/>
  <c r="DU59" i="46"/>
  <c r="DT59" i="46"/>
  <c r="BE59" i="46" s="1"/>
  <c r="DS59" i="46"/>
  <c r="BD59" i="46" s="1"/>
  <c r="DR59" i="46"/>
  <c r="DQ59" i="46"/>
  <c r="DP59" i="46"/>
  <c r="BA59" i="46" s="1"/>
  <c r="DO59" i="46"/>
  <c r="DN59" i="46"/>
  <c r="DM59" i="46"/>
  <c r="DL59" i="46"/>
  <c r="DK59" i="46"/>
  <c r="DJ59" i="46"/>
  <c r="DI59" i="46"/>
  <c r="AT59" i="46" s="1"/>
  <c r="DH59" i="46"/>
  <c r="AS59" i="46" s="1"/>
  <c r="DG59" i="46"/>
  <c r="DF59" i="46"/>
  <c r="DE59" i="46"/>
  <c r="DD59" i="46"/>
  <c r="AO59" i="46" s="1"/>
  <c r="DC59" i="46"/>
  <c r="AN59" i="46" s="1"/>
  <c r="DB59" i="46"/>
  <c r="DA59" i="46"/>
  <c r="CZ59" i="46"/>
  <c r="CY59" i="46"/>
  <c r="CX59" i="46"/>
  <c r="AI59" i="46" s="1"/>
  <c r="CW59" i="46"/>
  <c r="AH59" i="46" s="1"/>
  <c r="CV59" i="46"/>
  <c r="CU59" i="46"/>
  <c r="AF59" i="46" s="1"/>
  <c r="CT59" i="46"/>
  <c r="AE59" i="46" s="1"/>
  <c r="CS59" i="46"/>
  <c r="CR59" i="46"/>
  <c r="AC59" i="46" s="1"/>
  <c r="CQ59" i="46"/>
  <c r="CP59" i="46"/>
  <c r="AA59" i="46" s="1"/>
  <c r="CO59" i="46"/>
  <c r="CN59" i="46"/>
  <c r="Y59" i="46" s="1"/>
  <c r="CM59" i="46"/>
  <c r="CL59" i="46"/>
  <c r="CK59" i="46"/>
  <c r="CJ59" i="46"/>
  <c r="CI59" i="46"/>
  <c r="CH59" i="46"/>
  <c r="CG59" i="46"/>
  <c r="CF59" i="46"/>
  <c r="Q59" i="46" s="1"/>
  <c r="CE59" i="46"/>
  <c r="P59" i="46" s="1"/>
  <c r="CD59" i="46"/>
  <c r="O59" i="46" s="1"/>
  <c r="CC59" i="46"/>
  <c r="N59" i="46" s="1"/>
  <c r="CB59" i="46"/>
  <c r="M59" i="46" s="1"/>
  <c r="CA59" i="46"/>
  <c r="BZ59" i="46"/>
  <c r="BY59" i="46"/>
  <c r="BX59" i="46"/>
  <c r="I59" i="46" s="1"/>
  <c r="BW59" i="46"/>
  <c r="H59" i="46" s="1"/>
  <c r="BV59" i="46"/>
  <c r="BU59" i="46"/>
  <c r="BT59" i="46"/>
  <c r="BS59" i="46"/>
  <c r="B59" i="46"/>
  <c r="B59" i="44" s="1"/>
  <c r="A59" i="46"/>
  <c r="A57" i="27" s="1"/>
  <c r="EF58" i="46"/>
  <c r="EE58" i="46"/>
  <c r="BP58" i="46" s="1"/>
  <c r="ED58" i="46"/>
  <c r="EC58" i="46"/>
  <c r="EB58" i="46"/>
  <c r="EA58" i="46"/>
  <c r="BL58" i="46" s="1"/>
  <c r="DZ58" i="46"/>
  <c r="BK58" i="46" s="1"/>
  <c r="DY58" i="46"/>
  <c r="DX58" i="46"/>
  <c r="BI58" i="46" s="1"/>
  <c r="DW58" i="46"/>
  <c r="BH58" i="46" s="1"/>
  <c r="DV58" i="46"/>
  <c r="DU58" i="46"/>
  <c r="DT58" i="46"/>
  <c r="DS58" i="46"/>
  <c r="BD58" i="46" s="1"/>
  <c r="DR58" i="46"/>
  <c r="DQ58" i="46"/>
  <c r="BB58" i="46" s="1"/>
  <c r="DP58" i="46"/>
  <c r="BA58" i="46" s="1"/>
  <c r="DO58" i="46"/>
  <c r="AZ58" i="46" s="1"/>
  <c r="DN58" i="46"/>
  <c r="DM58" i="46"/>
  <c r="DL58" i="46"/>
  <c r="AW58" i="46" s="1"/>
  <c r="DK58" i="46"/>
  <c r="AV58" i="46" s="1"/>
  <c r="DJ58" i="46"/>
  <c r="AU58" i="46" s="1"/>
  <c r="DI58" i="46"/>
  <c r="DH58" i="46"/>
  <c r="DG58" i="46"/>
  <c r="AR58" i="46" s="1"/>
  <c r="DF58" i="46"/>
  <c r="DE58" i="46"/>
  <c r="DD58" i="46"/>
  <c r="AO58" i="46" s="1"/>
  <c r="DC58" i="46"/>
  <c r="DB58" i="46"/>
  <c r="DA58" i="46"/>
  <c r="AL58" i="46" s="1"/>
  <c r="CZ58" i="46"/>
  <c r="AK58" i="46" s="1"/>
  <c r="CY58" i="46"/>
  <c r="AJ58" i="46" s="1"/>
  <c r="CX58" i="46"/>
  <c r="CW58" i="46"/>
  <c r="CV58" i="46"/>
  <c r="AG58" i="46" s="1"/>
  <c r="CU58" i="46"/>
  <c r="CT58" i="46"/>
  <c r="AE58" i="46" s="1"/>
  <c r="CS58" i="46"/>
  <c r="CR58" i="46"/>
  <c r="CQ58" i="46"/>
  <c r="AB58" i="46" s="1"/>
  <c r="CP58" i="46"/>
  <c r="CO58" i="46"/>
  <c r="CN58" i="46"/>
  <c r="Y58" i="46" s="1"/>
  <c r="CM58" i="46"/>
  <c r="X58" i="46" s="1"/>
  <c r="CL58" i="46"/>
  <c r="CK58" i="46"/>
  <c r="CJ58" i="46"/>
  <c r="CI58" i="46"/>
  <c r="T58" i="46" s="1"/>
  <c r="CH58" i="46"/>
  <c r="S58" i="46" s="1"/>
  <c r="CG58" i="46"/>
  <c r="CF58" i="46"/>
  <c r="Q58" i="46" s="1"/>
  <c r="CE58" i="46"/>
  <c r="P58" i="46" s="1"/>
  <c r="CD58" i="46"/>
  <c r="O58" i="46" s="1"/>
  <c r="CC58" i="46"/>
  <c r="CB58" i="46"/>
  <c r="CA58" i="46"/>
  <c r="L58" i="46" s="1"/>
  <c r="BZ58" i="46"/>
  <c r="BY58" i="46"/>
  <c r="J58" i="46" s="1"/>
  <c r="BX58" i="46"/>
  <c r="I58" i="46" s="1"/>
  <c r="BW58" i="46"/>
  <c r="H58" i="46" s="1"/>
  <c r="BV58" i="46"/>
  <c r="G58" i="46" s="1"/>
  <c r="BU58" i="46"/>
  <c r="F58" i="46" s="1"/>
  <c r="BT58" i="46"/>
  <c r="E58" i="46" s="1"/>
  <c r="BS58" i="46"/>
  <c r="D58" i="46" s="1"/>
  <c r="B58" i="46"/>
  <c r="B58" i="44" s="1"/>
  <c r="A58" i="46"/>
  <c r="A56" i="27" s="1"/>
  <c r="EF57" i="46"/>
  <c r="BQ57" i="46" s="1"/>
  <c r="EE57" i="46"/>
  <c r="ED57" i="46"/>
  <c r="EC57" i="46"/>
  <c r="BN57" i="46" s="1"/>
  <c r="EB57" i="46"/>
  <c r="EA57" i="46"/>
  <c r="DZ57" i="46"/>
  <c r="DY57" i="46"/>
  <c r="DX57" i="46"/>
  <c r="DW57" i="46"/>
  <c r="BH57" i="46" s="1"/>
  <c r="DV57" i="46"/>
  <c r="BG57" i="46" s="1"/>
  <c r="DU57" i="46"/>
  <c r="BF57" i="46" s="1"/>
  <c r="DT57" i="46"/>
  <c r="BE57" i="46" s="1"/>
  <c r="DS57" i="46"/>
  <c r="DR57" i="46"/>
  <c r="BC57" i="46" s="1"/>
  <c r="DQ57" i="46"/>
  <c r="DP57" i="46"/>
  <c r="DO57" i="46"/>
  <c r="AZ57" i="46" s="1"/>
  <c r="DN57" i="46"/>
  <c r="DM57" i="46"/>
  <c r="DL57" i="46"/>
  <c r="AW57" i="46" s="1"/>
  <c r="DK57" i="46"/>
  <c r="DJ57" i="46"/>
  <c r="DI57" i="46"/>
  <c r="AT57" i="46" s="1"/>
  <c r="DH57" i="46"/>
  <c r="DG57" i="46"/>
  <c r="DF57" i="46"/>
  <c r="AQ57" i="46" s="1"/>
  <c r="DE57" i="46"/>
  <c r="DD57" i="46"/>
  <c r="DC57" i="46"/>
  <c r="DB57" i="46"/>
  <c r="AM57" i="46" s="1"/>
  <c r="DA57" i="46"/>
  <c r="CZ57" i="46"/>
  <c r="CY57" i="46"/>
  <c r="AJ57" i="46" s="1"/>
  <c r="CX57" i="46"/>
  <c r="CW57" i="46"/>
  <c r="AH57" i="46" s="1"/>
  <c r="CV57" i="46"/>
  <c r="AG57" i="46" s="1"/>
  <c r="CU57" i="46"/>
  <c r="CT57" i="46"/>
  <c r="CS57" i="46"/>
  <c r="AD57" i="46" s="1"/>
  <c r="CR57" i="46"/>
  <c r="AC57" i="46" s="1"/>
  <c r="CQ57" i="46"/>
  <c r="AB57" i="46" s="1"/>
  <c r="CP57" i="46"/>
  <c r="CO57" i="46"/>
  <c r="Z57" i="46" s="1"/>
  <c r="CN57" i="46"/>
  <c r="CM57" i="46"/>
  <c r="CL57" i="46"/>
  <c r="CK57" i="46"/>
  <c r="CJ57" i="46"/>
  <c r="U57" i="46" s="1"/>
  <c r="CI57" i="46"/>
  <c r="T57" i="46" s="1"/>
  <c r="CH57" i="46"/>
  <c r="S57" i="46" s="1"/>
  <c r="CG57" i="46"/>
  <c r="CF57" i="46"/>
  <c r="Q57" i="46" s="1"/>
  <c r="CE57" i="46"/>
  <c r="CD57" i="46"/>
  <c r="O57" i="46" s="1"/>
  <c r="CC57" i="46"/>
  <c r="CB57" i="46"/>
  <c r="M57" i="46" s="1"/>
  <c r="CA57" i="46"/>
  <c r="BZ57" i="46"/>
  <c r="K57" i="46" s="1"/>
  <c r="BY57" i="46"/>
  <c r="J57" i="46" s="1"/>
  <c r="BX57" i="46"/>
  <c r="I57" i="46" s="1"/>
  <c r="BW57" i="46"/>
  <c r="BV57" i="46"/>
  <c r="G57" i="46" s="1"/>
  <c r="BU57" i="46"/>
  <c r="BT57" i="46"/>
  <c r="E57" i="46" s="1"/>
  <c r="BS57" i="46"/>
  <c r="D57" i="46" s="1"/>
  <c r="B57" i="46"/>
  <c r="B57" i="44" s="1"/>
  <c r="A57" i="46"/>
  <c r="EF56" i="46"/>
  <c r="BQ56" i="46" s="1"/>
  <c r="EE56" i="46"/>
  <c r="BP56" i="46" s="1"/>
  <c r="ED56" i="46"/>
  <c r="BO56" i="46" s="1"/>
  <c r="EC56" i="46"/>
  <c r="BN56" i="46" s="1"/>
  <c r="EB56" i="46"/>
  <c r="EA56" i="46"/>
  <c r="DZ56" i="46"/>
  <c r="DY56" i="46"/>
  <c r="DX56" i="46"/>
  <c r="BI56" i="46" s="1"/>
  <c r="DW56" i="46"/>
  <c r="BH56" i="46" s="1"/>
  <c r="DV56" i="46"/>
  <c r="DU56" i="46"/>
  <c r="DT56" i="46"/>
  <c r="BE56" i="46" s="1"/>
  <c r="DS56" i="46"/>
  <c r="DR56" i="46"/>
  <c r="BC56" i="46" s="1"/>
  <c r="DQ56" i="46"/>
  <c r="DP56" i="46"/>
  <c r="BA56" i="46" s="1"/>
  <c r="DO56" i="46"/>
  <c r="AZ56" i="46" s="1"/>
  <c r="DN56" i="46"/>
  <c r="DM56" i="46"/>
  <c r="DL56" i="46"/>
  <c r="AW56" i="46" s="1"/>
  <c r="DK56" i="46"/>
  <c r="DJ56" i="46"/>
  <c r="DI56" i="46"/>
  <c r="AT56" i="46" s="1"/>
  <c r="DH56" i="46"/>
  <c r="DG56" i="46"/>
  <c r="AR56" i="46" s="1"/>
  <c r="DF56" i="46"/>
  <c r="DE56" i="46"/>
  <c r="DD56" i="46"/>
  <c r="AO56" i="46" s="1"/>
  <c r="DC56" i="46"/>
  <c r="DB56" i="46"/>
  <c r="DA56" i="46"/>
  <c r="CZ56" i="46"/>
  <c r="CY56" i="46"/>
  <c r="AJ56" i="46" s="1"/>
  <c r="CX56" i="46"/>
  <c r="AI56" i="46" s="1"/>
  <c r="CW56" i="46"/>
  <c r="CV56" i="46"/>
  <c r="AG56" i="46" s="1"/>
  <c r="CU56" i="46"/>
  <c r="CT56" i="46"/>
  <c r="CS56" i="46"/>
  <c r="AD56" i="46" s="1"/>
  <c r="CR56" i="46"/>
  <c r="AC56" i="46" s="1"/>
  <c r="CQ56" i="46"/>
  <c r="AB56" i="46" s="1"/>
  <c r="CP56" i="46"/>
  <c r="AA56" i="46" s="1"/>
  <c r="CO56" i="46"/>
  <c r="CN56" i="46"/>
  <c r="Y56" i="46" s="1"/>
  <c r="CM56" i="46"/>
  <c r="CL56" i="46"/>
  <c r="W56" i="46" s="1"/>
  <c r="CK56" i="46"/>
  <c r="CJ56" i="46"/>
  <c r="U56" i="46" s="1"/>
  <c r="CI56" i="46"/>
  <c r="T56" i="46" s="1"/>
  <c r="CH56" i="46"/>
  <c r="CG56" i="46"/>
  <c r="R56" i="46" s="1"/>
  <c r="CF56" i="46"/>
  <c r="CE56" i="46"/>
  <c r="CD56" i="46"/>
  <c r="CC56" i="46"/>
  <c r="CB56" i="46"/>
  <c r="M56" i="46" s="1"/>
  <c r="CA56" i="46"/>
  <c r="L56" i="46" s="1"/>
  <c r="BZ56" i="46"/>
  <c r="BY56" i="46"/>
  <c r="BX56" i="46"/>
  <c r="I56" i="46" s="1"/>
  <c r="BW56" i="46"/>
  <c r="BV56" i="46"/>
  <c r="BU56" i="46"/>
  <c r="BT56" i="46"/>
  <c r="E56" i="46" s="1"/>
  <c r="BS56" i="46"/>
  <c r="D56" i="46" s="1"/>
  <c r="B56" i="46"/>
  <c r="B56" i="44" s="1"/>
  <c r="A56" i="46"/>
  <c r="A54" i="27" s="1"/>
  <c r="EF55" i="46"/>
  <c r="EE55" i="46"/>
  <c r="ED55" i="46"/>
  <c r="BO55" i="44" s="1"/>
  <c r="EC55" i="46"/>
  <c r="BN55" i="44" s="1"/>
  <c r="EB55" i="46"/>
  <c r="BM55" i="44" s="1"/>
  <c r="EA55" i="46"/>
  <c r="BL55" i="44" s="1"/>
  <c r="DZ55" i="46"/>
  <c r="BK55" i="44" s="1"/>
  <c r="DY55" i="46"/>
  <c r="BJ55" i="44" s="1"/>
  <c r="DX55" i="46"/>
  <c r="BI55" i="46" s="1"/>
  <c r="DW55" i="46"/>
  <c r="BH55" i="46" s="1"/>
  <c r="DV55" i="46"/>
  <c r="BG55" i="46" s="1"/>
  <c r="DU55" i="46"/>
  <c r="DT55" i="46"/>
  <c r="BE55" i="46" s="1"/>
  <c r="DS55" i="46"/>
  <c r="DR55" i="46"/>
  <c r="DQ55" i="46"/>
  <c r="DP55" i="46"/>
  <c r="DO55" i="46"/>
  <c r="AZ55" i="46" s="1"/>
  <c r="DN55" i="46"/>
  <c r="DM55" i="46"/>
  <c r="AX55" i="46" s="1"/>
  <c r="DL55" i="46"/>
  <c r="DK55" i="46"/>
  <c r="DJ55" i="46"/>
  <c r="DI55" i="46"/>
  <c r="AT55" i="46" s="1"/>
  <c r="DH55" i="46"/>
  <c r="AS55" i="46" s="1"/>
  <c r="DG55" i="46"/>
  <c r="AR55" i="46" s="1"/>
  <c r="DF55" i="46"/>
  <c r="AQ55" i="46" s="1"/>
  <c r="DE55" i="46"/>
  <c r="DD55" i="46"/>
  <c r="DC55" i="46"/>
  <c r="DB55" i="46"/>
  <c r="DA55" i="46"/>
  <c r="AL55" i="46" s="1"/>
  <c r="CZ55" i="46"/>
  <c r="AK55" i="46" s="1"/>
  <c r="CY55" i="46"/>
  <c r="CX55" i="46"/>
  <c r="AI55" i="46" s="1"/>
  <c r="CW55" i="46"/>
  <c r="AH55" i="46" s="1"/>
  <c r="CV55" i="46"/>
  <c r="AG55" i="46" s="1"/>
  <c r="CU55" i="46"/>
  <c r="CT55" i="46"/>
  <c r="AE55" i="46" s="1"/>
  <c r="CS55" i="46"/>
  <c r="CR55" i="46"/>
  <c r="AC55" i="46" s="1"/>
  <c r="CQ55" i="46"/>
  <c r="AB55" i="46" s="1"/>
  <c r="CP55" i="46"/>
  <c r="CO55" i="46"/>
  <c r="CN55" i="46"/>
  <c r="Y55" i="46" s="1"/>
  <c r="CM55" i="46"/>
  <c r="CL55" i="46"/>
  <c r="W55" i="46" s="1"/>
  <c r="CK55" i="46"/>
  <c r="V55" i="46" s="1"/>
  <c r="CJ55" i="46"/>
  <c r="CI55" i="46"/>
  <c r="CH55" i="46"/>
  <c r="S55" i="46" s="1"/>
  <c r="CG55" i="46"/>
  <c r="CF55" i="46"/>
  <c r="Q55" i="46" s="1"/>
  <c r="CE55" i="46"/>
  <c r="CD55" i="46"/>
  <c r="CC55" i="46"/>
  <c r="CB55" i="46"/>
  <c r="M55" i="46" s="1"/>
  <c r="CA55" i="46"/>
  <c r="L55" i="46" s="1"/>
  <c r="BZ55" i="46"/>
  <c r="BY55" i="46"/>
  <c r="BX55" i="46"/>
  <c r="I55" i="46" s="1"/>
  <c r="BW55" i="46"/>
  <c r="BV55" i="46"/>
  <c r="BU55" i="46"/>
  <c r="BT55" i="46"/>
  <c r="BS55" i="46"/>
  <c r="D55" i="46" s="1"/>
  <c r="BO55" i="46"/>
  <c r="BN55" i="46"/>
  <c r="BM55" i="46"/>
  <c r="BL55" i="46"/>
  <c r="BK55" i="46"/>
  <c r="BJ55" i="46"/>
  <c r="B55" i="46"/>
  <c r="B55" i="44" s="1"/>
  <c r="A55" i="46"/>
  <c r="A55" i="44" s="1"/>
  <c r="EF54" i="46"/>
  <c r="BQ54" i="46" s="1"/>
  <c r="EE54" i="46"/>
  <c r="BP54" i="46" s="1"/>
  <c r="ED54" i="46"/>
  <c r="BO54" i="46" s="1"/>
  <c r="EC54" i="46"/>
  <c r="EB54" i="46"/>
  <c r="EA54" i="46"/>
  <c r="DZ54" i="46"/>
  <c r="BK54" i="46" s="1"/>
  <c r="DY54" i="46"/>
  <c r="BJ54" i="46" s="1"/>
  <c r="DX54" i="46"/>
  <c r="DW54" i="46"/>
  <c r="DV54" i="46"/>
  <c r="DU54" i="46"/>
  <c r="DT54" i="46"/>
  <c r="BE54" i="46" s="1"/>
  <c r="DS54" i="46"/>
  <c r="DR54" i="46"/>
  <c r="BC54" i="46" s="1"/>
  <c r="DQ54" i="46"/>
  <c r="DP54" i="46"/>
  <c r="BA54" i="46" s="1"/>
  <c r="DO54" i="46"/>
  <c r="DN54" i="46"/>
  <c r="AY54" i="46" s="1"/>
  <c r="DM54" i="46"/>
  <c r="DL54" i="46"/>
  <c r="AW54" i="46" s="1"/>
  <c r="DK54" i="46"/>
  <c r="DJ54" i="46"/>
  <c r="AU54" i="46" s="1"/>
  <c r="DI54" i="46"/>
  <c r="AT54" i="46" s="1"/>
  <c r="DH54" i="46"/>
  <c r="DG54" i="46"/>
  <c r="DF54" i="46"/>
  <c r="AQ54" i="46" s="1"/>
  <c r="DE54" i="46"/>
  <c r="DD54" i="46"/>
  <c r="DC54" i="46"/>
  <c r="AN54" i="46" s="1"/>
  <c r="DB54" i="46"/>
  <c r="DA54" i="46"/>
  <c r="CZ54" i="46"/>
  <c r="CY54" i="46"/>
  <c r="AJ54" i="46" s="1"/>
  <c r="CX54" i="46"/>
  <c r="AI54" i="46" s="1"/>
  <c r="CW54" i="46"/>
  <c r="CV54" i="46"/>
  <c r="CU54" i="46"/>
  <c r="CT54" i="46"/>
  <c r="AE54" i="46" s="1"/>
  <c r="CS54" i="46"/>
  <c r="CR54" i="46"/>
  <c r="CQ54" i="46"/>
  <c r="CP54" i="46"/>
  <c r="AA54" i="46" s="1"/>
  <c r="CO54" i="46"/>
  <c r="CN54" i="46"/>
  <c r="Y54" i="46" s="1"/>
  <c r="CM54" i="46"/>
  <c r="CL54" i="46"/>
  <c r="CK54" i="46"/>
  <c r="V54" i="46" s="1"/>
  <c r="CJ54" i="46"/>
  <c r="CI54" i="46"/>
  <c r="CH54" i="46"/>
  <c r="S54" i="46" s="1"/>
  <c r="CG54" i="46"/>
  <c r="CF54" i="46"/>
  <c r="Q54" i="46" s="1"/>
  <c r="CE54" i="46"/>
  <c r="CD54" i="46"/>
  <c r="O54" i="46" s="1"/>
  <c r="CC54" i="46"/>
  <c r="CB54" i="46"/>
  <c r="M54" i="46" s="1"/>
  <c r="CA54" i="46"/>
  <c r="BZ54" i="46"/>
  <c r="BY54" i="46"/>
  <c r="BX54" i="46"/>
  <c r="BW54" i="46"/>
  <c r="BV54" i="46"/>
  <c r="BU54" i="46"/>
  <c r="F54" i="46" s="1"/>
  <c r="BT54" i="46"/>
  <c r="BS54" i="46"/>
  <c r="B54" i="46"/>
  <c r="B54" i="44" s="1"/>
  <c r="A54" i="46"/>
  <c r="C54" i="46" s="1"/>
  <c r="C54" i="44" s="1"/>
  <c r="EF53" i="46"/>
  <c r="BQ53" i="46" s="1"/>
  <c r="EE53" i="46"/>
  <c r="ED53" i="46"/>
  <c r="BO53" i="44" s="1"/>
  <c r="EC53" i="46"/>
  <c r="BN53" i="44" s="1"/>
  <c r="EB53" i="46"/>
  <c r="BM53" i="46" s="1"/>
  <c r="EA53" i="46"/>
  <c r="BL53" i="46" s="1"/>
  <c r="DZ53" i="46"/>
  <c r="DY53" i="46"/>
  <c r="BJ53" i="46" s="1"/>
  <c r="DX53" i="46"/>
  <c r="BI53" i="46" s="1"/>
  <c r="DW53" i="46"/>
  <c r="DV53" i="46"/>
  <c r="DU53" i="46"/>
  <c r="DT53" i="46"/>
  <c r="BE53" i="46" s="1"/>
  <c r="DS53" i="46"/>
  <c r="DR53" i="46"/>
  <c r="BC53" i="46" s="1"/>
  <c r="DQ53" i="46"/>
  <c r="BB53" i="46" s="1"/>
  <c r="DP53" i="46"/>
  <c r="DO53" i="46"/>
  <c r="DN53" i="46"/>
  <c r="DM53" i="46"/>
  <c r="DL53" i="46"/>
  <c r="AW53" i="46" s="1"/>
  <c r="DK53" i="46"/>
  <c r="DJ53" i="46"/>
  <c r="AU53" i="46" s="1"/>
  <c r="DI53" i="46"/>
  <c r="AT53" i="46" s="1"/>
  <c r="DH53" i="46"/>
  <c r="AS53" i="46" s="1"/>
  <c r="DG53" i="46"/>
  <c r="DF53" i="46"/>
  <c r="AQ53" i="46" s="1"/>
  <c r="DE53" i="46"/>
  <c r="AP53" i="46" s="1"/>
  <c r="DD53" i="46"/>
  <c r="AO53" i="46" s="1"/>
  <c r="DC53" i="46"/>
  <c r="DB53" i="46"/>
  <c r="AM53" i="46" s="1"/>
  <c r="DA53" i="46"/>
  <c r="AL53" i="46" s="1"/>
  <c r="CZ53" i="46"/>
  <c r="AK53" i="46" s="1"/>
  <c r="CY53" i="46"/>
  <c r="CX53" i="46"/>
  <c r="AI53" i="46" s="1"/>
  <c r="CW53" i="46"/>
  <c r="CV53" i="46"/>
  <c r="CU53" i="46"/>
  <c r="CT53" i="46"/>
  <c r="AE53" i="46" s="1"/>
  <c r="CS53" i="46"/>
  <c r="AD53" i="46" s="1"/>
  <c r="CR53" i="46"/>
  <c r="AC53" i="46" s="1"/>
  <c r="CQ53" i="46"/>
  <c r="AB53" i="46" s="1"/>
  <c r="CP53" i="46"/>
  <c r="CO53" i="46"/>
  <c r="Z53" i="46" s="1"/>
  <c r="CN53" i="46"/>
  <c r="Y53" i="46" s="1"/>
  <c r="CM53" i="46"/>
  <c r="CL53" i="46"/>
  <c r="W53" i="46" s="1"/>
  <c r="CK53" i="46"/>
  <c r="V53" i="46" s="1"/>
  <c r="CJ53" i="46"/>
  <c r="CI53" i="46"/>
  <c r="CH53" i="46"/>
  <c r="CG53" i="46"/>
  <c r="R53" i="46" s="1"/>
  <c r="CF53" i="46"/>
  <c r="Q53" i="46" s="1"/>
  <c r="CE53" i="46"/>
  <c r="CD53" i="46"/>
  <c r="CC53" i="46"/>
  <c r="N53" i="46" s="1"/>
  <c r="CB53" i="46"/>
  <c r="CA53" i="46"/>
  <c r="BZ53" i="46"/>
  <c r="BY53" i="46"/>
  <c r="BX53" i="46"/>
  <c r="I53" i="46" s="1"/>
  <c r="BW53" i="46"/>
  <c r="BV53" i="46"/>
  <c r="BU53" i="46"/>
  <c r="F53" i="46" s="1"/>
  <c r="BT53" i="46"/>
  <c r="BS53" i="46"/>
  <c r="BO53" i="46"/>
  <c r="BN53" i="46"/>
  <c r="B53" i="46"/>
  <c r="B53" i="44" s="1"/>
  <c r="A53" i="46"/>
  <c r="A51" i="27" s="1"/>
  <c r="EF52" i="46"/>
  <c r="BQ52" i="46" s="1"/>
  <c r="EE52" i="46"/>
  <c r="BP52" i="46" s="1"/>
  <c r="ED52" i="46"/>
  <c r="EC52" i="46"/>
  <c r="BN52" i="46" s="1"/>
  <c r="EB52" i="46"/>
  <c r="BM52" i="46" s="1"/>
  <c r="EA52" i="46"/>
  <c r="DZ52" i="46"/>
  <c r="DY52" i="46"/>
  <c r="DX52" i="46"/>
  <c r="BI52" i="46" s="1"/>
  <c r="DW52" i="46"/>
  <c r="BH52" i="46" s="1"/>
  <c r="DV52" i="46"/>
  <c r="DU52" i="46"/>
  <c r="BF52" i="46" s="1"/>
  <c r="DT52" i="46"/>
  <c r="BE52" i="46" s="1"/>
  <c r="DS52" i="46"/>
  <c r="BD52" i="46" s="1"/>
  <c r="DR52" i="46"/>
  <c r="BC52" i="46" s="1"/>
  <c r="DQ52" i="46"/>
  <c r="BB52" i="46" s="1"/>
  <c r="DP52" i="46"/>
  <c r="BA52" i="46" s="1"/>
  <c r="DO52" i="46"/>
  <c r="AZ52" i="46" s="1"/>
  <c r="DN52" i="46"/>
  <c r="DM52" i="46"/>
  <c r="DL52" i="46"/>
  <c r="DK52" i="46"/>
  <c r="AV52" i="46" s="1"/>
  <c r="DJ52" i="46"/>
  <c r="AU52" i="46" s="1"/>
  <c r="DI52" i="46"/>
  <c r="DH52" i="46"/>
  <c r="AS52" i="46" s="1"/>
  <c r="DG52" i="46"/>
  <c r="AR52" i="46" s="1"/>
  <c r="DF52" i="46"/>
  <c r="AQ52" i="46" s="1"/>
  <c r="DE52" i="46"/>
  <c r="DD52" i="46"/>
  <c r="AO52" i="46" s="1"/>
  <c r="DC52" i="46"/>
  <c r="AN52" i="46" s="1"/>
  <c r="DB52" i="46"/>
  <c r="AM52" i="46" s="1"/>
  <c r="DA52" i="46"/>
  <c r="CZ52" i="46"/>
  <c r="AK52" i="46" s="1"/>
  <c r="CY52" i="46"/>
  <c r="AJ52" i="46" s="1"/>
  <c r="CX52" i="46"/>
  <c r="AI52" i="46" s="1"/>
  <c r="CW52" i="46"/>
  <c r="CV52" i="46"/>
  <c r="CU52" i="46"/>
  <c r="CT52" i="46"/>
  <c r="CS52" i="46"/>
  <c r="CR52" i="46"/>
  <c r="CQ52" i="46"/>
  <c r="AB52" i="46" s="1"/>
  <c r="CP52" i="46"/>
  <c r="CO52" i="46"/>
  <c r="CN52" i="46"/>
  <c r="Y52" i="46" s="1"/>
  <c r="CM52" i="46"/>
  <c r="CL52" i="46"/>
  <c r="CK52" i="46"/>
  <c r="CJ52" i="46"/>
  <c r="U52" i="46" s="1"/>
  <c r="CI52" i="46"/>
  <c r="T52" i="46" s="1"/>
  <c r="CH52" i="46"/>
  <c r="CG52" i="46"/>
  <c r="CF52" i="46"/>
  <c r="CE52" i="46"/>
  <c r="P52" i="46" s="1"/>
  <c r="CD52" i="46"/>
  <c r="CC52" i="46"/>
  <c r="CB52" i="46"/>
  <c r="M52" i="46" s="1"/>
  <c r="CA52" i="46"/>
  <c r="L52" i="46" s="1"/>
  <c r="BZ52" i="46"/>
  <c r="K52" i="46" s="1"/>
  <c r="BY52" i="46"/>
  <c r="J52" i="46" s="1"/>
  <c r="BX52" i="46"/>
  <c r="I52" i="46" s="1"/>
  <c r="BW52" i="46"/>
  <c r="H52" i="46" s="1"/>
  <c r="BV52" i="46"/>
  <c r="BU52" i="46"/>
  <c r="BT52" i="46"/>
  <c r="BS52" i="46"/>
  <c r="D52" i="46" s="1"/>
  <c r="B52" i="46"/>
  <c r="B52" i="44" s="1"/>
  <c r="A52" i="46"/>
  <c r="A50" i="27" s="1"/>
  <c r="EF51" i="46"/>
  <c r="EE51" i="46"/>
  <c r="BP51" i="46" s="1"/>
  <c r="ED51" i="46"/>
  <c r="BO51" i="44" s="1"/>
  <c r="EC51" i="46"/>
  <c r="BN51" i="44" s="1"/>
  <c r="EB51" i="46"/>
  <c r="BM51" i="44" s="1"/>
  <c r="EA51" i="46"/>
  <c r="BL51" i="44" s="1"/>
  <c r="DZ51" i="46"/>
  <c r="BK51" i="44" s="1"/>
  <c r="DY51" i="46"/>
  <c r="BJ51" i="44" s="1"/>
  <c r="DX51" i="46"/>
  <c r="BI51" i="46" s="1"/>
  <c r="DW51" i="46"/>
  <c r="DV51" i="46"/>
  <c r="DU51" i="46"/>
  <c r="DT51" i="46"/>
  <c r="BE51" i="46" s="1"/>
  <c r="DS51" i="46"/>
  <c r="DR51" i="46"/>
  <c r="BC51" i="46" s="1"/>
  <c r="DQ51" i="46"/>
  <c r="BB51" i="46" s="1"/>
  <c r="DP51" i="46"/>
  <c r="DO51" i="46"/>
  <c r="DN51" i="46"/>
  <c r="AY51" i="46" s="1"/>
  <c r="DM51" i="46"/>
  <c r="AX51" i="46" s="1"/>
  <c r="DL51" i="46"/>
  <c r="DK51" i="46"/>
  <c r="DJ51" i="46"/>
  <c r="DI51" i="46"/>
  <c r="DH51" i="46"/>
  <c r="DG51" i="46"/>
  <c r="AR51" i="46" s="1"/>
  <c r="DF51" i="46"/>
  <c r="AQ51" i="46" s="1"/>
  <c r="DE51" i="46"/>
  <c r="DD51" i="46"/>
  <c r="DC51" i="46"/>
  <c r="DB51" i="46"/>
  <c r="AM51" i="46" s="1"/>
  <c r="DA51" i="46"/>
  <c r="CZ51" i="46"/>
  <c r="AK51" i="46" s="1"/>
  <c r="CY51" i="46"/>
  <c r="AJ51" i="46" s="1"/>
  <c r="CX51" i="46"/>
  <c r="AI51" i="46" s="1"/>
  <c r="CW51" i="46"/>
  <c r="CV51" i="46"/>
  <c r="CU51" i="46"/>
  <c r="CT51" i="46"/>
  <c r="CS51" i="46"/>
  <c r="AD51" i="46" s="1"/>
  <c r="CR51" i="46"/>
  <c r="AC51" i="46" s="1"/>
  <c r="CQ51" i="46"/>
  <c r="CP51" i="46"/>
  <c r="AA51" i="46" s="1"/>
  <c r="CO51" i="46"/>
  <c r="CN51" i="46"/>
  <c r="Y51" i="46" s="1"/>
  <c r="CM51" i="46"/>
  <c r="CL51" i="46"/>
  <c r="W51" i="46" s="1"/>
  <c r="CK51" i="46"/>
  <c r="CJ51" i="46"/>
  <c r="U51" i="46" s="1"/>
  <c r="CI51" i="46"/>
  <c r="CH51" i="46"/>
  <c r="S51" i="46" s="1"/>
  <c r="CG51" i="46"/>
  <c r="R51" i="46" s="1"/>
  <c r="CF51" i="46"/>
  <c r="Q51" i="46" s="1"/>
  <c r="CE51" i="46"/>
  <c r="CD51" i="46"/>
  <c r="O51" i="46" s="1"/>
  <c r="CC51" i="46"/>
  <c r="CB51" i="46"/>
  <c r="M51" i="46" s="1"/>
  <c r="CA51" i="46"/>
  <c r="BZ51" i="46"/>
  <c r="BY51" i="46"/>
  <c r="BX51" i="46"/>
  <c r="I51" i="46" s="1"/>
  <c r="BW51" i="46"/>
  <c r="BV51" i="46"/>
  <c r="BU51" i="46"/>
  <c r="BT51" i="46"/>
  <c r="BS51" i="46"/>
  <c r="D51" i="46" s="1"/>
  <c r="BO51" i="46"/>
  <c r="BN51" i="46"/>
  <c r="BM51" i="46"/>
  <c r="BL51" i="46"/>
  <c r="BK51" i="46"/>
  <c r="BJ51" i="46"/>
  <c r="B51" i="46"/>
  <c r="B51" i="44" s="1"/>
  <c r="A51" i="46"/>
  <c r="A51" i="44" s="1"/>
  <c r="EF50" i="46"/>
  <c r="BQ50" i="46" s="1"/>
  <c r="EE50" i="46"/>
  <c r="ED50" i="46"/>
  <c r="BO50" i="46" s="1"/>
  <c r="EC50" i="46"/>
  <c r="EB50" i="46"/>
  <c r="EA50" i="46"/>
  <c r="DZ50" i="46"/>
  <c r="DY50" i="46"/>
  <c r="BJ50" i="46" s="1"/>
  <c r="DX50" i="46"/>
  <c r="DW50" i="46"/>
  <c r="BH50" i="46" s="1"/>
  <c r="DV50" i="46"/>
  <c r="BG50" i="46" s="1"/>
  <c r="DU50" i="46"/>
  <c r="DT50" i="46"/>
  <c r="DS50" i="46"/>
  <c r="DR50" i="46"/>
  <c r="DQ50" i="46"/>
  <c r="BB50" i="46" s="1"/>
  <c r="DP50" i="46"/>
  <c r="BA50" i="46" s="1"/>
  <c r="DO50" i="46"/>
  <c r="DN50" i="46"/>
  <c r="DM50" i="46"/>
  <c r="DL50" i="46"/>
  <c r="DK50" i="46"/>
  <c r="DJ50" i="46"/>
  <c r="AU50" i="46" s="1"/>
  <c r="DI50" i="46"/>
  <c r="DH50" i="46"/>
  <c r="AS50" i="46" s="1"/>
  <c r="DG50" i="46"/>
  <c r="DF50" i="46"/>
  <c r="DE50" i="46"/>
  <c r="DD50" i="46"/>
  <c r="AO50" i="46" s="1"/>
  <c r="DC50" i="46"/>
  <c r="DB50" i="46"/>
  <c r="DA50" i="46"/>
  <c r="CZ50" i="46"/>
  <c r="CY50" i="46"/>
  <c r="CX50" i="46"/>
  <c r="AI50" i="46" s="1"/>
  <c r="CW50" i="46"/>
  <c r="CV50" i="46"/>
  <c r="CU50" i="46"/>
  <c r="AF50" i="46" s="1"/>
  <c r="CT50" i="46"/>
  <c r="AE50" i="46" s="1"/>
  <c r="CS50" i="46"/>
  <c r="AD50" i="46" s="1"/>
  <c r="CR50" i="46"/>
  <c r="CQ50" i="46"/>
  <c r="CP50" i="46"/>
  <c r="CO50" i="46"/>
  <c r="CN50" i="46"/>
  <c r="CM50" i="46"/>
  <c r="CL50" i="46"/>
  <c r="W50" i="46" s="1"/>
  <c r="CK50" i="46"/>
  <c r="V50" i="46" s="1"/>
  <c r="CJ50" i="46"/>
  <c r="U50" i="46" s="1"/>
  <c r="CI50" i="46"/>
  <c r="CH50" i="46"/>
  <c r="CG50" i="46"/>
  <c r="CF50" i="46"/>
  <c r="Q50" i="46" s="1"/>
  <c r="CE50" i="46"/>
  <c r="P50" i="46" s="1"/>
  <c r="CD50" i="46"/>
  <c r="O50" i="46" s="1"/>
  <c r="CC50" i="46"/>
  <c r="CB50" i="46"/>
  <c r="CA50" i="46"/>
  <c r="BZ50" i="46"/>
  <c r="BY50" i="46"/>
  <c r="BX50" i="46"/>
  <c r="BW50" i="46"/>
  <c r="BV50" i="46"/>
  <c r="G50" i="46" s="1"/>
  <c r="BU50" i="46"/>
  <c r="F50" i="46" s="1"/>
  <c r="BT50" i="46"/>
  <c r="E50" i="46" s="1"/>
  <c r="BS50" i="46"/>
  <c r="B50" i="46"/>
  <c r="B50" i="44" s="1"/>
  <c r="A50" i="46"/>
  <c r="EF49" i="46"/>
  <c r="EE49" i="46"/>
  <c r="ED49" i="46"/>
  <c r="BO49" i="46" s="1"/>
  <c r="EC49" i="46"/>
  <c r="EB49" i="46"/>
  <c r="BM49" i="46" s="1"/>
  <c r="EA49" i="46"/>
  <c r="BL49" i="46" s="1"/>
  <c r="DZ49" i="46"/>
  <c r="DY49" i="46"/>
  <c r="BJ49" i="46" s="1"/>
  <c r="DX49" i="46"/>
  <c r="DW49" i="46"/>
  <c r="DV49" i="46"/>
  <c r="DU49" i="46"/>
  <c r="DT49" i="46"/>
  <c r="DS49" i="46"/>
  <c r="BD49" i="46" s="1"/>
  <c r="DR49" i="46"/>
  <c r="BC49" i="46" s="1"/>
  <c r="DQ49" i="46"/>
  <c r="BB49" i="46" s="1"/>
  <c r="DP49" i="46"/>
  <c r="DO49" i="46"/>
  <c r="AZ49" i="46" s="1"/>
  <c r="DN49" i="46"/>
  <c r="DM49" i="46"/>
  <c r="AX49" i="46" s="1"/>
  <c r="DL49" i="46"/>
  <c r="AW49" i="46" s="1"/>
  <c r="DK49" i="46"/>
  <c r="AV49" i="46" s="1"/>
  <c r="DJ49" i="46"/>
  <c r="AU49" i="46" s="1"/>
  <c r="DI49" i="46"/>
  <c r="AT49" i="46" s="1"/>
  <c r="DH49" i="46"/>
  <c r="AS49" i="46" s="1"/>
  <c r="DG49" i="46"/>
  <c r="DF49" i="46"/>
  <c r="DE49" i="46"/>
  <c r="DD49" i="46"/>
  <c r="AO49" i="46" s="1"/>
  <c r="DC49" i="46"/>
  <c r="DB49" i="46"/>
  <c r="AM49" i="46" s="1"/>
  <c r="DA49" i="46"/>
  <c r="AL49" i="46" s="1"/>
  <c r="CZ49" i="46"/>
  <c r="CY49" i="46"/>
  <c r="AJ49" i="46" s="1"/>
  <c r="CX49" i="46"/>
  <c r="AI49" i="46" s="1"/>
  <c r="CW49" i="46"/>
  <c r="CV49" i="46"/>
  <c r="AG49" i="46" s="1"/>
  <c r="CU49" i="46"/>
  <c r="AF49" i="46" s="1"/>
  <c r="CT49" i="46"/>
  <c r="CS49" i="46"/>
  <c r="AD49" i="46" s="1"/>
  <c r="CR49" i="46"/>
  <c r="CQ49" i="46"/>
  <c r="CP49" i="46"/>
  <c r="CO49" i="46"/>
  <c r="Z49" i="46" s="1"/>
  <c r="CN49" i="46"/>
  <c r="CM49" i="46"/>
  <c r="X49" i="46" s="1"/>
  <c r="CL49" i="46"/>
  <c r="CK49" i="46"/>
  <c r="V49" i="46" s="1"/>
  <c r="CJ49" i="46"/>
  <c r="CI49" i="46"/>
  <c r="CH49" i="46"/>
  <c r="CG49" i="46"/>
  <c r="CF49" i="46"/>
  <c r="Q49" i="46" s="1"/>
  <c r="CE49" i="46"/>
  <c r="CD49" i="46"/>
  <c r="O49" i="46" s="1"/>
  <c r="CC49" i="46"/>
  <c r="N49" i="46" s="1"/>
  <c r="CB49" i="46"/>
  <c r="M49" i="46" s="1"/>
  <c r="CA49" i="46"/>
  <c r="BZ49" i="46"/>
  <c r="BY49" i="46"/>
  <c r="BX49" i="46"/>
  <c r="BW49" i="46"/>
  <c r="BV49" i="46"/>
  <c r="BU49" i="46"/>
  <c r="F49" i="46" s="1"/>
  <c r="BT49" i="46"/>
  <c r="E49" i="46" s="1"/>
  <c r="BS49" i="46"/>
  <c r="B49" i="46"/>
  <c r="B49" i="44" s="1"/>
  <c r="A49" i="46"/>
  <c r="EF48" i="46"/>
  <c r="EE48" i="46"/>
  <c r="BP48" i="46" s="1"/>
  <c r="ED48" i="46"/>
  <c r="BO48" i="44" s="1"/>
  <c r="EC48" i="46"/>
  <c r="EB48" i="46"/>
  <c r="EA48" i="46"/>
  <c r="DZ48" i="46"/>
  <c r="DY48" i="46"/>
  <c r="BJ48" i="46" s="1"/>
  <c r="DX48" i="46"/>
  <c r="DW48" i="46"/>
  <c r="DV48" i="46"/>
  <c r="DU48" i="46"/>
  <c r="DT48" i="46"/>
  <c r="BE48" i="46" s="1"/>
  <c r="DS48" i="46"/>
  <c r="BD48" i="46" s="1"/>
  <c r="DR48" i="46"/>
  <c r="BC48" i="46" s="1"/>
  <c r="DQ48" i="46"/>
  <c r="DP48" i="46"/>
  <c r="DO48" i="46"/>
  <c r="DN48" i="46"/>
  <c r="AY48" i="46" s="1"/>
  <c r="DM48" i="46"/>
  <c r="DL48" i="46"/>
  <c r="DK48" i="46"/>
  <c r="AV48" i="46" s="1"/>
  <c r="DJ48" i="46"/>
  <c r="DI48" i="46"/>
  <c r="AT48" i="46" s="1"/>
  <c r="DH48" i="46"/>
  <c r="AS48" i="46" s="1"/>
  <c r="DG48" i="46"/>
  <c r="DF48" i="46"/>
  <c r="AQ48" i="46" s="1"/>
  <c r="DE48" i="46"/>
  <c r="DD48" i="46"/>
  <c r="DC48" i="46"/>
  <c r="AN48" i="46" s="1"/>
  <c r="DB48" i="46"/>
  <c r="DA48" i="46"/>
  <c r="CZ48" i="46"/>
  <c r="CY48" i="46"/>
  <c r="AJ48" i="46" s="1"/>
  <c r="CX48" i="46"/>
  <c r="CW48" i="46"/>
  <c r="CV48" i="46"/>
  <c r="CU48" i="46"/>
  <c r="CT48" i="46"/>
  <c r="CS48" i="46"/>
  <c r="AD48" i="46" s="1"/>
  <c r="CR48" i="46"/>
  <c r="CQ48" i="46"/>
  <c r="CP48" i="46"/>
  <c r="AA48" i="46" s="1"/>
  <c r="CO48" i="46"/>
  <c r="CN48" i="46"/>
  <c r="Y48" i="46" s="1"/>
  <c r="CM48" i="46"/>
  <c r="X48" i="46" s="1"/>
  <c r="CL48" i="46"/>
  <c r="CK48" i="46"/>
  <c r="V48" i="46" s="1"/>
  <c r="CJ48" i="46"/>
  <c r="U48" i="46" s="1"/>
  <c r="CI48" i="46"/>
  <c r="T48" i="46" s="1"/>
  <c r="CH48" i="46"/>
  <c r="CG48" i="46"/>
  <c r="CF48" i="46"/>
  <c r="Q48" i="46" s="1"/>
  <c r="CE48" i="46"/>
  <c r="P48" i="46" s="1"/>
  <c r="CD48" i="46"/>
  <c r="CC48" i="46"/>
  <c r="CB48" i="46"/>
  <c r="CA48" i="46"/>
  <c r="BZ48" i="46"/>
  <c r="BY48" i="46"/>
  <c r="BX48" i="46"/>
  <c r="BW48" i="46"/>
  <c r="BV48" i="46"/>
  <c r="G48" i="46" s="1"/>
  <c r="BU48" i="46"/>
  <c r="F48" i="46" s="1"/>
  <c r="BT48" i="46"/>
  <c r="E48" i="46" s="1"/>
  <c r="BS48" i="46"/>
  <c r="BO48" i="46"/>
  <c r="B48" i="46"/>
  <c r="B48" i="44" s="1"/>
  <c r="A48" i="46"/>
  <c r="A46" i="27" s="1"/>
  <c r="EF47" i="46"/>
  <c r="EE47" i="46"/>
  <c r="BP47" i="46" s="1"/>
  <c r="ED47" i="46"/>
  <c r="BO47" i="44" s="1"/>
  <c r="EC47" i="46"/>
  <c r="BN47" i="44" s="1"/>
  <c r="EB47" i="46"/>
  <c r="BM47" i="44" s="1"/>
  <c r="EA47" i="46"/>
  <c r="BL47" i="44" s="1"/>
  <c r="DZ47" i="46"/>
  <c r="BK47" i="44" s="1"/>
  <c r="DY47" i="46"/>
  <c r="BJ47" i="44" s="1"/>
  <c r="DX47" i="46"/>
  <c r="BI47" i="46" s="1"/>
  <c r="DW47" i="46"/>
  <c r="BH47" i="46" s="1"/>
  <c r="DV47" i="46"/>
  <c r="BG47" i="46" s="1"/>
  <c r="DU47" i="46"/>
  <c r="DT47" i="46"/>
  <c r="BE47" i="46" s="1"/>
  <c r="DS47" i="46"/>
  <c r="DR47" i="46"/>
  <c r="BC47" i="46" s="1"/>
  <c r="DQ47" i="46"/>
  <c r="BB47" i="46" s="1"/>
  <c r="DP47" i="46"/>
  <c r="DO47" i="46"/>
  <c r="DN47" i="46"/>
  <c r="AY47" i="46" s="1"/>
  <c r="DM47" i="46"/>
  <c r="AX47" i="46" s="1"/>
  <c r="DL47" i="46"/>
  <c r="DK47" i="46"/>
  <c r="DJ47" i="46"/>
  <c r="AU47" i="46" s="1"/>
  <c r="DI47" i="46"/>
  <c r="DH47" i="46"/>
  <c r="AS47" i="46" s="1"/>
  <c r="DG47" i="46"/>
  <c r="AR47" i="46" s="1"/>
  <c r="DF47" i="46"/>
  <c r="DE47" i="46"/>
  <c r="DD47" i="46"/>
  <c r="AO47" i="46" s="1"/>
  <c r="DC47" i="46"/>
  <c r="AN47" i="46" s="1"/>
  <c r="DB47" i="46"/>
  <c r="AM47" i="46" s="1"/>
  <c r="DA47" i="46"/>
  <c r="CZ47" i="46"/>
  <c r="CY47" i="46"/>
  <c r="CX47" i="46"/>
  <c r="AI47" i="46" s="1"/>
  <c r="CW47" i="46"/>
  <c r="AH47" i="46" s="1"/>
  <c r="CV47" i="46"/>
  <c r="AG47" i="46" s="1"/>
  <c r="CU47" i="46"/>
  <c r="AF47" i="46" s="1"/>
  <c r="CT47" i="46"/>
  <c r="AE47" i="46" s="1"/>
  <c r="CS47" i="46"/>
  <c r="CR47" i="46"/>
  <c r="CQ47" i="46"/>
  <c r="AB47" i="46" s="1"/>
  <c r="CP47" i="46"/>
  <c r="AA47" i="46" s="1"/>
  <c r="CO47" i="46"/>
  <c r="Z47" i="46" s="1"/>
  <c r="CN47" i="46"/>
  <c r="CM47" i="46"/>
  <c r="CL47" i="46"/>
  <c r="W47" i="46" s="1"/>
  <c r="CK47" i="46"/>
  <c r="V47" i="46" s="1"/>
  <c r="CJ47" i="46"/>
  <c r="CI47" i="46"/>
  <c r="CH47" i="46"/>
  <c r="S47" i="46" s="1"/>
  <c r="CG47" i="46"/>
  <c r="R47" i="46" s="1"/>
  <c r="CF47" i="46"/>
  <c r="CE47" i="46"/>
  <c r="CD47" i="46"/>
  <c r="O47" i="46" s="1"/>
  <c r="CC47" i="46"/>
  <c r="N47" i="46" s="1"/>
  <c r="CB47" i="46"/>
  <c r="CA47" i="46"/>
  <c r="L47" i="46" s="1"/>
  <c r="BZ47" i="46"/>
  <c r="K47" i="46" s="1"/>
  <c r="BY47" i="46"/>
  <c r="J47" i="46" s="1"/>
  <c r="BX47" i="46"/>
  <c r="BW47" i="46"/>
  <c r="BV47" i="46"/>
  <c r="G47" i="46" s="1"/>
  <c r="BU47" i="46"/>
  <c r="BT47" i="46"/>
  <c r="E47" i="46" s="1"/>
  <c r="BS47" i="46"/>
  <c r="D47" i="46" s="1"/>
  <c r="BO47" i="46"/>
  <c r="B47" i="46"/>
  <c r="B47" i="44" s="1"/>
  <c r="A47" i="46"/>
  <c r="A45" i="27" s="1"/>
  <c r="EF46" i="46"/>
  <c r="EE46" i="46"/>
  <c r="BP46" i="46" s="1"/>
  <c r="ED46" i="46"/>
  <c r="BO46" i="46" s="1"/>
  <c r="EC46" i="46"/>
  <c r="EB46" i="46"/>
  <c r="EA46" i="46"/>
  <c r="DZ46" i="46"/>
  <c r="DY46" i="46"/>
  <c r="DX46" i="46"/>
  <c r="BI46" i="46" s="1"/>
  <c r="DW46" i="46"/>
  <c r="DV46" i="46"/>
  <c r="BG46" i="46" s="1"/>
  <c r="DU46" i="46"/>
  <c r="DT46" i="46"/>
  <c r="BE46" i="46" s="1"/>
  <c r="DS46" i="46"/>
  <c r="BD46" i="46" s="1"/>
  <c r="DR46" i="46"/>
  <c r="DQ46" i="46"/>
  <c r="DP46" i="46"/>
  <c r="BA46" i="46" s="1"/>
  <c r="DO46" i="46"/>
  <c r="AZ46" i="46" s="1"/>
  <c r="DN46" i="46"/>
  <c r="DM46" i="46"/>
  <c r="DL46" i="46"/>
  <c r="DK46" i="46"/>
  <c r="DJ46" i="46"/>
  <c r="AU46" i="46" s="1"/>
  <c r="DI46" i="46"/>
  <c r="AT46" i="46" s="1"/>
  <c r="DH46" i="46"/>
  <c r="AS46" i="46" s="1"/>
  <c r="DG46" i="46"/>
  <c r="DF46" i="46"/>
  <c r="DE46" i="46"/>
  <c r="DD46" i="46"/>
  <c r="AO46" i="46" s="1"/>
  <c r="DC46" i="46"/>
  <c r="DB46" i="46"/>
  <c r="DA46" i="46"/>
  <c r="AL46" i="46" s="1"/>
  <c r="CZ46" i="46"/>
  <c r="AK46" i="46" s="1"/>
  <c r="CY46" i="46"/>
  <c r="CX46" i="46"/>
  <c r="CW46" i="46"/>
  <c r="CV46" i="46"/>
  <c r="CU46" i="46"/>
  <c r="CT46" i="46"/>
  <c r="CS46" i="46"/>
  <c r="AD46" i="46" s="1"/>
  <c r="CR46" i="46"/>
  <c r="CQ46" i="46"/>
  <c r="AB46" i="46" s="1"/>
  <c r="CP46" i="46"/>
  <c r="AA46" i="46" s="1"/>
  <c r="CO46" i="46"/>
  <c r="CN46" i="46"/>
  <c r="Y46" i="46" s="1"/>
  <c r="CM46" i="46"/>
  <c r="CL46" i="46"/>
  <c r="CK46" i="46"/>
  <c r="V46" i="46" s="1"/>
  <c r="CJ46" i="46"/>
  <c r="U46" i="46" s="1"/>
  <c r="CI46" i="46"/>
  <c r="CH46" i="46"/>
  <c r="CG46" i="46"/>
  <c r="CF46" i="46"/>
  <c r="Q46" i="46" s="1"/>
  <c r="CE46" i="46"/>
  <c r="P46" i="46" s="1"/>
  <c r="CD46" i="46"/>
  <c r="O46" i="46" s="1"/>
  <c r="CC46" i="46"/>
  <c r="CB46" i="46"/>
  <c r="CA46" i="46"/>
  <c r="BZ46" i="46"/>
  <c r="BY46" i="46"/>
  <c r="BX46" i="46"/>
  <c r="BW46" i="46"/>
  <c r="BV46" i="46"/>
  <c r="G46" i="46" s="1"/>
  <c r="BU46" i="46"/>
  <c r="F46" i="46" s="1"/>
  <c r="BT46" i="46"/>
  <c r="E46" i="46" s="1"/>
  <c r="BS46" i="46"/>
  <c r="D46" i="46" s="1"/>
  <c r="B46" i="46"/>
  <c r="B46" i="44" s="1"/>
  <c r="A46" i="46"/>
  <c r="A44" i="27" s="1"/>
  <c r="EF45" i="46"/>
  <c r="BQ45" i="46" s="1"/>
  <c r="EE45" i="46"/>
  <c r="ED45" i="46"/>
  <c r="BO45" i="44" s="1"/>
  <c r="EC45" i="46"/>
  <c r="BN45" i="46" s="1"/>
  <c r="EB45" i="46"/>
  <c r="EA45" i="46"/>
  <c r="BL45" i="46" s="1"/>
  <c r="DZ45" i="46"/>
  <c r="DY45" i="46"/>
  <c r="BJ45" i="46" s="1"/>
  <c r="DX45" i="46"/>
  <c r="BI45" i="46" s="1"/>
  <c r="DW45" i="46"/>
  <c r="BH45" i="46" s="1"/>
  <c r="DV45" i="46"/>
  <c r="DU45" i="46"/>
  <c r="DT45" i="46"/>
  <c r="BE45" i="46" s="1"/>
  <c r="DS45" i="46"/>
  <c r="DR45" i="46"/>
  <c r="DQ45" i="46"/>
  <c r="BB45" i="46" s="1"/>
  <c r="DP45" i="46"/>
  <c r="DO45" i="46"/>
  <c r="AZ45" i="46" s="1"/>
  <c r="DN45" i="46"/>
  <c r="AY45" i="46" s="1"/>
  <c r="DM45" i="46"/>
  <c r="AX45" i="46" s="1"/>
  <c r="DL45" i="46"/>
  <c r="DK45" i="46"/>
  <c r="AV45" i="46" s="1"/>
  <c r="DJ45" i="46"/>
  <c r="AU45" i="46" s="1"/>
  <c r="DI45" i="46"/>
  <c r="AT45" i="46" s="1"/>
  <c r="DH45" i="46"/>
  <c r="DG45" i="46"/>
  <c r="DF45" i="46"/>
  <c r="AQ45" i="46" s="1"/>
  <c r="DE45" i="46"/>
  <c r="DD45" i="46"/>
  <c r="AO45" i="46" s="1"/>
  <c r="DC45" i="46"/>
  <c r="AN45" i="46" s="1"/>
  <c r="DB45" i="46"/>
  <c r="DA45" i="46"/>
  <c r="AL45" i="46" s="1"/>
  <c r="CZ45" i="46"/>
  <c r="AK45" i="46" s="1"/>
  <c r="CY45" i="46"/>
  <c r="AJ45" i="46" s="1"/>
  <c r="CX45" i="46"/>
  <c r="CW45" i="46"/>
  <c r="AH45" i="46" s="1"/>
  <c r="CV45" i="46"/>
  <c r="AG45" i="46" s="1"/>
  <c r="CU45" i="46"/>
  <c r="AF45" i="46" s="1"/>
  <c r="CT45" i="46"/>
  <c r="CS45" i="46"/>
  <c r="AD45" i="46" s="1"/>
  <c r="CR45" i="46"/>
  <c r="AC45" i="46" s="1"/>
  <c r="CQ45" i="46"/>
  <c r="CP45" i="46"/>
  <c r="CO45" i="46"/>
  <c r="Z45" i="44" s="1"/>
  <c r="CN45" i="46"/>
  <c r="Y45" i="46" s="1"/>
  <c r="CM45" i="46"/>
  <c r="X45" i="46" s="1"/>
  <c r="CL45" i="46"/>
  <c r="W45" i="46" s="1"/>
  <c r="CK45" i="46"/>
  <c r="V45" i="46" s="1"/>
  <c r="CJ45" i="46"/>
  <c r="U45" i="46" s="1"/>
  <c r="CI45" i="46"/>
  <c r="T45" i="46" s="1"/>
  <c r="CH45" i="46"/>
  <c r="CG45" i="46"/>
  <c r="R45" i="46" s="1"/>
  <c r="CF45" i="46"/>
  <c r="Q45" i="46" s="1"/>
  <c r="CE45" i="46"/>
  <c r="P45" i="46" s="1"/>
  <c r="CD45" i="46"/>
  <c r="CC45" i="46"/>
  <c r="N45" i="46" s="1"/>
  <c r="CB45" i="46"/>
  <c r="CA45" i="46"/>
  <c r="BZ45" i="46"/>
  <c r="K45" i="46" s="1"/>
  <c r="BY45" i="46"/>
  <c r="BX45" i="46"/>
  <c r="I45" i="46" s="1"/>
  <c r="BW45" i="46"/>
  <c r="H45" i="46" s="1"/>
  <c r="BV45" i="46"/>
  <c r="BU45" i="46"/>
  <c r="F45" i="46" s="1"/>
  <c r="BT45" i="46"/>
  <c r="E45" i="46" s="1"/>
  <c r="BS45" i="46"/>
  <c r="BO45" i="46"/>
  <c r="Z45" i="46"/>
  <c r="B45" i="46"/>
  <c r="B45" i="44" s="1"/>
  <c r="A45" i="46"/>
  <c r="C45" i="46" s="1"/>
  <c r="C45" i="44" s="1"/>
  <c r="EF44" i="46"/>
  <c r="EE44" i="46"/>
  <c r="ED44" i="46"/>
  <c r="BO44" i="46" s="1"/>
  <c r="EC44" i="46"/>
  <c r="BN44" i="46" s="1"/>
  <c r="EB44" i="46"/>
  <c r="BM44" i="46" s="1"/>
  <c r="EA44" i="46"/>
  <c r="BL44" i="46" s="1"/>
  <c r="DZ44" i="46"/>
  <c r="BK44" i="46" s="1"/>
  <c r="DY44" i="46"/>
  <c r="DX44" i="46"/>
  <c r="BI44" i="46" s="1"/>
  <c r="DW44" i="46"/>
  <c r="DV44" i="46"/>
  <c r="DU44" i="46"/>
  <c r="BF44" i="46" s="1"/>
  <c r="DT44" i="46"/>
  <c r="BE44" i="46" s="1"/>
  <c r="DS44" i="46"/>
  <c r="BD44" i="46" s="1"/>
  <c r="DR44" i="46"/>
  <c r="BC44" i="46" s="1"/>
  <c r="DQ44" i="46"/>
  <c r="BB44" i="46" s="1"/>
  <c r="DP44" i="46"/>
  <c r="DO44" i="46"/>
  <c r="DN44" i="46"/>
  <c r="DM44" i="46"/>
  <c r="DL44" i="46"/>
  <c r="DK44" i="46"/>
  <c r="DJ44" i="46"/>
  <c r="DI44" i="46"/>
  <c r="DH44" i="46"/>
  <c r="DG44" i="46"/>
  <c r="DF44" i="46"/>
  <c r="AQ44" i="46" s="1"/>
  <c r="DE44" i="46"/>
  <c r="DD44" i="46"/>
  <c r="DC44" i="46"/>
  <c r="DB44" i="46"/>
  <c r="AM44" i="46" s="1"/>
  <c r="DA44" i="46"/>
  <c r="AL44" i="46" s="1"/>
  <c r="CZ44" i="46"/>
  <c r="CY44" i="46"/>
  <c r="CX44" i="46"/>
  <c r="AI44" i="46" s="1"/>
  <c r="CW44" i="46"/>
  <c r="AH44" i="46" s="1"/>
  <c r="CV44" i="46"/>
  <c r="CU44" i="46"/>
  <c r="AF44" i="46" s="1"/>
  <c r="CT44" i="46"/>
  <c r="AE44" i="46" s="1"/>
  <c r="CS44" i="46"/>
  <c r="AD44" i="46" s="1"/>
  <c r="CR44" i="46"/>
  <c r="CQ44" i="46"/>
  <c r="CP44" i="46"/>
  <c r="AA44" i="46" s="1"/>
  <c r="CO44" i="46"/>
  <c r="Z44" i="46" s="1"/>
  <c r="CN44" i="46"/>
  <c r="Y44" i="46" s="1"/>
  <c r="CM44" i="46"/>
  <c r="CL44" i="46"/>
  <c r="W44" i="46" s="1"/>
  <c r="CK44" i="46"/>
  <c r="CJ44" i="46"/>
  <c r="U44" i="46" s="1"/>
  <c r="CI44" i="46"/>
  <c r="CH44" i="46"/>
  <c r="CG44" i="46"/>
  <c r="CF44" i="46"/>
  <c r="Q44" i="46" s="1"/>
  <c r="CE44" i="46"/>
  <c r="CD44" i="46"/>
  <c r="O44" i="46" s="1"/>
  <c r="CC44" i="46"/>
  <c r="N44" i="46" s="1"/>
  <c r="CB44" i="46"/>
  <c r="CA44" i="46"/>
  <c r="BZ44" i="46"/>
  <c r="K44" i="46" s="1"/>
  <c r="BY44" i="46"/>
  <c r="J44" i="46" s="1"/>
  <c r="BX44" i="46"/>
  <c r="BW44" i="46"/>
  <c r="BV44" i="46"/>
  <c r="G44" i="46" s="1"/>
  <c r="BU44" i="46"/>
  <c r="F44" i="46" s="1"/>
  <c r="BT44" i="46"/>
  <c r="BS44" i="46"/>
  <c r="B44" i="46"/>
  <c r="B44" i="44" s="1"/>
  <c r="A44" i="46"/>
  <c r="A42" i="27" s="1"/>
  <c r="EF43" i="46"/>
  <c r="BQ43" i="46" s="1"/>
  <c r="EE43" i="46"/>
  <c r="ED43" i="46"/>
  <c r="EC43" i="46"/>
  <c r="EB43" i="46"/>
  <c r="BM43" i="46" s="1"/>
  <c r="EA43" i="46"/>
  <c r="BL43" i="46" s="1"/>
  <c r="DZ43" i="46"/>
  <c r="BK43" i="46" s="1"/>
  <c r="DY43" i="46"/>
  <c r="BJ43" i="46" s="1"/>
  <c r="DX43" i="46"/>
  <c r="DW43" i="46"/>
  <c r="DV43" i="46"/>
  <c r="BG43" i="46" s="1"/>
  <c r="DU43" i="46"/>
  <c r="BF43" i="46" s="1"/>
  <c r="DT43" i="46"/>
  <c r="DS43" i="46"/>
  <c r="BD43" i="46" s="1"/>
  <c r="DR43" i="46"/>
  <c r="BC43" i="46" s="1"/>
  <c r="DQ43" i="46"/>
  <c r="DP43" i="46"/>
  <c r="BA43" i="46" s="1"/>
  <c r="DO43" i="46"/>
  <c r="DN43" i="46"/>
  <c r="AY43" i="44" s="1"/>
  <c r="DM43" i="46"/>
  <c r="AX43" i="46" s="1"/>
  <c r="DL43" i="46"/>
  <c r="AW43" i="46" s="1"/>
  <c r="DK43" i="46"/>
  <c r="AV43" i="46" s="1"/>
  <c r="DJ43" i="46"/>
  <c r="AU43" i="46" s="1"/>
  <c r="DI43" i="46"/>
  <c r="DH43" i="46"/>
  <c r="DG43" i="46"/>
  <c r="DF43" i="46"/>
  <c r="AQ43" i="46" s="1"/>
  <c r="DE43" i="46"/>
  <c r="DD43" i="46"/>
  <c r="AO43" i="46" s="1"/>
  <c r="DC43" i="46"/>
  <c r="AN43" i="46" s="1"/>
  <c r="DB43" i="46"/>
  <c r="AM43" i="46" s="1"/>
  <c r="DA43" i="46"/>
  <c r="CZ43" i="46"/>
  <c r="CY43" i="46"/>
  <c r="CX43" i="46"/>
  <c r="AI43" i="46" s="1"/>
  <c r="CW43" i="46"/>
  <c r="AH43" i="46" s="1"/>
  <c r="CV43" i="46"/>
  <c r="CU43" i="46"/>
  <c r="AF43" i="46" s="1"/>
  <c r="CT43" i="46"/>
  <c r="AE43" i="46" s="1"/>
  <c r="CS43" i="46"/>
  <c r="AD43" i="46" s="1"/>
  <c r="CR43" i="46"/>
  <c r="CQ43" i="46"/>
  <c r="CP43" i="46"/>
  <c r="AA43" i="46" s="1"/>
  <c r="CO43" i="46"/>
  <c r="Z43" i="46" s="1"/>
  <c r="CN43" i="46"/>
  <c r="CM43" i="46"/>
  <c r="X43" i="46" s="1"/>
  <c r="CL43" i="46"/>
  <c r="W43" i="46" s="1"/>
  <c r="CK43" i="46"/>
  <c r="V43" i="46" s="1"/>
  <c r="CJ43" i="46"/>
  <c r="CI43" i="46"/>
  <c r="CH43" i="46"/>
  <c r="CG43" i="46"/>
  <c r="R43" i="44" s="1"/>
  <c r="CF43" i="46"/>
  <c r="CE43" i="46"/>
  <c r="P43" i="46" s="1"/>
  <c r="CD43" i="46"/>
  <c r="O43" i="46" s="1"/>
  <c r="CC43" i="46"/>
  <c r="CB43" i="46"/>
  <c r="M43" i="46" s="1"/>
  <c r="CA43" i="46"/>
  <c r="L43" i="46" s="1"/>
  <c r="BZ43" i="46"/>
  <c r="BY43" i="46"/>
  <c r="J43" i="46" s="1"/>
  <c r="BX43" i="46"/>
  <c r="I43" i="46" s="1"/>
  <c r="BW43" i="46"/>
  <c r="H43" i="46" s="1"/>
  <c r="BV43" i="46"/>
  <c r="BU43" i="46"/>
  <c r="BT43" i="46"/>
  <c r="BS43" i="46"/>
  <c r="AY43" i="46"/>
  <c r="R43" i="46"/>
  <c r="B43" i="46"/>
  <c r="B43" i="44" s="1"/>
  <c r="A43" i="46"/>
  <c r="A41" i="27" s="1"/>
  <c r="EF42" i="46"/>
  <c r="BQ42" i="46" s="1"/>
  <c r="EE42" i="46"/>
  <c r="ED42" i="46"/>
  <c r="EC42" i="46"/>
  <c r="BN42" i="46" s="1"/>
  <c r="EB42" i="46"/>
  <c r="BM42" i="46" s="1"/>
  <c r="EA42" i="46"/>
  <c r="BL42" i="46" s="1"/>
  <c r="DZ42" i="46"/>
  <c r="DY42" i="46"/>
  <c r="BJ42" i="46" s="1"/>
  <c r="DX42" i="46"/>
  <c r="DW42" i="46"/>
  <c r="DV42" i="46"/>
  <c r="DU42" i="46"/>
  <c r="BF42" i="46" s="1"/>
  <c r="DT42" i="46"/>
  <c r="DS42" i="46"/>
  <c r="BD42" i="46" s="1"/>
  <c r="DR42" i="46"/>
  <c r="DQ42" i="46"/>
  <c r="DP42" i="46"/>
  <c r="BA42" i="46" s="1"/>
  <c r="DO42" i="46"/>
  <c r="DN42" i="46"/>
  <c r="AY42" i="46" s="1"/>
  <c r="DM42" i="46"/>
  <c r="AX42" i="46" s="1"/>
  <c r="DL42" i="46"/>
  <c r="DK42" i="46"/>
  <c r="AV42" i="46" s="1"/>
  <c r="DJ42" i="46"/>
  <c r="DI42" i="46"/>
  <c r="AT42" i="46" s="1"/>
  <c r="DH42" i="46"/>
  <c r="DG42" i="46"/>
  <c r="DF42" i="46"/>
  <c r="AQ42" i="46" s="1"/>
  <c r="DE42" i="46"/>
  <c r="DD42" i="46"/>
  <c r="DC42" i="46"/>
  <c r="AN42" i="46" s="1"/>
  <c r="DB42" i="46"/>
  <c r="AM42" i="46" s="1"/>
  <c r="DA42" i="46"/>
  <c r="AL42" i="46" s="1"/>
  <c r="CZ42" i="46"/>
  <c r="AK42" i="46" s="1"/>
  <c r="CY42" i="46"/>
  <c r="CX42" i="46"/>
  <c r="CW42" i="46"/>
  <c r="CV42" i="46"/>
  <c r="AG42" i="46" s="1"/>
  <c r="CU42" i="46"/>
  <c r="AF42" i="46" s="1"/>
  <c r="CT42" i="46"/>
  <c r="CS42" i="46"/>
  <c r="CR42" i="46"/>
  <c r="AC42" i="46" s="1"/>
  <c r="CQ42" i="46"/>
  <c r="CP42" i="46"/>
  <c r="AA42" i="46" s="1"/>
  <c r="CO42" i="46"/>
  <c r="Z42" i="46" s="1"/>
  <c r="CN42" i="46"/>
  <c r="CM42" i="46"/>
  <c r="X42" i="46" s="1"/>
  <c r="CL42" i="46"/>
  <c r="CK42" i="46"/>
  <c r="V42" i="46" s="1"/>
  <c r="CJ42" i="46"/>
  <c r="CI42" i="46"/>
  <c r="CH42" i="46"/>
  <c r="CG42" i="46"/>
  <c r="CF42" i="46"/>
  <c r="Q42" i="46" s="1"/>
  <c r="CE42" i="46"/>
  <c r="P42" i="46" s="1"/>
  <c r="CD42" i="46"/>
  <c r="CC42" i="46"/>
  <c r="N42" i="46" s="1"/>
  <c r="CB42" i="46"/>
  <c r="CA42" i="46"/>
  <c r="L42" i="46" s="1"/>
  <c r="BZ42" i="46"/>
  <c r="K42" i="46" s="1"/>
  <c r="BY42" i="46"/>
  <c r="BX42" i="46"/>
  <c r="BW42" i="46"/>
  <c r="H42" i="46" s="1"/>
  <c r="BV42" i="46"/>
  <c r="BU42" i="46"/>
  <c r="BT42" i="46"/>
  <c r="BS42" i="46"/>
  <c r="B42" i="46"/>
  <c r="B42" i="44" s="1"/>
  <c r="A42" i="46"/>
  <c r="EF41" i="46"/>
  <c r="BQ41" i="46" s="1"/>
  <c r="EE41" i="46"/>
  <c r="BP41" i="46" s="1"/>
  <c r="ED41" i="46"/>
  <c r="BO41" i="46" s="1"/>
  <c r="EC41" i="46"/>
  <c r="EB41" i="46"/>
  <c r="BM41" i="46" s="1"/>
  <c r="EA41" i="46"/>
  <c r="DZ41" i="46"/>
  <c r="BK41" i="46" s="1"/>
  <c r="DY41" i="46"/>
  <c r="BJ41" i="46" s="1"/>
  <c r="DX41" i="46"/>
  <c r="DW41" i="46"/>
  <c r="BH41" i="46" s="1"/>
  <c r="DV41" i="46"/>
  <c r="DU41" i="46"/>
  <c r="DT41" i="46"/>
  <c r="BE41" i="46" s="1"/>
  <c r="DS41" i="46"/>
  <c r="BD41" i="46" s="1"/>
  <c r="DR41" i="46"/>
  <c r="DQ41" i="46"/>
  <c r="DP41" i="46"/>
  <c r="BA41" i="46" s="1"/>
  <c r="DO41" i="46"/>
  <c r="AZ41" i="46" s="1"/>
  <c r="DN41" i="46"/>
  <c r="AY41" i="46" s="1"/>
  <c r="DM41" i="46"/>
  <c r="AX41" i="46" s="1"/>
  <c r="DL41" i="46"/>
  <c r="AW41" i="46" s="1"/>
  <c r="DK41" i="46"/>
  <c r="DJ41" i="46"/>
  <c r="DI41" i="46"/>
  <c r="AT41" i="46" s="1"/>
  <c r="DH41" i="46"/>
  <c r="AS41" i="46" s="1"/>
  <c r="DG41" i="46"/>
  <c r="AR41" i="46" s="1"/>
  <c r="DF41" i="46"/>
  <c r="DE41" i="46"/>
  <c r="AP41" i="46" s="1"/>
  <c r="DD41" i="46"/>
  <c r="AO41" i="46" s="1"/>
  <c r="DC41" i="46"/>
  <c r="AN41" i="46" s="1"/>
  <c r="DB41" i="46"/>
  <c r="AM41" i="46" s="1"/>
  <c r="DA41" i="46"/>
  <c r="CZ41" i="46"/>
  <c r="AK41" i="46" s="1"/>
  <c r="CY41" i="46"/>
  <c r="AJ41" i="46" s="1"/>
  <c r="CX41" i="46"/>
  <c r="CW41" i="46"/>
  <c r="AH41" i="46" s="1"/>
  <c r="CV41" i="46"/>
  <c r="AG41" i="46" s="1"/>
  <c r="CU41" i="46"/>
  <c r="CT41" i="46"/>
  <c r="AE41" i="46" s="1"/>
  <c r="CS41" i="46"/>
  <c r="AD41" i="46" s="1"/>
  <c r="CR41" i="46"/>
  <c r="CQ41" i="46"/>
  <c r="AB41" i="46" s="1"/>
  <c r="CP41" i="46"/>
  <c r="CO41" i="46"/>
  <c r="Z41" i="46" s="1"/>
  <c r="CN41" i="46"/>
  <c r="Y41" i="46" s="1"/>
  <c r="CM41" i="46"/>
  <c r="X41" i="46" s="1"/>
  <c r="CL41" i="46"/>
  <c r="CK41" i="46"/>
  <c r="V41" i="46" s="1"/>
  <c r="CJ41" i="46"/>
  <c r="U41" i="46" s="1"/>
  <c r="CI41" i="46"/>
  <c r="T41" i="46" s="1"/>
  <c r="CH41" i="46"/>
  <c r="S41" i="44" s="1"/>
  <c r="CG41" i="46"/>
  <c r="R41" i="46" s="1"/>
  <c r="CF41" i="46"/>
  <c r="CE41" i="46"/>
  <c r="CD41" i="46"/>
  <c r="O41" i="46" s="1"/>
  <c r="CC41" i="46"/>
  <c r="CB41" i="46"/>
  <c r="CA41" i="46"/>
  <c r="L41" i="46" s="1"/>
  <c r="BZ41" i="46"/>
  <c r="BY41" i="46"/>
  <c r="J41" i="46" s="1"/>
  <c r="BX41" i="46"/>
  <c r="I41" i="46" s="1"/>
  <c r="BW41" i="46"/>
  <c r="BV41" i="46"/>
  <c r="BU41" i="46"/>
  <c r="F41" i="46" s="1"/>
  <c r="BT41" i="46"/>
  <c r="E41" i="46" s="1"/>
  <c r="BS41" i="46"/>
  <c r="D41" i="44" s="1"/>
  <c r="S41" i="46"/>
  <c r="B41" i="46"/>
  <c r="B41" i="44" s="1"/>
  <c r="A41" i="46"/>
  <c r="EF40" i="46"/>
  <c r="BQ40" i="46" s="1"/>
  <c r="EE40" i="46"/>
  <c r="BP40" i="46" s="1"/>
  <c r="ED40" i="46"/>
  <c r="BO40" i="44" s="1"/>
  <c r="EC40" i="46"/>
  <c r="BN40" i="46" s="1"/>
  <c r="EB40" i="46"/>
  <c r="BM40" i="46" s="1"/>
  <c r="EA40" i="46"/>
  <c r="BL40" i="46" s="1"/>
  <c r="DZ40" i="46"/>
  <c r="DY40" i="46"/>
  <c r="BJ40" i="46" s="1"/>
  <c r="DX40" i="46"/>
  <c r="DW40" i="46"/>
  <c r="DV40" i="46"/>
  <c r="DU40" i="46"/>
  <c r="DT40" i="46"/>
  <c r="BE40" i="46" s="1"/>
  <c r="DS40" i="46"/>
  <c r="BD40" i="44" s="1"/>
  <c r="DR40" i="46"/>
  <c r="BC40" i="46" s="1"/>
  <c r="DQ40" i="46"/>
  <c r="DP40" i="46"/>
  <c r="DO40" i="46"/>
  <c r="AZ40" i="46" s="1"/>
  <c r="DN40" i="46"/>
  <c r="AY40" i="46" s="1"/>
  <c r="DM40" i="46"/>
  <c r="AX40" i="46" s="1"/>
  <c r="DL40" i="46"/>
  <c r="AW40" i="46" s="1"/>
  <c r="DK40" i="46"/>
  <c r="AV40" i="46" s="1"/>
  <c r="DJ40" i="46"/>
  <c r="DI40" i="46"/>
  <c r="DH40" i="46"/>
  <c r="DG40" i="46"/>
  <c r="AR40" i="46" s="1"/>
  <c r="DF40" i="46"/>
  <c r="DE40" i="46"/>
  <c r="AP40" i="44" s="1"/>
  <c r="DD40" i="46"/>
  <c r="AO40" i="46" s="1"/>
  <c r="DC40" i="46"/>
  <c r="AN40" i="46" s="1"/>
  <c r="DB40" i="46"/>
  <c r="AM40" i="46" s="1"/>
  <c r="DA40" i="46"/>
  <c r="AL40" i="46" s="1"/>
  <c r="CZ40" i="46"/>
  <c r="AK40" i="46" s="1"/>
  <c r="CY40" i="46"/>
  <c r="CX40" i="46"/>
  <c r="CW40" i="46"/>
  <c r="AH40" i="46" s="1"/>
  <c r="CV40" i="46"/>
  <c r="AG40" i="46" s="1"/>
  <c r="CU40" i="46"/>
  <c r="AF40" i="46" s="1"/>
  <c r="CT40" i="46"/>
  <c r="CS40" i="46"/>
  <c r="AD40" i="46" s="1"/>
  <c r="CR40" i="46"/>
  <c r="CQ40" i="46"/>
  <c r="CP40" i="46"/>
  <c r="AA40" i="46" s="1"/>
  <c r="CO40" i="46"/>
  <c r="Z40" i="46" s="1"/>
  <c r="CN40" i="46"/>
  <c r="Y40" i="46" s="1"/>
  <c r="CM40" i="46"/>
  <c r="X40" i="46" s="1"/>
  <c r="CL40" i="46"/>
  <c r="CK40" i="46"/>
  <c r="CJ40" i="46"/>
  <c r="CI40" i="46"/>
  <c r="CH40" i="46"/>
  <c r="S40" i="46" s="1"/>
  <c r="CG40" i="46"/>
  <c r="CF40" i="46"/>
  <c r="Q40" i="46" s="1"/>
  <c r="CE40" i="46"/>
  <c r="P40" i="46" s="1"/>
  <c r="CD40" i="46"/>
  <c r="CC40" i="46"/>
  <c r="N40" i="46" s="1"/>
  <c r="CB40" i="46"/>
  <c r="M40" i="46" s="1"/>
  <c r="CA40" i="46"/>
  <c r="L40" i="46" s="1"/>
  <c r="BZ40" i="46"/>
  <c r="K40" i="46" s="1"/>
  <c r="BY40" i="46"/>
  <c r="J40" i="46" s="1"/>
  <c r="BX40" i="46"/>
  <c r="I40" i="46" s="1"/>
  <c r="BW40" i="46"/>
  <c r="H40" i="46" s="1"/>
  <c r="BV40" i="46"/>
  <c r="G40" i="46" s="1"/>
  <c r="BU40" i="46"/>
  <c r="BT40" i="46"/>
  <c r="BS40" i="46"/>
  <c r="BO40" i="46"/>
  <c r="AP40" i="46"/>
  <c r="B40" i="46"/>
  <c r="B40" i="44" s="1"/>
  <c r="A40" i="46"/>
  <c r="A38" i="27" s="1"/>
  <c r="EF39" i="46"/>
  <c r="BQ39" i="46" s="1"/>
  <c r="EE39" i="46"/>
  <c r="ED39" i="46"/>
  <c r="BO39" i="46" s="1"/>
  <c r="EC39" i="46"/>
  <c r="EB39" i="46"/>
  <c r="BM39" i="46" s="1"/>
  <c r="EA39" i="46"/>
  <c r="BL39" i="46" s="1"/>
  <c r="DZ39" i="46"/>
  <c r="DY39" i="46"/>
  <c r="DX39" i="46"/>
  <c r="BI39" i="46" s="1"/>
  <c r="DW39" i="46"/>
  <c r="BH39" i="46" s="1"/>
  <c r="DV39" i="46"/>
  <c r="BG39" i="46" s="1"/>
  <c r="DU39" i="46"/>
  <c r="DT39" i="46"/>
  <c r="BE39" i="46" s="1"/>
  <c r="DS39" i="46"/>
  <c r="DR39" i="46"/>
  <c r="BC39" i="46" s="1"/>
  <c r="DQ39" i="46"/>
  <c r="DP39" i="46"/>
  <c r="BA39" i="46" s="1"/>
  <c r="DO39" i="46"/>
  <c r="AZ39" i="46" s="1"/>
  <c r="DN39" i="46"/>
  <c r="DM39" i="46"/>
  <c r="DL39" i="46"/>
  <c r="AW39" i="46" s="1"/>
  <c r="DK39" i="46"/>
  <c r="AV39" i="46" s="1"/>
  <c r="DJ39" i="46"/>
  <c r="DI39" i="46"/>
  <c r="DH39" i="46"/>
  <c r="AS39" i="46" s="1"/>
  <c r="DG39" i="46"/>
  <c r="AR39" i="46" s="1"/>
  <c r="DF39" i="46"/>
  <c r="AQ39" i="46" s="1"/>
  <c r="DE39" i="46"/>
  <c r="AP39" i="46" s="1"/>
  <c r="DD39" i="46"/>
  <c r="AO39" i="46" s="1"/>
  <c r="DC39" i="46"/>
  <c r="AN39" i="46" s="1"/>
  <c r="DB39" i="46"/>
  <c r="AM39" i="46" s="1"/>
  <c r="DA39" i="46"/>
  <c r="CZ39" i="46"/>
  <c r="AK39" i="46" s="1"/>
  <c r="CY39" i="46"/>
  <c r="AJ39" i="46" s="1"/>
  <c r="CX39" i="46"/>
  <c r="CW39" i="46"/>
  <c r="CV39" i="46"/>
  <c r="AG39" i="46" s="1"/>
  <c r="CU39" i="46"/>
  <c r="AF39" i="46" s="1"/>
  <c r="CT39" i="46"/>
  <c r="AE39" i="46" s="1"/>
  <c r="CS39" i="46"/>
  <c r="AD39" i="46" s="1"/>
  <c r="CR39" i="46"/>
  <c r="AC39" i="46" s="1"/>
  <c r="CQ39" i="46"/>
  <c r="AB39" i="46" s="1"/>
  <c r="CP39" i="46"/>
  <c r="CO39" i="46"/>
  <c r="CN39" i="46"/>
  <c r="Y39" i="46" s="1"/>
  <c r="CM39" i="46"/>
  <c r="X39" i="46" s="1"/>
  <c r="CL39" i="46"/>
  <c r="W39" i="46" s="1"/>
  <c r="CK39" i="46"/>
  <c r="CJ39" i="46"/>
  <c r="U39" i="46" s="1"/>
  <c r="CI39" i="46"/>
  <c r="T39" i="46" s="1"/>
  <c r="CH39" i="46"/>
  <c r="S39" i="46" s="1"/>
  <c r="CG39" i="46"/>
  <c r="CF39" i="46"/>
  <c r="CE39" i="46"/>
  <c r="P39" i="46" s="1"/>
  <c r="CD39" i="46"/>
  <c r="CC39" i="46"/>
  <c r="CB39" i="46"/>
  <c r="M39" i="46" s="1"/>
  <c r="CA39" i="46"/>
  <c r="BZ39" i="46"/>
  <c r="K39" i="46" s="1"/>
  <c r="BY39" i="46"/>
  <c r="BX39" i="46"/>
  <c r="I39" i="46" s="1"/>
  <c r="BW39" i="46"/>
  <c r="H39" i="46" s="1"/>
  <c r="BV39" i="46"/>
  <c r="G39" i="46" s="1"/>
  <c r="BU39" i="46"/>
  <c r="BT39" i="46"/>
  <c r="E39" i="46" s="1"/>
  <c r="BS39" i="46"/>
  <c r="D39" i="46" s="1"/>
  <c r="B39" i="46"/>
  <c r="B39" i="44" s="1"/>
  <c r="A39" i="46"/>
  <c r="A37" i="27" s="1"/>
  <c r="EF38" i="46"/>
  <c r="BQ38" i="46" s="1"/>
  <c r="EE38" i="46"/>
  <c r="BP38" i="46" s="1"/>
  <c r="ED38" i="46"/>
  <c r="BO38" i="46" s="1"/>
  <c r="EC38" i="46"/>
  <c r="EB38" i="46"/>
  <c r="EA38" i="46"/>
  <c r="BL38" i="46" s="1"/>
  <c r="DZ38" i="46"/>
  <c r="DY38" i="46"/>
  <c r="BJ38" i="46" s="1"/>
  <c r="DX38" i="46"/>
  <c r="BI38" i="46" s="1"/>
  <c r="DW38" i="46"/>
  <c r="BH38" i="46" s="1"/>
  <c r="DV38" i="46"/>
  <c r="BG38" i="46" s="1"/>
  <c r="DU38" i="46"/>
  <c r="BF38" i="46" s="1"/>
  <c r="DT38" i="46"/>
  <c r="BE38" i="46" s="1"/>
  <c r="DS38" i="46"/>
  <c r="DR38" i="46"/>
  <c r="DQ38" i="46"/>
  <c r="DP38" i="46"/>
  <c r="BA38" i="46" s="1"/>
  <c r="DO38" i="46"/>
  <c r="AZ38" i="46" s="1"/>
  <c r="DN38" i="46"/>
  <c r="AY38" i="46" s="1"/>
  <c r="DM38" i="46"/>
  <c r="DL38" i="46"/>
  <c r="AW38" i="46" s="1"/>
  <c r="DK38" i="46"/>
  <c r="DJ38" i="46"/>
  <c r="DI38" i="46"/>
  <c r="AT38" i="46" s="1"/>
  <c r="DH38" i="46"/>
  <c r="AS38" i="46" s="1"/>
  <c r="DG38" i="46"/>
  <c r="AR38" i="46" s="1"/>
  <c r="DF38" i="46"/>
  <c r="DE38" i="46"/>
  <c r="DD38" i="46"/>
  <c r="DC38" i="46"/>
  <c r="DB38" i="46"/>
  <c r="DA38" i="46"/>
  <c r="CZ38" i="46"/>
  <c r="AK38" i="46" s="1"/>
  <c r="CY38" i="46"/>
  <c r="AJ38" i="46" s="1"/>
  <c r="CX38" i="46"/>
  <c r="AI38" i="46" s="1"/>
  <c r="CW38" i="46"/>
  <c r="AH38" i="46" s="1"/>
  <c r="CV38" i="46"/>
  <c r="CU38" i="46"/>
  <c r="AF38" i="46" s="1"/>
  <c r="CT38" i="46"/>
  <c r="AE38" i="46" s="1"/>
  <c r="CS38" i="46"/>
  <c r="CR38" i="46"/>
  <c r="AC38" i="46" s="1"/>
  <c r="CQ38" i="46"/>
  <c r="AB38" i="46" s="1"/>
  <c r="CP38" i="46"/>
  <c r="AA38" i="46" s="1"/>
  <c r="CO38" i="46"/>
  <c r="Z38" i="46" s="1"/>
  <c r="CN38" i="46"/>
  <c r="Y38" i="46" s="1"/>
  <c r="CM38" i="46"/>
  <c r="CL38" i="46"/>
  <c r="W38" i="46" s="1"/>
  <c r="CK38" i="46"/>
  <c r="CJ38" i="46"/>
  <c r="U38" i="46" s="1"/>
  <c r="CI38" i="46"/>
  <c r="T38" i="46" s="1"/>
  <c r="CH38" i="46"/>
  <c r="S38" i="46" s="1"/>
  <c r="CG38" i="46"/>
  <c r="R38" i="46" s="1"/>
  <c r="CF38" i="46"/>
  <c r="Q38" i="46" s="1"/>
  <c r="CE38" i="46"/>
  <c r="P38" i="46" s="1"/>
  <c r="CD38" i="46"/>
  <c r="CC38" i="46"/>
  <c r="CB38" i="46"/>
  <c r="M38" i="46" s="1"/>
  <c r="CA38" i="46"/>
  <c r="L38" i="46" s="1"/>
  <c r="BZ38" i="46"/>
  <c r="BY38" i="46"/>
  <c r="BX38" i="46"/>
  <c r="BW38" i="46"/>
  <c r="H38" i="46" s="1"/>
  <c r="BV38" i="46"/>
  <c r="G38" i="46" s="1"/>
  <c r="BU38" i="46"/>
  <c r="F38" i="46" s="1"/>
  <c r="BT38" i="46"/>
  <c r="BS38" i="46"/>
  <c r="D38" i="46" s="1"/>
  <c r="B38" i="46"/>
  <c r="B38" i="44" s="1"/>
  <c r="A38" i="46"/>
  <c r="A36" i="27" s="1"/>
  <c r="EF37" i="46"/>
  <c r="BQ37" i="46" s="1"/>
  <c r="EE37" i="46"/>
  <c r="ED37" i="46"/>
  <c r="EC37" i="46"/>
  <c r="EB37" i="46"/>
  <c r="EA37" i="46"/>
  <c r="BL37" i="46" s="1"/>
  <c r="DZ37" i="46"/>
  <c r="BK37" i="46" s="1"/>
  <c r="DY37" i="46"/>
  <c r="DX37" i="46"/>
  <c r="DW37" i="46"/>
  <c r="BH37" i="46" s="1"/>
  <c r="DV37" i="46"/>
  <c r="BG37" i="46" s="1"/>
  <c r="DU37" i="46"/>
  <c r="DT37" i="46"/>
  <c r="BE37" i="46" s="1"/>
  <c r="DS37" i="46"/>
  <c r="BD37" i="46" s="1"/>
  <c r="DR37" i="46"/>
  <c r="DQ37" i="46"/>
  <c r="DP37" i="46"/>
  <c r="DO37" i="46"/>
  <c r="AZ37" i="46" s="1"/>
  <c r="DN37" i="46"/>
  <c r="AY37" i="46" s="1"/>
  <c r="DM37" i="46"/>
  <c r="DL37" i="46"/>
  <c r="DK37" i="46"/>
  <c r="AV37" i="46" s="1"/>
  <c r="DJ37" i="46"/>
  <c r="AU37" i="46" s="1"/>
  <c r="DI37" i="46"/>
  <c r="AT37" i="46" s="1"/>
  <c r="DH37" i="46"/>
  <c r="AS37" i="46" s="1"/>
  <c r="DG37" i="46"/>
  <c r="AR37" i="46" s="1"/>
  <c r="DF37" i="46"/>
  <c r="DE37" i="46"/>
  <c r="DD37" i="46"/>
  <c r="DC37" i="46"/>
  <c r="AN37" i="46" s="1"/>
  <c r="DB37" i="46"/>
  <c r="DA37" i="46"/>
  <c r="CZ37" i="46"/>
  <c r="AK37" i="46" s="1"/>
  <c r="CY37" i="46"/>
  <c r="AJ37" i="46" s="1"/>
  <c r="CX37" i="46"/>
  <c r="AI37" i="46" s="1"/>
  <c r="CW37" i="46"/>
  <c r="AH37" i="46" s="1"/>
  <c r="CV37" i="46"/>
  <c r="CU37" i="46"/>
  <c r="AF37" i="46" s="1"/>
  <c r="CT37" i="46"/>
  <c r="AE37" i="46" s="1"/>
  <c r="CS37" i="46"/>
  <c r="CR37" i="46"/>
  <c r="CQ37" i="46"/>
  <c r="AB37" i="46" s="1"/>
  <c r="CP37" i="46"/>
  <c r="AA37" i="46" s="1"/>
  <c r="CO37" i="46"/>
  <c r="CN37" i="46"/>
  <c r="Y37" i="46" s="1"/>
  <c r="CM37" i="46"/>
  <c r="X37" i="46" s="1"/>
  <c r="CL37" i="46"/>
  <c r="CK37" i="46"/>
  <c r="V37" i="46" s="1"/>
  <c r="CJ37" i="46"/>
  <c r="CI37" i="46"/>
  <c r="T37" i="46" s="1"/>
  <c r="CH37" i="46"/>
  <c r="CG37" i="46"/>
  <c r="CF37" i="46"/>
  <c r="Q37" i="46" s="1"/>
  <c r="CE37" i="46"/>
  <c r="P37" i="46" s="1"/>
  <c r="CD37" i="46"/>
  <c r="CC37" i="46"/>
  <c r="N37" i="46" s="1"/>
  <c r="CB37" i="46"/>
  <c r="M37" i="46" s="1"/>
  <c r="CA37" i="46"/>
  <c r="BZ37" i="46"/>
  <c r="K37" i="46" s="1"/>
  <c r="BY37" i="46"/>
  <c r="BX37" i="46"/>
  <c r="I37" i="46" s="1"/>
  <c r="BW37" i="46"/>
  <c r="H37" i="46" s="1"/>
  <c r="BV37" i="46"/>
  <c r="BU37" i="46"/>
  <c r="F37" i="46" s="1"/>
  <c r="BT37" i="46"/>
  <c r="E37" i="46" s="1"/>
  <c r="BS37" i="46"/>
  <c r="D37" i="46" s="1"/>
  <c r="B37" i="46"/>
  <c r="B37" i="44" s="1"/>
  <c r="A37" i="46"/>
  <c r="A35" i="27" s="1"/>
  <c r="EF36" i="46"/>
  <c r="BQ36" i="46" s="1"/>
  <c r="EE36" i="46"/>
  <c r="BP36" i="46" s="1"/>
  <c r="ED36" i="46"/>
  <c r="BO36" i="44" s="1"/>
  <c r="EC36" i="46"/>
  <c r="BN36" i="46" s="1"/>
  <c r="EB36" i="46"/>
  <c r="BM36" i="46" s="1"/>
  <c r="EA36" i="46"/>
  <c r="BL36" i="46" s="1"/>
  <c r="DZ36" i="46"/>
  <c r="DY36" i="46"/>
  <c r="BJ36" i="46" s="1"/>
  <c r="DX36" i="46"/>
  <c r="BI36" i="46" s="1"/>
  <c r="DW36" i="46"/>
  <c r="BH36" i="46" s="1"/>
  <c r="DV36" i="46"/>
  <c r="BG36" i="46" s="1"/>
  <c r="DU36" i="46"/>
  <c r="BF36" i="46" s="1"/>
  <c r="DT36" i="46"/>
  <c r="BE36" i="46" s="1"/>
  <c r="DS36" i="46"/>
  <c r="BD36" i="46" s="1"/>
  <c r="DR36" i="46"/>
  <c r="DQ36" i="46"/>
  <c r="DP36" i="46"/>
  <c r="DO36" i="46"/>
  <c r="AZ36" i="46" s="1"/>
  <c r="DN36" i="46"/>
  <c r="DM36" i="46"/>
  <c r="AX36" i="46" s="1"/>
  <c r="DL36" i="46"/>
  <c r="DK36" i="46"/>
  <c r="AV36" i="46" s="1"/>
  <c r="DJ36" i="46"/>
  <c r="AU36" i="46" s="1"/>
  <c r="DI36" i="46"/>
  <c r="AT36" i="46" s="1"/>
  <c r="DH36" i="46"/>
  <c r="AS36" i="46" s="1"/>
  <c r="DG36" i="46"/>
  <c r="AR36" i="46" s="1"/>
  <c r="DF36" i="46"/>
  <c r="DE36" i="46"/>
  <c r="DD36" i="46"/>
  <c r="DC36" i="46"/>
  <c r="DB36" i="46"/>
  <c r="AM36" i="46" s="1"/>
  <c r="DA36" i="46"/>
  <c r="AL36" i="46" s="1"/>
  <c r="CZ36" i="46"/>
  <c r="AK36" i="46" s="1"/>
  <c r="CY36" i="46"/>
  <c r="AJ36" i="46" s="1"/>
  <c r="CX36" i="46"/>
  <c r="AI36" i="46" s="1"/>
  <c r="CW36" i="46"/>
  <c r="CV36" i="46"/>
  <c r="AG36" i="46" s="1"/>
  <c r="CU36" i="46"/>
  <c r="AF36" i="46" s="1"/>
  <c r="CT36" i="46"/>
  <c r="CS36" i="46"/>
  <c r="AD36" i="46" s="1"/>
  <c r="CR36" i="46"/>
  <c r="CQ36" i="46"/>
  <c r="AB36" i="46" s="1"/>
  <c r="CP36" i="46"/>
  <c r="AA36" i="46" s="1"/>
  <c r="CO36" i="46"/>
  <c r="CN36" i="46"/>
  <c r="Y36" i="46" s="1"/>
  <c r="CM36" i="46"/>
  <c r="X36" i="46" s="1"/>
  <c r="CL36" i="46"/>
  <c r="CK36" i="46"/>
  <c r="CJ36" i="46"/>
  <c r="CI36" i="46"/>
  <c r="T36" i="46" s="1"/>
  <c r="CH36" i="46"/>
  <c r="S36" i="46" s="1"/>
  <c r="CG36" i="46"/>
  <c r="R36" i="46" s="1"/>
  <c r="CF36" i="46"/>
  <c r="CE36" i="46"/>
  <c r="P36" i="46" s="1"/>
  <c r="CD36" i="46"/>
  <c r="O36" i="46" s="1"/>
  <c r="CC36" i="46"/>
  <c r="N36" i="46" s="1"/>
  <c r="CB36" i="46"/>
  <c r="CA36" i="46"/>
  <c r="L36" i="46" s="1"/>
  <c r="BZ36" i="46"/>
  <c r="K36" i="46" s="1"/>
  <c r="BY36" i="46"/>
  <c r="BX36" i="46"/>
  <c r="BW36" i="46"/>
  <c r="H36" i="46" s="1"/>
  <c r="BV36" i="46"/>
  <c r="G36" i="46" s="1"/>
  <c r="BU36" i="46"/>
  <c r="F36" i="46" s="1"/>
  <c r="BT36" i="46"/>
  <c r="BS36" i="46"/>
  <c r="D36" i="46" s="1"/>
  <c r="BO36" i="46"/>
  <c r="B36" i="46"/>
  <c r="B36" i="44" s="1"/>
  <c r="A36" i="46"/>
  <c r="A34" i="27" s="1"/>
  <c r="EF35" i="46"/>
  <c r="BQ35" i="46" s="1"/>
  <c r="EE35" i="46"/>
  <c r="ED35" i="46"/>
  <c r="EC35" i="46"/>
  <c r="BN35" i="46" s="1"/>
  <c r="EB35" i="46"/>
  <c r="BM35" i="46" s="1"/>
  <c r="EA35" i="46"/>
  <c r="BL35" i="46" s="1"/>
  <c r="DZ35" i="46"/>
  <c r="BK35" i="46" s="1"/>
  <c r="DY35" i="46"/>
  <c r="DX35" i="46"/>
  <c r="BI35" i="46" s="1"/>
  <c r="DW35" i="46"/>
  <c r="BH35" i="46" s="1"/>
  <c r="DV35" i="46"/>
  <c r="DU35" i="46"/>
  <c r="BF35" i="46" s="1"/>
  <c r="DT35" i="46"/>
  <c r="BE35" i="46" s="1"/>
  <c r="DS35" i="46"/>
  <c r="DR35" i="46"/>
  <c r="BC35" i="46" s="1"/>
  <c r="DQ35" i="46"/>
  <c r="DP35" i="46"/>
  <c r="BA35" i="46" s="1"/>
  <c r="DO35" i="46"/>
  <c r="AZ35" i="46" s="1"/>
  <c r="DN35" i="46"/>
  <c r="AY35" i="46" s="1"/>
  <c r="DM35" i="46"/>
  <c r="DL35" i="46"/>
  <c r="AW35" i="46" s="1"/>
  <c r="DK35" i="46"/>
  <c r="DJ35" i="46"/>
  <c r="AU35" i="46" s="1"/>
  <c r="DI35" i="46"/>
  <c r="DH35" i="46"/>
  <c r="AS35" i="46" s="1"/>
  <c r="DG35" i="46"/>
  <c r="AR35" i="46" s="1"/>
  <c r="DF35" i="46"/>
  <c r="AQ35" i="46" s="1"/>
  <c r="DE35" i="46"/>
  <c r="AP35" i="46" s="1"/>
  <c r="DD35" i="46"/>
  <c r="AO35" i="46" s="1"/>
  <c r="DC35" i="46"/>
  <c r="DB35" i="46"/>
  <c r="DA35" i="46"/>
  <c r="AL35" i="46" s="1"/>
  <c r="CZ35" i="46"/>
  <c r="AK35" i="46" s="1"/>
  <c r="CY35" i="46"/>
  <c r="CX35" i="46"/>
  <c r="AI35" i="46" s="1"/>
  <c r="CW35" i="46"/>
  <c r="AH35" i="46" s="1"/>
  <c r="CV35" i="46"/>
  <c r="AG35" i="46" s="1"/>
  <c r="CU35" i="46"/>
  <c r="CT35" i="46"/>
  <c r="AE35" i="46" s="1"/>
  <c r="CS35" i="46"/>
  <c r="CR35" i="46"/>
  <c r="AC35" i="46" s="1"/>
  <c r="CQ35" i="46"/>
  <c r="AB35" i="46" s="1"/>
  <c r="CP35" i="46"/>
  <c r="CO35" i="46"/>
  <c r="Z35" i="44" s="1"/>
  <c r="CN35" i="46"/>
  <c r="Y35" i="46" s="1"/>
  <c r="CM35" i="46"/>
  <c r="X35" i="46" s="1"/>
  <c r="CL35" i="46"/>
  <c r="CK35" i="46"/>
  <c r="V35" i="46" s="1"/>
  <c r="CJ35" i="46"/>
  <c r="U35" i="46" s="1"/>
  <c r="CI35" i="46"/>
  <c r="T35" i="46" s="1"/>
  <c r="CH35" i="46"/>
  <c r="S35" i="46" s="1"/>
  <c r="CG35" i="46"/>
  <c r="R35" i="46" s="1"/>
  <c r="CF35" i="46"/>
  <c r="Q35" i="46" s="1"/>
  <c r="CE35" i="46"/>
  <c r="CD35" i="46"/>
  <c r="O35" i="46" s="1"/>
  <c r="CC35" i="46"/>
  <c r="CB35" i="46"/>
  <c r="M35" i="46" s="1"/>
  <c r="CA35" i="46"/>
  <c r="BZ35" i="46"/>
  <c r="BY35" i="46"/>
  <c r="J35" i="46" s="1"/>
  <c r="BX35" i="46"/>
  <c r="I35" i="46" s="1"/>
  <c r="BW35" i="46"/>
  <c r="H35" i="46" s="1"/>
  <c r="BV35" i="46"/>
  <c r="G35" i="46" s="1"/>
  <c r="BU35" i="46"/>
  <c r="F35" i="46" s="1"/>
  <c r="BT35" i="46"/>
  <c r="BS35" i="46"/>
  <c r="D35" i="46" s="1"/>
  <c r="B35" i="46"/>
  <c r="B35" i="44" s="1"/>
  <c r="A35" i="46"/>
  <c r="A33" i="27" s="1"/>
  <c r="EF34" i="46"/>
  <c r="BQ34" i="46" s="1"/>
  <c r="EE34" i="46"/>
  <c r="ED34" i="46"/>
  <c r="EC34" i="46"/>
  <c r="BN34" i="46" s="1"/>
  <c r="EB34" i="46"/>
  <c r="EA34" i="46"/>
  <c r="BL34" i="46" s="1"/>
  <c r="DZ34" i="46"/>
  <c r="DY34" i="46"/>
  <c r="BJ34" i="46" s="1"/>
  <c r="DX34" i="46"/>
  <c r="BI34" i="46" s="1"/>
  <c r="DW34" i="46"/>
  <c r="BH34" i="46" s="1"/>
  <c r="DV34" i="46"/>
  <c r="BG34" i="46" s="1"/>
  <c r="DU34" i="46"/>
  <c r="BF34" i="46" s="1"/>
  <c r="DT34" i="46"/>
  <c r="DS34" i="46"/>
  <c r="BD34" i="46" s="1"/>
  <c r="DR34" i="46"/>
  <c r="DQ34" i="46"/>
  <c r="BB34" i="46" s="1"/>
  <c r="DP34" i="46"/>
  <c r="BA34" i="46" s="1"/>
  <c r="DO34" i="46"/>
  <c r="DN34" i="46"/>
  <c r="AY34" i="46" s="1"/>
  <c r="DM34" i="46"/>
  <c r="DL34" i="46"/>
  <c r="DK34" i="46"/>
  <c r="AV34" i="46" s="1"/>
  <c r="DJ34" i="46"/>
  <c r="AU34" i="46" s="1"/>
  <c r="DI34" i="46"/>
  <c r="AT34" i="46" s="1"/>
  <c r="DH34" i="46"/>
  <c r="AS34" i="46" s="1"/>
  <c r="DG34" i="46"/>
  <c r="DF34" i="46"/>
  <c r="DE34" i="46"/>
  <c r="AP34" i="46" s="1"/>
  <c r="DD34" i="46"/>
  <c r="AO34" i="46" s="1"/>
  <c r="DC34" i="46"/>
  <c r="AN34" i="46" s="1"/>
  <c r="DB34" i="46"/>
  <c r="DA34" i="46"/>
  <c r="AL34" i="46" s="1"/>
  <c r="CZ34" i="46"/>
  <c r="AK34" i="46" s="1"/>
  <c r="CY34" i="46"/>
  <c r="CX34" i="46"/>
  <c r="AI34" i="46" s="1"/>
  <c r="CW34" i="46"/>
  <c r="CV34" i="46"/>
  <c r="AG34" i="46" s="1"/>
  <c r="CU34" i="46"/>
  <c r="AF34" i="44" s="1"/>
  <c r="CT34" i="46"/>
  <c r="AE34" i="46" s="1"/>
  <c r="CS34" i="46"/>
  <c r="CR34" i="46"/>
  <c r="AC34" i="46" s="1"/>
  <c r="CQ34" i="46"/>
  <c r="AB34" i="46" s="1"/>
  <c r="CP34" i="46"/>
  <c r="CO34" i="46"/>
  <c r="Z34" i="46" s="1"/>
  <c r="CN34" i="46"/>
  <c r="Y34" i="46" s="1"/>
  <c r="CM34" i="46"/>
  <c r="X34" i="46" s="1"/>
  <c r="CL34" i="46"/>
  <c r="W34" i="46" s="1"/>
  <c r="CK34" i="46"/>
  <c r="V34" i="46" s="1"/>
  <c r="CJ34" i="46"/>
  <c r="U34" i="46" s="1"/>
  <c r="CI34" i="46"/>
  <c r="T34" i="46" s="1"/>
  <c r="CH34" i="46"/>
  <c r="S34" i="46" s="1"/>
  <c r="CG34" i="46"/>
  <c r="CF34" i="46"/>
  <c r="Q34" i="46" s="1"/>
  <c r="CE34" i="46"/>
  <c r="P34" i="46" s="1"/>
  <c r="CD34" i="46"/>
  <c r="CC34" i="46"/>
  <c r="CB34" i="46"/>
  <c r="M34" i="46" s="1"/>
  <c r="CA34" i="46"/>
  <c r="BZ34" i="46"/>
  <c r="K34" i="46" s="1"/>
  <c r="BY34" i="46"/>
  <c r="J34" i="46" s="1"/>
  <c r="BX34" i="46"/>
  <c r="I34" i="46" s="1"/>
  <c r="BW34" i="46"/>
  <c r="H34" i="46" s="1"/>
  <c r="BV34" i="46"/>
  <c r="G34" i="46" s="1"/>
  <c r="BU34" i="46"/>
  <c r="F34" i="46" s="1"/>
  <c r="BT34" i="46"/>
  <c r="E34" i="46" s="1"/>
  <c r="BS34" i="46"/>
  <c r="B34" i="46"/>
  <c r="B34" i="44" s="1"/>
  <c r="A34" i="46"/>
  <c r="EF33" i="46"/>
  <c r="BQ33" i="46" s="1"/>
  <c r="EE33" i="46"/>
  <c r="ED33" i="46"/>
  <c r="EC33" i="46"/>
  <c r="BN33" i="46" s="1"/>
  <c r="EB33" i="46"/>
  <c r="BM33" i="46" s="1"/>
  <c r="EA33" i="46"/>
  <c r="BL33" i="46" s="1"/>
  <c r="DZ33" i="46"/>
  <c r="BK33" i="46" s="1"/>
  <c r="DY33" i="46"/>
  <c r="DX33" i="46"/>
  <c r="BI33" i="46" s="1"/>
  <c r="DW33" i="46"/>
  <c r="DV33" i="46"/>
  <c r="DU33" i="46"/>
  <c r="BF33" i="46" s="1"/>
  <c r="DT33" i="46"/>
  <c r="BE33" i="46" s="1"/>
  <c r="DS33" i="46"/>
  <c r="BD33" i="46" s="1"/>
  <c r="DR33" i="46"/>
  <c r="BC33" i="46" s="1"/>
  <c r="DQ33" i="46"/>
  <c r="DP33" i="46"/>
  <c r="BA33" i="46" s="1"/>
  <c r="DO33" i="46"/>
  <c r="AZ33" i="46" s="1"/>
  <c r="DN33" i="46"/>
  <c r="AY33" i="46" s="1"/>
  <c r="DM33" i="46"/>
  <c r="AX33" i="46" s="1"/>
  <c r="DL33" i="46"/>
  <c r="AW33" i="46" s="1"/>
  <c r="DK33" i="46"/>
  <c r="DJ33" i="46"/>
  <c r="DI33" i="46"/>
  <c r="AT33" i="46" s="1"/>
  <c r="DH33" i="46"/>
  <c r="AS33" i="46" s="1"/>
  <c r="DG33" i="46"/>
  <c r="AR33" i="46" s="1"/>
  <c r="DF33" i="46"/>
  <c r="AQ33" i="46" s="1"/>
  <c r="DE33" i="46"/>
  <c r="DD33" i="46"/>
  <c r="AO33" i="46" s="1"/>
  <c r="DC33" i="46"/>
  <c r="DB33" i="46"/>
  <c r="AM33" i="46" s="1"/>
  <c r="DA33" i="46"/>
  <c r="AL33" i="46" s="1"/>
  <c r="CZ33" i="46"/>
  <c r="AK33" i="46" s="1"/>
  <c r="CY33" i="46"/>
  <c r="CX33" i="46"/>
  <c r="CW33" i="46"/>
  <c r="CV33" i="46"/>
  <c r="AG33" i="46" s="1"/>
  <c r="CU33" i="46"/>
  <c r="CT33" i="46"/>
  <c r="AE33" i="46" s="1"/>
  <c r="CS33" i="46"/>
  <c r="CR33" i="46"/>
  <c r="CQ33" i="46"/>
  <c r="AB33" i="46" s="1"/>
  <c r="CP33" i="46"/>
  <c r="CO33" i="46"/>
  <c r="Z33" i="46" s="1"/>
  <c r="CN33" i="46"/>
  <c r="Y33" i="46" s="1"/>
  <c r="CM33" i="46"/>
  <c r="X33" i="46" s="1"/>
  <c r="CL33" i="46"/>
  <c r="W33" i="46" s="1"/>
  <c r="CK33" i="46"/>
  <c r="CJ33" i="46"/>
  <c r="U33" i="46" s="1"/>
  <c r="CI33" i="46"/>
  <c r="T33" i="46" s="1"/>
  <c r="CH33" i="46"/>
  <c r="S33" i="46" s="1"/>
  <c r="CG33" i="46"/>
  <c r="CF33" i="46"/>
  <c r="Q33" i="46" s="1"/>
  <c r="CE33" i="46"/>
  <c r="CD33" i="46"/>
  <c r="CC33" i="46"/>
  <c r="CB33" i="46"/>
  <c r="M33" i="46" s="1"/>
  <c r="CA33" i="46"/>
  <c r="BZ33" i="46"/>
  <c r="K33" i="46" s="1"/>
  <c r="BY33" i="46"/>
  <c r="BX33" i="46"/>
  <c r="I33" i="46" s="1"/>
  <c r="BW33" i="46"/>
  <c r="BV33" i="46"/>
  <c r="G33" i="46" s="1"/>
  <c r="BU33" i="46"/>
  <c r="F33" i="46" s="1"/>
  <c r="BT33" i="46"/>
  <c r="E33" i="46" s="1"/>
  <c r="BS33" i="46"/>
  <c r="B33" i="46"/>
  <c r="B33" i="44" s="1"/>
  <c r="A33" i="46"/>
  <c r="A31" i="27" s="1"/>
  <c r="EF32" i="46"/>
  <c r="BQ32" i="46" s="1"/>
  <c r="EE32" i="46"/>
  <c r="BP32" i="46" s="1"/>
  <c r="ED32" i="46"/>
  <c r="BO32" i="44" s="1"/>
  <c r="EC32" i="46"/>
  <c r="BN32" i="46" s="1"/>
  <c r="EB32" i="46"/>
  <c r="BM32" i="46" s="1"/>
  <c r="EA32" i="46"/>
  <c r="BL32" i="46" s="1"/>
  <c r="DZ32" i="46"/>
  <c r="BK32" i="46" s="1"/>
  <c r="DY32" i="46"/>
  <c r="BJ32" i="46" s="1"/>
  <c r="DX32" i="46"/>
  <c r="BI32" i="46" s="1"/>
  <c r="DW32" i="46"/>
  <c r="DV32" i="46"/>
  <c r="DU32" i="46"/>
  <c r="BF32" i="46" s="1"/>
  <c r="DT32" i="46"/>
  <c r="BE32" i="46" s="1"/>
  <c r="DS32" i="46"/>
  <c r="BD32" i="46" s="1"/>
  <c r="DR32" i="46"/>
  <c r="BC32" i="46" s="1"/>
  <c r="DQ32" i="46"/>
  <c r="BB32" i="46" s="1"/>
  <c r="DP32" i="46"/>
  <c r="BA32" i="46" s="1"/>
  <c r="DO32" i="46"/>
  <c r="DN32" i="46"/>
  <c r="AY32" i="46" s="1"/>
  <c r="DM32" i="46"/>
  <c r="DL32" i="46"/>
  <c r="AW32" i="46" s="1"/>
  <c r="DK32" i="46"/>
  <c r="DJ32" i="46"/>
  <c r="DI32" i="46"/>
  <c r="AT32" i="46" s="1"/>
  <c r="DH32" i="46"/>
  <c r="AS32" i="46" s="1"/>
  <c r="DG32" i="46"/>
  <c r="AR32" i="46" s="1"/>
  <c r="DF32" i="46"/>
  <c r="AQ32" i="46" s="1"/>
  <c r="DE32" i="46"/>
  <c r="DD32" i="46"/>
  <c r="AO32" i="46" s="1"/>
  <c r="DC32" i="46"/>
  <c r="AN32" i="46" s="1"/>
  <c r="DB32" i="46"/>
  <c r="AM32" i="46" s="1"/>
  <c r="DA32" i="46"/>
  <c r="CZ32" i="46"/>
  <c r="AK32" i="46" s="1"/>
  <c r="CY32" i="46"/>
  <c r="AJ32" i="46" s="1"/>
  <c r="CX32" i="46"/>
  <c r="CW32" i="46"/>
  <c r="AH32" i="46" s="1"/>
  <c r="CV32" i="46"/>
  <c r="AG32" i="46" s="1"/>
  <c r="CU32" i="46"/>
  <c r="AF32" i="46" s="1"/>
  <c r="CT32" i="46"/>
  <c r="AE32" i="46" s="1"/>
  <c r="CS32" i="46"/>
  <c r="AD32" i="46" s="1"/>
  <c r="CR32" i="46"/>
  <c r="AC32" i="46" s="1"/>
  <c r="CQ32" i="46"/>
  <c r="CP32" i="46"/>
  <c r="CO32" i="46"/>
  <c r="Z32" i="46" s="1"/>
  <c r="CN32" i="46"/>
  <c r="Y32" i="46" s="1"/>
  <c r="CM32" i="46"/>
  <c r="CL32" i="46"/>
  <c r="W32" i="46" s="1"/>
  <c r="CK32" i="46"/>
  <c r="V32" i="46" s="1"/>
  <c r="CJ32" i="46"/>
  <c r="U32" i="46" s="1"/>
  <c r="CI32" i="46"/>
  <c r="CH32" i="46"/>
  <c r="S32" i="46" s="1"/>
  <c r="CG32" i="46"/>
  <c r="CF32" i="46"/>
  <c r="Q32" i="46" s="1"/>
  <c r="CE32" i="46"/>
  <c r="P32" i="46" s="1"/>
  <c r="CD32" i="46"/>
  <c r="CC32" i="46"/>
  <c r="CB32" i="46"/>
  <c r="M32" i="46" s="1"/>
  <c r="CA32" i="46"/>
  <c r="L32" i="46" s="1"/>
  <c r="BZ32" i="46"/>
  <c r="K32" i="46" s="1"/>
  <c r="BY32" i="46"/>
  <c r="BX32" i="46"/>
  <c r="I32" i="46" s="1"/>
  <c r="BW32" i="46"/>
  <c r="BV32" i="46"/>
  <c r="G32" i="46" s="1"/>
  <c r="BU32" i="46"/>
  <c r="F32" i="46" s="1"/>
  <c r="BT32" i="46"/>
  <c r="E32" i="46" s="1"/>
  <c r="BS32" i="46"/>
  <c r="D32" i="46" s="1"/>
  <c r="BO32" i="46"/>
  <c r="B32" i="46"/>
  <c r="B32" i="44" s="1"/>
  <c r="A32" i="46"/>
  <c r="A30" i="27" s="1"/>
  <c r="EF31" i="46"/>
  <c r="EE31" i="46"/>
  <c r="ED31" i="46"/>
  <c r="BO31" i="46" s="1"/>
  <c r="EC31" i="46"/>
  <c r="BN31" i="46" s="1"/>
  <c r="EB31" i="46"/>
  <c r="EA31" i="46"/>
  <c r="BL31" i="46" s="1"/>
  <c r="DZ31" i="46"/>
  <c r="BK31" i="46" s="1"/>
  <c r="DY31" i="46"/>
  <c r="BJ31" i="46" s="1"/>
  <c r="DX31" i="46"/>
  <c r="BI31" i="46" s="1"/>
  <c r="DW31" i="46"/>
  <c r="BH31" i="46" s="1"/>
  <c r="DV31" i="46"/>
  <c r="DU31" i="46"/>
  <c r="BF31" i="46" s="1"/>
  <c r="DT31" i="46"/>
  <c r="DS31" i="46"/>
  <c r="BD31" i="46" s="1"/>
  <c r="DR31" i="46"/>
  <c r="DQ31" i="46"/>
  <c r="BB31" i="46" s="1"/>
  <c r="DP31" i="46"/>
  <c r="DO31" i="46"/>
  <c r="AZ31" i="46" s="1"/>
  <c r="DN31" i="46"/>
  <c r="DM31" i="46"/>
  <c r="AX31" i="46" s="1"/>
  <c r="DL31" i="46"/>
  <c r="DK31" i="46"/>
  <c r="AV31" i="44" s="1"/>
  <c r="DJ31" i="46"/>
  <c r="AU31" i="46" s="1"/>
  <c r="DI31" i="46"/>
  <c r="AT31" i="46" s="1"/>
  <c r="DH31" i="46"/>
  <c r="DG31" i="46"/>
  <c r="DF31" i="46"/>
  <c r="AQ31" i="46" s="1"/>
  <c r="DE31" i="46"/>
  <c r="AP31" i="46" s="1"/>
  <c r="DD31" i="46"/>
  <c r="DC31" i="46"/>
  <c r="AN31" i="44" s="1"/>
  <c r="DB31" i="46"/>
  <c r="DA31" i="46"/>
  <c r="AL31" i="46" s="1"/>
  <c r="CZ31" i="46"/>
  <c r="AK31" i="46" s="1"/>
  <c r="CY31" i="46"/>
  <c r="AJ31" i="46" s="1"/>
  <c r="CX31" i="46"/>
  <c r="AI31" i="46" s="1"/>
  <c r="CW31" i="46"/>
  <c r="AH31" i="46" s="1"/>
  <c r="CV31" i="46"/>
  <c r="CU31" i="46"/>
  <c r="AF31" i="46" s="1"/>
  <c r="CT31" i="46"/>
  <c r="AE31" i="46" s="1"/>
  <c r="CS31" i="46"/>
  <c r="AD31" i="46" s="1"/>
  <c r="CR31" i="46"/>
  <c r="CQ31" i="46"/>
  <c r="CP31" i="46"/>
  <c r="AA31" i="46" s="1"/>
  <c r="CO31" i="46"/>
  <c r="Z31" i="46" s="1"/>
  <c r="CN31" i="46"/>
  <c r="CM31" i="46"/>
  <c r="X31" i="46" s="1"/>
  <c r="CL31" i="46"/>
  <c r="CK31" i="46"/>
  <c r="V31" i="46" s="1"/>
  <c r="CJ31" i="46"/>
  <c r="U31" i="46" s="1"/>
  <c r="CI31" i="46"/>
  <c r="T31" i="46" s="1"/>
  <c r="CH31" i="46"/>
  <c r="S31" i="46" s="1"/>
  <c r="CG31" i="46"/>
  <c r="R31" i="46" s="1"/>
  <c r="CF31" i="46"/>
  <c r="Q31" i="46" s="1"/>
  <c r="CE31" i="46"/>
  <c r="P31" i="46" s="1"/>
  <c r="CD31" i="46"/>
  <c r="O31" i="46" s="1"/>
  <c r="CC31" i="46"/>
  <c r="CB31" i="46"/>
  <c r="M31" i="46" s="1"/>
  <c r="CA31" i="46"/>
  <c r="L31" i="46" s="1"/>
  <c r="BZ31" i="46"/>
  <c r="K31" i="46" s="1"/>
  <c r="BY31" i="46"/>
  <c r="J31" i="46" s="1"/>
  <c r="BX31" i="46"/>
  <c r="BW31" i="46"/>
  <c r="H31" i="46" s="1"/>
  <c r="BV31" i="46"/>
  <c r="BU31" i="46"/>
  <c r="BT31" i="46"/>
  <c r="BS31" i="46"/>
  <c r="B31" i="46"/>
  <c r="B31" i="44" s="1"/>
  <c r="A31" i="46"/>
  <c r="A29" i="27" s="1"/>
  <c r="EF30" i="46"/>
  <c r="EE30" i="46"/>
  <c r="ED30" i="46"/>
  <c r="BO30" i="46" s="1"/>
  <c r="EC30" i="46"/>
  <c r="BN30" i="46" s="1"/>
  <c r="EB30" i="46"/>
  <c r="BM30" i="46" s="1"/>
  <c r="EA30" i="46"/>
  <c r="BL30" i="46" s="1"/>
  <c r="DZ30" i="46"/>
  <c r="BK30" i="46" s="1"/>
  <c r="DY30" i="46"/>
  <c r="BJ30" i="46" s="1"/>
  <c r="DX30" i="46"/>
  <c r="DW30" i="46"/>
  <c r="DV30" i="46"/>
  <c r="DU30" i="46"/>
  <c r="DT30" i="46"/>
  <c r="BE30" i="46" s="1"/>
  <c r="DS30" i="46"/>
  <c r="BD30" i="46" s="1"/>
  <c r="DR30" i="46"/>
  <c r="DQ30" i="46"/>
  <c r="BB30" i="46" s="1"/>
  <c r="DP30" i="46"/>
  <c r="DO30" i="46"/>
  <c r="AZ30" i="46" s="1"/>
  <c r="DN30" i="46"/>
  <c r="DM30" i="46"/>
  <c r="AX30" i="46" s="1"/>
  <c r="DL30" i="46"/>
  <c r="DK30" i="46"/>
  <c r="AV30" i="46" s="1"/>
  <c r="DJ30" i="46"/>
  <c r="AU30" i="46" s="1"/>
  <c r="DI30" i="46"/>
  <c r="AT30" i="46" s="1"/>
  <c r="DH30" i="46"/>
  <c r="DG30" i="46"/>
  <c r="AR30" i="46" s="1"/>
  <c r="DF30" i="46"/>
  <c r="DE30" i="46"/>
  <c r="AP30" i="46" s="1"/>
  <c r="DD30" i="46"/>
  <c r="DC30" i="46"/>
  <c r="DB30" i="46"/>
  <c r="AM30" i="46" s="1"/>
  <c r="DA30" i="46"/>
  <c r="CZ30" i="46"/>
  <c r="CY30" i="46"/>
  <c r="AJ30" i="46" s="1"/>
  <c r="CX30" i="46"/>
  <c r="CW30" i="46"/>
  <c r="CV30" i="46"/>
  <c r="CU30" i="46"/>
  <c r="CT30" i="46"/>
  <c r="AE30" i="46" s="1"/>
  <c r="CS30" i="46"/>
  <c r="AD30" i="46" s="1"/>
  <c r="CR30" i="46"/>
  <c r="CQ30" i="46"/>
  <c r="AB30" i="46" s="1"/>
  <c r="CP30" i="46"/>
  <c r="CO30" i="46"/>
  <c r="Z30" i="46" s="1"/>
  <c r="CN30" i="46"/>
  <c r="Y30" i="46" s="1"/>
  <c r="CM30" i="46"/>
  <c r="CL30" i="46"/>
  <c r="W30" i="46" s="1"/>
  <c r="CK30" i="46"/>
  <c r="V30" i="46" s="1"/>
  <c r="CJ30" i="46"/>
  <c r="CI30" i="46"/>
  <c r="T30" i="46" s="1"/>
  <c r="CH30" i="46"/>
  <c r="S30" i="46" s="1"/>
  <c r="CG30" i="46"/>
  <c r="R30" i="46" s="1"/>
  <c r="CF30" i="46"/>
  <c r="Q30" i="46" s="1"/>
  <c r="CE30" i="46"/>
  <c r="P30" i="46" s="1"/>
  <c r="CD30" i="46"/>
  <c r="O30" i="46" s="1"/>
  <c r="CC30" i="46"/>
  <c r="N30" i="46" s="1"/>
  <c r="CB30" i="46"/>
  <c r="CA30" i="46"/>
  <c r="BZ30" i="46"/>
  <c r="K30" i="46" s="1"/>
  <c r="BY30" i="46"/>
  <c r="J30" i="46" s="1"/>
  <c r="BX30" i="46"/>
  <c r="I30" i="46" s="1"/>
  <c r="BW30" i="46"/>
  <c r="H30" i="46" s="1"/>
  <c r="BV30" i="46"/>
  <c r="BU30" i="46"/>
  <c r="F30" i="46" s="1"/>
  <c r="BT30" i="46"/>
  <c r="BS30" i="46"/>
  <c r="B30" i="46"/>
  <c r="B30" i="44" s="1"/>
  <c r="A30" i="46"/>
  <c r="EF29" i="46"/>
  <c r="EE29" i="46"/>
  <c r="BP29" i="46" s="1"/>
  <c r="ED29" i="46"/>
  <c r="BO29" i="46" s="1"/>
  <c r="EC29" i="46"/>
  <c r="EB29" i="46"/>
  <c r="BM29" i="46" s="1"/>
  <c r="EA29" i="46"/>
  <c r="BL29" i="46" s="1"/>
  <c r="DZ29" i="46"/>
  <c r="BK29" i="46" s="1"/>
  <c r="DY29" i="46"/>
  <c r="BJ29" i="46" s="1"/>
  <c r="DX29" i="46"/>
  <c r="DW29" i="46"/>
  <c r="BH29" i="46" s="1"/>
  <c r="DV29" i="46"/>
  <c r="BG29" i="46" s="1"/>
  <c r="DU29" i="46"/>
  <c r="BF29" i="46" s="1"/>
  <c r="DT29" i="46"/>
  <c r="BE29" i="46" s="1"/>
  <c r="DS29" i="46"/>
  <c r="BD29" i="46" s="1"/>
  <c r="DR29" i="46"/>
  <c r="BC29" i="46" s="1"/>
  <c r="DQ29" i="46"/>
  <c r="BB29" i="46" s="1"/>
  <c r="DP29" i="46"/>
  <c r="BA29" i="46" s="1"/>
  <c r="DO29" i="46"/>
  <c r="AZ29" i="46" s="1"/>
  <c r="DN29" i="46"/>
  <c r="AY29" i="46" s="1"/>
  <c r="DM29" i="46"/>
  <c r="DL29" i="46"/>
  <c r="DK29" i="46"/>
  <c r="DJ29" i="46"/>
  <c r="AU29" i="46" s="1"/>
  <c r="DI29" i="46"/>
  <c r="DH29" i="46"/>
  <c r="AS29" i="46" s="1"/>
  <c r="DG29" i="46"/>
  <c r="AR29" i="46" s="1"/>
  <c r="DF29" i="46"/>
  <c r="DE29" i="46"/>
  <c r="DD29" i="46"/>
  <c r="DC29" i="46"/>
  <c r="DB29" i="46"/>
  <c r="AM29" i="46" s="1"/>
  <c r="DA29" i="46"/>
  <c r="AL29" i="46" s="1"/>
  <c r="CZ29" i="46"/>
  <c r="CY29" i="46"/>
  <c r="AJ29" i="46" s="1"/>
  <c r="CX29" i="46"/>
  <c r="CW29" i="46"/>
  <c r="CV29" i="46"/>
  <c r="AG29" i="46" s="1"/>
  <c r="CU29" i="46"/>
  <c r="AF29" i="46" s="1"/>
  <c r="CT29" i="46"/>
  <c r="CS29" i="46"/>
  <c r="AD29" i="46" s="1"/>
  <c r="CR29" i="46"/>
  <c r="CQ29" i="46"/>
  <c r="AB29" i="46" s="1"/>
  <c r="CP29" i="46"/>
  <c r="AA29" i="46" s="1"/>
  <c r="CO29" i="46"/>
  <c r="Z29" i="46" s="1"/>
  <c r="CN29" i="46"/>
  <c r="CM29" i="46"/>
  <c r="X29" i="46" s="1"/>
  <c r="CL29" i="46"/>
  <c r="W29" i="46" s="1"/>
  <c r="CK29" i="46"/>
  <c r="V29" i="46" s="1"/>
  <c r="CJ29" i="46"/>
  <c r="U29" i="46" s="1"/>
  <c r="CI29" i="46"/>
  <c r="T29" i="46" s="1"/>
  <c r="CH29" i="46"/>
  <c r="CG29" i="46"/>
  <c r="CF29" i="46"/>
  <c r="Q29" i="46" s="1"/>
  <c r="CE29" i="46"/>
  <c r="CD29" i="46"/>
  <c r="CC29" i="46"/>
  <c r="N29" i="46" s="1"/>
  <c r="CB29" i="46"/>
  <c r="CA29" i="46"/>
  <c r="L29" i="46" s="1"/>
  <c r="BZ29" i="46"/>
  <c r="K29" i="46" s="1"/>
  <c r="BY29" i="46"/>
  <c r="J29" i="46" s="1"/>
  <c r="BX29" i="46"/>
  <c r="BW29" i="46"/>
  <c r="BV29" i="46"/>
  <c r="BU29" i="46"/>
  <c r="F29" i="46" s="1"/>
  <c r="BT29" i="46"/>
  <c r="BS29" i="46"/>
  <c r="D29" i="46" s="1"/>
  <c r="B29" i="46"/>
  <c r="B29" i="44" s="1"/>
  <c r="A29" i="46"/>
  <c r="EF28" i="46"/>
  <c r="BQ28" i="46" s="1"/>
  <c r="EE28" i="46"/>
  <c r="ED28" i="46"/>
  <c r="BO28" i="44" s="1"/>
  <c r="EC28" i="46"/>
  <c r="BN28" i="44" s="1"/>
  <c r="EB28" i="46"/>
  <c r="BM28" i="46" s="1"/>
  <c r="EA28" i="46"/>
  <c r="BL28" i="46" s="1"/>
  <c r="DZ28" i="46"/>
  <c r="BK28" i="46" s="1"/>
  <c r="DY28" i="46"/>
  <c r="DX28" i="46"/>
  <c r="DW28" i="46"/>
  <c r="DV28" i="46"/>
  <c r="DU28" i="46"/>
  <c r="DT28" i="46"/>
  <c r="DS28" i="46"/>
  <c r="BD28" i="46" s="1"/>
  <c r="DR28" i="46"/>
  <c r="BC28" i="46" s="1"/>
  <c r="DQ28" i="46"/>
  <c r="BB28" i="46" s="1"/>
  <c r="DP28" i="46"/>
  <c r="BA28" i="46" s="1"/>
  <c r="DO28" i="46"/>
  <c r="AZ28" i="46" s="1"/>
  <c r="DN28" i="46"/>
  <c r="AY28" i="46" s="1"/>
  <c r="DM28" i="46"/>
  <c r="AX28" i="46" s="1"/>
  <c r="DL28" i="46"/>
  <c r="AW28" i="46" s="1"/>
  <c r="DK28" i="46"/>
  <c r="AV28" i="46" s="1"/>
  <c r="DJ28" i="46"/>
  <c r="AU28" i="46" s="1"/>
  <c r="DI28" i="46"/>
  <c r="DH28" i="46"/>
  <c r="AS28" i="46" s="1"/>
  <c r="DG28" i="46"/>
  <c r="AR28" i="46" s="1"/>
  <c r="DF28" i="46"/>
  <c r="AQ28" i="46" s="1"/>
  <c r="DE28" i="46"/>
  <c r="DD28" i="46"/>
  <c r="AO28" i="46" s="1"/>
  <c r="DC28" i="46"/>
  <c r="AN28" i="46" s="1"/>
  <c r="DB28" i="46"/>
  <c r="AM28" i="46" s="1"/>
  <c r="DA28" i="46"/>
  <c r="CZ28" i="46"/>
  <c r="AK28" i="46" s="1"/>
  <c r="CY28" i="46"/>
  <c r="CX28" i="46"/>
  <c r="CW28" i="46"/>
  <c r="AH28" i="46" s="1"/>
  <c r="CV28" i="46"/>
  <c r="AG28" i="46" s="1"/>
  <c r="CU28" i="46"/>
  <c r="AF28" i="46" s="1"/>
  <c r="CT28" i="46"/>
  <c r="AE28" i="46" s="1"/>
  <c r="CS28" i="46"/>
  <c r="CR28" i="46"/>
  <c r="AC28" i="46" s="1"/>
  <c r="CQ28" i="46"/>
  <c r="CP28" i="46"/>
  <c r="CO28" i="46"/>
  <c r="Z28" i="46" s="1"/>
  <c r="CN28" i="46"/>
  <c r="CM28" i="46"/>
  <c r="X28" i="46" s="1"/>
  <c r="CL28" i="46"/>
  <c r="W28" i="46" s="1"/>
  <c r="CK28" i="46"/>
  <c r="V28" i="46" s="1"/>
  <c r="CJ28" i="46"/>
  <c r="CI28" i="46"/>
  <c r="T28" i="46" s="1"/>
  <c r="CH28" i="46"/>
  <c r="CG28" i="46"/>
  <c r="R28" i="46" s="1"/>
  <c r="CF28" i="46"/>
  <c r="Q28" i="46" s="1"/>
  <c r="CE28" i="46"/>
  <c r="P28" i="46" s="1"/>
  <c r="CD28" i="46"/>
  <c r="CC28" i="46"/>
  <c r="N28" i="46" s="1"/>
  <c r="CB28" i="46"/>
  <c r="M28" i="46" s="1"/>
  <c r="CA28" i="46"/>
  <c r="L28" i="46" s="1"/>
  <c r="BZ28" i="46"/>
  <c r="BY28" i="46"/>
  <c r="BX28" i="46"/>
  <c r="I28" i="46" s="1"/>
  <c r="BW28" i="46"/>
  <c r="H28" i="46" s="1"/>
  <c r="BV28" i="46"/>
  <c r="BU28" i="46"/>
  <c r="F28" i="46" s="1"/>
  <c r="BT28" i="46"/>
  <c r="BS28" i="46"/>
  <c r="BO28" i="46"/>
  <c r="BN28" i="46"/>
  <c r="B28" i="46"/>
  <c r="A28" i="46"/>
  <c r="C28" i="46" s="1"/>
  <c r="C28" i="44" s="1"/>
  <c r="EF27" i="46"/>
  <c r="BQ27" i="46" s="1"/>
  <c r="EE27" i="46"/>
  <c r="BP27" i="46" s="1"/>
  <c r="ED27" i="46"/>
  <c r="BO27" i="46" s="1"/>
  <c r="EC27" i="46"/>
  <c r="EB27" i="46"/>
  <c r="EA27" i="46"/>
  <c r="BL27" i="46" s="1"/>
  <c r="DZ27" i="46"/>
  <c r="BK27" i="46" s="1"/>
  <c r="DY27" i="46"/>
  <c r="BJ27" i="44" s="1"/>
  <c r="DX27" i="46"/>
  <c r="DW27" i="46"/>
  <c r="BH27" i="46" s="1"/>
  <c r="DV27" i="46"/>
  <c r="BG27" i="46" s="1"/>
  <c r="DU27" i="46"/>
  <c r="DT27" i="46"/>
  <c r="BE27" i="46" s="1"/>
  <c r="DS27" i="46"/>
  <c r="BD27" i="46" s="1"/>
  <c r="DR27" i="46"/>
  <c r="DQ27" i="46"/>
  <c r="BB27" i="46" s="1"/>
  <c r="DP27" i="46"/>
  <c r="DO27" i="46"/>
  <c r="AZ27" i="46" s="1"/>
  <c r="DN27" i="46"/>
  <c r="DM27" i="46"/>
  <c r="AX27" i="46" s="1"/>
  <c r="DL27" i="46"/>
  <c r="DK27" i="46"/>
  <c r="AV27" i="46" s="1"/>
  <c r="DJ27" i="46"/>
  <c r="DI27" i="46"/>
  <c r="AT27" i="44" s="1"/>
  <c r="DH27" i="46"/>
  <c r="AS27" i="46" s="1"/>
  <c r="DG27" i="46"/>
  <c r="AR27" i="46" s="1"/>
  <c r="DF27" i="46"/>
  <c r="AQ27" i="46" s="1"/>
  <c r="DE27" i="46"/>
  <c r="AP27" i="46" s="1"/>
  <c r="DD27" i="46"/>
  <c r="AO27" i="46" s="1"/>
  <c r="DC27" i="46"/>
  <c r="AN27" i="46" s="1"/>
  <c r="DB27" i="46"/>
  <c r="AM27" i="46" s="1"/>
  <c r="DA27" i="46"/>
  <c r="AL27" i="46" s="1"/>
  <c r="CZ27" i="46"/>
  <c r="CY27" i="46"/>
  <c r="CX27" i="46"/>
  <c r="AI27" i="46" s="1"/>
  <c r="CW27" i="46"/>
  <c r="CV27" i="46"/>
  <c r="CU27" i="46"/>
  <c r="AF27" i="46" s="1"/>
  <c r="CT27" i="46"/>
  <c r="AE27" i="46" s="1"/>
  <c r="CS27" i="46"/>
  <c r="AD27" i="46" s="1"/>
  <c r="CR27" i="46"/>
  <c r="CQ27" i="46"/>
  <c r="AB27" i="46" s="1"/>
  <c r="CP27" i="46"/>
  <c r="AA27" i="46" s="1"/>
  <c r="CO27" i="46"/>
  <c r="CN27" i="46"/>
  <c r="CM27" i="46"/>
  <c r="X27" i="46" s="1"/>
  <c r="CL27" i="46"/>
  <c r="CK27" i="46"/>
  <c r="V27" i="44" s="1"/>
  <c r="CJ27" i="46"/>
  <c r="CI27" i="46"/>
  <c r="T27" i="46" s="1"/>
  <c r="CH27" i="46"/>
  <c r="S27" i="46" s="1"/>
  <c r="CG27" i="46"/>
  <c r="R27" i="46" s="1"/>
  <c r="CF27" i="46"/>
  <c r="CE27" i="46"/>
  <c r="CD27" i="46"/>
  <c r="CC27" i="46"/>
  <c r="N27" i="46" s="1"/>
  <c r="CB27" i="46"/>
  <c r="M27" i="46" s="1"/>
  <c r="CA27" i="46"/>
  <c r="BZ27" i="46"/>
  <c r="K27" i="46" s="1"/>
  <c r="BY27" i="46"/>
  <c r="J27" i="46" s="1"/>
  <c r="BX27" i="46"/>
  <c r="BW27" i="46"/>
  <c r="H27" i="46" s="1"/>
  <c r="BV27" i="46"/>
  <c r="G27" i="46" s="1"/>
  <c r="BU27" i="46"/>
  <c r="F27" i="46" s="1"/>
  <c r="BT27" i="46"/>
  <c r="E27" i="46" s="1"/>
  <c r="BS27" i="46"/>
  <c r="B27" i="46"/>
  <c r="A27" i="46"/>
  <c r="A25" i="27" s="1"/>
  <c r="EF26" i="46"/>
  <c r="BQ26" i="46" s="1"/>
  <c r="EE26" i="46"/>
  <c r="BP26" i="44" s="1"/>
  <c r="ED26" i="46"/>
  <c r="BO26" i="44" s="1"/>
  <c r="EC26" i="46"/>
  <c r="BN26" i="46" s="1"/>
  <c r="EB26" i="46"/>
  <c r="EA26" i="46"/>
  <c r="DZ26" i="46"/>
  <c r="DY26" i="46"/>
  <c r="DX26" i="46"/>
  <c r="DW26" i="46"/>
  <c r="BH26" i="44" s="1"/>
  <c r="DV26" i="46"/>
  <c r="BG26" i="46" s="1"/>
  <c r="DU26" i="46"/>
  <c r="BF26" i="44" s="1"/>
  <c r="DT26" i="46"/>
  <c r="DS26" i="46"/>
  <c r="BD26" i="46" s="1"/>
  <c r="DR26" i="46"/>
  <c r="DQ26" i="46"/>
  <c r="BB26" i="46" s="1"/>
  <c r="DP26" i="46"/>
  <c r="BA26" i="46" s="1"/>
  <c r="DO26" i="46"/>
  <c r="AZ26" i="44" s="1"/>
  <c r="DN26" i="46"/>
  <c r="DM26" i="46"/>
  <c r="AX26" i="46" s="1"/>
  <c r="DL26" i="46"/>
  <c r="AW26" i="46" s="1"/>
  <c r="DK26" i="46"/>
  <c r="AV26" i="46" s="1"/>
  <c r="DJ26" i="46"/>
  <c r="AU26" i="46" s="1"/>
  <c r="DI26" i="46"/>
  <c r="DH26" i="46"/>
  <c r="AS26" i="46" s="1"/>
  <c r="DG26" i="46"/>
  <c r="AR26" i="44" s="1"/>
  <c r="DF26" i="46"/>
  <c r="AQ26" i="46" s="1"/>
  <c r="DE26" i="46"/>
  <c r="DD26" i="46"/>
  <c r="AO26" i="46" s="1"/>
  <c r="DC26" i="46"/>
  <c r="AN26" i="46" s="1"/>
  <c r="DB26" i="46"/>
  <c r="DA26" i="46"/>
  <c r="CZ26" i="46"/>
  <c r="AK26" i="46" s="1"/>
  <c r="CY26" i="46"/>
  <c r="AJ26" i="44" s="1"/>
  <c r="CX26" i="46"/>
  <c r="CW26" i="46"/>
  <c r="AH26" i="46" s="1"/>
  <c r="CV26" i="46"/>
  <c r="AG26" i="46" s="1"/>
  <c r="CU26" i="46"/>
  <c r="AF26" i="46" s="1"/>
  <c r="CT26" i="46"/>
  <c r="CS26" i="46"/>
  <c r="AD26" i="46" s="1"/>
  <c r="CR26" i="46"/>
  <c r="CQ26" i="46"/>
  <c r="AB26" i="46" s="1"/>
  <c r="CP26" i="46"/>
  <c r="CO26" i="46"/>
  <c r="Z26" i="46" s="1"/>
  <c r="CN26" i="46"/>
  <c r="Y26" i="46" s="1"/>
  <c r="CM26" i="46"/>
  <c r="X26" i="46" s="1"/>
  <c r="CL26" i="46"/>
  <c r="W26" i="46" s="1"/>
  <c r="CK26" i="46"/>
  <c r="CJ26" i="46"/>
  <c r="U26" i="46" s="1"/>
  <c r="CI26" i="46"/>
  <c r="T26" i="44" s="1"/>
  <c r="CH26" i="46"/>
  <c r="S26" i="46" s="1"/>
  <c r="CG26" i="46"/>
  <c r="R26" i="46" s="1"/>
  <c r="CF26" i="46"/>
  <c r="Q26" i="46" s="1"/>
  <c r="CE26" i="46"/>
  <c r="CD26" i="46"/>
  <c r="CC26" i="46"/>
  <c r="N26" i="46" s="1"/>
  <c r="CB26" i="46"/>
  <c r="CA26" i="46"/>
  <c r="L26" i="44" s="1"/>
  <c r="BZ26" i="46"/>
  <c r="K26" i="46" s="1"/>
  <c r="BY26" i="46"/>
  <c r="J26" i="46" s="1"/>
  <c r="BX26" i="46"/>
  <c r="I26" i="46" s="1"/>
  <c r="BW26" i="46"/>
  <c r="H26" i="46" s="1"/>
  <c r="BV26" i="46"/>
  <c r="BU26" i="46"/>
  <c r="BT26" i="46"/>
  <c r="E26" i="46" s="1"/>
  <c r="BS26" i="46"/>
  <c r="D26" i="44" s="1"/>
  <c r="BO26" i="46"/>
  <c r="BF26" i="46"/>
  <c r="B26" i="46"/>
  <c r="A26" i="46"/>
  <c r="EF25" i="46"/>
  <c r="BQ25" i="46" s="1"/>
  <c r="EE25" i="46"/>
  <c r="BP25" i="46" s="1"/>
  <c r="ED25" i="46"/>
  <c r="EC25" i="46"/>
  <c r="BN25" i="46" s="1"/>
  <c r="EB25" i="46"/>
  <c r="EA25" i="46"/>
  <c r="BL25" i="46" s="1"/>
  <c r="DZ25" i="46"/>
  <c r="BK25" i="46" s="1"/>
  <c r="DY25" i="46"/>
  <c r="BJ25" i="46" s="1"/>
  <c r="DX25" i="46"/>
  <c r="DW25" i="46"/>
  <c r="BH25" i="46" s="1"/>
  <c r="DV25" i="46"/>
  <c r="BG25" i="46" s="1"/>
  <c r="DU25" i="46"/>
  <c r="BF25" i="46" s="1"/>
  <c r="DT25" i="46"/>
  <c r="BE25" i="46" s="1"/>
  <c r="DS25" i="46"/>
  <c r="BD25" i="44" s="1"/>
  <c r="DR25" i="46"/>
  <c r="BC25" i="46" s="1"/>
  <c r="DQ25" i="46"/>
  <c r="BB25" i="46" s="1"/>
  <c r="DP25" i="46"/>
  <c r="BA25" i="46" s="1"/>
  <c r="DO25" i="46"/>
  <c r="DN25" i="46"/>
  <c r="AY25" i="46" s="1"/>
  <c r="DM25" i="46"/>
  <c r="AX25" i="46" s="1"/>
  <c r="DL25" i="46"/>
  <c r="AW25" i="46" s="1"/>
  <c r="DK25" i="46"/>
  <c r="AV25" i="46" s="1"/>
  <c r="DJ25" i="46"/>
  <c r="AU25" i="46" s="1"/>
  <c r="DI25" i="46"/>
  <c r="DH25" i="46"/>
  <c r="AS25" i="46" s="1"/>
  <c r="DG25" i="46"/>
  <c r="DF25" i="46"/>
  <c r="AQ25" i="46" s="1"/>
  <c r="DE25" i="46"/>
  <c r="AP25" i="46" s="1"/>
  <c r="DD25" i="46"/>
  <c r="DC25" i="46"/>
  <c r="AN25" i="44" s="1"/>
  <c r="DB25" i="46"/>
  <c r="AM25" i="46" s="1"/>
  <c r="DA25" i="46"/>
  <c r="CZ25" i="46"/>
  <c r="CY25" i="46"/>
  <c r="CX25" i="46"/>
  <c r="AI25" i="46" s="1"/>
  <c r="CW25" i="46"/>
  <c r="AH25" i="46" s="1"/>
  <c r="CV25" i="46"/>
  <c r="CU25" i="46"/>
  <c r="AF25" i="44" s="1"/>
  <c r="CT25" i="46"/>
  <c r="AE25" i="46" s="1"/>
  <c r="CS25" i="46"/>
  <c r="AD25" i="46" s="1"/>
  <c r="CR25" i="46"/>
  <c r="CQ25" i="46"/>
  <c r="AB25" i="46" s="1"/>
  <c r="CP25" i="46"/>
  <c r="CO25" i="46"/>
  <c r="Z25" i="46" s="1"/>
  <c r="CN25" i="46"/>
  <c r="Y25" i="46" s="1"/>
  <c r="CM25" i="46"/>
  <c r="X25" i="46" s="1"/>
  <c r="CL25" i="46"/>
  <c r="W25" i="46" s="1"/>
  <c r="CK25" i="46"/>
  <c r="CJ25" i="46"/>
  <c r="CI25" i="46"/>
  <c r="CH25" i="46"/>
  <c r="S25" i="46" s="1"/>
  <c r="CG25" i="46"/>
  <c r="R25" i="46" s="1"/>
  <c r="CF25" i="46"/>
  <c r="Q25" i="46" s="1"/>
  <c r="CE25" i="46"/>
  <c r="P25" i="44" s="1"/>
  <c r="CD25" i="46"/>
  <c r="O25" i="46" s="1"/>
  <c r="CC25" i="46"/>
  <c r="CB25" i="46"/>
  <c r="M25" i="46" s="1"/>
  <c r="CA25" i="46"/>
  <c r="BZ25" i="46"/>
  <c r="K25" i="46" s="1"/>
  <c r="BY25" i="46"/>
  <c r="J25" i="46" s="1"/>
  <c r="BX25" i="46"/>
  <c r="BW25" i="46"/>
  <c r="H25" i="44" s="1"/>
  <c r="BV25" i="46"/>
  <c r="G25" i="46" s="1"/>
  <c r="BU25" i="46"/>
  <c r="F25" i="46" s="1"/>
  <c r="BT25" i="46"/>
  <c r="E25" i="46" s="1"/>
  <c r="BS25" i="46"/>
  <c r="D25" i="46" s="1"/>
  <c r="B25" i="46"/>
  <c r="A25" i="46"/>
  <c r="C25" i="46" s="1"/>
  <c r="C25" i="44" s="1"/>
  <c r="EF24" i="46"/>
  <c r="BQ24" i="46" s="1"/>
  <c r="EE24" i="46"/>
  <c r="BP24" i="46" s="1"/>
  <c r="ED24" i="46"/>
  <c r="BO24" i="44" s="1"/>
  <c r="EC24" i="46"/>
  <c r="BN24" i="44" s="1"/>
  <c r="EB24" i="46"/>
  <c r="EA24" i="46"/>
  <c r="DZ24" i="46"/>
  <c r="BK24" i="46" s="1"/>
  <c r="DY24" i="46"/>
  <c r="BJ24" i="44" s="1"/>
  <c r="DX24" i="46"/>
  <c r="DW24" i="46"/>
  <c r="BH24" i="46" s="1"/>
  <c r="DV24" i="46"/>
  <c r="BG24" i="46" s="1"/>
  <c r="DU24" i="46"/>
  <c r="BF24" i="46" s="1"/>
  <c r="DT24" i="46"/>
  <c r="DS24" i="46"/>
  <c r="BD24" i="46" s="1"/>
  <c r="DR24" i="46"/>
  <c r="BC24" i="46" s="1"/>
  <c r="DQ24" i="46"/>
  <c r="BB24" i="44" s="1"/>
  <c r="DP24" i="46"/>
  <c r="BA24" i="46" s="1"/>
  <c r="DO24" i="46"/>
  <c r="AZ24" i="46" s="1"/>
  <c r="DN24" i="46"/>
  <c r="AY24" i="46" s="1"/>
  <c r="DM24" i="46"/>
  <c r="DL24" i="46"/>
  <c r="DK24" i="46"/>
  <c r="DJ24" i="46"/>
  <c r="AU24" i="46" s="1"/>
  <c r="DI24" i="46"/>
  <c r="AT24" i="46" s="1"/>
  <c r="DH24" i="46"/>
  <c r="DG24" i="46"/>
  <c r="AR24" i="46" s="1"/>
  <c r="DF24" i="46"/>
  <c r="DE24" i="46"/>
  <c r="DD24" i="46"/>
  <c r="AO24" i="46" s="1"/>
  <c r="DC24" i="46"/>
  <c r="AN24" i="46" s="1"/>
  <c r="DB24" i="46"/>
  <c r="DA24" i="46"/>
  <c r="AL24" i="44" s="1"/>
  <c r="CZ24" i="46"/>
  <c r="AK24" i="46" s="1"/>
  <c r="CY24" i="46"/>
  <c r="AJ24" i="46" s="1"/>
  <c r="CX24" i="46"/>
  <c r="AI24" i="46" s="1"/>
  <c r="CW24" i="46"/>
  <c r="CV24" i="46"/>
  <c r="AG24" i="46" s="1"/>
  <c r="CU24" i="46"/>
  <c r="CT24" i="46"/>
  <c r="AE24" i="46" s="1"/>
  <c r="CS24" i="46"/>
  <c r="AD24" i="46" s="1"/>
  <c r="CR24" i="46"/>
  <c r="CQ24" i="46"/>
  <c r="CP24" i="46"/>
  <c r="AA24" i="46" s="1"/>
  <c r="CO24" i="46"/>
  <c r="Z24" i="46" s="1"/>
  <c r="CN24" i="46"/>
  <c r="CM24" i="46"/>
  <c r="X24" i="46" s="1"/>
  <c r="CL24" i="46"/>
  <c r="CK24" i="46"/>
  <c r="V24" i="44" s="1"/>
  <c r="CJ24" i="46"/>
  <c r="CI24" i="46"/>
  <c r="T24" i="46" s="1"/>
  <c r="CH24" i="46"/>
  <c r="S24" i="46" s="1"/>
  <c r="CG24" i="46"/>
  <c r="R24" i="46" s="1"/>
  <c r="CF24" i="46"/>
  <c r="CE24" i="46"/>
  <c r="CD24" i="46"/>
  <c r="O24" i="46" s="1"/>
  <c r="CC24" i="46"/>
  <c r="N24" i="44" s="1"/>
  <c r="CB24" i="46"/>
  <c r="M24" i="46" s="1"/>
  <c r="CA24" i="46"/>
  <c r="L24" i="46" s="1"/>
  <c r="BZ24" i="46"/>
  <c r="K24" i="46" s="1"/>
  <c r="BY24" i="46"/>
  <c r="J24" i="46" s="1"/>
  <c r="BX24" i="46"/>
  <c r="I24" i="46" s="1"/>
  <c r="BW24" i="46"/>
  <c r="H24" i="46" s="1"/>
  <c r="BV24" i="46"/>
  <c r="G24" i="46" s="1"/>
  <c r="BU24" i="46"/>
  <c r="F24" i="46" s="1"/>
  <c r="BT24" i="46"/>
  <c r="BS24" i="46"/>
  <c r="D24" i="46" s="1"/>
  <c r="BO24" i="46"/>
  <c r="BN24" i="46"/>
  <c r="B24" i="46"/>
  <c r="A24" i="46"/>
  <c r="A22" i="27" s="1"/>
  <c r="EF23" i="46"/>
  <c r="EE23" i="46"/>
  <c r="BP23" i="46" s="1"/>
  <c r="ED23" i="46"/>
  <c r="EC23" i="46"/>
  <c r="BN23" i="46" s="1"/>
  <c r="EB23" i="46"/>
  <c r="BM23" i="46" s="1"/>
  <c r="EA23" i="46"/>
  <c r="BL23" i="46" s="1"/>
  <c r="DZ23" i="46"/>
  <c r="BK23" i="46" s="1"/>
  <c r="DY23" i="46"/>
  <c r="DX23" i="46"/>
  <c r="BI23" i="46" s="1"/>
  <c r="DW23" i="46"/>
  <c r="BH23" i="46" s="1"/>
  <c r="DV23" i="46"/>
  <c r="BG23" i="46" s="1"/>
  <c r="DU23" i="46"/>
  <c r="BF23" i="46" s="1"/>
  <c r="DT23" i="46"/>
  <c r="BE23" i="46" s="1"/>
  <c r="DS23" i="46"/>
  <c r="DR23" i="46"/>
  <c r="DQ23" i="46"/>
  <c r="BB23" i="46" s="1"/>
  <c r="DP23" i="46"/>
  <c r="BA23" i="46" s="1"/>
  <c r="DO23" i="46"/>
  <c r="AZ23" i="46" s="1"/>
  <c r="DN23" i="46"/>
  <c r="AY23" i="46" s="1"/>
  <c r="DM23" i="46"/>
  <c r="AX23" i="46" s="1"/>
  <c r="DL23" i="46"/>
  <c r="AW23" i="46" s="1"/>
  <c r="DK23" i="46"/>
  <c r="DJ23" i="46"/>
  <c r="AU23" i="46" s="1"/>
  <c r="DI23" i="46"/>
  <c r="AT23" i="46" s="1"/>
  <c r="DH23" i="46"/>
  <c r="AS23" i="46" s="1"/>
  <c r="DG23" i="46"/>
  <c r="AR23" i="46" s="1"/>
  <c r="DF23" i="46"/>
  <c r="DE23" i="46"/>
  <c r="AP23" i="46" s="1"/>
  <c r="DD23" i="46"/>
  <c r="DC23" i="46"/>
  <c r="DB23" i="46"/>
  <c r="DA23" i="46"/>
  <c r="CZ23" i="46"/>
  <c r="AK23" i="46" s="1"/>
  <c r="CY23" i="46"/>
  <c r="AJ23" i="46" s="1"/>
  <c r="CX23" i="46"/>
  <c r="AI23" i="46" s="1"/>
  <c r="CW23" i="46"/>
  <c r="AH23" i="46" s="1"/>
  <c r="CV23" i="46"/>
  <c r="AG23" i="46" s="1"/>
  <c r="CU23" i="46"/>
  <c r="AF23" i="46" s="1"/>
  <c r="CT23" i="46"/>
  <c r="CS23" i="46"/>
  <c r="CR23" i="46"/>
  <c r="CQ23" i="46"/>
  <c r="AB23" i="46" s="1"/>
  <c r="CP23" i="46"/>
  <c r="AA23" i="46" s="1"/>
  <c r="CO23" i="46"/>
  <c r="Z23" i="46" s="1"/>
  <c r="CN23" i="46"/>
  <c r="Y23" i="46" s="1"/>
  <c r="CM23" i="46"/>
  <c r="X23" i="46" s="1"/>
  <c r="CL23" i="46"/>
  <c r="CK23" i="46"/>
  <c r="V23" i="46" s="1"/>
  <c r="CJ23" i="46"/>
  <c r="U23" i="46" s="1"/>
  <c r="CI23" i="46"/>
  <c r="T23" i="46" s="1"/>
  <c r="CH23" i="46"/>
  <c r="CG23" i="46"/>
  <c r="R23" i="46" s="1"/>
  <c r="CF23" i="46"/>
  <c r="Q23" i="46" s="1"/>
  <c r="CE23" i="46"/>
  <c r="P23" i="46" s="1"/>
  <c r="CD23" i="46"/>
  <c r="O23" i="46" s="1"/>
  <c r="CC23" i="46"/>
  <c r="N23" i="46" s="1"/>
  <c r="CB23" i="46"/>
  <c r="M23" i="46" s="1"/>
  <c r="CA23" i="46"/>
  <c r="L23" i="46" s="1"/>
  <c r="BZ23" i="46"/>
  <c r="K23" i="46" s="1"/>
  <c r="BY23" i="46"/>
  <c r="J23" i="46" s="1"/>
  <c r="BX23" i="46"/>
  <c r="BW23" i="46"/>
  <c r="H23" i="46" s="1"/>
  <c r="BV23" i="46"/>
  <c r="G23" i="46" s="1"/>
  <c r="BU23" i="46"/>
  <c r="BT23" i="46"/>
  <c r="E23" i="46" s="1"/>
  <c r="BS23" i="46"/>
  <c r="D23" i="46" s="1"/>
  <c r="B23" i="46"/>
  <c r="A23" i="46"/>
  <c r="A21" i="27" s="1"/>
  <c r="EF22" i="46"/>
  <c r="EE22" i="46"/>
  <c r="ED22" i="46"/>
  <c r="BO22" i="44" s="1"/>
  <c r="EC22" i="46"/>
  <c r="BN22" i="44" s="1"/>
  <c r="EB22" i="46"/>
  <c r="BM22" i="46" s="1"/>
  <c r="EA22" i="46"/>
  <c r="BL22" i="46" s="1"/>
  <c r="DZ22" i="46"/>
  <c r="BK22" i="46" s="1"/>
  <c r="DY22" i="46"/>
  <c r="BJ22" i="46" s="1"/>
  <c r="DX22" i="46"/>
  <c r="BI22" i="46" s="1"/>
  <c r="DW22" i="46"/>
  <c r="BH22" i="46" s="1"/>
  <c r="DV22" i="46"/>
  <c r="BG22" i="46" s="1"/>
  <c r="DU22" i="46"/>
  <c r="DT22" i="46"/>
  <c r="BE22" i="46" s="1"/>
  <c r="DS22" i="46"/>
  <c r="BD22" i="46" s="1"/>
  <c r="DR22" i="46"/>
  <c r="DQ22" i="46"/>
  <c r="BB22" i="46" s="1"/>
  <c r="DP22" i="46"/>
  <c r="BA22" i="46" s="1"/>
  <c r="DO22" i="46"/>
  <c r="DN22" i="46"/>
  <c r="AY22" i="46" s="1"/>
  <c r="DM22" i="46"/>
  <c r="DL22" i="46"/>
  <c r="AW22" i="46" s="1"/>
  <c r="DK22" i="46"/>
  <c r="AV22" i="46" s="1"/>
  <c r="DJ22" i="46"/>
  <c r="AU22" i="46" s="1"/>
  <c r="DI22" i="46"/>
  <c r="AT22" i="46" s="1"/>
  <c r="DH22" i="46"/>
  <c r="AS22" i="46" s="1"/>
  <c r="DG22" i="46"/>
  <c r="AR22" i="46" s="1"/>
  <c r="DF22" i="46"/>
  <c r="DE22" i="46"/>
  <c r="AP22" i="46" s="1"/>
  <c r="DD22" i="46"/>
  <c r="AO22" i="46" s="1"/>
  <c r="DC22" i="46"/>
  <c r="AN22" i="46" s="1"/>
  <c r="DB22" i="46"/>
  <c r="AM22" i="46" s="1"/>
  <c r="DA22" i="46"/>
  <c r="AL22" i="46" s="1"/>
  <c r="CZ22" i="46"/>
  <c r="CY22" i="46"/>
  <c r="CX22" i="46"/>
  <c r="AI22" i="46" s="1"/>
  <c r="CW22" i="46"/>
  <c r="AH22" i="46" s="1"/>
  <c r="CV22" i="46"/>
  <c r="AG22" i="46" s="1"/>
  <c r="CU22" i="46"/>
  <c r="AF22" i="46" s="1"/>
  <c r="CT22" i="46"/>
  <c r="CS22" i="46"/>
  <c r="AD22" i="46" s="1"/>
  <c r="CR22" i="46"/>
  <c r="AC22" i="46" s="1"/>
  <c r="CQ22" i="46"/>
  <c r="AB22" i="46" s="1"/>
  <c r="CP22" i="46"/>
  <c r="AA22" i="46" s="1"/>
  <c r="CO22" i="46"/>
  <c r="CN22" i="46"/>
  <c r="Y22" i="46" s="1"/>
  <c r="CM22" i="46"/>
  <c r="X22" i="46" s="1"/>
  <c r="CL22" i="46"/>
  <c r="W22" i="46" s="1"/>
  <c r="CK22" i="46"/>
  <c r="V22" i="46" s="1"/>
  <c r="CJ22" i="46"/>
  <c r="CI22" i="46"/>
  <c r="CH22" i="46"/>
  <c r="CG22" i="46"/>
  <c r="CF22" i="46"/>
  <c r="Q22" i="46" s="1"/>
  <c r="CE22" i="46"/>
  <c r="P22" i="46" s="1"/>
  <c r="CD22" i="46"/>
  <c r="CC22" i="46"/>
  <c r="N22" i="46" s="1"/>
  <c r="CB22" i="46"/>
  <c r="M22" i="46" s="1"/>
  <c r="CA22" i="46"/>
  <c r="L22" i="46" s="1"/>
  <c r="BZ22" i="46"/>
  <c r="BY22" i="46"/>
  <c r="J22" i="46" s="1"/>
  <c r="BX22" i="46"/>
  <c r="I22" i="46" s="1"/>
  <c r="BW22" i="46"/>
  <c r="H22" i="46" s="1"/>
  <c r="BV22" i="46"/>
  <c r="G22" i="46" s="1"/>
  <c r="BU22" i="46"/>
  <c r="F22" i="46" s="1"/>
  <c r="BT22" i="46"/>
  <c r="E22" i="46" s="1"/>
  <c r="BS22" i="46"/>
  <c r="BO22" i="46"/>
  <c r="BN22" i="46"/>
  <c r="B22" i="46"/>
  <c r="A22" i="46"/>
  <c r="A20" i="27" s="1"/>
  <c r="EF21" i="46"/>
  <c r="BQ21" i="46" s="1"/>
  <c r="EE21" i="46"/>
  <c r="BP21" i="46" s="1"/>
  <c r="ED21" i="46"/>
  <c r="BO21" i="46" s="1"/>
  <c r="EC21" i="46"/>
  <c r="BN21" i="46" s="1"/>
  <c r="EB21" i="46"/>
  <c r="EA21" i="46"/>
  <c r="BL21" i="46" s="1"/>
  <c r="DZ21" i="46"/>
  <c r="BK21" i="46" s="1"/>
  <c r="DY21" i="46"/>
  <c r="BJ21" i="46" s="1"/>
  <c r="DX21" i="46"/>
  <c r="BI21" i="46" s="1"/>
  <c r="DW21" i="46"/>
  <c r="BH21" i="46" s="1"/>
  <c r="DV21" i="46"/>
  <c r="BG21" i="46" s="1"/>
  <c r="DU21" i="46"/>
  <c r="DT21" i="46"/>
  <c r="BE21" i="46" s="1"/>
  <c r="DS21" i="46"/>
  <c r="DR21" i="46"/>
  <c r="BC21" i="46" s="1"/>
  <c r="DQ21" i="46"/>
  <c r="BB21" i="46" s="1"/>
  <c r="DP21" i="46"/>
  <c r="BA21" i="46" s="1"/>
  <c r="DO21" i="46"/>
  <c r="AZ21" i="46" s="1"/>
  <c r="DN21" i="46"/>
  <c r="AY21" i="46" s="1"/>
  <c r="DM21" i="46"/>
  <c r="AX21" i="46" s="1"/>
  <c r="DL21" i="46"/>
  <c r="AW21" i="46" s="1"/>
  <c r="DK21" i="46"/>
  <c r="AV21" i="46" s="1"/>
  <c r="DJ21" i="46"/>
  <c r="AU21" i="46" s="1"/>
  <c r="DI21" i="46"/>
  <c r="AT21" i="46" s="1"/>
  <c r="DH21" i="46"/>
  <c r="DG21" i="46"/>
  <c r="AR21" i="46" s="1"/>
  <c r="DF21" i="46"/>
  <c r="AQ21" i="46" s="1"/>
  <c r="DE21" i="46"/>
  <c r="DD21" i="46"/>
  <c r="DC21" i="46"/>
  <c r="DB21" i="46"/>
  <c r="AM21" i="46" s="1"/>
  <c r="DA21" i="46"/>
  <c r="AL21" i="46" s="1"/>
  <c r="CZ21" i="46"/>
  <c r="CY21" i="46"/>
  <c r="AJ21" i="46" s="1"/>
  <c r="CX21" i="46"/>
  <c r="CW21" i="46"/>
  <c r="CV21" i="46"/>
  <c r="AG21" i="46" s="1"/>
  <c r="CU21" i="46"/>
  <c r="AF21" i="46" s="1"/>
  <c r="CT21" i="46"/>
  <c r="AE21" i="46" s="1"/>
  <c r="CS21" i="46"/>
  <c r="AD21" i="46" s="1"/>
  <c r="CR21" i="46"/>
  <c r="AC21" i="46" s="1"/>
  <c r="CQ21" i="46"/>
  <c r="AB21" i="46" s="1"/>
  <c r="CP21" i="46"/>
  <c r="AA21" i="46" s="1"/>
  <c r="CO21" i="46"/>
  <c r="CN21" i="46"/>
  <c r="Y21" i="46" s="1"/>
  <c r="CM21" i="46"/>
  <c r="CL21" i="46"/>
  <c r="W21" i="46" s="1"/>
  <c r="CK21" i="46"/>
  <c r="V21" i="46" s="1"/>
  <c r="CJ21" i="46"/>
  <c r="CI21" i="46"/>
  <c r="T21" i="46" s="1"/>
  <c r="CH21" i="46"/>
  <c r="S21" i="46" s="1"/>
  <c r="CG21" i="46"/>
  <c r="R21" i="46" s="1"/>
  <c r="CF21" i="46"/>
  <c r="CE21" i="46"/>
  <c r="P21" i="46" s="1"/>
  <c r="CD21" i="46"/>
  <c r="O21" i="46" s="1"/>
  <c r="CC21" i="46"/>
  <c r="N21" i="46" s="1"/>
  <c r="CB21" i="46"/>
  <c r="M21" i="46" s="1"/>
  <c r="CA21" i="46"/>
  <c r="L21" i="46" s="1"/>
  <c r="BZ21" i="46"/>
  <c r="K21" i="46" s="1"/>
  <c r="BY21" i="46"/>
  <c r="BX21" i="46"/>
  <c r="BW21" i="46"/>
  <c r="BV21" i="46"/>
  <c r="G21" i="46" s="1"/>
  <c r="BU21" i="46"/>
  <c r="F21" i="46" s="1"/>
  <c r="BT21" i="46"/>
  <c r="BS21" i="46"/>
  <c r="D21" i="46" s="1"/>
  <c r="B21" i="46"/>
  <c r="A21" i="46"/>
  <c r="A21" i="44" s="1"/>
  <c r="EF20" i="46"/>
  <c r="BQ20" i="46" s="1"/>
  <c r="EE20" i="46"/>
  <c r="BP20" i="46" s="1"/>
  <c r="ED20" i="46"/>
  <c r="BO20" i="44" s="1"/>
  <c r="EC20" i="46"/>
  <c r="BN20" i="44" s="1"/>
  <c r="EB20" i="46"/>
  <c r="BM20" i="46" s="1"/>
  <c r="EA20" i="46"/>
  <c r="BL20" i="46" s="1"/>
  <c r="DZ20" i="46"/>
  <c r="BK20" i="46" s="1"/>
  <c r="DY20" i="46"/>
  <c r="BJ20" i="46" s="1"/>
  <c r="DX20" i="46"/>
  <c r="BI20" i="46" s="1"/>
  <c r="DW20" i="46"/>
  <c r="BH20" i="46" s="1"/>
  <c r="DV20" i="46"/>
  <c r="BG20" i="46" s="1"/>
  <c r="DU20" i="46"/>
  <c r="BF20" i="46" s="1"/>
  <c r="DT20" i="46"/>
  <c r="BE20" i="46" s="1"/>
  <c r="DS20" i="46"/>
  <c r="BD20" i="46" s="1"/>
  <c r="DR20" i="46"/>
  <c r="DQ20" i="46"/>
  <c r="DP20" i="46"/>
  <c r="BA20" i="46" s="1"/>
  <c r="DO20" i="46"/>
  <c r="AZ20" i="46" s="1"/>
  <c r="DN20" i="46"/>
  <c r="AY20" i="46" s="1"/>
  <c r="DM20" i="46"/>
  <c r="AX20" i="46" s="1"/>
  <c r="DL20" i="46"/>
  <c r="AW20" i="46" s="1"/>
  <c r="DK20" i="46"/>
  <c r="AV20" i="46" s="1"/>
  <c r="DJ20" i="46"/>
  <c r="DI20" i="46"/>
  <c r="AT20" i="46" s="1"/>
  <c r="DH20" i="46"/>
  <c r="AS20" i="46" s="1"/>
  <c r="DG20" i="46"/>
  <c r="AR20" i="46" s="1"/>
  <c r="DF20" i="46"/>
  <c r="AQ20" i="46" s="1"/>
  <c r="DE20" i="46"/>
  <c r="AP20" i="46" s="1"/>
  <c r="DD20" i="46"/>
  <c r="AO20" i="46" s="1"/>
  <c r="DC20" i="46"/>
  <c r="AN20" i="46" s="1"/>
  <c r="DB20" i="46"/>
  <c r="AM20" i="46" s="1"/>
  <c r="DA20" i="46"/>
  <c r="AL20" i="46" s="1"/>
  <c r="CZ20" i="46"/>
  <c r="CY20" i="46"/>
  <c r="AJ20" i="46" s="1"/>
  <c r="CX20" i="46"/>
  <c r="CW20" i="46"/>
  <c r="AH20" i="46" s="1"/>
  <c r="CV20" i="46"/>
  <c r="CU20" i="46"/>
  <c r="AF20" i="46" s="1"/>
  <c r="CT20" i="46"/>
  <c r="AE20" i="46" s="1"/>
  <c r="CS20" i="46"/>
  <c r="AD20" i="46" s="1"/>
  <c r="CR20" i="46"/>
  <c r="AC20" i="46" s="1"/>
  <c r="CQ20" i="46"/>
  <c r="AB20" i="46" s="1"/>
  <c r="CP20" i="46"/>
  <c r="CO20" i="46"/>
  <c r="Z20" i="46" s="1"/>
  <c r="CN20" i="46"/>
  <c r="Y20" i="46" s="1"/>
  <c r="CM20" i="46"/>
  <c r="X20" i="46" s="1"/>
  <c r="CL20" i="46"/>
  <c r="W20" i="46" s="1"/>
  <c r="CK20" i="46"/>
  <c r="CJ20" i="46"/>
  <c r="CI20" i="46"/>
  <c r="T20" i="46" s="1"/>
  <c r="CH20" i="46"/>
  <c r="CG20" i="46"/>
  <c r="R20" i="46" s="1"/>
  <c r="CF20" i="46"/>
  <c r="Q20" i="46" s="1"/>
  <c r="CE20" i="46"/>
  <c r="P20" i="46" s="1"/>
  <c r="CD20" i="46"/>
  <c r="O20" i="46" s="1"/>
  <c r="CC20" i="46"/>
  <c r="N20" i="46" s="1"/>
  <c r="CB20" i="46"/>
  <c r="CA20" i="46"/>
  <c r="L20" i="46" s="1"/>
  <c r="BZ20" i="46"/>
  <c r="K20" i="46" s="1"/>
  <c r="BY20" i="46"/>
  <c r="J20" i="46" s="1"/>
  <c r="BX20" i="46"/>
  <c r="BW20" i="46"/>
  <c r="H20" i="46" s="1"/>
  <c r="BV20" i="46"/>
  <c r="G20" i="46" s="1"/>
  <c r="BU20" i="46"/>
  <c r="BT20" i="46"/>
  <c r="BS20" i="46"/>
  <c r="D20" i="46" s="1"/>
  <c r="BO20" i="46"/>
  <c r="B20" i="46"/>
  <c r="A20" i="46"/>
  <c r="A18" i="27" s="1"/>
  <c r="EF19" i="46"/>
  <c r="BQ19" i="46" s="1"/>
  <c r="EE19" i="46"/>
  <c r="BP19" i="46" s="1"/>
  <c r="ED19" i="46"/>
  <c r="EC19" i="46"/>
  <c r="EB19" i="46"/>
  <c r="BM19" i="46" s="1"/>
  <c r="EA19" i="46"/>
  <c r="BL19" i="46" s="1"/>
  <c r="DZ19" i="46"/>
  <c r="BK19" i="46" s="1"/>
  <c r="DY19" i="46"/>
  <c r="BJ19" i="46" s="1"/>
  <c r="DX19" i="46"/>
  <c r="BI19" i="46" s="1"/>
  <c r="DW19" i="46"/>
  <c r="BH19" i="46" s="1"/>
  <c r="DV19" i="46"/>
  <c r="BG19" i="46" s="1"/>
  <c r="DU19" i="46"/>
  <c r="BF19" i="46" s="1"/>
  <c r="DT19" i="46"/>
  <c r="BE19" i="46" s="1"/>
  <c r="DS19" i="46"/>
  <c r="DR19" i="46"/>
  <c r="BC19" i="46" s="1"/>
  <c r="DQ19" i="46"/>
  <c r="BB19" i="46" s="1"/>
  <c r="DP19" i="46"/>
  <c r="DO19" i="46"/>
  <c r="AZ19" i="46" s="1"/>
  <c r="DN19" i="46"/>
  <c r="DM19" i="46"/>
  <c r="DL19" i="46"/>
  <c r="DK19" i="46"/>
  <c r="AV19" i="46" s="1"/>
  <c r="DJ19" i="46"/>
  <c r="AU19" i="46" s="1"/>
  <c r="DI19" i="46"/>
  <c r="AT19" i="46" s="1"/>
  <c r="DH19" i="46"/>
  <c r="AS19" i="46" s="1"/>
  <c r="DG19" i="46"/>
  <c r="AR19" i="46" s="1"/>
  <c r="DF19" i="46"/>
  <c r="AQ19" i="46" s="1"/>
  <c r="DE19" i="46"/>
  <c r="AP19" i="46" s="1"/>
  <c r="DD19" i="46"/>
  <c r="DC19" i="46"/>
  <c r="AN19" i="46" s="1"/>
  <c r="DB19" i="46"/>
  <c r="AM19" i="46" s="1"/>
  <c r="DA19" i="46"/>
  <c r="AL19" i="46" s="1"/>
  <c r="CZ19" i="46"/>
  <c r="AK19" i="46" s="1"/>
  <c r="CY19" i="46"/>
  <c r="AJ19" i="46" s="1"/>
  <c r="CX19" i="46"/>
  <c r="AI19" i="46" s="1"/>
  <c r="CW19" i="46"/>
  <c r="AH19" i="46" s="1"/>
  <c r="CV19" i="46"/>
  <c r="AG19" i="46" s="1"/>
  <c r="CU19" i="46"/>
  <c r="AF19" i="46" s="1"/>
  <c r="CT19" i="46"/>
  <c r="AE19" i="46" s="1"/>
  <c r="CS19" i="46"/>
  <c r="AD19" i="46" s="1"/>
  <c r="CR19" i="46"/>
  <c r="AC19" i="46" s="1"/>
  <c r="CQ19" i="46"/>
  <c r="AB19" i="46" s="1"/>
  <c r="CP19" i="46"/>
  <c r="AA19" i="46" s="1"/>
  <c r="CO19" i="46"/>
  <c r="CN19" i="46"/>
  <c r="Y19" i="46" s="1"/>
  <c r="CM19" i="46"/>
  <c r="X19" i="46" s="1"/>
  <c r="CL19" i="46"/>
  <c r="W19" i="46" s="1"/>
  <c r="CK19" i="46"/>
  <c r="V19" i="46" s="1"/>
  <c r="CJ19" i="46"/>
  <c r="U19" i="46" s="1"/>
  <c r="CI19" i="46"/>
  <c r="T19" i="46" s="1"/>
  <c r="CH19" i="46"/>
  <c r="CG19" i="46"/>
  <c r="R19" i="46" s="1"/>
  <c r="CF19" i="46"/>
  <c r="Q19" i="46" s="1"/>
  <c r="CE19" i="46"/>
  <c r="P19" i="46" s="1"/>
  <c r="CD19" i="46"/>
  <c r="O19" i="46" s="1"/>
  <c r="CC19" i="46"/>
  <c r="N19" i="46" s="1"/>
  <c r="CB19" i="46"/>
  <c r="CA19" i="46"/>
  <c r="BZ19" i="46"/>
  <c r="K19" i="46" s="1"/>
  <c r="BY19" i="46"/>
  <c r="BX19" i="46"/>
  <c r="BW19" i="46"/>
  <c r="H19" i="46" s="1"/>
  <c r="BV19" i="46"/>
  <c r="G19" i="46" s="1"/>
  <c r="BU19" i="46"/>
  <c r="F19" i="46" s="1"/>
  <c r="BT19" i="46"/>
  <c r="BS19" i="46"/>
  <c r="D19" i="46" s="1"/>
  <c r="B19" i="46"/>
  <c r="A19" i="46"/>
  <c r="A17" i="27" s="1"/>
  <c r="EF18" i="46"/>
  <c r="BQ18" i="46" s="1"/>
  <c r="EE18" i="46"/>
  <c r="BP18" i="46" s="1"/>
  <c r="ED18" i="46"/>
  <c r="EC18" i="46"/>
  <c r="BN18" i="46" s="1"/>
  <c r="EB18" i="46"/>
  <c r="BM18" i="46" s="1"/>
  <c r="EA18" i="46"/>
  <c r="BL18" i="46" s="1"/>
  <c r="DZ18" i="46"/>
  <c r="BK18" i="46" s="1"/>
  <c r="DY18" i="46"/>
  <c r="BJ18" i="46" s="1"/>
  <c r="DX18" i="46"/>
  <c r="DW18" i="46"/>
  <c r="BH18" i="46" s="1"/>
  <c r="DV18" i="46"/>
  <c r="BG18" i="46" s="1"/>
  <c r="DU18" i="46"/>
  <c r="BF18" i="46" s="1"/>
  <c r="DT18" i="46"/>
  <c r="BE18" i="46" s="1"/>
  <c r="DS18" i="46"/>
  <c r="BD18" i="46" s="1"/>
  <c r="DR18" i="46"/>
  <c r="BC18" i="46" s="1"/>
  <c r="DQ18" i="46"/>
  <c r="BB18" i="46" s="1"/>
  <c r="DP18" i="46"/>
  <c r="BA18" i="46" s="1"/>
  <c r="DO18" i="46"/>
  <c r="AZ18" i="46" s="1"/>
  <c r="DN18" i="46"/>
  <c r="AY18" i="46" s="1"/>
  <c r="DM18" i="46"/>
  <c r="AX18" i="46" s="1"/>
  <c r="DL18" i="46"/>
  <c r="DK18" i="46"/>
  <c r="DJ18" i="46"/>
  <c r="DI18" i="46"/>
  <c r="DH18" i="46"/>
  <c r="DG18" i="46"/>
  <c r="AR18" i="46" s="1"/>
  <c r="DF18" i="46"/>
  <c r="DE18" i="46"/>
  <c r="AP18" i="46" s="1"/>
  <c r="DD18" i="46"/>
  <c r="AO18" i="46" s="1"/>
  <c r="DC18" i="46"/>
  <c r="DB18" i="46"/>
  <c r="AM18" i="46" s="1"/>
  <c r="DA18" i="46"/>
  <c r="CZ18" i="46"/>
  <c r="AK18" i="46" s="1"/>
  <c r="CY18" i="46"/>
  <c r="AJ18" i="46" s="1"/>
  <c r="CX18" i="46"/>
  <c r="AI18" i="46" s="1"/>
  <c r="CW18" i="46"/>
  <c r="AH18" i="46" s="1"/>
  <c r="CV18" i="46"/>
  <c r="AG18" i="46" s="1"/>
  <c r="CU18" i="46"/>
  <c r="AF18" i="46" s="1"/>
  <c r="CT18" i="46"/>
  <c r="AE18" i="46" s="1"/>
  <c r="CS18" i="46"/>
  <c r="AD18" i="46" s="1"/>
  <c r="CR18" i="46"/>
  <c r="CQ18" i="46"/>
  <c r="AB18" i="46" s="1"/>
  <c r="CP18" i="46"/>
  <c r="AA18" i="46" s="1"/>
  <c r="CO18" i="46"/>
  <c r="Z18" i="46" s="1"/>
  <c r="CN18" i="46"/>
  <c r="Y18" i="46" s="1"/>
  <c r="CM18" i="46"/>
  <c r="X18" i="46" s="1"/>
  <c r="CL18" i="46"/>
  <c r="CK18" i="46"/>
  <c r="V18" i="46" s="1"/>
  <c r="CJ18" i="46"/>
  <c r="CI18" i="46"/>
  <c r="T18" i="46" s="1"/>
  <c r="CH18" i="46"/>
  <c r="CG18" i="46"/>
  <c r="R18" i="46" s="1"/>
  <c r="CF18" i="46"/>
  <c r="Q18" i="46" s="1"/>
  <c r="CE18" i="46"/>
  <c r="P18" i="46" s="1"/>
  <c r="CD18" i="46"/>
  <c r="O18" i="46" s="1"/>
  <c r="CC18" i="46"/>
  <c r="CB18" i="46"/>
  <c r="M18" i="46" s="1"/>
  <c r="CA18" i="46"/>
  <c r="L18" i="46" s="1"/>
  <c r="BZ18" i="46"/>
  <c r="K18" i="46" s="1"/>
  <c r="BY18" i="46"/>
  <c r="J18" i="46" s="1"/>
  <c r="BX18" i="46"/>
  <c r="I18" i="46" s="1"/>
  <c r="BW18" i="46"/>
  <c r="BV18" i="46"/>
  <c r="BU18" i="46"/>
  <c r="BT18" i="46"/>
  <c r="BS18" i="46"/>
  <c r="D18" i="46" s="1"/>
  <c r="B18" i="46"/>
  <c r="A18" i="46"/>
  <c r="A16" i="27" s="1"/>
  <c r="EF17" i="46"/>
  <c r="BQ17" i="46" s="1"/>
  <c r="EE17" i="46"/>
  <c r="BP17" i="46" s="1"/>
  <c r="ED17" i="46"/>
  <c r="BO17" i="46" s="1"/>
  <c r="EC17" i="46"/>
  <c r="BN17" i="46" s="1"/>
  <c r="EB17" i="46"/>
  <c r="BM17" i="46" s="1"/>
  <c r="EA17" i="46"/>
  <c r="BL17" i="46" s="1"/>
  <c r="DZ17" i="46"/>
  <c r="BK17" i="46" s="1"/>
  <c r="DY17" i="46"/>
  <c r="BJ17" i="46" s="1"/>
  <c r="DX17" i="46"/>
  <c r="BI17" i="46" s="1"/>
  <c r="DW17" i="46"/>
  <c r="BH17" i="46" s="1"/>
  <c r="DV17" i="46"/>
  <c r="BG17" i="46" s="1"/>
  <c r="DU17" i="46"/>
  <c r="BF17" i="44" s="1"/>
  <c r="DT17" i="46"/>
  <c r="BE17" i="46" s="1"/>
  <c r="DS17" i="46"/>
  <c r="BD17" i="46" s="1"/>
  <c r="DR17" i="46"/>
  <c r="BC17" i="46" s="1"/>
  <c r="DQ17" i="46"/>
  <c r="BB17" i="46" s="1"/>
  <c r="DP17" i="46"/>
  <c r="BA17" i="46" s="1"/>
  <c r="DO17" i="46"/>
  <c r="AZ17" i="46" s="1"/>
  <c r="DN17" i="46"/>
  <c r="AY17" i="46" s="1"/>
  <c r="DM17" i="46"/>
  <c r="AX17" i="46" s="1"/>
  <c r="DL17" i="46"/>
  <c r="DK17" i="46"/>
  <c r="AV17" i="46" s="1"/>
  <c r="DJ17" i="46"/>
  <c r="AU17" i="46" s="1"/>
  <c r="DI17" i="46"/>
  <c r="AT17" i="46" s="1"/>
  <c r="DH17" i="46"/>
  <c r="AS17" i="46" s="1"/>
  <c r="DG17" i="46"/>
  <c r="DF17" i="46"/>
  <c r="AQ17" i="46" s="1"/>
  <c r="DE17" i="46"/>
  <c r="AP17" i="44" s="1"/>
  <c r="DD17" i="46"/>
  <c r="DC17" i="46"/>
  <c r="AN17" i="46" s="1"/>
  <c r="DB17" i="46"/>
  <c r="AM17" i="46" s="1"/>
  <c r="DA17" i="46"/>
  <c r="AL17" i="46" s="1"/>
  <c r="CZ17" i="46"/>
  <c r="CY17" i="46"/>
  <c r="AJ17" i="46" s="1"/>
  <c r="CX17" i="46"/>
  <c r="AI17" i="46" s="1"/>
  <c r="CW17" i="46"/>
  <c r="AH17" i="46" s="1"/>
  <c r="CV17" i="46"/>
  <c r="AG17" i="46" s="1"/>
  <c r="CU17" i="46"/>
  <c r="AF17" i="46" s="1"/>
  <c r="CT17" i="46"/>
  <c r="CS17" i="46"/>
  <c r="AD17" i="46" s="1"/>
  <c r="CR17" i="46"/>
  <c r="AC17" i="46" s="1"/>
  <c r="CQ17" i="46"/>
  <c r="AB17" i="46" s="1"/>
  <c r="CP17" i="46"/>
  <c r="AA17" i="46" s="1"/>
  <c r="CO17" i="46"/>
  <c r="Z17" i="46" s="1"/>
  <c r="CN17" i="46"/>
  <c r="CM17" i="46"/>
  <c r="CL17" i="46"/>
  <c r="W17" i="46" s="1"/>
  <c r="CK17" i="46"/>
  <c r="V17" i="46" s="1"/>
  <c r="CJ17" i="46"/>
  <c r="CI17" i="46"/>
  <c r="T17" i="46" s="1"/>
  <c r="CH17" i="46"/>
  <c r="S17" i="46" s="1"/>
  <c r="CG17" i="46"/>
  <c r="R17" i="44" s="1"/>
  <c r="CF17" i="46"/>
  <c r="Q17" i="46" s="1"/>
  <c r="CE17" i="46"/>
  <c r="P17" i="46" s="1"/>
  <c r="CD17" i="46"/>
  <c r="O17" i="46" s="1"/>
  <c r="CC17" i="46"/>
  <c r="N17" i="46" s="1"/>
  <c r="CB17" i="46"/>
  <c r="CA17" i="46"/>
  <c r="L17" i="46" s="1"/>
  <c r="BZ17" i="46"/>
  <c r="K17" i="46" s="1"/>
  <c r="BY17" i="46"/>
  <c r="J17" i="46" s="1"/>
  <c r="BX17" i="46"/>
  <c r="I17" i="46" s="1"/>
  <c r="BW17" i="46"/>
  <c r="H17" i="46" s="1"/>
  <c r="BV17" i="46"/>
  <c r="G17" i="46" s="1"/>
  <c r="BU17" i="46"/>
  <c r="F17" i="46" s="1"/>
  <c r="BT17" i="46"/>
  <c r="E17" i="46" s="1"/>
  <c r="BS17" i="46"/>
  <c r="B17" i="46"/>
  <c r="A17" i="46"/>
  <c r="A15" i="27" s="1"/>
  <c r="EF16" i="46"/>
  <c r="BQ16" i="46" s="1"/>
  <c r="EE16" i="46"/>
  <c r="BP16" i="46" s="1"/>
  <c r="ED16" i="46"/>
  <c r="BO16" i="44" s="1"/>
  <c r="EC16" i="46"/>
  <c r="BN16" i="44" s="1"/>
  <c r="EB16" i="46"/>
  <c r="BM16" i="46" s="1"/>
  <c r="EA16" i="46"/>
  <c r="BL16" i="44" s="1"/>
  <c r="DZ16" i="46"/>
  <c r="DY16" i="46"/>
  <c r="DX16" i="46"/>
  <c r="DW16" i="46"/>
  <c r="BH16" i="46" s="1"/>
  <c r="DV16" i="46"/>
  <c r="DU16" i="46"/>
  <c r="BF16" i="46" s="1"/>
  <c r="DT16" i="46"/>
  <c r="DS16" i="46"/>
  <c r="BD16" i="44" s="1"/>
  <c r="DR16" i="46"/>
  <c r="BC16" i="46" s="1"/>
  <c r="DQ16" i="46"/>
  <c r="BB16" i="46" s="1"/>
  <c r="DP16" i="46"/>
  <c r="BA16" i="46" s="1"/>
  <c r="DO16" i="46"/>
  <c r="AZ16" i="46" s="1"/>
  <c r="DN16" i="46"/>
  <c r="AY16" i="46" s="1"/>
  <c r="DM16" i="46"/>
  <c r="AX16" i="46" s="1"/>
  <c r="DL16" i="46"/>
  <c r="AW16" i="46" s="1"/>
  <c r="DK16" i="46"/>
  <c r="AV16" i="46" s="1"/>
  <c r="DJ16" i="46"/>
  <c r="AU16" i="46" s="1"/>
  <c r="DI16" i="46"/>
  <c r="DH16" i="46"/>
  <c r="AS16" i="46" s="1"/>
  <c r="DG16" i="46"/>
  <c r="AR16" i="46" s="1"/>
  <c r="DF16" i="46"/>
  <c r="AQ16" i="46" s="1"/>
  <c r="DE16" i="46"/>
  <c r="AP16" i="46" s="1"/>
  <c r="DD16" i="46"/>
  <c r="AO16" i="46" s="1"/>
  <c r="DC16" i="46"/>
  <c r="AN16" i="44" s="1"/>
  <c r="DB16" i="46"/>
  <c r="AM16" i="46" s="1"/>
  <c r="DA16" i="46"/>
  <c r="AL16" i="46" s="1"/>
  <c r="CZ16" i="46"/>
  <c r="AK16" i="46" s="1"/>
  <c r="CY16" i="46"/>
  <c r="AJ16" i="46" s="1"/>
  <c r="CX16" i="46"/>
  <c r="CW16" i="46"/>
  <c r="AH16" i="46" s="1"/>
  <c r="CV16" i="46"/>
  <c r="CU16" i="46"/>
  <c r="AF16" i="44" s="1"/>
  <c r="CT16" i="46"/>
  <c r="AE16" i="46" s="1"/>
  <c r="CS16" i="46"/>
  <c r="CR16" i="46"/>
  <c r="CQ16" i="46"/>
  <c r="AB16" i="46" s="1"/>
  <c r="CP16" i="46"/>
  <c r="AA16" i="46" s="1"/>
  <c r="CO16" i="46"/>
  <c r="Z16" i="46" s="1"/>
  <c r="CN16" i="46"/>
  <c r="Y16" i="46" s="1"/>
  <c r="CM16" i="46"/>
  <c r="X16" i="44" s="1"/>
  <c r="CL16" i="46"/>
  <c r="CK16" i="46"/>
  <c r="V16" i="46" s="1"/>
  <c r="CJ16" i="46"/>
  <c r="U16" i="46" s="1"/>
  <c r="CI16" i="46"/>
  <c r="CH16" i="46"/>
  <c r="CG16" i="46"/>
  <c r="CF16" i="46"/>
  <c r="Q16" i="46" s="1"/>
  <c r="CE16" i="46"/>
  <c r="P16" i="44" s="1"/>
  <c r="CD16" i="46"/>
  <c r="CC16" i="46"/>
  <c r="CB16" i="46"/>
  <c r="M16" i="46" s="1"/>
  <c r="CA16" i="46"/>
  <c r="L16" i="46" s="1"/>
  <c r="BZ16" i="46"/>
  <c r="K16" i="46" s="1"/>
  <c r="BY16" i="46"/>
  <c r="J16" i="46" s="1"/>
  <c r="BX16" i="46"/>
  <c r="BW16" i="46"/>
  <c r="H16" i="44" s="1"/>
  <c r="BV16" i="46"/>
  <c r="G16" i="46" s="1"/>
  <c r="BU16" i="46"/>
  <c r="F16" i="46" s="1"/>
  <c r="BT16" i="46"/>
  <c r="E16" i="46" s="1"/>
  <c r="BS16" i="46"/>
  <c r="D16" i="46" s="1"/>
  <c r="BO16" i="46"/>
  <c r="B16" i="46"/>
  <c r="A16" i="46"/>
  <c r="A14" i="27" s="1"/>
  <c r="EF15" i="46"/>
  <c r="BQ15" i="46" s="1"/>
  <c r="EE15" i="46"/>
  <c r="BP15" i="46" s="1"/>
  <c r="ED15" i="46"/>
  <c r="BO15" i="46" s="1"/>
  <c r="EC15" i="46"/>
  <c r="BN15" i="46" s="1"/>
  <c r="EB15" i="46"/>
  <c r="BM15" i="46" s="1"/>
  <c r="EA15" i="46"/>
  <c r="BL15" i="46" s="1"/>
  <c r="DZ15" i="46"/>
  <c r="BK15" i="46" s="1"/>
  <c r="DY15" i="46"/>
  <c r="DX15" i="46"/>
  <c r="BI15" i="46" s="1"/>
  <c r="DW15" i="46"/>
  <c r="BH15" i="44" s="1"/>
  <c r="DV15" i="46"/>
  <c r="BG15" i="46" s="1"/>
  <c r="DU15" i="46"/>
  <c r="BF15" i="46" s="1"/>
  <c r="DT15" i="46"/>
  <c r="BE15" i="46" s="1"/>
  <c r="DS15" i="46"/>
  <c r="BD15" i="46" s="1"/>
  <c r="DR15" i="46"/>
  <c r="BC15" i="46" s="1"/>
  <c r="DQ15" i="46"/>
  <c r="DP15" i="46"/>
  <c r="BA15" i="46" s="1"/>
  <c r="DO15" i="46"/>
  <c r="AZ15" i="44" s="1"/>
  <c r="DN15" i="46"/>
  <c r="AY15" i="46" s="1"/>
  <c r="DM15" i="46"/>
  <c r="AX15" i="46" s="1"/>
  <c r="DL15" i="46"/>
  <c r="AW15" i="46" s="1"/>
  <c r="DK15" i="46"/>
  <c r="AV15" i="46" s="1"/>
  <c r="DJ15" i="46"/>
  <c r="AU15" i="46" s="1"/>
  <c r="DI15" i="46"/>
  <c r="DH15" i="46"/>
  <c r="DG15" i="46"/>
  <c r="AR15" i="46" s="1"/>
  <c r="DF15" i="46"/>
  <c r="AQ15" i="46" s="1"/>
  <c r="DE15" i="46"/>
  <c r="AP15" i="46" s="1"/>
  <c r="DD15" i="46"/>
  <c r="AO15" i="46" s="1"/>
  <c r="DC15" i="46"/>
  <c r="AN15" i="46" s="1"/>
  <c r="DB15" i="46"/>
  <c r="DA15" i="46"/>
  <c r="AL15" i="46" s="1"/>
  <c r="CZ15" i="46"/>
  <c r="AK15" i="46" s="1"/>
  <c r="CY15" i="46"/>
  <c r="AJ15" i="44" s="1"/>
  <c r="CX15" i="46"/>
  <c r="AI15" i="46" s="1"/>
  <c r="CW15" i="46"/>
  <c r="AH15" i="46" s="1"/>
  <c r="CV15" i="46"/>
  <c r="AG15" i="46" s="1"/>
  <c r="CU15" i="46"/>
  <c r="AF15" i="46" s="1"/>
  <c r="CT15" i="46"/>
  <c r="CS15" i="46"/>
  <c r="CR15" i="46"/>
  <c r="AC15" i="46" s="1"/>
  <c r="CQ15" i="46"/>
  <c r="AB15" i="46" s="1"/>
  <c r="CP15" i="46"/>
  <c r="CO15" i="46"/>
  <c r="Z15" i="46" s="1"/>
  <c r="CN15" i="46"/>
  <c r="Y15" i="46" s="1"/>
  <c r="CM15" i="46"/>
  <c r="X15" i="46" s="1"/>
  <c r="CL15" i="46"/>
  <c r="W15" i="46" s="1"/>
  <c r="CK15" i="46"/>
  <c r="V15" i="46" s="1"/>
  <c r="CJ15" i="46"/>
  <c r="CI15" i="46"/>
  <c r="T15" i="44" s="1"/>
  <c r="CH15" i="46"/>
  <c r="CG15" i="46"/>
  <c r="R15" i="46" s="1"/>
  <c r="CF15" i="46"/>
  <c r="Q15" i="46" s="1"/>
  <c r="CE15" i="46"/>
  <c r="CD15" i="46"/>
  <c r="O15" i="46" s="1"/>
  <c r="CC15" i="46"/>
  <c r="N15" i="46" s="1"/>
  <c r="CB15" i="46"/>
  <c r="M15" i="46" s="1"/>
  <c r="CA15" i="46"/>
  <c r="L15" i="46" s="1"/>
  <c r="BZ15" i="46"/>
  <c r="BY15" i="46"/>
  <c r="J15" i="46" s="1"/>
  <c r="BX15" i="46"/>
  <c r="I15" i="46" s="1"/>
  <c r="BW15" i="46"/>
  <c r="H15" i="46" s="1"/>
  <c r="BV15" i="46"/>
  <c r="G15" i="46" s="1"/>
  <c r="BU15" i="46"/>
  <c r="BT15" i="46"/>
  <c r="E15" i="46" s="1"/>
  <c r="BS15" i="46"/>
  <c r="D15" i="46" s="1"/>
  <c r="B15" i="46"/>
  <c r="A15" i="46"/>
  <c r="EF14" i="46"/>
  <c r="BQ14" i="46" s="1"/>
  <c r="EE14" i="46"/>
  <c r="BP14" i="46" s="1"/>
  <c r="ED14" i="46"/>
  <c r="BO14" i="44" s="1"/>
  <c r="EC14" i="46"/>
  <c r="BN14" i="46" s="1"/>
  <c r="EB14" i="46"/>
  <c r="BM14" i="46" s="1"/>
  <c r="EA14" i="46"/>
  <c r="BL14" i="46" s="1"/>
  <c r="DZ14" i="46"/>
  <c r="BK14" i="46" s="1"/>
  <c r="DY14" i="46"/>
  <c r="BJ14" i="46" s="1"/>
  <c r="DX14" i="46"/>
  <c r="BI14" i="46" s="1"/>
  <c r="DW14" i="46"/>
  <c r="BH14" i="46" s="1"/>
  <c r="DV14" i="46"/>
  <c r="DU14" i="46"/>
  <c r="BF14" i="44" s="1"/>
  <c r="DT14" i="46"/>
  <c r="DS14" i="46"/>
  <c r="DR14" i="46"/>
  <c r="BC14" i="46" s="1"/>
  <c r="DQ14" i="46"/>
  <c r="BB14" i="46" s="1"/>
  <c r="DP14" i="46"/>
  <c r="BA14" i="46" s="1"/>
  <c r="DO14" i="46"/>
  <c r="AZ14" i="46" s="1"/>
  <c r="DN14" i="46"/>
  <c r="DM14" i="46"/>
  <c r="AX14" i="46" s="1"/>
  <c r="DL14" i="46"/>
  <c r="DK14" i="46"/>
  <c r="AV14" i="46" s="1"/>
  <c r="DJ14" i="46"/>
  <c r="AU14" i="46" s="1"/>
  <c r="DI14" i="46"/>
  <c r="AT14" i="46" s="1"/>
  <c r="DH14" i="46"/>
  <c r="AS14" i="46" s="1"/>
  <c r="DG14" i="46"/>
  <c r="AR14" i="46" s="1"/>
  <c r="DF14" i="46"/>
  <c r="AQ14" i="46" s="1"/>
  <c r="DE14" i="46"/>
  <c r="AP14" i="44" s="1"/>
  <c r="DD14" i="46"/>
  <c r="AO14" i="46" s="1"/>
  <c r="DC14" i="46"/>
  <c r="AN14" i="46" s="1"/>
  <c r="DB14" i="46"/>
  <c r="AM14" i="46" s="1"/>
  <c r="DA14" i="46"/>
  <c r="AL14" i="46" s="1"/>
  <c r="CZ14" i="46"/>
  <c r="AK14" i="46" s="1"/>
  <c r="CY14" i="46"/>
  <c r="AJ14" i="46" s="1"/>
  <c r="CX14" i="46"/>
  <c r="CW14" i="46"/>
  <c r="AH14" i="44" s="1"/>
  <c r="CV14" i="46"/>
  <c r="AG14" i="46" s="1"/>
  <c r="CU14" i="46"/>
  <c r="AF14" i="46" s="1"/>
  <c r="CT14" i="46"/>
  <c r="AE14" i="46" s="1"/>
  <c r="CS14" i="46"/>
  <c r="AD14" i="46" s="1"/>
  <c r="CR14" i="46"/>
  <c r="AC14" i="46" s="1"/>
  <c r="CQ14" i="46"/>
  <c r="AB14" i="46" s="1"/>
  <c r="CP14" i="46"/>
  <c r="AA14" i="46" s="1"/>
  <c r="CO14" i="46"/>
  <c r="Z14" i="46" s="1"/>
  <c r="CN14" i="46"/>
  <c r="Y14" i="46" s="1"/>
  <c r="CM14" i="46"/>
  <c r="CL14" i="46"/>
  <c r="W14" i="46" s="1"/>
  <c r="CK14" i="46"/>
  <c r="V14" i="46" s="1"/>
  <c r="CJ14" i="46"/>
  <c r="U14" i="46" s="1"/>
  <c r="CI14" i="46"/>
  <c r="T14" i="46" s="1"/>
  <c r="CH14" i="46"/>
  <c r="S14" i="46" s="1"/>
  <c r="CG14" i="46"/>
  <c r="R14" i="44" s="1"/>
  <c r="CF14" i="46"/>
  <c r="Q14" i="46" s="1"/>
  <c r="CE14" i="46"/>
  <c r="CD14" i="46"/>
  <c r="CC14" i="46"/>
  <c r="N14" i="46" s="1"/>
  <c r="CB14" i="46"/>
  <c r="M14" i="46" s="1"/>
  <c r="CA14" i="46"/>
  <c r="BZ14" i="46"/>
  <c r="K14" i="46" s="1"/>
  <c r="BY14" i="46"/>
  <c r="J14" i="44" s="1"/>
  <c r="BX14" i="46"/>
  <c r="I14" i="46" s="1"/>
  <c r="BW14" i="46"/>
  <c r="BV14" i="46"/>
  <c r="G14" i="46" s="1"/>
  <c r="BU14" i="46"/>
  <c r="F14" i="46" s="1"/>
  <c r="BT14" i="46"/>
  <c r="E14" i="46" s="1"/>
  <c r="BS14" i="46"/>
  <c r="D14" i="46" s="1"/>
  <c r="BO14" i="46"/>
  <c r="B14" i="46"/>
  <c r="A14" i="46"/>
  <c r="C14" i="46" s="1"/>
  <c r="C14" i="44" s="1"/>
  <c r="EF13" i="46"/>
  <c r="BQ13" i="46" s="1"/>
  <c r="EE13" i="46"/>
  <c r="ED13" i="46"/>
  <c r="BO13" i="46" s="1"/>
  <c r="EC13" i="46"/>
  <c r="BN13" i="46" s="1"/>
  <c r="EB13" i="46"/>
  <c r="EA13" i="46"/>
  <c r="DZ13" i="46"/>
  <c r="BK13" i="46" s="1"/>
  <c r="DY13" i="46"/>
  <c r="BJ13" i="46" s="1"/>
  <c r="DX13" i="46"/>
  <c r="BI13" i="46" s="1"/>
  <c r="DW13" i="46"/>
  <c r="BH13" i="46" s="1"/>
  <c r="DV13" i="46"/>
  <c r="BG13" i="46" s="1"/>
  <c r="DU13" i="46"/>
  <c r="BF13" i="44" s="1"/>
  <c r="DT13" i="46"/>
  <c r="BE13" i="46" s="1"/>
  <c r="DS13" i="46"/>
  <c r="BD13" i="46" s="1"/>
  <c r="DR13" i="46"/>
  <c r="DQ13" i="46"/>
  <c r="BB13" i="46" s="1"/>
  <c r="DP13" i="46"/>
  <c r="BA13" i="46" s="1"/>
  <c r="DO13" i="46"/>
  <c r="AZ13" i="46" s="1"/>
  <c r="DN13" i="46"/>
  <c r="AY13" i="46" s="1"/>
  <c r="DM13" i="46"/>
  <c r="AX13" i="46" s="1"/>
  <c r="DL13" i="46"/>
  <c r="AW13" i="46" s="1"/>
  <c r="DK13" i="46"/>
  <c r="AV13" i="46" s="1"/>
  <c r="DJ13" i="46"/>
  <c r="AU13" i="46" s="1"/>
  <c r="DI13" i="46"/>
  <c r="AT13" i="46" s="1"/>
  <c r="DH13" i="46"/>
  <c r="AS13" i="46" s="1"/>
  <c r="DG13" i="46"/>
  <c r="AR13" i="46" s="1"/>
  <c r="DF13" i="46"/>
  <c r="AQ13" i="46" s="1"/>
  <c r="DE13" i="46"/>
  <c r="AP13" i="46" s="1"/>
  <c r="DD13" i="46"/>
  <c r="AO13" i="46" s="1"/>
  <c r="DC13" i="46"/>
  <c r="DB13" i="46"/>
  <c r="DA13" i="46"/>
  <c r="CZ13" i="46"/>
  <c r="AK13" i="46" s="1"/>
  <c r="CY13" i="46"/>
  <c r="AJ13" i="46" s="1"/>
  <c r="CX13" i="46"/>
  <c r="AI13" i="46" s="1"/>
  <c r="CW13" i="46"/>
  <c r="AH13" i="46" s="1"/>
  <c r="CV13" i="46"/>
  <c r="CU13" i="46"/>
  <c r="AF13" i="46" s="1"/>
  <c r="CT13" i="46"/>
  <c r="AE13" i="46" s="1"/>
  <c r="CS13" i="46"/>
  <c r="AD13" i="46" s="1"/>
  <c r="CR13" i="46"/>
  <c r="AC13" i="46" s="1"/>
  <c r="CQ13" i="46"/>
  <c r="AB13" i="46" s="1"/>
  <c r="CP13" i="46"/>
  <c r="AA13" i="46" s="1"/>
  <c r="CO13" i="46"/>
  <c r="Z13" i="44" s="1"/>
  <c r="CN13" i="46"/>
  <c r="Y13" i="46" s="1"/>
  <c r="CM13" i="46"/>
  <c r="CL13" i="46"/>
  <c r="W13" i="46" s="1"/>
  <c r="CK13" i="46"/>
  <c r="V13" i="46" s="1"/>
  <c r="CJ13" i="46"/>
  <c r="CI13" i="46"/>
  <c r="T13" i="46" s="1"/>
  <c r="CH13" i="46"/>
  <c r="S13" i="46" s="1"/>
  <c r="CG13" i="46"/>
  <c r="R13" i="46" s="1"/>
  <c r="CF13" i="46"/>
  <c r="Q13" i="46" s="1"/>
  <c r="CE13" i="46"/>
  <c r="P13" i="46" s="1"/>
  <c r="CD13" i="46"/>
  <c r="O13" i="46" s="1"/>
  <c r="CC13" i="46"/>
  <c r="N13" i="46" s="1"/>
  <c r="CB13" i="46"/>
  <c r="M13" i="46" s="1"/>
  <c r="CA13" i="46"/>
  <c r="L13" i="46" s="1"/>
  <c r="BZ13" i="46"/>
  <c r="K13" i="46" s="1"/>
  <c r="BY13" i="46"/>
  <c r="J13" i="46" s="1"/>
  <c r="BX13" i="46"/>
  <c r="BW13" i="46"/>
  <c r="BV13" i="46"/>
  <c r="G13" i="46" s="1"/>
  <c r="BU13" i="46"/>
  <c r="BT13" i="46"/>
  <c r="E13" i="46" s="1"/>
  <c r="BS13" i="46"/>
  <c r="D13" i="46" s="1"/>
  <c r="B13" i="46"/>
  <c r="A13" i="46"/>
  <c r="A11" i="27" s="1"/>
  <c r="EF12" i="46"/>
  <c r="EE12" i="46"/>
  <c r="BP12" i="46" s="1"/>
  <c r="ED12" i="46"/>
  <c r="BO12" i="44" s="1"/>
  <c r="EC12" i="46"/>
  <c r="BN12" i="44" s="1"/>
  <c r="EB12" i="46"/>
  <c r="BM12" i="46" s="1"/>
  <c r="EA12" i="46"/>
  <c r="BL12" i="44" s="1"/>
  <c r="DZ12" i="46"/>
  <c r="BK12" i="46" s="1"/>
  <c r="DY12" i="46"/>
  <c r="DX12" i="46"/>
  <c r="BI12" i="46" s="1"/>
  <c r="DW12" i="46"/>
  <c r="DV12" i="46"/>
  <c r="BG12" i="46" s="1"/>
  <c r="DU12" i="46"/>
  <c r="BF12" i="46" s="1"/>
  <c r="DT12" i="46"/>
  <c r="BE12" i="46" s="1"/>
  <c r="DS12" i="46"/>
  <c r="BD12" i="44" s="1"/>
  <c r="DR12" i="46"/>
  <c r="BC12" i="46" s="1"/>
  <c r="DQ12" i="46"/>
  <c r="BB12" i="46" s="1"/>
  <c r="DP12" i="46"/>
  <c r="BA12" i="46" s="1"/>
  <c r="DO12" i="46"/>
  <c r="DN12" i="46"/>
  <c r="AY12" i="46" s="1"/>
  <c r="DM12" i="46"/>
  <c r="AX12" i="46" s="1"/>
  <c r="DL12" i="46"/>
  <c r="AW12" i="46" s="1"/>
  <c r="DK12" i="46"/>
  <c r="AV12" i="44" s="1"/>
  <c r="DJ12" i="46"/>
  <c r="AU12" i="46" s="1"/>
  <c r="DI12" i="46"/>
  <c r="AT12" i="46" s="1"/>
  <c r="DH12" i="46"/>
  <c r="AS12" i="46" s="1"/>
  <c r="DG12" i="46"/>
  <c r="AR12" i="46" s="1"/>
  <c r="DF12" i="46"/>
  <c r="AQ12" i="46" s="1"/>
  <c r="DE12" i="46"/>
  <c r="DD12" i="46"/>
  <c r="AO12" i="46" s="1"/>
  <c r="DC12" i="46"/>
  <c r="AN12" i="44" s="1"/>
  <c r="DB12" i="46"/>
  <c r="AM12" i="46" s="1"/>
  <c r="DA12" i="46"/>
  <c r="AL12" i="46" s="1"/>
  <c r="CZ12" i="46"/>
  <c r="CY12" i="46"/>
  <c r="CX12" i="46"/>
  <c r="AI12" i="46" s="1"/>
  <c r="CW12" i="46"/>
  <c r="AH12" i="46" s="1"/>
  <c r="CV12" i="46"/>
  <c r="AG12" i="46" s="1"/>
  <c r="CU12" i="46"/>
  <c r="AF12" i="44" s="1"/>
  <c r="CT12" i="46"/>
  <c r="AE12" i="46" s="1"/>
  <c r="CS12" i="46"/>
  <c r="AD12" i="46" s="1"/>
  <c r="CR12" i="46"/>
  <c r="AC12" i="46" s="1"/>
  <c r="CQ12" i="46"/>
  <c r="CP12" i="46"/>
  <c r="AA12" i="46" s="1"/>
  <c r="CO12" i="46"/>
  <c r="Z12" i="46" s="1"/>
  <c r="CN12" i="46"/>
  <c r="Y12" i="46" s="1"/>
  <c r="CM12" i="46"/>
  <c r="X12" i="44" s="1"/>
  <c r="CL12" i="46"/>
  <c r="W12" i="46" s="1"/>
  <c r="CK12" i="46"/>
  <c r="V12" i="46" s="1"/>
  <c r="CJ12" i="46"/>
  <c r="U12" i="46" s="1"/>
  <c r="CI12" i="46"/>
  <c r="CH12" i="46"/>
  <c r="S12" i="46" s="1"/>
  <c r="CG12" i="46"/>
  <c r="R12" i="46" s="1"/>
  <c r="CF12" i="46"/>
  <c r="Q12" i="46" s="1"/>
  <c r="CE12" i="46"/>
  <c r="P12" i="44" s="1"/>
  <c r="CD12" i="46"/>
  <c r="O12" i="46" s="1"/>
  <c r="CC12" i="46"/>
  <c r="N12" i="46" s="1"/>
  <c r="CB12" i="46"/>
  <c r="M12" i="46" s="1"/>
  <c r="CA12" i="46"/>
  <c r="BZ12" i="46"/>
  <c r="BY12" i="46"/>
  <c r="BX12" i="46"/>
  <c r="I12" i="46" s="1"/>
  <c r="BW12" i="46"/>
  <c r="H12" i="44" s="1"/>
  <c r="BV12" i="46"/>
  <c r="G12" i="46" s="1"/>
  <c r="BU12" i="46"/>
  <c r="F12" i="46" s="1"/>
  <c r="BT12" i="46"/>
  <c r="E12" i="46" s="1"/>
  <c r="BS12" i="46"/>
  <c r="BO12" i="46"/>
  <c r="BN12" i="46"/>
  <c r="B12" i="46"/>
  <c r="A12" i="46"/>
  <c r="C12" i="46" s="1"/>
  <c r="C12" i="44" s="1"/>
  <c r="EF11" i="46"/>
  <c r="BQ11" i="46" s="1"/>
  <c r="EE11" i="46"/>
  <c r="BP11" i="46" s="1"/>
  <c r="ED11" i="46"/>
  <c r="BO11" i="44" s="1"/>
  <c r="EC11" i="46"/>
  <c r="EB11" i="46"/>
  <c r="BM11" i="46" s="1"/>
  <c r="EA11" i="46"/>
  <c r="BL11" i="46" s="1"/>
  <c r="DZ11" i="46"/>
  <c r="BK11" i="46" s="1"/>
  <c r="DY11" i="46"/>
  <c r="BJ11" i="44" s="1"/>
  <c r="DX11" i="46"/>
  <c r="BI11" i="46" s="1"/>
  <c r="DW11" i="46"/>
  <c r="BH11" i="46" s="1"/>
  <c r="DV11" i="46"/>
  <c r="DU11" i="46"/>
  <c r="DT11" i="46"/>
  <c r="BE11" i="46" s="1"/>
  <c r="DS11" i="46"/>
  <c r="DR11" i="46"/>
  <c r="DQ11" i="46"/>
  <c r="BB11" i="46" s="1"/>
  <c r="DP11" i="46"/>
  <c r="BA11" i="46" s="1"/>
  <c r="DO11" i="46"/>
  <c r="AZ11" i="46" s="1"/>
  <c r="DN11" i="46"/>
  <c r="DM11" i="46"/>
  <c r="AX11" i="46" s="1"/>
  <c r="DL11" i="46"/>
  <c r="AW11" i="46" s="1"/>
  <c r="DK11" i="46"/>
  <c r="AV11" i="46" s="1"/>
  <c r="DJ11" i="46"/>
  <c r="DI11" i="46"/>
  <c r="AT11" i="46" s="1"/>
  <c r="DH11" i="46"/>
  <c r="AS11" i="46" s="1"/>
  <c r="DG11" i="46"/>
  <c r="AR11" i="46" s="1"/>
  <c r="DF11" i="46"/>
  <c r="AQ11" i="46" s="1"/>
  <c r="DE11" i="46"/>
  <c r="AP11" i="46" s="1"/>
  <c r="DD11" i="46"/>
  <c r="AO11" i="46" s="1"/>
  <c r="DC11" i="46"/>
  <c r="AN11" i="46" s="1"/>
  <c r="DB11" i="46"/>
  <c r="AM11" i="46" s="1"/>
  <c r="DA11" i="46"/>
  <c r="AL11" i="46" s="1"/>
  <c r="CZ11" i="46"/>
  <c r="AK11" i="46" s="1"/>
  <c r="CY11" i="46"/>
  <c r="AJ11" i="46" s="1"/>
  <c r="CX11" i="46"/>
  <c r="CW11" i="46"/>
  <c r="AH11" i="46" s="1"/>
  <c r="CV11" i="46"/>
  <c r="AG11" i="46" s="1"/>
  <c r="CU11" i="46"/>
  <c r="CT11" i="46"/>
  <c r="AE11" i="46" s="1"/>
  <c r="CS11" i="46"/>
  <c r="AD11" i="44" s="1"/>
  <c r="CR11" i="46"/>
  <c r="AC11" i="46" s="1"/>
  <c r="CQ11" i="46"/>
  <c r="AB11" i="46" s="1"/>
  <c r="CP11" i="46"/>
  <c r="CO11" i="46"/>
  <c r="Z11" i="46" s="1"/>
  <c r="CN11" i="46"/>
  <c r="Y11" i="46" s="1"/>
  <c r="CM11" i="46"/>
  <c r="X11" i="46" s="1"/>
  <c r="CL11" i="46"/>
  <c r="CK11" i="46"/>
  <c r="V11" i="46" s="1"/>
  <c r="CJ11" i="46"/>
  <c r="U11" i="46" s="1"/>
  <c r="CI11" i="46"/>
  <c r="T11" i="46" s="1"/>
  <c r="CH11" i="46"/>
  <c r="S11" i="46" s="1"/>
  <c r="CG11" i="46"/>
  <c r="CF11" i="46"/>
  <c r="Q11" i="46" s="1"/>
  <c r="CE11" i="46"/>
  <c r="CD11" i="46"/>
  <c r="CC11" i="46"/>
  <c r="N11" i="46" s="1"/>
  <c r="CB11" i="46"/>
  <c r="M11" i="46" s="1"/>
  <c r="CA11" i="46"/>
  <c r="L11" i="46" s="1"/>
  <c r="BZ11" i="46"/>
  <c r="K11" i="46" s="1"/>
  <c r="BY11" i="46"/>
  <c r="BX11" i="46"/>
  <c r="I11" i="46" s="1"/>
  <c r="BW11" i="46"/>
  <c r="H11" i="46" s="1"/>
  <c r="BV11" i="46"/>
  <c r="G11" i="46" s="1"/>
  <c r="BU11" i="46"/>
  <c r="F11" i="46" s="1"/>
  <c r="BT11" i="46"/>
  <c r="E11" i="46" s="1"/>
  <c r="BS11" i="46"/>
  <c r="D11" i="46" s="1"/>
  <c r="B11" i="46"/>
  <c r="A11" i="46"/>
  <c r="EF10" i="46"/>
  <c r="EE10" i="46"/>
  <c r="BP10" i="44" s="1"/>
  <c r="ED10" i="46"/>
  <c r="BO10" i="44" s="1"/>
  <c r="EC10" i="46"/>
  <c r="EB10" i="46"/>
  <c r="BM10" i="46" s="1"/>
  <c r="EA10" i="46"/>
  <c r="BL10" i="46" s="1"/>
  <c r="DZ10" i="46"/>
  <c r="BK10" i="46" s="1"/>
  <c r="DY10" i="46"/>
  <c r="BJ10" i="46" s="1"/>
  <c r="DX10" i="46"/>
  <c r="DW10" i="46"/>
  <c r="BH10" i="44" s="1"/>
  <c r="DV10" i="46"/>
  <c r="BG10" i="46" s="1"/>
  <c r="DU10" i="46"/>
  <c r="BF10" i="46" s="1"/>
  <c r="DT10" i="46"/>
  <c r="BE10" i="46" s="1"/>
  <c r="DS10" i="46"/>
  <c r="BD10" i="46" s="1"/>
  <c r="DR10" i="46"/>
  <c r="BC10" i="46" s="1"/>
  <c r="DQ10" i="46"/>
  <c r="DP10" i="46"/>
  <c r="BA10" i="46" s="1"/>
  <c r="DO10" i="46"/>
  <c r="AZ10" i="44" s="1"/>
  <c r="DN10" i="46"/>
  <c r="AY10" i="46" s="1"/>
  <c r="DM10" i="46"/>
  <c r="AX10" i="46" s="1"/>
  <c r="DL10" i="46"/>
  <c r="DK10" i="46"/>
  <c r="AV10" i="46" s="1"/>
  <c r="DJ10" i="46"/>
  <c r="AU10" i="46" s="1"/>
  <c r="DI10" i="46"/>
  <c r="AT10" i="46" s="1"/>
  <c r="DH10" i="46"/>
  <c r="DG10" i="46"/>
  <c r="AR10" i="44" s="1"/>
  <c r="DF10" i="46"/>
  <c r="DE10" i="46"/>
  <c r="AP10" i="46" s="1"/>
  <c r="DD10" i="46"/>
  <c r="AO10" i="46" s="1"/>
  <c r="DC10" i="46"/>
  <c r="DB10" i="46"/>
  <c r="AM10" i="46" s="1"/>
  <c r="DA10" i="46"/>
  <c r="AL10" i="46" s="1"/>
  <c r="CZ10" i="46"/>
  <c r="AK10" i="46" s="1"/>
  <c r="CY10" i="46"/>
  <c r="AJ10" i="44" s="1"/>
  <c r="CX10" i="46"/>
  <c r="AI10" i="46" s="1"/>
  <c r="CW10" i="46"/>
  <c r="AH10" i="46" s="1"/>
  <c r="CV10" i="46"/>
  <c r="AG10" i="46" s="1"/>
  <c r="CU10" i="46"/>
  <c r="AF10" i="46" s="1"/>
  <c r="CT10" i="46"/>
  <c r="AE10" i="46" s="1"/>
  <c r="CS10" i="46"/>
  <c r="AD10" i="46" s="1"/>
  <c r="CR10" i="46"/>
  <c r="CQ10" i="46"/>
  <c r="AB10" i="44" s="1"/>
  <c r="CP10" i="46"/>
  <c r="AA10" i="46" s="1"/>
  <c r="CO10" i="46"/>
  <c r="Z10" i="46" s="1"/>
  <c r="CN10" i="46"/>
  <c r="Y10" i="46" s="1"/>
  <c r="CM10" i="46"/>
  <c r="CL10" i="46"/>
  <c r="W10" i="46" s="1"/>
  <c r="CK10" i="46"/>
  <c r="V10" i="46" s="1"/>
  <c r="CJ10" i="46"/>
  <c r="U10" i="46" s="1"/>
  <c r="CI10" i="46"/>
  <c r="T10" i="44" s="1"/>
  <c r="CH10" i="46"/>
  <c r="S10" i="46" s="1"/>
  <c r="CG10" i="46"/>
  <c r="R10" i="46" s="1"/>
  <c r="CF10" i="46"/>
  <c r="Q10" i="46" s="1"/>
  <c r="CE10" i="46"/>
  <c r="P10" i="46" s="1"/>
  <c r="CD10" i="46"/>
  <c r="CC10" i="46"/>
  <c r="N10" i="46" s="1"/>
  <c r="CB10" i="46"/>
  <c r="CA10" i="46"/>
  <c r="L10" i="44" s="1"/>
  <c r="BZ10" i="46"/>
  <c r="K10" i="46" s="1"/>
  <c r="BY10" i="46"/>
  <c r="J10" i="46" s="1"/>
  <c r="BX10" i="46"/>
  <c r="I10" i="46" s="1"/>
  <c r="BW10" i="46"/>
  <c r="H10" i="46" s="1"/>
  <c r="BV10" i="46"/>
  <c r="BU10" i="46"/>
  <c r="F10" i="46" s="1"/>
  <c r="BT10" i="46"/>
  <c r="E10" i="46" s="1"/>
  <c r="BS10" i="46"/>
  <c r="D10" i="44" s="1"/>
  <c r="BO10" i="46"/>
  <c r="A10" i="46"/>
  <c r="A8" i="27" s="1"/>
  <c r="EF9" i="46"/>
  <c r="BQ9" i="46" s="1"/>
  <c r="EE9" i="46"/>
  <c r="ED9" i="46"/>
  <c r="BO9" i="46" s="1"/>
  <c r="EC9" i="46"/>
  <c r="EB9" i="46"/>
  <c r="BM9" i="46" s="1"/>
  <c r="EA9" i="46"/>
  <c r="BL9" i="46" s="1"/>
  <c r="DZ9" i="46"/>
  <c r="BK9" i="46" s="1"/>
  <c r="DY9" i="46"/>
  <c r="BJ9" i="46" s="1"/>
  <c r="DX9" i="46"/>
  <c r="DW9" i="46"/>
  <c r="BH9" i="46" s="1"/>
  <c r="DV9" i="46"/>
  <c r="DU9" i="46"/>
  <c r="BF9" i="46" s="1"/>
  <c r="DT9" i="46"/>
  <c r="BE9" i="46" s="1"/>
  <c r="DS9" i="46"/>
  <c r="BD9" i="44" s="1"/>
  <c r="DR9" i="46"/>
  <c r="BC9" i="46" s="1"/>
  <c r="DQ9" i="46"/>
  <c r="BB9" i="46" s="1"/>
  <c r="DP9" i="46"/>
  <c r="BA9" i="46" s="1"/>
  <c r="DO9" i="46"/>
  <c r="AZ9" i="46" s="1"/>
  <c r="DN9" i="46"/>
  <c r="DM9" i="46"/>
  <c r="AX9" i="46" s="1"/>
  <c r="DL9" i="46"/>
  <c r="AW9" i="46" s="1"/>
  <c r="DK9" i="46"/>
  <c r="AV9" i="44" s="1"/>
  <c r="DJ9" i="46"/>
  <c r="AU9" i="46" s="1"/>
  <c r="DI9" i="46"/>
  <c r="AT9" i="46" s="1"/>
  <c r="DH9" i="46"/>
  <c r="AS9" i="46" s="1"/>
  <c r="DG9" i="46"/>
  <c r="DF9" i="46"/>
  <c r="AQ9" i="46" s="1"/>
  <c r="DE9" i="46"/>
  <c r="AP9" i="46" s="1"/>
  <c r="DD9" i="46"/>
  <c r="DC9" i="46"/>
  <c r="AN9" i="46" s="1"/>
  <c r="DB9" i="46"/>
  <c r="AM9" i="46" s="1"/>
  <c r="DA9" i="46"/>
  <c r="AL9" i="46" s="1"/>
  <c r="CZ9" i="46"/>
  <c r="AK9" i="46" s="1"/>
  <c r="CY9" i="46"/>
  <c r="AJ9" i="46" s="1"/>
  <c r="CX9" i="46"/>
  <c r="AI9" i="46" s="1"/>
  <c r="CW9" i="46"/>
  <c r="AH9" i="46" s="1"/>
  <c r="CV9" i="46"/>
  <c r="AG9" i="46" s="1"/>
  <c r="CU9" i="46"/>
  <c r="AF9" i="46" s="1"/>
  <c r="CT9" i="46"/>
  <c r="AE9" i="46" s="1"/>
  <c r="CS9" i="46"/>
  <c r="AD9" i="46" s="1"/>
  <c r="CR9" i="46"/>
  <c r="AC9" i="46" s="1"/>
  <c r="CQ9" i="46"/>
  <c r="AB9" i="46" s="1"/>
  <c r="CP9" i="46"/>
  <c r="CO9" i="46"/>
  <c r="Z9" i="46" s="1"/>
  <c r="CN9" i="46"/>
  <c r="Y9" i="46" s="1"/>
  <c r="CM9" i="46"/>
  <c r="X9" i="44" s="1"/>
  <c r="CL9" i="46"/>
  <c r="W9" i="46" s="1"/>
  <c r="CK9" i="46"/>
  <c r="V9" i="46" s="1"/>
  <c r="CJ9" i="46"/>
  <c r="U9" i="46" s="1"/>
  <c r="CI9" i="46"/>
  <c r="CH9" i="46"/>
  <c r="S9" i="46" s="1"/>
  <c r="CG9" i="46"/>
  <c r="CF9" i="46"/>
  <c r="CE9" i="46"/>
  <c r="P9" i="44" s="1"/>
  <c r="CD9" i="46"/>
  <c r="O9" i="46" s="1"/>
  <c r="CC9" i="46"/>
  <c r="N9" i="46" s="1"/>
  <c r="CB9" i="46"/>
  <c r="M9" i="46" s="1"/>
  <c r="CA9" i="46"/>
  <c r="BZ9" i="46"/>
  <c r="BY9" i="46"/>
  <c r="J9" i="46" s="1"/>
  <c r="BX9" i="46"/>
  <c r="I9" i="46" s="1"/>
  <c r="BW9" i="46"/>
  <c r="H9" i="46" s="1"/>
  <c r="BV9" i="46"/>
  <c r="G9" i="46" s="1"/>
  <c r="BU9" i="46"/>
  <c r="F9" i="46" s="1"/>
  <c r="BT9" i="46"/>
  <c r="E9" i="46" s="1"/>
  <c r="BS9" i="46"/>
  <c r="A9" i="46"/>
  <c r="A9" i="44" s="1"/>
  <c r="EF8" i="46"/>
  <c r="BQ8" i="46" s="1"/>
  <c r="EE8" i="46"/>
  <c r="BP8" i="46" s="1"/>
  <c r="ED8" i="46"/>
  <c r="BO8" i="44" s="1"/>
  <c r="EC8" i="46"/>
  <c r="BN8" i="44" s="1"/>
  <c r="EB8" i="46"/>
  <c r="BM8" i="46" s="1"/>
  <c r="EA8" i="46"/>
  <c r="BL8" i="46" s="1"/>
  <c r="DZ8" i="46"/>
  <c r="BK8" i="46" s="1"/>
  <c r="DY8" i="46"/>
  <c r="BJ8" i="44" s="1"/>
  <c r="DX8" i="46"/>
  <c r="BI8" i="46" s="1"/>
  <c r="DW8" i="46"/>
  <c r="BH8" i="46" s="1"/>
  <c r="DV8" i="46"/>
  <c r="DU8" i="46"/>
  <c r="BF8" i="46" s="1"/>
  <c r="DT8" i="46"/>
  <c r="BE8" i="44" s="1"/>
  <c r="DS8" i="46"/>
  <c r="BD8" i="46" s="1"/>
  <c r="DR8" i="46"/>
  <c r="BC8" i="46" s="1"/>
  <c r="DQ8" i="46"/>
  <c r="BB8" i="44" s="1"/>
  <c r="DP8" i="46"/>
  <c r="BA8" i="44" s="1"/>
  <c r="DO8" i="46"/>
  <c r="DN8" i="46"/>
  <c r="DM8" i="46"/>
  <c r="AX8" i="46" s="1"/>
  <c r="DL8" i="46"/>
  <c r="AW8" i="46" s="1"/>
  <c r="DK8" i="46"/>
  <c r="AV8" i="46" s="1"/>
  <c r="DJ8" i="46"/>
  <c r="DI8" i="46"/>
  <c r="AT8" i="44" s="1"/>
  <c r="DH8" i="46"/>
  <c r="AS8" i="44" s="1"/>
  <c r="DG8" i="46"/>
  <c r="AR8" i="46" s="1"/>
  <c r="DF8" i="46"/>
  <c r="AQ8" i="46" s="1"/>
  <c r="DE8" i="46"/>
  <c r="AP8" i="46" s="1"/>
  <c r="DD8" i="46"/>
  <c r="AO8" i="46" s="1"/>
  <c r="DC8" i="46"/>
  <c r="AN8" i="46" s="1"/>
  <c r="DB8" i="46"/>
  <c r="AM8" i="46" s="1"/>
  <c r="DA8" i="46"/>
  <c r="AL8" i="44" s="1"/>
  <c r="CZ8" i="46"/>
  <c r="AK8" i="44" s="1"/>
  <c r="CY8" i="46"/>
  <c r="AJ8" i="46" s="1"/>
  <c r="CX8" i="46"/>
  <c r="CW8" i="46"/>
  <c r="AH8" i="46" s="1"/>
  <c r="CV8" i="46"/>
  <c r="AG8" i="46" s="1"/>
  <c r="CU8" i="46"/>
  <c r="AF8" i="46" s="1"/>
  <c r="CT8" i="46"/>
  <c r="AE8" i="46" s="1"/>
  <c r="CS8" i="46"/>
  <c r="AD8" i="44" s="1"/>
  <c r="CR8" i="46"/>
  <c r="AC8" i="44" s="1"/>
  <c r="CQ8" i="46"/>
  <c r="CP8" i="46"/>
  <c r="CO8" i="46"/>
  <c r="Z8" i="46" s="1"/>
  <c r="CN8" i="46"/>
  <c r="Y8" i="46" s="1"/>
  <c r="CM8" i="46"/>
  <c r="CL8" i="46"/>
  <c r="W8" i="46" s="1"/>
  <c r="CK8" i="46"/>
  <c r="V8" i="44" s="1"/>
  <c r="CJ8" i="46"/>
  <c r="U8" i="46" s="1"/>
  <c r="CI8" i="46"/>
  <c r="T8" i="46" s="1"/>
  <c r="CH8" i="46"/>
  <c r="S8" i="46" s="1"/>
  <c r="CG8" i="46"/>
  <c r="R8" i="46" s="1"/>
  <c r="CF8" i="46"/>
  <c r="Q8" i="46" s="1"/>
  <c r="CE8" i="46"/>
  <c r="P8" i="46" s="1"/>
  <c r="CD8" i="46"/>
  <c r="O8" i="46" s="1"/>
  <c r="CC8" i="46"/>
  <c r="N8" i="46" s="1"/>
  <c r="CB8" i="46"/>
  <c r="M8" i="46" s="1"/>
  <c r="CA8" i="46"/>
  <c r="L8" i="46" s="1"/>
  <c r="BZ8" i="46"/>
  <c r="BY8" i="46"/>
  <c r="J8" i="46" s="1"/>
  <c r="BX8" i="46"/>
  <c r="I8" i="46" s="1"/>
  <c r="BW8" i="46"/>
  <c r="BV8" i="46"/>
  <c r="BU8" i="46"/>
  <c r="F8" i="46" s="1"/>
  <c r="BT8" i="46"/>
  <c r="E8" i="46" s="1"/>
  <c r="BS8" i="46"/>
  <c r="A8" i="46"/>
  <c r="A6" i="27" s="1"/>
  <c r="EF7" i="46"/>
  <c r="BQ7" i="46" s="1"/>
  <c r="EE7" i="46"/>
  <c r="ED7" i="46"/>
  <c r="BO7" i="46" s="1"/>
  <c r="EC7" i="46"/>
  <c r="BN7" i="46" s="1"/>
  <c r="EB7" i="46"/>
  <c r="EA7" i="46"/>
  <c r="BL7" i="46" s="1"/>
  <c r="DZ7" i="46"/>
  <c r="BK7" i="46" s="1"/>
  <c r="DY7" i="46"/>
  <c r="BJ7" i="46" s="1"/>
  <c r="DX7" i="46"/>
  <c r="BI7" i="46" s="1"/>
  <c r="DW7" i="46"/>
  <c r="BH7" i="46" s="1"/>
  <c r="DV7" i="46"/>
  <c r="DU7" i="46"/>
  <c r="BF7" i="46" s="1"/>
  <c r="DT7" i="46"/>
  <c r="BE7" i="46" s="1"/>
  <c r="DS7" i="46"/>
  <c r="DR7" i="46"/>
  <c r="BC7" i="46" s="1"/>
  <c r="DQ7" i="46"/>
  <c r="DP7" i="46"/>
  <c r="BA7" i="46" s="1"/>
  <c r="DO7" i="46"/>
  <c r="AZ7" i="46" s="1"/>
  <c r="DN7" i="46"/>
  <c r="AY7" i="46" s="1"/>
  <c r="DM7" i="46"/>
  <c r="AX7" i="46" s="1"/>
  <c r="DL7" i="46"/>
  <c r="DK7" i="46"/>
  <c r="AV7" i="46" s="1"/>
  <c r="DJ7" i="46"/>
  <c r="AU7" i="46" s="1"/>
  <c r="DI7" i="46"/>
  <c r="AT7" i="46" s="1"/>
  <c r="DH7" i="46"/>
  <c r="AS7" i="46" s="1"/>
  <c r="DG7" i="46"/>
  <c r="AR7" i="46" s="1"/>
  <c r="DF7" i="46"/>
  <c r="AQ7" i="46" s="1"/>
  <c r="DE7" i="46"/>
  <c r="AP7" i="46" s="1"/>
  <c r="DD7" i="46"/>
  <c r="AO7" i="46" s="1"/>
  <c r="DC7" i="46"/>
  <c r="AN7" i="46" s="1"/>
  <c r="DB7" i="46"/>
  <c r="AM7" i="46" s="1"/>
  <c r="DA7" i="46"/>
  <c r="AL7" i="46" s="1"/>
  <c r="CZ7" i="46"/>
  <c r="CY7" i="46"/>
  <c r="CX7" i="46"/>
  <c r="CW7" i="46"/>
  <c r="AH7" i="46" s="1"/>
  <c r="CV7" i="46"/>
  <c r="CU7" i="46"/>
  <c r="AF7" i="46" s="1"/>
  <c r="CT7" i="46"/>
  <c r="AE7" i="46" s="1"/>
  <c r="CS7" i="46"/>
  <c r="AD7" i="46" s="1"/>
  <c r="CR7" i="46"/>
  <c r="AC7" i="46" s="1"/>
  <c r="CQ7" i="46"/>
  <c r="CP7" i="46"/>
  <c r="AA7" i="46" s="1"/>
  <c r="CO7" i="46"/>
  <c r="Z7" i="46" s="1"/>
  <c r="CN7" i="46"/>
  <c r="Y7" i="46" s="1"/>
  <c r="CM7" i="46"/>
  <c r="X7" i="46" s="1"/>
  <c r="CL7" i="46"/>
  <c r="W7" i="46" s="1"/>
  <c r="CK7" i="46"/>
  <c r="V7" i="46" s="1"/>
  <c r="CJ7" i="46"/>
  <c r="U7" i="46" s="1"/>
  <c r="CI7" i="46"/>
  <c r="T7" i="46" s="1"/>
  <c r="CH7" i="46"/>
  <c r="S7" i="46" s="1"/>
  <c r="CG7" i="46"/>
  <c r="R7" i="46" s="1"/>
  <c r="CF7" i="46"/>
  <c r="CE7" i="46"/>
  <c r="P7" i="46" s="1"/>
  <c r="CD7" i="46"/>
  <c r="O7" i="46" s="1"/>
  <c r="CC7" i="46"/>
  <c r="N7" i="46" s="1"/>
  <c r="CB7" i="46"/>
  <c r="M7" i="46" s="1"/>
  <c r="CA7" i="46"/>
  <c r="BZ7" i="46"/>
  <c r="K7" i="46" s="1"/>
  <c r="BY7" i="46"/>
  <c r="J7" i="46" s="1"/>
  <c r="BX7" i="46"/>
  <c r="BW7" i="46"/>
  <c r="H7" i="46" s="1"/>
  <c r="BV7" i="46"/>
  <c r="G7" i="46" s="1"/>
  <c r="BU7" i="46"/>
  <c r="F7" i="46" s="1"/>
  <c r="BT7" i="46"/>
  <c r="E7" i="46" s="1"/>
  <c r="BS7" i="46"/>
  <c r="A7" i="46"/>
  <c r="A7" i="44" s="1"/>
  <c r="EF6" i="46"/>
  <c r="BQ6" i="46" s="1"/>
  <c r="EE6" i="46"/>
  <c r="ED6" i="46"/>
  <c r="EC6" i="46"/>
  <c r="EB6" i="46"/>
  <c r="BM6" i="46" s="1"/>
  <c r="EA6" i="46"/>
  <c r="BL6" i="46" s="1"/>
  <c r="DZ6" i="46"/>
  <c r="DY6" i="46"/>
  <c r="DX6" i="46"/>
  <c r="BI6" i="46" s="1"/>
  <c r="DW6" i="46"/>
  <c r="BH6" i="46" s="1"/>
  <c r="DV6" i="46"/>
  <c r="DU6" i="46"/>
  <c r="DT6" i="46"/>
  <c r="BE6" i="44" s="1"/>
  <c r="DS6" i="46"/>
  <c r="BD6" i="46" s="1"/>
  <c r="DR6" i="46"/>
  <c r="DQ6" i="46"/>
  <c r="DP6" i="46"/>
  <c r="DO6" i="46"/>
  <c r="DN6" i="46"/>
  <c r="DM6" i="46"/>
  <c r="DL6" i="46"/>
  <c r="AW6" i="44" s="1"/>
  <c r="DK6" i="46"/>
  <c r="AV6" i="46" s="1"/>
  <c r="DJ6" i="46"/>
  <c r="DI6" i="46"/>
  <c r="DH6" i="46"/>
  <c r="AS6" i="46" s="1"/>
  <c r="DG6" i="46"/>
  <c r="DF6" i="46"/>
  <c r="DE6" i="46"/>
  <c r="AP6" i="46" s="1"/>
  <c r="DD6" i="46"/>
  <c r="AO6" i="44" s="1"/>
  <c r="DC6" i="46"/>
  <c r="AN6" i="46" s="1"/>
  <c r="DB6" i="46"/>
  <c r="DA6" i="46"/>
  <c r="CZ6" i="46"/>
  <c r="AK6" i="46" s="1"/>
  <c r="CY6" i="46"/>
  <c r="AJ6" i="46" s="1"/>
  <c r="CX6" i="46"/>
  <c r="CW6" i="46"/>
  <c r="AH6" i="46" s="1"/>
  <c r="CV6" i="46"/>
  <c r="AG6" i="44" s="1"/>
  <c r="CU6" i="46"/>
  <c r="AF6" i="46" s="1"/>
  <c r="CT6" i="46"/>
  <c r="CS6" i="46"/>
  <c r="CR6" i="46"/>
  <c r="CQ6" i="46"/>
  <c r="AB6" i="46" s="1"/>
  <c r="CP6" i="46"/>
  <c r="CO6" i="46"/>
  <c r="Z6" i="46" s="1"/>
  <c r="CN6" i="46"/>
  <c r="Y6" i="46" s="1"/>
  <c r="CM6" i="46"/>
  <c r="X6" i="46" s="1"/>
  <c r="CL6" i="46"/>
  <c r="CK6" i="46"/>
  <c r="CJ6" i="46"/>
  <c r="CI6" i="46"/>
  <c r="CH6" i="46"/>
  <c r="S6" i="46" s="1"/>
  <c r="CG6" i="46"/>
  <c r="R6" i="46" s="1"/>
  <c r="CF6" i="46"/>
  <c r="Q6" i="46" s="1"/>
  <c r="CE6" i="46"/>
  <c r="P6" i="46" s="1"/>
  <c r="CD6" i="46"/>
  <c r="CC6" i="46"/>
  <c r="CB6" i="46"/>
  <c r="CA6" i="46"/>
  <c r="BZ6" i="46"/>
  <c r="BY6" i="46"/>
  <c r="J6" i="46" s="1"/>
  <c r="BX6" i="46"/>
  <c r="I6" i="46" s="1"/>
  <c r="BW6" i="46"/>
  <c r="H6" i="46" s="1"/>
  <c r="BV6" i="46"/>
  <c r="BU6" i="46"/>
  <c r="BT6" i="46"/>
  <c r="E6" i="46" s="1"/>
  <c r="BS6" i="46"/>
  <c r="BP6" i="46"/>
  <c r="BO6" i="46"/>
  <c r="BN6" i="46"/>
  <c r="BK6" i="46"/>
  <c r="BJ6" i="46"/>
  <c r="BG6" i="46"/>
  <c r="BF6" i="46"/>
  <c r="BE6" i="46"/>
  <c r="BC6" i="46"/>
  <c r="BB6" i="46"/>
  <c r="BA6" i="46"/>
  <c r="AZ6" i="46"/>
  <c r="AY6" i="46"/>
  <c r="AX6" i="46"/>
  <c r="AW6" i="46"/>
  <c r="AU6" i="46"/>
  <c r="AT6" i="46"/>
  <c r="AR6" i="46"/>
  <c r="AQ6" i="46"/>
  <c r="AM6" i="46"/>
  <c r="AL6" i="46"/>
  <c r="AI6" i="46"/>
  <c r="AE6" i="46"/>
  <c r="AD6" i="46"/>
  <c r="AC6" i="46"/>
  <c r="AA6" i="46"/>
  <c r="W6" i="46"/>
  <c r="V6" i="46"/>
  <c r="U6" i="46"/>
  <c r="T6" i="46"/>
  <c r="O6" i="46"/>
  <c r="N6" i="46"/>
  <c r="M6" i="46"/>
  <c r="L6" i="46"/>
  <c r="K6" i="46"/>
  <c r="G6" i="46"/>
  <c r="F6" i="46"/>
  <c r="D6" i="46"/>
  <c r="A6" i="46"/>
  <c r="A6" i="44" s="1"/>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P207" i="44"/>
  <c r="BK207" i="44"/>
  <c r="BI207" i="44"/>
  <c r="BC207" i="44"/>
  <c r="AY207" i="44"/>
  <c r="AV207" i="44"/>
  <c r="AU207" i="44"/>
  <c r="AM207" i="44"/>
  <c r="AL207" i="44"/>
  <c r="AF207" i="44"/>
  <c r="AE207" i="44"/>
  <c r="AD207" i="44"/>
  <c r="AB207" i="44"/>
  <c r="X207" i="44"/>
  <c r="W207" i="44"/>
  <c r="P207" i="44"/>
  <c r="O207" i="44"/>
  <c r="G207" i="44"/>
  <c r="F207" i="44"/>
  <c r="BQ206" i="44"/>
  <c r="BP206" i="44"/>
  <c r="BH206" i="44"/>
  <c r="BG206" i="44"/>
  <c r="BA206" i="44"/>
  <c r="AZ206" i="44"/>
  <c r="AV206" i="44"/>
  <c r="AR206" i="44"/>
  <c r="AO206" i="44"/>
  <c r="AK206" i="44"/>
  <c r="AJ206" i="44"/>
  <c r="AB206" i="44"/>
  <c r="AA206" i="44"/>
  <c r="Z206" i="44"/>
  <c r="Y206" i="44"/>
  <c r="U206" i="44"/>
  <c r="T206" i="44"/>
  <c r="R206" i="44"/>
  <c r="M206" i="44"/>
  <c r="L206" i="44"/>
  <c r="E206" i="44"/>
  <c r="D206" i="44"/>
  <c r="BL205" i="44"/>
  <c r="BJ205" i="44"/>
  <c r="BE205" i="44"/>
  <c r="BD205" i="44"/>
  <c r="BB205" i="44"/>
  <c r="AV205" i="44"/>
  <c r="AN205" i="44"/>
  <c r="AL205" i="44"/>
  <c r="AK205" i="44"/>
  <c r="AI205" i="44"/>
  <c r="AG205" i="44"/>
  <c r="AF205" i="44"/>
  <c r="Y205" i="44"/>
  <c r="X205" i="44"/>
  <c r="V205" i="44"/>
  <c r="T205" i="44"/>
  <c r="Q205" i="44"/>
  <c r="P205" i="44"/>
  <c r="N205" i="44"/>
  <c r="K205" i="44"/>
  <c r="H205" i="44"/>
  <c r="BP204" i="44"/>
  <c r="BO204" i="44"/>
  <c r="BN204" i="44"/>
  <c r="BH204" i="44"/>
  <c r="BF204" i="44"/>
  <c r="AZ204" i="44"/>
  <c r="AR204" i="44"/>
  <c r="AP204" i="44"/>
  <c r="AK204" i="44"/>
  <c r="AJ204" i="44"/>
  <c r="AC204" i="44"/>
  <c r="AB204" i="44"/>
  <c r="Z204" i="44"/>
  <c r="U204" i="44"/>
  <c r="T204" i="44"/>
  <c r="O204" i="44"/>
  <c r="M204" i="44"/>
  <c r="L204" i="44"/>
  <c r="J204" i="44"/>
  <c r="E204" i="44"/>
  <c r="D204" i="44"/>
  <c r="BL203" i="44"/>
  <c r="BJ203" i="44"/>
  <c r="BE203" i="44"/>
  <c r="BD203" i="44"/>
  <c r="BB203" i="44"/>
  <c r="AW203" i="44"/>
  <c r="AV203" i="44"/>
  <c r="AT203" i="44"/>
  <c r="AS203" i="44"/>
  <c r="AO203" i="44"/>
  <c r="AN203" i="44"/>
  <c r="AG203" i="44"/>
  <c r="AF203" i="44"/>
  <c r="X203" i="44"/>
  <c r="W203" i="44"/>
  <c r="V203" i="44"/>
  <c r="P203" i="44"/>
  <c r="N203" i="44"/>
  <c r="I203" i="44"/>
  <c r="H203" i="44"/>
  <c r="F203" i="44"/>
  <c r="BQ202" i="44"/>
  <c r="BO202" i="44"/>
  <c r="BI202" i="44"/>
  <c r="BA202" i="44"/>
  <c r="AY202" i="44"/>
  <c r="AS202" i="44"/>
  <c r="AQ202" i="44"/>
  <c r="AL202" i="44"/>
  <c r="AK202" i="44"/>
  <c r="AI202" i="44"/>
  <c r="AH202" i="44"/>
  <c r="AC202" i="44"/>
  <c r="AA202" i="44"/>
  <c r="U202" i="44"/>
  <c r="S202" i="44"/>
  <c r="M202" i="44"/>
  <c r="E202" i="44"/>
  <c r="BN201" i="44"/>
  <c r="BM201" i="44"/>
  <c r="BE201" i="44"/>
  <c r="BC201" i="44"/>
  <c r="AX201" i="44"/>
  <c r="AW201" i="44"/>
  <c r="AU201" i="44"/>
  <c r="AO201" i="44"/>
  <c r="AL201" i="44"/>
  <c r="AH201" i="44"/>
  <c r="AG201" i="44"/>
  <c r="AE201" i="44"/>
  <c r="Y201" i="44"/>
  <c r="W201" i="44"/>
  <c r="R201" i="44"/>
  <c r="Q201" i="44"/>
  <c r="O201" i="44"/>
  <c r="I201" i="44"/>
  <c r="H201" i="44"/>
  <c r="BQ200" i="44"/>
  <c r="BO200" i="44"/>
  <c r="BJ200" i="44"/>
  <c r="BI200" i="44"/>
  <c r="BG200" i="44"/>
  <c r="BA200" i="44"/>
  <c r="AS200" i="44"/>
  <c r="AQ200" i="44"/>
  <c r="AN200" i="44"/>
  <c r="AK200" i="44"/>
  <c r="AI200" i="44"/>
  <c r="AC200" i="44"/>
  <c r="V200" i="44"/>
  <c r="U200" i="44"/>
  <c r="S200" i="44"/>
  <c r="Q200" i="44"/>
  <c r="M200" i="44"/>
  <c r="K200" i="44"/>
  <c r="F200" i="44"/>
  <c r="E200" i="44"/>
  <c r="BM199" i="44"/>
  <c r="BK199" i="44"/>
  <c r="BJ199" i="44"/>
  <c r="BF199" i="44"/>
  <c r="BE199" i="44"/>
  <c r="AW199" i="44"/>
  <c r="AO199" i="44"/>
  <c r="AG199" i="44"/>
  <c r="Y199" i="44"/>
  <c r="R199" i="44"/>
  <c r="Q199" i="44"/>
  <c r="J199" i="44"/>
  <c r="I199" i="44"/>
  <c r="BQ198" i="44"/>
  <c r="BI198" i="44"/>
  <c r="BB198" i="44"/>
  <c r="BA198" i="44"/>
  <c r="AY198" i="44"/>
  <c r="AT198" i="44"/>
  <c r="AS198" i="44"/>
  <c r="AN198" i="44"/>
  <c r="AL198" i="44"/>
  <c r="AK198" i="44"/>
  <c r="AC198" i="44"/>
  <c r="AA198" i="44"/>
  <c r="V198" i="44"/>
  <c r="U198" i="44"/>
  <c r="Q198" i="44"/>
  <c r="M198" i="44"/>
  <c r="K198" i="44"/>
  <c r="F198" i="44"/>
  <c r="E198" i="44"/>
  <c r="BM197" i="44"/>
  <c r="BI197" i="44"/>
  <c r="BF197" i="44"/>
  <c r="BE197" i="44"/>
  <c r="BC197" i="44"/>
  <c r="AW197" i="44"/>
  <c r="AO197" i="44"/>
  <c r="AG197" i="44"/>
  <c r="Y197" i="44"/>
  <c r="W197" i="44"/>
  <c r="Q197" i="44"/>
  <c r="P197" i="44"/>
  <c r="O197" i="44"/>
  <c r="I197" i="44"/>
  <c r="BQ196" i="44"/>
  <c r="BO196" i="44"/>
  <c r="BL196" i="44"/>
  <c r="BK196" i="44"/>
  <c r="BI196" i="44"/>
  <c r="BC196" i="44"/>
  <c r="AU196" i="44"/>
  <c r="AS196" i="44"/>
  <c r="AM196" i="44"/>
  <c r="AH196" i="44"/>
  <c r="AF196" i="44"/>
  <c r="AE196" i="44"/>
  <c r="W196" i="44"/>
  <c r="U196" i="44"/>
  <c r="O196" i="44"/>
  <c r="J196" i="44"/>
  <c r="G196" i="44"/>
  <c r="BO195" i="44"/>
  <c r="BH195" i="44"/>
  <c r="BG195" i="44"/>
  <c r="AY195" i="44"/>
  <c r="AU195" i="44"/>
  <c r="AQ195" i="44"/>
  <c r="AO195" i="44"/>
  <c r="AJ195" i="44"/>
  <c r="AI195" i="44"/>
  <c r="AB195" i="44"/>
  <c r="AA195" i="44"/>
  <c r="Y195" i="44"/>
  <c r="W195" i="44"/>
  <c r="T195" i="44"/>
  <c r="S195" i="44"/>
  <c r="K195" i="44"/>
  <c r="BQ194" i="44"/>
  <c r="BK194" i="44"/>
  <c r="BI194" i="44"/>
  <c r="BC194" i="44"/>
  <c r="AU194" i="44"/>
  <c r="AM194" i="44"/>
  <c r="AE194" i="44"/>
  <c r="AC194" i="44"/>
  <c r="W194" i="44"/>
  <c r="V194" i="44"/>
  <c r="U194" i="44"/>
  <c r="S194" i="44"/>
  <c r="R194" i="44"/>
  <c r="O194" i="44"/>
  <c r="M194" i="44"/>
  <c r="H194" i="44"/>
  <c r="G194" i="44"/>
  <c r="BO193" i="44"/>
  <c r="BK193" i="44"/>
  <c r="BJ193" i="44"/>
  <c r="BH193" i="44"/>
  <c r="BG193" i="44"/>
  <c r="AY193" i="44"/>
  <c r="AQ193" i="44"/>
  <c r="AI193" i="44"/>
  <c r="AG193" i="44"/>
  <c r="AE193" i="44"/>
  <c r="AA193" i="44"/>
  <c r="Y193" i="44"/>
  <c r="T193" i="44"/>
  <c r="S193" i="44"/>
  <c r="Q193" i="44"/>
  <c r="L193" i="44"/>
  <c r="K193" i="44"/>
  <c r="I193" i="44"/>
  <c r="BM192" i="44"/>
  <c r="BK192" i="44"/>
  <c r="BF192" i="44"/>
  <c r="BE192" i="44"/>
  <c r="BC192" i="44"/>
  <c r="AW192" i="44"/>
  <c r="AU192" i="44"/>
  <c r="AR192" i="44"/>
  <c r="AO192" i="44"/>
  <c r="AM192" i="44"/>
  <c r="AG192" i="44"/>
  <c r="AE192" i="44"/>
  <c r="Y192" i="44"/>
  <c r="W192" i="44"/>
  <c r="Q192" i="44"/>
  <c r="I192" i="44"/>
  <c r="G192" i="44"/>
  <c r="BQ191" i="44"/>
  <c r="BI191" i="44"/>
  <c r="BG191" i="44"/>
  <c r="BB191" i="44"/>
  <c r="BA191" i="44"/>
  <c r="AS191" i="44"/>
  <c r="AQ191" i="44"/>
  <c r="AK191" i="44"/>
  <c r="AC191" i="44"/>
  <c r="AA191" i="44"/>
  <c r="X191" i="44"/>
  <c r="V191" i="44"/>
  <c r="U191" i="44"/>
  <c r="S191" i="44"/>
  <c r="M191" i="44"/>
  <c r="I191" i="44"/>
  <c r="F191" i="44"/>
  <c r="E191" i="44"/>
  <c r="BM190" i="44"/>
  <c r="BE190" i="44"/>
  <c r="AW190" i="44"/>
  <c r="AU190" i="44"/>
  <c r="AP190" i="44"/>
  <c r="AO190" i="44"/>
  <c r="AH190" i="44"/>
  <c r="AG190" i="44"/>
  <c r="Y190" i="44"/>
  <c r="W190" i="44"/>
  <c r="Q190" i="44"/>
  <c r="O190" i="44"/>
  <c r="I190" i="44"/>
  <c r="BQ189" i="44"/>
  <c r="BO189" i="44"/>
  <c r="BI189" i="44"/>
  <c r="BD189" i="44"/>
  <c r="BA189" i="44"/>
  <c r="AY189" i="44"/>
  <c r="AS189" i="44"/>
  <c r="AK189" i="44"/>
  <c r="AC189" i="44"/>
  <c r="AA189" i="44"/>
  <c r="Y189" i="44"/>
  <c r="U189" i="44"/>
  <c r="S189" i="44"/>
  <c r="M189" i="44"/>
  <c r="E189" i="44"/>
  <c r="BO188" i="44"/>
  <c r="BG188" i="44"/>
  <c r="BE188" i="44"/>
  <c r="AY188" i="44"/>
  <c r="AQ188" i="44"/>
  <c r="AI188" i="44"/>
  <c r="AA188" i="44"/>
  <c r="Y188" i="44"/>
  <c r="S188" i="44"/>
  <c r="K188" i="44"/>
  <c r="I188" i="44"/>
  <c r="BQ187" i="44"/>
  <c r="BK187" i="44"/>
  <c r="BF187" i="44"/>
  <c r="BC187" i="44"/>
  <c r="AU187" i="44"/>
  <c r="AS187" i="44"/>
  <c r="AN187" i="44"/>
  <c r="AM187" i="44"/>
  <c r="AH187" i="44"/>
  <c r="AE187" i="44"/>
  <c r="W187" i="44"/>
  <c r="U187" i="44"/>
  <c r="O187" i="44"/>
  <c r="G187" i="44"/>
  <c r="E187" i="44"/>
  <c r="BP186" i="44"/>
  <c r="BH186" i="44"/>
  <c r="AZ186" i="44"/>
  <c r="AX186" i="44"/>
  <c r="AS186" i="44"/>
  <c r="AR186" i="44"/>
  <c r="AJ186" i="44"/>
  <c r="AH186" i="44"/>
  <c r="AB186" i="44"/>
  <c r="Z186" i="44"/>
  <c r="T186" i="44"/>
  <c r="R186" i="44"/>
  <c r="L186" i="44"/>
  <c r="E186" i="44"/>
  <c r="D186" i="44"/>
  <c r="BM185" i="44"/>
  <c r="BK185" i="44"/>
  <c r="BH185" i="44"/>
  <c r="BE185" i="44"/>
  <c r="BC185" i="44"/>
  <c r="AW185" i="44"/>
  <c r="AO185" i="44"/>
  <c r="AJ185" i="44"/>
  <c r="AG185" i="44"/>
  <c r="X185" i="44"/>
  <c r="W185" i="44"/>
  <c r="Q185" i="44"/>
  <c r="E185" i="44"/>
  <c r="BG184" i="44"/>
  <c r="AZ184" i="44"/>
  <c r="AY184" i="44"/>
  <c r="AI184" i="44"/>
  <c r="AC184" i="44"/>
  <c r="AA184" i="44"/>
  <c r="Y184" i="44"/>
  <c r="U184" i="44"/>
  <c r="K184" i="44"/>
  <c r="H184" i="44"/>
  <c r="BK183" i="44"/>
  <c r="BE183" i="44"/>
  <c r="BC183" i="44"/>
  <c r="AS183" i="44"/>
  <c r="AG183" i="44"/>
  <c r="AE183" i="44"/>
  <c r="Y183" i="44"/>
  <c r="R183" i="44"/>
  <c r="Q183" i="44"/>
  <c r="M183" i="44"/>
  <c r="E183" i="44"/>
  <c r="BO182" i="44"/>
  <c r="AK182" i="44"/>
  <c r="AI182" i="44"/>
  <c r="AF182" i="44"/>
  <c r="K182" i="44"/>
  <c r="F182" i="44"/>
  <c r="BN181" i="44"/>
  <c r="BL181" i="44"/>
  <c r="X181" i="44"/>
  <c r="H181" i="44"/>
  <c r="BH180" i="44"/>
  <c r="BB180" i="44"/>
  <c r="AU180" i="44"/>
  <c r="W180" i="44"/>
  <c r="E180" i="44"/>
  <c r="BO179" i="44"/>
  <c r="BL179" i="44"/>
  <c r="BE179" i="44"/>
  <c r="AT179" i="44"/>
  <c r="AN179" i="44"/>
  <c r="AG179" i="44"/>
  <c r="AF179" i="44"/>
  <c r="P179" i="44"/>
  <c r="I179" i="44"/>
  <c r="F179" i="44"/>
  <c r="BQ178" i="44"/>
  <c r="AW178" i="44"/>
  <c r="AS178" i="44"/>
  <c r="AK178" i="44"/>
  <c r="Q178" i="44"/>
  <c r="J178" i="44"/>
  <c r="F178" i="44"/>
  <c r="E178" i="44"/>
  <c r="BN177" i="44"/>
  <c r="AJ177" i="44"/>
  <c r="R177" i="44"/>
  <c r="J177" i="44"/>
  <c r="BQ176" i="44"/>
  <c r="BA176" i="44"/>
  <c r="AT176" i="44"/>
  <c r="AQ176" i="44"/>
  <c r="AH176" i="44"/>
  <c r="AD176" i="44"/>
  <c r="F176" i="44"/>
  <c r="E176" i="44"/>
  <c r="BQ175" i="44"/>
  <c r="AY175" i="44"/>
  <c r="AV175" i="44"/>
  <c r="AS175" i="44"/>
  <c r="Y175" i="44"/>
  <c r="T175" i="44"/>
  <c r="M175" i="44"/>
  <c r="K175" i="44"/>
  <c r="BO174" i="44"/>
  <c r="BM174" i="44"/>
  <c r="BK174" i="44"/>
  <c r="AO174" i="44"/>
  <c r="AM174" i="44"/>
  <c r="AA174" i="44"/>
  <c r="O174" i="44"/>
  <c r="L174" i="44"/>
  <c r="F174" i="44"/>
  <c r="BP173" i="44"/>
  <c r="AR173" i="44"/>
  <c r="AQ173" i="44"/>
  <c r="AI173" i="44"/>
  <c r="AB173" i="44"/>
  <c r="Y173" i="44"/>
  <c r="F173" i="44"/>
  <c r="D173" i="44"/>
  <c r="BQ172" i="44"/>
  <c r="BA172" i="44"/>
  <c r="AY172" i="44"/>
  <c r="AW172" i="44"/>
  <c r="AK172" i="44"/>
  <c r="R172" i="44"/>
  <c r="J172" i="44"/>
  <c r="I172" i="44"/>
  <c r="H172" i="44"/>
  <c r="BL171" i="44"/>
  <c r="BJ171" i="44"/>
  <c r="AP171" i="44"/>
  <c r="AD171" i="44"/>
  <c r="AA171" i="44"/>
  <c r="V171" i="44"/>
  <c r="H171" i="44"/>
  <c r="BF170" i="44"/>
  <c r="BA170" i="44"/>
  <c r="AY170" i="44"/>
  <c r="AX170" i="44"/>
  <c r="AH170" i="44"/>
  <c r="AA170" i="44"/>
  <c r="R170" i="44"/>
  <c r="K170" i="44"/>
  <c r="J170" i="44"/>
  <c r="AR169" i="44"/>
  <c r="AN169" i="44"/>
  <c r="AH169" i="44"/>
  <c r="AB169" i="44"/>
  <c r="Z169" i="44"/>
  <c r="X169" i="44"/>
  <c r="R169" i="44"/>
  <c r="J169" i="44"/>
  <c r="BL168" i="44"/>
  <c r="BE168" i="44"/>
  <c r="AT168" i="44"/>
  <c r="AR168" i="44"/>
  <c r="AB168" i="44"/>
  <c r="T168" i="44"/>
  <c r="BK167" i="44"/>
  <c r="BC167" i="44"/>
  <c r="AU167" i="44"/>
  <c r="AP167" i="44"/>
  <c r="AM167" i="44"/>
  <c r="AF167" i="44"/>
  <c r="H167" i="44"/>
  <c r="D167" i="44"/>
  <c r="BG166" i="44"/>
  <c r="BB166" i="44"/>
  <c r="AT166" i="44"/>
  <c r="AF166" i="44"/>
  <c r="W166" i="44"/>
  <c r="BA165" i="44"/>
  <c r="AY165" i="44"/>
  <c r="AX165" i="44"/>
  <c r="BL164" i="44"/>
  <c r="BK164" i="44"/>
  <c r="BJ164" i="44"/>
  <c r="BD164" i="44"/>
  <c r="BC164" i="44"/>
  <c r="AU164" i="44"/>
  <c r="AQ164" i="44"/>
  <c r="AM164" i="44"/>
  <c r="AD164" i="44"/>
  <c r="X164" i="44"/>
  <c r="K164" i="44"/>
  <c r="P163" i="44"/>
  <c r="BM162" i="44"/>
  <c r="BK162" i="44"/>
  <c r="F162" i="44"/>
  <c r="BQ161" i="44"/>
  <c r="BG161" i="44"/>
  <c r="AX161" i="44"/>
  <c r="AS161" i="44"/>
  <c r="AI161" i="44"/>
  <c r="BB160" i="44"/>
  <c r="AR160" i="44"/>
  <c r="AN160" i="44"/>
  <c r="AF160" i="44"/>
  <c r="AA160" i="44"/>
  <c r="AU159" i="44"/>
  <c r="AE159" i="44"/>
  <c r="BO158" i="44"/>
  <c r="BI158" i="44"/>
  <c r="BG158" i="44"/>
  <c r="AY158" i="44"/>
  <c r="AX158" i="44"/>
  <c r="AR158" i="44"/>
  <c r="AQ158" i="44"/>
  <c r="AI158" i="44"/>
  <c r="AH158" i="44"/>
  <c r="AF158" i="44"/>
  <c r="AA158" i="44"/>
  <c r="S158" i="44"/>
  <c r="G158" i="44"/>
  <c r="BG157" i="44"/>
  <c r="W157" i="44"/>
  <c r="AW156" i="44"/>
  <c r="AR156" i="44"/>
  <c r="AP156" i="44"/>
  <c r="AB156" i="44"/>
  <c r="V156" i="44"/>
  <c r="BB155" i="44"/>
  <c r="AE155" i="44"/>
  <c r="AD155" i="44"/>
  <c r="Z155" i="44"/>
  <c r="V155" i="44"/>
  <c r="BF154" i="44"/>
  <c r="AY154" i="44"/>
  <c r="Z154" i="44"/>
  <c r="R154" i="44"/>
  <c r="N154" i="44"/>
  <c r="BB153" i="44"/>
  <c r="AZ153" i="44"/>
  <c r="AT153" i="44"/>
  <c r="V153" i="44"/>
  <c r="M153" i="44"/>
  <c r="BD152" i="44"/>
  <c r="AX152" i="44"/>
  <c r="R152" i="44"/>
  <c r="BC151" i="44"/>
  <c r="V151" i="44"/>
  <c r="AP150" i="44"/>
  <c r="X150" i="44"/>
  <c r="P150" i="44"/>
  <c r="BP149" i="44"/>
  <c r="AS149" i="44"/>
  <c r="AL149" i="44"/>
  <c r="AC148" i="44"/>
  <c r="Z148" i="44"/>
  <c r="AE147" i="44"/>
  <c r="Z147" i="44"/>
  <c r="W147" i="44"/>
  <c r="J147" i="44"/>
  <c r="E147" i="44"/>
  <c r="AB146" i="44"/>
  <c r="BL145" i="44"/>
  <c r="AM145" i="44"/>
  <c r="AD144" i="44"/>
  <c r="BH143" i="44"/>
  <c r="S143" i="44"/>
  <c r="BD142" i="44"/>
  <c r="AY142" i="44"/>
  <c r="AU142" i="44"/>
  <c r="F142" i="44"/>
  <c r="X141" i="44"/>
  <c r="AU140" i="44"/>
  <c r="BG139" i="44"/>
  <c r="BL138" i="44"/>
  <c r="BD138" i="44"/>
  <c r="AV138" i="44"/>
  <c r="AU138" i="44"/>
  <c r="AN138" i="44"/>
  <c r="AF138" i="44"/>
  <c r="X138" i="44"/>
  <c r="P138" i="44"/>
  <c r="H138" i="44"/>
  <c r="AB137" i="44"/>
  <c r="BQ135" i="44"/>
  <c r="BI135" i="44"/>
  <c r="AS135" i="44"/>
  <c r="X134" i="44"/>
  <c r="Q134" i="44"/>
  <c r="M133" i="44"/>
  <c r="BL132" i="44"/>
  <c r="P132" i="44"/>
  <c r="BA131" i="44"/>
  <c r="T131" i="44"/>
  <c r="E131" i="44"/>
  <c r="BL130" i="44"/>
  <c r="AZ129" i="44"/>
  <c r="AA128" i="44"/>
  <c r="AM127" i="44"/>
  <c r="BJ125" i="44"/>
  <c r="AD125" i="44"/>
  <c r="AM123" i="44"/>
  <c r="L122" i="44"/>
  <c r="F120" i="44"/>
  <c r="AW119" i="44"/>
  <c r="AI117" i="44"/>
  <c r="AA117" i="44"/>
  <c r="X116" i="44"/>
  <c r="BJ114" i="44"/>
  <c r="AC114" i="44"/>
  <c r="P113" i="44"/>
  <c r="AD112" i="44"/>
  <c r="BQ6" i="44"/>
  <c r="BP6" i="44"/>
  <c r="BO6" i="44"/>
  <c r="BN6" i="44"/>
  <c r="BK6" i="44"/>
  <c r="BJ6" i="44"/>
  <c r="BI6" i="44"/>
  <c r="BH6" i="44"/>
  <c r="BG6" i="44"/>
  <c r="BF6" i="44"/>
  <c r="BC6" i="44"/>
  <c r="BB6" i="44"/>
  <c r="BA6" i="44"/>
  <c r="AZ6" i="44"/>
  <c r="AY6" i="44"/>
  <c r="AX6" i="44"/>
  <c r="AU6" i="44"/>
  <c r="AT6" i="44"/>
  <c r="AS6" i="44"/>
  <c r="AR6" i="44"/>
  <c r="AQ6" i="44"/>
  <c r="AP6" i="44"/>
  <c r="AM6" i="44"/>
  <c r="AL6" i="44"/>
  <c r="AK6" i="44"/>
  <c r="AJ6" i="44"/>
  <c r="AI6" i="44"/>
  <c r="AH6" i="44"/>
  <c r="AE6" i="44"/>
  <c r="AD6" i="44"/>
  <c r="AC6" i="44"/>
  <c r="AB6" i="44"/>
  <c r="AA6" i="44"/>
  <c r="Z6" i="44"/>
  <c r="W6" i="44"/>
  <c r="V6" i="44"/>
  <c r="U6" i="44"/>
  <c r="T6" i="44"/>
  <c r="S6" i="44"/>
  <c r="R6" i="44"/>
  <c r="O6" i="44"/>
  <c r="N6" i="44"/>
  <c r="M6" i="44"/>
  <c r="L6" i="44"/>
  <c r="K6" i="44"/>
  <c r="J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Q28" i="42" s="1"/>
  <c r="O30" i="42"/>
  <c r="N30" i="42"/>
  <c r="M30" i="42"/>
  <c r="L30" i="42"/>
  <c r="K30" i="42"/>
  <c r="J30" i="42"/>
  <c r="H30" i="42"/>
  <c r="G30" i="42"/>
  <c r="F30" i="42"/>
  <c r="E30" i="42"/>
  <c r="D30" i="42"/>
  <c r="C30" i="42"/>
  <c r="C28" i="42" s="1"/>
  <c r="Q29" i="42"/>
  <c r="J29" i="42"/>
  <c r="K29" i="42" s="1"/>
  <c r="L29" i="42" s="1"/>
  <c r="M29" i="42" s="1"/>
  <c r="C29" i="42"/>
  <c r="J28" i="42"/>
  <c r="C204" i="46"/>
  <c r="C204" i="44" s="1"/>
  <c r="C201" i="46"/>
  <c r="C201" i="44" s="1"/>
  <c r="C199" i="46"/>
  <c r="C199" i="44" s="1"/>
  <c r="C197" i="46"/>
  <c r="C197" i="44" s="1"/>
  <c r="C196" i="46"/>
  <c r="C196" i="44" s="1"/>
  <c r="C195" i="46"/>
  <c r="C195" i="44" s="1"/>
  <c r="C192" i="46"/>
  <c r="C192" i="44" s="1"/>
  <c r="C190" i="46"/>
  <c r="C190" i="44" s="1"/>
  <c r="C188" i="46"/>
  <c r="C188" i="44" s="1"/>
  <c r="C185" i="46"/>
  <c r="C185" i="44" s="1"/>
  <c r="C183" i="46"/>
  <c r="C183" i="44" s="1"/>
  <c r="C180" i="46"/>
  <c r="C180" i="44" s="1"/>
  <c r="C179" i="46"/>
  <c r="C179" i="44" s="1"/>
  <c r="C177" i="46"/>
  <c r="C177" i="44" s="1"/>
  <c r="C174" i="46"/>
  <c r="C174" i="44" s="1"/>
  <c r="C172" i="46"/>
  <c r="C172" i="44" s="1"/>
  <c r="C167" i="46"/>
  <c r="C167" i="44" s="1"/>
  <c r="C165" i="46"/>
  <c r="C165" i="44" s="1"/>
  <c r="C160" i="46"/>
  <c r="C160" i="44" s="1"/>
  <c r="C153" i="46"/>
  <c r="C153" i="44" s="1"/>
  <c r="C152" i="46"/>
  <c r="C152" i="44" s="1"/>
  <c r="C143" i="46"/>
  <c r="C143" i="44" s="1"/>
  <c r="C128" i="46"/>
  <c r="C128" i="44" s="1"/>
  <c r="B206" i="44"/>
  <c r="B204" i="44"/>
  <c r="A204" i="44"/>
  <c r="B202" i="44"/>
  <c r="A201" i="44"/>
  <c r="B200" i="44"/>
  <c r="B198" i="44"/>
  <c r="B197" i="44"/>
  <c r="A197" i="44"/>
  <c r="B195" i="44"/>
  <c r="A195" i="44"/>
  <c r="B193" i="44"/>
  <c r="B191" i="44"/>
  <c r="A190" i="44"/>
  <c r="A189" i="44"/>
  <c r="B188" i="44"/>
  <c r="A188" i="44"/>
  <c r="B186" i="44"/>
  <c r="A185" i="44"/>
  <c r="B184" i="44"/>
  <c r="A183" i="44"/>
  <c r="B181" i="44"/>
  <c r="B179" i="44"/>
  <c r="B177" i="44"/>
  <c r="A177" i="44"/>
  <c r="B175" i="44"/>
  <c r="A175" i="44"/>
  <c r="B172" i="44"/>
  <c r="A172" i="44"/>
  <c r="A169" i="44"/>
  <c r="B168" i="44"/>
  <c r="B167" i="44"/>
  <c r="A167" i="44"/>
  <c r="B165" i="44"/>
  <c r="B163" i="44"/>
  <c r="B161" i="44"/>
  <c r="A161" i="44"/>
  <c r="B160" i="44"/>
  <c r="B158" i="44"/>
  <c r="A156" i="44"/>
  <c r="A148" i="44"/>
  <c r="B146" i="44"/>
  <c r="B145" i="44"/>
  <c r="B141" i="44"/>
  <c r="B139" i="44"/>
  <c r="A121" i="44"/>
  <c r="A113" i="44"/>
  <c r="B112" i="44"/>
  <c r="A109" i="44"/>
  <c r="R29" i="42"/>
  <c r="S29" i="42" s="1"/>
  <c r="T29" i="42" s="1"/>
  <c r="D29" i="42"/>
  <c r="E29" i="42" s="1"/>
  <c r="F29" i="42" s="1"/>
  <c r="L46" i="41"/>
  <c r="AH12" i="40" a="1"/>
  <c r="AH12" i="40" s="1"/>
  <c r="X7" i="40" a="1"/>
  <c r="X7" i="40" s="1"/>
  <c r="X8" i="40" s="1"/>
  <c r="N15" i="29"/>
  <c r="N8" i="29"/>
  <c r="N34"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AW5" i="27"/>
  <c r="AV5" i="27"/>
  <c r="AU5" i="27"/>
  <c r="AT5" i="27"/>
  <c r="AS5" i="27"/>
  <c r="AR5" i="27"/>
  <c r="AM5" i="27"/>
  <c r="AL5" i="27"/>
  <c r="AK5" i="27"/>
  <c r="AJ5" i="27"/>
  <c r="AI5" i="27"/>
  <c r="AH5" i="27"/>
  <c r="AC5" i="27"/>
  <c r="AB5" i="27"/>
  <c r="AA5" i="27"/>
  <c r="Z5" i="27"/>
  <c r="Y5" i="27"/>
  <c r="X5" i="27"/>
  <c r="R5" i="27"/>
  <c r="Q5" i="27"/>
  <c r="P5" i="27"/>
  <c r="O5" i="27"/>
  <c r="N5" i="27"/>
  <c r="I5" i="27"/>
  <c r="H5" i="27"/>
  <c r="G5" i="27"/>
  <c r="F5" i="27"/>
  <c r="E5" i="27"/>
  <c r="D5"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BM75" i="46" l="1"/>
  <c r="BJ111" i="46"/>
  <c r="BN75" i="46"/>
  <c r="L143" i="44"/>
  <c r="AS146" i="44"/>
  <c r="BN148" i="44"/>
  <c r="AW140" i="44"/>
  <c r="BK111" i="46"/>
  <c r="H142" i="44"/>
  <c r="Y145" i="44"/>
  <c r="BL111" i="46"/>
  <c r="AJ162" i="44"/>
  <c r="AW184" i="44"/>
  <c r="M192" i="44"/>
  <c r="I198" i="44"/>
  <c r="L205" i="44"/>
  <c r="A182" i="44"/>
  <c r="BG147" i="44"/>
  <c r="AD152" i="44"/>
  <c r="BD158" i="44"/>
  <c r="AV161" i="44"/>
  <c r="AR164" i="44"/>
  <c r="AN165" i="44"/>
  <c r="AS167" i="44"/>
  <c r="AF170" i="44"/>
  <c r="AR174" i="44"/>
  <c r="G177" i="44"/>
  <c r="BN178" i="44"/>
  <c r="I182" i="44"/>
  <c r="Q184" i="44"/>
  <c r="AF186" i="44"/>
  <c r="AW189" i="44"/>
  <c r="M190" i="44"/>
  <c r="BE191" i="44"/>
  <c r="U192" i="44"/>
  <c r="AS192" i="44"/>
  <c r="G193" i="44"/>
  <c r="AQ194" i="44"/>
  <c r="Q202" i="44"/>
  <c r="BH205" i="44"/>
  <c r="Z131" i="44"/>
  <c r="N150" i="44"/>
  <c r="BI167" i="44"/>
  <c r="T174" i="44"/>
  <c r="W177" i="44"/>
  <c r="AQ196" i="44"/>
  <c r="BQ197" i="44"/>
  <c r="AW202" i="44"/>
  <c r="N136" i="44"/>
  <c r="N181" i="44"/>
  <c r="M185" i="44"/>
  <c r="AN186" i="44"/>
  <c r="BG194" i="44"/>
  <c r="I137" i="44"/>
  <c r="T159" i="44"/>
  <c r="H175" i="44"/>
  <c r="BC195" i="44"/>
  <c r="E197" i="44"/>
  <c r="AN141" i="44"/>
  <c r="BJ152" i="44"/>
  <c r="E167" i="44"/>
  <c r="BQ169" i="44"/>
  <c r="AG182" i="44"/>
  <c r="O188" i="44"/>
  <c r="BA190" i="44"/>
  <c r="K196" i="44"/>
  <c r="A151" i="44"/>
  <c r="P161" i="44"/>
  <c r="BD175" i="44"/>
  <c r="AY176" i="44"/>
  <c r="BK188" i="44"/>
  <c r="Q191" i="44"/>
  <c r="BG207" i="44"/>
  <c r="F130" i="44"/>
  <c r="J149" i="44"/>
  <c r="BF155" i="44"/>
  <c r="X161" i="44"/>
  <c r="L162" i="44"/>
  <c r="BD170" i="44"/>
  <c r="AJ174" i="44"/>
  <c r="AU177" i="44"/>
  <c r="V179" i="44"/>
  <c r="U183" i="44"/>
  <c r="U185" i="44"/>
  <c r="AG189" i="44"/>
  <c r="BI190" i="44"/>
  <c r="BD206" i="44"/>
  <c r="AB142" i="44"/>
  <c r="AI166" i="44"/>
  <c r="F172" i="44"/>
  <c r="AW182" i="44"/>
  <c r="AP153" i="44"/>
  <c r="R156" i="44"/>
  <c r="BK177" i="44"/>
  <c r="S207" i="44"/>
  <c r="BJ154" i="44"/>
  <c r="AR162" i="44"/>
  <c r="H165" i="44"/>
  <c r="AX178" i="44"/>
  <c r="BM182" i="44"/>
  <c r="AC183" i="44"/>
  <c r="BQ190" i="44"/>
  <c r="W193" i="44"/>
  <c r="BK195" i="44"/>
  <c r="BM198" i="44"/>
  <c r="AG200" i="44"/>
  <c r="BM202" i="44"/>
  <c r="AQ207" i="44"/>
  <c r="BM196" i="44"/>
  <c r="BO11" i="46"/>
  <c r="BA195" i="44"/>
  <c r="BF174" i="44"/>
  <c r="AQ192" i="44"/>
  <c r="AS193" i="44"/>
  <c r="C187" i="46"/>
  <c r="C187" i="44" s="1"/>
  <c r="W182" i="44"/>
  <c r="AQ140" i="46"/>
  <c r="AQ140" i="44"/>
  <c r="L150" i="46"/>
  <c r="L150" i="44"/>
  <c r="AN153" i="46"/>
  <c r="AN153" i="44"/>
  <c r="AR154" i="46"/>
  <c r="AR154" i="44"/>
  <c r="BL155" i="46"/>
  <c r="BL155" i="44"/>
  <c r="BJ158" i="46"/>
  <c r="BJ158" i="44"/>
  <c r="Z159" i="46"/>
  <c r="Z159" i="44"/>
  <c r="AD163" i="46"/>
  <c r="AD163" i="44"/>
  <c r="AA167" i="46"/>
  <c r="AA167" i="44"/>
  <c r="BK168" i="46"/>
  <c r="BK168" i="44"/>
  <c r="AA169" i="46"/>
  <c r="AA169" i="44"/>
  <c r="AY169" i="46"/>
  <c r="AY169" i="44"/>
  <c r="BM171" i="46"/>
  <c r="BM171" i="44"/>
  <c r="AB172" i="46"/>
  <c r="AB172" i="44"/>
  <c r="BH172" i="46"/>
  <c r="BH172" i="44"/>
  <c r="AM173" i="46"/>
  <c r="AM173" i="44"/>
  <c r="R174" i="46"/>
  <c r="R174" i="44"/>
  <c r="AX174" i="46"/>
  <c r="AX174" i="44"/>
  <c r="BA177" i="46"/>
  <c r="BA177" i="44"/>
  <c r="P178" i="46"/>
  <c r="P178" i="44"/>
  <c r="BL178" i="46"/>
  <c r="BL178" i="44"/>
  <c r="AB179" i="46"/>
  <c r="AB179" i="44"/>
  <c r="BP179" i="46"/>
  <c r="BP179" i="44"/>
  <c r="AF180" i="46"/>
  <c r="AF180" i="44"/>
  <c r="L181" i="46"/>
  <c r="L181" i="44"/>
  <c r="AR181" i="46"/>
  <c r="AR181" i="44"/>
  <c r="G182" i="46"/>
  <c r="G182" i="44"/>
  <c r="AM182" i="46"/>
  <c r="AM182" i="44"/>
  <c r="S183" i="46"/>
  <c r="S183" i="44"/>
  <c r="AY183" i="46"/>
  <c r="AY183" i="44"/>
  <c r="O184" i="46"/>
  <c r="O184" i="44"/>
  <c r="AU184" i="46"/>
  <c r="AU184" i="44"/>
  <c r="K185" i="46"/>
  <c r="K185" i="44"/>
  <c r="AG187" i="46"/>
  <c r="AG187" i="44"/>
  <c r="AW187" i="46"/>
  <c r="AW187" i="44"/>
  <c r="E188" i="46"/>
  <c r="E188" i="44"/>
  <c r="AS188" i="46"/>
  <c r="AS188" i="44"/>
  <c r="BQ188" i="46"/>
  <c r="BQ188" i="44"/>
  <c r="AE189" i="46"/>
  <c r="AE189" i="44"/>
  <c r="AU189" i="46"/>
  <c r="AU189" i="44"/>
  <c r="K190" i="46"/>
  <c r="K190" i="44"/>
  <c r="AA190" i="46"/>
  <c r="AA190" i="44"/>
  <c r="AY190" i="46"/>
  <c r="AY190" i="44"/>
  <c r="O191" i="46"/>
  <c r="O191" i="44"/>
  <c r="AE191" i="46"/>
  <c r="AE191" i="44"/>
  <c r="BK191" i="46"/>
  <c r="BK191" i="44"/>
  <c r="BQ193" i="46"/>
  <c r="BQ193" i="44"/>
  <c r="AO194" i="46"/>
  <c r="AO194" i="44"/>
  <c r="AW194" i="46"/>
  <c r="AW194" i="44"/>
  <c r="BE194" i="46"/>
  <c r="BE194" i="44"/>
  <c r="BM194" i="46"/>
  <c r="BM194" i="44"/>
  <c r="E195" i="46"/>
  <c r="E195" i="44"/>
  <c r="M195" i="46"/>
  <c r="M195" i="44"/>
  <c r="U195" i="46"/>
  <c r="U195" i="44"/>
  <c r="AC195" i="46"/>
  <c r="AC195" i="44"/>
  <c r="AS195" i="46"/>
  <c r="AS195" i="44"/>
  <c r="BI195" i="46"/>
  <c r="BI195" i="44"/>
  <c r="BQ195" i="46"/>
  <c r="BQ195" i="44"/>
  <c r="I196" i="46"/>
  <c r="I196" i="44"/>
  <c r="Q196" i="46"/>
  <c r="Q196" i="44"/>
  <c r="AG196" i="46"/>
  <c r="AG196" i="44"/>
  <c r="AO196" i="46"/>
  <c r="AO196" i="44"/>
  <c r="AW196" i="46"/>
  <c r="AW196" i="44"/>
  <c r="BE196" i="46"/>
  <c r="BE196" i="44"/>
  <c r="K197" i="46"/>
  <c r="K197" i="44"/>
  <c r="S197" i="46"/>
  <c r="S197" i="44"/>
  <c r="AA197" i="46"/>
  <c r="AA197" i="44"/>
  <c r="AI197" i="46"/>
  <c r="AI197" i="44"/>
  <c r="AY197" i="46"/>
  <c r="AY197" i="44"/>
  <c r="G198" i="46"/>
  <c r="G198" i="44"/>
  <c r="O198" i="46"/>
  <c r="O198" i="44"/>
  <c r="W198" i="46"/>
  <c r="W198" i="44"/>
  <c r="AM198" i="46"/>
  <c r="AM198" i="44"/>
  <c r="AU198" i="46"/>
  <c r="AU198" i="44"/>
  <c r="BC198" i="46"/>
  <c r="BC198" i="44"/>
  <c r="K199" i="46"/>
  <c r="K199" i="44"/>
  <c r="S199" i="46"/>
  <c r="S199" i="44"/>
  <c r="AA199" i="46"/>
  <c r="AA199" i="44"/>
  <c r="BO199" i="46"/>
  <c r="BO199" i="44"/>
  <c r="G200" i="46"/>
  <c r="G200" i="44"/>
  <c r="O200" i="46"/>
  <c r="O200" i="44"/>
  <c r="W200" i="46"/>
  <c r="W200" i="44"/>
  <c r="AE200" i="46"/>
  <c r="AE200" i="44"/>
  <c r="AM200" i="46"/>
  <c r="AM200" i="44"/>
  <c r="AU200" i="46"/>
  <c r="AU200" i="44"/>
  <c r="BC200" i="46"/>
  <c r="BC200" i="44"/>
  <c r="BK200" i="46"/>
  <c r="BK200" i="44"/>
  <c r="K201" i="46"/>
  <c r="K201" i="44"/>
  <c r="AA201" i="46"/>
  <c r="AA201" i="44"/>
  <c r="AI201" i="46"/>
  <c r="AI201" i="44"/>
  <c r="AQ201" i="46"/>
  <c r="AQ201" i="44"/>
  <c r="AY201" i="46"/>
  <c r="AY201" i="44"/>
  <c r="BG201" i="46"/>
  <c r="BG201" i="44"/>
  <c r="BO201" i="46"/>
  <c r="BO201" i="44"/>
  <c r="G202" i="46"/>
  <c r="G202" i="44"/>
  <c r="W202" i="46"/>
  <c r="W202" i="44"/>
  <c r="AE202" i="46"/>
  <c r="AE202" i="44"/>
  <c r="AM202" i="46"/>
  <c r="AM202" i="44"/>
  <c r="AU202" i="46"/>
  <c r="AU202" i="44"/>
  <c r="BC202" i="46"/>
  <c r="BC202" i="44"/>
  <c r="BK202" i="46"/>
  <c r="BK202" i="44"/>
  <c r="J203" i="46"/>
  <c r="J203" i="44"/>
  <c r="R203" i="46"/>
  <c r="R203" i="44"/>
  <c r="Z203" i="46"/>
  <c r="Z203" i="44"/>
  <c r="AH203" i="46"/>
  <c r="AH203" i="44"/>
  <c r="AP203" i="46"/>
  <c r="AP203" i="44"/>
  <c r="AX203" i="46"/>
  <c r="AX203" i="44"/>
  <c r="BF203" i="46"/>
  <c r="BF203" i="44"/>
  <c r="BN203" i="46"/>
  <c r="BN203" i="44"/>
  <c r="N204" i="46"/>
  <c r="N204" i="44"/>
  <c r="AD204" i="46"/>
  <c r="AD204" i="44"/>
  <c r="AL204" i="46"/>
  <c r="AL204" i="44"/>
  <c r="AT204" i="46"/>
  <c r="AT204" i="44"/>
  <c r="BB204" i="46"/>
  <c r="BB204" i="44"/>
  <c r="BJ204" i="46"/>
  <c r="BJ204" i="44"/>
  <c r="C205" i="46"/>
  <c r="C205" i="44" s="1"/>
  <c r="A205" i="44"/>
  <c r="J205" i="46"/>
  <c r="J205" i="44"/>
  <c r="R205" i="46"/>
  <c r="R205" i="44"/>
  <c r="Z205" i="46"/>
  <c r="Z205" i="44"/>
  <c r="AH205" i="46"/>
  <c r="AH205" i="44"/>
  <c r="AP205" i="46"/>
  <c r="AP205" i="44"/>
  <c r="AX205" i="46"/>
  <c r="AX205" i="44"/>
  <c r="BF205" i="46"/>
  <c r="BF205" i="44"/>
  <c r="BN205" i="46"/>
  <c r="BN205" i="44"/>
  <c r="F206" i="46"/>
  <c r="F206" i="44"/>
  <c r="N206" i="46"/>
  <c r="N206" i="44"/>
  <c r="V206" i="46"/>
  <c r="V206" i="44"/>
  <c r="AL206" i="46"/>
  <c r="AL206" i="44"/>
  <c r="AT206" i="46"/>
  <c r="AT206" i="44"/>
  <c r="BB206" i="46"/>
  <c r="BB206" i="44"/>
  <c r="BJ206" i="46"/>
  <c r="BJ206" i="44"/>
  <c r="I207" i="46"/>
  <c r="I207" i="44"/>
  <c r="Q207" i="46"/>
  <c r="Q207" i="44"/>
  <c r="Y207" i="46"/>
  <c r="Y207" i="44"/>
  <c r="AG207" i="46"/>
  <c r="AG207" i="44"/>
  <c r="AO207" i="46"/>
  <c r="AO207" i="44"/>
  <c r="AW207" i="46"/>
  <c r="AW207" i="44"/>
  <c r="BE207" i="46"/>
  <c r="BE207" i="44"/>
  <c r="BM207" i="46"/>
  <c r="BM207" i="44"/>
  <c r="W184" i="44"/>
  <c r="AI185" i="44"/>
  <c r="BE187" i="44"/>
  <c r="BP150" i="46"/>
  <c r="BP150" i="44"/>
  <c r="AP157" i="46"/>
  <c r="AP157" i="44"/>
  <c r="N161" i="46"/>
  <c r="N161" i="44"/>
  <c r="AH162" i="46"/>
  <c r="AH162" i="44"/>
  <c r="AP164" i="46"/>
  <c r="AP164" i="44"/>
  <c r="BB170" i="46"/>
  <c r="BB170" i="44"/>
  <c r="Y171" i="46"/>
  <c r="Y171" i="44"/>
  <c r="AU173" i="46"/>
  <c r="AU173" i="44"/>
  <c r="AK195" i="46"/>
  <c r="AK195" i="44"/>
  <c r="AF155" i="46"/>
  <c r="AF155" i="44"/>
  <c r="S167" i="46"/>
  <c r="S167" i="44"/>
  <c r="AI167" i="46"/>
  <c r="AI167" i="44"/>
  <c r="S169" i="46"/>
  <c r="S169" i="44"/>
  <c r="AQ169" i="46"/>
  <c r="AQ169" i="44"/>
  <c r="F170" i="46"/>
  <c r="F170" i="44"/>
  <c r="AD170" i="46"/>
  <c r="AD170" i="44"/>
  <c r="O173" i="46"/>
  <c r="O173" i="44"/>
  <c r="N175" i="46"/>
  <c r="N175" i="44"/>
  <c r="AL175" i="46"/>
  <c r="AL175" i="44"/>
  <c r="A176" i="44"/>
  <c r="C176" i="46"/>
  <c r="C176" i="44" s="1"/>
  <c r="AG176" i="46"/>
  <c r="AG176" i="44"/>
  <c r="BM176" i="46"/>
  <c r="BM176" i="44"/>
  <c r="E177" i="46"/>
  <c r="E177" i="44"/>
  <c r="AS177" i="46"/>
  <c r="AS177" i="44"/>
  <c r="H178" i="46"/>
  <c r="H178" i="44"/>
  <c r="AF178" i="46"/>
  <c r="AF178" i="44"/>
  <c r="AN178" i="46"/>
  <c r="AN178" i="44"/>
  <c r="L179" i="46"/>
  <c r="L179" i="44"/>
  <c r="BH179" i="46"/>
  <c r="BH179" i="44"/>
  <c r="BK182" i="46"/>
  <c r="BK182" i="44"/>
  <c r="AI183" i="46"/>
  <c r="AI183" i="44"/>
  <c r="BO183" i="46"/>
  <c r="BO183" i="44"/>
  <c r="AE184" i="46"/>
  <c r="AE184" i="44"/>
  <c r="BC184" i="46"/>
  <c r="BC184" i="44"/>
  <c r="S185" i="46"/>
  <c r="S185" i="44"/>
  <c r="AY185" i="46"/>
  <c r="AY185" i="44"/>
  <c r="V186" i="46"/>
  <c r="V186" i="44"/>
  <c r="Y187" i="46"/>
  <c r="Y187" i="44"/>
  <c r="AO187" i="46"/>
  <c r="AO187" i="44"/>
  <c r="BM187" i="46"/>
  <c r="BM187" i="44"/>
  <c r="U188" i="46"/>
  <c r="U188" i="44"/>
  <c r="BA188" i="46"/>
  <c r="BA188" i="44"/>
  <c r="O189" i="46"/>
  <c r="O189" i="44"/>
  <c r="AI190" i="46"/>
  <c r="AI190" i="44"/>
  <c r="BO190" i="46"/>
  <c r="BO190" i="44"/>
  <c r="W191" i="46"/>
  <c r="W191" i="44"/>
  <c r="AA192" i="46"/>
  <c r="AA192" i="44"/>
  <c r="AY192" i="46"/>
  <c r="AY192" i="44"/>
  <c r="E193" i="46"/>
  <c r="E193" i="44"/>
  <c r="AC193" i="46"/>
  <c r="AC193" i="44"/>
  <c r="BA193" i="46"/>
  <c r="BA193" i="44"/>
  <c r="Q194" i="46"/>
  <c r="Q194" i="44"/>
  <c r="AY199" i="46"/>
  <c r="AY199" i="44"/>
  <c r="AR148" i="44"/>
  <c r="AT175" i="44"/>
  <c r="AG194" i="44"/>
  <c r="S201" i="44"/>
  <c r="BP172" i="44"/>
  <c r="BD178" i="44"/>
  <c r="O202" i="44"/>
  <c r="BD149" i="46"/>
  <c r="BD149" i="44"/>
  <c r="AZ152" i="46"/>
  <c r="AZ152" i="44"/>
  <c r="AF153" i="46"/>
  <c r="AF153" i="44"/>
  <c r="AH159" i="46"/>
  <c r="AH159" i="44"/>
  <c r="BF164" i="46"/>
  <c r="BF164" i="44"/>
  <c r="Y166" i="46"/>
  <c r="Y166" i="44"/>
  <c r="AG166" i="46"/>
  <c r="AG166" i="44"/>
  <c r="T172" i="46"/>
  <c r="T172" i="44"/>
  <c r="J174" i="46"/>
  <c r="J174" i="44"/>
  <c r="AH174" i="46"/>
  <c r="AH174" i="44"/>
  <c r="F175" i="46"/>
  <c r="F175" i="44"/>
  <c r="BB175" i="46"/>
  <c r="BB175" i="44"/>
  <c r="D179" i="46"/>
  <c r="D179" i="44"/>
  <c r="AJ179" i="46"/>
  <c r="AJ179" i="44"/>
  <c r="H180" i="46"/>
  <c r="H180" i="44"/>
  <c r="AN180" i="46"/>
  <c r="AN180" i="44"/>
  <c r="D181" i="46"/>
  <c r="D181" i="44"/>
  <c r="AZ181" i="46"/>
  <c r="AZ181" i="44"/>
  <c r="O182" i="46"/>
  <c r="O182" i="44"/>
  <c r="AU182" i="46"/>
  <c r="AU182" i="44"/>
  <c r="K183" i="46"/>
  <c r="K183" i="44"/>
  <c r="AQ183" i="46"/>
  <c r="AQ183" i="44"/>
  <c r="G184" i="46"/>
  <c r="G184" i="44"/>
  <c r="AM184" i="46"/>
  <c r="AM184" i="44"/>
  <c r="BK184" i="46"/>
  <c r="BK184" i="44"/>
  <c r="AA185" i="46"/>
  <c r="AA185" i="44"/>
  <c r="BO185" i="46"/>
  <c r="BO185" i="44"/>
  <c r="AT186" i="46"/>
  <c r="AT186" i="44"/>
  <c r="BI188" i="46"/>
  <c r="BI188" i="44"/>
  <c r="G191" i="46"/>
  <c r="G191" i="44"/>
  <c r="AM191" i="46"/>
  <c r="AM191" i="44"/>
  <c r="S192" i="46"/>
  <c r="S192" i="44"/>
  <c r="BK198" i="46"/>
  <c r="BK198" i="44"/>
  <c r="BK173" i="44"/>
  <c r="BG190" i="44"/>
  <c r="AQ197" i="44"/>
  <c r="BG199" i="44"/>
  <c r="V204" i="44"/>
  <c r="AD206" i="44"/>
  <c r="I147" i="46"/>
  <c r="I147" i="44"/>
  <c r="AN155" i="46"/>
  <c r="AN155" i="44"/>
  <c r="BN159" i="46"/>
  <c r="BN159" i="44"/>
  <c r="J160" i="46"/>
  <c r="J160" i="44"/>
  <c r="AL161" i="46"/>
  <c r="AL161" i="44"/>
  <c r="BB161" i="46"/>
  <c r="BB161" i="44"/>
  <c r="N163" i="46"/>
  <c r="N163" i="44"/>
  <c r="G168" i="46"/>
  <c r="G168" i="44"/>
  <c r="AM168" i="46"/>
  <c r="AM168" i="44"/>
  <c r="I171" i="46"/>
  <c r="I171" i="44"/>
  <c r="AO171" i="46"/>
  <c r="AO171" i="44"/>
  <c r="D172" i="46"/>
  <c r="D172" i="44"/>
  <c r="AZ172" i="46"/>
  <c r="AZ172" i="44"/>
  <c r="BN174" i="46"/>
  <c r="BN174" i="44"/>
  <c r="V175" i="46"/>
  <c r="V175" i="44"/>
  <c r="BJ175" i="46"/>
  <c r="BJ175" i="44"/>
  <c r="Y176" i="46"/>
  <c r="Y176" i="44"/>
  <c r="AW176" i="46"/>
  <c r="AW176" i="44"/>
  <c r="M177" i="46"/>
  <c r="M177" i="44"/>
  <c r="AK177" i="46"/>
  <c r="AK177" i="44"/>
  <c r="BQ177" i="46"/>
  <c r="BQ177" i="44"/>
  <c r="AV178" i="46"/>
  <c r="AV178" i="44"/>
  <c r="T181" i="46"/>
  <c r="T181" i="44"/>
  <c r="AB181" i="46"/>
  <c r="AB181" i="44"/>
  <c r="BP181" i="46"/>
  <c r="BP181" i="44"/>
  <c r="AE182" i="46"/>
  <c r="AE182" i="44"/>
  <c r="BC182" i="46"/>
  <c r="BC182" i="44"/>
  <c r="AA183" i="46"/>
  <c r="AA183" i="44"/>
  <c r="BG183" i="46"/>
  <c r="BG183" i="44"/>
  <c r="AD186" i="46"/>
  <c r="AD186" i="44"/>
  <c r="BK189" i="46"/>
  <c r="BK189" i="44"/>
  <c r="S190" i="46"/>
  <c r="S190" i="44"/>
  <c r="AQ190" i="46"/>
  <c r="AQ190" i="44"/>
  <c r="BO192" i="46"/>
  <c r="BO192" i="44"/>
  <c r="U193" i="46"/>
  <c r="U193" i="44"/>
  <c r="I194" i="46"/>
  <c r="I194" i="44"/>
  <c r="AI199" i="46"/>
  <c r="AI199" i="44"/>
  <c r="AA145" i="44"/>
  <c r="AH157" i="44"/>
  <c r="AG171" i="44"/>
  <c r="AC177" i="44"/>
  <c r="AR179" i="44"/>
  <c r="AV180" i="44"/>
  <c r="AK188" i="44"/>
  <c r="AM189" i="44"/>
  <c r="F204" i="44"/>
  <c r="AQ145" i="46"/>
  <c r="AQ145" i="44"/>
  <c r="H153" i="46"/>
  <c r="H153" i="44"/>
  <c r="X156" i="46"/>
  <c r="X156" i="44"/>
  <c r="AH160" i="46"/>
  <c r="AH160" i="44"/>
  <c r="BF160" i="46"/>
  <c r="BF160" i="44"/>
  <c r="A164" i="44"/>
  <c r="C164" i="46"/>
  <c r="C164" i="44" s="1"/>
  <c r="AD165" i="46"/>
  <c r="AD165" i="44"/>
  <c r="A166" i="44"/>
  <c r="C166" i="46"/>
  <c r="C166" i="44" s="1"/>
  <c r="AQ167" i="46"/>
  <c r="AQ167" i="44"/>
  <c r="Q171" i="46"/>
  <c r="Q171" i="44"/>
  <c r="AW171" i="46"/>
  <c r="AW171" i="44"/>
  <c r="L172" i="46"/>
  <c r="L172" i="44"/>
  <c r="AR172" i="46"/>
  <c r="AR172" i="44"/>
  <c r="G173" i="46"/>
  <c r="G173" i="44"/>
  <c r="AE173" i="46"/>
  <c r="AE173" i="44"/>
  <c r="BC173" i="46"/>
  <c r="BC173" i="44"/>
  <c r="Q176" i="46"/>
  <c r="Q176" i="44"/>
  <c r="BE176" i="46"/>
  <c r="BE176" i="44"/>
  <c r="T179" i="46"/>
  <c r="T179" i="44"/>
  <c r="AZ179" i="46"/>
  <c r="AZ179" i="44"/>
  <c r="X180" i="46"/>
  <c r="X180" i="44"/>
  <c r="BL180" i="46"/>
  <c r="BL180" i="44"/>
  <c r="BH181" i="46"/>
  <c r="BH181" i="44"/>
  <c r="AQ185" i="46"/>
  <c r="AQ185" i="44"/>
  <c r="N186" i="46"/>
  <c r="N186" i="44"/>
  <c r="BB186" i="46"/>
  <c r="BB186" i="44"/>
  <c r="G189" i="46"/>
  <c r="G189" i="44"/>
  <c r="W189" i="46"/>
  <c r="W189" i="44"/>
  <c r="BC189" i="46"/>
  <c r="BC189" i="44"/>
  <c r="BC191" i="46"/>
  <c r="BC191" i="44"/>
  <c r="K192" i="46"/>
  <c r="K192" i="44"/>
  <c r="AI192" i="46"/>
  <c r="AI192" i="44"/>
  <c r="BG192" i="46"/>
  <c r="BG192" i="44"/>
  <c r="M193" i="46"/>
  <c r="M193" i="44"/>
  <c r="AK193" i="46"/>
  <c r="AK193" i="44"/>
  <c r="BI193" i="46"/>
  <c r="BI193" i="44"/>
  <c r="Y194" i="46"/>
  <c r="Y194" i="44"/>
  <c r="AQ199" i="46"/>
  <c r="AQ199" i="44"/>
  <c r="Z174" i="44"/>
  <c r="Y196" i="44"/>
  <c r="C159" i="46"/>
  <c r="C159" i="44" s="1"/>
  <c r="AJ172" i="44"/>
  <c r="X178" i="44"/>
  <c r="I187" i="44"/>
  <c r="AU191" i="44"/>
  <c r="AE198" i="44"/>
  <c r="V143" i="46"/>
  <c r="V143" i="44"/>
  <c r="BD153" i="46"/>
  <c r="BD153" i="44"/>
  <c r="N158" i="46"/>
  <c r="N158" i="44"/>
  <c r="AD158" i="46"/>
  <c r="AD158" i="44"/>
  <c r="V165" i="46"/>
  <c r="V165" i="44"/>
  <c r="BJ165" i="46"/>
  <c r="BJ165" i="44"/>
  <c r="I166" i="46"/>
  <c r="I166" i="44"/>
  <c r="AU168" i="46"/>
  <c r="AU168" i="44"/>
  <c r="K169" i="46"/>
  <c r="K169" i="44"/>
  <c r="AI169" i="46"/>
  <c r="AI169" i="44"/>
  <c r="BG169" i="46"/>
  <c r="BG169" i="44"/>
  <c r="N170" i="46"/>
  <c r="N170" i="44"/>
  <c r="AL170" i="46"/>
  <c r="AL170" i="44"/>
  <c r="C171" i="46"/>
  <c r="C171" i="44" s="1"/>
  <c r="A171" i="44"/>
  <c r="W173" i="46"/>
  <c r="W173" i="44"/>
  <c r="AD175" i="46"/>
  <c r="AD175" i="44"/>
  <c r="I176" i="46"/>
  <c r="I176" i="44"/>
  <c r="AO176" i="46"/>
  <c r="AO176" i="44"/>
  <c r="U177" i="46"/>
  <c r="U177" i="44"/>
  <c r="BI177" i="46"/>
  <c r="BI177" i="44"/>
  <c r="P180" i="46"/>
  <c r="P180" i="44"/>
  <c r="BD180" i="46"/>
  <c r="BD180" i="44"/>
  <c r="AJ181" i="46"/>
  <c r="AJ181" i="44"/>
  <c r="F186" i="46"/>
  <c r="F186" i="44"/>
  <c r="AL186" i="46"/>
  <c r="AL186" i="44"/>
  <c r="BJ186" i="46"/>
  <c r="BJ186" i="44"/>
  <c r="Q187" i="46"/>
  <c r="Q187" i="44"/>
  <c r="AC188" i="46"/>
  <c r="AC188" i="44"/>
  <c r="BG197" i="46"/>
  <c r="BG197" i="44"/>
  <c r="T152" i="44"/>
  <c r="W168" i="44"/>
  <c r="BG185" i="44"/>
  <c r="M188" i="44"/>
  <c r="Y98" i="44"/>
  <c r="AK137" i="44"/>
  <c r="T114" i="44"/>
  <c r="R14" i="46"/>
  <c r="BN20" i="46"/>
  <c r="AT135" i="44"/>
  <c r="BG138" i="44"/>
  <c r="AF156" i="44"/>
  <c r="AN151" i="44"/>
  <c r="T154" i="44"/>
  <c r="AM146" i="44"/>
  <c r="AN156" i="44"/>
  <c r="AD161" i="44"/>
  <c r="AT163" i="44"/>
  <c r="BF142" i="44"/>
  <c r="BP154" i="44"/>
  <c r="AM139" i="44"/>
  <c r="AX144" i="44"/>
  <c r="P155" i="44"/>
  <c r="BD155" i="44"/>
  <c r="AP159" i="44"/>
  <c r="AP160" i="44"/>
  <c r="AP162" i="44"/>
  <c r="N143" i="44"/>
  <c r="BF144" i="44"/>
  <c r="AN149" i="44"/>
  <c r="BL151" i="44"/>
  <c r="BP152" i="44"/>
  <c r="AB154" i="44"/>
  <c r="BJ161" i="44"/>
  <c r="BJ163" i="44"/>
  <c r="BB165" i="44"/>
  <c r="AO166" i="44"/>
  <c r="K167" i="44"/>
  <c r="O168" i="44"/>
  <c r="K138" i="44"/>
  <c r="R144" i="44"/>
  <c r="A144" i="44"/>
  <c r="S140" i="44"/>
  <c r="R142" i="44"/>
  <c r="L148" i="44"/>
  <c r="AB150" i="44"/>
  <c r="A162" i="44"/>
  <c r="AU137" i="44"/>
  <c r="AT143" i="44"/>
  <c r="BL149" i="44"/>
  <c r="BH150" i="44"/>
  <c r="BL153" i="44"/>
  <c r="AZ154" i="44"/>
  <c r="BD156" i="44"/>
  <c r="AT158" i="44"/>
  <c r="F161" i="44"/>
  <c r="AT161" i="44"/>
  <c r="J162" i="44"/>
  <c r="BN162" i="44"/>
  <c r="Z164" i="44"/>
  <c r="AL165" i="44"/>
  <c r="BE166" i="44"/>
  <c r="BG167" i="44"/>
  <c r="G152" i="44"/>
  <c r="AH200" i="44"/>
  <c r="BJ201" i="44"/>
  <c r="BM204" i="44"/>
  <c r="C191" i="46"/>
  <c r="C191" i="44" s="1"/>
  <c r="BL195" i="44"/>
  <c r="V116" i="44"/>
  <c r="BI203" i="44"/>
  <c r="D207" i="44"/>
  <c r="C168" i="46"/>
  <c r="C168" i="44" s="1"/>
  <c r="D171" i="44"/>
  <c r="P195" i="44"/>
  <c r="U108" i="44"/>
  <c r="BL63" i="46"/>
  <c r="BM63" i="46"/>
  <c r="AL133" i="44"/>
  <c r="R136" i="44"/>
  <c r="BL127" i="44"/>
  <c r="BI139" i="44"/>
  <c r="AL131" i="44"/>
  <c r="BB122" i="44"/>
  <c r="J130" i="44"/>
  <c r="AB136" i="44"/>
  <c r="X135" i="44"/>
  <c r="AE137" i="44"/>
  <c r="AI138" i="44"/>
  <c r="BJ103" i="46"/>
  <c r="C148" i="46"/>
  <c r="C148" i="44" s="1"/>
  <c r="BF113" i="44"/>
  <c r="AB117" i="44"/>
  <c r="AO130" i="44"/>
  <c r="BA135" i="44"/>
  <c r="AC102" i="44"/>
  <c r="AR115" i="44"/>
  <c r="BG128" i="44"/>
  <c r="BQ102" i="44"/>
  <c r="AS106" i="44"/>
  <c r="BE109" i="44"/>
  <c r="AO81" i="44"/>
  <c r="AY148" i="44"/>
  <c r="AF76" i="44"/>
  <c r="AU135" i="44"/>
  <c r="A181" i="44"/>
  <c r="AH136" i="44"/>
  <c r="AS137" i="44"/>
  <c r="Y138" i="44"/>
  <c r="BQ139" i="44"/>
  <c r="AB141" i="44"/>
  <c r="X142" i="44"/>
  <c r="AF144" i="44"/>
  <c r="BA146" i="44"/>
  <c r="AM147" i="44"/>
  <c r="F149" i="44"/>
  <c r="AT149" i="44"/>
  <c r="AX150" i="44"/>
  <c r="AT151" i="44"/>
  <c r="BF152" i="44"/>
  <c r="AD153" i="44"/>
  <c r="BJ155" i="44"/>
  <c r="AD156" i="44"/>
  <c r="D158" i="44"/>
  <c r="BP158" i="44"/>
  <c r="H160" i="44"/>
  <c r="P164" i="44"/>
  <c r="Q169" i="44"/>
  <c r="AE171" i="44"/>
  <c r="J181" i="44"/>
  <c r="AH181" i="44"/>
  <c r="M182" i="44"/>
  <c r="BI182" i="44"/>
  <c r="BQ184" i="44"/>
  <c r="AH132" i="44"/>
  <c r="BN136" i="44"/>
  <c r="I140" i="44"/>
  <c r="AN144" i="44"/>
  <c r="BB151" i="44"/>
  <c r="BJ153" i="44"/>
  <c r="BN130" i="44"/>
  <c r="AJ141" i="44"/>
  <c r="BE145" i="44"/>
  <c r="AH148" i="44"/>
  <c r="H157" i="44"/>
  <c r="AZ158" i="44"/>
  <c r="C132" i="46"/>
  <c r="C132" i="44" s="1"/>
  <c r="BM118" i="44"/>
  <c r="AF125" i="44"/>
  <c r="V129" i="44"/>
  <c r="AX132" i="44"/>
  <c r="AX134" i="44"/>
  <c r="E137" i="44"/>
  <c r="BA137" i="44"/>
  <c r="BM138" i="44"/>
  <c r="BK147" i="44"/>
  <c r="AP148" i="44"/>
  <c r="N149" i="44"/>
  <c r="R150" i="44"/>
  <c r="BN150" i="44"/>
  <c r="BN152" i="44"/>
  <c r="AL153" i="44"/>
  <c r="AP154" i="44"/>
  <c r="AL155" i="44"/>
  <c r="F156" i="44"/>
  <c r="AL156" i="44"/>
  <c r="P157" i="44"/>
  <c r="P160" i="44"/>
  <c r="AV160" i="44"/>
  <c r="T163" i="44"/>
  <c r="AM171" i="44"/>
  <c r="L175" i="44"/>
  <c r="N178" i="44"/>
  <c r="AD180" i="44"/>
  <c r="AP181" i="44"/>
  <c r="U182" i="44"/>
  <c r="M184" i="44"/>
  <c r="I185" i="44"/>
  <c r="Y185" i="44"/>
  <c r="F129" i="44"/>
  <c r="AP134" i="44"/>
  <c r="BB149" i="44"/>
  <c r="Z152" i="44"/>
  <c r="AH154" i="44"/>
  <c r="C157" i="46"/>
  <c r="C157" i="44" s="1"/>
  <c r="AQ119" i="44"/>
  <c r="BF134" i="44"/>
  <c r="AV142" i="44"/>
  <c r="V149" i="44"/>
  <c r="BJ149" i="44"/>
  <c r="AH152" i="44"/>
  <c r="X160" i="44"/>
  <c r="R181" i="44"/>
  <c r="E182" i="44"/>
  <c r="AS182" i="44"/>
  <c r="A150" i="44"/>
  <c r="C130" i="46"/>
  <c r="C130" i="44" s="1"/>
  <c r="C154" i="46"/>
  <c r="C154" i="44" s="1"/>
  <c r="BI146" i="44"/>
  <c r="BN154" i="44"/>
  <c r="C134" i="46"/>
  <c r="C134" i="44" s="1"/>
  <c r="M139" i="44"/>
  <c r="AR141" i="44"/>
  <c r="BJ151" i="44"/>
  <c r="J154" i="44"/>
  <c r="F155" i="44"/>
  <c r="N156" i="44"/>
  <c r="AJ158" i="44"/>
  <c r="AV164" i="44"/>
  <c r="AO183" i="44"/>
  <c r="BA184" i="44"/>
  <c r="BK54" i="44"/>
  <c r="N135" i="44"/>
  <c r="U137" i="44"/>
  <c r="AO138" i="44"/>
  <c r="AC139" i="44"/>
  <c r="AZ143" i="44"/>
  <c r="I145" i="44"/>
  <c r="U146" i="44"/>
  <c r="J148" i="44"/>
  <c r="AX148" i="44"/>
  <c r="AD149" i="44"/>
  <c r="Z150" i="44"/>
  <c r="F151" i="44"/>
  <c r="AP152" i="44"/>
  <c r="F153" i="44"/>
  <c r="AX154" i="44"/>
  <c r="AT155" i="44"/>
  <c r="T158" i="44"/>
  <c r="BH158" i="44"/>
  <c r="BD160" i="44"/>
  <c r="AF164" i="44"/>
  <c r="Y169" i="44"/>
  <c r="AI177" i="44"/>
  <c r="AL180" i="44"/>
  <c r="BJ180" i="44"/>
  <c r="AX181" i="44"/>
  <c r="AC182" i="44"/>
  <c r="BQ182" i="44"/>
  <c r="BM183" i="44"/>
  <c r="AK184" i="44"/>
  <c r="L128" i="44"/>
  <c r="Z130" i="44"/>
  <c r="AT131" i="44"/>
  <c r="AT133" i="44"/>
  <c r="Z136" i="44"/>
  <c r="Q138" i="44"/>
  <c r="BM140" i="44"/>
  <c r="P142" i="44"/>
  <c r="R148" i="44"/>
  <c r="BF148" i="44"/>
  <c r="J150" i="44"/>
  <c r="AH150" i="44"/>
  <c r="AD151" i="44"/>
  <c r="J152" i="44"/>
  <c r="AT156" i="44"/>
  <c r="AB158" i="44"/>
  <c r="H164" i="44"/>
  <c r="AN164" i="44"/>
  <c r="AK168" i="44"/>
  <c r="AT180" i="44"/>
  <c r="Z181" i="44"/>
  <c r="BF181" i="44"/>
  <c r="BA182" i="44"/>
  <c r="I183" i="44"/>
  <c r="AW183" i="44"/>
  <c r="E184" i="44"/>
  <c r="AS184" i="44"/>
  <c r="BI184" i="44"/>
  <c r="A117" i="44"/>
  <c r="BN173" i="44"/>
  <c r="D176" i="44"/>
  <c r="Z202" i="44"/>
  <c r="C120" i="46"/>
  <c r="C120" i="44" s="1"/>
  <c r="C198" i="46"/>
  <c r="C198" i="44" s="1"/>
  <c r="Y111" i="44"/>
  <c r="J115" i="44"/>
  <c r="O150" i="44"/>
  <c r="AL167" i="44"/>
  <c r="AM181" i="44"/>
  <c r="P193" i="44"/>
  <c r="AZ171" i="44"/>
  <c r="AD140" i="44"/>
  <c r="BE170" i="44"/>
  <c r="H113" i="44"/>
  <c r="N116" i="44"/>
  <c r="BO155" i="44"/>
  <c r="D187" i="44"/>
  <c r="AO87" i="44"/>
  <c r="BL96" i="44"/>
  <c r="BM101" i="46"/>
  <c r="E102" i="44"/>
  <c r="X128" i="44"/>
  <c r="AR142" i="44"/>
  <c r="AQ166" i="44"/>
  <c r="P170" i="44"/>
  <c r="D174" i="44"/>
  <c r="AH153" i="44"/>
  <c r="Z156" i="44"/>
  <c r="AN170" i="44"/>
  <c r="AO173" i="44"/>
  <c r="AN175" i="44"/>
  <c r="Z178" i="44"/>
  <c r="AL179" i="44"/>
  <c r="AK123" i="44"/>
  <c r="Y137" i="44"/>
  <c r="AH149" i="44"/>
  <c r="AV163" i="44"/>
  <c r="AS169" i="44"/>
  <c r="I173" i="44"/>
  <c r="AI147" i="44"/>
  <c r="AT152" i="44"/>
  <c r="AH155" i="44"/>
  <c r="AF165" i="44"/>
  <c r="M169" i="44"/>
  <c r="AB174" i="44"/>
  <c r="BH174" i="44"/>
  <c r="N179" i="44"/>
  <c r="AL136" i="44"/>
  <c r="AV143" i="44"/>
  <c r="BP157" i="44"/>
  <c r="M167" i="44"/>
  <c r="AC169" i="44"/>
  <c r="X170" i="44"/>
  <c r="BG176" i="44"/>
  <c r="O177" i="44"/>
  <c r="C149" i="46"/>
  <c r="C149" i="44" s="1"/>
  <c r="T142" i="44"/>
  <c r="BD143" i="44"/>
  <c r="BP144" i="44"/>
  <c r="R153" i="44"/>
  <c r="BM117" i="44"/>
  <c r="BP100" i="44"/>
  <c r="J112" i="44"/>
  <c r="BJ133" i="44"/>
  <c r="A130" i="44"/>
  <c r="C136" i="46"/>
  <c r="C136" i="44" s="1"/>
  <c r="AB126" i="44"/>
  <c r="AL129" i="44"/>
  <c r="N131" i="44"/>
  <c r="BB131" i="44"/>
  <c r="J134" i="44"/>
  <c r="BN134" i="44"/>
  <c r="BB135" i="44"/>
  <c r="M137" i="44"/>
  <c r="AK139" i="44"/>
  <c r="Q140" i="44"/>
  <c r="BE140" i="44"/>
  <c r="T143" i="44"/>
  <c r="AV144" i="44"/>
  <c r="AG145" i="44"/>
  <c r="M146" i="44"/>
  <c r="BQ146" i="44"/>
  <c r="D126" i="44"/>
  <c r="BF132" i="44"/>
  <c r="BH126" i="44"/>
  <c r="BN132" i="44"/>
  <c r="F131" i="44"/>
  <c r="AO123" i="44"/>
  <c r="AP130" i="44"/>
  <c r="X127" i="44"/>
  <c r="BI137" i="44"/>
  <c r="AS139" i="44"/>
  <c r="AB143" i="44"/>
  <c r="H144" i="44"/>
  <c r="AO145" i="44"/>
  <c r="G147" i="44"/>
  <c r="AU147" i="44"/>
  <c r="BK47" i="46"/>
  <c r="AH130" i="44"/>
  <c r="A132" i="44"/>
  <c r="O120" i="44"/>
  <c r="BJ131" i="44"/>
  <c r="BJ47" i="46"/>
  <c r="A134" i="44"/>
  <c r="BQ124" i="44"/>
  <c r="BB129" i="44"/>
  <c r="V131" i="44"/>
  <c r="BJ135" i="44"/>
  <c r="AZ141" i="44"/>
  <c r="Y118" i="44"/>
  <c r="R121" i="44"/>
  <c r="X125" i="44"/>
  <c r="BJ129" i="44"/>
  <c r="BF130" i="44"/>
  <c r="R132" i="44"/>
  <c r="N133" i="44"/>
  <c r="Z134" i="44"/>
  <c r="AD135" i="44"/>
  <c r="AP136" i="44"/>
  <c r="BQ137" i="44"/>
  <c r="AG138" i="44"/>
  <c r="BA139" i="44"/>
  <c r="AG140" i="44"/>
  <c r="L141" i="44"/>
  <c r="BH141" i="44"/>
  <c r="AF142" i="44"/>
  <c r="BL142" i="44"/>
  <c r="AJ143" i="44"/>
  <c r="BL144" i="44"/>
  <c r="AK146" i="44"/>
  <c r="BC147" i="44"/>
  <c r="AD129" i="44"/>
  <c r="AB128" i="44"/>
  <c r="BC120" i="44"/>
  <c r="AZ128" i="44"/>
  <c r="AX130" i="44"/>
  <c r="BE138" i="44"/>
  <c r="D141" i="44"/>
  <c r="A136" i="44"/>
  <c r="AO118" i="44"/>
  <c r="AH121" i="44"/>
  <c r="BD127" i="44"/>
  <c r="BH128" i="44"/>
  <c r="AD131" i="44"/>
  <c r="Z132" i="44"/>
  <c r="AD133" i="44"/>
  <c r="AH134" i="44"/>
  <c r="J136" i="44"/>
  <c r="BF136" i="44"/>
  <c r="AC137" i="44"/>
  <c r="AO140" i="44"/>
  <c r="T141" i="44"/>
  <c r="AN142" i="44"/>
  <c r="D143" i="44"/>
  <c r="AR143" i="44"/>
  <c r="X144" i="44"/>
  <c r="AW145" i="44"/>
  <c r="BL47" i="46"/>
  <c r="BM47" i="46"/>
  <c r="AH122" i="44"/>
  <c r="AH97" i="44"/>
  <c r="AB100" i="44"/>
  <c r="BN47" i="46"/>
  <c r="AE88" i="44"/>
  <c r="BB92" i="44"/>
  <c r="AZ116" i="44"/>
  <c r="Q110" i="44"/>
  <c r="BN92" i="44"/>
  <c r="BM102" i="44"/>
  <c r="AE111" i="44"/>
  <c r="W107" i="44"/>
  <c r="F113" i="44"/>
  <c r="BK135" i="44"/>
  <c r="K140" i="44"/>
  <c r="V141" i="44"/>
  <c r="BA141" i="44"/>
  <c r="Z144" i="44"/>
  <c r="P149" i="44"/>
  <c r="AJ150" i="44"/>
  <c r="BD151" i="44"/>
  <c r="P153" i="44"/>
  <c r="H155" i="44"/>
  <c r="AV156" i="44"/>
  <c r="Z157" i="44"/>
  <c r="F158" i="44"/>
  <c r="AL163" i="44"/>
  <c r="R164" i="44"/>
  <c r="BG123" i="44"/>
  <c r="AZ132" i="44"/>
  <c r="BL135" i="44"/>
  <c r="BO138" i="44"/>
  <c r="AU139" i="44"/>
  <c r="BB141" i="44"/>
  <c r="BB143" i="44"/>
  <c r="G146" i="44"/>
  <c r="AU146" i="44"/>
  <c r="BE147" i="44"/>
  <c r="T148" i="44"/>
  <c r="X151" i="44"/>
  <c r="AB152" i="44"/>
  <c r="C144" i="46"/>
  <c r="C144" i="44" s="1"/>
  <c r="AS88" i="44"/>
  <c r="AV135" i="44"/>
  <c r="AR136" i="44"/>
  <c r="W137" i="44"/>
  <c r="O139" i="44"/>
  <c r="BC139" i="44"/>
  <c r="AD141" i="44"/>
  <c r="K145" i="44"/>
  <c r="O146" i="44"/>
  <c r="AB148" i="44"/>
  <c r="AF149" i="44"/>
  <c r="BG150" i="44"/>
  <c r="AF151" i="44"/>
  <c r="D152" i="44"/>
  <c r="P156" i="44"/>
  <c r="AX157" i="44"/>
  <c r="R160" i="44"/>
  <c r="Z162" i="44"/>
  <c r="F163" i="44"/>
  <c r="BB163" i="44"/>
  <c r="N165" i="44"/>
  <c r="BM166" i="44"/>
  <c r="AY167" i="44"/>
  <c r="BC168" i="44"/>
  <c r="BO169" i="44"/>
  <c r="V170" i="44"/>
  <c r="AT170" i="44"/>
  <c r="BJ170" i="44"/>
  <c r="BE171" i="44"/>
  <c r="AP174" i="44"/>
  <c r="AP142" i="44"/>
  <c r="S145" i="44"/>
  <c r="BM147" i="44"/>
  <c r="AZ130" i="44"/>
  <c r="AA138" i="44"/>
  <c r="W139" i="44"/>
  <c r="BN142" i="44"/>
  <c r="AP144" i="44"/>
  <c r="AY145" i="44"/>
  <c r="AG147" i="44"/>
  <c r="BF127" i="44"/>
  <c r="P135" i="44"/>
  <c r="BH136" i="44"/>
  <c r="AI140" i="44"/>
  <c r="F141" i="44"/>
  <c r="J144" i="44"/>
  <c r="H149" i="44"/>
  <c r="J157" i="44"/>
  <c r="C111" i="46"/>
  <c r="C111" i="44" s="1"/>
  <c r="V86" i="44"/>
  <c r="N106" i="44"/>
  <c r="BQ117" i="44"/>
  <c r="K119" i="44"/>
  <c r="W120" i="44"/>
  <c r="AP121" i="44"/>
  <c r="BJ122" i="44"/>
  <c r="BM123" i="44"/>
  <c r="AN125" i="44"/>
  <c r="P127" i="44"/>
  <c r="D128" i="44"/>
  <c r="M117" i="44"/>
  <c r="AA119" i="44"/>
  <c r="AE120" i="44"/>
  <c r="AK124" i="44"/>
  <c r="I118" i="44"/>
  <c r="AX121" i="44"/>
  <c r="I123" i="44"/>
  <c r="C123" i="46"/>
  <c r="C123" i="44" s="1"/>
  <c r="AG100" i="44"/>
  <c r="AC115" i="44"/>
  <c r="S118" i="44"/>
  <c r="AI119" i="44"/>
  <c r="AM120" i="44"/>
  <c r="F122" i="44"/>
  <c r="Y123" i="44"/>
  <c r="BA124" i="44"/>
  <c r="BL125" i="44"/>
  <c r="AF127" i="44"/>
  <c r="T128" i="44"/>
  <c r="BP128" i="44"/>
  <c r="BQ115" i="44"/>
  <c r="AC117" i="44"/>
  <c r="AG118" i="44"/>
  <c r="D121" i="44"/>
  <c r="V122" i="44"/>
  <c r="P125" i="44"/>
  <c r="L126" i="44"/>
  <c r="AN127" i="44"/>
  <c r="N129" i="44"/>
  <c r="BO79" i="44"/>
  <c r="AS117" i="44"/>
  <c r="BE118" i="44"/>
  <c r="G120" i="44"/>
  <c r="Z121" i="44"/>
  <c r="AL122" i="44"/>
  <c r="BE123" i="44"/>
  <c r="AR126" i="44"/>
  <c r="AR128" i="44"/>
  <c r="AI109" i="44"/>
  <c r="AH94" i="44"/>
  <c r="O135" i="44"/>
  <c r="AC141" i="44"/>
  <c r="E141" i="44"/>
  <c r="AF91" i="44"/>
  <c r="AL124" i="44"/>
  <c r="AM107" i="44"/>
  <c r="AV115" i="44"/>
  <c r="AD98" i="44"/>
  <c r="R112" i="44"/>
  <c r="V113" i="44"/>
  <c r="BP116" i="44"/>
  <c r="H137" i="44"/>
  <c r="A114" i="44"/>
  <c r="P95" i="44"/>
  <c r="AM103" i="44"/>
  <c r="Z112" i="44"/>
  <c r="BD173" i="44"/>
  <c r="BQ179" i="44"/>
  <c r="BL198" i="44"/>
  <c r="E101" i="44"/>
  <c r="Y110" i="44"/>
  <c r="AH114" i="44"/>
  <c r="U150" i="44"/>
  <c r="AY89" i="44"/>
  <c r="AL98" i="44"/>
  <c r="BE101" i="44"/>
  <c r="AU107" i="44"/>
  <c r="AG110" i="44"/>
  <c r="AL113" i="44"/>
  <c r="R129" i="44"/>
  <c r="BO89" i="44"/>
  <c r="H96" i="44"/>
  <c r="AP98" i="44"/>
  <c r="BI101" i="44"/>
  <c r="AW105" i="44"/>
  <c r="G111" i="44"/>
  <c r="AT113" i="44"/>
  <c r="BN114" i="44"/>
  <c r="D116" i="44"/>
  <c r="Q117" i="44"/>
  <c r="AT121" i="44"/>
  <c r="BH127" i="44"/>
  <c r="AH131" i="44"/>
  <c r="AW135" i="44"/>
  <c r="E136" i="44"/>
  <c r="AA162" i="44"/>
  <c r="AF184" i="44"/>
  <c r="BB195" i="44"/>
  <c r="T96" i="44"/>
  <c r="BQ101" i="44"/>
  <c r="AI108" i="44"/>
  <c r="AX112" i="44"/>
  <c r="H115" i="44"/>
  <c r="R91" i="44"/>
  <c r="AN99" i="44"/>
  <c r="W111" i="44"/>
  <c r="A99" i="44"/>
  <c r="BE85" i="44"/>
  <c r="T100" i="44"/>
  <c r="AG106" i="44"/>
  <c r="AQ108" i="44"/>
  <c r="BN112" i="44"/>
  <c r="R114" i="44"/>
  <c r="T116" i="44"/>
  <c r="AK134" i="44"/>
  <c r="AW149" i="44"/>
  <c r="Y156" i="44"/>
  <c r="H182" i="44"/>
  <c r="AF189" i="44"/>
  <c r="AZ201" i="44"/>
  <c r="BJ92" i="44"/>
  <c r="AX97" i="44"/>
  <c r="AW102" i="44"/>
  <c r="AW106" i="44"/>
  <c r="Z114" i="44"/>
  <c r="AF115" i="44"/>
  <c r="A87" i="44"/>
  <c r="BA95" i="44"/>
  <c r="BE100" i="44"/>
  <c r="AF70" i="44"/>
  <c r="A107" i="44"/>
  <c r="A123" i="44"/>
  <c r="C60" i="46"/>
  <c r="C60" i="44" s="1"/>
  <c r="AJ74" i="44"/>
  <c r="AH87" i="44"/>
  <c r="AS99" i="44"/>
  <c r="BI117" i="44"/>
  <c r="AW118" i="44"/>
  <c r="AS124" i="44"/>
  <c r="AV125" i="44"/>
  <c r="H127" i="44"/>
  <c r="BJ86" i="44"/>
  <c r="C87" i="46"/>
  <c r="C87" i="44" s="1"/>
  <c r="BP74" i="44"/>
  <c r="I100" i="44"/>
  <c r="BP107" i="44"/>
  <c r="AL116" i="44"/>
  <c r="AN113" i="44"/>
  <c r="AO111" i="44"/>
  <c r="AE136" i="44"/>
  <c r="AH168" i="44"/>
  <c r="BJ116" i="44"/>
  <c r="BH114" i="44"/>
  <c r="BH112" i="44"/>
  <c r="AX115" i="44"/>
  <c r="BG149" i="44"/>
  <c r="K156" i="44"/>
  <c r="BA104" i="44"/>
  <c r="D112" i="44"/>
  <c r="J182" i="44"/>
  <c r="AU88" i="44"/>
  <c r="X95" i="44"/>
  <c r="AV99" i="44"/>
  <c r="AY108" i="44"/>
  <c r="AK63" i="44"/>
  <c r="F90" i="44"/>
  <c r="AB96" i="44"/>
  <c r="BC107" i="44"/>
  <c r="K78" i="44"/>
  <c r="BC88" i="44"/>
  <c r="N90" i="44"/>
  <c r="AX91" i="44"/>
  <c r="H93" i="44"/>
  <c r="AF95" i="44"/>
  <c r="AJ96" i="44"/>
  <c r="AT98" i="44"/>
  <c r="BD99" i="44"/>
  <c r="AJ100" i="44"/>
  <c r="U101" i="44"/>
  <c r="I102" i="44"/>
  <c r="O103" i="44"/>
  <c r="BM106" i="44"/>
  <c r="BG108" i="44"/>
  <c r="AO110" i="44"/>
  <c r="BB113" i="44"/>
  <c r="AP114" i="44"/>
  <c r="P115" i="44"/>
  <c r="BD115" i="44"/>
  <c r="I117" i="44"/>
  <c r="R122" i="44"/>
  <c r="F126" i="44"/>
  <c r="X129" i="44"/>
  <c r="AR134" i="44"/>
  <c r="AJ136" i="44"/>
  <c r="BP136" i="44"/>
  <c r="BC137" i="44"/>
  <c r="S138" i="44"/>
  <c r="BH138" i="44"/>
  <c r="AA140" i="44"/>
  <c r="AY140" i="44"/>
  <c r="AD143" i="44"/>
  <c r="BG145" i="44"/>
  <c r="W146" i="44"/>
  <c r="BC146" i="44"/>
  <c r="Q147" i="44"/>
  <c r="AO147" i="44"/>
  <c r="BH148" i="44"/>
  <c r="T150" i="44"/>
  <c r="AR150" i="44"/>
  <c r="H151" i="44"/>
  <c r="AV151" i="44"/>
  <c r="AJ152" i="44"/>
  <c r="BH152" i="44"/>
  <c r="D154" i="44"/>
  <c r="BH154" i="44"/>
  <c r="X155" i="44"/>
  <c r="BB158" i="44"/>
  <c r="J159" i="44"/>
  <c r="AX159" i="44"/>
  <c r="Z160" i="44"/>
  <c r="AX160" i="44"/>
  <c r="AX162" i="44"/>
  <c r="BN164" i="44"/>
  <c r="Q166" i="44"/>
  <c r="U87" i="44"/>
  <c r="AP91" i="44"/>
  <c r="BF97" i="44"/>
  <c r="M101" i="44"/>
  <c r="BE106" i="44"/>
  <c r="U119" i="44"/>
  <c r="C99" i="46"/>
  <c r="C99" i="44" s="1"/>
  <c r="BP71" i="44"/>
  <c r="BK88" i="44"/>
  <c r="V90" i="44"/>
  <c r="BN91" i="44"/>
  <c r="P93" i="44"/>
  <c r="F98" i="44"/>
  <c r="BB98" i="44"/>
  <c r="BL99" i="44"/>
  <c r="AR100" i="44"/>
  <c r="AC101" i="44"/>
  <c r="Y102" i="44"/>
  <c r="W103" i="44"/>
  <c r="Q106" i="44"/>
  <c r="G107" i="44"/>
  <c r="BO108" i="44"/>
  <c r="AW110" i="44"/>
  <c r="AU111" i="44"/>
  <c r="AH112" i="44"/>
  <c r="N113" i="44"/>
  <c r="AX114" i="44"/>
  <c r="X115" i="44"/>
  <c r="AB116" i="44"/>
  <c r="AU117" i="44"/>
  <c r="AA123" i="44"/>
  <c r="Z127" i="44"/>
  <c r="AB130" i="44"/>
  <c r="T132" i="44"/>
  <c r="H133" i="44"/>
  <c r="AN135" i="44"/>
  <c r="BD135" i="44"/>
  <c r="L136" i="44"/>
  <c r="AQ138" i="44"/>
  <c r="AE139" i="44"/>
  <c r="N141" i="44"/>
  <c r="AL141" i="44"/>
  <c r="BJ141" i="44"/>
  <c r="Z142" i="44"/>
  <c r="F143" i="44"/>
  <c r="BN144" i="44"/>
  <c r="AI145" i="44"/>
  <c r="D148" i="44"/>
  <c r="X149" i="44"/>
  <c r="AV149" i="44"/>
  <c r="D150" i="44"/>
  <c r="P151" i="44"/>
  <c r="L152" i="44"/>
  <c r="AJ154" i="44"/>
  <c r="AV155" i="44"/>
  <c r="H156" i="44"/>
  <c r="R157" i="44"/>
  <c r="BN157" i="44"/>
  <c r="V158" i="44"/>
  <c r="AL158" i="44"/>
  <c r="R159" i="44"/>
  <c r="BF159" i="44"/>
  <c r="V161" i="44"/>
  <c r="R162" i="44"/>
  <c r="BF162" i="44"/>
  <c r="V163" i="44"/>
  <c r="J164" i="44"/>
  <c r="AH164" i="44"/>
  <c r="AX164" i="44"/>
  <c r="F165" i="44"/>
  <c r="AT165" i="44"/>
  <c r="AW166" i="44"/>
  <c r="AE168" i="44"/>
  <c r="C91" i="46"/>
  <c r="C91" i="44" s="1"/>
  <c r="I106" i="44"/>
  <c r="A112" i="44"/>
  <c r="A142" i="44"/>
  <c r="C114" i="46"/>
  <c r="C114" i="44" s="1"/>
  <c r="C142" i="46"/>
  <c r="C142" i="44" s="1"/>
  <c r="AS87" i="44"/>
  <c r="K89" i="44"/>
  <c r="BB90" i="44"/>
  <c r="F92" i="44"/>
  <c r="AF93" i="44"/>
  <c r="BD95" i="44"/>
  <c r="BP96" i="44"/>
  <c r="N98" i="44"/>
  <c r="BJ98" i="44"/>
  <c r="D100" i="44"/>
  <c r="AZ100" i="44"/>
  <c r="AK101" i="44"/>
  <c r="AE103" i="44"/>
  <c r="Y106" i="44"/>
  <c r="O107" i="44"/>
  <c r="K108" i="44"/>
  <c r="BM110" i="44"/>
  <c r="BC111" i="44"/>
  <c r="AP112" i="44"/>
  <c r="J114" i="44"/>
  <c r="BF114" i="44"/>
  <c r="AJ116" i="44"/>
  <c r="Y120" i="44"/>
  <c r="AM124" i="44"/>
  <c r="T134" i="44"/>
  <c r="G137" i="44"/>
  <c r="BK137" i="44"/>
  <c r="BK139" i="44"/>
  <c r="BG140" i="44"/>
  <c r="AX142" i="44"/>
  <c r="AL143" i="44"/>
  <c r="BJ143" i="44"/>
  <c r="AH144" i="44"/>
  <c r="AE146" i="44"/>
  <c r="BK146" i="44"/>
  <c r="Y147" i="44"/>
  <c r="AW147" i="44"/>
  <c r="AJ148" i="44"/>
  <c r="BP148" i="44"/>
  <c r="AZ150" i="44"/>
  <c r="AR152" i="44"/>
  <c r="X153" i="44"/>
  <c r="AV153" i="44"/>
  <c r="L154" i="44"/>
  <c r="AI73" i="44"/>
  <c r="BA87" i="44"/>
  <c r="BJ90" i="44"/>
  <c r="BL95" i="44"/>
  <c r="V98" i="44"/>
  <c r="AG102" i="44"/>
  <c r="AY118" i="44"/>
  <c r="AS83" i="44"/>
  <c r="S89" i="44"/>
  <c r="V92" i="44"/>
  <c r="AN93" i="44"/>
  <c r="R97" i="44"/>
  <c r="H99" i="44"/>
  <c r="AS101" i="44"/>
  <c r="W117" i="44"/>
  <c r="AR121" i="44"/>
  <c r="AP125" i="44"/>
  <c r="A91" i="44"/>
  <c r="W88" i="44"/>
  <c r="AA89" i="44"/>
  <c r="J91" i="44"/>
  <c r="AD92" i="44"/>
  <c r="AV93" i="44"/>
  <c r="D96" i="44"/>
  <c r="Z97" i="44"/>
  <c r="X99" i="44"/>
  <c r="L100" i="44"/>
  <c r="BH100" i="44"/>
  <c r="AO102" i="44"/>
  <c r="AU103" i="44"/>
  <c r="AO106" i="44"/>
  <c r="AE107" i="44"/>
  <c r="AA108" i="44"/>
  <c r="I110" i="44"/>
  <c r="O111" i="44"/>
  <c r="BF112" i="44"/>
  <c r="AD113" i="44"/>
  <c r="AN115" i="44"/>
  <c r="L116" i="44"/>
  <c r="AR116" i="44"/>
  <c r="BI119" i="44"/>
  <c r="AV122" i="44"/>
  <c r="BB126" i="44"/>
  <c r="AZ136" i="44"/>
  <c r="AY138" i="44"/>
  <c r="G139" i="44"/>
  <c r="BO140" i="44"/>
  <c r="AT141" i="44"/>
  <c r="J142" i="44"/>
  <c r="AH142" i="44"/>
  <c r="G102" i="46"/>
  <c r="G102" i="44"/>
  <c r="AA105" i="44"/>
  <c r="AV114" i="44"/>
  <c r="AQ105" i="44"/>
  <c r="P114" i="44"/>
  <c r="O84" i="46"/>
  <c r="O84" i="44"/>
  <c r="BI88" i="46"/>
  <c r="BI88" i="44"/>
  <c r="AQ101" i="46"/>
  <c r="AQ101" i="44"/>
  <c r="BA103" i="46"/>
  <c r="BA103" i="44"/>
  <c r="BA107" i="46"/>
  <c r="BA107" i="44"/>
  <c r="I108" i="46"/>
  <c r="I108" i="44"/>
  <c r="Q108" i="46"/>
  <c r="Q108" i="44"/>
  <c r="BL120" i="44"/>
  <c r="Z116" i="44"/>
  <c r="AS126" i="44"/>
  <c r="G133" i="44"/>
  <c r="U77" i="46"/>
  <c r="U77" i="44"/>
  <c r="BJ95" i="46"/>
  <c r="BJ95" i="44"/>
  <c r="AU102" i="46"/>
  <c r="AU102" i="44"/>
  <c r="AC107" i="46"/>
  <c r="AC107" i="44"/>
  <c r="N115" i="44"/>
  <c r="BF116" i="44"/>
  <c r="I125" i="44"/>
  <c r="G131" i="44"/>
  <c r="AQ83" i="46"/>
  <c r="AQ83" i="44"/>
  <c r="BQ103" i="46"/>
  <c r="BQ103" i="44"/>
  <c r="E107" i="46"/>
  <c r="E107" i="44"/>
  <c r="U107" i="44"/>
  <c r="D113" i="44"/>
  <c r="AR92" i="44"/>
  <c r="AM102" i="44"/>
  <c r="Z123" i="44"/>
  <c r="AY132" i="44"/>
  <c r="AA109" i="46"/>
  <c r="AA109" i="44"/>
  <c r="BG109" i="46"/>
  <c r="BG109" i="44"/>
  <c r="T113" i="46"/>
  <c r="T113" i="44"/>
  <c r="AJ113" i="46"/>
  <c r="AJ113" i="44"/>
  <c r="AR113" i="46"/>
  <c r="AR113" i="44"/>
  <c r="BH113" i="46"/>
  <c r="BH113" i="44"/>
  <c r="BP113" i="46"/>
  <c r="BP113" i="44"/>
  <c r="AF114" i="46"/>
  <c r="AF114" i="44"/>
  <c r="BD114" i="46"/>
  <c r="BD114" i="44"/>
  <c r="BL114" i="46"/>
  <c r="BL114" i="44"/>
  <c r="F115" i="46"/>
  <c r="F115" i="44"/>
  <c r="V115" i="46"/>
  <c r="V115" i="44"/>
  <c r="AD115" i="46"/>
  <c r="AD115" i="44"/>
  <c r="AT115" i="46"/>
  <c r="AT115" i="44"/>
  <c r="BB115" i="46"/>
  <c r="BB115" i="44"/>
  <c r="A114" i="27"/>
  <c r="A116" i="44"/>
  <c r="C116" i="46"/>
  <c r="C116" i="44" s="1"/>
  <c r="J116" i="46"/>
  <c r="J116" i="44"/>
  <c r="AH116" i="46"/>
  <c r="AH116" i="44"/>
  <c r="AP116" i="46"/>
  <c r="AP116" i="44"/>
  <c r="BN116" i="46"/>
  <c r="BN116" i="44"/>
  <c r="D119" i="46"/>
  <c r="D119" i="44"/>
  <c r="AR119" i="46"/>
  <c r="AR119" i="44"/>
  <c r="X120" i="46"/>
  <c r="X120" i="44"/>
  <c r="AE122" i="46"/>
  <c r="AE122" i="44"/>
  <c r="AD124" i="46"/>
  <c r="AD124" i="44"/>
  <c r="BB124" i="46"/>
  <c r="BB124" i="44"/>
  <c r="BJ124" i="46"/>
  <c r="BJ124" i="44"/>
  <c r="A123" i="27"/>
  <c r="C125" i="46"/>
  <c r="C125" i="44" s="1"/>
  <c r="A125" i="44"/>
  <c r="BM125" i="46"/>
  <c r="BM125" i="44"/>
  <c r="M126" i="46"/>
  <c r="M126" i="44"/>
  <c r="AK126" i="46"/>
  <c r="AK126" i="44"/>
  <c r="BQ126" i="46"/>
  <c r="BQ126" i="44"/>
  <c r="AO127" i="46"/>
  <c r="AO127" i="44"/>
  <c r="BM127" i="46"/>
  <c r="BM127" i="44"/>
  <c r="E128" i="46"/>
  <c r="E128" i="44"/>
  <c r="O129" i="46"/>
  <c r="O129" i="44"/>
  <c r="AM129" i="46"/>
  <c r="AM129" i="44"/>
  <c r="S130" i="46"/>
  <c r="S130" i="44"/>
  <c r="AQ130" i="46"/>
  <c r="AQ130" i="44"/>
  <c r="BG130" i="46"/>
  <c r="BG130" i="44"/>
  <c r="AE131" i="46"/>
  <c r="AE131" i="44"/>
  <c r="AU131" i="46"/>
  <c r="AU131" i="44"/>
  <c r="AA132" i="46"/>
  <c r="AA132" i="44"/>
  <c r="AI132" i="46"/>
  <c r="AI132" i="44"/>
  <c r="BG132" i="46"/>
  <c r="BG132" i="44"/>
  <c r="AE133" i="46"/>
  <c r="AE133" i="44"/>
  <c r="AE135" i="46"/>
  <c r="AE135" i="44"/>
  <c r="AM135" i="46"/>
  <c r="AM135" i="44"/>
  <c r="K136" i="46"/>
  <c r="K136" i="44"/>
  <c r="S136" i="46"/>
  <c r="S136" i="44"/>
  <c r="AA136" i="46"/>
  <c r="AA136" i="44"/>
  <c r="AI136" i="46"/>
  <c r="AI136" i="44"/>
  <c r="AQ136" i="46"/>
  <c r="AQ136" i="44"/>
  <c r="BG136" i="46"/>
  <c r="BG136" i="44"/>
  <c r="BO136" i="46"/>
  <c r="BO136" i="44"/>
  <c r="A136" i="27"/>
  <c r="A138" i="44"/>
  <c r="J138" i="46"/>
  <c r="J138" i="44"/>
  <c r="R138" i="46"/>
  <c r="R138" i="44"/>
  <c r="Z138" i="46"/>
  <c r="Z138" i="44"/>
  <c r="AH138" i="46"/>
  <c r="AH138" i="44"/>
  <c r="AP138" i="46"/>
  <c r="AP138" i="44"/>
  <c r="AX138" i="46"/>
  <c r="AX138" i="44"/>
  <c r="N139" i="46"/>
  <c r="N139" i="44"/>
  <c r="V139" i="46"/>
  <c r="V139" i="44"/>
  <c r="AD139" i="46"/>
  <c r="AD139" i="44"/>
  <c r="BB139" i="46"/>
  <c r="BB139" i="44"/>
  <c r="BJ139" i="46"/>
  <c r="BJ139" i="44"/>
  <c r="A138" i="27"/>
  <c r="A140" i="44"/>
  <c r="C140" i="46"/>
  <c r="C140" i="44" s="1"/>
  <c r="J140" i="46"/>
  <c r="J140" i="44"/>
  <c r="Z140" i="46"/>
  <c r="Z140" i="44"/>
  <c r="AH140" i="46"/>
  <c r="AH140" i="44"/>
  <c r="AP140" i="46"/>
  <c r="AP140" i="44"/>
  <c r="M141" i="46"/>
  <c r="M141" i="44"/>
  <c r="AF110" i="46"/>
  <c r="AF110" i="44"/>
  <c r="BM120" i="46"/>
  <c r="BM120" i="44"/>
  <c r="K123" i="46"/>
  <c r="K123" i="44"/>
  <c r="L132" i="46"/>
  <c r="L132" i="44"/>
  <c r="AB132" i="46"/>
  <c r="AB132" i="44"/>
  <c r="X133" i="46"/>
  <c r="X133" i="44"/>
  <c r="L134" i="46"/>
  <c r="L134" i="44"/>
  <c r="AI123" i="44"/>
  <c r="A127" i="44"/>
  <c r="C127" i="46"/>
  <c r="C127" i="44" s="1"/>
  <c r="BK117" i="44"/>
  <c r="AG120" i="44"/>
  <c r="T121" i="44"/>
  <c r="AZ121" i="44"/>
  <c r="V126" i="44"/>
  <c r="BJ126" i="44"/>
  <c r="H129" i="44"/>
  <c r="AF129" i="44"/>
  <c r="BL129" i="44"/>
  <c r="AJ130" i="44"/>
  <c r="BH130" i="44"/>
  <c r="BD133" i="44"/>
  <c r="R145" i="44"/>
  <c r="AP145" i="44"/>
  <c r="Q157" i="44"/>
  <c r="BA158" i="44"/>
  <c r="BE160" i="44"/>
  <c r="U161" i="44"/>
  <c r="AW164" i="44"/>
  <c r="AK165" i="44"/>
  <c r="Z167" i="44"/>
  <c r="AD168" i="44"/>
  <c r="BB168" i="44"/>
  <c r="BF169" i="44"/>
  <c r="S172" i="44"/>
  <c r="Y174" i="44"/>
  <c r="AD182" i="44"/>
  <c r="BF185" i="44"/>
  <c r="BC117" i="46"/>
  <c r="BC117" i="44"/>
  <c r="AK119" i="46"/>
  <c r="AK119" i="44"/>
  <c r="AU124" i="46"/>
  <c r="AU124" i="44"/>
  <c r="BF125" i="46"/>
  <c r="BF125" i="44"/>
  <c r="AH127" i="46"/>
  <c r="AH127" i="44"/>
  <c r="BQ119" i="44"/>
  <c r="N126" i="44"/>
  <c r="AZ134" i="44"/>
  <c r="S150" i="44"/>
  <c r="AF122" i="44"/>
  <c r="BC124" i="44"/>
  <c r="AY152" i="44"/>
  <c r="K154" i="44"/>
  <c r="Q112" i="46"/>
  <c r="Q112" i="44"/>
  <c r="AG114" i="46"/>
  <c r="AG114" i="44"/>
  <c r="BE120" i="46"/>
  <c r="BE120" i="44"/>
  <c r="O124" i="46"/>
  <c r="O124" i="44"/>
  <c r="J125" i="46"/>
  <c r="J125" i="44"/>
  <c r="AT126" i="46"/>
  <c r="AT126" i="44"/>
  <c r="BD129" i="46"/>
  <c r="BD129" i="44"/>
  <c r="AR130" i="46"/>
  <c r="AR130" i="44"/>
  <c r="AB134" i="46"/>
  <c r="AB134" i="44"/>
  <c r="BP134" i="46"/>
  <c r="BP134" i="44"/>
  <c r="AC119" i="44"/>
  <c r="BD122" i="44"/>
  <c r="R125" i="44"/>
  <c r="BH121" i="44"/>
  <c r="G124" i="44"/>
  <c r="Z125" i="44"/>
  <c r="P133" i="44"/>
  <c r="AC143" i="44"/>
  <c r="AE153" i="44"/>
  <c r="E165" i="44"/>
  <c r="C129" i="46"/>
  <c r="C129" i="44" s="1"/>
  <c r="BD102" i="44"/>
  <c r="BE112" i="44"/>
  <c r="AE117" i="44"/>
  <c r="E119" i="44"/>
  <c r="I120" i="44"/>
  <c r="AO120" i="44"/>
  <c r="AB121" i="44"/>
  <c r="AD126" i="44"/>
  <c r="J127" i="44"/>
  <c r="BN127" i="44"/>
  <c r="BL133" i="44"/>
  <c r="AJ134" i="44"/>
  <c r="G151" i="44"/>
  <c r="BC156" i="44"/>
  <c r="Q159" i="44"/>
  <c r="AW162" i="44"/>
  <c r="BA163" i="44"/>
  <c r="Q164" i="44"/>
  <c r="F168" i="44"/>
  <c r="AS170" i="44"/>
  <c r="AV171" i="44"/>
  <c r="BA175" i="44"/>
  <c r="H176" i="44"/>
  <c r="BO181" i="44"/>
  <c r="AJ121" i="46"/>
  <c r="AJ121" i="44"/>
  <c r="H122" i="46"/>
  <c r="H122" i="44"/>
  <c r="W124" i="46"/>
  <c r="W124" i="44"/>
  <c r="BP130" i="46"/>
  <c r="BP130" i="44"/>
  <c r="AJ132" i="46"/>
  <c r="AJ132" i="44"/>
  <c r="AR109" i="44"/>
  <c r="AA116" i="44"/>
  <c r="BG118" i="44"/>
  <c r="X122" i="44"/>
  <c r="G117" i="44"/>
  <c r="BO118" i="44"/>
  <c r="D130" i="44"/>
  <c r="BH132" i="44"/>
  <c r="BH134" i="44"/>
  <c r="AI154" i="44"/>
  <c r="AO160" i="44"/>
  <c r="AQ118" i="44"/>
  <c r="AS119" i="44"/>
  <c r="AW120" i="44"/>
  <c r="S123" i="44"/>
  <c r="AQ123" i="44"/>
  <c r="AE124" i="44"/>
  <c r="BK124" i="44"/>
  <c r="BN125" i="44"/>
  <c r="AL126" i="44"/>
  <c r="AP127" i="44"/>
  <c r="P129" i="44"/>
  <c r="AN129" i="44"/>
  <c r="D132" i="44"/>
  <c r="AR132" i="44"/>
  <c r="D134" i="44"/>
  <c r="H135" i="44"/>
  <c r="M143" i="44"/>
  <c r="AY150" i="44"/>
  <c r="AI152" i="44"/>
  <c r="BC153" i="44"/>
  <c r="AU155" i="44"/>
  <c r="W156" i="44"/>
  <c r="AM156" i="44"/>
  <c r="BE159" i="44"/>
  <c r="Y160" i="44"/>
  <c r="Y162" i="44"/>
  <c r="AV166" i="44"/>
  <c r="AH167" i="44"/>
  <c r="AX167" i="44"/>
  <c r="AK175" i="44"/>
  <c r="AM178" i="44"/>
  <c r="J183" i="44"/>
  <c r="Z183" i="44"/>
  <c r="BD187" i="44"/>
  <c r="AL191" i="44"/>
  <c r="T130" i="46"/>
  <c r="T130" i="44"/>
  <c r="AN133" i="46"/>
  <c r="AN133" i="44"/>
  <c r="AA118" i="44"/>
  <c r="AV133" i="44"/>
  <c r="A129" i="44"/>
  <c r="AI118" i="44"/>
  <c r="BL122" i="44"/>
  <c r="K148" i="44"/>
  <c r="O117" i="44"/>
  <c r="AM117" i="44"/>
  <c r="K118" i="44"/>
  <c r="M119" i="44"/>
  <c r="Q120" i="44"/>
  <c r="P122" i="44"/>
  <c r="AN122" i="44"/>
  <c r="AY123" i="44"/>
  <c r="AH125" i="44"/>
  <c r="R127" i="44"/>
  <c r="AX127" i="44"/>
  <c r="AV129" i="44"/>
  <c r="L130" i="44"/>
  <c r="BP132" i="44"/>
  <c r="AF133" i="44"/>
  <c r="BI143" i="44"/>
  <c r="AA150" i="44"/>
  <c r="BO154" i="44"/>
  <c r="G156" i="44"/>
  <c r="BI161" i="44"/>
  <c r="U163" i="44"/>
  <c r="BI163" i="44"/>
  <c r="BQ170" i="44"/>
  <c r="D177" i="44"/>
  <c r="V184" i="44"/>
  <c r="BB184" i="44"/>
  <c r="J185" i="44"/>
  <c r="AX185" i="44"/>
  <c r="P187" i="44"/>
  <c r="AJ188" i="44"/>
  <c r="AK141" i="46"/>
  <c r="AK141" i="44"/>
  <c r="BI141" i="46"/>
  <c r="BI141" i="44"/>
  <c r="BQ141" i="46"/>
  <c r="BQ141" i="44"/>
  <c r="E143" i="46"/>
  <c r="E143" i="44"/>
  <c r="AS143" i="46"/>
  <c r="AS143" i="44"/>
  <c r="BQ143" i="46"/>
  <c r="BQ143" i="44"/>
  <c r="AH145" i="46"/>
  <c r="AH145" i="44"/>
  <c r="A145" i="27"/>
  <c r="C147" i="46"/>
  <c r="C147" i="44" s="1"/>
  <c r="S148" i="46"/>
  <c r="S148" i="44"/>
  <c r="AQ148" i="46"/>
  <c r="AQ148" i="44"/>
  <c r="K150" i="46"/>
  <c r="K150" i="44"/>
  <c r="AQ150" i="46"/>
  <c r="AQ150" i="44"/>
  <c r="BO150" i="46"/>
  <c r="BO150" i="44"/>
  <c r="AE151" i="46"/>
  <c r="AE151" i="44"/>
  <c r="S152" i="46"/>
  <c r="S152" i="44"/>
  <c r="AQ152" i="46"/>
  <c r="AQ152" i="44"/>
  <c r="W153" i="46"/>
  <c r="W153" i="44"/>
  <c r="BK153" i="46"/>
  <c r="BK153" i="44"/>
  <c r="S154" i="46"/>
  <c r="S154" i="44"/>
  <c r="AQ154" i="46"/>
  <c r="AQ154" i="44"/>
  <c r="W155" i="46"/>
  <c r="W155" i="44"/>
  <c r="BK155" i="46"/>
  <c r="BK155" i="44"/>
  <c r="O156" i="46"/>
  <c r="O156" i="44"/>
  <c r="AU156" i="46"/>
  <c r="AU156" i="44"/>
  <c r="I157" i="46"/>
  <c r="I157" i="44"/>
  <c r="AG157" i="46"/>
  <c r="AG157" i="44"/>
  <c r="AW157" i="46"/>
  <c r="AW157" i="44"/>
  <c r="E158" i="46"/>
  <c r="E158" i="44"/>
  <c r="AC158" i="46"/>
  <c r="AC158" i="44"/>
  <c r="AK158" i="46"/>
  <c r="AK158" i="44"/>
  <c r="AS158" i="46"/>
  <c r="AS158" i="44"/>
  <c r="BQ158" i="46"/>
  <c r="BQ158" i="44"/>
  <c r="I159" i="46"/>
  <c r="I159" i="44"/>
  <c r="Y159" i="46"/>
  <c r="Y159" i="44"/>
  <c r="AG159" i="46"/>
  <c r="AG159" i="44"/>
  <c r="AO159" i="46"/>
  <c r="AO159" i="44"/>
  <c r="AW159" i="46"/>
  <c r="AW159" i="44"/>
  <c r="BM159" i="46"/>
  <c r="BM159" i="44"/>
  <c r="I160" i="46"/>
  <c r="I160" i="44"/>
  <c r="AG160" i="46"/>
  <c r="AG160" i="44"/>
  <c r="AW160" i="46"/>
  <c r="AW160" i="44"/>
  <c r="E161" i="46"/>
  <c r="E161" i="44"/>
  <c r="M161" i="46"/>
  <c r="M161" i="44"/>
  <c r="AC161" i="46"/>
  <c r="AC161" i="44"/>
  <c r="AK161" i="46"/>
  <c r="AK161" i="44"/>
  <c r="BA161" i="46"/>
  <c r="BA161" i="44"/>
  <c r="I162" i="46"/>
  <c r="I162" i="44"/>
  <c r="Q162" i="46"/>
  <c r="Q162" i="44"/>
  <c r="AG162" i="46"/>
  <c r="AG162" i="44"/>
  <c r="AO162" i="46"/>
  <c r="AO162" i="44"/>
  <c r="BE162" i="46"/>
  <c r="BE162" i="44"/>
  <c r="E163" i="46"/>
  <c r="E163" i="44"/>
  <c r="AC163" i="46"/>
  <c r="AC163" i="44"/>
  <c r="AK163" i="46"/>
  <c r="AK163" i="44"/>
  <c r="AS163" i="46"/>
  <c r="AS163" i="44"/>
  <c r="BQ163" i="46"/>
  <c r="BQ163" i="44"/>
  <c r="I164" i="46"/>
  <c r="I164" i="44"/>
  <c r="Y164" i="46"/>
  <c r="Y164" i="44"/>
  <c r="AG164" i="46"/>
  <c r="AG164" i="44"/>
  <c r="AO164" i="46"/>
  <c r="AO164" i="44"/>
  <c r="BE164" i="46"/>
  <c r="BE164" i="44"/>
  <c r="BM164" i="46"/>
  <c r="BM164" i="44"/>
  <c r="M165" i="46"/>
  <c r="M165" i="44"/>
  <c r="U165" i="46"/>
  <c r="U165" i="44"/>
  <c r="AC165" i="46"/>
  <c r="AC165" i="44"/>
  <c r="AS165" i="46"/>
  <c r="AS165" i="44"/>
  <c r="BI165" i="46"/>
  <c r="BI165" i="44"/>
  <c r="BQ165" i="46"/>
  <c r="BQ165" i="44"/>
  <c r="H166" i="46"/>
  <c r="H166" i="44"/>
  <c r="P166" i="46"/>
  <c r="P166" i="44"/>
  <c r="X166" i="46"/>
  <c r="X166" i="44"/>
  <c r="AN166" i="46"/>
  <c r="AN166" i="44"/>
  <c r="BD166" i="46"/>
  <c r="BD166" i="44"/>
  <c r="BL166" i="46"/>
  <c r="BL166" i="44"/>
  <c r="J167" i="46"/>
  <c r="J167" i="44"/>
  <c r="R167" i="46"/>
  <c r="R167" i="44"/>
  <c r="BF167" i="46"/>
  <c r="BF167" i="44"/>
  <c r="N168" i="46"/>
  <c r="N168" i="44"/>
  <c r="V168" i="46"/>
  <c r="V168" i="44"/>
  <c r="AL168" i="46"/>
  <c r="AL168" i="44"/>
  <c r="BJ168" i="46"/>
  <c r="BJ168" i="44"/>
  <c r="AP169" i="46"/>
  <c r="AP169" i="44"/>
  <c r="AX169" i="46"/>
  <c r="AX169" i="44"/>
  <c r="BN169" i="46"/>
  <c r="BN169" i="44"/>
  <c r="E170" i="46"/>
  <c r="E170" i="44"/>
  <c r="M170" i="46"/>
  <c r="M170" i="44"/>
  <c r="U170" i="46"/>
  <c r="U170" i="44"/>
  <c r="AC170" i="46"/>
  <c r="AC170" i="44"/>
  <c r="AK170" i="46"/>
  <c r="AK170" i="44"/>
  <c r="BI170" i="46"/>
  <c r="BI170" i="44"/>
  <c r="P171" i="46"/>
  <c r="P171" i="44"/>
  <c r="X171" i="46"/>
  <c r="X171" i="44"/>
  <c r="AF171" i="46"/>
  <c r="AF171" i="44"/>
  <c r="AN171" i="46"/>
  <c r="AN171" i="44"/>
  <c r="BD171" i="46"/>
  <c r="BD171" i="44"/>
  <c r="K172" i="46"/>
  <c r="K172" i="44"/>
  <c r="AA172" i="46"/>
  <c r="AA172" i="44"/>
  <c r="AI172" i="46"/>
  <c r="AI172" i="44"/>
  <c r="AQ172" i="46"/>
  <c r="AQ172" i="44"/>
  <c r="BO172" i="46"/>
  <c r="BO172" i="44"/>
  <c r="N173" i="46"/>
  <c r="N173" i="44"/>
  <c r="V173" i="46"/>
  <c r="V173" i="44"/>
  <c r="AD173" i="46"/>
  <c r="AD173" i="44"/>
  <c r="AL173" i="46"/>
  <c r="AL173" i="44"/>
  <c r="AT173" i="46"/>
  <c r="AT173" i="44"/>
  <c r="BB173" i="46"/>
  <c r="BB173" i="44"/>
  <c r="BJ173" i="46"/>
  <c r="BJ173" i="44"/>
  <c r="I174" i="46"/>
  <c r="I174" i="44"/>
  <c r="Q174" i="46"/>
  <c r="Q174" i="44"/>
  <c r="AG174" i="46"/>
  <c r="AG174" i="44"/>
  <c r="AW174" i="46"/>
  <c r="AW174" i="44"/>
  <c r="BE174" i="46"/>
  <c r="BE174" i="44"/>
  <c r="E175" i="46"/>
  <c r="E175" i="44"/>
  <c r="U175" i="46"/>
  <c r="U175" i="44"/>
  <c r="AC175" i="46"/>
  <c r="AC175" i="44"/>
  <c r="BI175" i="46"/>
  <c r="BI175" i="44"/>
  <c r="P176" i="46"/>
  <c r="P176" i="44"/>
  <c r="X176" i="46"/>
  <c r="X176" i="44"/>
  <c r="AF176" i="46"/>
  <c r="AF176" i="44"/>
  <c r="AN176" i="46"/>
  <c r="AN176" i="44"/>
  <c r="AV176" i="46"/>
  <c r="AV176" i="44"/>
  <c r="BD176" i="46"/>
  <c r="BD176" i="44"/>
  <c r="BL176" i="46"/>
  <c r="BL176" i="44"/>
  <c r="L177" i="46"/>
  <c r="L177" i="44"/>
  <c r="T177" i="46"/>
  <c r="T177" i="44"/>
  <c r="AB177" i="46"/>
  <c r="AB177" i="44"/>
  <c r="AR177" i="46"/>
  <c r="AR177" i="44"/>
  <c r="AZ177" i="46"/>
  <c r="AZ177" i="44"/>
  <c r="BH177" i="46"/>
  <c r="BH177" i="44"/>
  <c r="BP177" i="46"/>
  <c r="BP177" i="44"/>
  <c r="G178" i="46"/>
  <c r="G178" i="44"/>
  <c r="O178" i="46"/>
  <c r="O178" i="44"/>
  <c r="W178" i="46"/>
  <c r="W178" i="44"/>
  <c r="AE178" i="46"/>
  <c r="AE178" i="44"/>
  <c r="AU178" i="46"/>
  <c r="AU178" i="44"/>
  <c r="BC178" i="46"/>
  <c r="BC178" i="44"/>
  <c r="BK178" i="46"/>
  <c r="BK178" i="44"/>
  <c r="K179" i="46"/>
  <c r="K179" i="44"/>
  <c r="S179" i="46"/>
  <c r="S179" i="44"/>
  <c r="AA179" i="46"/>
  <c r="AA179" i="44"/>
  <c r="AI179" i="46"/>
  <c r="AI179" i="44"/>
  <c r="AQ179" i="46"/>
  <c r="AQ179" i="44"/>
  <c r="AY179" i="46"/>
  <c r="AY179" i="44"/>
  <c r="BG179" i="46"/>
  <c r="BG179" i="44"/>
  <c r="G180" i="46"/>
  <c r="G180" i="44"/>
  <c r="O180" i="46"/>
  <c r="O180" i="44"/>
  <c r="AE180" i="46"/>
  <c r="AE180" i="44"/>
  <c r="AM180" i="46"/>
  <c r="AM180" i="44"/>
  <c r="BC180" i="46"/>
  <c r="BC180" i="44"/>
  <c r="BK180" i="46"/>
  <c r="BK180" i="44"/>
  <c r="K181" i="46"/>
  <c r="K181" i="44"/>
  <c r="S181" i="46"/>
  <c r="S181" i="44"/>
  <c r="AA181" i="46"/>
  <c r="AA181" i="44"/>
  <c r="AI181" i="46"/>
  <c r="AI181" i="44"/>
  <c r="AQ181" i="46"/>
  <c r="AQ181" i="44"/>
  <c r="AY181" i="46"/>
  <c r="AY181" i="44"/>
  <c r="BG181" i="46"/>
  <c r="BG181" i="44"/>
  <c r="N182" i="46"/>
  <c r="N182" i="44"/>
  <c r="V182" i="46"/>
  <c r="V182" i="44"/>
  <c r="AL182" i="46"/>
  <c r="AL182" i="44"/>
  <c r="AT182" i="46"/>
  <c r="AT182" i="44"/>
  <c r="BB182" i="46"/>
  <c r="BB182" i="44"/>
  <c r="BJ182" i="46"/>
  <c r="BJ182" i="44"/>
  <c r="AH183" i="46"/>
  <c r="AH183" i="44"/>
  <c r="AP183" i="46"/>
  <c r="AP183" i="44"/>
  <c r="AX183" i="46"/>
  <c r="AX183" i="44"/>
  <c r="BF183" i="46"/>
  <c r="BF183" i="44"/>
  <c r="BN183" i="46"/>
  <c r="BN183" i="44"/>
  <c r="F184" i="46"/>
  <c r="F184" i="44"/>
  <c r="N184" i="46"/>
  <c r="N184" i="44"/>
  <c r="AD184" i="46"/>
  <c r="AD184" i="44"/>
  <c r="AL184" i="46"/>
  <c r="AL184" i="44"/>
  <c r="AT184" i="46"/>
  <c r="AT184" i="44"/>
  <c r="BJ184" i="46"/>
  <c r="BJ184" i="44"/>
  <c r="R185" i="46"/>
  <c r="R185" i="44"/>
  <c r="Z185" i="46"/>
  <c r="Z185" i="44"/>
  <c r="AH185" i="46"/>
  <c r="AH185" i="44"/>
  <c r="AP185" i="46"/>
  <c r="AP185" i="44"/>
  <c r="BN185" i="46"/>
  <c r="BN185" i="44"/>
  <c r="M186" i="46"/>
  <c r="M186" i="44"/>
  <c r="U186" i="46"/>
  <c r="U186" i="44"/>
  <c r="AC186" i="46"/>
  <c r="AC186" i="44"/>
  <c r="AK186" i="46"/>
  <c r="AK186" i="44"/>
  <c r="BA186" i="46"/>
  <c r="BA186" i="44"/>
  <c r="BI186" i="46"/>
  <c r="BI186" i="44"/>
  <c r="BQ186" i="46"/>
  <c r="BQ186" i="44"/>
  <c r="H187" i="46"/>
  <c r="H187" i="44"/>
  <c r="X187" i="46"/>
  <c r="X187" i="44"/>
  <c r="AF187" i="46"/>
  <c r="AF187" i="44"/>
  <c r="AV187" i="46"/>
  <c r="AV187" i="44"/>
  <c r="BL187" i="46"/>
  <c r="BL187" i="44"/>
  <c r="D188" i="46"/>
  <c r="D188" i="44"/>
  <c r="L188" i="46"/>
  <c r="L188" i="44"/>
  <c r="T188" i="46"/>
  <c r="T188" i="44"/>
  <c r="AB188" i="46"/>
  <c r="AB188" i="44"/>
  <c r="AR188" i="46"/>
  <c r="AR188" i="44"/>
  <c r="AZ188" i="46"/>
  <c r="AZ188" i="44"/>
  <c r="BH188" i="46"/>
  <c r="BH188" i="44"/>
  <c r="BP188" i="46"/>
  <c r="BP188" i="44"/>
  <c r="F189" i="46"/>
  <c r="F189" i="44"/>
  <c r="N189" i="46"/>
  <c r="N189" i="44"/>
  <c r="V189" i="46"/>
  <c r="V189" i="44"/>
  <c r="AD189" i="46"/>
  <c r="AD189" i="44"/>
  <c r="AL189" i="46"/>
  <c r="AL189" i="44"/>
  <c r="AT189" i="46"/>
  <c r="AT189" i="44"/>
  <c r="BB189" i="46"/>
  <c r="BB189" i="44"/>
  <c r="BJ189" i="46"/>
  <c r="BJ189" i="44"/>
  <c r="J190" i="46"/>
  <c r="J190" i="44"/>
  <c r="R190" i="46"/>
  <c r="R190" i="44"/>
  <c r="Z190" i="46"/>
  <c r="Z190" i="44"/>
  <c r="AX190" i="46"/>
  <c r="AX190" i="44"/>
  <c r="BF190" i="46"/>
  <c r="BF190" i="44"/>
  <c r="BN190" i="46"/>
  <c r="BN190" i="44"/>
  <c r="N191" i="46"/>
  <c r="N191" i="44"/>
  <c r="AD191" i="46"/>
  <c r="AD191" i="44"/>
  <c r="AT191" i="46"/>
  <c r="AT191" i="44"/>
  <c r="BJ191" i="46"/>
  <c r="BJ191" i="44"/>
  <c r="J192" i="46"/>
  <c r="J192" i="44"/>
  <c r="R192" i="46"/>
  <c r="R192" i="44"/>
  <c r="Z192" i="46"/>
  <c r="Z192" i="44"/>
  <c r="AH192" i="46"/>
  <c r="AH192" i="44"/>
  <c r="AP192" i="46"/>
  <c r="AP192" i="44"/>
  <c r="AX192" i="46"/>
  <c r="AX192" i="44"/>
  <c r="BN192" i="46"/>
  <c r="BN192" i="44"/>
  <c r="D193" i="46"/>
  <c r="D193" i="44"/>
  <c r="AB193" i="46"/>
  <c r="AB193" i="44"/>
  <c r="AJ193" i="46"/>
  <c r="AJ193" i="44"/>
  <c r="AR193" i="46"/>
  <c r="AR193" i="44"/>
  <c r="AZ193" i="46"/>
  <c r="AZ193" i="44"/>
  <c r="BP193" i="46"/>
  <c r="BP193" i="44"/>
  <c r="P194" i="46"/>
  <c r="P194" i="44"/>
  <c r="X194" i="46"/>
  <c r="X194" i="44"/>
  <c r="AF194" i="46"/>
  <c r="AF194" i="44"/>
  <c r="AN194" i="46"/>
  <c r="AN194" i="44"/>
  <c r="AV194" i="46"/>
  <c r="AV194" i="44"/>
  <c r="BD194" i="46"/>
  <c r="BD194" i="44"/>
  <c r="BL194" i="46"/>
  <c r="BL194" i="44"/>
  <c r="D195" i="46"/>
  <c r="D195" i="44"/>
  <c r="L195" i="46"/>
  <c r="L195" i="44"/>
  <c r="AR195" i="46"/>
  <c r="AR195" i="44"/>
  <c r="AZ195" i="46"/>
  <c r="AZ195" i="44"/>
  <c r="BP195" i="46"/>
  <c r="BP195" i="44"/>
  <c r="H196" i="46"/>
  <c r="H196" i="44"/>
  <c r="P196" i="46"/>
  <c r="P196" i="44"/>
  <c r="X196" i="46"/>
  <c r="X196" i="44"/>
  <c r="AN196" i="46"/>
  <c r="AN196" i="44"/>
  <c r="AV196" i="46"/>
  <c r="AV196" i="44"/>
  <c r="BD196" i="46"/>
  <c r="BD196" i="44"/>
  <c r="J197" i="46"/>
  <c r="J197" i="44"/>
  <c r="R197" i="46"/>
  <c r="R197" i="44"/>
  <c r="Z197" i="46"/>
  <c r="Z197" i="44"/>
  <c r="AH197" i="46"/>
  <c r="AH197" i="44"/>
  <c r="AP197" i="46"/>
  <c r="AP197" i="44"/>
  <c r="AX197" i="46"/>
  <c r="AX197" i="44"/>
  <c r="BJ198" i="44"/>
  <c r="AX199" i="44"/>
  <c r="BN199" i="44"/>
  <c r="BF201" i="44"/>
  <c r="AD202" i="44"/>
  <c r="Q203" i="44"/>
  <c r="BM203" i="44"/>
  <c r="BQ204" i="44"/>
  <c r="N198" i="46"/>
  <c r="N198" i="44"/>
  <c r="AD198" i="46"/>
  <c r="AD198" i="44"/>
  <c r="Z199" i="46"/>
  <c r="Z199" i="44"/>
  <c r="AH199" i="46"/>
  <c r="AH199" i="44"/>
  <c r="AP199" i="46"/>
  <c r="AP199" i="44"/>
  <c r="N200" i="46"/>
  <c r="N200" i="44"/>
  <c r="AD200" i="46"/>
  <c r="AD200" i="44"/>
  <c r="AL200" i="46"/>
  <c r="AL200" i="44"/>
  <c r="AT200" i="46"/>
  <c r="AT200" i="44"/>
  <c r="BB200" i="46"/>
  <c r="BB200" i="44"/>
  <c r="J201" i="46"/>
  <c r="J201" i="44"/>
  <c r="Z201" i="46"/>
  <c r="Z201" i="44"/>
  <c r="AP201" i="46"/>
  <c r="AP201" i="44"/>
  <c r="F202" i="46"/>
  <c r="F202" i="44"/>
  <c r="N202" i="46"/>
  <c r="N202" i="44"/>
  <c r="V202" i="46"/>
  <c r="V202" i="44"/>
  <c r="AT202" i="46"/>
  <c r="AT202" i="44"/>
  <c r="BB202" i="46"/>
  <c r="BB202" i="44"/>
  <c r="BJ202" i="46"/>
  <c r="BJ202" i="44"/>
  <c r="Y203" i="46"/>
  <c r="Y203" i="44"/>
  <c r="AS204" i="46"/>
  <c r="AS204" i="44"/>
  <c r="BA204" i="46"/>
  <c r="BA204" i="44"/>
  <c r="BI204" i="46"/>
  <c r="BI204" i="44"/>
  <c r="I205" i="46"/>
  <c r="I205" i="44"/>
  <c r="AO205" i="46"/>
  <c r="AO205" i="44"/>
  <c r="AW205" i="46"/>
  <c r="AW205" i="44"/>
  <c r="BM205" i="46"/>
  <c r="BM205" i="44"/>
  <c r="AC206" i="46"/>
  <c r="AC206" i="44"/>
  <c r="AS206" i="46"/>
  <c r="AS206" i="44"/>
  <c r="BI206" i="46"/>
  <c r="BI206" i="44"/>
  <c r="H207" i="46"/>
  <c r="H207" i="44"/>
  <c r="AN207" i="46"/>
  <c r="AN207" i="44"/>
  <c r="BD207" i="46"/>
  <c r="BD207" i="44"/>
  <c r="BL207" i="46"/>
  <c r="BL207" i="44"/>
  <c r="AF135" i="44"/>
  <c r="D136" i="44"/>
  <c r="T136" i="44"/>
  <c r="O137" i="44"/>
  <c r="AM137" i="44"/>
  <c r="BC119" i="44"/>
  <c r="F121" i="44"/>
  <c r="BE124" i="44"/>
  <c r="T125" i="44"/>
  <c r="V130" i="44"/>
  <c r="BF131" i="44"/>
  <c r="AT134" i="44"/>
  <c r="AX135" i="44"/>
  <c r="BB136" i="44"/>
  <c r="H141" i="44"/>
  <c r="BL141" i="44"/>
  <c r="BI145" i="44"/>
  <c r="S147" i="44"/>
  <c r="BB148" i="44"/>
  <c r="J151" i="44"/>
  <c r="AH151" i="44"/>
  <c r="BF151" i="44"/>
  <c r="AD154" i="44"/>
  <c r="AT154" i="44"/>
  <c r="AR157" i="44"/>
  <c r="AV158" i="44"/>
  <c r="L160" i="44"/>
  <c r="AB160" i="44"/>
  <c r="AK118" i="44"/>
  <c r="AE119" i="44"/>
  <c r="S120" i="44"/>
  <c r="N121" i="44"/>
  <c r="I124" i="44"/>
  <c r="AJ127" i="44"/>
  <c r="BD128" i="44"/>
  <c r="AO139" i="44"/>
  <c r="BI140" i="44"/>
  <c r="BP142" i="44"/>
  <c r="P143" i="44"/>
  <c r="AF143" i="44"/>
  <c r="U145" i="44"/>
  <c r="Q146" i="44"/>
  <c r="AO146" i="44"/>
  <c r="BM146" i="44"/>
  <c r="AL148" i="44"/>
  <c r="BJ150" i="44"/>
  <c r="BF153" i="44"/>
  <c r="D157" i="44"/>
  <c r="T157" i="44"/>
  <c r="X158" i="44"/>
  <c r="AJ159" i="44"/>
  <c r="BH159" i="44"/>
  <c r="BL161" i="44"/>
  <c r="D164" i="44"/>
  <c r="T164" i="44"/>
  <c r="BD165" i="44"/>
  <c r="S166" i="44"/>
  <c r="H170" i="44"/>
  <c r="AQ171" i="44"/>
  <c r="AL172" i="44"/>
  <c r="BB172" i="44"/>
  <c r="BL175" i="44"/>
  <c r="BB179" i="44"/>
  <c r="AT181" i="44"/>
  <c r="BJ181" i="44"/>
  <c r="I184" i="44"/>
  <c r="AS185" i="44"/>
  <c r="X186" i="44"/>
  <c r="AI187" i="44"/>
  <c r="AE188" i="44"/>
  <c r="AU188" i="44"/>
  <c r="I189" i="44"/>
  <c r="BM189" i="44"/>
  <c r="AK192" i="44"/>
  <c r="BI192" i="44"/>
  <c r="G195" i="44"/>
  <c r="BG196" i="44"/>
  <c r="AG198" i="44"/>
  <c r="I200" i="44"/>
  <c r="AZ205" i="44"/>
  <c r="AO117" i="46"/>
  <c r="AO117" i="44"/>
  <c r="E118" i="46"/>
  <c r="E118" i="44"/>
  <c r="AC118" i="46"/>
  <c r="AC118" i="44"/>
  <c r="AP131" i="46"/>
  <c r="AP131" i="44"/>
  <c r="AH133" i="46"/>
  <c r="AH133" i="44"/>
  <c r="V134" i="46"/>
  <c r="V134" i="44"/>
  <c r="A133" i="27"/>
  <c r="C135" i="46"/>
  <c r="C135" i="44" s="1"/>
  <c r="AP135" i="46"/>
  <c r="AP135" i="44"/>
  <c r="BE137" i="46"/>
  <c r="BE137" i="44"/>
  <c r="BA138" i="46"/>
  <c r="BA138" i="44"/>
  <c r="BQ138" i="46"/>
  <c r="BQ138" i="44"/>
  <c r="Q139" i="46"/>
  <c r="Q139" i="44"/>
  <c r="Y139" i="46"/>
  <c r="Y139" i="44"/>
  <c r="AS140" i="46"/>
  <c r="AS140" i="44"/>
  <c r="AJ144" i="46"/>
  <c r="AJ144" i="44"/>
  <c r="BA145" i="46"/>
  <c r="BA145" i="44"/>
  <c r="BQ145" i="46"/>
  <c r="BQ145" i="44"/>
  <c r="AQ147" i="46"/>
  <c r="AQ147" i="44"/>
  <c r="AD148" i="46"/>
  <c r="AD148" i="44"/>
  <c r="AP151" i="46"/>
  <c r="AP151" i="44"/>
  <c r="N152" i="46"/>
  <c r="N152" i="44"/>
  <c r="AP155" i="46"/>
  <c r="AP155" i="44"/>
  <c r="J156" i="46"/>
  <c r="J156" i="44"/>
  <c r="BH157" i="46"/>
  <c r="BH157" i="44"/>
  <c r="AN158" i="46"/>
  <c r="AN158" i="44"/>
  <c r="D159" i="46"/>
  <c r="D159" i="44"/>
  <c r="AR159" i="46"/>
  <c r="AR159" i="44"/>
  <c r="AJ160" i="46"/>
  <c r="AJ160" i="44"/>
  <c r="AN161" i="46"/>
  <c r="AN161" i="44"/>
  <c r="BP162" i="46"/>
  <c r="BP162" i="44"/>
  <c r="AF163" i="46"/>
  <c r="AF163" i="44"/>
  <c r="AN163" i="46"/>
  <c r="AN163" i="44"/>
  <c r="BL163" i="46"/>
  <c r="BL163" i="44"/>
  <c r="L164" i="46"/>
  <c r="L164" i="44"/>
  <c r="AB164" i="46"/>
  <c r="AB164" i="44"/>
  <c r="AJ164" i="46"/>
  <c r="AJ164" i="44"/>
  <c r="AZ164" i="46"/>
  <c r="AZ164" i="44"/>
  <c r="BH164" i="46"/>
  <c r="BH164" i="44"/>
  <c r="P165" i="46"/>
  <c r="P165" i="44"/>
  <c r="AV165" i="46"/>
  <c r="AV165" i="44"/>
  <c r="BL165" i="46"/>
  <c r="BL165" i="44"/>
  <c r="K166" i="46"/>
  <c r="K166" i="44"/>
  <c r="BO166" i="46"/>
  <c r="BO166" i="44"/>
  <c r="AC167" i="46"/>
  <c r="AC167" i="44"/>
  <c r="AK167" i="46"/>
  <c r="AK167" i="44"/>
  <c r="I168" i="46"/>
  <c r="I168" i="44"/>
  <c r="Q168" i="46"/>
  <c r="Q168" i="44"/>
  <c r="AG168" i="46"/>
  <c r="AG168" i="44"/>
  <c r="AO168" i="46"/>
  <c r="AO168" i="44"/>
  <c r="AW168" i="46"/>
  <c r="AW168" i="44"/>
  <c r="BM168" i="46"/>
  <c r="BM168" i="44"/>
  <c r="E169" i="46"/>
  <c r="E169" i="44"/>
  <c r="U169" i="46"/>
  <c r="U169" i="44"/>
  <c r="AK169" i="46"/>
  <c r="AK169" i="44"/>
  <c r="BA169" i="46"/>
  <c r="BA169" i="44"/>
  <c r="BL170" i="46"/>
  <c r="BL170" i="44"/>
  <c r="K171" i="46"/>
  <c r="K171" i="44"/>
  <c r="S171" i="46"/>
  <c r="S171" i="44"/>
  <c r="AI171" i="46"/>
  <c r="AI171" i="44"/>
  <c r="AY171" i="46"/>
  <c r="AY171" i="44"/>
  <c r="BG171" i="46"/>
  <c r="BG171" i="44"/>
  <c r="N172" i="46"/>
  <c r="N172" i="44"/>
  <c r="V172" i="46"/>
  <c r="V172" i="44"/>
  <c r="AD172" i="46"/>
  <c r="AD172" i="44"/>
  <c r="Q173" i="46"/>
  <c r="Q173" i="44"/>
  <c r="AG173" i="46"/>
  <c r="AG173" i="44"/>
  <c r="AW173" i="46"/>
  <c r="AW173" i="44"/>
  <c r="BE173" i="46"/>
  <c r="BE173" i="44"/>
  <c r="BM173" i="46"/>
  <c r="BM173" i="44"/>
  <c r="AZ174" i="46"/>
  <c r="AZ174" i="44"/>
  <c r="BP174" i="46"/>
  <c r="BP174" i="44"/>
  <c r="P175" i="46"/>
  <c r="P175" i="44"/>
  <c r="X175" i="46"/>
  <c r="X175" i="44"/>
  <c r="AF175" i="46"/>
  <c r="AF175" i="44"/>
  <c r="K176" i="46"/>
  <c r="K176" i="44"/>
  <c r="S176" i="46"/>
  <c r="S176" i="44"/>
  <c r="AI176" i="46"/>
  <c r="AI176" i="44"/>
  <c r="AE177" i="46"/>
  <c r="AE177" i="44"/>
  <c r="AM177" i="46"/>
  <c r="AM177" i="44"/>
  <c r="AH178" i="46"/>
  <c r="AH178" i="44"/>
  <c r="AP178" i="46"/>
  <c r="AP178" i="44"/>
  <c r="BF178" i="46"/>
  <c r="BF178" i="44"/>
  <c r="R180" i="46"/>
  <c r="R180" i="44"/>
  <c r="Z180" i="46"/>
  <c r="Z180" i="44"/>
  <c r="AP180" i="46"/>
  <c r="AP180" i="44"/>
  <c r="BF180" i="46"/>
  <c r="BF180" i="44"/>
  <c r="BN180" i="46"/>
  <c r="BN180" i="44"/>
  <c r="V181" i="46"/>
  <c r="V181" i="44"/>
  <c r="AD181" i="46"/>
  <c r="AD181" i="44"/>
  <c r="AL181" i="46"/>
  <c r="AL181" i="44"/>
  <c r="Q182" i="46"/>
  <c r="Q182" i="44"/>
  <c r="Y182" i="46"/>
  <c r="Y182" i="44"/>
  <c r="BI183" i="46"/>
  <c r="BI183" i="44"/>
  <c r="BQ183" i="46"/>
  <c r="BQ183" i="44"/>
  <c r="AG184" i="46"/>
  <c r="AG184" i="44"/>
  <c r="BE184" i="46"/>
  <c r="BE184" i="44"/>
  <c r="BM184" i="46"/>
  <c r="BM184" i="44"/>
  <c r="AC185" i="46"/>
  <c r="AC185" i="44"/>
  <c r="BI185" i="46"/>
  <c r="BI185" i="44"/>
  <c r="BQ185" i="46"/>
  <c r="BQ185" i="44"/>
  <c r="H186" i="46"/>
  <c r="H186" i="44"/>
  <c r="P186" i="46"/>
  <c r="P186" i="44"/>
  <c r="AV186" i="46"/>
  <c r="AV186" i="44"/>
  <c r="BD186" i="46"/>
  <c r="BD186" i="44"/>
  <c r="BL186" i="46"/>
  <c r="BL186" i="44"/>
  <c r="K187" i="46"/>
  <c r="K187" i="44"/>
  <c r="S187" i="46"/>
  <c r="S187" i="44"/>
  <c r="AY187" i="46"/>
  <c r="AY187" i="44"/>
  <c r="BG187" i="46"/>
  <c r="BG187" i="44"/>
  <c r="G188" i="46"/>
  <c r="G188" i="44"/>
  <c r="BE189" i="46"/>
  <c r="BE189" i="44"/>
  <c r="U190" i="46"/>
  <c r="U190" i="44"/>
  <c r="AC190" i="46"/>
  <c r="AC190" i="44"/>
  <c r="AK190" i="46"/>
  <c r="AK190" i="44"/>
  <c r="AS190" i="46"/>
  <c r="AS190" i="44"/>
  <c r="Y191" i="46"/>
  <c r="Y191" i="44"/>
  <c r="AG191" i="46"/>
  <c r="AG191" i="44"/>
  <c r="AO191" i="46"/>
  <c r="AO191" i="44"/>
  <c r="E192" i="46"/>
  <c r="E192" i="44"/>
  <c r="BQ192" i="46"/>
  <c r="BQ192" i="44"/>
  <c r="O193" i="46"/>
  <c r="O193" i="44"/>
  <c r="AM193" i="46"/>
  <c r="AM193" i="44"/>
  <c r="AU193" i="46"/>
  <c r="AU193" i="44"/>
  <c r="BC193" i="46"/>
  <c r="BC193" i="44"/>
  <c r="K194" i="46"/>
  <c r="K194" i="44"/>
  <c r="AA194" i="46"/>
  <c r="AA194" i="44"/>
  <c r="AE195" i="46"/>
  <c r="AE195" i="44"/>
  <c r="AM195" i="46"/>
  <c r="AM195" i="44"/>
  <c r="S196" i="46"/>
  <c r="S196" i="44"/>
  <c r="AA196" i="46"/>
  <c r="AA196" i="44"/>
  <c r="U197" i="46"/>
  <c r="U197" i="44"/>
  <c r="AC197" i="46"/>
  <c r="AC197" i="44"/>
  <c r="AK197" i="46"/>
  <c r="AK197" i="44"/>
  <c r="AS197" i="46"/>
  <c r="AS197" i="44"/>
  <c r="BA197" i="46"/>
  <c r="BA197" i="44"/>
  <c r="AO198" i="46"/>
  <c r="AO198" i="44"/>
  <c r="AW198" i="46"/>
  <c r="AW198" i="44"/>
  <c r="Y200" i="46"/>
  <c r="Y200" i="44"/>
  <c r="AW200" i="46"/>
  <c r="AW200" i="44"/>
  <c r="BM200" i="46"/>
  <c r="BM200" i="44"/>
  <c r="I202" i="46"/>
  <c r="I202" i="44"/>
  <c r="Y202" i="46"/>
  <c r="Y202" i="44"/>
  <c r="AO202" i="46"/>
  <c r="AO202" i="44"/>
  <c r="D205" i="46"/>
  <c r="D205" i="44"/>
  <c r="AB205" i="46"/>
  <c r="AB205" i="44"/>
  <c r="AJ205" i="46"/>
  <c r="AJ205" i="44"/>
  <c r="BP205" i="46"/>
  <c r="BP205" i="44"/>
  <c r="H206" i="46"/>
  <c r="H206" i="44"/>
  <c r="P206" i="46"/>
  <c r="P206" i="44"/>
  <c r="AF206" i="46"/>
  <c r="AF206" i="44"/>
  <c r="AN206" i="46"/>
  <c r="AN206" i="44"/>
  <c r="AI207" i="46"/>
  <c r="AI207" i="44"/>
  <c r="AI120" i="46"/>
  <c r="AI120" i="44"/>
  <c r="A120" i="27"/>
  <c r="A122" i="44"/>
  <c r="T127" i="46"/>
  <c r="T127" i="44"/>
  <c r="AD130" i="46"/>
  <c r="AD130" i="44"/>
  <c r="M138" i="46"/>
  <c r="M138" i="44"/>
  <c r="BE139" i="46"/>
  <c r="BE139" i="44"/>
  <c r="BD141" i="46"/>
  <c r="BD141" i="44"/>
  <c r="AJ142" i="46"/>
  <c r="AJ142" i="44"/>
  <c r="AC145" i="46"/>
  <c r="AC145" i="44"/>
  <c r="Y146" i="46"/>
  <c r="Y146" i="44"/>
  <c r="N148" i="46"/>
  <c r="N148" i="44"/>
  <c r="BJ148" i="46"/>
  <c r="BJ148" i="44"/>
  <c r="AP149" i="46"/>
  <c r="AP149" i="44"/>
  <c r="BF149" i="46"/>
  <c r="BF149" i="44"/>
  <c r="AX153" i="46"/>
  <c r="AX153" i="44"/>
  <c r="V154" i="46"/>
  <c r="V154" i="44"/>
  <c r="BN155" i="46"/>
  <c r="BN155" i="44"/>
  <c r="AJ157" i="46"/>
  <c r="AJ157" i="44"/>
  <c r="AZ159" i="46"/>
  <c r="AZ159" i="44"/>
  <c r="AF161" i="46"/>
  <c r="AF161" i="44"/>
  <c r="BM137" i="44"/>
  <c r="AF141" i="44"/>
  <c r="E145" i="44"/>
  <c r="AS145" i="44"/>
  <c r="V148" i="44"/>
  <c r="BN151" i="44"/>
  <c r="AH156" i="44"/>
  <c r="T160" i="44"/>
  <c r="BQ167" i="44"/>
  <c r="K147" i="46"/>
  <c r="K147" i="44"/>
  <c r="D160" i="46"/>
  <c r="D160" i="44"/>
  <c r="AZ160" i="46"/>
  <c r="AZ160" i="44"/>
  <c r="BH160" i="46"/>
  <c r="BH160" i="44"/>
  <c r="BP160" i="46"/>
  <c r="BP160" i="44"/>
  <c r="BD161" i="46"/>
  <c r="BD161" i="44"/>
  <c r="T162" i="46"/>
  <c r="T162" i="44"/>
  <c r="AB162" i="46"/>
  <c r="AB162" i="44"/>
  <c r="BH162" i="46"/>
  <c r="BH162" i="44"/>
  <c r="BM139" i="44"/>
  <c r="AL152" i="44"/>
  <c r="AZ157" i="44"/>
  <c r="X163" i="44"/>
  <c r="Y168" i="44"/>
  <c r="BG120" i="44"/>
  <c r="Y124" i="44"/>
  <c r="AW124" i="44"/>
  <c r="P126" i="44"/>
  <c r="N132" i="44"/>
  <c r="BF135" i="44"/>
  <c r="U138" i="44"/>
  <c r="BQ140" i="44"/>
  <c r="P141" i="44"/>
  <c r="AW146" i="44"/>
  <c r="AA147" i="44"/>
  <c r="AY147" i="44"/>
  <c r="F148" i="44"/>
  <c r="Z149" i="44"/>
  <c r="Z151" i="44"/>
  <c r="AX151" i="44"/>
  <c r="V152" i="44"/>
  <c r="J153" i="44"/>
  <c r="AL154" i="44"/>
  <c r="BB154" i="44"/>
  <c r="AB157" i="44"/>
  <c r="BP159" i="44"/>
  <c r="H161" i="44"/>
  <c r="BP164" i="44"/>
  <c r="X165" i="44"/>
  <c r="AT172" i="44"/>
  <c r="BJ172" i="44"/>
  <c r="AA176" i="44"/>
  <c r="AX180" i="44"/>
  <c r="AO182" i="44"/>
  <c r="BE182" i="44"/>
  <c r="AK183" i="44"/>
  <c r="BA183" i="44"/>
  <c r="AO184" i="44"/>
  <c r="AA187" i="44"/>
  <c r="W188" i="44"/>
  <c r="AO189" i="44"/>
  <c r="E190" i="44"/>
  <c r="AW191" i="44"/>
  <c r="AC192" i="44"/>
  <c r="BA192" i="44"/>
  <c r="AI194" i="44"/>
  <c r="AY194" i="44"/>
  <c r="AI196" i="44"/>
  <c r="M197" i="44"/>
  <c r="Y198" i="44"/>
  <c r="BE202" i="44"/>
  <c r="BL206" i="44"/>
  <c r="K207" i="44"/>
  <c r="AA207" i="44"/>
  <c r="Y117" i="46"/>
  <c r="Y117" i="44"/>
  <c r="U118" i="46"/>
  <c r="U118" i="44"/>
  <c r="AD121" i="46"/>
  <c r="AD121" i="44"/>
  <c r="Z122" i="46"/>
  <c r="Z122" i="44"/>
  <c r="BA123" i="46"/>
  <c r="BA123" i="44"/>
  <c r="AN126" i="46"/>
  <c r="AN126" i="44"/>
  <c r="BD126" i="46"/>
  <c r="BD126" i="44"/>
  <c r="AL130" i="46"/>
  <c r="AL130" i="44"/>
  <c r="AT130" i="46"/>
  <c r="AT130" i="44"/>
  <c r="AD132" i="46"/>
  <c r="AD132" i="44"/>
  <c r="A131" i="27"/>
  <c r="A133" i="44"/>
  <c r="AD136" i="46"/>
  <c r="AD136" i="44"/>
  <c r="BJ136" i="46"/>
  <c r="BJ136" i="44"/>
  <c r="A135" i="27"/>
  <c r="A137" i="44"/>
  <c r="AG137" i="46"/>
  <c r="AG137" i="44"/>
  <c r="AW137" i="46"/>
  <c r="AW137" i="44"/>
  <c r="E138" i="46"/>
  <c r="E138" i="44"/>
  <c r="M140" i="46"/>
  <c r="M140" i="44"/>
  <c r="AC140" i="46"/>
  <c r="AC140" i="44"/>
  <c r="BA140" i="46"/>
  <c r="BA140" i="44"/>
  <c r="D144" i="46"/>
  <c r="D144" i="44"/>
  <c r="T144" i="46"/>
  <c r="T144" i="44"/>
  <c r="BH144" i="46"/>
  <c r="BH144" i="44"/>
  <c r="AK145" i="46"/>
  <c r="AK145" i="44"/>
  <c r="AL150" i="46"/>
  <c r="AL150" i="44"/>
  <c r="F154" i="46"/>
  <c r="F154" i="44"/>
  <c r="A155" i="44"/>
  <c r="C155" i="46"/>
  <c r="C155" i="44" s="1"/>
  <c r="J155" i="46"/>
  <c r="J155" i="44"/>
  <c r="AX155" i="46"/>
  <c r="AX155" i="44"/>
  <c r="AX156" i="46"/>
  <c r="AX156" i="44"/>
  <c r="BF156" i="46"/>
  <c r="BF156" i="44"/>
  <c r="H158" i="46"/>
  <c r="H158" i="44"/>
  <c r="BL158" i="46"/>
  <c r="BL158" i="44"/>
  <c r="L159" i="46"/>
  <c r="L159" i="44"/>
  <c r="AA166" i="46"/>
  <c r="AA166" i="44"/>
  <c r="M118" i="44"/>
  <c r="AR144" i="44"/>
  <c r="BB152" i="44"/>
  <c r="Z153" i="44"/>
  <c r="D162" i="44"/>
  <c r="BA167" i="44"/>
  <c r="BI169" i="44"/>
  <c r="A149" i="44"/>
  <c r="C173" i="46"/>
  <c r="C173" i="44" s="1"/>
  <c r="AC123" i="44"/>
  <c r="AF128" i="44"/>
  <c r="N130" i="44"/>
  <c r="BJ132" i="44"/>
  <c r="AL134" i="44"/>
  <c r="BJ134" i="44"/>
  <c r="Z135" i="44"/>
  <c r="AK138" i="44"/>
  <c r="E140" i="44"/>
  <c r="H143" i="44"/>
  <c r="X143" i="44"/>
  <c r="AB144" i="44"/>
  <c r="AT148" i="44"/>
  <c r="AD150" i="44"/>
  <c r="F152" i="44"/>
  <c r="BN153" i="44"/>
  <c r="L157" i="44"/>
  <c r="P158" i="44"/>
  <c r="AB159" i="44"/>
  <c r="AZ162" i="44"/>
  <c r="H163" i="44"/>
  <c r="BD163" i="44"/>
  <c r="U167" i="44"/>
  <c r="AV170" i="44"/>
  <c r="BC177" i="44"/>
  <c r="R178" i="44"/>
  <c r="AD179" i="44"/>
  <c r="BJ179" i="44"/>
  <c r="J180" i="44"/>
  <c r="AH180" i="44"/>
  <c r="F181" i="44"/>
  <c r="BB181" i="44"/>
  <c r="AK185" i="44"/>
  <c r="BA185" i="44"/>
  <c r="AQ187" i="44"/>
  <c r="AM188" i="44"/>
  <c r="BC188" i="44"/>
  <c r="Q189" i="44"/>
  <c r="BM191" i="44"/>
  <c r="BO194" i="44"/>
  <c r="O195" i="44"/>
  <c r="AY196" i="44"/>
  <c r="BE198" i="44"/>
  <c r="AO200" i="44"/>
  <c r="BE200" i="44"/>
  <c r="AG202" i="44"/>
  <c r="AR205" i="44"/>
  <c r="X206" i="44"/>
  <c r="BL128" i="46"/>
  <c r="BL128" i="44"/>
  <c r="A129" i="27"/>
  <c r="C131" i="46"/>
  <c r="C131" i="44" s="1"/>
  <c r="N134" i="46"/>
  <c r="N134" i="44"/>
  <c r="BP125" i="44"/>
  <c r="AR127" i="44"/>
  <c r="AN128" i="44"/>
  <c r="AX133" i="44"/>
  <c r="AT136" i="44"/>
  <c r="AG139" i="44"/>
  <c r="BH142" i="44"/>
  <c r="BL143" i="44"/>
  <c r="AZ144" i="44"/>
  <c r="M145" i="44"/>
  <c r="I146" i="44"/>
  <c r="AG146" i="44"/>
  <c r="AX149" i="44"/>
  <c r="F150" i="44"/>
  <c r="BB150" i="44"/>
  <c r="R155" i="44"/>
  <c r="AL75" i="46"/>
  <c r="AL75" i="44"/>
  <c r="BG83" i="46"/>
  <c r="BG83" i="44"/>
  <c r="AE86" i="46"/>
  <c r="AE86" i="44"/>
  <c r="BA88" i="46"/>
  <c r="BA88" i="44"/>
  <c r="BE89" i="46"/>
  <c r="BE89" i="44"/>
  <c r="BM89" i="46"/>
  <c r="BM89" i="44"/>
  <c r="H91" i="46"/>
  <c r="H91" i="44"/>
  <c r="AL93" i="46"/>
  <c r="AL93" i="44"/>
  <c r="AC103" i="44"/>
  <c r="BO110" i="44"/>
  <c r="D114" i="44"/>
  <c r="AD91" i="46"/>
  <c r="AD91" i="44"/>
  <c r="BI84" i="46"/>
  <c r="BI84" i="44"/>
  <c r="AW39" i="44"/>
  <c r="D99" i="44"/>
  <c r="AH113" i="44"/>
  <c r="S117" i="44"/>
  <c r="E120" i="44"/>
  <c r="AS120" i="44"/>
  <c r="W123" i="44"/>
  <c r="H134" i="44"/>
  <c r="AD80" i="46"/>
  <c r="AD80" i="44"/>
  <c r="AH81" i="46"/>
  <c r="AH81" i="44"/>
  <c r="AG85" i="46"/>
  <c r="AG85" i="44"/>
  <c r="BB91" i="46"/>
  <c r="BB91" i="44"/>
  <c r="A126" i="44"/>
  <c r="S69" i="44"/>
  <c r="P116" i="44"/>
  <c r="W138" i="44"/>
  <c r="C158" i="46"/>
  <c r="C158" i="44" s="1"/>
  <c r="G48" i="44"/>
  <c r="Y87" i="44"/>
  <c r="AL97" i="44"/>
  <c r="AN100" i="44"/>
  <c r="S103" i="44"/>
  <c r="M106" i="44"/>
  <c r="AO109" i="44"/>
  <c r="L115" i="44"/>
  <c r="AF130" i="44"/>
  <c r="D135" i="44"/>
  <c r="AI139" i="44"/>
  <c r="AL159" i="44"/>
  <c r="F160" i="44"/>
  <c r="BE58" i="46"/>
  <c r="BE58" i="44"/>
  <c r="BO77" i="46"/>
  <c r="BO77" i="44"/>
  <c r="AY64" i="44"/>
  <c r="AQ77" i="44"/>
  <c r="AL91" i="44"/>
  <c r="BL116" i="44"/>
  <c r="BG137" i="44"/>
  <c r="BK138" i="44"/>
  <c r="Z79" i="44"/>
  <c r="AU108" i="44"/>
  <c r="S111" i="44"/>
  <c r="BC118" i="44"/>
  <c r="BF128" i="44"/>
  <c r="AV134" i="44"/>
  <c r="BD136" i="44"/>
  <c r="AQ137" i="44"/>
  <c r="BF141" i="44"/>
  <c r="V159" i="44"/>
  <c r="BB164" i="44"/>
  <c r="A128" i="44"/>
  <c r="AE54" i="44"/>
  <c r="W76" i="44"/>
  <c r="BN79" i="44"/>
  <c r="Q85" i="44"/>
  <c r="BF90" i="44"/>
  <c r="AF94" i="44"/>
  <c r="Y101" i="44"/>
  <c r="AU104" i="44"/>
  <c r="BI106" i="44"/>
  <c r="AN116" i="44"/>
  <c r="P121" i="44"/>
  <c r="AD127" i="44"/>
  <c r="AJ129" i="44"/>
  <c r="P130" i="44"/>
  <c r="D131" i="44"/>
  <c r="AB131" i="44"/>
  <c r="BD132" i="44"/>
  <c r="D133" i="44"/>
  <c r="AZ133" i="44"/>
  <c r="AA137" i="44"/>
  <c r="O138" i="44"/>
  <c r="AM138" i="44"/>
  <c r="BK140" i="44"/>
  <c r="J141" i="44"/>
  <c r="AP141" i="44"/>
  <c r="BL150" i="44"/>
  <c r="AJ151" i="44"/>
  <c r="AV154" i="44"/>
  <c r="T155" i="44"/>
  <c r="V162" i="44"/>
  <c r="AL162" i="44"/>
  <c r="F164" i="44"/>
  <c r="AS57" i="46"/>
  <c r="AS57" i="44"/>
  <c r="AZ75" i="46"/>
  <c r="AZ75" i="44"/>
  <c r="AN96" i="46"/>
  <c r="AN96" i="44"/>
  <c r="AC106" i="46"/>
  <c r="AC106" i="44"/>
  <c r="AI111" i="46"/>
  <c r="AI111" i="44"/>
  <c r="AY111" i="46"/>
  <c r="AY111" i="44"/>
  <c r="N112" i="46"/>
  <c r="N112" i="44"/>
  <c r="J113" i="46"/>
  <c r="J113" i="44"/>
  <c r="H116" i="46"/>
  <c r="H116" i="44"/>
  <c r="AY117" i="46"/>
  <c r="AY117" i="44"/>
  <c r="I119" i="46"/>
  <c r="I119" i="44"/>
  <c r="AG119" i="46"/>
  <c r="AG119" i="44"/>
  <c r="AB122" i="46"/>
  <c r="AB122" i="44"/>
  <c r="AR122" i="46"/>
  <c r="AR122" i="44"/>
  <c r="AI124" i="46"/>
  <c r="AI124" i="44"/>
  <c r="AY124" i="46"/>
  <c r="AY124" i="44"/>
  <c r="BO124" i="46"/>
  <c r="BO124" i="44"/>
  <c r="Z126" i="46"/>
  <c r="Z126" i="44"/>
  <c r="AR131" i="46"/>
  <c r="AR131" i="44"/>
  <c r="AZ131" i="46"/>
  <c r="AZ131" i="44"/>
  <c r="H132" i="46"/>
  <c r="H132" i="44"/>
  <c r="AF132" i="46"/>
  <c r="AF132" i="44"/>
  <c r="X136" i="46"/>
  <c r="X136" i="44"/>
  <c r="AN136" i="46"/>
  <c r="AN136" i="44"/>
  <c r="AV136" i="46"/>
  <c r="AV136" i="44"/>
  <c r="BL136" i="46"/>
  <c r="BL136" i="44"/>
  <c r="K137" i="46"/>
  <c r="K137" i="44"/>
  <c r="S137" i="46"/>
  <c r="S137" i="44"/>
  <c r="K139" i="46"/>
  <c r="K139" i="44"/>
  <c r="AA139" i="46"/>
  <c r="AA139" i="44"/>
  <c r="AY139" i="46"/>
  <c r="AY139" i="44"/>
  <c r="G140" i="46"/>
  <c r="G140" i="44"/>
  <c r="W140" i="46"/>
  <c r="W140" i="44"/>
  <c r="AE140" i="46"/>
  <c r="AE140" i="44"/>
  <c r="AM140" i="46"/>
  <c r="AM140" i="44"/>
  <c r="BC140" i="46"/>
  <c r="BC140" i="44"/>
  <c r="R141" i="46"/>
  <c r="R141" i="44"/>
  <c r="Z141" i="46"/>
  <c r="Z141" i="44"/>
  <c r="AH141" i="46"/>
  <c r="AH141" i="44"/>
  <c r="AX141" i="46"/>
  <c r="AX141" i="44"/>
  <c r="A141" i="27"/>
  <c r="A143" i="44"/>
  <c r="R143" i="46"/>
  <c r="R143" i="44"/>
  <c r="BB144" i="46"/>
  <c r="BB144" i="44"/>
  <c r="G145" i="46"/>
  <c r="G145" i="44"/>
  <c r="AE145" i="46"/>
  <c r="AE145" i="44"/>
  <c r="BK145" i="46"/>
  <c r="BK145" i="44"/>
  <c r="S146" i="46"/>
  <c r="S146" i="44"/>
  <c r="AQ146" i="46"/>
  <c r="AQ146" i="44"/>
  <c r="BI147" i="46"/>
  <c r="BI147" i="44"/>
  <c r="X148" i="46"/>
  <c r="X148" i="44"/>
  <c r="AV148" i="46"/>
  <c r="AV148" i="44"/>
  <c r="T149" i="46"/>
  <c r="T149" i="44"/>
  <c r="AR149" i="46"/>
  <c r="AR149" i="44"/>
  <c r="AV150" i="46"/>
  <c r="AV150" i="44"/>
  <c r="BD150" i="46"/>
  <c r="BD150" i="44"/>
  <c r="D151" i="46"/>
  <c r="D151" i="44"/>
  <c r="L151" i="46"/>
  <c r="L151" i="44"/>
  <c r="AR151" i="46"/>
  <c r="AR151" i="44"/>
  <c r="BP151" i="46"/>
  <c r="BP151" i="44"/>
  <c r="X152" i="46"/>
  <c r="X152" i="44"/>
  <c r="AN152" i="46"/>
  <c r="AN152" i="44"/>
  <c r="AV152" i="46"/>
  <c r="AV152" i="44"/>
  <c r="H154" i="46"/>
  <c r="H154" i="44"/>
  <c r="X154" i="46"/>
  <c r="X154" i="44"/>
  <c r="AF154" i="46"/>
  <c r="AF154" i="44"/>
  <c r="BP155" i="46"/>
  <c r="BP155" i="44"/>
  <c r="T156" i="46"/>
  <c r="T156" i="44"/>
  <c r="BP156" i="46"/>
  <c r="BP156" i="44"/>
  <c r="AP158" i="46"/>
  <c r="AP158" i="44"/>
  <c r="AD159" i="46"/>
  <c r="AD159" i="44"/>
  <c r="AD160" i="46"/>
  <c r="AD160" i="44"/>
  <c r="AT160" i="46"/>
  <c r="AT160" i="44"/>
  <c r="AD162" i="46"/>
  <c r="AD162" i="44"/>
  <c r="AT162" i="46"/>
  <c r="AT162" i="44"/>
  <c r="BJ162" i="46"/>
  <c r="BJ162" i="44"/>
  <c r="N164" i="46"/>
  <c r="N164" i="44"/>
  <c r="V164" i="46"/>
  <c r="V164" i="44"/>
  <c r="G73" i="46"/>
  <c r="G73" i="44"/>
  <c r="AQ74" i="46"/>
  <c r="AQ74" i="44"/>
  <c r="AA77" i="46"/>
  <c r="AA77" i="44"/>
  <c r="AH90" i="46"/>
  <c r="AH90" i="44"/>
  <c r="BF98" i="46"/>
  <c r="BF98" i="44"/>
  <c r="I105" i="46"/>
  <c r="I105" i="44"/>
  <c r="AI107" i="46"/>
  <c r="AI107" i="44"/>
  <c r="BC108" i="46"/>
  <c r="BC108" i="44"/>
  <c r="BQ110" i="46"/>
  <c r="BQ110" i="44"/>
  <c r="K111" i="46"/>
  <c r="K111" i="44"/>
  <c r="BP115" i="46"/>
  <c r="BP115" i="44"/>
  <c r="BO117" i="46"/>
  <c r="BO117" i="44"/>
  <c r="BE119" i="46"/>
  <c r="BE119" i="44"/>
  <c r="BM119" i="46"/>
  <c r="BM119" i="44"/>
  <c r="AF121" i="46"/>
  <c r="AF121" i="44"/>
  <c r="N125" i="46"/>
  <c r="N125" i="44"/>
  <c r="V125" i="46"/>
  <c r="V125" i="44"/>
  <c r="R126" i="46"/>
  <c r="R126" i="44"/>
  <c r="V127" i="46"/>
  <c r="V127" i="44"/>
  <c r="BB127" i="46"/>
  <c r="BB127" i="44"/>
  <c r="D129" i="46"/>
  <c r="D129" i="44"/>
  <c r="AR129" i="46"/>
  <c r="AR129" i="44"/>
  <c r="BP129" i="46"/>
  <c r="BP129" i="44"/>
  <c r="L133" i="46"/>
  <c r="L133" i="44"/>
  <c r="AB133" i="46"/>
  <c r="AB133" i="44"/>
  <c r="AR133" i="46"/>
  <c r="AR133" i="44"/>
  <c r="AB135" i="46"/>
  <c r="AB135" i="44"/>
  <c r="AR135" i="46"/>
  <c r="AR135" i="44"/>
  <c r="O140" i="46"/>
  <c r="O140" i="44"/>
  <c r="AD142" i="46"/>
  <c r="AD142" i="44"/>
  <c r="AL144" i="46"/>
  <c r="AL144" i="44"/>
  <c r="BJ144" i="46"/>
  <c r="BJ144" i="44"/>
  <c r="O145" i="46"/>
  <c r="O145" i="44"/>
  <c r="BC145" i="46"/>
  <c r="BC145" i="44"/>
  <c r="M147" i="46"/>
  <c r="M147" i="44"/>
  <c r="AC147" i="46"/>
  <c r="AC147" i="44"/>
  <c r="BA147" i="46"/>
  <c r="BA147" i="44"/>
  <c r="P148" i="46"/>
  <c r="P148" i="44"/>
  <c r="BL148" i="46"/>
  <c r="BL148" i="44"/>
  <c r="BH149" i="46"/>
  <c r="BH149" i="44"/>
  <c r="T151" i="46"/>
  <c r="T151" i="44"/>
  <c r="AZ151" i="46"/>
  <c r="AZ151" i="44"/>
  <c r="H152" i="46"/>
  <c r="H152" i="44"/>
  <c r="D153" i="46"/>
  <c r="D153" i="44"/>
  <c r="T153" i="46"/>
  <c r="T153" i="44"/>
  <c r="AJ153" i="46"/>
  <c r="AJ153" i="44"/>
  <c r="BH153" i="46"/>
  <c r="BH153" i="44"/>
  <c r="BD154" i="46"/>
  <c r="BD154" i="44"/>
  <c r="AZ155" i="46"/>
  <c r="AZ155" i="44"/>
  <c r="AJ156" i="46"/>
  <c r="AJ156" i="44"/>
  <c r="BF158" i="46"/>
  <c r="BF158" i="44"/>
  <c r="F159" i="46"/>
  <c r="F159" i="44"/>
  <c r="N159" i="46"/>
  <c r="N159" i="44"/>
  <c r="BB159" i="46"/>
  <c r="BB159" i="44"/>
  <c r="BJ159" i="46"/>
  <c r="BJ159" i="44"/>
  <c r="BJ160" i="46"/>
  <c r="BJ160" i="44"/>
  <c r="J161" i="46"/>
  <c r="J161" i="44"/>
  <c r="R161" i="46"/>
  <c r="R161" i="44"/>
  <c r="Z161" i="46"/>
  <c r="Z161" i="44"/>
  <c r="AH161" i="46"/>
  <c r="AH161" i="44"/>
  <c r="BN161" i="46"/>
  <c r="BN161" i="44"/>
  <c r="BB162" i="46"/>
  <c r="BB162" i="44"/>
  <c r="J165" i="46"/>
  <c r="J165" i="44"/>
  <c r="Z165" i="46"/>
  <c r="Z165" i="44"/>
  <c r="AP165" i="46"/>
  <c r="AP165" i="44"/>
  <c r="BF165" i="46"/>
  <c r="BF165" i="44"/>
  <c r="BN165" i="46"/>
  <c r="BN165" i="44"/>
  <c r="W167" i="46"/>
  <c r="W167" i="44"/>
  <c r="M55" i="44"/>
  <c r="AM76" i="44"/>
  <c r="AR99" i="44"/>
  <c r="Q105" i="44"/>
  <c r="AQ107" i="44"/>
  <c r="BA110" i="44"/>
  <c r="M120" i="44"/>
  <c r="AQ124" i="44"/>
  <c r="BG124" i="44"/>
  <c r="N127" i="44"/>
  <c r="AZ149" i="44"/>
  <c r="BL152" i="44"/>
  <c r="D156" i="44"/>
  <c r="BH156" i="44"/>
  <c r="AP161" i="44"/>
  <c r="BF161" i="44"/>
  <c r="BQ61" i="46"/>
  <c r="BQ61" i="44"/>
  <c r="AU70" i="46"/>
  <c r="AU70" i="44"/>
  <c r="BF81" i="46"/>
  <c r="BF81" i="44"/>
  <c r="N91" i="46"/>
  <c r="N91" i="44"/>
  <c r="BF92" i="46"/>
  <c r="BF92" i="44"/>
  <c r="P94" i="46"/>
  <c r="P94" i="44"/>
  <c r="AF100" i="46"/>
  <c r="AF100" i="44"/>
  <c r="BC104" i="46"/>
  <c r="BC104" i="44"/>
  <c r="F112" i="46"/>
  <c r="F112" i="44"/>
  <c r="BB112" i="46"/>
  <c r="BB112" i="44"/>
  <c r="N114" i="46"/>
  <c r="N114" i="44"/>
  <c r="BB114" i="46"/>
  <c r="BB114" i="44"/>
  <c r="A113" i="27"/>
  <c r="C115" i="46"/>
  <c r="C115" i="44" s="1"/>
  <c r="AJ115" i="46"/>
  <c r="AJ115" i="44"/>
  <c r="AZ115" i="46"/>
  <c r="AZ115" i="44"/>
  <c r="AF116" i="46"/>
  <c r="AF116" i="44"/>
  <c r="Y119" i="46"/>
  <c r="Y119" i="44"/>
  <c r="BA120" i="46"/>
  <c r="BA120" i="44"/>
  <c r="BI120" i="46"/>
  <c r="BI120" i="44"/>
  <c r="H121" i="46"/>
  <c r="H121" i="44"/>
  <c r="BL121" i="46"/>
  <c r="BL121" i="44"/>
  <c r="D122" i="46"/>
  <c r="D122" i="44"/>
  <c r="BP122" i="46"/>
  <c r="BP122" i="44"/>
  <c r="BC123" i="46"/>
  <c r="BC123" i="44"/>
  <c r="AL125" i="46"/>
  <c r="AL125" i="44"/>
  <c r="BN126" i="46"/>
  <c r="BN126" i="44"/>
  <c r="BJ127" i="46"/>
  <c r="BJ127" i="44"/>
  <c r="AV130" i="46"/>
  <c r="AV130" i="44"/>
  <c r="AV132" i="46"/>
  <c r="AV132" i="44"/>
  <c r="BH133" i="46"/>
  <c r="BH133" i="44"/>
  <c r="BH135" i="46"/>
  <c r="BH135" i="44"/>
  <c r="H136" i="46"/>
  <c r="H136" i="44"/>
  <c r="AF136" i="46"/>
  <c r="AF136" i="44"/>
  <c r="AI137" i="46"/>
  <c r="AI137" i="44"/>
  <c r="AY137" i="46"/>
  <c r="AY137" i="44"/>
  <c r="AE138" i="46"/>
  <c r="AE138" i="44"/>
  <c r="BO139" i="46"/>
  <c r="BO139" i="44"/>
  <c r="N142" i="46"/>
  <c r="N142" i="44"/>
  <c r="AL142" i="46"/>
  <c r="AL142" i="44"/>
  <c r="AH143" i="46"/>
  <c r="AH143" i="44"/>
  <c r="AX143" i="46"/>
  <c r="AX143" i="44"/>
  <c r="BN143" i="46"/>
  <c r="BN143" i="44"/>
  <c r="AA146" i="46"/>
  <c r="AA146" i="44"/>
  <c r="BG146" i="46"/>
  <c r="BG146" i="44"/>
  <c r="AS147" i="46"/>
  <c r="AS147" i="44"/>
  <c r="BQ147" i="46"/>
  <c r="BQ147" i="44"/>
  <c r="AF148" i="46"/>
  <c r="AF148" i="44"/>
  <c r="BD148" i="46"/>
  <c r="BD148" i="44"/>
  <c r="L149" i="46"/>
  <c r="L149" i="44"/>
  <c r="AJ149" i="46"/>
  <c r="AJ149" i="44"/>
  <c r="H150" i="46"/>
  <c r="H150" i="44"/>
  <c r="AF150" i="46"/>
  <c r="AF150" i="44"/>
  <c r="BH151" i="46"/>
  <c r="BH151" i="44"/>
  <c r="P152" i="46"/>
  <c r="P152" i="44"/>
  <c r="AF152" i="46"/>
  <c r="AF152" i="44"/>
  <c r="L153" i="46"/>
  <c r="L153" i="44"/>
  <c r="AB153" i="46"/>
  <c r="AB153" i="44"/>
  <c r="AR153" i="46"/>
  <c r="AR153" i="44"/>
  <c r="BP153" i="46"/>
  <c r="BP153" i="44"/>
  <c r="P154" i="46"/>
  <c r="P154" i="44"/>
  <c r="BL154" i="46"/>
  <c r="BL154" i="44"/>
  <c r="D155" i="46"/>
  <c r="D155" i="44"/>
  <c r="L155" i="46"/>
  <c r="L155" i="44"/>
  <c r="AB155" i="46"/>
  <c r="AB155" i="44"/>
  <c r="AJ155" i="46"/>
  <c r="AJ155" i="44"/>
  <c r="L156" i="46"/>
  <c r="L156" i="44"/>
  <c r="AZ156" i="46"/>
  <c r="AZ156" i="44"/>
  <c r="J158" i="46"/>
  <c r="J158" i="44"/>
  <c r="R158" i="46"/>
  <c r="R158" i="44"/>
  <c r="Z158" i="46"/>
  <c r="Z158" i="44"/>
  <c r="V160" i="46"/>
  <c r="V160" i="44"/>
  <c r="AL160" i="46"/>
  <c r="AL160" i="44"/>
  <c r="N162" i="46"/>
  <c r="N162" i="44"/>
  <c r="AT164" i="46"/>
  <c r="AT164" i="44"/>
  <c r="R165" i="46"/>
  <c r="R165" i="44"/>
  <c r="AH165" i="46"/>
  <c r="AH165" i="44"/>
  <c r="O167" i="46"/>
  <c r="O167" i="44"/>
  <c r="AE167" i="46"/>
  <c r="AE167" i="44"/>
  <c r="C92" i="46"/>
  <c r="C92" i="44" s="1"/>
  <c r="O73" i="44"/>
  <c r="AN94" i="44"/>
  <c r="C98" i="46"/>
  <c r="C98" i="44" s="1"/>
  <c r="C126" i="46"/>
  <c r="C126" i="44" s="1"/>
  <c r="AK61" i="44"/>
  <c r="M82" i="44"/>
  <c r="AW87" i="44"/>
  <c r="L95" i="44"/>
  <c r="BP95" i="44"/>
  <c r="N97" i="44"/>
  <c r="AX98" i="44"/>
  <c r="X100" i="44"/>
  <c r="I109" i="44"/>
  <c r="AT114" i="44"/>
  <c r="X121" i="44"/>
  <c r="BB125" i="44"/>
  <c r="BN128" i="44"/>
  <c r="T129" i="44"/>
  <c r="AN132" i="44"/>
  <c r="AZ135" i="44"/>
  <c r="BJ142" i="44"/>
  <c r="J143" i="44"/>
  <c r="AP143" i="44"/>
  <c r="N144" i="44"/>
  <c r="H148" i="44"/>
  <c r="AN154" i="44"/>
  <c r="AT159" i="44"/>
  <c r="AL164" i="44"/>
  <c r="G167" i="44"/>
  <c r="BF45" i="46"/>
  <c r="BF45" i="44"/>
  <c r="BM87" i="46"/>
  <c r="BM87" i="44"/>
  <c r="AI103" i="46"/>
  <c r="AI103" i="44"/>
  <c r="BA106" i="46"/>
  <c r="BA106" i="44"/>
  <c r="U110" i="46"/>
  <c r="U110" i="44"/>
  <c r="F114" i="46"/>
  <c r="F114" i="44"/>
  <c r="V114" i="46"/>
  <c r="V114" i="44"/>
  <c r="BD116" i="46"/>
  <c r="BD116" i="44"/>
  <c r="K117" i="46"/>
  <c r="AO119" i="46"/>
  <c r="AO119" i="44"/>
  <c r="BD121" i="46"/>
  <c r="BD121" i="44"/>
  <c r="AZ122" i="46"/>
  <c r="AZ122" i="44"/>
  <c r="AE123" i="46"/>
  <c r="AE123" i="44"/>
  <c r="AP128" i="46"/>
  <c r="AP128" i="44"/>
  <c r="BH129" i="46"/>
  <c r="BH129" i="44"/>
  <c r="H130" i="46"/>
  <c r="H130" i="44"/>
  <c r="X130" i="46"/>
  <c r="X130" i="44"/>
  <c r="AN130" i="46"/>
  <c r="AN130" i="44"/>
  <c r="BD130" i="46"/>
  <c r="BD130" i="44"/>
  <c r="X132" i="46"/>
  <c r="X132" i="44"/>
  <c r="T133" i="46"/>
  <c r="T133" i="44"/>
  <c r="AJ133" i="46"/>
  <c r="AJ133" i="44"/>
  <c r="P134" i="46"/>
  <c r="P134" i="44"/>
  <c r="AF134" i="46"/>
  <c r="AF134" i="44"/>
  <c r="AN134" i="46"/>
  <c r="AN134" i="44"/>
  <c r="BD134" i="46"/>
  <c r="BD134" i="44"/>
  <c r="BL134" i="46"/>
  <c r="BL134" i="44"/>
  <c r="L135" i="46"/>
  <c r="L135" i="44"/>
  <c r="AJ135" i="46"/>
  <c r="AJ135" i="44"/>
  <c r="G138" i="46"/>
  <c r="G138" i="44"/>
  <c r="BC138" i="46"/>
  <c r="BC138" i="44"/>
  <c r="S139" i="46"/>
  <c r="S139" i="44"/>
  <c r="AQ139" i="46"/>
  <c r="AQ139" i="44"/>
  <c r="BN141" i="46"/>
  <c r="BN141" i="44"/>
  <c r="V142" i="46"/>
  <c r="V142" i="44"/>
  <c r="AT142" i="46"/>
  <c r="AT142" i="44"/>
  <c r="BB142" i="46"/>
  <c r="BB142" i="44"/>
  <c r="BF143" i="46"/>
  <c r="BF143" i="44"/>
  <c r="F144" i="46"/>
  <c r="F144" i="44"/>
  <c r="V144" i="46"/>
  <c r="V144" i="44"/>
  <c r="AT144" i="46"/>
  <c r="AT144" i="44"/>
  <c r="A143" i="27"/>
  <c r="A145" i="44"/>
  <c r="W145" i="46"/>
  <c r="W145" i="44"/>
  <c r="AU145" i="46"/>
  <c r="AU145" i="44"/>
  <c r="K146" i="46"/>
  <c r="K146" i="44"/>
  <c r="AI146" i="46"/>
  <c r="AI146" i="44"/>
  <c r="AY146" i="46"/>
  <c r="AY146" i="44"/>
  <c r="BO146" i="46"/>
  <c r="BO146" i="44"/>
  <c r="AN148" i="46"/>
  <c r="AN148" i="44"/>
  <c r="D149" i="46"/>
  <c r="D149" i="44"/>
  <c r="AB149" i="46"/>
  <c r="AB149" i="44"/>
  <c r="AN150" i="46"/>
  <c r="AN150" i="44"/>
  <c r="AB151" i="46"/>
  <c r="AB151" i="44"/>
  <c r="AA74" i="44"/>
  <c r="BI86" i="44"/>
  <c r="Z92" i="44"/>
  <c r="Q109" i="44"/>
  <c r="Z113" i="44"/>
  <c r="AB115" i="44"/>
  <c r="T122" i="44"/>
  <c r="O123" i="44"/>
  <c r="BK123" i="44"/>
  <c r="AA124" i="44"/>
  <c r="J126" i="44"/>
  <c r="BF126" i="44"/>
  <c r="AL127" i="44"/>
  <c r="R128" i="44"/>
  <c r="AX128" i="44"/>
  <c r="AJ131" i="44"/>
  <c r="BH131" i="44"/>
  <c r="BP133" i="44"/>
  <c r="T135" i="44"/>
  <c r="BP135" i="44"/>
  <c r="P136" i="44"/>
  <c r="Z143" i="44"/>
  <c r="U147" i="44"/>
  <c r="AK147" i="44"/>
  <c r="AR155" i="44"/>
  <c r="BH155" i="44"/>
  <c r="BN158" i="44"/>
  <c r="N160" i="44"/>
  <c r="AL174" i="44"/>
  <c r="BB174" i="44"/>
  <c r="BN170" i="44"/>
  <c r="X179" i="44"/>
  <c r="BD179" i="44"/>
  <c r="AZ180" i="44"/>
  <c r="AA182" i="44"/>
  <c r="AY182" i="44"/>
  <c r="O183" i="44"/>
  <c r="AM185" i="44"/>
  <c r="BN186" i="44"/>
  <c r="AO188" i="44"/>
  <c r="AQ189" i="44"/>
  <c r="AE190" i="44"/>
  <c r="AS194" i="44"/>
  <c r="AM197" i="44"/>
  <c r="AA200" i="44"/>
  <c r="K173" i="46"/>
  <c r="K173" i="44"/>
  <c r="S173" i="46"/>
  <c r="S173" i="44"/>
  <c r="AA173" i="46"/>
  <c r="AA173" i="44"/>
  <c r="BO173" i="46"/>
  <c r="BO173" i="44"/>
  <c r="V174" i="46"/>
  <c r="V174" i="44"/>
  <c r="AT174" i="46"/>
  <c r="AT174" i="44"/>
  <c r="BJ174" i="46"/>
  <c r="BJ174" i="44"/>
  <c r="U176" i="46"/>
  <c r="U176" i="44"/>
  <c r="AC176" i="46"/>
  <c r="AC176" i="44"/>
  <c r="H179" i="46"/>
  <c r="H179" i="44"/>
  <c r="AV179" i="46"/>
  <c r="AV179" i="44"/>
  <c r="BP180" i="46"/>
  <c r="BP180" i="44"/>
  <c r="AN181" i="46"/>
  <c r="AN181" i="44"/>
  <c r="BD181" i="46"/>
  <c r="BD181" i="44"/>
  <c r="BG182" i="46"/>
  <c r="BG182" i="44"/>
  <c r="G183" i="46"/>
  <c r="G183" i="44"/>
  <c r="W183" i="46"/>
  <c r="W183" i="44"/>
  <c r="AM183" i="46"/>
  <c r="AM183" i="44"/>
  <c r="S184" i="46"/>
  <c r="S184" i="44"/>
  <c r="AQ184" i="46"/>
  <c r="AQ184" i="44"/>
  <c r="BO184" i="46"/>
  <c r="BO184" i="44"/>
  <c r="O185" i="46"/>
  <c r="O185" i="44"/>
  <c r="AU185" i="46"/>
  <c r="AU185" i="44"/>
  <c r="J186" i="46"/>
  <c r="J186" i="44"/>
  <c r="AP186" i="46"/>
  <c r="AP186" i="44"/>
  <c r="BF186" i="46"/>
  <c r="BF186" i="44"/>
  <c r="M187" i="46"/>
  <c r="M187" i="44"/>
  <c r="AC187" i="46"/>
  <c r="AC187" i="44"/>
  <c r="AK187" i="46"/>
  <c r="AK187" i="44"/>
  <c r="BA187" i="46"/>
  <c r="BA187" i="44"/>
  <c r="BI187" i="46"/>
  <c r="BI187" i="44"/>
  <c r="AG188" i="46"/>
  <c r="AG188" i="44"/>
  <c r="AW188" i="46"/>
  <c r="AW188" i="44"/>
  <c r="BM188" i="46"/>
  <c r="BM188" i="44"/>
  <c r="K189" i="46"/>
  <c r="K189" i="44"/>
  <c r="AI189" i="46"/>
  <c r="AI189" i="44"/>
  <c r="BG189" i="46"/>
  <c r="BG189" i="44"/>
  <c r="G190" i="46"/>
  <c r="G190" i="44"/>
  <c r="AM190" i="46"/>
  <c r="AM190" i="44"/>
  <c r="BC190" i="46"/>
  <c r="BC190" i="44"/>
  <c r="K191" i="46"/>
  <c r="K191" i="44"/>
  <c r="AI191" i="46"/>
  <c r="AI191" i="44"/>
  <c r="AY191" i="46"/>
  <c r="AY191" i="44"/>
  <c r="BO191" i="46"/>
  <c r="BO191" i="44"/>
  <c r="O192" i="46"/>
  <c r="O192" i="44"/>
  <c r="AO193" i="46"/>
  <c r="AO193" i="44"/>
  <c r="BE193" i="46"/>
  <c r="BE193" i="44"/>
  <c r="BM193" i="46"/>
  <c r="BM193" i="44"/>
  <c r="E194" i="46"/>
  <c r="E194" i="44"/>
  <c r="AK194" i="46"/>
  <c r="AK194" i="44"/>
  <c r="BA194" i="46"/>
  <c r="BA194" i="44"/>
  <c r="I195" i="46"/>
  <c r="I195" i="44"/>
  <c r="Q195" i="46"/>
  <c r="Q195" i="44"/>
  <c r="AG195" i="46"/>
  <c r="AG195" i="44"/>
  <c r="AW195" i="46"/>
  <c r="AW195" i="44"/>
  <c r="BE195" i="46"/>
  <c r="BE195" i="44"/>
  <c r="BM195" i="46"/>
  <c r="BM195" i="44"/>
  <c r="E196" i="46"/>
  <c r="E196" i="44"/>
  <c r="M196" i="46"/>
  <c r="M196" i="44"/>
  <c r="AC196" i="46"/>
  <c r="AC196" i="44"/>
  <c r="AK196" i="46"/>
  <c r="AK196" i="44"/>
  <c r="BA196" i="46"/>
  <c r="BA196" i="44"/>
  <c r="G197" i="46"/>
  <c r="G197" i="44"/>
  <c r="AE197" i="46"/>
  <c r="AE197" i="44"/>
  <c r="AU197" i="46"/>
  <c r="AU197" i="44"/>
  <c r="BK197" i="46"/>
  <c r="BK197" i="44"/>
  <c r="S198" i="46"/>
  <c r="S198" i="44"/>
  <c r="AI198" i="46"/>
  <c r="AI198" i="44"/>
  <c r="AQ198" i="46"/>
  <c r="AQ198" i="44"/>
  <c r="BG198" i="46"/>
  <c r="BG198" i="44"/>
  <c r="BO198" i="46"/>
  <c r="BO198" i="44"/>
  <c r="G199" i="46"/>
  <c r="G199" i="44"/>
  <c r="O199" i="46"/>
  <c r="O199" i="44"/>
  <c r="W199" i="46"/>
  <c r="W199" i="44"/>
  <c r="AE199" i="46"/>
  <c r="AE199" i="44"/>
  <c r="AM199" i="46"/>
  <c r="AM199" i="44"/>
  <c r="AU199" i="46"/>
  <c r="AU199" i="44"/>
  <c r="BC199" i="46"/>
  <c r="BC199" i="44"/>
  <c r="AY200" i="46"/>
  <c r="AY200" i="44"/>
  <c r="G201" i="46"/>
  <c r="G201" i="44"/>
  <c r="AM201" i="46"/>
  <c r="AM201" i="44"/>
  <c r="BK201" i="46"/>
  <c r="BK201" i="44"/>
  <c r="K202" i="46"/>
  <c r="K202" i="44"/>
  <c r="BG202" i="46"/>
  <c r="BG202" i="44"/>
  <c r="AD203" i="46"/>
  <c r="AD203" i="44"/>
  <c r="AL203" i="46"/>
  <c r="AL203" i="44"/>
  <c r="R204" i="46"/>
  <c r="R204" i="44"/>
  <c r="AH204" i="46"/>
  <c r="AH204" i="44"/>
  <c r="AX204" i="46"/>
  <c r="AX204" i="44"/>
  <c r="F205" i="46"/>
  <c r="F205" i="44"/>
  <c r="AD205" i="46"/>
  <c r="AD205" i="44"/>
  <c r="AT205" i="46"/>
  <c r="AT205" i="44"/>
  <c r="E207" i="46"/>
  <c r="E207" i="44"/>
  <c r="Z170" i="46"/>
  <c r="Z170" i="44"/>
  <c r="M176" i="46"/>
  <c r="M176" i="44"/>
  <c r="AK176" i="46"/>
  <c r="AK176" i="44"/>
  <c r="P181" i="46"/>
  <c r="P181" i="44"/>
  <c r="AF181" i="46"/>
  <c r="AF181" i="44"/>
  <c r="AP170" i="44"/>
  <c r="AY173" i="44"/>
  <c r="N174" i="44"/>
  <c r="AS176" i="44"/>
  <c r="AU183" i="44"/>
  <c r="AE185" i="44"/>
  <c r="Q188" i="44"/>
  <c r="BK190" i="44"/>
  <c r="AW193" i="44"/>
  <c r="AD174" i="44"/>
  <c r="BI176" i="44"/>
  <c r="AR180" i="44"/>
  <c r="AV181" i="44"/>
  <c r="S182" i="44"/>
  <c r="AQ182" i="44"/>
  <c r="G185" i="44"/>
  <c r="AI52" i="44"/>
  <c r="I65" i="44"/>
  <c r="BK86" i="44"/>
  <c r="AD99" i="44"/>
  <c r="K101" i="44"/>
  <c r="AU106" i="44"/>
  <c r="BM108" i="44"/>
  <c r="L79" i="44"/>
  <c r="BQ69" i="44"/>
  <c r="S83" i="44"/>
  <c r="AI85" i="44"/>
  <c r="D92" i="44"/>
  <c r="AL95" i="44"/>
  <c r="T98" i="44"/>
  <c r="AX100" i="44"/>
  <c r="S101" i="44"/>
  <c r="E103" i="44"/>
  <c r="L105" i="44"/>
  <c r="G115" i="44"/>
  <c r="Q118" i="44"/>
  <c r="Y56" i="44"/>
  <c r="W70" i="44"/>
  <c r="BI51" i="44"/>
  <c r="Y62" i="44"/>
  <c r="AE82" i="44"/>
  <c r="AU84" i="44"/>
  <c r="C113" i="46"/>
  <c r="C113" i="44" s="1"/>
  <c r="Y52" i="44"/>
  <c r="AC57" i="44"/>
  <c r="G76" i="44"/>
  <c r="AY77" i="44"/>
  <c r="P80" i="44"/>
  <c r="BK82" i="44"/>
  <c r="BC84" i="44"/>
  <c r="AI88" i="44"/>
  <c r="F91" i="44"/>
  <c r="AN91" i="44"/>
  <c r="F93" i="44"/>
  <c r="AT93" i="44"/>
  <c r="F95" i="44"/>
  <c r="AR95" i="44"/>
  <c r="P96" i="44"/>
  <c r="BD97" i="44"/>
  <c r="AV100" i="44"/>
  <c r="AY101" i="44"/>
  <c r="BI102" i="44"/>
  <c r="G104" i="44"/>
  <c r="Y105" i="44"/>
  <c r="K107" i="44"/>
  <c r="AG109" i="44"/>
  <c r="G110" i="44"/>
  <c r="AK110" i="44"/>
  <c r="AT112" i="44"/>
  <c r="AB113" i="44"/>
  <c r="AX113" i="44"/>
  <c r="AD114" i="44"/>
  <c r="D115" i="44"/>
  <c r="T115" i="44"/>
  <c r="BH115" i="44"/>
  <c r="AV116" i="44"/>
  <c r="AQ117" i="44"/>
  <c r="O118" i="44"/>
  <c r="AE118" i="44"/>
  <c r="AK120" i="44"/>
  <c r="J121" i="44"/>
  <c r="AV121" i="44"/>
  <c r="G123" i="44"/>
  <c r="AU123" i="44"/>
  <c r="AH126" i="44"/>
  <c r="AX126" i="44"/>
  <c r="F127" i="44"/>
  <c r="J128" i="44"/>
  <c r="AH128" i="44"/>
  <c r="L129" i="44"/>
  <c r="AB129" i="44"/>
  <c r="BE52" i="44"/>
  <c r="AO58" i="44"/>
  <c r="G65" i="44"/>
  <c r="J71" i="44"/>
  <c r="Z81" i="44"/>
  <c r="AG83" i="44"/>
  <c r="BQ84" i="44"/>
  <c r="BC86" i="44"/>
  <c r="AB90" i="44"/>
  <c r="L93" i="44"/>
  <c r="BP93" i="44"/>
  <c r="N95" i="44"/>
  <c r="X96" i="44"/>
  <c r="AK103" i="44"/>
  <c r="A115" i="44"/>
  <c r="C94" i="46"/>
  <c r="C94" i="44" s="1"/>
  <c r="AX42" i="44"/>
  <c r="AU54" i="44"/>
  <c r="AO60" i="44"/>
  <c r="AE68" i="44"/>
  <c r="AA72" i="44"/>
  <c r="AY74" i="44"/>
  <c r="R79" i="44"/>
  <c r="Y85" i="44"/>
  <c r="BK89" i="44"/>
  <c r="AJ90" i="44"/>
  <c r="BL91" i="44"/>
  <c r="AB93" i="44"/>
  <c r="R94" i="44"/>
  <c r="T95" i="44"/>
  <c r="AF96" i="44"/>
  <c r="AF97" i="44"/>
  <c r="J98" i="44"/>
  <c r="AB99" i="44"/>
  <c r="BP99" i="44"/>
  <c r="BE104" i="44"/>
  <c r="E106" i="44"/>
  <c r="AK106" i="44"/>
  <c r="BK106" i="44"/>
  <c r="AA107" i="44"/>
  <c r="AE108" i="44"/>
  <c r="AY109" i="44"/>
  <c r="W110" i="44"/>
  <c r="BI110" i="44"/>
  <c r="BN113" i="44"/>
  <c r="AL114" i="44"/>
  <c r="BA117" i="44"/>
  <c r="G118" i="44"/>
  <c r="W118" i="44"/>
  <c r="AM118" i="44"/>
  <c r="BK118" i="44"/>
  <c r="S119" i="44"/>
  <c r="BG119" i="44"/>
  <c r="AC120" i="44"/>
  <c r="BQ120" i="44"/>
  <c r="AN121" i="44"/>
  <c r="BF121" i="44"/>
  <c r="BH122" i="44"/>
  <c r="S124" i="44"/>
  <c r="F125" i="44"/>
  <c r="AP126" i="44"/>
  <c r="AT127" i="44"/>
  <c r="AY68" i="46"/>
  <c r="AY68" i="44"/>
  <c r="AY73" i="46"/>
  <c r="AY73" i="44"/>
  <c r="O74" i="46"/>
  <c r="O74" i="44"/>
  <c r="BC69" i="44"/>
  <c r="AW86" i="44"/>
  <c r="AC62" i="46"/>
  <c r="AC62" i="44"/>
  <c r="J80" i="46"/>
  <c r="J80" i="44"/>
  <c r="Z80" i="46"/>
  <c r="Z80" i="44"/>
  <c r="U85" i="46"/>
  <c r="U85" i="44"/>
  <c r="M87" i="46"/>
  <c r="M87" i="44"/>
  <c r="BN80" i="44"/>
  <c r="AV124" i="46"/>
  <c r="AV124" i="44"/>
  <c r="AA142" i="46"/>
  <c r="AA142" i="44"/>
  <c r="I149" i="46"/>
  <c r="I149" i="44"/>
  <c r="AS152" i="46"/>
  <c r="AS152" i="44"/>
  <c r="BQ152" i="46"/>
  <c r="BQ152" i="44"/>
  <c r="BK158" i="46"/>
  <c r="BK158" i="44"/>
  <c r="AM161" i="46"/>
  <c r="AM161" i="44"/>
  <c r="G163" i="46"/>
  <c r="G163" i="44"/>
  <c r="AF168" i="46"/>
  <c r="AF168" i="44"/>
  <c r="Z171" i="46"/>
  <c r="Z171" i="44"/>
  <c r="AX171" i="46"/>
  <c r="AX171" i="44"/>
  <c r="E172" i="46"/>
  <c r="E172" i="44"/>
  <c r="AC172" i="46"/>
  <c r="AC172" i="44"/>
  <c r="AN173" i="46"/>
  <c r="AN173" i="44"/>
  <c r="Z176" i="46"/>
  <c r="Z176" i="44"/>
  <c r="E179" i="46"/>
  <c r="E179" i="44"/>
  <c r="AW180" i="46"/>
  <c r="AW180" i="44"/>
  <c r="AV182" i="46"/>
  <c r="AV182" i="44"/>
  <c r="BD182" i="46"/>
  <c r="BD182" i="44"/>
  <c r="D183" i="46"/>
  <c r="D183" i="44"/>
  <c r="AB183" i="46"/>
  <c r="AB183" i="44"/>
  <c r="AZ183" i="46"/>
  <c r="AZ183" i="44"/>
  <c r="AV184" i="46"/>
  <c r="AV184" i="44"/>
  <c r="BL184" i="46"/>
  <c r="BL184" i="44"/>
  <c r="L185" i="46"/>
  <c r="L185" i="44"/>
  <c r="AR185" i="46"/>
  <c r="AR185" i="44"/>
  <c r="G186" i="46"/>
  <c r="G186" i="44"/>
  <c r="O186" i="46"/>
  <c r="O186" i="44"/>
  <c r="W186" i="46"/>
  <c r="W186" i="44"/>
  <c r="AE186" i="46"/>
  <c r="AE186" i="44"/>
  <c r="AM186" i="46"/>
  <c r="AM186" i="44"/>
  <c r="BC186" i="46"/>
  <c r="BC186" i="44"/>
  <c r="J187" i="46"/>
  <c r="J187" i="44"/>
  <c r="R187" i="46"/>
  <c r="R187" i="44"/>
  <c r="AP187" i="46"/>
  <c r="AP187" i="44"/>
  <c r="AX187" i="46"/>
  <c r="AX187" i="44"/>
  <c r="BN187" i="46"/>
  <c r="BN187" i="44"/>
  <c r="P189" i="46"/>
  <c r="P189" i="44"/>
  <c r="AN189" i="46"/>
  <c r="AN189" i="44"/>
  <c r="AV189" i="46"/>
  <c r="AV189" i="44"/>
  <c r="AB190" i="46"/>
  <c r="AB190" i="44"/>
  <c r="AR190" i="46"/>
  <c r="AR190" i="44"/>
  <c r="AF191" i="46"/>
  <c r="AF191" i="44"/>
  <c r="AN191" i="46"/>
  <c r="AN191" i="44"/>
  <c r="AV191" i="46"/>
  <c r="AV191" i="44"/>
  <c r="T192" i="46"/>
  <c r="T192" i="44"/>
  <c r="AB192" i="46"/>
  <c r="AB192" i="44"/>
  <c r="AJ192" i="46"/>
  <c r="AJ192" i="44"/>
  <c r="AZ192" i="46"/>
  <c r="AZ192" i="44"/>
  <c r="BP192" i="46"/>
  <c r="BP192" i="44"/>
  <c r="N193" i="46"/>
  <c r="N193" i="44"/>
  <c r="AL193" i="46"/>
  <c r="AL193" i="44"/>
  <c r="J194" i="46"/>
  <c r="J194" i="44"/>
  <c r="AH194" i="46"/>
  <c r="AH194" i="44"/>
  <c r="AP194" i="46"/>
  <c r="AP194" i="44"/>
  <c r="F195" i="46"/>
  <c r="F195" i="44"/>
  <c r="AL195" i="46"/>
  <c r="AL195" i="44"/>
  <c r="R196" i="46"/>
  <c r="R196" i="44"/>
  <c r="Z196" i="46"/>
  <c r="Z196" i="44"/>
  <c r="AX196" i="46"/>
  <c r="AX196" i="44"/>
  <c r="BF196" i="46"/>
  <c r="BF196" i="44"/>
  <c r="P198" i="46"/>
  <c r="P198" i="44"/>
  <c r="X198" i="46"/>
  <c r="X198" i="44"/>
  <c r="AV198" i="46"/>
  <c r="AV198" i="44"/>
  <c r="BD198" i="46"/>
  <c r="BD198" i="44"/>
  <c r="D199" i="46"/>
  <c r="D199" i="44"/>
  <c r="AR199" i="46"/>
  <c r="AR199" i="44"/>
  <c r="AZ199" i="46"/>
  <c r="AZ199" i="44"/>
  <c r="BP199" i="46"/>
  <c r="BP199" i="44"/>
  <c r="H200" i="46"/>
  <c r="H200" i="44"/>
  <c r="P200" i="46"/>
  <c r="P200" i="44"/>
  <c r="X200" i="46"/>
  <c r="X200" i="44"/>
  <c r="AF200" i="46"/>
  <c r="AF200" i="44"/>
  <c r="BD200" i="46"/>
  <c r="BD200" i="44"/>
  <c r="BL200" i="46"/>
  <c r="BL200" i="44"/>
  <c r="L201" i="46"/>
  <c r="L201" i="44"/>
  <c r="T201" i="46"/>
  <c r="T201" i="44"/>
  <c r="AJ201" i="46"/>
  <c r="AJ201" i="44"/>
  <c r="AR201" i="46"/>
  <c r="AR201" i="44"/>
  <c r="BH201" i="46"/>
  <c r="BH201" i="44"/>
  <c r="BP201" i="46"/>
  <c r="BP201" i="44"/>
  <c r="H202" i="46"/>
  <c r="H202" i="44"/>
  <c r="P202" i="46"/>
  <c r="P202" i="44"/>
  <c r="X202" i="46"/>
  <c r="X202" i="44"/>
  <c r="AN202" i="46"/>
  <c r="AN202" i="44"/>
  <c r="AV202" i="46"/>
  <c r="AV202" i="44"/>
  <c r="BD202" i="46"/>
  <c r="BD202" i="44"/>
  <c r="BL202" i="46"/>
  <c r="BL202" i="44"/>
  <c r="K203" i="46"/>
  <c r="K203" i="44"/>
  <c r="S203" i="46"/>
  <c r="S203" i="44"/>
  <c r="AA203" i="46"/>
  <c r="AA203" i="44"/>
  <c r="AI203" i="46"/>
  <c r="AI203" i="44"/>
  <c r="AQ203" i="46"/>
  <c r="AQ203" i="44"/>
  <c r="AY203" i="46"/>
  <c r="AY203" i="44"/>
  <c r="BO203" i="46"/>
  <c r="BO203" i="44"/>
  <c r="G204" i="46"/>
  <c r="G204" i="44"/>
  <c r="W204" i="46"/>
  <c r="W204" i="44"/>
  <c r="AE204" i="46"/>
  <c r="AE204" i="44"/>
  <c r="AM204" i="46"/>
  <c r="AM204" i="44"/>
  <c r="AU204" i="46"/>
  <c r="AU204" i="44"/>
  <c r="BK204" i="46"/>
  <c r="BK204" i="44"/>
  <c r="S205" i="46"/>
  <c r="S205" i="44"/>
  <c r="AA205" i="46"/>
  <c r="AA205" i="44"/>
  <c r="AY205" i="46"/>
  <c r="AY205" i="44"/>
  <c r="BG205" i="46"/>
  <c r="BG205" i="44"/>
  <c r="BO205" i="46"/>
  <c r="BO205" i="44"/>
  <c r="C178" i="46"/>
  <c r="C178" i="44" s="1"/>
  <c r="AE74" i="44"/>
  <c r="BD75" i="44"/>
  <c r="F81" i="44"/>
  <c r="AG82" i="44"/>
  <c r="AR118" i="44"/>
  <c r="BM129" i="44"/>
  <c r="BA134" i="44"/>
  <c r="BQ134" i="44"/>
  <c r="AZ138" i="44"/>
  <c r="AF146" i="44"/>
  <c r="Y149" i="44"/>
  <c r="AG155" i="44"/>
  <c r="Q156" i="44"/>
  <c r="AO156" i="44"/>
  <c r="W158" i="44"/>
  <c r="BF166" i="44"/>
  <c r="AV168" i="44"/>
  <c r="T169" i="44"/>
  <c r="AQ174" i="44"/>
  <c r="AS179" i="44"/>
  <c r="BA181" i="44"/>
  <c r="AB185" i="44"/>
  <c r="Z187" i="44"/>
  <c r="BH199" i="44"/>
  <c r="AB201" i="44"/>
  <c r="BG70" i="46"/>
  <c r="BG70" i="44"/>
  <c r="D71" i="46"/>
  <c r="D71" i="44"/>
  <c r="BK72" i="46"/>
  <c r="BK72" i="44"/>
  <c r="AQ76" i="46"/>
  <c r="AQ76" i="44"/>
  <c r="G77" i="46"/>
  <c r="G77" i="44"/>
  <c r="W77" i="46"/>
  <c r="W77" i="44"/>
  <c r="BQ83" i="46"/>
  <c r="BQ83" i="44"/>
  <c r="AO86" i="46"/>
  <c r="AO86" i="44"/>
  <c r="AR104" i="46"/>
  <c r="AR104" i="44"/>
  <c r="Z106" i="46"/>
  <c r="Z106" i="44"/>
  <c r="BD124" i="46"/>
  <c r="BD124" i="44"/>
  <c r="X137" i="46"/>
  <c r="X137" i="44"/>
  <c r="L138" i="46"/>
  <c r="L138" i="44"/>
  <c r="AB138" i="46"/>
  <c r="AB138" i="44"/>
  <c r="AU141" i="46"/>
  <c r="AU141" i="44"/>
  <c r="BL146" i="46"/>
  <c r="BL146" i="44"/>
  <c r="BM149" i="46"/>
  <c r="BM149" i="44"/>
  <c r="Q151" i="46"/>
  <c r="Q151" i="44"/>
  <c r="Y151" i="46"/>
  <c r="Y151" i="44"/>
  <c r="AO151" i="46"/>
  <c r="AO151" i="44"/>
  <c r="BI152" i="46"/>
  <c r="BI152" i="44"/>
  <c r="AS154" i="46"/>
  <c r="AS154" i="44"/>
  <c r="S157" i="46"/>
  <c r="S157" i="44"/>
  <c r="AM158" i="46"/>
  <c r="AM158" i="44"/>
  <c r="BC158" i="46"/>
  <c r="BC158" i="44"/>
  <c r="K159" i="46"/>
  <c r="K159" i="44"/>
  <c r="K162" i="46"/>
  <c r="K162" i="44"/>
  <c r="AH166" i="46"/>
  <c r="AH166" i="44"/>
  <c r="AX166" i="46"/>
  <c r="AX166" i="44"/>
  <c r="AZ167" i="46"/>
  <c r="AZ167" i="44"/>
  <c r="L169" i="46"/>
  <c r="L169" i="44"/>
  <c r="AU170" i="46"/>
  <c r="AU170" i="44"/>
  <c r="AV173" i="46"/>
  <c r="AV173" i="44"/>
  <c r="BL173" i="46"/>
  <c r="BL173" i="44"/>
  <c r="AL177" i="46"/>
  <c r="AL177" i="44"/>
  <c r="Y178" i="46"/>
  <c r="Y178" i="44"/>
  <c r="AO178" i="46"/>
  <c r="AO178" i="44"/>
  <c r="Y180" i="46"/>
  <c r="Y180" i="44"/>
  <c r="AO180" i="46"/>
  <c r="AO180" i="44"/>
  <c r="BD184" i="46"/>
  <c r="BD184" i="44"/>
  <c r="D185" i="46"/>
  <c r="D185" i="44"/>
  <c r="T185" i="46"/>
  <c r="T185" i="44"/>
  <c r="AZ185" i="46"/>
  <c r="AZ185" i="44"/>
  <c r="BK186" i="46"/>
  <c r="BK186" i="44"/>
  <c r="F188" i="46"/>
  <c r="F188" i="44"/>
  <c r="AD188" i="46"/>
  <c r="AD188" i="44"/>
  <c r="AL188" i="46"/>
  <c r="AL188" i="44"/>
  <c r="BJ188" i="46"/>
  <c r="BJ188" i="44"/>
  <c r="H189" i="46"/>
  <c r="H189" i="44"/>
  <c r="BL189" i="46"/>
  <c r="BL189" i="44"/>
  <c r="D190" i="46"/>
  <c r="D190" i="44"/>
  <c r="T190" i="46"/>
  <c r="T190" i="44"/>
  <c r="AJ190" i="46"/>
  <c r="AJ190" i="44"/>
  <c r="AZ190" i="46"/>
  <c r="AZ190" i="44"/>
  <c r="BH190" i="46"/>
  <c r="BH190" i="44"/>
  <c r="BP190" i="46"/>
  <c r="BP190" i="44"/>
  <c r="H191" i="46"/>
  <c r="H191" i="44"/>
  <c r="P191" i="46"/>
  <c r="P191" i="44"/>
  <c r="BL191" i="46"/>
  <c r="BL191" i="44"/>
  <c r="D192" i="46"/>
  <c r="D192" i="44"/>
  <c r="BH192" i="46"/>
  <c r="BH192" i="44"/>
  <c r="F193" i="46"/>
  <c r="F193" i="44"/>
  <c r="V193" i="46"/>
  <c r="V193" i="44"/>
  <c r="BN194" i="46"/>
  <c r="BN194" i="44"/>
  <c r="AD195" i="46"/>
  <c r="AD195" i="44"/>
  <c r="BJ195" i="46"/>
  <c r="BJ195" i="44"/>
  <c r="D197" i="46"/>
  <c r="D197" i="44"/>
  <c r="AB197" i="46"/>
  <c r="AB197" i="44"/>
  <c r="AJ197" i="46"/>
  <c r="AJ197" i="44"/>
  <c r="BH197" i="46"/>
  <c r="BH197" i="44"/>
  <c r="BP197" i="46"/>
  <c r="BP197" i="44"/>
  <c r="L199" i="46"/>
  <c r="L199" i="44"/>
  <c r="T199" i="46"/>
  <c r="T199" i="44"/>
  <c r="AB199" i="46"/>
  <c r="AB199" i="44"/>
  <c r="AE72" i="44"/>
  <c r="N81" i="44"/>
  <c r="BE86" i="44"/>
  <c r="BM122" i="44"/>
  <c r="AU128" i="44"/>
  <c r="AW129" i="44"/>
  <c r="O141" i="44"/>
  <c r="AO149" i="44"/>
  <c r="AG151" i="44"/>
  <c r="AW151" i="44"/>
  <c r="BI154" i="44"/>
  <c r="AQ157" i="44"/>
  <c r="O161" i="44"/>
  <c r="BC161" i="44"/>
  <c r="AU163" i="44"/>
  <c r="BH167" i="44"/>
  <c r="H168" i="44"/>
  <c r="X168" i="44"/>
  <c r="R171" i="44"/>
  <c r="AF173" i="44"/>
  <c r="S174" i="44"/>
  <c r="AE175" i="44"/>
  <c r="AU175" i="44"/>
  <c r="BK175" i="44"/>
  <c r="J176" i="44"/>
  <c r="BJ177" i="44"/>
  <c r="U181" i="44"/>
  <c r="BB188" i="44"/>
  <c r="X189" i="44"/>
  <c r="V195" i="44"/>
  <c r="AT195" i="44"/>
  <c r="H198" i="44"/>
  <c r="AF198" i="44"/>
  <c r="AQ205" i="44"/>
  <c r="AM72" i="46"/>
  <c r="AM72" i="44"/>
  <c r="AA78" i="46"/>
  <c r="AA78" i="44"/>
  <c r="AW84" i="46"/>
  <c r="AW84" i="44"/>
  <c r="W72" i="44"/>
  <c r="BO78" i="44"/>
  <c r="S144" i="46"/>
  <c r="S144" i="44"/>
  <c r="AA144" i="46"/>
  <c r="AA144" i="44"/>
  <c r="AP147" i="46"/>
  <c r="AP147" i="44"/>
  <c r="AS148" i="46"/>
  <c r="AS148" i="44"/>
  <c r="BQ148" i="46"/>
  <c r="BQ148" i="44"/>
  <c r="M150" i="46"/>
  <c r="M150" i="44"/>
  <c r="AC150" i="46"/>
  <c r="AC150" i="44"/>
  <c r="BA150" i="46"/>
  <c r="BA150" i="44"/>
  <c r="AO155" i="46"/>
  <c r="AO155" i="44"/>
  <c r="AW155" i="46"/>
  <c r="AW155" i="44"/>
  <c r="BM155" i="46"/>
  <c r="BM155" i="44"/>
  <c r="I156" i="46"/>
  <c r="I156" i="44"/>
  <c r="AG156" i="46"/>
  <c r="AG156" i="44"/>
  <c r="AA157" i="46"/>
  <c r="AA157" i="44"/>
  <c r="AU158" i="46"/>
  <c r="AU158" i="44"/>
  <c r="AQ160" i="46"/>
  <c r="AQ160" i="44"/>
  <c r="BK161" i="46"/>
  <c r="BK161" i="44"/>
  <c r="AI164" i="46"/>
  <c r="AI164" i="44"/>
  <c r="Z166" i="46"/>
  <c r="Z166" i="44"/>
  <c r="AP166" i="46"/>
  <c r="AP166" i="44"/>
  <c r="BD168" i="46"/>
  <c r="BD168" i="44"/>
  <c r="BP169" i="46"/>
  <c r="BP169" i="44"/>
  <c r="W170" i="46"/>
  <c r="W170" i="44"/>
  <c r="AM170" i="46"/>
  <c r="AM170" i="44"/>
  <c r="K174" i="46"/>
  <c r="K174" i="44"/>
  <c r="AI174" i="46"/>
  <c r="AI174" i="44"/>
  <c r="BC175" i="46"/>
  <c r="BC175" i="44"/>
  <c r="R176" i="46"/>
  <c r="R176" i="44"/>
  <c r="AP176" i="46"/>
  <c r="AP176" i="44"/>
  <c r="BN176" i="46"/>
  <c r="BN176" i="44"/>
  <c r="L183" i="46"/>
  <c r="L183" i="44"/>
  <c r="AJ183" i="46"/>
  <c r="AJ183" i="44"/>
  <c r="BP183" i="46"/>
  <c r="BP183" i="44"/>
  <c r="X184" i="46"/>
  <c r="X184" i="44"/>
  <c r="BB193" i="46"/>
  <c r="BB193" i="44"/>
  <c r="N177" i="44"/>
  <c r="U179" i="44"/>
  <c r="AD193" i="44"/>
  <c r="AZ197" i="44"/>
  <c r="P67" i="46"/>
  <c r="P67" i="44"/>
  <c r="O69" i="46"/>
  <c r="O69" i="44"/>
  <c r="X75" i="46"/>
  <c r="X75" i="44"/>
  <c r="AE77" i="46"/>
  <c r="AE77" i="44"/>
  <c r="F79" i="46"/>
  <c r="F79" i="44"/>
  <c r="AT79" i="46"/>
  <c r="AT79" i="44"/>
  <c r="A78" i="27"/>
  <c r="C80" i="46"/>
  <c r="C80" i="44" s="1"/>
  <c r="AH80" i="46"/>
  <c r="AH80" i="44"/>
  <c r="BF80" i="46"/>
  <c r="BF80" i="44"/>
  <c r="V81" i="46"/>
  <c r="V81" i="44"/>
  <c r="Q84" i="46"/>
  <c r="Q84" i="44"/>
  <c r="BA83" i="44"/>
  <c r="AF124" i="46"/>
  <c r="AF124" i="44"/>
  <c r="AK136" i="46"/>
  <c r="AK136" i="44"/>
  <c r="AS136" i="46"/>
  <c r="AS136" i="44"/>
  <c r="AV137" i="46"/>
  <c r="AV137" i="44"/>
  <c r="AR138" i="46"/>
  <c r="AR138" i="44"/>
  <c r="AE141" i="46"/>
  <c r="AE141" i="44"/>
  <c r="AH147" i="46"/>
  <c r="AH147" i="44"/>
  <c r="AI157" i="46"/>
  <c r="AI157" i="44"/>
  <c r="AY157" i="46"/>
  <c r="AY157" i="44"/>
  <c r="AY159" i="46"/>
  <c r="AY159" i="44"/>
  <c r="K160" i="46"/>
  <c r="K160" i="44"/>
  <c r="AQ162" i="46"/>
  <c r="AQ162" i="44"/>
  <c r="BG162" i="46"/>
  <c r="BG162" i="44"/>
  <c r="W163" i="46"/>
  <c r="W163" i="44"/>
  <c r="AM163" i="46"/>
  <c r="AM163" i="44"/>
  <c r="BC165" i="46"/>
  <c r="BC165" i="44"/>
  <c r="R166" i="46"/>
  <c r="R166" i="44"/>
  <c r="T167" i="46"/>
  <c r="T167" i="44"/>
  <c r="AR167" i="46"/>
  <c r="AR167" i="44"/>
  <c r="D169" i="46"/>
  <c r="D169" i="44"/>
  <c r="BF171" i="46"/>
  <c r="BF171" i="44"/>
  <c r="U172" i="46"/>
  <c r="U172" i="44"/>
  <c r="AS172" i="46"/>
  <c r="AS172" i="44"/>
  <c r="BG174" i="46"/>
  <c r="BG174" i="44"/>
  <c r="BB177" i="46"/>
  <c r="BB177" i="44"/>
  <c r="M179" i="46"/>
  <c r="M179" i="44"/>
  <c r="AC179" i="46"/>
  <c r="AC179" i="44"/>
  <c r="BA179" i="46"/>
  <c r="BA179" i="44"/>
  <c r="I180" i="46"/>
  <c r="I180" i="44"/>
  <c r="AC181" i="46"/>
  <c r="AC181" i="44"/>
  <c r="AK181" i="46"/>
  <c r="AK181" i="44"/>
  <c r="BI181" i="46"/>
  <c r="BI181" i="44"/>
  <c r="P182" i="46"/>
  <c r="P182" i="44"/>
  <c r="AR183" i="46"/>
  <c r="AR183" i="44"/>
  <c r="BH183" i="46"/>
  <c r="BH183" i="44"/>
  <c r="P184" i="46"/>
  <c r="P184" i="44"/>
  <c r="AT193" i="46"/>
  <c r="AT193" i="44"/>
  <c r="AM74" i="44"/>
  <c r="E83" i="44"/>
  <c r="Q129" i="44"/>
  <c r="M154" i="44"/>
  <c r="AE161" i="44"/>
  <c r="J166" i="44"/>
  <c r="H173" i="44"/>
  <c r="AT177" i="44"/>
  <c r="AU186" i="44"/>
  <c r="D201" i="44"/>
  <c r="BO54" i="44"/>
  <c r="W66" i="44"/>
  <c r="AA76" i="44"/>
  <c r="AS85" i="44"/>
  <c r="AC134" i="44"/>
  <c r="BO144" i="44"/>
  <c r="H146" i="44"/>
  <c r="AX147" i="44"/>
  <c r="BM151" i="44"/>
  <c r="O163" i="44"/>
  <c r="AJ167" i="44"/>
  <c r="AN168" i="44"/>
  <c r="M172" i="44"/>
  <c r="X173" i="44"/>
  <c r="G175" i="44"/>
  <c r="M181" i="44"/>
  <c r="T183" i="44"/>
  <c r="V188" i="44"/>
  <c r="AT188" i="44"/>
  <c r="BF194" i="44"/>
  <c r="AJ199" i="44"/>
  <c r="AF202" i="44"/>
  <c r="BC204" i="44"/>
  <c r="AU72" i="46"/>
  <c r="AU72" i="44"/>
  <c r="AT81" i="46"/>
  <c r="AT81" i="44"/>
  <c r="A80" i="27"/>
  <c r="C82" i="46"/>
  <c r="C82" i="44" s="1"/>
  <c r="AC83" i="46"/>
  <c r="AC83" i="44"/>
  <c r="M85" i="46"/>
  <c r="M85" i="44"/>
  <c r="Y86" i="46"/>
  <c r="Y86" i="44"/>
  <c r="E87" i="46"/>
  <c r="E87" i="44"/>
  <c r="AF111" i="46"/>
  <c r="AF111" i="44"/>
  <c r="AA125" i="46"/>
  <c r="AA125" i="44"/>
  <c r="BE135" i="46"/>
  <c r="BE135" i="44"/>
  <c r="M136" i="46"/>
  <c r="M136" i="44"/>
  <c r="AQ144" i="46"/>
  <c r="AQ144" i="44"/>
  <c r="X146" i="46"/>
  <c r="X146" i="44"/>
  <c r="AV146" i="46"/>
  <c r="AV146" i="44"/>
  <c r="U148" i="46"/>
  <c r="U148" i="44"/>
  <c r="BE149" i="46"/>
  <c r="BE149" i="44"/>
  <c r="M152" i="46"/>
  <c r="M152" i="44"/>
  <c r="BE156" i="46"/>
  <c r="BE156" i="44"/>
  <c r="AI159" i="46"/>
  <c r="AI159" i="44"/>
  <c r="BG159" i="46"/>
  <c r="BG159" i="44"/>
  <c r="S160" i="46"/>
  <c r="S160" i="44"/>
  <c r="AY160" i="46"/>
  <c r="AY160" i="44"/>
  <c r="AY164" i="46"/>
  <c r="AY164" i="44"/>
  <c r="BO164" i="46"/>
  <c r="BO164" i="44"/>
  <c r="G165" i="46"/>
  <c r="G165" i="44"/>
  <c r="O165" i="46"/>
  <c r="O165" i="44"/>
  <c r="AE165" i="46"/>
  <c r="AE165" i="44"/>
  <c r="BP167" i="46"/>
  <c r="BP167" i="44"/>
  <c r="P168" i="46"/>
  <c r="P168" i="44"/>
  <c r="AJ169" i="46"/>
  <c r="AJ169" i="44"/>
  <c r="AZ169" i="46"/>
  <c r="AZ169" i="44"/>
  <c r="O175" i="46"/>
  <c r="O175" i="44"/>
  <c r="W175" i="46"/>
  <c r="W175" i="44"/>
  <c r="AX176" i="46"/>
  <c r="AX176" i="44"/>
  <c r="F177" i="46"/>
  <c r="F177" i="44"/>
  <c r="V177" i="46"/>
  <c r="V177" i="44"/>
  <c r="BE178" i="46"/>
  <c r="BE178" i="44"/>
  <c r="X182" i="46"/>
  <c r="X182" i="44"/>
  <c r="BE131" i="44"/>
  <c r="AK154" i="44"/>
  <c r="I155" i="44"/>
  <c r="O158" i="44"/>
  <c r="S162" i="44"/>
  <c r="AA164" i="44"/>
  <c r="AU165" i="44"/>
  <c r="O170" i="44"/>
  <c r="BI172" i="44"/>
  <c r="AD177" i="44"/>
  <c r="L192" i="44"/>
  <c r="M52" i="44"/>
  <c r="AM66" i="44"/>
  <c r="K73" i="44"/>
  <c r="BC77" i="44"/>
  <c r="BE84" i="44"/>
  <c r="BQ136" i="44"/>
  <c r="P137" i="44"/>
  <c r="BL137" i="44"/>
  <c r="BA148" i="44"/>
  <c r="Q149" i="44"/>
  <c r="AS150" i="44"/>
  <c r="E154" i="44"/>
  <c r="AC154" i="44"/>
  <c r="K157" i="44"/>
  <c r="S159" i="44"/>
  <c r="BG160" i="44"/>
  <c r="AU161" i="44"/>
  <c r="AY162" i="44"/>
  <c r="W165" i="44"/>
  <c r="BK165" i="44"/>
  <c r="BN166" i="44"/>
  <c r="L167" i="44"/>
  <c r="G170" i="44"/>
  <c r="AE170" i="44"/>
  <c r="BE180" i="44"/>
  <c r="AN184" i="44"/>
  <c r="BP185" i="44"/>
  <c r="BD191" i="44"/>
  <c r="T197" i="44"/>
  <c r="AR197" i="44"/>
  <c r="AV200" i="44"/>
  <c r="BI85" i="46"/>
  <c r="BI85" i="44"/>
  <c r="BO76" i="44"/>
  <c r="BH118" i="46"/>
  <c r="BH118" i="44"/>
  <c r="F119" i="46"/>
  <c r="F119" i="44"/>
  <c r="AG122" i="46"/>
  <c r="AG122" i="44"/>
  <c r="AE128" i="46"/>
  <c r="AE128" i="44"/>
  <c r="Y129" i="46"/>
  <c r="Y129" i="44"/>
  <c r="M134" i="46"/>
  <c r="M134" i="44"/>
  <c r="AF137" i="46"/>
  <c r="AF137" i="44"/>
  <c r="G141" i="46"/>
  <c r="G141" i="44"/>
  <c r="AQ142" i="46"/>
  <c r="AQ142" i="44"/>
  <c r="BO142" i="46"/>
  <c r="BO142" i="44"/>
  <c r="K144" i="46"/>
  <c r="K144" i="44"/>
  <c r="BG144" i="46"/>
  <c r="BG144" i="44"/>
  <c r="P146" i="46"/>
  <c r="P146" i="44"/>
  <c r="AG149" i="46"/>
  <c r="AG149" i="44"/>
  <c r="BQ150" i="46"/>
  <c r="BQ150" i="44"/>
  <c r="U152" i="46"/>
  <c r="U152" i="44"/>
  <c r="BQ154" i="46"/>
  <c r="BQ154" i="44"/>
  <c r="BO159" i="46"/>
  <c r="BO159" i="44"/>
  <c r="AI160" i="46"/>
  <c r="AI160" i="44"/>
  <c r="G161" i="46"/>
  <c r="G161" i="44"/>
  <c r="AI162" i="46"/>
  <c r="AI162" i="44"/>
  <c r="BC163" i="46"/>
  <c r="BC163" i="44"/>
  <c r="S164" i="46"/>
  <c r="S164" i="44"/>
  <c r="BG164" i="46"/>
  <c r="BG164" i="44"/>
  <c r="BK170" i="46"/>
  <c r="BK170" i="44"/>
  <c r="J171" i="46"/>
  <c r="J171" i="44"/>
  <c r="AH171" i="46"/>
  <c r="AH171" i="44"/>
  <c r="BN171" i="46"/>
  <c r="BN171" i="44"/>
  <c r="P173" i="46"/>
  <c r="P173" i="44"/>
  <c r="I178" i="46"/>
  <c r="I178" i="44"/>
  <c r="AK179" i="46"/>
  <c r="AK179" i="44"/>
  <c r="BI179" i="46"/>
  <c r="BI179" i="44"/>
  <c r="E181" i="46"/>
  <c r="E181" i="44"/>
  <c r="BQ181" i="46"/>
  <c r="BQ181" i="44"/>
  <c r="BG65" i="44"/>
  <c r="AP110" i="44"/>
  <c r="AG129" i="44"/>
  <c r="AQ159" i="44"/>
  <c r="BC170" i="44"/>
  <c r="BM180" i="44"/>
  <c r="AS181" i="44"/>
  <c r="N195" i="44"/>
  <c r="AB71" i="44"/>
  <c r="J106" i="44"/>
  <c r="BL124" i="44"/>
  <c r="AI125" i="44"/>
  <c r="AC152" i="44"/>
  <c r="BA152" i="44"/>
  <c r="AM165" i="44"/>
  <c r="AB167" i="44"/>
  <c r="BH169" i="44"/>
  <c r="AY174" i="44"/>
  <c r="AM175" i="44"/>
  <c r="BF176" i="44"/>
  <c r="AG178" i="44"/>
  <c r="BM178" i="44"/>
  <c r="Q180" i="44"/>
  <c r="AG180" i="44"/>
  <c r="AN182" i="44"/>
  <c r="BL182" i="44"/>
  <c r="N188" i="44"/>
  <c r="L190" i="44"/>
  <c r="Z194" i="44"/>
  <c r="AX194" i="44"/>
  <c r="AP196" i="44"/>
  <c r="BN196" i="44"/>
  <c r="L197" i="44"/>
  <c r="AY110" i="46"/>
  <c r="AY110" i="44"/>
  <c r="AL121" i="46"/>
  <c r="AL121" i="44"/>
  <c r="BB121" i="46"/>
  <c r="BB121" i="44"/>
  <c r="J122" i="46"/>
  <c r="J122" i="44"/>
  <c r="AO124" i="46"/>
  <c r="AO124" i="44"/>
  <c r="BM124" i="46"/>
  <c r="BM124" i="44"/>
  <c r="AZ125" i="46"/>
  <c r="AZ125" i="44"/>
  <c r="BN133" i="46"/>
  <c r="BN133" i="44"/>
  <c r="AD134" i="46"/>
  <c r="AD134" i="44"/>
  <c r="J135" i="46"/>
  <c r="J135" i="44"/>
  <c r="V136" i="46"/>
  <c r="V136" i="44"/>
  <c r="U140" i="46"/>
  <c r="U140" i="44"/>
  <c r="L142" i="46"/>
  <c r="L142" i="44"/>
  <c r="AZ142" i="46"/>
  <c r="AZ142" i="44"/>
  <c r="AN143" i="46"/>
  <c r="AN143" i="44"/>
  <c r="AG103" i="46"/>
  <c r="AG103" i="44"/>
  <c r="L112" i="46"/>
  <c r="L112" i="44"/>
  <c r="AH115" i="46"/>
  <c r="AH115" i="44"/>
  <c r="BE117" i="46"/>
  <c r="BE117" i="44"/>
  <c r="C122" i="46"/>
  <c r="C122" i="44" s="1"/>
  <c r="AA110" i="44"/>
  <c r="Z115" i="44"/>
  <c r="BA118" i="44"/>
  <c r="BQ118" i="44"/>
  <c r="W119" i="44"/>
  <c r="AM119" i="44"/>
  <c r="AA120" i="44"/>
  <c r="AQ120" i="44"/>
  <c r="D125" i="44"/>
  <c r="AJ125" i="44"/>
  <c r="H128" i="44"/>
  <c r="AQ87" i="46"/>
  <c r="AQ87" i="44"/>
  <c r="BE146" i="44"/>
  <c r="R149" i="44"/>
  <c r="BN149" i="44"/>
  <c r="V150" i="44"/>
  <c r="AT150" i="44"/>
  <c r="R151" i="44"/>
  <c r="AJ166" i="44"/>
  <c r="A186" i="44"/>
  <c r="AQ95" i="44"/>
  <c r="G130" i="44"/>
  <c r="AJ171" i="44"/>
  <c r="R173" i="44"/>
  <c r="BM175" i="44"/>
  <c r="A170" i="44"/>
  <c r="A200" i="44"/>
  <c r="C146" i="46"/>
  <c r="C146" i="44" s="1"/>
  <c r="BP82" i="44"/>
  <c r="H87" i="44"/>
  <c r="W154" i="44"/>
  <c r="Q165" i="44"/>
  <c r="AG170" i="44"/>
  <c r="AE172" i="44"/>
  <c r="U174" i="44"/>
  <c r="K180" i="44"/>
  <c r="AL190" i="44"/>
  <c r="BL193" i="44"/>
  <c r="AP198" i="44"/>
  <c r="J200" i="44"/>
  <c r="AZ207" i="44"/>
  <c r="J88" i="44"/>
  <c r="BG95" i="44"/>
  <c r="AX124" i="44"/>
  <c r="BF137" i="44"/>
  <c r="BQ159" i="44"/>
  <c r="BE165" i="44"/>
  <c r="D166" i="44"/>
  <c r="T171" i="44"/>
  <c r="G181" i="44"/>
  <c r="AP182" i="44"/>
  <c r="AL183" i="44"/>
  <c r="AZ187" i="44"/>
  <c r="BJ190" i="44"/>
  <c r="AV193" i="44"/>
  <c r="BD195" i="44"/>
  <c r="BN202" i="44"/>
  <c r="E205" i="44"/>
  <c r="AO90" i="44"/>
  <c r="AY129" i="44"/>
  <c r="E157" i="44"/>
  <c r="M160" i="44"/>
  <c r="AW170" i="44"/>
  <c r="Q175" i="44"/>
  <c r="AZ176" i="44"/>
  <c r="V190" i="44"/>
  <c r="H195" i="44"/>
  <c r="F201" i="44"/>
  <c r="R202" i="44"/>
  <c r="M203" i="44"/>
  <c r="I206" i="44"/>
  <c r="A184" i="44"/>
  <c r="AD46" i="44"/>
  <c r="AW73" i="44"/>
  <c r="T84" i="44"/>
  <c r="W121" i="44"/>
  <c r="BK132" i="44"/>
  <c r="AE134" i="44"/>
  <c r="AC164" i="44"/>
  <c r="Z168" i="44"/>
  <c r="K178" i="44"/>
  <c r="Q186" i="44"/>
  <c r="AR187" i="44"/>
  <c r="AT192" i="44"/>
  <c r="AN193" i="44"/>
  <c r="AV195" i="44"/>
  <c r="AP200" i="44"/>
  <c r="AD201" i="44"/>
  <c r="BF202" i="44"/>
  <c r="AS205" i="44"/>
  <c r="AG206" i="44"/>
  <c r="AR84" i="44"/>
  <c r="BH166" i="44"/>
  <c r="K122" i="44"/>
  <c r="AK159" i="44"/>
  <c r="U164" i="44"/>
  <c r="AI133" i="44"/>
  <c r="BI144" i="44"/>
  <c r="BC150" i="44"/>
  <c r="AA155" i="44"/>
  <c r="G172" i="44"/>
  <c r="O172" i="44"/>
  <c r="AX173" i="44"/>
  <c r="BP176" i="44"/>
  <c r="AM179" i="44"/>
  <c r="AI180" i="44"/>
  <c r="BO180" i="44"/>
  <c r="AE181" i="44"/>
  <c r="V183" i="44"/>
  <c r="F190" i="44"/>
  <c r="BF198" i="44"/>
  <c r="Z200" i="44"/>
  <c r="AC205" i="44"/>
  <c r="C109" i="46"/>
  <c r="C109" i="44" s="1"/>
  <c r="K129" i="44"/>
  <c r="AM71" i="44"/>
  <c r="BP110" i="44"/>
  <c r="Y141" i="44"/>
  <c r="AC160" i="44"/>
  <c r="AZ166" i="44"/>
  <c r="AO186" i="44"/>
  <c r="AD192" i="44"/>
  <c r="AF195" i="44"/>
  <c r="AX198" i="44"/>
  <c r="AD199" i="44"/>
  <c r="BB199" i="44"/>
  <c r="R200" i="44"/>
  <c r="BN200" i="44"/>
  <c r="AC203" i="44"/>
  <c r="I204" i="44"/>
  <c r="AG204" i="44"/>
  <c r="BE204" i="44"/>
  <c r="BM206" i="44"/>
  <c r="O49" i="44"/>
  <c r="L83" i="44"/>
  <c r="BH101" i="44"/>
  <c r="Z108" i="44"/>
  <c r="H110" i="44"/>
  <c r="BL110" i="44"/>
  <c r="BC115" i="44"/>
  <c r="BH119" i="44"/>
  <c r="BC122" i="44"/>
  <c r="P106" i="44"/>
  <c r="F107" i="44"/>
  <c r="D109" i="44"/>
  <c r="P120" i="44"/>
  <c r="U126" i="44"/>
  <c r="AU129" i="44"/>
  <c r="AH123" i="44"/>
  <c r="AT124" i="44"/>
  <c r="E126" i="44"/>
  <c r="AE129" i="44"/>
  <c r="A82" i="44"/>
  <c r="C118" i="46"/>
  <c r="C118" i="44" s="1"/>
  <c r="Q57" i="44"/>
  <c r="AE66" i="44"/>
  <c r="W74" i="44"/>
  <c r="P75" i="44"/>
  <c r="AI78" i="44"/>
  <c r="BJ79" i="44"/>
  <c r="AP80" i="44"/>
  <c r="AD81" i="44"/>
  <c r="BE82" i="44"/>
  <c r="BQ85" i="44"/>
  <c r="O88" i="44"/>
  <c r="AL90" i="44"/>
  <c r="AL92" i="44"/>
  <c r="BL93" i="44"/>
  <c r="BH96" i="44"/>
  <c r="BK122" i="44"/>
  <c r="AG127" i="44"/>
  <c r="M128" i="44"/>
  <c r="G129" i="44"/>
  <c r="BK129" i="44"/>
  <c r="BN138" i="44"/>
  <c r="AT139" i="44"/>
  <c r="BN140" i="44"/>
  <c r="U141" i="44"/>
  <c r="O153" i="44"/>
  <c r="BC155" i="44"/>
  <c r="AE156" i="44"/>
  <c r="BM157" i="44"/>
  <c r="U158" i="44"/>
  <c r="Q160" i="44"/>
  <c r="M163" i="44"/>
  <c r="AC79" i="44"/>
  <c r="AW80" i="44"/>
  <c r="BL98" i="44"/>
  <c r="K40" i="44"/>
  <c r="AS108" i="44"/>
  <c r="BD113" i="44"/>
  <c r="L114" i="44"/>
  <c r="R115" i="44"/>
  <c r="O119" i="44"/>
  <c r="AY120" i="44"/>
  <c r="M123" i="44"/>
  <c r="BQ123" i="44"/>
  <c r="L125" i="44"/>
  <c r="AF126" i="44"/>
  <c r="AZ127" i="44"/>
  <c r="J129" i="44"/>
  <c r="BB130" i="44"/>
  <c r="AX95" i="44"/>
  <c r="BB96" i="44"/>
  <c r="AV98" i="44"/>
  <c r="I103" i="44"/>
  <c r="BE107" i="44"/>
  <c r="AW111" i="44"/>
  <c r="BP112" i="44"/>
  <c r="K63" i="44"/>
  <c r="AP71" i="44"/>
  <c r="BQ74" i="44"/>
  <c r="AL85" i="44"/>
  <c r="S114" i="44"/>
  <c r="U116" i="44"/>
  <c r="AT119" i="44"/>
  <c r="BE129" i="44"/>
  <c r="AN137" i="44"/>
  <c r="BC141" i="44"/>
  <c r="S142" i="44"/>
  <c r="AN146" i="44"/>
  <c r="M148" i="44"/>
  <c r="AK148" i="44"/>
  <c r="D118" i="44"/>
  <c r="AN124" i="44"/>
  <c r="A120" i="44"/>
  <c r="E116" i="44"/>
  <c r="AS23" i="44"/>
  <c r="BG50" i="44"/>
  <c r="AG76" i="44"/>
  <c r="AU82" i="44"/>
  <c r="BH97" i="44"/>
  <c r="BA121" i="44"/>
  <c r="E134" i="44"/>
  <c r="BI134" i="44"/>
  <c r="AJ138" i="44"/>
  <c r="W141" i="44"/>
  <c r="AI142" i="44"/>
  <c r="BG142" i="44"/>
  <c r="AY144" i="44"/>
  <c r="BD146" i="44"/>
  <c r="R147" i="44"/>
  <c r="BI150" i="44"/>
  <c r="E152" i="44"/>
  <c r="U154" i="44"/>
  <c r="BA154" i="44"/>
  <c r="Y155" i="44"/>
  <c r="BE155" i="44"/>
  <c r="AE158" i="44"/>
  <c r="AA62" i="44"/>
  <c r="BA77" i="44"/>
  <c r="BH79" i="44"/>
  <c r="BI69" i="46"/>
  <c r="BI69" i="44"/>
  <c r="M72" i="46"/>
  <c r="M72" i="44"/>
  <c r="C76" i="46"/>
  <c r="C76" i="44" s="1"/>
  <c r="U66" i="44"/>
  <c r="Y70" i="44"/>
  <c r="AK72" i="44"/>
  <c r="V75" i="44"/>
  <c r="C96" i="46"/>
  <c r="C96" i="44" s="1"/>
  <c r="M69" i="44"/>
  <c r="AK74" i="44"/>
  <c r="BO85" i="44"/>
  <c r="K87" i="44"/>
  <c r="U88" i="44"/>
  <c r="Y89" i="44"/>
  <c r="AT95" i="44"/>
  <c r="AB98" i="44"/>
  <c r="AZ98" i="44"/>
  <c r="F99" i="44"/>
  <c r="A100" i="44"/>
  <c r="AE59" i="44"/>
  <c r="BE70" i="44"/>
  <c r="BA72" i="44"/>
  <c r="T81" i="44"/>
  <c r="BP81" i="44"/>
  <c r="W84" i="44"/>
  <c r="G86" i="44"/>
  <c r="S87" i="44"/>
  <c r="AO89" i="44"/>
  <c r="AR90" i="44"/>
  <c r="N93" i="44"/>
  <c r="V95" i="44"/>
  <c r="H97" i="44"/>
  <c r="AN97" i="44"/>
  <c r="AJ98" i="44"/>
  <c r="N99" i="44"/>
  <c r="AT99" i="44"/>
  <c r="J100" i="44"/>
  <c r="BF100" i="44"/>
  <c r="O102" i="44"/>
  <c r="I104" i="44"/>
  <c r="BM104" i="44"/>
  <c r="BC106" i="44"/>
  <c r="AE110" i="44"/>
  <c r="AZ113" i="44"/>
  <c r="C100" i="46"/>
  <c r="C100" i="44" s="1"/>
  <c r="F67" i="44"/>
  <c r="AK69" i="44"/>
  <c r="T79" i="44"/>
  <c r="BP79" i="44"/>
  <c r="AY83" i="44"/>
  <c r="AM84" i="44"/>
  <c r="K85" i="44"/>
  <c r="AQ85" i="44"/>
  <c r="BQ88" i="44"/>
  <c r="AW89" i="44"/>
  <c r="T90" i="44"/>
  <c r="AZ90" i="44"/>
  <c r="AV91" i="44"/>
  <c r="L92" i="44"/>
  <c r="BB93" i="44"/>
  <c r="AP94" i="44"/>
  <c r="R96" i="44"/>
  <c r="AP96" i="44"/>
  <c r="AV97" i="44"/>
  <c r="L98" i="44"/>
  <c r="BH98" i="44"/>
  <c r="W102" i="44"/>
  <c r="U103" i="44"/>
  <c r="AS103" i="44"/>
  <c r="Q104" i="44"/>
  <c r="BG105" i="44"/>
  <c r="O106" i="44"/>
  <c r="M107" i="44"/>
  <c r="AK107" i="44"/>
  <c r="BI107" i="44"/>
  <c r="Y108" i="44"/>
  <c r="AW108" i="44"/>
  <c r="AQ109" i="44"/>
  <c r="X114" i="44"/>
  <c r="AN114" i="44"/>
  <c r="BJ75" i="44"/>
  <c r="AW76" i="44"/>
  <c r="AG78" i="44"/>
  <c r="BD80" i="44"/>
  <c r="O82" i="44"/>
  <c r="E88" i="44"/>
  <c r="AK88" i="44"/>
  <c r="I89" i="44"/>
  <c r="P91" i="44"/>
  <c r="BH92" i="44"/>
  <c r="V93" i="44"/>
  <c r="AX94" i="44"/>
  <c r="AX96" i="44"/>
  <c r="P97" i="44"/>
  <c r="BB99" i="44"/>
  <c r="R100" i="44"/>
  <c r="AP100" i="44"/>
  <c r="BN100" i="44"/>
  <c r="AA101" i="44"/>
  <c r="AO104" i="44"/>
  <c r="AM106" i="44"/>
  <c r="K109" i="44"/>
  <c r="O110" i="44"/>
  <c r="BC110" i="44"/>
  <c r="AG65" i="46"/>
  <c r="AG65" i="44"/>
  <c r="AZ81" i="46"/>
  <c r="AZ81" i="44"/>
  <c r="BC82" i="46"/>
  <c r="BC82" i="44"/>
  <c r="AY85" i="46"/>
  <c r="AY85" i="44"/>
  <c r="W86" i="46"/>
  <c r="W86" i="44"/>
  <c r="AG89" i="46"/>
  <c r="AG89" i="44"/>
  <c r="D90" i="46"/>
  <c r="D90" i="44"/>
  <c r="AJ92" i="46"/>
  <c r="AJ92" i="44"/>
  <c r="J96" i="46"/>
  <c r="J96" i="44"/>
  <c r="Z100" i="46"/>
  <c r="Z100" i="44"/>
  <c r="AE102" i="46"/>
  <c r="AE102" i="44"/>
  <c r="BK102" i="46"/>
  <c r="BK102" i="44"/>
  <c r="AG104" i="46"/>
  <c r="AG104" i="44"/>
  <c r="AO108" i="46"/>
  <c r="AO108" i="44"/>
  <c r="L113" i="46"/>
  <c r="L113" i="44"/>
  <c r="H114" i="46"/>
  <c r="H114" i="44"/>
  <c r="AL115" i="46"/>
  <c r="AL115" i="44"/>
  <c r="R116" i="46"/>
  <c r="R116" i="44"/>
  <c r="AX116" i="46"/>
  <c r="AX116" i="44"/>
  <c r="E117" i="46"/>
  <c r="E117" i="44"/>
  <c r="U117" i="46"/>
  <c r="U117" i="44"/>
  <c r="AK117" i="46"/>
  <c r="AK117" i="44"/>
  <c r="AY119" i="46"/>
  <c r="AY119" i="44"/>
  <c r="AU120" i="46"/>
  <c r="AU120" i="44"/>
  <c r="BK120" i="46"/>
  <c r="BK120" i="44"/>
  <c r="N122" i="46"/>
  <c r="N122" i="44"/>
  <c r="AD122" i="46"/>
  <c r="AD122" i="44"/>
  <c r="Q123" i="46"/>
  <c r="Q123" i="44"/>
  <c r="AG123" i="46"/>
  <c r="AG123" i="44"/>
  <c r="AW123" i="46"/>
  <c r="AW123" i="44"/>
  <c r="BI124" i="46"/>
  <c r="BI124" i="44"/>
  <c r="H125" i="46"/>
  <c r="H125" i="44"/>
  <c r="BD125" i="46"/>
  <c r="BD125" i="44"/>
  <c r="T126" i="46"/>
  <c r="T126" i="44"/>
  <c r="AJ126" i="46"/>
  <c r="AJ126" i="44"/>
  <c r="AZ126" i="46"/>
  <c r="AZ126" i="44"/>
  <c r="BP126" i="46"/>
  <c r="BP126" i="44"/>
  <c r="Y78" i="46"/>
  <c r="Y78" i="44"/>
  <c r="AN80" i="46"/>
  <c r="AN80" i="44"/>
  <c r="G84" i="46"/>
  <c r="G84" i="44"/>
  <c r="S85" i="46"/>
  <c r="S85" i="44"/>
  <c r="BG87" i="46"/>
  <c r="BG87" i="44"/>
  <c r="BP92" i="46"/>
  <c r="BP92" i="44"/>
  <c r="J94" i="46"/>
  <c r="J94" i="44"/>
  <c r="BF94" i="46"/>
  <c r="BF94" i="44"/>
  <c r="AD95" i="46"/>
  <c r="AD95" i="44"/>
  <c r="BB95" i="46"/>
  <c r="BB95" i="44"/>
  <c r="AH96" i="46"/>
  <c r="AH96" i="44"/>
  <c r="AY105" i="46"/>
  <c r="AY105" i="44"/>
  <c r="AE106" i="46"/>
  <c r="AE106" i="44"/>
  <c r="A94" i="44"/>
  <c r="AO68" i="44"/>
  <c r="R71" i="44"/>
  <c r="BM76" i="44"/>
  <c r="AO78" i="44"/>
  <c r="X80" i="44"/>
  <c r="BL80" i="44"/>
  <c r="AA83" i="44"/>
  <c r="BG85" i="44"/>
  <c r="AM86" i="44"/>
  <c r="M88" i="44"/>
  <c r="Q89" i="44"/>
  <c r="BH90" i="44"/>
  <c r="BD91" i="44"/>
  <c r="AB92" i="44"/>
  <c r="Z96" i="44"/>
  <c r="BF96" i="44"/>
  <c r="BP98" i="44"/>
  <c r="AL99" i="44"/>
  <c r="BI103" i="44"/>
  <c r="S105" i="44"/>
  <c r="G106" i="44"/>
  <c r="W106" i="44"/>
  <c r="AS107" i="44"/>
  <c r="BQ107" i="44"/>
  <c r="BE108" i="44"/>
  <c r="S109" i="44"/>
  <c r="AM110" i="44"/>
  <c r="BK110" i="44"/>
  <c r="AV127" i="44"/>
  <c r="M108" i="44"/>
  <c r="W109" i="44"/>
  <c r="S110" i="44"/>
  <c r="I111" i="44"/>
  <c r="AJ128" i="44"/>
  <c r="AT129" i="44"/>
  <c r="R130" i="44"/>
  <c r="J132" i="44"/>
  <c r="AP132" i="44"/>
  <c r="F133" i="44"/>
  <c r="V133" i="44"/>
  <c r="BB133" i="44"/>
  <c r="R134" i="44"/>
  <c r="F135" i="44"/>
  <c r="V135" i="44"/>
  <c r="AL135" i="44"/>
  <c r="AX136" i="44"/>
  <c r="I138" i="44"/>
  <c r="AW138" i="44"/>
  <c r="E139" i="44"/>
  <c r="U139" i="44"/>
  <c r="Y140" i="44"/>
  <c r="BP141" i="44"/>
  <c r="BP143" i="44"/>
  <c r="P144" i="44"/>
  <c r="BD144" i="44"/>
  <c r="Q145" i="44"/>
  <c r="E146" i="44"/>
  <c r="AC146" i="44"/>
  <c r="O147" i="44"/>
  <c r="BF150" i="44"/>
  <c r="N151" i="44"/>
  <c r="AL151" i="44"/>
  <c r="N153" i="44"/>
  <c r="N155" i="44"/>
  <c r="L158" i="44"/>
  <c r="I107" i="44"/>
  <c r="AW107" i="44"/>
  <c r="AI110" i="44"/>
  <c r="P13" i="44"/>
  <c r="D47" i="44"/>
  <c r="I56" i="44"/>
  <c r="BE62" i="44"/>
  <c r="AM65" i="44"/>
  <c r="BH67" i="44"/>
  <c r="AW69" i="44"/>
  <c r="AE73" i="44"/>
  <c r="Y83" i="44"/>
  <c r="BE83" i="44"/>
  <c r="I85" i="44"/>
  <c r="D91" i="44"/>
  <c r="T112" i="44"/>
  <c r="AZ112" i="44"/>
  <c r="X113" i="44"/>
  <c r="BL113" i="44"/>
  <c r="AB114" i="44"/>
  <c r="AP115" i="44"/>
  <c r="AG117" i="44"/>
  <c r="AW117" i="44"/>
  <c r="AS118" i="44"/>
  <c r="BI118" i="44"/>
  <c r="G119" i="44"/>
  <c r="BO120" i="44"/>
  <c r="AX122" i="44"/>
  <c r="AS123" i="44"/>
  <c r="BI123" i="44"/>
  <c r="Q124" i="44"/>
  <c r="AG124" i="44"/>
  <c r="BH125" i="44"/>
  <c r="AV128" i="44"/>
  <c r="AH129" i="44"/>
  <c r="BF129" i="44"/>
  <c r="F132" i="44"/>
  <c r="V132" i="44"/>
  <c r="J133" i="44"/>
  <c r="Z133" i="44"/>
  <c r="BB134" i="44"/>
  <c r="AC138" i="44"/>
  <c r="A135" i="44"/>
  <c r="F32" i="44"/>
  <c r="BC48" i="44"/>
  <c r="O54" i="44"/>
  <c r="BE56" i="44"/>
  <c r="U61" i="44"/>
  <c r="Q63" i="44"/>
  <c r="I72" i="44"/>
  <c r="BG77" i="44"/>
  <c r="BF79" i="44"/>
  <c r="V80" i="44"/>
  <c r="BB80" i="44"/>
  <c r="BN81" i="44"/>
  <c r="AO85" i="44"/>
  <c r="I87" i="44"/>
  <c r="BC89" i="44"/>
  <c r="AX90" i="44"/>
  <c r="D93" i="44"/>
  <c r="H94" i="44"/>
  <c r="F96" i="44"/>
  <c r="V97" i="44"/>
  <c r="BB97" i="44"/>
  <c r="AW101" i="44"/>
  <c r="AK102" i="44"/>
  <c r="AY103" i="44"/>
  <c r="AC104" i="44"/>
  <c r="AU105" i="44"/>
  <c r="BQ106" i="44"/>
  <c r="AO107" i="44"/>
  <c r="BG107" i="44"/>
  <c r="O108" i="44"/>
  <c r="AK108" i="44"/>
  <c r="AU109" i="44"/>
  <c r="M110" i="44"/>
  <c r="AC110" i="44"/>
  <c r="Q111" i="44"/>
  <c r="AB112" i="44"/>
  <c r="F116" i="44"/>
  <c r="BB116" i="44"/>
  <c r="V121" i="44"/>
  <c r="BN122" i="44"/>
  <c r="AR125" i="44"/>
  <c r="X126" i="44"/>
  <c r="D127" i="44"/>
  <c r="P128" i="44"/>
  <c r="Z129" i="44"/>
  <c r="AX129" i="44"/>
  <c r="R131" i="44"/>
  <c r="AL132" i="44"/>
  <c r="BB132" i="44"/>
  <c r="AP133" i="44"/>
  <c r="BF133" i="44"/>
  <c r="F134" i="44"/>
  <c r="AH135" i="44"/>
  <c r="BN135" i="44"/>
  <c r="Q137" i="44"/>
  <c r="AO137" i="44"/>
  <c r="BI138" i="44"/>
  <c r="AK140" i="44"/>
  <c r="W101" i="44"/>
  <c r="O30" i="44"/>
  <c r="AS36" i="44"/>
  <c r="C110" i="46"/>
  <c r="C110" i="44" s="1"/>
  <c r="V88" i="44"/>
  <c r="BJ94" i="44"/>
  <c r="AY97" i="44"/>
  <c r="AA102" i="44"/>
  <c r="AV107" i="44"/>
  <c r="M121" i="44"/>
  <c r="Y122" i="44"/>
  <c r="AC136" i="44"/>
  <c r="BI136" i="44"/>
  <c r="BD137" i="44"/>
  <c r="T138" i="44"/>
  <c r="BP138" i="44"/>
  <c r="AU113" i="44"/>
  <c r="BI96" i="44"/>
  <c r="BE37" i="44"/>
  <c r="BI52" i="44"/>
  <c r="M56" i="44"/>
  <c r="AN69" i="44"/>
  <c r="AN98" i="44"/>
  <c r="AU99" i="44"/>
  <c r="BG110" i="44"/>
  <c r="AR112" i="44"/>
  <c r="O113" i="44"/>
  <c r="AF113" i="44"/>
  <c r="AV113" i="44"/>
  <c r="AR114" i="44"/>
  <c r="I129" i="44"/>
  <c r="AO129" i="44"/>
  <c r="U134" i="44"/>
  <c r="AS134" i="44"/>
  <c r="BM135" i="44"/>
  <c r="U136" i="44"/>
  <c r="BA136" i="44"/>
  <c r="D138" i="44"/>
  <c r="AM141" i="44"/>
  <c r="BK141" i="44"/>
  <c r="K142" i="44"/>
  <c r="AI144" i="44"/>
  <c r="BF147" i="44"/>
  <c r="E150" i="44"/>
  <c r="AK150" i="44"/>
  <c r="BF65" i="44"/>
  <c r="D85" i="44"/>
  <c r="H102" i="44"/>
  <c r="AV106" i="44"/>
  <c r="A35" i="44"/>
  <c r="C47" i="46"/>
  <c r="C47" i="44" s="1"/>
  <c r="C138" i="46"/>
  <c r="C138" i="44" s="1"/>
  <c r="AS22" i="44"/>
  <c r="AD41" i="44"/>
  <c r="G50" i="44"/>
  <c r="AI53" i="44"/>
  <c r="M59" i="44"/>
  <c r="W65" i="44"/>
  <c r="AI66" i="44"/>
  <c r="H71" i="44"/>
  <c r="AM73" i="44"/>
  <c r="AH79" i="44"/>
  <c r="F80" i="44"/>
  <c r="Q83" i="44"/>
  <c r="AW83" i="44"/>
  <c r="U86" i="44"/>
  <c r="O89" i="44"/>
  <c r="J90" i="44"/>
  <c r="BJ91" i="44"/>
  <c r="AZ93" i="44"/>
  <c r="X94" i="44"/>
  <c r="D95" i="44"/>
  <c r="AB95" i="44"/>
  <c r="AZ95" i="44"/>
  <c r="Z98" i="44"/>
  <c r="BN98" i="44"/>
  <c r="AZ99" i="44"/>
  <c r="K100" i="44"/>
  <c r="Q101" i="44"/>
  <c r="AO101" i="44"/>
  <c r="AS102" i="44"/>
  <c r="BG103" i="44"/>
  <c r="AE104" i="44"/>
  <c r="BK104" i="44"/>
  <c r="H106" i="44"/>
  <c r="U106" i="44"/>
  <c r="BK108" i="44"/>
  <c r="AQ111" i="44"/>
  <c r="V112" i="44"/>
  <c r="BQ113" i="44"/>
  <c r="S116" i="44"/>
  <c r="BO116" i="44"/>
  <c r="AQ121" i="44"/>
  <c r="AK128" i="44"/>
  <c r="BA128" i="44"/>
  <c r="BQ128" i="44"/>
  <c r="W129" i="44"/>
  <c r="BC129" i="44"/>
  <c r="K130" i="44"/>
  <c r="BC135" i="44"/>
  <c r="AY136" i="44"/>
  <c r="BF138" i="44"/>
  <c r="BF140" i="44"/>
  <c r="AS141" i="44"/>
  <c r="AK143" i="44"/>
  <c r="J145" i="44"/>
  <c r="AX145" i="44"/>
  <c r="AA148" i="44"/>
  <c r="AI150" i="44"/>
  <c r="AU151" i="44"/>
  <c r="AA152" i="44"/>
  <c r="AU153" i="44"/>
  <c r="AA154" i="44"/>
  <c r="BG154" i="44"/>
  <c r="M158" i="44"/>
  <c r="A101" i="44"/>
  <c r="BD92" i="44"/>
  <c r="BE111" i="44"/>
  <c r="BF115" i="44"/>
  <c r="AS89" i="44"/>
  <c r="BB100" i="44"/>
  <c r="AS104" i="44"/>
  <c r="AG111" i="44"/>
  <c r="C35" i="46"/>
  <c r="C35" i="44" s="1"/>
  <c r="C117" i="46"/>
  <c r="C117" i="44" s="1"/>
  <c r="BI38" i="44"/>
  <c r="AF47" i="44"/>
  <c r="AO70" i="44"/>
  <c r="M74" i="44"/>
  <c r="D79" i="44"/>
  <c r="AR79" i="44"/>
  <c r="N100" i="44"/>
  <c r="BK101" i="44"/>
  <c r="M104" i="44"/>
  <c r="O105" i="44"/>
  <c r="BQ108" i="44"/>
  <c r="AE109" i="44"/>
  <c r="BC109" i="44"/>
  <c r="AQ110" i="44"/>
  <c r="AJ112" i="44"/>
  <c r="AJ114" i="44"/>
  <c r="AZ114" i="44"/>
  <c r="BP114" i="44"/>
  <c r="AD116" i="44"/>
  <c r="AT116" i="44"/>
  <c r="AU119" i="44"/>
  <c r="BK119" i="44"/>
  <c r="K120" i="44"/>
  <c r="BJ121" i="44"/>
  <c r="AP122" i="44"/>
  <c r="BF122" i="44"/>
  <c r="E123" i="44"/>
  <c r="U123" i="44"/>
  <c r="AB125" i="44"/>
  <c r="H126" i="44"/>
  <c r="AV126" i="44"/>
  <c r="BL126" i="44"/>
  <c r="L127" i="44"/>
  <c r="AB127" i="44"/>
  <c r="BP127" i="44"/>
  <c r="AP129" i="44"/>
  <c r="BJ130" i="44"/>
  <c r="J131" i="44"/>
  <c r="AX131" i="44"/>
  <c r="BN131" i="44"/>
  <c r="AT132" i="44"/>
  <c r="R133" i="44"/>
  <c r="R135" i="44"/>
  <c r="F136" i="44"/>
  <c r="AS138" i="44"/>
  <c r="I139" i="44"/>
  <c r="AW139" i="44"/>
  <c r="AV141" i="44"/>
  <c r="D142" i="44"/>
  <c r="L144" i="44"/>
  <c r="L97" i="44"/>
  <c r="AJ97" i="44"/>
  <c r="AD96" i="44"/>
  <c r="X98" i="44"/>
  <c r="AY102" i="44"/>
  <c r="E50" i="44"/>
  <c r="C97" i="46"/>
  <c r="C97" i="44" s="1"/>
  <c r="H69" i="44"/>
  <c r="Z84" i="44"/>
  <c r="X85" i="44"/>
  <c r="AX88" i="44"/>
  <c r="AL96" i="44"/>
  <c r="AH99" i="44"/>
  <c r="AX99" i="44"/>
  <c r="Q103" i="44"/>
  <c r="BJ104" i="44"/>
  <c r="W105" i="44"/>
  <c r="BK105" i="44"/>
  <c r="Q107" i="44"/>
  <c r="BE54" i="44"/>
  <c r="AS72" i="44"/>
  <c r="BI74" i="44"/>
  <c r="I70" i="44"/>
  <c r="Y73" i="44"/>
  <c r="BB75" i="44"/>
  <c r="BB32" i="44"/>
  <c r="BL44" i="44"/>
  <c r="E66" i="44"/>
  <c r="V67" i="44"/>
  <c r="L81" i="44"/>
  <c r="AR81" i="44"/>
  <c r="W82" i="44"/>
  <c r="AI83" i="44"/>
  <c r="BO83" i="44"/>
  <c r="AE84" i="44"/>
  <c r="BK84" i="44"/>
  <c r="O86" i="44"/>
  <c r="AU86" i="44"/>
  <c r="AI87" i="44"/>
  <c r="BO87" i="44"/>
  <c r="AC88" i="44"/>
  <c r="L90" i="44"/>
  <c r="BP90" i="44"/>
  <c r="X91" i="44"/>
  <c r="T92" i="44"/>
  <c r="AZ92" i="44"/>
  <c r="AD93" i="44"/>
  <c r="BJ93" i="44"/>
  <c r="Z94" i="44"/>
  <c r="BN94" i="44"/>
  <c r="BN96" i="44"/>
  <c r="X97" i="44"/>
  <c r="D98" i="44"/>
  <c r="AR98" i="44"/>
  <c r="V99" i="44"/>
  <c r="BJ99" i="44"/>
  <c r="AH100" i="44"/>
  <c r="AI101" i="44"/>
  <c r="BG101" i="44"/>
  <c r="BC102" i="44"/>
  <c r="M103" i="44"/>
  <c r="Y104" i="44"/>
  <c r="AW104" i="44"/>
  <c r="K105" i="44"/>
  <c r="AI105" i="44"/>
  <c r="AG108" i="44"/>
  <c r="AU110" i="44"/>
  <c r="BE46" i="44"/>
  <c r="AG80" i="44"/>
  <c r="BM91" i="44"/>
  <c r="D35" i="44"/>
  <c r="AQ52" i="44"/>
  <c r="AJ63" i="44"/>
  <c r="E69" i="44"/>
  <c r="AC72" i="44"/>
  <c r="AO73" i="44"/>
  <c r="AK77" i="44"/>
  <c r="Q78" i="44"/>
  <c r="H80" i="44"/>
  <c r="BD84" i="44"/>
  <c r="AQ100" i="44"/>
  <c r="AN102" i="44"/>
  <c r="AR105" i="44"/>
  <c r="BN123" i="44"/>
  <c r="AA99" i="44"/>
  <c r="AV101" i="44"/>
  <c r="BL101" i="44"/>
  <c r="BA112" i="44"/>
  <c r="BQ112" i="44"/>
  <c r="BI127" i="44"/>
  <c r="AO128" i="44"/>
  <c r="BC132" i="44"/>
  <c r="BO133" i="44"/>
  <c r="Z137" i="44"/>
  <c r="AZ147" i="44"/>
  <c r="AI153" i="44"/>
  <c r="AX77" i="44"/>
  <c r="I92" i="44"/>
  <c r="A66" i="44"/>
  <c r="BL83" i="44"/>
  <c r="R77" i="44"/>
  <c r="M80" i="44"/>
  <c r="X83" i="44"/>
  <c r="AL89" i="44"/>
  <c r="BI91" i="44"/>
  <c r="AM94" i="44"/>
  <c r="AK97" i="44"/>
  <c r="AH103" i="44"/>
  <c r="BF103" i="44"/>
  <c r="BL109" i="44"/>
  <c r="AH111" i="44"/>
  <c r="M114" i="44"/>
  <c r="BA114" i="44"/>
  <c r="AM116" i="44"/>
  <c r="P119" i="44"/>
  <c r="AF119" i="44"/>
  <c r="M125" i="44"/>
  <c r="J146" i="44"/>
  <c r="AE148" i="44"/>
  <c r="AQ151" i="44"/>
  <c r="C74" i="46"/>
  <c r="C74" i="44" s="1"/>
  <c r="AX69" i="44"/>
  <c r="AV83" i="44"/>
  <c r="AF87" i="44"/>
  <c r="Q92" i="44"/>
  <c r="AO92" i="44"/>
  <c r="AM96" i="44"/>
  <c r="U97" i="44"/>
  <c r="P101" i="44"/>
  <c r="AF101" i="44"/>
  <c r="R103" i="44"/>
  <c r="R111" i="44"/>
  <c r="BG115" i="44"/>
  <c r="AD118" i="44"/>
  <c r="BF124" i="44"/>
  <c r="BK130" i="44"/>
  <c r="R137" i="44"/>
  <c r="BI142" i="44"/>
  <c r="T147" i="44"/>
  <c r="AR147" i="44"/>
  <c r="W148" i="44"/>
  <c r="W150" i="44"/>
  <c r="BC152" i="44"/>
  <c r="AI155" i="44"/>
  <c r="M159" i="44"/>
  <c r="AW163" i="44"/>
  <c r="BM163" i="44"/>
  <c r="AD169" i="44"/>
  <c r="E174" i="44"/>
  <c r="BI174" i="44"/>
  <c r="AO175" i="44"/>
  <c r="AA180" i="44"/>
  <c r="BG180" i="44"/>
  <c r="AT183" i="44"/>
  <c r="AJ187" i="44"/>
  <c r="BB192" i="44"/>
  <c r="Q90" i="46"/>
  <c r="Q90" i="44"/>
  <c r="A103" i="27"/>
  <c r="C105" i="46"/>
  <c r="C105" i="44" s="1"/>
  <c r="AN109" i="46"/>
  <c r="AN109" i="44"/>
  <c r="BG129" i="46"/>
  <c r="BG129" i="44"/>
  <c r="AX137" i="46"/>
  <c r="AX137" i="44"/>
  <c r="AO143" i="46"/>
  <c r="AO143" i="44"/>
  <c r="AA153" i="46"/>
  <c r="AA153" i="44"/>
  <c r="AY153" i="46"/>
  <c r="AY153" i="44"/>
  <c r="AS159" i="46"/>
  <c r="AS159" i="44"/>
  <c r="U160" i="46"/>
  <c r="U160" i="44"/>
  <c r="I163" i="46"/>
  <c r="I163" i="44"/>
  <c r="BF168" i="46"/>
  <c r="BF168" i="44"/>
  <c r="V169" i="46"/>
  <c r="V169" i="44"/>
  <c r="Q170" i="46"/>
  <c r="Q170" i="44"/>
  <c r="AU172" i="46"/>
  <c r="AU172" i="44"/>
  <c r="Z173" i="46"/>
  <c r="Z173" i="44"/>
  <c r="AS174" i="46"/>
  <c r="AS174" i="44"/>
  <c r="AG175" i="46"/>
  <c r="AG175" i="44"/>
  <c r="BE175" i="46"/>
  <c r="BE175" i="44"/>
  <c r="P177" i="46"/>
  <c r="P177" i="44"/>
  <c r="AN177" i="46"/>
  <c r="AN177" i="44"/>
  <c r="AA178" i="46"/>
  <c r="AA178" i="44"/>
  <c r="AY178" i="46"/>
  <c r="AY178" i="44"/>
  <c r="AE179" i="46"/>
  <c r="AE179" i="44"/>
  <c r="BK179" i="46"/>
  <c r="BK179" i="44"/>
  <c r="S180" i="46"/>
  <c r="S180" i="44"/>
  <c r="AQ180" i="46"/>
  <c r="AQ180" i="44"/>
  <c r="AY180" i="46"/>
  <c r="AY180" i="44"/>
  <c r="W181" i="46"/>
  <c r="W181" i="44"/>
  <c r="AH182" i="46"/>
  <c r="AH182" i="44"/>
  <c r="F183" i="46"/>
  <c r="F183" i="44"/>
  <c r="BE186" i="46"/>
  <c r="BE186" i="44"/>
  <c r="L187" i="46"/>
  <c r="L187" i="44"/>
  <c r="BH187" i="46"/>
  <c r="BH187" i="44"/>
  <c r="BP187" i="46"/>
  <c r="BP187" i="44"/>
  <c r="AT190" i="46"/>
  <c r="AT190" i="44"/>
  <c r="BB190" i="46"/>
  <c r="BB190" i="44"/>
  <c r="F192" i="46"/>
  <c r="F192" i="44"/>
  <c r="N192" i="46"/>
  <c r="N192" i="44"/>
  <c r="BJ192" i="46"/>
  <c r="BJ192" i="44"/>
  <c r="X193" i="46"/>
  <c r="X193" i="44"/>
  <c r="AF193" i="46"/>
  <c r="AF193" i="44"/>
  <c r="R198" i="46"/>
  <c r="R198" i="44"/>
  <c r="Z198" i="46"/>
  <c r="Z198" i="44"/>
  <c r="V199" i="46"/>
  <c r="V199" i="44"/>
  <c r="N201" i="46"/>
  <c r="N201" i="44"/>
  <c r="AT201" i="46"/>
  <c r="AT201" i="44"/>
  <c r="AP202" i="46"/>
  <c r="AP202" i="44"/>
  <c r="AX202" i="46"/>
  <c r="AX202" i="44"/>
  <c r="E203" i="46"/>
  <c r="E203" i="44"/>
  <c r="AK203" i="46"/>
  <c r="AK203" i="44"/>
  <c r="BQ203" i="46"/>
  <c r="BQ203" i="44"/>
  <c r="Y204" i="46"/>
  <c r="Y204" i="44"/>
  <c r="M205" i="46"/>
  <c r="M205" i="44"/>
  <c r="BI205" i="46"/>
  <c r="BI205" i="44"/>
  <c r="BQ205" i="46"/>
  <c r="BQ205" i="44"/>
  <c r="AW206" i="46"/>
  <c r="AW206" i="44"/>
  <c r="T207" i="46"/>
  <c r="T207" i="44"/>
  <c r="AR207" i="46"/>
  <c r="AR207" i="44"/>
  <c r="J69" i="46"/>
  <c r="J69" i="44"/>
  <c r="BM81" i="46"/>
  <c r="BM81" i="44"/>
  <c r="T86" i="46"/>
  <c r="T86" i="44"/>
  <c r="S95" i="46"/>
  <c r="S95" i="44"/>
  <c r="AF105" i="46"/>
  <c r="AF105" i="44"/>
  <c r="P109" i="46"/>
  <c r="P109" i="44"/>
  <c r="G121" i="46"/>
  <c r="G121" i="44"/>
  <c r="O130" i="46"/>
  <c r="O130" i="44"/>
  <c r="AU152" i="46"/>
  <c r="AU152" i="44"/>
  <c r="BE161" i="46"/>
  <c r="BE161" i="44"/>
  <c r="Z88" i="44"/>
  <c r="AS91" i="44"/>
  <c r="R107" i="44"/>
  <c r="AT108" i="44"/>
  <c r="AO113" i="44"/>
  <c r="E114" i="44"/>
  <c r="AI115" i="44"/>
  <c r="AT118" i="44"/>
  <c r="AU121" i="44"/>
  <c r="BJ123" i="44"/>
  <c r="J124" i="44"/>
  <c r="BM126" i="44"/>
  <c r="BC130" i="44"/>
  <c r="W136" i="44"/>
  <c r="Q141" i="44"/>
  <c r="U144" i="44"/>
  <c r="AM154" i="44"/>
  <c r="BG155" i="44"/>
  <c r="E159" i="44"/>
  <c r="AC159" i="44"/>
  <c r="AB166" i="44"/>
  <c r="BJ169" i="44"/>
  <c r="BK172" i="44"/>
  <c r="AP173" i="44"/>
  <c r="BA174" i="44"/>
  <c r="AU179" i="44"/>
  <c r="BN182" i="44"/>
  <c r="AG186" i="44"/>
  <c r="AF62" i="46"/>
  <c r="AF62" i="44"/>
  <c r="AP77" i="46"/>
  <c r="AP77" i="44"/>
  <c r="AR86" i="46"/>
  <c r="AR86" i="44"/>
  <c r="BE92" i="46"/>
  <c r="BE92" i="44"/>
  <c r="AO98" i="46"/>
  <c r="AO98" i="44"/>
  <c r="BE98" i="46"/>
  <c r="BE98" i="44"/>
  <c r="AC112" i="46"/>
  <c r="AC112" i="44"/>
  <c r="K115" i="46"/>
  <c r="K115" i="44"/>
  <c r="K131" i="46"/>
  <c r="K131" i="44"/>
  <c r="AM136" i="46"/>
  <c r="AM136" i="44"/>
  <c r="AP146" i="46"/>
  <c r="AP146" i="44"/>
  <c r="BN146" i="46"/>
  <c r="BN146" i="44"/>
  <c r="L147" i="46"/>
  <c r="L147" i="44"/>
  <c r="A146" i="44"/>
  <c r="AQ39" i="44"/>
  <c r="AT73" i="44"/>
  <c r="BA80" i="44"/>
  <c r="W94" i="44"/>
  <c r="AI95" i="44"/>
  <c r="G96" i="44"/>
  <c r="A74" i="44"/>
  <c r="Q81" i="44"/>
  <c r="H83" i="44"/>
  <c r="AE100" i="44"/>
  <c r="P105" i="44"/>
  <c r="AJ106" i="44"/>
  <c r="BI112" i="44"/>
  <c r="BF117" i="44"/>
  <c r="V118" i="44"/>
  <c r="AE130" i="44"/>
  <c r="G134" i="44"/>
  <c r="BB140" i="44"/>
  <c r="I141" i="44"/>
  <c r="F145" i="44"/>
  <c r="AY149" i="44"/>
  <c r="AM152" i="44"/>
  <c r="AE154" i="44"/>
  <c r="AC157" i="44"/>
  <c r="AS157" i="44"/>
  <c r="BI157" i="44"/>
  <c r="AK162" i="44"/>
  <c r="BH171" i="44"/>
  <c r="AM172" i="44"/>
  <c r="J173" i="44"/>
  <c r="R182" i="44"/>
  <c r="BF182" i="44"/>
  <c r="Y186" i="44"/>
  <c r="N199" i="44"/>
  <c r="AU59" i="46"/>
  <c r="AU59" i="44"/>
  <c r="U64" i="46"/>
  <c r="U64" i="44"/>
  <c r="AH71" i="46"/>
  <c r="AH71" i="44"/>
  <c r="BI72" i="46"/>
  <c r="BI72" i="44"/>
  <c r="AT75" i="46"/>
  <c r="AT75" i="44"/>
  <c r="BD62" i="44"/>
  <c r="A139" i="44"/>
  <c r="BB73" i="44"/>
  <c r="AN83" i="44"/>
  <c r="BL85" i="44"/>
  <c r="K93" i="44"/>
  <c r="BK94" i="44"/>
  <c r="I98" i="44"/>
  <c r="L102" i="44"/>
  <c r="W116" i="44"/>
  <c r="BD119" i="44"/>
  <c r="BQ125" i="44"/>
  <c r="AQ129" i="44"/>
  <c r="K133" i="44"/>
  <c r="AY133" i="44"/>
  <c r="AM148" i="44"/>
  <c r="BK148" i="44"/>
  <c r="S149" i="44"/>
  <c r="BG153" i="44"/>
  <c r="O154" i="44"/>
  <c r="BG156" i="44"/>
  <c r="AC162" i="44"/>
  <c r="AK164" i="44"/>
  <c r="AS164" i="44"/>
  <c r="BA164" i="44"/>
  <c r="BI164" i="44"/>
  <c r="BQ164" i="44"/>
  <c r="Y165" i="44"/>
  <c r="AW165" i="44"/>
  <c r="AB171" i="44"/>
  <c r="BC172" i="44"/>
  <c r="AW175" i="44"/>
  <c r="T176" i="44"/>
  <c r="H177" i="44"/>
  <c r="AV177" i="44"/>
  <c r="AI178" i="44"/>
  <c r="G179" i="44"/>
  <c r="AU181" i="44"/>
  <c r="N183" i="44"/>
  <c r="BJ183" i="44"/>
  <c r="AD190" i="44"/>
  <c r="V192" i="44"/>
  <c r="E77" i="44"/>
  <c r="I78" i="44"/>
  <c r="AW78" i="44"/>
  <c r="AB79" i="44"/>
  <c r="AV80" i="44"/>
  <c r="D81" i="44"/>
  <c r="AB81" i="44"/>
  <c r="AM82" i="44"/>
  <c r="K83" i="44"/>
  <c r="AA85" i="44"/>
  <c r="AA87" i="44"/>
  <c r="AY87" i="44"/>
  <c r="AE49" i="46"/>
  <c r="AE49" i="44"/>
  <c r="S50" i="46"/>
  <c r="S50" i="44"/>
  <c r="AG51" i="46"/>
  <c r="AG51" i="44"/>
  <c r="O53" i="46"/>
  <c r="O53" i="44"/>
  <c r="AO55" i="46"/>
  <c r="AO55" i="44"/>
  <c r="AS56" i="46"/>
  <c r="AS56" i="44"/>
  <c r="M58" i="46"/>
  <c r="M58" i="44"/>
  <c r="BQ52" i="44"/>
  <c r="L70" i="46"/>
  <c r="L70" i="44"/>
  <c r="AZ73" i="46"/>
  <c r="AZ73" i="44"/>
  <c r="BB83" i="46"/>
  <c r="BB83" i="44"/>
  <c r="AS96" i="46"/>
  <c r="AS96" i="44"/>
  <c r="A100" i="27"/>
  <c r="C102" i="46"/>
  <c r="C102" i="44" s="1"/>
  <c r="AF103" i="46"/>
  <c r="AF103" i="44"/>
  <c r="L104" i="46"/>
  <c r="L104" i="44"/>
  <c r="F105" i="46"/>
  <c r="F105" i="44"/>
  <c r="BJ109" i="46"/>
  <c r="BJ109" i="44"/>
  <c r="J110" i="46"/>
  <c r="J110" i="44"/>
  <c r="AH110" i="46"/>
  <c r="AH110" i="44"/>
  <c r="M26" i="46"/>
  <c r="M26" i="44"/>
  <c r="AO51" i="46"/>
  <c r="AO51" i="44"/>
  <c r="U52" i="44"/>
  <c r="BA71" i="46"/>
  <c r="BA71" i="44"/>
  <c r="AU79" i="46"/>
  <c r="AU79" i="44"/>
  <c r="AI80" i="46"/>
  <c r="AI80" i="44"/>
  <c r="AU81" i="46"/>
  <c r="AU81" i="44"/>
  <c r="F85" i="46"/>
  <c r="F85" i="44"/>
  <c r="A53" i="44"/>
  <c r="C46" i="46"/>
  <c r="C46" i="44" s="1"/>
  <c r="AI25" i="44"/>
  <c r="AU49" i="44"/>
  <c r="I51" i="44"/>
  <c r="W53" i="44"/>
  <c r="AG57" i="44"/>
  <c r="BP70" i="44"/>
  <c r="T73" i="44"/>
  <c r="AR76" i="44"/>
  <c r="AR78" i="44"/>
  <c r="K28" i="46"/>
  <c r="K28" i="44"/>
  <c r="AC52" i="46"/>
  <c r="AC52" i="44"/>
  <c r="AW55" i="46"/>
  <c r="AW55" i="44"/>
  <c r="AN47" i="44"/>
  <c r="U56" i="44"/>
  <c r="BC49" i="44"/>
  <c r="AC56" i="44"/>
  <c r="P62" i="46"/>
  <c r="P62" i="44"/>
  <c r="AP69" i="46"/>
  <c r="AP69" i="44"/>
  <c r="AL73" i="46"/>
  <c r="AL73" i="44"/>
  <c r="AH77" i="46"/>
  <c r="AH77" i="44"/>
  <c r="D84" i="46"/>
  <c r="D84" i="44"/>
  <c r="AB84" i="46"/>
  <c r="AB84" i="44"/>
  <c r="BP86" i="46"/>
  <c r="BP86" i="44"/>
  <c r="R88" i="46"/>
  <c r="R88" i="44"/>
  <c r="AP88" i="46"/>
  <c r="AP88" i="44"/>
  <c r="AK91" i="46"/>
  <c r="AK91" i="44"/>
  <c r="AG92" i="46"/>
  <c r="AG92" i="44"/>
  <c r="AY95" i="46"/>
  <c r="AY95" i="44"/>
  <c r="BK96" i="46"/>
  <c r="BK96" i="44"/>
  <c r="M97" i="46"/>
  <c r="M97" i="44"/>
  <c r="AC97" i="46"/>
  <c r="AC97" i="44"/>
  <c r="BA97" i="46"/>
  <c r="BA97" i="44"/>
  <c r="BD101" i="46"/>
  <c r="BD101" i="44"/>
  <c r="AZ102" i="46"/>
  <c r="AZ102" i="44"/>
  <c r="BP102" i="46"/>
  <c r="BP102" i="44"/>
  <c r="J103" i="46"/>
  <c r="J103" i="44"/>
  <c r="Z103" i="46"/>
  <c r="Z103" i="44"/>
  <c r="AP103" i="46"/>
  <c r="AP103" i="44"/>
  <c r="Z107" i="46"/>
  <c r="Z107" i="44"/>
  <c r="AD108" i="46"/>
  <c r="AD108" i="44"/>
  <c r="X109" i="46"/>
  <c r="X109" i="44"/>
  <c r="AB110" i="46"/>
  <c r="AB110" i="44"/>
  <c r="O116" i="46"/>
  <c r="O116" i="44"/>
  <c r="AP117" i="46"/>
  <c r="AP117" i="44"/>
  <c r="X119" i="46"/>
  <c r="X119" i="44"/>
  <c r="AN119" i="46"/>
  <c r="AN119" i="44"/>
  <c r="BP120" i="46"/>
  <c r="BP120" i="44"/>
  <c r="AE121" i="46"/>
  <c r="AE121" i="44"/>
  <c r="AM121" i="46"/>
  <c r="AM121" i="44"/>
  <c r="AY122" i="46"/>
  <c r="AY122" i="44"/>
  <c r="A122" i="27"/>
  <c r="C124" i="46"/>
  <c r="C124" i="44" s="1"/>
  <c r="R124" i="46"/>
  <c r="R124" i="44"/>
  <c r="AG126" i="46"/>
  <c r="AG126" i="44"/>
  <c r="AC127" i="46"/>
  <c r="AC127" i="44"/>
  <c r="AK127" i="46"/>
  <c r="AK127" i="44"/>
  <c r="Y128" i="46"/>
  <c r="Y128" i="44"/>
  <c r="BM128" i="46"/>
  <c r="BM128" i="44"/>
  <c r="AM130" i="46"/>
  <c r="AM130" i="44"/>
  <c r="AU130" i="46"/>
  <c r="AU130" i="44"/>
  <c r="AI131" i="46"/>
  <c r="AI131" i="44"/>
  <c r="O132" i="46"/>
  <c r="O132" i="44"/>
  <c r="W132" i="46"/>
  <c r="W132" i="44"/>
  <c r="AQ133" i="46"/>
  <c r="AQ133" i="44"/>
  <c r="BG133" i="46"/>
  <c r="BG133" i="44"/>
  <c r="O134" i="46"/>
  <c r="O134" i="44"/>
  <c r="W134" i="46"/>
  <c r="W134" i="44"/>
  <c r="AU134" i="46"/>
  <c r="AU134" i="44"/>
  <c r="BC134" i="46"/>
  <c r="BC134" i="44"/>
  <c r="K135" i="46"/>
  <c r="K135" i="44"/>
  <c r="AA135" i="46"/>
  <c r="AA135" i="44"/>
  <c r="AI135" i="46"/>
  <c r="AI135" i="44"/>
  <c r="AQ135" i="46"/>
  <c r="AQ135" i="44"/>
  <c r="AY135" i="46"/>
  <c r="AY135" i="44"/>
  <c r="BG135" i="46"/>
  <c r="BG135" i="44"/>
  <c r="BO135" i="46"/>
  <c r="BO135" i="44"/>
  <c r="G136" i="46"/>
  <c r="G136" i="44"/>
  <c r="AU136" i="46"/>
  <c r="AU136" i="44"/>
  <c r="BC136" i="46"/>
  <c r="BC136" i="44"/>
  <c r="BK136" i="46"/>
  <c r="BK136" i="44"/>
  <c r="AP137" i="46"/>
  <c r="AP137" i="44"/>
  <c r="BN137" i="46"/>
  <c r="BN137" i="44"/>
  <c r="F138" i="46"/>
  <c r="F138" i="44"/>
  <c r="N138" i="46"/>
  <c r="N138" i="44"/>
  <c r="V138" i="46"/>
  <c r="V138" i="44"/>
  <c r="AD138" i="46"/>
  <c r="AD138" i="44"/>
  <c r="AL138" i="46"/>
  <c r="AL138" i="44"/>
  <c r="AT138" i="46"/>
  <c r="AT138" i="44"/>
  <c r="BB138" i="46"/>
  <c r="BB138" i="44"/>
  <c r="BJ138" i="46"/>
  <c r="BJ138" i="44"/>
  <c r="J139" i="46"/>
  <c r="J139" i="44"/>
  <c r="R139" i="46"/>
  <c r="R139" i="44"/>
  <c r="AP139" i="46"/>
  <c r="AP139" i="44"/>
  <c r="AX139" i="46"/>
  <c r="AX139" i="44"/>
  <c r="BN139" i="46"/>
  <c r="BN139" i="44"/>
  <c r="F140" i="46"/>
  <c r="F140" i="44"/>
  <c r="N140" i="46"/>
  <c r="N140" i="44"/>
  <c r="V140" i="46"/>
  <c r="V140" i="44"/>
  <c r="AL140" i="46"/>
  <c r="AL140" i="44"/>
  <c r="AT140" i="46"/>
  <c r="AT140" i="44"/>
  <c r="BJ140" i="46"/>
  <c r="BJ140" i="44"/>
  <c r="A139" i="27"/>
  <c r="C141" i="46"/>
  <c r="C141" i="44" s="1"/>
  <c r="AG141" i="46"/>
  <c r="AG141" i="44"/>
  <c r="AO141" i="46"/>
  <c r="AO141" i="44"/>
  <c r="AW141" i="46"/>
  <c r="AW141" i="44"/>
  <c r="BE141" i="46"/>
  <c r="BE141" i="44"/>
  <c r="E142" i="46"/>
  <c r="E142" i="44"/>
  <c r="M142" i="46"/>
  <c r="M142" i="44"/>
  <c r="U142" i="46"/>
  <c r="U142" i="44"/>
  <c r="AC142" i="46"/>
  <c r="AC142" i="44"/>
  <c r="AK142" i="46"/>
  <c r="AK142" i="44"/>
  <c r="BQ142" i="46"/>
  <c r="BQ142" i="44"/>
  <c r="Q143" i="46"/>
  <c r="Q143" i="44"/>
  <c r="Y143" i="46"/>
  <c r="Y143" i="44"/>
  <c r="AG143" i="46"/>
  <c r="AG143" i="44"/>
  <c r="AW143" i="46"/>
  <c r="AW143" i="44"/>
  <c r="BE143" i="46"/>
  <c r="BE143" i="44"/>
  <c r="BM143" i="46"/>
  <c r="BM143" i="44"/>
  <c r="E144" i="46"/>
  <c r="E144" i="44"/>
  <c r="M144" i="46"/>
  <c r="M144" i="44"/>
  <c r="AK144" i="46"/>
  <c r="AK144" i="44"/>
  <c r="AS144" i="46"/>
  <c r="AS144" i="44"/>
  <c r="BQ144" i="46"/>
  <c r="BQ144" i="44"/>
  <c r="N145" i="46"/>
  <c r="N145" i="44"/>
  <c r="V145" i="46"/>
  <c r="V145" i="44"/>
  <c r="AD145" i="46"/>
  <c r="AD145" i="44"/>
  <c r="AL145" i="46"/>
  <c r="AL145" i="44"/>
  <c r="AT145" i="46"/>
  <c r="AT145" i="44"/>
  <c r="BJ145" i="46"/>
  <c r="BJ145" i="44"/>
  <c r="R146" i="46"/>
  <c r="R146" i="44"/>
  <c r="Z146" i="46"/>
  <c r="Z146" i="44"/>
  <c r="AX146" i="46"/>
  <c r="AX146" i="44"/>
  <c r="BF146" i="46"/>
  <c r="BF146" i="44"/>
  <c r="D147" i="46"/>
  <c r="D147" i="44"/>
  <c r="AB147" i="46"/>
  <c r="AB147" i="44"/>
  <c r="AJ147" i="46"/>
  <c r="AJ147" i="44"/>
  <c r="BH147" i="46"/>
  <c r="BH147" i="44"/>
  <c r="BP147" i="46"/>
  <c r="BP147" i="44"/>
  <c r="G148" i="46"/>
  <c r="G148" i="44"/>
  <c r="O148" i="46"/>
  <c r="O148" i="44"/>
  <c r="AU148" i="46"/>
  <c r="AU148" i="44"/>
  <c r="BC148" i="46"/>
  <c r="BC148" i="44"/>
  <c r="K149" i="46"/>
  <c r="K149" i="44"/>
  <c r="AA149" i="46"/>
  <c r="AA149" i="44"/>
  <c r="AI149" i="46"/>
  <c r="AI149" i="44"/>
  <c r="AQ149" i="46"/>
  <c r="AQ149" i="44"/>
  <c r="BO149" i="46"/>
  <c r="BO149" i="44"/>
  <c r="G150" i="46"/>
  <c r="G150" i="44"/>
  <c r="AE150" i="46"/>
  <c r="AE150" i="44"/>
  <c r="AM150" i="46"/>
  <c r="AM150" i="44"/>
  <c r="AU150" i="46"/>
  <c r="AU150" i="44"/>
  <c r="BK150" i="46"/>
  <c r="BK150" i="44"/>
  <c r="K151" i="46"/>
  <c r="K151" i="44"/>
  <c r="S151" i="46"/>
  <c r="S151" i="44"/>
  <c r="AA151" i="46"/>
  <c r="AA151" i="44"/>
  <c r="AI151" i="46"/>
  <c r="AI151" i="44"/>
  <c r="AY151" i="46"/>
  <c r="AY151" i="44"/>
  <c r="BG151" i="46"/>
  <c r="BG151" i="44"/>
  <c r="BO151" i="46"/>
  <c r="BO151" i="44"/>
  <c r="O152" i="46"/>
  <c r="O152" i="44"/>
  <c r="W152" i="46"/>
  <c r="W152" i="44"/>
  <c r="AE152" i="46"/>
  <c r="AE152" i="44"/>
  <c r="BK152" i="46"/>
  <c r="BK152" i="44"/>
  <c r="K153" i="46"/>
  <c r="K153" i="44"/>
  <c r="S153" i="46"/>
  <c r="S153" i="44"/>
  <c r="AQ153" i="46"/>
  <c r="AQ153" i="44"/>
  <c r="BO153" i="46"/>
  <c r="BO153" i="44"/>
  <c r="G154" i="46"/>
  <c r="G154" i="44"/>
  <c r="AU154" i="46"/>
  <c r="AU154" i="44"/>
  <c r="BC154" i="46"/>
  <c r="BC154" i="44"/>
  <c r="BK154" i="46"/>
  <c r="BK154" i="44"/>
  <c r="K155" i="46"/>
  <c r="K155" i="44"/>
  <c r="S155" i="46"/>
  <c r="S155" i="44"/>
  <c r="S156" i="46"/>
  <c r="S156" i="44"/>
  <c r="AA156" i="46"/>
  <c r="AA156" i="44"/>
  <c r="W49" i="46"/>
  <c r="W49" i="44"/>
  <c r="G53" i="46"/>
  <c r="G53" i="44"/>
  <c r="Y57" i="46"/>
  <c r="Y57" i="44"/>
  <c r="AO57" i="46"/>
  <c r="AO57" i="44"/>
  <c r="AA54" i="44"/>
  <c r="Q51" i="44"/>
  <c r="BF77" i="46"/>
  <c r="BF77" i="44"/>
  <c r="BI80" i="46"/>
  <c r="BI80" i="44"/>
  <c r="I81" i="46"/>
  <c r="I81" i="44"/>
  <c r="AG81" i="46"/>
  <c r="AG81" i="44"/>
  <c r="AW81" i="46"/>
  <c r="AW81" i="44"/>
  <c r="BD85" i="46"/>
  <c r="BD85" i="44"/>
  <c r="D86" i="46"/>
  <c r="D86" i="44"/>
  <c r="AB86" i="46"/>
  <c r="AB86" i="44"/>
  <c r="AZ86" i="46"/>
  <c r="AZ86" i="44"/>
  <c r="AV87" i="46"/>
  <c r="AV87" i="44"/>
  <c r="BD87" i="46"/>
  <c r="BD87" i="44"/>
  <c r="BF88" i="46"/>
  <c r="BF88" i="44"/>
  <c r="N89" i="46"/>
  <c r="N89" i="44"/>
  <c r="AD89" i="46"/>
  <c r="AD89" i="44"/>
  <c r="BB89" i="46"/>
  <c r="BB89" i="44"/>
  <c r="A88" i="27"/>
  <c r="C90" i="46"/>
  <c r="C90" i="44" s="1"/>
  <c r="I90" i="46"/>
  <c r="I90" i="44"/>
  <c r="U91" i="46"/>
  <c r="U91" i="44"/>
  <c r="BM92" i="46"/>
  <c r="BM92" i="44"/>
  <c r="AE96" i="46"/>
  <c r="AE96" i="44"/>
  <c r="BC100" i="46"/>
  <c r="BC100" i="44"/>
  <c r="AD104" i="46"/>
  <c r="AD104" i="44"/>
  <c r="BP106" i="46"/>
  <c r="BP106" i="44"/>
  <c r="J107" i="46"/>
  <c r="J107" i="44"/>
  <c r="N108" i="46"/>
  <c r="N108" i="44"/>
  <c r="AF109" i="46"/>
  <c r="AF109" i="44"/>
  <c r="AV109" i="46"/>
  <c r="AV109" i="44"/>
  <c r="AR110" i="46"/>
  <c r="AR110" i="44"/>
  <c r="AK112" i="46"/>
  <c r="AK112" i="44"/>
  <c r="AS112" i="46"/>
  <c r="AS112" i="44"/>
  <c r="BE113" i="46"/>
  <c r="BE113" i="44"/>
  <c r="AK114" i="46"/>
  <c r="AK114" i="44"/>
  <c r="AE116" i="46"/>
  <c r="AE116" i="44"/>
  <c r="BK116" i="46"/>
  <c r="BK116" i="44"/>
  <c r="N118" i="46"/>
  <c r="N118" i="44"/>
  <c r="L120" i="46"/>
  <c r="L120" i="44"/>
  <c r="AB120" i="46"/>
  <c r="AB120" i="44"/>
  <c r="AR120" i="46"/>
  <c r="AR120" i="44"/>
  <c r="BK121" i="46"/>
  <c r="BK121" i="44"/>
  <c r="AT123" i="46"/>
  <c r="AT123" i="44"/>
  <c r="BB123" i="46"/>
  <c r="BB123" i="44"/>
  <c r="AH124" i="46"/>
  <c r="AH124" i="44"/>
  <c r="AP124" i="46"/>
  <c r="AP124" i="44"/>
  <c r="E125" i="46"/>
  <c r="E125" i="44"/>
  <c r="U125" i="46"/>
  <c r="U125" i="44"/>
  <c r="AW126" i="46"/>
  <c r="AW126" i="44"/>
  <c r="BE126" i="46"/>
  <c r="BE126" i="44"/>
  <c r="M127" i="46"/>
  <c r="M127" i="44"/>
  <c r="BA127" i="46"/>
  <c r="BA127" i="44"/>
  <c r="I128" i="46"/>
  <c r="I128" i="44"/>
  <c r="BE128" i="46"/>
  <c r="BE128" i="44"/>
  <c r="S131" i="46"/>
  <c r="S131" i="44"/>
  <c r="AY131" i="46"/>
  <c r="AY131" i="44"/>
  <c r="BG131" i="46"/>
  <c r="BG131" i="44"/>
  <c r="BO131" i="46"/>
  <c r="BO131" i="44"/>
  <c r="AM132" i="46"/>
  <c r="AM132" i="44"/>
  <c r="AU132" i="46"/>
  <c r="AU132" i="44"/>
  <c r="S133" i="46"/>
  <c r="S133" i="44"/>
  <c r="AA133" i="46"/>
  <c r="AA133" i="44"/>
  <c r="AY28" i="44"/>
  <c r="AQ48" i="44"/>
  <c r="BL49" i="44"/>
  <c r="Y51" i="44"/>
  <c r="Y55" i="44"/>
  <c r="BA56" i="44"/>
  <c r="AW57" i="44"/>
  <c r="I59" i="44"/>
  <c r="E62" i="44"/>
  <c r="R69" i="44"/>
  <c r="G71" i="44"/>
  <c r="Z77" i="44"/>
  <c r="T78" i="44"/>
  <c r="AZ82" i="44"/>
  <c r="AD83" i="44"/>
  <c r="H85" i="44"/>
  <c r="AT89" i="44"/>
  <c r="AC91" i="44"/>
  <c r="AU94" i="44"/>
  <c r="O96" i="44"/>
  <c r="E97" i="44"/>
  <c r="K99" i="44"/>
  <c r="AU100" i="44"/>
  <c r="BK100" i="44"/>
  <c r="D102" i="44"/>
  <c r="H103" i="44"/>
  <c r="V104" i="44"/>
  <c r="AT104" i="44"/>
  <c r="AB106" i="44"/>
  <c r="AR106" i="44"/>
  <c r="BH106" i="44"/>
  <c r="AP107" i="44"/>
  <c r="D108" i="44"/>
  <c r="V108" i="44"/>
  <c r="AL108" i="44"/>
  <c r="AZ108" i="44"/>
  <c r="D110" i="44"/>
  <c r="T110" i="44"/>
  <c r="J111" i="44"/>
  <c r="Z111" i="44"/>
  <c r="AG113" i="44"/>
  <c r="BQ114" i="44"/>
  <c r="AA115" i="44"/>
  <c r="AY115" i="44"/>
  <c r="BC116" i="44"/>
  <c r="BJ118" i="44"/>
  <c r="AV119" i="44"/>
  <c r="AZ120" i="44"/>
  <c r="AA122" i="44"/>
  <c r="AL123" i="44"/>
  <c r="AS125" i="44"/>
  <c r="BI125" i="44"/>
  <c r="AO126" i="44"/>
  <c r="AI129" i="44"/>
  <c r="AE132" i="44"/>
  <c r="O136" i="44"/>
  <c r="BF139" i="44"/>
  <c r="BA142" i="44"/>
  <c r="I143" i="44"/>
  <c r="AC144" i="44"/>
  <c r="BA144" i="44"/>
  <c r="I19" i="46"/>
  <c r="I19" i="44"/>
  <c r="AC58" i="46"/>
  <c r="AC58" i="44"/>
  <c r="I55" i="44"/>
  <c r="BB56" i="46"/>
  <c r="BB56" i="44"/>
  <c r="A55" i="27"/>
  <c r="C57" i="46"/>
  <c r="C57" i="44" s="1"/>
  <c r="AY25" i="44"/>
  <c r="AQ54" i="44"/>
  <c r="W71" i="46"/>
  <c r="W71" i="44"/>
  <c r="AE71" i="46"/>
  <c r="AE71" i="44"/>
  <c r="BC71" i="46"/>
  <c r="BC71" i="44"/>
  <c r="U80" i="46"/>
  <c r="U80" i="44"/>
  <c r="AK80" i="46"/>
  <c r="AK80" i="44"/>
  <c r="X87" i="46"/>
  <c r="X87" i="44"/>
  <c r="Y90" i="46"/>
  <c r="Y90" i="44"/>
  <c r="AW90" i="46"/>
  <c r="AW90" i="44"/>
  <c r="E91" i="46"/>
  <c r="E91" i="44"/>
  <c r="O94" i="46"/>
  <c r="O94" i="44"/>
  <c r="BI97" i="46"/>
  <c r="BI97" i="44"/>
  <c r="AW98" i="46"/>
  <c r="AW98" i="44"/>
  <c r="W100" i="46"/>
  <c r="W100" i="44"/>
  <c r="AM100" i="46"/>
  <c r="AM100" i="44"/>
  <c r="H101" i="46"/>
  <c r="H101" i="44"/>
  <c r="N104" i="46"/>
  <c r="N104" i="44"/>
  <c r="AL104" i="46"/>
  <c r="AL104" i="44"/>
  <c r="AZ106" i="46"/>
  <c r="AZ106" i="44"/>
  <c r="AX107" i="46"/>
  <c r="AX107" i="44"/>
  <c r="BH110" i="46"/>
  <c r="BH110" i="44"/>
  <c r="BF111" i="46"/>
  <c r="BF111" i="44"/>
  <c r="Q113" i="46"/>
  <c r="Q113" i="44"/>
  <c r="F118" i="46"/>
  <c r="F118" i="44"/>
  <c r="A117" i="27"/>
  <c r="A119" i="44"/>
  <c r="D120" i="46"/>
  <c r="D120" i="44"/>
  <c r="AJ120" i="46"/>
  <c r="AJ120" i="44"/>
  <c r="AI122" i="46"/>
  <c r="AI122" i="44"/>
  <c r="F123" i="46"/>
  <c r="F123" i="44"/>
  <c r="V123" i="46"/>
  <c r="V123" i="44"/>
  <c r="AD123" i="46"/>
  <c r="AD123" i="44"/>
  <c r="AC125" i="46"/>
  <c r="AC125" i="44"/>
  <c r="Y126" i="46"/>
  <c r="Y126" i="44"/>
  <c r="U127" i="46"/>
  <c r="U127" i="44"/>
  <c r="Q128" i="46"/>
  <c r="Q128" i="44"/>
  <c r="W130" i="46"/>
  <c r="W130" i="44"/>
  <c r="J137" i="46"/>
  <c r="J137" i="44"/>
  <c r="A69" i="44"/>
  <c r="A90" i="44"/>
  <c r="C66" i="46"/>
  <c r="C66" i="44" s="1"/>
  <c r="C139" i="46"/>
  <c r="C139" i="44" s="1"/>
  <c r="AY48" i="44"/>
  <c r="BE51" i="44"/>
  <c r="AS52" i="44"/>
  <c r="AM53" i="44"/>
  <c r="AY54" i="44"/>
  <c r="AG55" i="44"/>
  <c r="BE57" i="44"/>
  <c r="X62" i="44"/>
  <c r="BF69" i="44"/>
  <c r="AJ70" i="44"/>
  <c r="AU71" i="44"/>
  <c r="AV74" i="44"/>
  <c r="AS80" i="44"/>
  <c r="T82" i="44"/>
  <c r="P83" i="44"/>
  <c r="AF83" i="44"/>
  <c r="AJ84" i="44"/>
  <c r="AV85" i="44"/>
  <c r="BH86" i="44"/>
  <c r="BB87" i="44"/>
  <c r="V89" i="44"/>
  <c r="AG90" i="44"/>
  <c r="BA91" i="44"/>
  <c r="BQ91" i="44"/>
  <c r="Y92" i="44"/>
  <c r="S93" i="44"/>
  <c r="K95" i="44"/>
  <c r="AA95" i="44"/>
  <c r="BC96" i="44"/>
  <c r="AS97" i="44"/>
  <c r="Q98" i="44"/>
  <c r="AG98" i="44"/>
  <c r="O100" i="44"/>
  <c r="AN101" i="44"/>
  <c r="BF102" i="44"/>
  <c r="H105" i="44"/>
  <c r="V105" i="44"/>
  <c r="D106" i="44"/>
  <c r="BF107" i="44"/>
  <c r="F108" i="44"/>
  <c r="BB108" i="44"/>
  <c r="AS114" i="44"/>
  <c r="G116" i="44"/>
  <c r="AX117" i="44"/>
  <c r="AL118" i="44"/>
  <c r="N123" i="44"/>
  <c r="Q126" i="44"/>
  <c r="AG128" i="44"/>
  <c r="S135" i="44"/>
  <c r="AH139" i="44"/>
  <c r="AS142" i="44"/>
  <c r="S48" i="46"/>
  <c r="S48" i="44"/>
  <c r="K50" i="46"/>
  <c r="K50" i="44"/>
  <c r="BK53" i="46"/>
  <c r="BK53" i="44"/>
  <c r="K54" i="46"/>
  <c r="K54" i="44"/>
  <c r="AK56" i="46"/>
  <c r="AK56" i="44"/>
  <c r="C36" i="46"/>
  <c r="C36" i="44" s="1"/>
  <c r="BO50" i="44"/>
  <c r="AA48" i="44"/>
  <c r="BI58" i="44"/>
  <c r="A75" i="27"/>
  <c r="C77" i="46"/>
  <c r="C77" i="44" s="1"/>
  <c r="AR82" i="46"/>
  <c r="AR82" i="44"/>
  <c r="BH82" i="46"/>
  <c r="BH82" i="44"/>
  <c r="AJ86" i="46"/>
  <c r="AJ86" i="44"/>
  <c r="BJ89" i="46"/>
  <c r="BJ89" i="44"/>
  <c r="AW92" i="46"/>
  <c r="AW92" i="44"/>
  <c r="AQ93" i="46"/>
  <c r="AQ93" i="44"/>
  <c r="BG93" i="46"/>
  <c r="BG93" i="44"/>
  <c r="W96" i="46"/>
  <c r="W96" i="44"/>
  <c r="AU96" i="46"/>
  <c r="AU96" i="44"/>
  <c r="BQ97" i="46"/>
  <c r="BQ97" i="44"/>
  <c r="X101" i="46"/>
  <c r="X101" i="44"/>
  <c r="T102" i="46"/>
  <c r="T102" i="44"/>
  <c r="BD105" i="46"/>
  <c r="BD105" i="44"/>
  <c r="BL105" i="46"/>
  <c r="BL105" i="44"/>
  <c r="L106" i="46"/>
  <c r="L106" i="44"/>
  <c r="T106" i="46"/>
  <c r="T106" i="44"/>
  <c r="AP111" i="46"/>
  <c r="AP111" i="44"/>
  <c r="M112" i="46"/>
  <c r="M112" i="44"/>
  <c r="I113" i="46"/>
  <c r="I113" i="44"/>
  <c r="J117" i="46"/>
  <c r="J117" i="44"/>
  <c r="R117" i="46"/>
  <c r="R117" i="44"/>
  <c r="AH117" i="46"/>
  <c r="AH117" i="44"/>
  <c r="S129" i="46"/>
  <c r="S129" i="44"/>
  <c r="C69" i="46"/>
  <c r="C69" i="44" s="1"/>
  <c r="W21" i="44"/>
  <c r="AU53" i="44"/>
  <c r="E58" i="44"/>
  <c r="Y81" i="44"/>
  <c r="BC94" i="44"/>
  <c r="AR102" i="44"/>
  <c r="AW113" i="44"/>
  <c r="BM113" i="44"/>
  <c r="U114" i="44"/>
  <c r="BL119" i="44"/>
  <c r="AQ122" i="44"/>
  <c r="BO122" i="44"/>
  <c r="BQ127" i="44"/>
  <c r="BC24" i="44"/>
  <c r="AM49" i="44"/>
  <c r="BA58" i="44"/>
  <c r="AE53" i="44"/>
  <c r="Q55" i="44"/>
  <c r="H62" i="46"/>
  <c r="H62" i="44"/>
  <c r="BL62" i="46"/>
  <c r="BL62" i="44"/>
  <c r="AD73" i="46"/>
  <c r="AD73" i="44"/>
  <c r="BJ73" i="46"/>
  <c r="BJ73" i="44"/>
  <c r="J77" i="46"/>
  <c r="J77" i="44"/>
  <c r="BE81" i="46"/>
  <c r="BE81" i="44"/>
  <c r="D82" i="46"/>
  <c r="D82" i="44"/>
  <c r="L82" i="46"/>
  <c r="L82" i="44"/>
  <c r="AJ82" i="46"/>
  <c r="AJ82" i="44"/>
  <c r="AZ84" i="46"/>
  <c r="AZ84" i="44"/>
  <c r="BP84" i="46"/>
  <c r="BP84" i="44"/>
  <c r="P85" i="46"/>
  <c r="P85" i="44"/>
  <c r="AN85" i="46"/>
  <c r="AN85" i="44"/>
  <c r="AH88" i="46"/>
  <c r="AH88" i="44"/>
  <c r="BM90" i="46"/>
  <c r="BM90" i="44"/>
  <c r="AI93" i="46"/>
  <c r="AI93" i="44"/>
  <c r="BO95" i="46"/>
  <c r="BO95" i="44"/>
  <c r="AI99" i="46"/>
  <c r="AI99" i="44"/>
  <c r="BG99" i="46"/>
  <c r="BG99" i="44"/>
  <c r="AJ102" i="46"/>
  <c r="AJ102" i="44"/>
  <c r="BB104" i="46"/>
  <c r="BB104" i="44"/>
  <c r="AN105" i="46"/>
  <c r="AN105" i="44"/>
  <c r="BJ108" i="46"/>
  <c r="BJ108" i="44"/>
  <c r="H109" i="46"/>
  <c r="H109" i="44"/>
  <c r="L110" i="46"/>
  <c r="L110" i="44"/>
  <c r="U112" i="46"/>
  <c r="U112" i="44"/>
  <c r="BB118" i="46"/>
  <c r="BB118" i="44"/>
  <c r="H119" i="46"/>
  <c r="H119" i="44"/>
  <c r="T120" i="46"/>
  <c r="T120" i="44"/>
  <c r="BH120" i="46"/>
  <c r="BH120" i="44"/>
  <c r="AA129" i="46"/>
  <c r="AA129" i="44"/>
  <c r="A59" i="44"/>
  <c r="A124" i="44"/>
  <c r="AU29" i="44"/>
  <c r="BA52" i="44"/>
  <c r="BE55" i="44"/>
  <c r="BI56" i="44"/>
  <c r="Z69" i="44"/>
  <c r="BK71" i="44"/>
  <c r="E80" i="44"/>
  <c r="BQ80" i="44"/>
  <c r="L84" i="44"/>
  <c r="BF84" i="44"/>
  <c r="AF85" i="44"/>
  <c r="L86" i="44"/>
  <c r="P87" i="44"/>
  <c r="AN87" i="44"/>
  <c r="BE90" i="44"/>
  <c r="G94" i="44"/>
  <c r="AE94" i="44"/>
  <c r="K97" i="44"/>
  <c r="BM98" i="44"/>
  <c r="S99" i="44"/>
  <c r="AY99" i="44"/>
  <c r="AB102" i="44"/>
  <c r="BH102" i="44"/>
  <c r="AX103" i="44"/>
  <c r="AJ110" i="44"/>
  <c r="AX111" i="44"/>
  <c r="BN117" i="44"/>
  <c r="O121" i="44"/>
  <c r="S122" i="44"/>
  <c r="G132" i="44"/>
  <c r="A71" i="44"/>
  <c r="C71" i="46"/>
  <c r="C71" i="44" s="1"/>
  <c r="AI50" i="44"/>
  <c r="BC53" i="44"/>
  <c r="BQ56" i="44"/>
  <c r="AK58" i="44"/>
  <c r="AH69" i="44"/>
  <c r="BN69" i="44"/>
  <c r="O71" i="44"/>
  <c r="BN77" i="44"/>
  <c r="AC80" i="44"/>
  <c r="AB82" i="44"/>
  <c r="BD83" i="44"/>
  <c r="AP84" i="44"/>
  <c r="BH84" i="44"/>
  <c r="BL87" i="44"/>
  <c r="F89" i="44"/>
  <c r="M91" i="44"/>
  <c r="AA93" i="44"/>
  <c r="AY93" i="44"/>
  <c r="AQ99" i="44"/>
  <c r="G100" i="44"/>
  <c r="F104" i="44"/>
  <c r="X105" i="44"/>
  <c r="AV105" i="44"/>
  <c r="AH107" i="44"/>
  <c r="BD109" i="44"/>
  <c r="AZ110" i="44"/>
  <c r="E112" i="44"/>
  <c r="Y113" i="44"/>
  <c r="BI114" i="44"/>
  <c r="S115" i="44"/>
  <c r="AQ115" i="44"/>
  <c r="AU116" i="44"/>
  <c r="Z117" i="44"/>
  <c r="BC121" i="44"/>
  <c r="BG122" i="44"/>
  <c r="Z124" i="44"/>
  <c r="BN124" i="44"/>
  <c r="AK125" i="44"/>
  <c r="BA125" i="44"/>
  <c r="I126" i="44"/>
  <c r="E127" i="44"/>
  <c r="AS127" i="44"/>
  <c r="AW128" i="44"/>
  <c r="AA131" i="44"/>
  <c r="AQ131" i="44"/>
  <c r="AM134" i="44"/>
  <c r="BK134" i="44"/>
  <c r="AH137" i="44"/>
  <c r="Z139" i="44"/>
  <c r="BM141" i="44"/>
  <c r="BB145" i="44"/>
  <c r="AH146" i="44"/>
  <c r="AY155" i="46"/>
  <c r="AY155" i="44"/>
  <c r="AY156" i="46"/>
  <c r="AY156" i="44"/>
  <c r="M157" i="46"/>
  <c r="M157" i="44"/>
  <c r="AK157" i="46"/>
  <c r="AK157" i="44"/>
  <c r="I158" i="46"/>
  <c r="I158" i="44"/>
  <c r="Q158" i="46"/>
  <c r="Q158" i="44"/>
  <c r="Y158" i="46"/>
  <c r="Y158" i="44"/>
  <c r="AG158" i="46"/>
  <c r="AG158" i="44"/>
  <c r="AO158" i="46"/>
  <c r="AO158" i="44"/>
  <c r="AW158" i="46"/>
  <c r="AW158" i="44"/>
  <c r="BE158" i="46"/>
  <c r="BE158" i="44"/>
  <c r="BM158" i="46"/>
  <c r="BM158" i="44"/>
  <c r="BI159" i="46"/>
  <c r="BI159" i="44"/>
  <c r="E160" i="46"/>
  <c r="E160" i="44"/>
  <c r="BI160" i="46"/>
  <c r="BI160" i="44"/>
  <c r="BQ160" i="46"/>
  <c r="BQ160" i="44"/>
  <c r="Y161" i="46"/>
  <c r="Y161" i="44"/>
  <c r="AW161" i="46"/>
  <c r="AW161" i="44"/>
  <c r="BM161" i="46"/>
  <c r="BM161" i="44"/>
  <c r="E162" i="46"/>
  <c r="E162" i="44"/>
  <c r="U162" i="46"/>
  <c r="U162" i="44"/>
  <c r="BA162" i="46"/>
  <c r="BA162" i="44"/>
  <c r="BI162" i="46"/>
  <c r="BI162" i="44"/>
  <c r="Q163" i="46"/>
  <c r="Q163" i="44"/>
  <c r="AG163" i="46"/>
  <c r="AG163" i="44"/>
  <c r="BE163" i="46"/>
  <c r="BE163" i="44"/>
  <c r="I165" i="46"/>
  <c r="I165" i="44"/>
  <c r="AO165" i="46"/>
  <c r="AO165" i="44"/>
  <c r="T166" i="46"/>
  <c r="T166" i="44"/>
  <c r="AR166" i="46"/>
  <c r="AR166" i="44"/>
  <c r="BP166" i="46"/>
  <c r="BP166" i="44"/>
  <c r="V167" i="46"/>
  <c r="V167" i="44"/>
  <c r="BB167" i="46"/>
  <c r="BB167" i="44"/>
  <c r="J168" i="46"/>
  <c r="J168" i="44"/>
  <c r="AP168" i="46"/>
  <c r="AP168" i="44"/>
  <c r="BN168" i="46"/>
  <c r="BN168" i="44"/>
  <c r="F169" i="46"/>
  <c r="F169" i="44"/>
  <c r="N169" i="46"/>
  <c r="N169" i="44"/>
  <c r="AT169" i="46"/>
  <c r="AT169" i="44"/>
  <c r="BB169" i="46"/>
  <c r="BB169" i="44"/>
  <c r="Y170" i="46"/>
  <c r="Y170" i="44"/>
  <c r="BM170" i="46"/>
  <c r="BM170" i="44"/>
  <c r="L171" i="46"/>
  <c r="L171" i="44"/>
  <c r="AR171" i="46"/>
  <c r="AR171" i="44"/>
  <c r="BP171" i="46"/>
  <c r="BP171" i="44"/>
  <c r="W172" i="46"/>
  <c r="W172" i="44"/>
  <c r="AH173" i="46"/>
  <c r="AH173" i="44"/>
  <c r="BF173" i="46"/>
  <c r="BF173" i="44"/>
  <c r="M174" i="46"/>
  <c r="M174" i="44"/>
  <c r="AC174" i="46"/>
  <c r="AC174" i="44"/>
  <c r="BQ174" i="46"/>
  <c r="BQ174" i="44"/>
  <c r="I175" i="46"/>
  <c r="I175" i="44"/>
  <c r="L176" i="46"/>
  <c r="L176" i="44"/>
  <c r="AJ176" i="46"/>
  <c r="AJ176" i="44"/>
  <c r="AR176" i="46"/>
  <c r="AR176" i="44"/>
  <c r="AF177" i="46"/>
  <c r="AF177" i="44"/>
  <c r="BD177" i="46"/>
  <c r="BD177" i="44"/>
  <c r="BG178" i="46"/>
  <c r="BG178" i="44"/>
  <c r="O179" i="46"/>
  <c r="O179" i="44"/>
  <c r="BC179" i="46"/>
  <c r="BC179" i="44"/>
  <c r="O181" i="46"/>
  <c r="O181" i="44"/>
  <c r="BC181" i="46"/>
  <c r="BC181" i="44"/>
  <c r="Z182" i="46"/>
  <c r="Z182" i="44"/>
  <c r="AX182" i="46"/>
  <c r="AX182" i="44"/>
  <c r="AD183" i="46"/>
  <c r="AD183" i="44"/>
  <c r="BB183" i="46"/>
  <c r="BB183" i="44"/>
  <c r="I186" i="46"/>
  <c r="I186" i="44"/>
  <c r="AW186" i="46"/>
  <c r="AW186" i="44"/>
  <c r="BM186" i="46"/>
  <c r="BM186" i="44"/>
  <c r="T187" i="46"/>
  <c r="T187" i="44"/>
  <c r="AB187" i="46"/>
  <c r="AB187" i="44"/>
  <c r="N190" i="46"/>
  <c r="N190" i="44"/>
  <c r="AL192" i="46"/>
  <c r="AL192" i="44"/>
  <c r="H193" i="46"/>
  <c r="H193" i="44"/>
  <c r="BD193" i="46"/>
  <c r="BD193" i="44"/>
  <c r="X195" i="46"/>
  <c r="X195" i="44"/>
  <c r="AN195" i="46"/>
  <c r="AN195" i="44"/>
  <c r="J198" i="46"/>
  <c r="J198" i="44"/>
  <c r="AH198" i="46"/>
  <c r="AH198" i="44"/>
  <c r="U157" i="44"/>
  <c r="Q161" i="44"/>
  <c r="M164" i="44"/>
  <c r="N167" i="44"/>
  <c r="AT167" i="44"/>
  <c r="AX168" i="44"/>
  <c r="I170" i="44"/>
  <c r="AQ156" i="44"/>
  <c r="BA160" i="44"/>
  <c r="AO161" i="44"/>
  <c r="Y163" i="44"/>
  <c r="AO163" i="44"/>
  <c r="E164" i="44"/>
  <c r="F167" i="44"/>
  <c r="R168" i="44"/>
  <c r="AL169" i="44"/>
  <c r="AO170" i="44"/>
  <c r="AK174" i="44"/>
  <c r="AB176" i="44"/>
  <c r="BH176" i="44"/>
  <c r="X177" i="44"/>
  <c r="BL177" i="44"/>
  <c r="S178" i="44"/>
  <c r="AQ178" i="44"/>
  <c r="W179" i="44"/>
  <c r="BK181" i="44"/>
  <c r="AQ155" i="44"/>
  <c r="AI156" i="44"/>
  <c r="BA157" i="44"/>
  <c r="U159" i="44"/>
  <c r="AS160" i="44"/>
  <c r="I161" i="44"/>
  <c r="AG161" i="44"/>
  <c r="AS162" i="44"/>
  <c r="BQ162" i="44"/>
  <c r="BQ157" i="44"/>
  <c r="BA159" i="44"/>
  <c r="AK160" i="44"/>
  <c r="M162" i="44"/>
  <c r="AG165" i="44"/>
  <c r="BM165" i="44"/>
  <c r="L166" i="44"/>
  <c r="AD167" i="44"/>
  <c r="BJ167" i="44"/>
  <c r="F199" i="46"/>
  <c r="F199" i="44"/>
  <c r="AL199" i="46"/>
  <c r="AL199" i="44"/>
  <c r="AX200" i="46"/>
  <c r="AX200" i="44"/>
  <c r="J202" i="46"/>
  <c r="J202" i="44"/>
  <c r="U203" i="46"/>
  <c r="U203" i="44"/>
  <c r="Q204" i="46"/>
  <c r="Q204" i="44"/>
  <c r="AW204" i="46"/>
  <c r="AW204" i="44"/>
  <c r="U205" i="46"/>
  <c r="U205" i="44"/>
  <c r="BE206" i="46"/>
  <c r="BE206" i="44"/>
  <c r="L207" i="46"/>
  <c r="L207" i="44"/>
  <c r="AJ207" i="46"/>
  <c r="AJ207" i="44"/>
  <c r="BH207" i="46"/>
  <c r="BH207" i="44"/>
  <c r="BN198" i="44"/>
  <c r="AT199" i="44"/>
  <c r="BF200" i="44"/>
  <c r="V201" i="44"/>
  <c r="BB201" i="44"/>
  <c r="BA203" i="44"/>
  <c r="AO204" i="44"/>
  <c r="BA205" i="44"/>
  <c r="Q206" i="44"/>
  <c r="N61" i="44"/>
  <c r="AR64" i="44"/>
  <c r="H70" i="44"/>
  <c r="S90" i="44"/>
  <c r="BA93" i="44"/>
  <c r="AS95" i="44"/>
  <c r="U99" i="44"/>
  <c r="AK99" i="44"/>
  <c r="Y100" i="44"/>
  <c r="AW100" i="44"/>
  <c r="BH107" i="44"/>
  <c r="T111" i="44"/>
  <c r="AU114" i="44"/>
  <c r="H118" i="44"/>
  <c r="AN118" i="44"/>
  <c r="AD120" i="44"/>
  <c r="BJ120" i="44"/>
  <c r="H123" i="44"/>
  <c r="AV123" i="44"/>
  <c r="K126" i="44"/>
  <c r="BG126" i="44"/>
  <c r="W127" i="44"/>
  <c r="BK127" i="44"/>
  <c r="Y132" i="44"/>
  <c r="AK133" i="44"/>
  <c r="BQ133" i="44"/>
  <c r="BE134" i="44"/>
  <c r="D137" i="44"/>
  <c r="BH137" i="44"/>
  <c r="BH139" i="44"/>
  <c r="X140" i="44"/>
  <c r="W142" i="44"/>
  <c r="BK144" i="44"/>
  <c r="P145" i="44"/>
  <c r="AV145" i="44"/>
  <c r="BH146" i="44"/>
  <c r="BJ147" i="44"/>
  <c r="BI153" i="44"/>
  <c r="E156" i="44"/>
  <c r="M156" i="44"/>
  <c r="U156" i="44"/>
  <c r="AC156" i="44"/>
  <c r="AK156" i="44"/>
  <c r="AS156" i="44"/>
  <c r="BA156" i="44"/>
  <c r="AE157" i="44"/>
  <c r="K158" i="44"/>
  <c r="C103" i="46"/>
  <c r="C103" i="44" s="1"/>
  <c r="A56" i="44"/>
  <c r="A83" i="44"/>
  <c r="AN68" i="44"/>
  <c r="P73" i="44"/>
  <c r="AR74" i="44"/>
  <c r="AV78" i="44"/>
  <c r="BJ82" i="44"/>
  <c r="I94" i="44"/>
  <c r="BM100" i="44"/>
  <c r="AD106" i="44"/>
  <c r="BB106" i="44"/>
  <c r="AB107" i="44"/>
  <c r="BP111" i="44"/>
  <c r="O112" i="44"/>
  <c r="M115" i="44"/>
  <c r="AS115" i="44"/>
  <c r="L117" i="44"/>
  <c r="AR117" i="44"/>
  <c r="V120" i="44"/>
  <c r="D124" i="44"/>
  <c r="T124" i="44"/>
  <c r="S128" i="44"/>
  <c r="AQ128" i="44"/>
  <c r="Y130" i="44"/>
  <c r="BM130" i="44"/>
  <c r="AC133" i="44"/>
  <c r="AW134" i="44"/>
  <c r="U135" i="44"/>
  <c r="AZ139" i="44"/>
  <c r="BL140" i="44"/>
  <c r="O142" i="44"/>
  <c r="AI143" i="44"/>
  <c r="BC144" i="44"/>
  <c r="H145" i="44"/>
  <c r="N147" i="44"/>
  <c r="BB147" i="44"/>
  <c r="S163" i="44"/>
  <c r="BO163" i="44"/>
  <c r="C83" i="46"/>
  <c r="C83" i="44" s="1"/>
  <c r="C107" i="46"/>
  <c r="C107" i="44" s="1"/>
  <c r="BP64" i="44"/>
  <c r="AC75" i="44"/>
  <c r="AA79" i="44"/>
  <c r="S81" i="44"/>
  <c r="N82" i="44"/>
  <c r="AQ90" i="44"/>
  <c r="AO100" i="44"/>
  <c r="R101" i="44"/>
  <c r="BD104" i="44"/>
  <c r="AZ107" i="44"/>
  <c r="R109" i="44"/>
  <c r="AH109" i="44"/>
  <c r="AM114" i="44"/>
  <c r="E115" i="44"/>
  <c r="BP117" i="44"/>
  <c r="AF118" i="44"/>
  <c r="BB120" i="44"/>
  <c r="AN123" i="44"/>
  <c r="AY126" i="44"/>
  <c r="O127" i="44"/>
  <c r="BC127" i="44"/>
  <c r="BO128" i="44"/>
  <c r="Q130" i="44"/>
  <c r="BE130" i="44"/>
  <c r="M131" i="44"/>
  <c r="AK131" i="44"/>
  <c r="Q132" i="44"/>
  <c r="BM132" i="44"/>
  <c r="BI133" i="44"/>
  <c r="AO134" i="44"/>
  <c r="M135" i="44"/>
  <c r="AR139" i="44"/>
  <c r="P140" i="44"/>
  <c r="BD140" i="44"/>
  <c r="BK142" i="44"/>
  <c r="AU144" i="44"/>
  <c r="F147" i="44"/>
  <c r="U153" i="44"/>
  <c r="AU157" i="44"/>
  <c r="C85" i="46"/>
  <c r="C85" i="44" s="1"/>
  <c r="N59" i="44"/>
  <c r="M67" i="44"/>
  <c r="Y71" i="44"/>
  <c r="AF78" i="44"/>
  <c r="AT84" i="44"/>
  <c r="S92" i="44"/>
  <c r="V106" i="44"/>
  <c r="AT106" i="44"/>
  <c r="L111" i="44"/>
  <c r="AK115" i="44"/>
  <c r="D117" i="44"/>
  <c r="AJ117" i="44"/>
  <c r="BL118" i="44"/>
  <c r="N120" i="44"/>
  <c r="AF123" i="44"/>
  <c r="AQ126" i="44"/>
  <c r="K128" i="44"/>
  <c r="AI128" i="44"/>
  <c r="I130" i="44"/>
  <c r="BI131" i="44"/>
  <c r="BE132" i="44"/>
  <c r="U133" i="44"/>
  <c r="AG134" i="44"/>
  <c r="I136" i="44"/>
  <c r="Q136" i="44"/>
  <c r="Y136" i="44"/>
  <c r="AG136" i="44"/>
  <c r="AO136" i="44"/>
  <c r="AW136" i="44"/>
  <c r="BE136" i="44"/>
  <c r="BM136" i="44"/>
  <c r="AR137" i="44"/>
  <c r="D139" i="44"/>
  <c r="H140" i="44"/>
  <c r="BO143" i="44"/>
  <c r="AM144" i="44"/>
  <c r="AR146" i="44"/>
  <c r="M149" i="44"/>
  <c r="BI149" i="44"/>
  <c r="A111" i="44"/>
  <c r="AP63" i="44"/>
  <c r="D66" i="44"/>
  <c r="T77" i="44"/>
  <c r="BG81" i="44"/>
  <c r="R83" i="44"/>
  <c r="AS93" i="44"/>
  <c r="Q100" i="44"/>
  <c r="A60" i="44"/>
  <c r="A85" i="44"/>
  <c r="H65" i="44"/>
  <c r="BL68" i="44"/>
  <c r="AS75" i="44"/>
  <c r="AH83" i="44"/>
  <c r="P89" i="44"/>
  <c r="AX101" i="44"/>
  <c r="Z105" i="44"/>
  <c r="AR107" i="44"/>
  <c r="AB111" i="44"/>
  <c r="BH111" i="44"/>
  <c r="AU112" i="44"/>
  <c r="BK114" i="44"/>
  <c r="BH117" i="44"/>
  <c r="X118" i="44"/>
  <c r="BD118" i="44"/>
  <c r="AT120" i="44"/>
  <c r="X123" i="44"/>
  <c r="BL123" i="44"/>
  <c r="AR124" i="44"/>
  <c r="AZ124" i="44"/>
  <c r="BH124" i="44"/>
  <c r="BP124" i="44"/>
  <c r="AI126" i="44"/>
  <c r="G127" i="44"/>
  <c r="AU127" i="44"/>
  <c r="AW130" i="44"/>
  <c r="AC131" i="44"/>
  <c r="I132" i="44"/>
  <c r="AW132" i="44"/>
  <c r="BA133" i="44"/>
  <c r="Y134" i="44"/>
  <c r="E135" i="44"/>
  <c r="AJ137" i="44"/>
  <c r="AJ139" i="44"/>
  <c r="AV140" i="44"/>
  <c r="BG143" i="44"/>
  <c r="AE144" i="44"/>
  <c r="AJ146" i="44"/>
  <c r="BA149" i="44"/>
  <c r="O159" i="44"/>
  <c r="O162" i="44"/>
  <c r="BG163" i="44"/>
  <c r="BP139" i="46"/>
  <c r="BP139" i="44"/>
  <c r="AN140" i="46"/>
  <c r="AN140" i="44"/>
  <c r="K141" i="46"/>
  <c r="K141" i="44"/>
  <c r="S141" i="46"/>
  <c r="S141" i="44"/>
  <c r="AA141" i="46"/>
  <c r="AA141" i="44"/>
  <c r="AI141" i="46"/>
  <c r="AI141" i="44"/>
  <c r="AQ141" i="46"/>
  <c r="AQ141" i="44"/>
  <c r="AY141" i="46"/>
  <c r="AY141" i="44"/>
  <c r="BG141" i="46"/>
  <c r="BG141" i="44"/>
  <c r="G142" i="46"/>
  <c r="G142" i="44"/>
  <c r="BC142" i="46"/>
  <c r="BC142" i="44"/>
  <c r="AA143" i="46"/>
  <c r="AA143" i="44"/>
  <c r="AQ143" i="46"/>
  <c r="AQ143" i="44"/>
  <c r="G144" i="46"/>
  <c r="G144" i="44"/>
  <c r="W144" i="46"/>
  <c r="W144" i="44"/>
  <c r="X145" i="46"/>
  <c r="X145" i="44"/>
  <c r="AF145" i="46"/>
  <c r="AF145" i="44"/>
  <c r="AN145" i="46"/>
  <c r="AN145" i="44"/>
  <c r="D146" i="46"/>
  <c r="D146" i="44"/>
  <c r="L146" i="46"/>
  <c r="L146" i="44"/>
  <c r="AZ146" i="46"/>
  <c r="AZ146" i="44"/>
  <c r="BP146" i="46"/>
  <c r="BP146" i="44"/>
  <c r="V147" i="46"/>
  <c r="V147" i="44"/>
  <c r="AL147" i="46"/>
  <c r="AL147" i="44"/>
  <c r="AT147" i="46"/>
  <c r="AT147" i="44"/>
  <c r="E149" i="46"/>
  <c r="E149" i="44"/>
  <c r="U149" i="46"/>
  <c r="U149" i="44"/>
  <c r="AC149" i="46"/>
  <c r="AC149" i="44"/>
  <c r="BQ149" i="46"/>
  <c r="BQ149" i="44"/>
  <c r="I150" i="46"/>
  <c r="I150" i="44"/>
  <c r="Q150" i="46"/>
  <c r="Q150" i="44"/>
  <c r="Y150" i="46"/>
  <c r="Y150" i="44"/>
  <c r="AG150" i="46"/>
  <c r="AG150" i="44"/>
  <c r="AO150" i="46"/>
  <c r="AO150" i="44"/>
  <c r="AW150" i="46"/>
  <c r="AW150" i="44"/>
  <c r="BE150" i="46"/>
  <c r="BE150" i="44"/>
  <c r="BM150" i="46"/>
  <c r="BM150" i="44"/>
  <c r="E153" i="46"/>
  <c r="E153" i="44"/>
  <c r="AC153" i="46"/>
  <c r="AC153" i="44"/>
  <c r="AK153" i="46"/>
  <c r="AK153" i="44"/>
  <c r="AS153" i="46"/>
  <c r="AS153" i="44"/>
  <c r="BA153" i="46"/>
  <c r="BA153" i="44"/>
  <c r="I154" i="46"/>
  <c r="I154" i="44"/>
  <c r="Q154" i="46"/>
  <c r="Q154" i="44"/>
  <c r="Y154" i="46"/>
  <c r="Y154" i="44"/>
  <c r="AG154" i="46"/>
  <c r="AG154" i="44"/>
  <c r="AO154" i="46"/>
  <c r="AO154" i="44"/>
  <c r="AW154" i="46"/>
  <c r="AW154" i="44"/>
  <c r="BE154" i="46"/>
  <c r="BE154" i="44"/>
  <c r="BM154" i="46"/>
  <c r="BM154" i="44"/>
  <c r="BI156" i="46"/>
  <c r="BI156" i="44"/>
  <c r="BQ156" i="46"/>
  <c r="BQ156" i="44"/>
  <c r="O157" i="46"/>
  <c r="O157" i="44"/>
  <c r="AM157" i="46"/>
  <c r="AM157" i="44"/>
  <c r="BC157" i="46"/>
  <c r="BC157" i="44"/>
  <c r="BK157" i="46"/>
  <c r="BK157" i="44"/>
  <c r="G159" i="46"/>
  <c r="G159" i="44"/>
  <c r="W159" i="46"/>
  <c r="W159" i="44"/>
  <c r="AM159" i="46"/>
  <c r="AM159" i="44"/>
  <c r="BC159" i="46"/>
  <c r="BC159" i="44"/>
  <c r="BK159" i="46"/>
  <c r="BK159" i="44"/>
  <c r="G160" i="46"/>
  <c r="G160" i="44"/>
  <c r="O160" i="46"/>
  <c r="O160" i="44"/>
  <c r="W160" i="46"/>
  <c r="W160" i="44"/>
  <c r="AE160" i="46"/>
  <c r="AE160" i="44"/>
  <c r="AM160" i="46"/>
  <c r="AM160" i="44"/>
  <c r="AU160" i="46"/>
  <c r="AU160" i="44"/>
  <c r="BC160" i="46"/>
  <c r="BC160" i="44"/>
  <c r="BK160" i="46"/>
  <c r="BK160" i="44"/>
  <c r="K161" i="46"/>
  <c r="K161" i="44"/>
  <c r="S161" i="46"/>
  <c r="S161" i="44"/>
  <c r="AA161" i="46"/>
  <c r="AA161" i="44"/>
  <c r="AQ161" i="46"/>
  <c r="AQ161" i="44"/>
  <c r="AY161" i="46"/>
  <c r="AY161" i="44"/>
  <c r="BO161" i="46"/>
  <c r="BO161" i="44"/>
  <c r="G162" i="46"/>
  <c r="G162" i="44"/>
  <c r="W162" i="46"/>
  <c r="W162" i="44"/>
  <c r="AE162" i="46"/>
  <c r="AE162" i="44"/>
  <c r="AU162" i="46"/>
  <c r="AU162" i="44"/>
  <c r="BC162" i="46"/>
  <c r="BC162" i="44"/>
  <c r="K163" i="46"/>
  <c r="K163" i="44"/>
  <c r="AA163" i="46"/>
  <c r="AA163" i="44"/>
  <c r="AI163" i="46"/>
  <c r="AI163" i="44"/>
  <c r="AQ163" i="46"/>
  <c r="AQ163" i="44"/>
  <c r="K165" i="46"/>
  <c r="K165" i="44"/>
  <c r="S165" i="46"/>
  <c r="S165" i="44"/>
  <c r="AI165" i="46"/>
  <c r="AI165" i="44"/>
  <c r="AQ165" i="46"/>
  <c r="AQ165" i="44"/>
  <c r="BG165" i="46"/>
  <c r="BG165" i="44"/>
  <c r="F166" i="46"/>
  <c r="F166" i="44"/>
  <c r="N166" i="46"/>
  <c r="N166" i="44"/>
  <c r="V166" i="46"/>
  <c r="V166" i="44"/>
  <c r="AD166" i="46"/>
  <c r="AD166" i="44"/>
  <c r="AL166" i="46"/>
  <c r="AL166" i="44"/>
  <c r="BJ166" i="46"/>
  <c r="BJ166" i="44"/>
  <c r="P167" i="46"/>
  <c r="P167" i="44"/>
  <c r="X167" i="46"/>
  <c r="X167" i="44"/>
  <c r="AN167" i="46"/>
  <c r="AN167" i="44"/>
  <c r="AV167" i="46"/>
  <c r="AV167" i="44"/>
  <c r="BL167" i="46"/>
  <c r="BL167" i="44"/>
  <c r="D168" i="46"/>
  <c r="D168" i="44"/>
  <c r="L168" i="46"/>
  <c r="L168" i="44"/>
  <c r="AJ168" i="46"/>
  <c r="AJ168" i="44"/>
  <c r="AZ168" i="46"/>
  <c r="AZ168" i="44"/>
  <c r="BH168" i="46"/>
  <c r="BH168" i="44"/>
  <c r="BP168" i="46"/>
  <c r="BP168" i="44"/>
  <c r="H169" i="46"/>
  <c r="H169" i="44"/>
  <c r="P169" i="46"/>
  <c r="P169" i="44"/>
  <c r="AF169" i="46"/>
  <c r="AF169" i="44"/>
  <c r="AV169" i="46"/>
  <c r="AV169" i="44"/>
  <c r="BD169" i="46"/>
  <c r="BD169" i="44"/>
  <c r="BL169" i="46"/>
  <c r="BL169" i="44"/>
  <c r="S170" i="46"/>
  <c r="S170" i="44"/>
  <c r="AI170" i="46"/>
  <c r="AI170" i="44"/>
  <c r="AQ170" i="46"/>
  <c r="AQ170" i="44"/>
  <c r="BG170" i="46"/>
  <c r="BG170" i="44"/>
  <c r="F171" i="46"/>
  <c r="F171" i="44"/>
  <c r="N171" i="46"/>
  <c r="N171" i="44"/>
  <c r="AL171" i="46"/>
  <c r="AL171" i="44"/>
  <c r="AT171" i="46"/>
  <c r="AT171" i="44"/>
  <c r="BB171" i="46"/>
  <c r="BB171" i="44"/>
  <c r="Q172" i="46"/>
  <c r="Q172" i="44"/>
  <c r="Y172" i="46"/>
  <c r="Y172" i="44"/>
  <c r="AG172" i="46"/>
  <c r="AG172" i="44"/>
  <c r="AO172" i="46"/>
  <c r="AO172" i="44"/>
  <c r="BE172" i="46"/>
  <c r="BE172" i="44"/>
  <c r="BM172" i="46"/>
  <c r="BM172" i="44"/>
  <c r="L173" i="46"/>
  <c r="L173" i="44"/>
  <c r="T173" i="46"/>
  <c r="T173" i="44"/>
  <c r="AJ173" i="46"/>
  <c r="AJ173" i="44"/>
  <c r="AZ173" i="46"/>
  <c r="AZ173" i="44"/>
  <c r="BH173" i="46"/>
  <c r="BH173" i="44"/>
  <c r="G174" i="46"/>
  <c r="G174" i="44"/>
  <c r="W174" i="46"/>
  <c r="W174" i="44"/>
  <c r="AE174" i="46"/>
  <c r="AE174" i="44"/>
  <c r="AU174" i="46"/>
  <c r="AU174" i="44"/>
  <c r="BC174" i="46"/>
  <c r="BC174" i="44"/>
  <c r="S175" i="46"/>
  <c r="S175" i="44"/>
  <c r="AA175" i="46"/>
  <c r="AA175" i="44"/>
  <c r="AI175" i="46"/>
  <c r="AI175" i="44"/>
  <c r="AQ175" i="46"/>
  <c r="AQ175" i="44"/>
  <c r="BG175" i="46"/>
  <c r="BG175" i="44"/>
  <c r="BO175" i="46"/>
  <c r="BO175" i="44"/>
  <c r="N176" i="46"/>
  <c r="N176" i="44"/>
  <c r="V176" i="46"/>
  <c r="V176" i="44"/>
  <c r="AL176" i="46"/>
  <c r="AL176" i="44"/>
  <c r="BB176" i="46"/>
  <c r="BB176" i="44"/>
  <c r="BJ176" i="46"/>
  <c r="BJ176" i="44"/>
  <c r="Z177" i="46"/>
  <c r="Z177" i="44"/>
  <c r="AH177" i="46"/>
  <c r="AH177" i="44"/>
  <c r="AP177" i="46"/>
  <c r="AP177" i="44"/>
  <c r="AX177" i="46"/>
  <c r="AX177" i="44"/>
  <c r="BF177" i="46"/>
  <c r="BF177" i="44"/>
  <c r="M178" i="46"/>
  <c r="M178" i="44"/>
  <c r="U178" i="46"/>
  <c r="U178" i="44"/>
  <c r="AC178" i="46"/>
  <c r="AC178" i="44"/>
  <c r="BA178" i="46"/>
  <c r="BA178" i="44"/>
  <c r="BI178" i="46"/>
  <c r="BI178" i="44"/>
  <c r="Q179" i="46"/>
  <c r="Q179" i="44"/>
  <c r="Y179" i="46"/>
  <c r="Y179" i="44"/>
  <c r="AO179" i="46"/>
  <c r="AO179" i="44"/>
  <c r="AW179" i="46"/>
  <c r="AW179" i="44"/>
  <c r="BM179" i="46"/>
  <c r="BM179" i="44"/>
  <c r="M180" i="46"/>
  <c r="M180" i="44"/>
  <c r="U180" i="46"/>
  <c r="U180" i="44"/>
  <c r="AC180" i="46"/>
  <c r="AC180" i="44"/>
  <c r="AK180" i="46"/>
  <c r="AK180" i="44"/>
  <c r="AS180" i="46"/>
  <c r="AS180" i="44"/>
  <c r="BA180" i="46"/>
  <c r="BA180" i="44"/>
  <c r="BI180" i="46"/>
  <c r="BI180" i="44"/>
  <c r="BQ180" i="46"/>
  <c r="BQ180" i="44"/>
  <c r="H183" i="46"/>
  <c r="H183" i="44"/>
  <c r="P183" i="46"/>
  <c r="P183" i="44"/>
  <c r="X183" i="46"/>
  <c r="X183" i="44"/>
  <c r="AF183" i="46"/>
  <c r="AF183" i="44"/>
  <c r="AN183" i="46"/>
  <c r="AN183" i="44"/>
  <c r="AV183" i="46"/>
  <c r="AV183" i="44"/>
  <c r="BD183" i="46"/>
  <c r="BD183" i="44"/>
  <c r="BL183" i="46"/>
  <c r="BL183" i="44"/>
  <c r="AF185" i="46"/>
  <c r="AF185" i="44"/>
  <c r="L139" i="46"/>
  <c r="L139" i="44"/>
  <c r="C62" i="46"/>
  <c r="C62" i="44" s="1"/>
  <c r="C121" i="46"/>
  <c r="C121" i="44" s="1"/>
  <c r="L64" i="44"/>
  <c r="AK67" i="44"/>
  <c r="AG71" i="44"/>
  <c r="D77" i="44"/>
  <c r="AN78" i="44"/>
  <c r="J83" i="44"/>
  <c r="R87" i="44"/>
  <c r="AB88" i="44"/>
  <c r="F106" i="44"/>
  <c r="AL106" i="44"/>
  <c r="BJ106" i="44"/>
  <c r="AJ107" i="44"/>
  <c r="J109" i="44"/>
  <c r="AP109" i="44"/>
  <c r="BC114" i="44"/>
  <c r="BI115" i="44"/>
  <c r="P118" i="44"/>
  <c r="AV118" i="44"/>
  <c r="AL120" i="44"/>
  <c r="P123" i="44"/>
  <c r="BD123" i="44"/>
  <c r="AB124" i="44"/>
  <c r="AA126" i="44"/>
  <c r="BO126" i="44"/>
  <c r="AE127" i="44"/>
  <c r="E129" i="44"/>
  <c r="M129" i="44"/>
  <c r="U129" i="44"/>
  <c r="AC129" i="44"/>
  <c r="AK129" i="44"/>
  <c r="AS129" i="44"/>
  <c r="BA129" i="44"/>
  <c r="BI129" i="44"/>
  <c r="BQ129" i="44"/>
  <c r="AO132" i="44"/>
  <c r="E133" i="44"/>
  <c r="AS133" i="44"/>
  <c r="I134" i="44"/>
  <c r="AK135" i="44"/>
  <c r="T137" i="44"/>
  <c r="AM142" i="44"/>
  <c r="K143" i="44"/>
  <c r="AY143" i="44"/>
  <c r="T146" i="44"/>
  <c r="AD147" i="44"/>
  <c r="AK149" i="44"/>
  <c r="G157" i="44"/>
  <c r="AY163" i="44"/>
  <c r="G164" i="44"/>
  <c r="O164" i="44"/>
  <c r="W164" i="44"/>
  <c r="AE164" i="44"/>
  <c r="AZ137" i="46"/>
  <c r="AZ137" i="44"/>
  <c r="AB139" i="46"/>
  <c r="AB139" i="44"/>
  <c r="A62" i="44"/>
  <c r="A103" i="44"/>
  <c r="V55" i="44"/>
  <c r="AP60" i="44"/>
  <c r="AP83" i="44"/>
  <c r="AH85" i="44"/>
  <c r="AM91" i="44"/>
  <c r="AP101" i="44"/>
  <c r="W112" i="44"/>
  <c r="AM112" i="44"/>
  <c r="U115" i="44"/>
  <c r="BA115" i="44"/>
  <c r="T117" i="44"/>
  <c r="AZ117" i="44"/>
  <c r="S126" i="44"/>
  <c r="AY128" i="44"/>
  <c r="AG130" i="44"/>
  <c r="U131" i="44"/>
  <c r="AS131" i="44"/>
  <c r="BQ131" i="44"/>
  <c r="AG132" i="44"/>
  <c r="BM134" i="44"/>
  <c r="AC135" i="44"/>
  <c r="L137" i="44"/>
  <c r="BP137" i="44"/>
  <c r="T139" i="44"/>
  <c r="AF140" i="44"/>
  <c r="AE142" i="44"/>
  <c r="O144" i="44"/>
  <c r="BD145" i="44"/>
  <c r="BQ153" i="44"/>
  <c r="AM162" i="44"/>
  <c r="AA165" i="44"/>
  <c r="BO165" i="44"/>
  <c r="BD167" i="44"/>
  <c r="BP189" i="44"/>
  <c r="AV199" i="44"/>
  <c r="BL201" i="44"/>
  <c r="AI206" i="44"/>
  <c r="BO206" i="44"/>
  <c r="BJ207" i="44"/>
  <c r="BH189" i="44"/>
  <c r="AN199" i="44"/>
  <c r="V207" i="44"/>
  <c r="BB207" i="44"/>
  <c r="AH188" i="44"/>
  <c r="J195" i="44"/>
  <c r="R195" i="44"/>
  <c r="Z195" i="44"/>
  <c r="AH195" i="44"/>
  <c r="AP195" i="44"/>
  <c r="AX195" i="44"/>
  <c r="BF195" i="44"/>
  <c r="BN195" i="44"/>
  <c r="BG204" i="44"/>
  <c r="S206" i="44"/>
  <c r="N207" i="44"/>
  <c r="AT207" i="44"/>
  <c r="Z188" i="44"/>
  <c r="AJ191" i="44"/>
  <c r="D198" i="44"/>
  <c r="L198" i="44"/>
  <c r="T198" i="44"/>
  <c r="AB198" i="44"/>
  <c r="AJ198" i="44"/>
  <c r="AR198" i="44"/>
  <c r="AZ198" i="44"/>
  <c r="BH198" i="44"/>
  <c r="BP198" i="44"/>
  <c r="K206" i="44"/>
  <c r="AY206" i="44"/>
  <c r="K186" i="44"/>
  <c r="S186" i="44"/>
  <c r="AA186" i="44"/>
  <c r="AI186" i="44"/>
  <c r="AQ186" i="44"/>
  <c r="AY186" i="44"/>
  <c r="BG186" i="44"/>
  <c r="AD194" i="44"/>
  <c r="AT196" i="44"/>
  <c r="O203" i="44"/>
  <c r="AQ206" i="44"/>
  <c r="I77" i="44"/>
  <c r="BI89" i="44"/>
  <c r="Z93" i="44"/>
  <c r="A97" i="44"/>
  <c r="C101" i="46"/>
  <c r="C101" i="44" s="1"/>
  <c r="X92" i="44"/>
  <c r="AH95" i="44"/>
  <c r="AD100" i="44"/>
  <c r="AG72" i="44"/>
  <c r="BM77" i="44"/>
  <c r="E68" i="44"/>
  <c r="AW77" i="44"/>
  <c r="BP80" i="44"/>
  <c r="N72" i="46"/>
  <c r="N72" i="44"/>
  <c r="BA81" i="46"/>
  <c r="BA81" i="44"/>
  <c r="AQ94" i="46"/>
  <c r="AQ94" i="44"/>
  <c r="BQ98" i="46"/>
  <c r="BQ98" i="44"/>
  <c r="AC42" i="44"/>
  <c r="AH89" i="44"/>
  <c r="I97" i="44"/>
  <c r="O29" i="46"/>
  <c r="O29" i="44"/>
  <c r="N33" i="46"/>
  <c r="N33" i="44"/>
  <c r="BD47" i="46"/>
  <c r="BD47" i="44"/>
  <c r="AI48" i="46"/>
  <c r="AI48" i="44"/>
  <c r="BG48" i="46"/>
  <c r="BG48" i="44"/>
  <c r="AD77" i="46"/>
  <c r="AD77" i="44"/>
  <c r="BO94" i="46"/>
  <c r="BO94" i="44"/>
  <c r="A67" i="44"/>
  <c r="BB66" i="44"/>
  <c r="BC93" i="44"/>
  <c r="AJ101" i="44"/>
  <c r="Q27" i="46"/>
  <c r="Q27" i="44"/>
  <c r="A108" i="44"/>
  <c r="C112" i="46"/>
  <c r="C112" i="44" s="1"/>
  <c r="U23" i="44"/>
  <c r="E26" i="44"/>
  <c r="W29" i="44"/>
  <c r="AP70" i="44"/>
  <c r="M79" i="44"/>
  <c r="P82" i="44"/>
  <c r="BL86" i="44"/>
  <c r="U90" i="44"/>
  <c r="BQ92" i="44"/>
  <c r="O93" i="44"/>
  <c r="AK98" i="44"/>
  <c r="BI98" i="44"/>
  <c r="G99" i="44"/>
  <c r="BG100" i="44"/>
  <c r="V103" i="44"/>
  <c r="AX104" i="44"/>
  <c r="BL106" i="44"/>
  <c r="T109" i="44"/>
  <c r="X110" i="44"/>
  <c r="BD110" i="44"/>
  <c r="U113" i="44"/>
  <c r="BM114" i="44"/>
  <c r="AZ119" i="44"/>
  <c r="H120" i="44"/>
  <c r="K121" i="44"/>
  <c r="G122" i="44"/>
  <c r="R123" i="44"/>
  <c r="AW125" i="44"/>
  <c r="BA126" i="44"/>
  <c r="Y127" i="44"/>
  <c r="AY130" i="44"/>
  <c r="AM131" i="44"/>
  <c r="O133" i="44"/>
  <c r="BK133" i="44"/>
  <c r="AE75" i="46"/>
  <c r="AE75" i="44"/>
  <c r="AR83" i="46"/>
  <c r="AR83" i="44"/>
  <c r="BD86" i="46"/>
  <c r="BD86" i="44"/>
  <c r="L87" i="46"/>
  <c r="L87" i="44"/>
  <c r="AJ87" i="46"/>
  <c r="AJ87" i="44"/>
  <c r="T60" i="44"/>
  <c r="R76" i="44"/>
  <c r="Q80" i="44"/>
  <c r="A104" i="44"/>
  <c r="C104" i="46"/>
  <c r="C104" i="44" s="1"/>
  <c r="AE93" i="44"/>
  <c r="R108" i="44"/>
  <c r="BE114" i="44"/>
  <c r="C75" i="46"/>
  <c r="C75" i="44" s="1"/>
  <c r="BK29" i="44"/>
  <c r="AF86" i="44"/>
  <c r="BE91" i="44"/>
  <c r="BB103" i="44"/>
  <c r="AP104" i="44"/>
  <c r="T105" i="44"/>
  <c r="AV110" i="44"/>
  <c r="BF123" i="44"/>
  <c r="BM46" i="46"/>
  <c r="BM46" i="44"/>
  <c r="AZ60" i="46"/>
  <c r="AZ60" i="44"/>
  <c r="BI81" i="46"/>
  <c r="BI81" i="44"/>
  <c r="AR85" i="46"/>
  <c r="AR85" i="44"/>
  <c r="J89" i="46"/>
  <c r="J89" i="44"/>
  <c r="BA92" i="46"/>
  <c r="BA92" i="44"/>
  <c r="AK90" i="44"/>
  <c r="S96" i="44"/>
  <c r="AK92" i="44"/>
  <c r="AU93" i="44"/>
  <c r="AA100" i="44"/>
  <c r="AW112" i="44"/>
  <c r="Q114" i="44"/>
  <c r="AS26" i="44"/>
  <c r="D63" i="44"/>
  <c r="AO91" i="44"/>
  <c r="E92" i="44"/>
  <c r="AE95" i="44"/>
  <c r="AF106" i="44"/>
  <c r="BP109" i="44"/>
  <c r="A118" i="44"/>
  <c r="G24" i="44"/>
  <c r="BA26" i="44"/>
  <c r="AT77" i="44"/>
  <c r="AB85" i="44"/>
  <c r="Z89" i="44"/>
  <c r="G93" i="44"/>
  <c r="BK95" i="44"/>
  <c r="BO96" i="44"/>
  <c r="BA98" i="44"/>
  <c r="AB101" i="44"/>
  <c r="Z104" i="44"/>
  <c r="AZ105" i="44"/>
  <c r="X106" i="44"/>
  <c r="J108" i="44"/>
  <c r="AX108" i="44"/>
  <c r="I114" i="44"/>
  <c r="AE115" i="44"/>
  <c r="AJ119" i="44"/>
  <c r="AN120" i="44"/>
  <c r="AU122" i="44"/>
  <c r="AX123" i="44"/>
  <c r="I127" i="44"/>
  <c r="BE127" i="44"/>
  <c r="AS128" i="44"/>
  <c r="BK131" i="44"/>
  <c r="S132" i="44"/>
  <c r="AU133" i="44"/>
  <c r="G135" i="44"/>
  <c r="X82" i="46"/>
  <c r="X82" i="44"/>
  <c r="AZ87" i="46"/>
  <c r="AZ87" i="44"/>
  <c r="BN89" i="46"/>
  <c r="BN89" i="44"/>
  <c r="BI90" i="46"/>
  <c r="BI90" i="44"/>
  <c r="BQ90" i="46"/>
  <c r="BQ90" i="44"/>
  <c r="BK93" i="46"/>
  <c r="BK93" i="44"/>
  <c r="AM95" i="46"/>
  <c r="AM95" i="44"/>
  <c r="BH83" i="44"/>
  <c r="AQ96" i="44"/>
  <c r="A78" i="44"/>
  <c r="BQ42" i="44"/>
  <c r="BF89" i="44"/>
  <c r="O95" i="44"/>
  <c r="AI96" i="44"/>
  <c r="AB105" i="44"/>
  <c r="BP105" i="44"/>
  <c r="AJ109" i="44"/>
  <c r="BI23" i="44"/>
  <c r="AX70" i="44"/>
  <c r="BH85" i="44"/>
  <c r="AZ109" i="44"/>
  <c r="AM115" i="44"/>
  <c r="C67" i="46"/>
  <c r="C67" i="44" s="1"/>
  <c r="C108" i="46"/>
  <c r="C108" i="44" s="1"/>
  <c r="O24" i="44"/>
  <c r="BQ26" i="44"/>
  <c r="BO30" i="44"/>
  <c r="AF61" i="44"/>
  <c r="L63" i="44"/>
  <c r="BN68" i="44"/>
  <c r="N74" i="44"/>
  <c r="AS90" i="44"/>
  <c r="W93" i="44"/>
  <c r="AG97" i="44"/>
  <c r="AC98" i="44"/>
  <c r="O99" i="44"/>
  <c r="AE99" i="44"/>
  <c r="AD103" i="44"/>
  <c r="V111" i="44"/>
  <c r="AO114" i="44"/>
  <c r="W115" i="44"/>
  <c r="L119" i="44"/>
  <c r="AF120" i="44"/>
  <c r="AA130" i="44"/>
  <c r="W131" i="44"/>
  <c r="BC131" i="44"/>
  <c r="BO132" i="44"/>
  <c r="AM133" i="44"/>
  <c r="BN70" i="46"/>
  <c r="BN70" i="44"/>
  <c r="H84" i="46"/>
  <c r="H84" i="44"/>
  <c r="AO97" i="46"/>
  <c r="AO97" i="44"/>
  <c r="E98" i="46"/>
  <c r="E98" i="44"/>
  <c r="U98" i="46"/>
  <c r="U98" i="44"/>
  <c r="AM99" i="46"/>
  <c r="AM99" i="44"/>
  <c r="BC99" i="46"/>
  <c r="BC99" i="44"/>
  <c r="AY100" i="46"/>
  <c r="AY100" i="44"/>
  <c r="D101" i="46"/>
  <c r="D101" i="44"/>
  <c r="AR101" i="46"/>
  <c r="AR101" i="44"/>
  <c r="X102" i="46"/>
  <c r="X102" i="44"/>
  <c r="F103" i="46"/>
  <c r="F103" i="44"/>
  <c r="AT103" i="46"/>
  <c r="AT103" i="44"/>
  <c r="BN104" i="46"/>
  <c r="BN104" i="44"/>
  <c r="AN106" i="46"/>
  <c r="AN106" i="44"/>
  <c r="BD106" i="46"/>
  <c r="BD106" i="44"/>
  <c r="AP108" i="46"/>
  <c r="AP108" i="44"/>
  <c r="BF108" i="46"/>
  <c r="BF108" i="44"/>
  <c r="L109" i="46"/>
  <c r="L109" i="44"/>
  <c r="N111" i="46"/>
  <c r="N111" i="44"/>
  <c r="AL111" i="46"/>
  <c r="AL111" i="44"/>
  <c r="AT111" i="46"/>
  <c r="AT111" i="44"/>
  <c r="Y112" i="46"/>
  <c r="Y112" i="44"/>
  <c r="M113" i="46"/>
  <c r="M113" i="44"/>
  <c r="AC113" i="46"/>
  <c r="AC113" i="44"/>
  <c r="BA113" i="46"/>
  <c r="BA113" i="44"/>
  <c r="Y114" i="46"/>
  <c r="Y114" i="44"/>
  <c r="AW114" i="46"/>
  <c r="AW114" i="44"/>
  <c r="O115" i="46"/>
  <c r="O115" i="44"/>
  <c r="AU115" i="46"/>
  <c r="AU115" i="44"/>
  <c r="AI116" i="46"/>
  <c r="AI116" i="44"/>
  <c r="BG116" i="46"/>
  <c r="BG116" i="44"/>
  <c r="AV120" i="46"/>
  <c r="AV120" i="44"/>
  <c r="AI121" i="46"/>
  <c r="AI121" i="44"/>
  <c r="AY121" i="46"/>
  <c r="AY121" i="44"/>
  <c r="W122" i="46"/>
  <c r="W122" i="44"/>
  <c r="J123" i="46"/>
  <c r="J123" i="44"/>
  <c r="AP123" i="46"/>
  <c r="AP123" i="44"/>
  <c r="N124" i="46"/>
  <c r="N124" i="44"/>
  <c r="Q125" i="46"/>
  <c r="Q125" i="44"/>
  <c r="AG125" i="46"/>
  <c r="AG125" i="44"/>
  <c r="BE125" i="46"/>
  <c r="BE125" i="44"/>
  <c r="AC126" i="46"/>
  <c r="AC126" i="44"/>
  <c r="BI126" i="46"/>
  <c r="BI126" i="44"/>
  <c r="Q127" i="46"/>
  <c r="Q127" i="44"/>
  <c r="AW127" i="46"/>
  <c r="AW127" i="44"/>
  <c r="BI128" i="46"/>
  <c r="BI128" i="44"/>
  <c r="AI130" i="46"/>
  <c r="AI130" i="44"/>
  <c r="BO130" i="46"/>
  <c r="BO130" i="44"/>
  <c r="K132" i="46"/>
  <c r="K132" i="44"/>
  <c r="AQ132" i="46"/>
  <c r="AQ132" i="44"/>
  <c r="W133" i="46"/>
  <c r="W133" i="44"/>
  <c r="BC133" i="46"/>
  <c r="BC133" i="44"/>
  <c r="K134" i="46"/>
  <c r="K134" i="44"/>
  <c r="S134" i="46"/>
  <c r="S134" i="44"/>
  <c r="AA134" i="46"/>
  <c r="AA134" i="44"/>
  <c r="AI134" i="46"/>
  <c r="AI134" i="44"/>
  <c r="AQ134" i="46"/>
  <c r="AQ134" i="44"/>
  <c r="AY134" i="46"/>
  <c r="AY134" i="44"/>
  <c r="BG134" i="46"/>
  <c r="BG134" i="44"/>
  <c r="BO134" i="46"/>
  <c r="BO134" i="44"/>
  <c r="W135" i="46"/>
  <c r="W135" i="44"/>
  <c r="F137" i="46"/>
  <c r="F137" i="44"/>
  <c r="N137" i="46"/>
  <c r="N137" i="44"/>
  <c r="V137" i="46"/>
  <c r="V137" i="44"/>
  <c r="AD137" i="46"/>
  <c r="AD137" i="44"/>
  <c r="AL137" i="46"/>
  <c r="AL137" i="44"/>
  <c r="AT137" i="46"/>
  <c r="AT137" i="44"/>
  <c r="BB137" i="46"/>
  <c r="BB137" i="44"/>
  <c r="BJ137" i="46"/>
  <c r="BJ137" i="44"/>
  <c r="F139" i="46"/>
  <c r="F139" i="44"/>
  <c r="AL139" i="46"/>
  <c r="AL139" i="44"/>
  <c r="R140" i="46"/>
  <c r="R140" i="44"/>
  <c r="AX140" i="46"/>
  <c r="AX140" i="44"/>
  <c r="U143" i="44"/>
  <c r="I144" i="44"/>
  <c r="Q144" i="44"/>
  <c r="Y144" i="44"/>
  <c r="AG144" i="44"/>
  <c r="AO144" i="44"/>
  <c r="AW144" i="44"/>
  <c r="BE144" i="44"/>
  <c r="BM144" i="44"/>
  <c r="Z145" i="44"/>
  <c r="F146" i="44"/>
  <c r="N146" i="44"/>
  <c r="V146" i="44"/>
  <c r="AD146" i="44"/>
  <c r="AL146" i="44"/>
  <c r="AT146" i="44"/>
  <c r="BB146" i="44"/>
  <c r="BJ146" i="44"/>
  <c r="BG148" i="44"/>
  <c r="AM151" i="44"/>
  <c r="K152" i="44"/>
  <c r="AM153" i="44"/>
  <c r="AM155" i="44"/>
  <c r="AO157" i="44"/>
  <c r="I142" i="44"/>
  <c r="Q142" i="44"/>
  <c r="Y142" i="44"/>
  <c r="AG142" i="44"/>
  <c r="AO142" i="44"/>
  <c r="AW142" i="44"/>
  <c r="BE142" i="44"/>
  <c r="BM142" i="44"/>
  <c r="BA143" i="44"/>
  <c r="BF145" i="44"/>
  <c r="H147" i="44"/>
  <c r="P147" i="44"/>
  <c r="X147" i="44"/>
  <c r="AF147" i="44"/>
  <c r="AN147" i="44"/>
  <c r="AV147" i="44"/>
  <c r="BD147" i="44"/>
  <c r="BL147" i="44"/>
  <c r="AI148" i="44"/>
  <c r="G149" i="44"/>
  <c r="O149" i="44"/>
  <c r="W149" i="44"/>
  <c r="AE149" i="44"/>
  <c r="AM149" i="44"/>
  <c r="AU149" i="44"/>
  <c r="BC149" i="44"/>
  <c r="BK149" i="44"/>
  <c r="BK151" i="44"/>
  <c r="G153" i="44"/>
  <c r="BK156" i="44"/>
  <c r="Y157" i="44"/>
  <c r="BE157" i="44"/>
  <c r="AH38" i="44"/>
  <c r="BD49" i="44"/>
  <c r="BP118" i="46"/>
  <c r="BP118" i="44"/>
  <c r="V119" i="46"/>
  <c r="V119" i="44"/>
  <c r="AS121" i="46"/>
  <c r="AS121" i="44"/>
  <c r="BQ121" i="46"/>
  <c r="BQ121" i="44"/>
  <c r="O126" i="46"/>
  <c r="O126" i="44"/>
  <c r="AE126" i="46"/>
  <c r="AE126" i="44"/>
  <c r="AU126" i="46"/>
  <c r="AU126" i="44"/>
  <c r="BC126" i="46"/>
  <c r="BC126" i="44"/>
  <c r="O128" i="46"/>
  <c r="O128" i="44"/>
  <c r="BC128" i="46"/>
  <c r="BC128" i="44"/>
  <c r="BK128" i="46"/>
  <c r="BK128" i="44"/>
  <c r="AG131" i="46"/>
  <c r="AG131" i="44"/>
  <c r="AO131" i="46"/>
  <c r="AO131" i="44"/>
  <c r="I133" i="46"/>
  <c r="I133" i="44"/>
  <c r="Q133" i="46"/>
  <c r="Q133" i="44"/>
  <c r="Y133" i="46"/>
  <c r="Y133" i="44"/>
  <c r="AG133" i="46"/>
  <c r="AG133" i="44"/>
  <c r="AO133" i="46"/>
  <c r="AO133" i="44"/>
  <c r="AW133" i="46"/>
  <c r="AW133" i="44"/>
  <c r="BE133" i="46"/>
  <c r="BE133" i="44"/>
  <c r="BM133" i="46"/>
  <c r="BM133" i="44"/>
  <c r="A13" i="27"/>
  <c r="C15" i="46"/>
  <c r="C15" i="44" s="1"/>
  <c r="AJ25" i="46"/>
  <c r="AJ25" i="44"/>
  <c r="E71" i="46"/>
  <c r="E71" i="44"/>
  <c r="AS71" i="46"/>
  <c r="AS71" i="44"/>
  <c r="BJ83" i="46"/>
  <c r="BJ83" i="44"/>
  <c r="AN103" i="46"/>
  <c r="AN103" i="44"/>
  <c r="BD103" i="46"/>
  <c r="BD103" i="44"/>
  <c r="D104" i="46"/>
  <c r="D104" i="44"/>
  <c r="BF106" i="46"/>
  <c r="BF106" i="44"/>
  <c r="BN106" i="46"/>
  <c r="BN106" i="44"/>
  <c r="X107" i="46"/>
  <c r="X107" i="44"/>
  <c r="AD109" i="46"/>
  <c r="AD109" i="44"/>
  <c r="AV111" i="46"/>
  <c r="AV111" i="44"/>
  <c r="S112" i="46"/>
  <c r="S112" i="44"/>
  <c r="AQ112" i="46"/>
  <c r="AQ112" i="44"/>
  <c r="AE113" i="46"/>
  <c r="AE113" i="44"/>
  <c r="AC116" i="46"/>
  <c r="AC116" i="44"/>
  <c r="AK116" i="46"/>
  <c r="AK116" i="44"/>
  <c r="BI116" i="46"/>
  <c r="BI116" i="44"/>
  <c r="BQ116" i="46"/>
  <c r="BQ116" i="44"/>
  <c r="AF117" i="46"/>
  <c r="AF117" i="44"/>
  <c r="AN117" i="46"/>
  <c r="AN117" i="44"/>
  <c r="L118" i="46"/>
  <c r="L118" i="44"/>
  <c r="T118" i="46"/>
  <c r="T118" i="44"/>
  <c r="BJ119" i="46"/>
  <c r="BJ119" i="44"/>
  <c r="E121" i="46"/>
  <c r="E121" i="44"/>
  <c r="AQ125" i="46"/>
  <c r="AQ125" i="44"/>
  <c r="G126" i="46"/>
  <c r="G126" i="44"/>
  <c r="W126" i="46"/>
  <c r="W126" i="44"/>
  <c r="AM126" i="46"/>
  <c r="AM126" i="44"/>
  <c r="BK126" i="46"/>
  <c r="BK126" i="44"/>
  <c r="C86" i="46"/>
  <c r="C86" i="44" s="1"/>
  <c r="C106" i="46"/>
  <c r="C106" i="44" s="1"/>
  <c r="AQ20" i="44"/>
  <c r="R36" i="44"/>
  <c r="AK71" i="44"/>
  <c r="AN74" i="44"/>
  <c r="O81" i="44"/>
  <c r="M96" i="44"/>
  <c r="AH102" i="44"/>
  <c r="P107" i="44"/>
  <c r="AN107" i="44"/>
  <c r="BP108" i="44"/>
  <c r="N109" i="44"/>
  <c r="G113" i="44"/>
  <c r="X117" i="44"/>
  <c r="BL117" i="44"/>
  <c r="AJ118" i="44"/>
  <c r="Q122" i="44"/>
  <c r="X124" i="44"/>
  <c r="AY125" i="44"/>
  <c r="E132" i="44"/>
  <c r="M132" i="44"/>
  <c r="U132" i="44"/>
  <c r="AC132" i="44"/>
  <c r="AK132" i="44"/>
  <c r="AS132" i="44"/>
  <c r="BA132" i="44"/>
  <c r="BI132" i="44"/>
  <c r="BQ132" i="44"/>
  <c r="F83" i="46"/>
  <c r="F83" i="44"/>
  <c r="A82" i="27"/>
  <c r="C84" i="46"/>
  <c r="C84" i="44" s="1"/>
  <c r="BJ85" i="46"/>
  <c r="BJ85" i="44"/>
  <c r="BN86" i="46"/>
  <c r="BN86" i="44"/>
  <c r="N87" i="46"/>
  <c r="N87" i="44"/>
  <c r="P88" i="46"/>
  <c r="P88" i="44"/>
  <c r="AL105" i="46"/>
  <c r="AL105" i="44"/>
  <c r="BD107" i="46"/>
  <c r="BD107" i="44"/>
  <c r="AJ108" i="46"/>
  <c r="AJ108" i="44"/>
  <c r="BB109" i="46"/>
  <c r="BB109" i="44"/>
  <c r="BG20" i="44"/>
  <c r="BP68" i="44"/>
  <c r="H72" i="44"/>
  <c r="AF72" i="44"/>
  <c r="AB73" i="44"/>
  <c r="L78" i="44"/>
  <c r="AT83" i="44"/>
  <c r="AK96" i="44"/>
  <c r="AA97" i="44"/>
  <c r="AX106" i="44"/>
  <c r="T108" i="44"/>
  <c r="R110" i="44"/>
  <c r="P111" i="44"/>
  <c r="AN111" i="44"/>
  <c r="AM113" i="44"/>
  <c r="BK113" i="44"/>
  <c r="AI114" i="44"/>
  <c r="AQ114" i="44"/>
  <c r="AY114" i="44"/>
  <c r="BG114" i="44"/>
  <c r="BO114" i="44"/>
  <c r="I115" i="44"/>
  <c r="Q115" i="44"/>
  <c r="Y115" i="44"/>
  <c r="AG115" i="44"/>
  <c r="AO115" i="44"/>
  <c r="AW115" i="44"/>
  <c r="BE115" i="44"/>
  <c r="P117" i="44"/>
  <c r="AB118" i="44"/>
  <c r="AC121" i="44"/>
  <c r="AW122" i="44"/>
  <c r="S125" i="44"/>
  <c r="K127" i="44"/>
  <c r="S127" i="44"/>
  <c r="AA127" i="44"/>
  <c r="AI127" i="44"/>
  <c r="AQ127" i="44"/>
  <c r="AY127" i="44"/>
  <c r="BG127" i="44"/>
  <c r="BO127" i="44"/>
  <c r="W128" i="44"/>
  <c r="Z36" i="46"/>
  <c r="Z36" i="44"/>
  <c r="P74" i="46"/>
  <c r="P74" i="44"/>
  <c r="G81" i="46"/>
  <c r="G81" i="44"/>
  <c r="AH84" i="46"/>
  <c r="AH84" i="44"/>
  <c r="AZ104" i="46"/>
  <c r="AZ104" i="44"/>
  <c r="C38" i="46"/>
  <c r="C38" i="44" s="1"/>
  <c r="AB30" i="44"/>
  <c r="AJ48" i="44"/>
  <c r="BH65" i="44"/>
  <c r="S80" i="44"/>
  <c r="BC81" i="44"/>
  <c r="BF86" i="44"/>
  <c r="AK94" i="44"/>
  <c r="AC96" i="44"/>
  <c r="Z102" i="44"/>
  <c r="AP106" i="44"/>
  <c r="AF107" i="44"/>
  <c r="H111" i="44"/>
  <c r="AY112" i="44"/>
  <c r="H117" i="44"/>
  <c r="BD117" i="44"/>
  <c r="BB119" i="44"/>
  <c r="U121" i="44"/>
  <c r="BI121" i="44"/>
  <c r="I122" i="44"/>
  <c r="D123" i="44"/>
  <c r="L123" i="44"/>
  <c r="T123" i="44"/>
  <c r="AB123" i="44"/>
  <c r="AJ123" i="44"/>
  <c r="AR123" i="44"/>
  <c r="AZ123" i="44"/>
  <c r="BH123" i="44"/>
  <c r="BP123" i="44"/>
  <c r="P124" i="44"/>
  <c r="K125" i="44"/>
  <c r="E130" i="44"/>
  <c r="M130" i="44"/>
  <c r="U130" i="44"/>
  <c r="AC130" i="44"/>
  <c r="AK130" i="44"/>
  <c r="AS130" i="44"/>
  <c r="BA130" i="44"/>
  <c r="BI130" i="44"/>
  <c r="BQ130" i="44"/>
  <c r="Y131" i="44"/>
  <c r="I135" i="44"/>
  <c r="Q135" i="44"/>
  <c r="Y135" i="44"/>
  <c r="AG135" i="44"/>
  <c r="AO135" i="44"/>
  <c r="G14" i="44"/>
  <c r="BG97" i="44"/>
  <c r="J102" i="44"/>
  <c r="BP104" i="44"/>
  <c r="AT105" i="44"/>
  <c r="BJ105" i="44"/>
  <c r="AH106" i="44"/>
  <c r="AA112" i="44"/>
  <c r="BA116" i="44"/>
  <c r="AV117" i="44"/>
  <c r="AO122" i="44"/>
  <c r="Q131" i="44"/>
  <c r="BM131" i="44"/>
  <c r="BE65" i="46"/>
  <c r="BE65" i="44"/>
  <c r="BE68" i="46"/>
  <c r="BE68" i="44"/>
  <c r="AS69" i="46"/>
  <c r="AS69" i="44"/>
  <c r="AO17" i="46"/>
  <c r="AO17" i="44"/>
  <c r="BE19" i="44"/>
  <c r="BA16" i="44"/>
  <c r="A102" i="44"/>
  <c r="A106" i="44"/>
  <c r="A110" i="44"/>
  <c r="M18" i="44"/>
  <c r="BE47" i="44"/>
  <c r="BH73" i="44"/>
  <c r="BD74" i="44"/>
  <c r="BF82" i="44"/>
  <c r="AD105" i="44"/>
  <c r="R106" i="44"/>
  <c r="BN110" i="44"/>
  <c r="W113" i="44"/>
  <c r="K114" i="44"/>
  <c r="M116" i="44"/>
  <c r="AZ118" i="44"/>
  <c r="N119" i="44"/>
  <c r="AL119" i="44"/>
  <c r="AM128" i="44"/>
  <c r="AW131" i="44"/>
  <c r="E23" i="44"/>
  <c r="BE27" i="44"/>
  <c r="Z71" i="44"/>
  <c r="Y76" i="44"/>
  <c r="M77" i="44"/>
  <c r="BQ77" i="44"/>
  <c r="BM78" i="44"/>
  <c r="D140" i="44"/>
  <c r="L140" i="44"/>
  <c r="T140" i="44"/>
  <c r="AB140" i="44"/>
  <c r="AJ140" i="44"/>
  <c r="AR140" i="44"/>
  <c r="AZ140" i="44"/>
  <c r="BH140" i="44"/>
  <c r="BP140" i="44"/>
  <c r="E148" i="44"/>
  <c r="BI148" i="44"/>
  <c r="I151" i="44"/>
  <c r="BE151" i="44"/>
  <c r="AK152" i="44"/>
  <c r="I153" i="44"/>
  <c r="Q153" i="44"/>
  <c r="Y153" i="44"/>
  <c r="AG153" i="44"/>
  <c r="AO153" i="44"/>
  <c r="AW153" i="44"/>
  <c r="BE153" i="44"/>
  <c r="BM153" i="44"/>
  <c r="Q155" i="44"/>
  <c r="AA159" i="44"/>
  <c r="W161" i="44"/>
  <c r="BO162" i="44"/>
  <c r="AE163" i="44"/>
  <c r="BK163" i="44"/>
  <c r="BE8" i="46"/>
  <c r="BF52" i="44"/>
  <c r="AN54" i="44"/>
  <c r="BN8" i="46"/>
  <c r="AW13" i="44"/>
  <c r="BM44" i="44"/>
  <c r="P50" i="44"/>
  <c r="AD51" i="44"/>
  <c r="G46" i="44"/>
  <c r="AF27" i="44"/>
  <c r="Q53" i="44"/>
  <c r="A40" i="44"/>
  <c r="BF25" i="44"/>
  <c r="W33" i="44"/>
  <c r="X45" i="44"/>
  <c r="AU52" i="44"/>
  <c r="AH47" i="44"/>
  <c r="A64" i="44"/>
  <c r="C24" i="46"/>
  <c r="C24" i="44" s="1"/>
  <c r="C59" i="46"/>
  <c r="C59" i="44" s="1"/>
  <c r="J30" i="44"/>
  <c r="I34" i="44"/>
  <c r="AH55" i="44"/>
  <c r="AZ62" i="44"/>
  <c r="AD63" i="44"/>
  <c r="F72" i="44"/>
  <c r="AP73" i="44"/>
  <c r="BQ73" i="44"/>
  <c r="AF74" i="44"/>
  <c r="AW74" i="44"/>
  <c r="AB76" i="44"/>
  <c r="BN78" i="44"/>
  <c r="BD79" i="44"/>
  <c r="Z82" i="44"/>
  <c r="AX82" i="44"/>
  <c r="H92" i="44"/>
  <c r="P98" i="44"/>
  <c r="BE7" i="44"/>
  <c r="F37" i="44"/>
  <c r="Y41" i="44"/>
  <c r="AX28" i="44"/>
  <c r="K34" i="44"/>
  <c r="BH37" i="44"/>
  <c r="BO41" i="44"/>
  <c r="BG57" i="44"/>
  <c r="AY15" i="44"/>
  <c r="H36" i="44"/>
  <c r="AQ51" i="44"/>
  <c r="AO53" i="44"/>
  <c r="BO8" i="46"/>
  <c r="BN59" i="46"/>
  <c r="A36" i="44"/>
  <c r="AG17" i="44"/>
  <c r="AM21" i="44"/>
  <c r="AU24" i="44"/>
  <c r="AK26" i="44"/>
  <c r="G16" i="44"/>
  <c r="AZ46" i="44"/>
  <c r="BA65" i="44"/>
  <c r="R67" i="44"/>
  <c r="AK68" i="44"/>
  <c r="AZ91" i="44"/>
  <c r="AP93" i="44"/>
  <c r="N94" i="44"/>
  <c r="AD94" i="44"/>
  <c r="Z95" i="44"/>
  <c r="J99" i="44"/>
  <c r="AT100" i="44"/>
  <c r="O101" i="44"/>
  <c r="AU101" i="44"/>
  <c r="S102" i="44"/>
  <c r="BE103" i="44"/>
  <c r="BQ104" i="44"/>
  <c r="AM105" i="44"/>
  <c r="BD33" i="44"/>
  <c r="AD44" i="44"/>
  <c r="C72" i="46"/>
  <c r="C72" i="44" s="1"/>
  <c r="BC56" i="44"/>
  <c r="O58" i="44"/>
  <c r="AK73" i="44"/>
  <c r="AF79" i="44"/>
  <c r="AT94" i="44"/>
  <c r="V96" i="44"/>
  <c r="AZ97" i="44"/>
  <c r="H98" i="44"/>
  <c r="AF98" i="44"/>
  <c r="BD98" i="44"/>
  <c r="Z99" i="44"/>
  <c r="BF99" i="44"/>
  <c r="F100" i="44"/>
  <c r="AL100" i="44"/>
  <c r="AM101" i="44"/>
  <c r="BO102" i="44"/>
  <c r="Y103" i="44"/>
  <c r="K106" i="44"/>
  <c r="S106" i="44"/>
  <c r="AA106" i="44"/>
  <c r="AI106" i="44"/>
  <c r="AQ106" i="44"/>
  <c r="AY106" i="44"/>
  <c r="BG106" i="44"/>
  <c r="BO106" i="44"/>
  <c r="AG107" i="44"/>
  <c r="O109" i="44"/>
  <c r="AM109" i="44"/>
  <c r="BK109" i="44"/>
  <c r="A72" i="44"/>
  <c r="U50" i="44"/>
  <c r="Y53" i="44"/>
  <c r="AQ57" i="44"/>
  <c r="BA73" i="44"/>
  <c r="BM74" i="44"/>
  <c r="BA78" i="44"/>
  <c r="BH80" i="44"/>
  <c r="E89" i="44"/>
  <c r="BA89" i="44"/>
  <c r="X90" i="44"/>
  <c r="BL90" i="44"/>
  <c r="AB91" i="44"/>
  <c r="BP91" i="44"/>
  <c r="AV92" i="44"/>
  <c r="R93" i="44"/>
  <c r="AP95" i="44"/>
  <c r="BN95" i="44"/>
  <c r="D97" i="44"/>
  <c r="AB97" i="44"/>
  <c r="AQ102" i="44"/>
  <c r="AW103" i="44"/>
  <c r="E104" i="44"/>
  <c r="U104" i="44"/>
  <c r="AK104" i="44"/>
  <c r="BI104" i="44"/>
  <c r="G105" i="44"/>
  <c r="BC105" i="44"/>
  <c r="Y107" i="44"/>
  <c r="E108" i="44"/>
  <c r="AC108" i="44"/>
  <c r="BI108" i="44"/>
  <c r="G109" i="44"/>
  <c r="K110" i="44"/>
  <c r="T34" i="44"/>
  <c r="AA59" i="44"/>
  <c r="F94" i="44"/>
  <c r="R95" i="44"/>
  <c r="AN90" i="44"/>
  <c r="L91" i="44"/>
  <c r="AF92" i="44"/>
  <c r="BF93" i="44"/>
  <c r="N96" i="44"/>
  <c r="AA38" i="44"/>
  <c r="J47" i="44"/>
  <c r="BE77" i="44"/>
  <c r="X79" i="44"/>
  <c r="U89" i="44"/>
  <c r="P90" i="44"/>
  <c r="AR91" i="44"/>
  <c r="BL92" i="44"/>
  <c r="AH93" i="44"/>
  <c r="V94" i="44"/>
  <c r="BB94" i="44"/>
  <c r="AT96" i="44"/>
  <c r="BJ96" i="44"/>
  <c r="T97" i="44"/>
  <c r="AR97" i="44"/>
  <c r="BP97" i="44"/>
  <c r="R99" i="44"/>
  <c r="AP99" i="44"/>
  <c r="V100" i="44"/>
  <c r="G101" i="44"/>
  <c r="AE101" i="44"/>
  <c r="AI102" i="44"/>
  <c r="BG102" i="44"/>
  <c r="AE105" i="44"/>
  <c r="BA108" i="44"/>
  <c r="D46" i="44"/>
  <c r="Q49" i="44"/>
  <c r="BJ50" i="44"/>
  <c r="Q69" i="44"/>
  <c r="J75" i="44"/>
  <c r="Y77" i="44"/>
  <c r="T80" i="44"/>
  <c r="AZ80" i="44"/>
  <c r="BQ89" i="44"/>
  <c r="AF90" i="44"/>
  <c r="J95" i="44"/>
  <c r="BF95" i="44"/>
  <c r="BJ100" i="44"/>
  <c r="BC101" i="44"/>
  <c r="K102" i="44"/>
  <c r="AO103" i="44"/>
  <c r="C53" i="46"/>
  <c r="C53" i="44" s="1"/>
  <c r="BC35" i="44"/>
  <c r="R38" i="44"/>
  <c r="AX40" i="44"/>
  <c r="AA46" i="44"/>
  <c r="BP48" i="44"/>
  <c r="AV49" i="44"/>
  <c r="BH55" i="44"/>
  <c r="D57" i="44"/>
  <c r="BM59" i="44"/>
  <c r="AO72" i="44"/>
  <c r="AS73" i="44"/>
  <c r="BI73" i="44"/>
  <c r="BE74" i="44"/>
  <c r="AK76" i="44"/>
  <c r="H79" i="44"/>
  <c r="AF21" i="44"/>
  <c r="Z38" i="44"/>
  <c r="BI44" i="44"/>
  <c r="AG47" i="44"/>
  <c r="R51" i="44"/>
  <c r="J57" i="44"/>
  <c r="BQ62" i="44"/>
  <c r="M73" i="44"/>
  <c r="Y74" i="44"/>
  <c r="AO74" i="44"/>
  <c r="U76" i="44"/>
  <c r="AC78" i="44"/>
  <c r="Y7" i="44"/>
  <c r="BO15" i="44"/>
  <c r="AP19" i="44"/>
  <c r="AZ30" i="44"/>
  <c r="BG46" i="44"/>
  <c r="X49" i="44"/>
  <c r="BH50" i="44"/>
  <c r="P52" i="44"/>
  <c r="AV52" i="44"/>
  <c r="AJ54" i="44"/>
  <c r="BP54" i="44"/>
  <c r="Z57" i="44"/>
  <c r="AL58" i="44"/>
  <c r="AP75" i="44"/>
  <c r="M78" i="44"/>
  <c r="L80" i="44"/>
  <c r="A57" i="44"/>
  <c r="AQ8" i="44"/>
  <c r="BB52" i="44"/>
  <c r="AX55" i="44"/>
  <c r="BN57" i="44"/>
  <c r="S61" i="44"/>
  <c r="U62" i="44"/>
  <c r="W63" i="44"/>
  <c r="AW66" i="44"/>
  <c r="AP67" i="44"/>
  <c r="AB80" i="44"/>
  <c r="AE11" i="44"/>
  <c r="BB16" i="44"/>
  <c r="AY32" i="44"/>
  <c r="AW43" i="44"/>
  <c r="AX51" i="44"/>
  <c r="BL53" i="44"/>
  <c r="AD56" i="44"/>
  <c r="AH57" i="44"/>
  <c r="BB58" i="44"/>
  <c r="W62" i="44"/>
  <c r="W64" i="44"/>
  <c r="AA65" i="44"/>
  <c r="AV67" i="44"/>
  <c r="AC70" i="44"/>
  <c r="BJ71" i="44"/>
  <c r="AC73" i="44"/>
  <c r="Q74" i="44"/>
  <c r="AX75" i="44"/>
  <c r="M76" i="44"/>
  <c r="AG77" i="44"/>
  <c r="AV79" i="44"/>
  <c r="D80" i="44"/>
  <c r="AR80" i="44"/>
  <c r="W18" i="46"/>
  <c r="W18" i="44"/>
  <c r="H14" i="46"/>
  <c r="H14" i="44"/>
  <c r="BA35" i="44"/>
  <c r="AB37" i="44"/>
  <c r="BE41" i="44"/>
  <c r="BA59" i="44"/>
  <c r="AA64" i="44"/>
  <c r="AU68" i="44"/>
  <c r="T16" i="46"/>
  <c r="T16" i="44"/>
  <c r="T8" i="44"/>
  <c r="U33" i="44"/>
  <c r="AJ39" i="44"/>
  <c r="BI59" i="44"/>
  <c r="BM60" i="44"/>
  <c r="AO63" i="44"/>
  <c r="BK65" i="44"/>
  <c r="T67" i="44"/>
  <c r="AB16" i="44"/>
  <c r="U59" i="46"/>
  <c r="U59" i="44"/>
  <c r="AC61" i="46"/>
  <c r="AC61" i="44"/>
  <c r="AS61" i="46"/>
  <c r="AS61" i="44"/>
  <c r="BI61" i="46"/>
  <c r="BI61" i="44"/>
  <c r="K69" i="46"/>
  <c r="K69" i="44"/>
  <c r="AI69" i="46"/>
  <c r="AI69" i="44"/>
  <c r="AQ69" i="46"/>
  <c r="AQ69" i="44"/>
  <c r="AY69" i="46"/>
  <c r="AY69" i="44"/>
  <c r="BG69" i="46"/>
  <c r="BG69" i="44"/>
  <c r="G70" i="46"/>
  <c r="G70" i="44"/>
  <c r="O70" i="46"/>
  <c r="O70" i="44"/>
  <c r="AE70" i="46"/>
  <c r="AE70" i="44"/>
  <c r="AM70" i="46"/>
  <c r="AM70" i="44"/>
  <c r="BC70" i="46"/>
  <c r="BC70" i="44"/>
  <c r="BK70" i="46"/>
  <c r="BK70" i="44"/>
  <c r="P71" i="46"/>
  <c r="P71" i="44"/>
  <c r="AF71" i="46"/>
  <c r="AF71" i="44"/>
  <c r="AN71" i="46"/>
  <c r="AN71" i="44"/>
  <c r="AV71" i="46"/>
  <c r="AV71" i="44"/>
  <c r="BD71" i="46"/>
  <c r="BD71" i="44"/>
  <c r="BL71" i="46"/>
  <c r="BL71" i="44"/>
  <c r="K72" i="46"/>
  <c r="K72" i="44"/>
  <c r="S72" i="46"/>
  <c r="S72" i="44"/>
  <c r="AI72" i="46"/>
  <c r="AI72" i="44"/>
  <c r="AY72" i="46"/>
  <c r="AY72" i="44"/>
  <c r="BG72" i="46"/>
  <c r="BG72" i="44"/>
  <c r="W73" i="46"/>
  <c r="W73" i="44"/>
  <c r="AU73" i="46"/>
  <c r="AU73" i="44"/>
  <c r="BK73" i="46"/>
  <c r="BK73" i="44"/>
  <c r="S74" i="46"/>
  <c r="S74" i="44"/>
  <c r="BG74" i="46"/>
  <c r="BG74" i="44"/>
  <c r="BO74" i="46"/>
  <c r="BO74" i="44"/>
  <c r="D75" i="46"/>
  <c r="D75" i="44"/>
  <c r="L75" i="46"/>
  <c r="L75" i="44"/>
  <c r="AB75" i="46"/>
  <c r="AB75" i="44"/>
  <c r="AJ75" i="46"/>
  <c r="AJ75" i="44"/>
  <c r="BH75" i="46"/>
  <c r="BH75" i="44"/>
  <c r="BP75" i="46"/>
  <c r="BP75" i="44"/>
  <c r="O76" i="46"/>
  <c r="O76" i="44"/>
  <c r="AE76" i="46"/>
  <c r="AE76" i="44"/>
  <c r="BC76" i="46"/>
  <c r="BC76" i="44"/>
  <c r="BK76" i="46"/>
  <c r="BK76" i="44"/>
  <c r="K77" i="46"/>
  <c r="K77" i="44"/>
  <c r="S77" i="46"/>
  <c r="S77" i="44"/>
  <c r="AI77" i="46"/>
  <c r="AI77" i="44"/>
  <c r="G78" i="46"/>
  <c r="G78" i="44"/>
  <c r="O78" i="46"/>
  <c r="O78" i="44"/>
  <c r="W78" i="46"/>
  <c r="W78" i="44"/>
  <c r="AE78" i="46"/>
  <c r="AE78" i="44"/>
  <c r="AM78" i="46"/>
  <c r="AM78" i="44"/>
  <c r="AU78" i="46"/>
  <c r="AU78" i="44"/>
  <c r="BC78" i="46"/>
  <c r="BC78" i="44"/>
  <c r="BK78" i="46"/>
  <c r="BK78" i="44"/>
  <c r="J79" i="46"/>
  <c r="J79" i="44"/>
  <c r="AP79" i="46"/>
  <c r="AP79" i="44"/>
  <c r="AX79" i="46"/>
  <c r="AX79" i="44"/>
  <c r="N80" i="46"/>
  <c r="N80" i="44"/>
  <c r="AL80" i="46"/>
  <c r="AL80" i="44"/>
  <c r="AT80" i="46"/>
  <c r="AT80" i="44"/>
  <c r="BJ80" i="46"/>
  <c r="BJ80" i="44"/>
  <c r="A79" i="27"/>
  <c r="A81" i="44"/>
  <c r="C81" i="46"/>
  <c r="C81" i="44" s="1"/>
  <c r="J81" i="46"/>
  <c r="J81" i="44"/>
  <c r="R81" i="46"/>
  <c r="R81" i="44"/>
  <c r="AP81" i="46"/>
  <c r="AP81" i="44"/>
  <c r="AX81" i="46"/>
  <c r="AX81" i="44"/>
  <c r="E82" i="46"/>
  <c r="E82" i="44"/>
  <c r="U82" i="46"/>
  <c r="U82" i="44"/>
  <c r="AC82" i="46"/>
  <c r="AC82" i="44"/>
  <c r="AK82" i="46"/>
  <c r="AK82" i="44"/>
  <c r="AS82" i="46"/>
  <c r="AS82" i="44"/>
  <c r="BA82" i="46"/>
  <c r="BA82" i="44"/>
  <c r="BI82" i="46"/>
  <c r="BI82" i="44"/>
  <c r="BQ82" i="46"/>
  <c r="BQ82" i="44"/>
  <c r="I83" i="46"/>
  <c r="I83" i="44"/>
  <c r="AO83" i="46"/>
  <c r="AO83" i="44"/>
  <c r="BM83" i="46"/>
  <c r="BM83" i="44"/>
  <c r="E84" i="46"/>
  <c r="E84" i="44"/>
  <c r="M84" i="46"/>
  <c r="M84" i="44"/>
  <c r="U84" i="46"/>
  <c r="U84" i="44"/>
  <c r="AC84" i="46"/>
  <c r="AC84" i="44"/>
  <c r="AK84" i="46"/>
  <c r="AK84" i="44"/>
  <c r="AS84" i="46"/>
  <c r="AS84" i="44"/>
  <c r="BA84" i="46"/>
  <c r="BA84" i="44"/>
  <c r="AW85" i="46"/>
  <c r="AW85" i="44"/>
  <c r="BM85" i="46"/>
  <c r="BM85" i="44"/>
  <c r="E86" i="46"/>
  <c r="E86" i="44"/>
  <c r="M86" i="46"/>
  <c r="M86" i="44"/>
  <c r="AC86" i="46"/>
  <c r="AC86" i="44"/>
  <c r="AK86" i="46"/>
  <c r="AK86" i="44"/>
  <c r="AS86" i="46"/>
  <c r="AS86" i="44"/>
  <c r="BA86" i="46"/>
  <c r="BA86" i="44"/>
  <c r="BQ86" i="46"/>
  <c r="BQ86" i="44"/>
  <c r="E59" i="46"/>
  <c r="E59" i="44"/>
  <c r="AK59" i="46"/>
  <c r="AK59" i="44"/>
  <c r="I60" i="46"/>
  <c r="I60" i="44"/>
  <c r="Y60" i="46"/>
  <c r="Y60" i="44"/>
  <c r="AW60" i="46"/>
  <c r="AW60" i="44"/>
  <c r="E61" i="46"/>
  <c r="E61" i="44"/>
  <c r="M61" i="46"/>
  <c r="M61" i="44"/>
  <c r="I62" i="46"/>
  <c r="I62" i="44"/>
  <c r="AO62" i="46"/>
  <c r="AO62" i="44"/>
  <c r="AW62" i="46"/>
  <c r="AW62" i="44"/>
  <c r="BM62" i="46"/>
  <c r="BM62" i="44"/>
  <c r="I63" i="46"/>
  <c r="I63" i="44"/>
  <c r="Y63" i="46"/>
  <c r="Y63" i="44"/>
  <c r="AG63" i="46"/>
  <c r="AG63" i="44"/>
  <c r="AW63" i="46"/>
  <c r="AW63" i="44"/>
  <c r="AQ64" i="46"/>
  <c r="AQ64" i="44"/>
  <c r="BG64" i="46"/>
  <c r="BG64" i="44"/>
  <c r="O65" i="46"/>
  <c r="O65" i="44"/>
  <c r="AE65" i="46"/>
  <c r="AE65" i="44"/>
  <c r="K66" i="46"/>
  <c r="K66" i="44"/>
  <c r="S66" i="46"/>
  <c r="S66" i="44"/>
  <c r="AY66" i="46"/>
  <c r="AY66" i="44"/>
  <c r="BO66" i="46"/>
  <c r="BO66" i="44"/>
  <c r="D67" i="46"/>
  <c r="D67" i="44"/>
  <c r="AB67" i="46"/>
  <c r="AB67" i="44"/>
  <c r="AZ67" i="46"/>
  <c r="AZ67" i="44"/>
  <c r="BP67" i="46"/>
  <c r="BP67" i="44"/>
  <c r="O68" i="46"/>
  <c r="O68" i="44"/>
  <c r="W68" i="46"/>
  <c r="W68" i="44"/>
  <c r="BC68" i="46"/>
  <c r="BC68" i="44"/>
  <c r="V29" i="44"/>
  <c r="P36" i="44"/>
  <c r="H38" i="44"/>
  <c r="Q60" i="44"/>
  <c r="Q62" i="44"/>
  <c r="AG62" i="44"/>
  <c r="AU65" i="44"/>
  <c r="BG66" i="44"/>
  <c r="AJ67" i="44"/>
  <c r="G68" i="44"/>
  <c r="BK68" i="44"/>
  <c r="BO69" i="44"/>
  <c r="J28" i="46"/>
  <c r="J28" i="44"/>
  <c r="A28" i="27"/>
  <c r="A30" i="44"/>
  <c r="F31" i="46"/>
  <c r="F31" i="44"/>
  <c r="BM34" i="46"/>
  <c r="BM34" i="44"/>
  <c r="AT40" i="46"/>
  <c r="AT40" i="44"/>
  <c r="BI42" i="46"/>
  <c r="BI42" i="44"/>
  <c r="S44" i="46"/>
  <c r="S44" i="44"/>
  <c r="AS45" i="46"/>
  <c r="AS45" i="44"/>
  <c r="BA45" i="46"/>
  <c r="BA45" i="44"/>
  <c r="I46" i="46"/>
  <c r="I46" i="44"/>
  <c r="AG46" i="46"/>
  <c r="AG46" i="44"/>
  <c r="X17" i="46"/>
  <c r="X17" i="44"/>
  <c r="AH30" i="46"/>
  <c r="AH30" i="44"/>
  <c r="BE34" i="46"/>
  <c r="BE34" i="44"/>
  <c r="AN38" i="46"/>
  <c r="AN38" i="44"/>
  <c r="BP39" i="46"/>
  <c r="BP39" i="44"/>
  <c r="F40" i="46"/>
  <c r="F40" i="44"/>
  <c r="A39" i="27"/>
  <c r="C41" i="46"/>
  <c r="C41" i="44" s="1"/>
  <c r="U42" i="46"/>
  <c r="U42" i="44"/>
  <c r="AY44" i="46"/>
  <c r="AY44" i="44"/>
  <c r="BG44" i="46"/>
  <c r="BG44" i="44"/>
  <c r="M45" i="46"/>
  <c r="M45" i="44"/>
  <c r="I32" i="44"/>
  <c r="AU43" i="44"/>
  <c r="AC59" i="44"/>
  <c r="AG60" i="44"/>
  <c r="L67" i="44"/>
  <c r="Q87" i="44"/>
  <c r="AG87" i="44"/>
  <c r="AA88" i="44"/>
  <c r="AQ88" i="44"/>
  <c r="BG88" i="44"/>
  <c r="G89" i="44"/>
  <c r="AE89" i="44"/>
  <c r="AU89" i="44"/>
  <c r="AP90" i="44"/>
  <c r="BN90" i="44"/>
  <c r="J92" i="44"/>
  <c r="T93" i="44"/>
  <c r="AR93" i="44"/>
  <c r="A92" i="44"/>
  <c r="A98" i="44"/>
  <c r="F44" i="44"/>
  <c r="H45" i="44"/>
  <c r="S88" i="44"/>
  <c r="W89" i="44"/>
  <c r="R92" i="44"/>
  <c r="AP92" i="44"/>
  <c r="AJ93" i="44"/>
  <c r="AV94" i="44"/>
  <c r="BL94" i="44"/>
  <c r="AJ95" i="44"/>
  <c r="BH95" i="44"/>
  <c r="AV96" i="44"/>
  <c r="F97" i="44"/>
  <c r="R98" i="44"/>
  <c r="BH99" i="44"/>
  <c r="P100" i="44"/>
  <c r="BL100" i="44"/>
  <c r="I101" i="44"/>
  <c r="U102" i="44"/>
  <c r="BA102" i="44"/>
  <c r="W104" i="44"/>
  <c r="G108" i="44"/>
  <c r="AM108" i="44"/>
  <c r="Y109" i="44"/>
  <c r="E110" i="44"/>
  <c r="AS110" i="44"/>
  <c r="AP113" i="44"/>
  <c r="BG117" i="44"/>
  <c r="AU118" i="44"/>
  <c r="Q119" i="44"/>
  <c r="U120" i="44"/>
  <c r="AJ122" i="44"/>
  <c r="K124" i="44"/>
  <c r="AT125" i="44"/>
  <c r="Z128" i="44"/>
  <c r="L131" i="44"/>
  <c r="BP131" i="44"/>
  <c r="AY88" i="44"/>
  <c r="AM89" i="44"/>
  <c r="AT91" i="44"/>
  <c r="BH93" i="44"/>
  <c r="AD97" i="44"/>
  <c r="T99" i="44"/>
  <c r="H100" i="44"/>
  <c r="BD100" i="44"/>
  <c r="AG101" i="44"/>
  <c r="K103" i="44"/>
  <c r="AQ103" i="44"/>
  <c r="AM104" i="44"/>
  <c r="AO105" i="44"/>
  <c r="BM105" i="44"/>
  <c r="S107" i="44"/>
  <c r="AW109" i="44"/>
  <c r="BG111" i="44"/>
  <c r="AL112" i="44"/>
  <c r="K88" i="44"/>
  <c r="V91" i="44"/>
  <c r="AH92" i="44"/>
  <c r="BL59" i="46"/>
  <c r="Z90" i="44"/>
  <c r="AG21" i="44"/>
  <c r="BE87" i="44"/>
  <c r="R90" i="44"/>
  <c r="AX92" i="44"/>
  <c r="BD94" i="44"/>
  <c r="BD96" i="44"/>
  <c r="AT97" i="44"/>
  <c r="AH98" i="44"/>
  <c r="L99" i="44"/>
  <c r="AJ99" i="44"/>
  <c r="M102" i="44"/>
  <c r="AA103" i="44"/>
  <c r="O104" i="44"/>
  <c r="AG105" i="44"/>
  <c r="BE105" i="44"/>
  <c r="AY107" i="44"/>
  <c r="W108" i="44"/>
  <c r="BM109" i="44"/>
  <c r="AA111" i="44"/>
  <c r="BJ112" i="44"/>
  <c r="R113" i="44"/>
  <c r="BN16" i="46"/>
  <c r="BO59" i="46"/>
  <c r="AB33" i="44"/>
  <c r="AT36" i="44"/>
  <c r="AM63" i="44"/>
  <c r="Q66" i="44"/>
  <c r="AU36" i="44"/>
  <c r="BM20" i="44"/>
  <c r="BG23" i="44"/>
  <c r="BH35" i="44"/>
  <c r="AI59" i="44"/>
  <c r="A48" i="44"/>
  <c r="C37" i="46"/>
  <c r="C37" i="44" s="1"/>
  <c r="AY18" i="44"/>
  <c r="BK32" i="44"/>
  <c r="AS49" i="44"/>
  <c r="BC57" i="44"/>
  <c r="W60" i="44"/>
  <c r="AK65" i="44"/>
  <c r="BF67" i="44"/>
  <c r="U68" i="44"/>
  <c r="BQ68" i="44"/>
  <c r="BD32" i="44"/>
  <c r="BL32" i="44"/>
  <c r="AI37" i="44"/>
  <c r="M49" i="44"/>
  <c r="AY61" i="44"/>
  <c r="BC63" i="44"/>
  <c r="AO64" i="44"/>
  <c r="BQ65" i="44"/>
  <c r="BA68" i="44"/>
  <c r="W17" i="44"/>
  <c r="Q50" i="44"/>
  <c r="BO56" i="44"/>
  <c r="BG61" i="44"/>
  <c r="AH67" i="44"/>
  <c r="AC68" i="44"/>
  <c r="Y69" i="44"/>
  <c r="U70" i="44"/>
  <c r="AU44" i="46"/>
  <c r="AU44" i="44"/>
  <c r="AL48" i="46"/>
  <c r="AL48" i="44"/>
  <c r="AG42" i="44"/>
  <c r="AI47" i="44"/>
  <c r="BQ46" i="46"/>
  <c r="BQ46" i="44"/>
  <c r="AJ27" i="46"/>
  <c r="AJ27" i="44"/>
  <c r="AL30" i="46"/>
  <c r="AL30" i="44"/>
  <c r="I45" i="44"/>
  <c r="AJ19" i="44"/>
  <c r="AS41" i="44"/>
  <c r="AE44" i="44"/>
  <c r="AN59" i="44"/>
  <c r="BJ66" i="44"/>
  <c r="AX24" i="46"/>
  <c r="AX24" i="44"/>
  <c r="BI46" i="44"/>
  <c r="C65" i="46"/>
  <c r="C65" i="44" s="1"/>
  <c r="BE35" i="44"/>
  <c r="BA41" i="44"/>
  <c r="D51" i="44"/>
  <c r="BD58" i="44"/>
  <c r="P59" i="44"/>
  <c r="H61" i="44"/>
  <c r="F64" i="44"/>
  <c r="AT64" i="44"/>
  <c r="BF73" i="44"/>
  <c r="AN23" i="46"/>
  <c r="AN23" i="44"/>
  <c r="A65" i="44"/>
  <c r="C16" i="46"/>
  <c r="C16" i="44" s="1"/>
  <c r="BN21" i="44"/>
  <c r="J70" i="44"/>
  <c r="AB22" i="44"/>
  <c r="F48" i="44"/>
  <c r="Z53" i="44"/>
  <c r="L55" i="44"/>
  <c r="AJ62" i="44"/>
  <c r="AB63" i="44"/>
  <c r="AR63" i="44"/>
  <c r="Z65" i="44"/>
  <c r="F66" i="44"/>
  <c r="F69" i="44"/>
  <c r="BF29" i="44"/>
  <c r="BE45" i="44"/>
  <c r="Z49" i="44"/>
  <c r="F54" i="44"/>
  <c r="AB57" i="44"/>
  <c r="BL58" i="44"/>
  <c r="AT25" i="46"/>
  <c r="AT25" i="44"/>
  <c r="AW42" i="46"/>
  <c r="AW42" i="44"/>
  <c r="J49" i="46"/>
  <c r="J49" i="44"/>
  <c r="AH49" i="46"/>
  <c r="AH49" i="44"/>
  <c r="BF49" i="46"/>
  <c r="BF49" i="44"/>
  <c r="AZ51" i="46"/>
  <c r="AZ51" i="44"/>
  <c r="BH51" i="46"/>
  <c r="BH51" i="44"/>
  <c r="X52" i="46"/>
  <c r="X52" i="44"/>
  <c r="BL52" i="46"/>
  <c r="BL52" i="44"/>
  <c r="AX53" i="46"/>
  <c r="AX53" i="44"/>
  <c r="AD54" i="46"/>
  <c r="AD54" i="44"/>
  <c r="BB54" i="46"/>
  <c r="BB54" i="44"/>
  <c r="T55" i="46"/>
  <c r="T55" i="44"/>
  <c r="H56" i="46"/>
  <c r="H56" i="44"/>
  <c r="P56" i="46"/>
  <c r="P56" i="44"/>
  <c r="AF56" i="46"/>
  <c r="AF56" i="44"/>
  <c r="BP57" i="46"/>
  <c r="BP57" i="44"/>
  <c r="AF58" i="46"/>
  <c r="AF58" i="44"/>
  <c r="AN58" i="46"/>
  <c r="AN58" i="44"/>
  <c r="AV59" i="46"/>
  <c r="AV59" i="44"/>
  <c r="D60" i="46"/>
  <c r="D60" i="44"/>
  <c r="AJ60" i="46"/>
  <c r="AJ60" i="44"/>
  <c r="P61" i="46"/>
  <c r="P61" i="44"/>
  <c r="D62" i="46"/>
  <c r="D62" i="44"/>
  <c r="AZ63" i="46"/>
  <c r="AZ63" i="44"/>
  <c r="BP63" i="46"/>
  <c r="BP63" i="44"/>
  <c r="N64" i="46"/>
  <c r="N64" i="44"/>
  <c r="N66" i="46"/>
  <c r="N66" i="44"/>
  <c r="AD66" i="46"/>
  <c r="AD66" i="44"/>
  <c r="AL66" i="46"/>
  <c r="AL66" i="44"/>
  <c r="AE67" i="46"/>
  <c r="AE67" i="44"/>
  <c r="AM67" i="46"/>
  <c r="AM67" i="44"/>
  <c r="BC67" i="46"/>
  <c r="BC67" i="44"/>
  <c r="J68" i="46"/>
  <c r="J68" i="44"/>
  <c r="AH68" i="46"/>
  <c r="AH68" i="44"/>
  <c r="V69" i="46"/>
  <c r="V69" i="44"/>
  <c r="A68" i="27"/>
  <c r="A70" i="44"/>
  <c r="C70" i="46"/>
  <c r="C70" i="44" s="1"/>
  <c r="Z70" i="46"/>
  <c r="Z70" i="44"/>
  <c r="K71" i="46"/>
  <c r="K71" i="44"/>
  <c r="BJ72" i="46"/>
  <c r="BJ72" i="44"/>
  <c r="R73" i="46"/>
  <c r="R73" i="44"/>
  <c r="AH73" i="46"/>
  <c r="AH73" i="44"/>
  <c r="F74" i="46"/>
  <c r="F74" i="44"/>
  <c r="V74" i="46"/>
  <c r="V74" i="44"/>
  <c r="AL74" i="46"/>
  <c r="AL74" i="44"/>
  <c r="BB74" i="46"/>
  <c r="BB74" i="44"/>
  <c r="AH76" i="46"/>
  <c r="AH76" i="44"/>
  <c r="AX76" i="46"/>
  <c r="AX76" i="44"/>
  <c r="F77" i="46"/>
  <c r="F77" i="44"/>
  <c r="K33" i="44"/>
  <c r="AH78" i="44"/>
  <c r="BQ81" i="44"/>
  <c r="AF82" i="44"/>
  <c r="T83" i="44"/>
  <c r="AF84" i="44"/>
  <c r="C78" i="46"/>
  <c r="C78" i="44" s="1"/>
  <c r="AH37" i="44"/>
  <c r="U79" i="44"/>
  <c r="AS81" i="44"/>
  <c r="R89" i="44"/>
  <c r="E79" i="44"/>
  <c r="E81" i="44"/>
  <c r="C63" i="46"/>
  <c r="C63" i="44" s="1"/>
  <c r="Y12" i="44"/>
  <c r="BE17" i="44"/>
  <c r="BM19" i="44"/>
  <c r="BK21" i="44"/>
  <c r="BA23" i="44"/>
  <c r="K25" i="44"/>
  <c r="U26" i="44"/>
  <c r="AO27" i="44"/>
  <c r="Q29" i="44"/>
  <c r="S30" i="44"/>
  <c r="BE67" i="44"/>
  <c r="AC71" i="44"/>
  <c r="D76" i="44"/>
  <c r="J78" i="44"/>
  <c r="AJ78" i="44"/>
  <c r="W79" i="44"/>
  <c r="AM79" i="44"/>
  <c r="BQ79" i="44"/>
  <c r="Y80" i="44"/>
  <c r="AC81" i="44"/>
  <c r="BN82" i="44"/>
  <c r="AL83" i="44"/>
  <c r="BP85" i="44"/>
  <c r="P86" i="44"/>
  <c r="AB87" i="44"/>
  <c r="AV88" i="44"/>
  <c r="BJ88" i="44"/>
  <c r="E90" i="44"/>
  <c r="I91" i="44"/>
  <c r="U92" i="44"/>
  <c r="AM93" i="44"/>
  <c r="AI94" i="44"/>
  <c r="AU95" i="44"/>
  <c r="AA96" i="44"/>
  <c r="BG96" i="44"/>
  <c r="Y97" i="44"/>
  <c r="BE97" i="44"/>
  <c r="BO100" i="44"/>
  <c r="L101" i="44"/>
  <c r="AZ101" i="44"/>
  <c r="BL102" i="44"/>
  <c r="R104" i="44"/>
  <c r="BN108" i="44"/>
  <c r="AN110" i="44"/>
  <c r="F111" i="44"/>
  <c r="AS113" i="44"/>
  <c r="K116" i="44"/>
  <c r="J118" i="44"/>
  <c r="R118" i="44"/>
  <c r="Z118" i="44"/>
  <c r="AH118" i="44"/>
  <c r="AP118" i="44"/>
  <c r="AX118" i="44"/>
  <c r="BF118" i="44"/>
  <c r="BN118" i="44"/>
  <c r="AB119" i="44"/>
  <c r="BG121" i="44"/>
  <c r="O122" i="44"/>
  <c r="F124" i="44"/>
  <c r="AO125" i="44"/>
  <c r="AC128" i="44"/>
  <c r="AS79" i="44"/>
  <c r="BI79" i="44"/>
  <c r="AO80" i="44"/>
  <c r="U81" i="44"/>
  <c r="AZ83" i="44"/>
  <c r="T87" i="44"/>
  <c r="BH87" i="44"/>
  <c r="N88" i="44"/>
  <c r="AL88" i="44"/>
  <c r="D12" i="46"/>
  <c r="D12" i="44"/>
  <c r="Z21" i="46"/>
  <c r="Z21" i="44"/>
  <c r="AO42" i="46"/>
  <c r="AO42" i="44"/>
  <c r="BG43" i="44"/>
  <c r="BG9" i="46"/>
  <c r="BG9" i="44"/>
  <c r="AT28" i="46"/>
  <c r="AT28" i="44"/>
  <c r="A27" i="27"/>
  <c r="C29" i="46"/>
  <c r="C29" i="44" s="1"/>
  <c r="AP29" i="46"/>
  <c r="AP29" i="44"/>
  <c r="A29" i="44"/>
  <c r="BD13" i="44"/>
  <c r="F25" i="44"/>
  <c r="N30" i="44"/>
  <c r="BM35" i="44"/>
  <c r="E41" i="44"/>
  <c r="BC44" i="44"/>
  <c r="E46" i="44"/>
  <c r="AS46" i="44"/>
  <c r="AT48" i="44"/>
  <c r="AJ51" i="44"/>
  <c r="BJ54" i="44"/>
  <c r="AR55" i="44"/>
  <c r="AZ57" i="44"/>
  <c r="H58" i="44"/>
  <c r="L60" i="44"/>
  <c r="AN61" i="44"/>
  <c r="D7" i="46"/>
  <c r="D7" i="44"/>
  <c r="V25" i="46"/>
  <c r="V25" i="44"/>
  <c r="AR22" i="44"/>
  <c r="BH27" i="44"/>
  <c r="AD25" i="44"/>
  <c r="AA43" i="44"/>
  <c r="AO45" i="44"/>
  <c r="BD52" i="44"/>
  <c r="BB25" i="44"/>
  <c r="BN40" i="44"/>
  <c r="U41" i="44"/>
  <c r="O44" i="44"/>
  <c r="Y45" i="44"/>
  <c r="V48" i="44"/>
  <c r="V50" i="44"/>
  <c r="BP19" i="44"/>
  <c r="H23" i="44"/>
  <c r="K47" i="44"/>
  <c r="AD50" i="44"/>
  <c r="BP51" i="44"/>
  <c r="N15" i="44"/>
  <c r="T17" i="44"/>
  <c r="X18" i="44"/>
  <c r="AD20" i="44"/>
  <c r="AA27" i="44"/>
  <c r="Z40" i="44"/>
  <c r="AI43" i="44"/>
  <c r="W44" i="44"/>
  <c r="U46" i="44"/>
  <c r="AA47" i="44"/>
  <c r="AD48" i="44"/>
  <c r="AR51" i="44"/>
  <c r="H52" i="44"/>
  <c r="AN52" i="44"/>
  <c r="R53" i="44"/>
  <c r="AP53" i="44"/>
  <c r="AT54" i="44"/>
  <c r="AZ55" i="44"/>
  <c r="AJ57" i="44"/>
  <c r="P58" i="44"/>
  <c r="AV58" i="44"/>
  <c r="H59" i="44"/>
  <c r="BD59" i="44"/>
  <c r="BD61" i="44"/>
  <c r="L62" i="44"/>
  <c r="V64" i="44"/>
  <c r="BB64" i="44"/>
  <c r="R65" i="44"/>
  <c r="AT66" i="44"/>
  <c r="W67" i="44"/>
  <c r="AU67" i="44"/>
  <c r="Z68" i="44"/>
  <c r="AX68" i="44"/>
  <c r="N69" i="44"/>
  <c r="AD69" i="44"/>
  <c r="AT69" i="44"/>
  <c r="AH70" i="44"/>
  <c r="AD72" i="44"/>
  <c r="BJ74" i="44"/>
  <c r="O75" i="44"/>
  <c r="BC75" i="44"/>
  <c r="BN76" i="44"/>
  <c r="BI41" i="46"/>
  <c r="BI41" i="44"/>
  <c r="I42" i="46"/>
  <c r="I42" i="44"/>
  <c r="BM45" i="46"/>
  <c r="BM45" i="44"/>
  <c r="R21" i="44"/>
  <c r="AV26" i="44"/>
  <c r="AK46" i="44"/>
  <c r="BQ41" i="44"/>
  <c r="AY47" i="44"/>
  <c r="Q42" i="44"/>
  <c r="BA46" i="44"/>
  <c r="F50" i="44"/>
  <c r="AH11" i="44"/>
  <c r="AF23" i="44"/>
  <c r="Z24" i="44"/>
  <c r="X26" i="44"/>
  <c r="AB27" i="44"/>
  <c r="N28" i="44"/>
  <c r="AH40" i="44"/>
  <c r="AK41" i="44"/>
  <c r="BG47" i="44"/>
  <c r="BJ48" i="44"/>
  <c r="AX49" i="44"/>
  <c r="BB50" i="44"/>
  <c r="V54" i="44"/>
  <c r="D55" i="44"/>
  <c r="AB55" i="44"/>
  <c r="T57" i="44"/>
  <c r="BH57" i="44"/>
  <c r="X58" i="44"/>
  <c r="AF59" i="44"/>
  <c r="BP60" i="44"/>
  <c r="X61" i="44"/>
  <c r="T63" i="44"/>
  <c r="AX65" i="44"/>
  <c r="V66" i="44"/>
  <c r="G67" i="44"/>
  <c r="AM75" i="44"/>
  <c r="J76" i="44"/>
  <c r="BI25" i="46"/>
  <c r="BI25" i="44"/>
  <c r="M41" i="46"/>
  <c r="M41" i="44"/>
  <c r="BO43" i="46"/>
  <c r="BO43" i="44"/>
  <c r="M46" i="46"/>
  <c r="M46" i="44"/>
  <c r="AQ47" i="46"/>
  <c r="AQ47" i="44"/>
  <c r="N48" i="46"/>
  <c r="N48" i="44"/>
  <c r="BB48" i="46"/>
  <c r="BB48" i="44"/>
  <c r="BN49" i="46"/>
  <c r="BN49" i="44"/>
  <c r="N50" i="46"/>
  <c r="N50" i="44"/>
  <c r="AL50" i="46"/>
  <c r="AL50" i="44"/>
  <c r="A49" i="27"/>
  <c r="C51" i="46"/>
  <c r="C51" i="44" s="1"/>
  <c r="L51" i="46"/>
  <c r="L51" i="44"/>
  <c r="T51" i="46"/>
  <c r="T51" i="44"/>
  <c r="A53" i="27"/>
  <c r="C55" i="46"/>
  <c r="C55" i="44" s="1"/>
  <c r="BP55" i="46"/>
  <c r="BP55" i="44"/>
  <c r="AN56" i="46"/>
  <c r="AN56" i="44"/>
  <c r="BD56" i="46"/>
  <c r="BD56" i="44"/>
  <c r="BL56" i="46"/>
  <c r="BL56" i="44"/>
  <c r="L57" i="46"/>
  <c r="L57" i="44"/>
  <c r="AR60" i="46"/>
  <c r="AR60" i="44"/>
  <c r="BH60" i="46"/>
  <c r="BH60" i="44"/>
  <c r="AV61" i="46"/>
  <c r="AV61" i="44"/>
  <c r="T62" i="46"/>
  <c r="T62" i="44"/>
  <c r="AR62" i="46"/>
  <c r="AR62" i="44"/>
  <c r="BH62" i="46"/>
  <c r="BH62" i="44"/>
  <c r="BH63" i="46"/>
  <c r="BH63" i="44"/>
  <c r="AD64" i="46"/>
  <c r="AD64" i="44"/>
  <c r="J65" i="46"/>
  <c r="J65" i="44"/>
  <c r="AH65" i="46"/>
  <c r="AH65" i="44"/>
  <c r="AP65" i="46"/>
  <c r="AP65" i="44"/>
  <c r="BN65" i="46"/>
  <c r="BN65" i="44"/>
  <c r="O67" i="46"/>
  <c r="O67" i="44"/>
  <c r="BK67" i="46"/>
  <c r="BK67" i="44"/>
  <c r="R68" i="46"/>
  <c r="R68" i="44"/>
  <c r="AP68" i="46"/>
  <c r="AP68" i="44"/>
  <c r="BF68" i="46"/>
  <c r="BF68" i="44"/>
  <c r="AL69" i="46"/>
  <c r="AL69" i="44"/>
  <c r="BB69" i="46"/>
  <c r="BB69" i="44"/>
  <c r="BJ69" i="46"/>
  <c r="BJ69" i="44"/>
  <c r="R70" i="46"/>
  <c r="R70" i="44"/>
  <c r="BF70" i="46"/>
  <c r="BF70" i="44"/>
  <c r="S71" i="46"/>
  <c r="S71" i="44"/>
  <c r="AA71" i="46"/>
  <c r="AA71" i="44"/>
  <c r="AI71" i="46"/>
  <c r="AI71" i="44"/>
  <c r="AQ71" i="46"/>
  <c r="AQ71" i="44"/>
  <c r="AY71" i="46"/>
  <c r="AY71" i="44"/>
  <c r="BG71" i="46"/>
  <c r="BG71" i="44"/>
  <c r="V72" i="46"/>
  <c r="V72" i="44"/>
  <c r="AL72" i="46"/>
  <c r="AL72" i="44"/>
  <c r="AT72" i="46"/>
  <c r="AT72" i="44"/>
  <c r="BB72" i="46"/>
  <c r="BB72" i="44"/>
  <c r="A71" i="27"/>
  <c r="A73" i="44"/>
  <c r="J73" i="46"/>
  <c r="J73" i="44"/>
  <c r="Z73" i="46"/>
  <c r="Z73" i="44"/>
  <c r="AX73" i="46"/>
  <c r="AX73" i="44"/>
  <c r="BN73" i="46"/>
  <c r="BN73" i="44"/>
  <c r="AD74" i="46"/>
  <c r="AD74" i="44"/>
  <c r="AT74" i="46"/>
  <c r="AT74" i="44"/>
  <c r="G75" i="46"/>
  <c r="G75" i="44"/>
  <c r="W75" i="46"/>
  <c r="W75" i="44"/>
  <c r="AU75" i="46"/>
  <c r="AU75" i="44"/>
  <c r="BK75" i="46"/>
  <c r="BK75" i="44"/>
  <c r="Z76" i="46"/>
  <c r="Z76" i="44"/>
  <c r="AP76" i="46"/>
  <c r="AP76" i="44"/>
  <c r="BF76" i="46"/>
  <c r="BF76" i="44"/>
  <c r="N77" i="46"/>
  <c r="N77" i="44"/>
  <c r="V77" i="46"/>
  <c r="V77" i="44"/>
  <c r="AL77" i="46"/>
  <c r="AL77" i="44"/>
  <c r="BB77" i="46"/>
  <c r="BB77" i="44"/>
  <c r="BJ77" i="46"/>
  <c r="BJ77" i="44"/>
  <c r="R78" i="46"/>
  <c r="R78" i="44"/>
  <c r="Z78" i="46"/>
  <c r="Z78" i="44"/>
  <c r="AP78" i="46"/>
  <c r="AP78" i="44"/>
  <c r="AX78" i="46"/>
  <c r="AX78" i="44"/>
  <c r="BF78" i="46"/>
  <c r="BF78" i="44"/>
  <c r="AK79" i="46"/>
  <c r="AK79" i="44"/>
  <c r="BA79" i="46"/>
  <c r="BA79" i="44"/>
  <c r="I80" i="46"/>
  <c r="I80" i="44"/>
  <c r="BE80" i="46"/>
  <c r="BE80" i="44"/>
  <c r="BM80" i="46"/>
  <c r="BM80" i="44"/>
  <c r="M81" i="46"/>
  <c r="M81" i="44"/>
  <c r="AK81" i="46"/>
  <c r="AK81" i="44"/>
  <c r="H82" i="46"/>
  <c r="H82" i="44"/>
  <c r="AN82" i="46"/>
  <c r="AN82" i="44"/>
  <c r="AV82" i="46"/>
  <c r="AV82" i="44"/>
  <c r="BD82" i="46"/>
  <c r="BD82" i="44"/>
  <c r="BL82" i="46"/>
  <c r="BL82" i="44"/>
  <c r="D83" i="46"/>
  <c r="D83" i="44"/>
  <c r="AB83" i="46"/>
  <c r="AB83" i="44"/>
  <c r="AJ83" i="46"/>
  <c r="AJ83" i="44"/>
  <c r="BP83" i="46"/>
  <c r="BP83" i="44"/>
  <c r="P84" i="46"/>
  <c r="P84" i="44"/>
  <c r="X84" i="46"/>
  <c r="X84" i="44"/>
  <c r="AN84" i="46"/>
  <c r="AN84" i="44"/>
  <c r="AV84" i="46"/>
  <c r="AV84" i="44"/>
  <c r="BL84" i="46"/>
  <c r="BL84" i="44"/>
  <c r="L85" i="46"/>
  <c r="L85" i="44"/>
  <c r="T85" i="46"/>
  <c r="T85" i="44"/>
  <c r="AJ85" i="46"/>
  <c r="AJ85" i="44"/>
  <c r="AZ85" i="46"/>
  <c r="AZ85" i="44"/>
  <c r="H86" i="46"/>
  <c r="H86" i="44"/>
  <c r="X86" i="46"/>
  <c r="X86" i="44"/>
  <c r="AN86" i="46"/>
  <c r="AN86" i="44"/>
  <c r="AV86" i="46"/>
  <c r="AV86" i="44"/>
  <c r="D87" i="46"/>
  <c r="D87" i="44"/>
  <c r="AR87" i="46"/>
  <c r="AR87" i="44"/>
  <c r="BP87" i="44"/>
  <c r="AC90" i="44"/>
  <c r="BA90" i="44"/>
  <c r="AG91" i="44"/>
  <c r="M92" i="44"/>
  <c r="BI92" i="44"/>
  <c r="S94" i="44"/>
  <c r="BG94" i="44"/>
  <c r="G95" i="44"/>
  <c r="F88" i="44"/>
  <c r="AD88" i="44"/>
  <c r="BQ33" i="44"/>
  <c r="AB46" i="44"/>
  <c r="M54" i="44"/>
  <c r="AT88" i="44"/>
  <c r="AP89" i="44"/>
  <c r="M90" i="44"/>
  <c r="Y91" i="44"/>
  <c r="AW91" i="44"/>
  <c r="AC92" i="44"/>
  <c r="K94" i="44"/>
  <c r="AY94" i="44"/>
  <c r="W95" i="44"/>
  <c r="BC95" i="44"/>
  <c r="K96" i="44"/>
  <c r="AY96" i="44"/>
  <c r="Q97" i="44"/>
  <c r="AW97" i="44"/>
  <c r="W99" i="44"/>
  <c r="S100" i="44"/>
  <c r="T101" i="44"/>
  <c r="P102" i="44"/>
  <c r="AV102" i="44"/>
  <c r="N103" i="44"/>
  <c r="J104" i="44"/>
  <c r="AH104" i="44"/>
  <c r="BH105" i="44"/>
  <c r="N107" i="44"/>
  <c r="AH108" i="44"/>
  <c r="AB109" i="44"/>
  <c r="BH109" i="44"/>
  <c r="BB111" i="44"/>
  <c r="BM112" i="44"/>
  <c r="AK113" i="44"/>
  <c r="AY116" i="44"/>
  <c r="AI63" i="46"/>
  <c r="AI63" i="44"/>
  <c r="AY63" i="46"/>
  <c r="AY63" i="44"/>
  <c r="E64" i="46"/>
  <c r="E64" i="44"/>
  <c r="AK66" i="46"/>
  <c r="AK66" i="44"/>
  <c r="BI66" i="46"/>
  <c r="BI66" i="44"/>
  <c r="BB67" i="46"/>
  <c r="BB67" i="44"/>
  <c r="Y68" i="46"/>
  <c r="Y68" i="44"/>
  <c r="U69" i="46"/>
  <c r="U69" i="44"/>
  <c r="AG70" i="46"/>
  <c r="AG70" i="44"/>
  <c r="I76" i="46"/>
  <c r="I76" i="44"/>
  <c r="AS77" i="46"/>
  <c r="AS77" i="44"/>
  <c r="BB88" i="46"/>
  <c r="BB88" i="44"/>
  <c r="AX89" i="46"/>
  <c r="AX89" i="44"/>
  <c r="Q91" i="46"/>
  <c r="Q91" i="44"/>
  <c r="AS92" i="46"/>
  <c r="AS92" i="44"/>
  <c r="AA94" i="46"/>
  <c r="AA94" i="44"/>
  <c r="M98" i="46"/>
  <c r="M98" i="44"/>
  <c r="AS98" i="46"/>
  <c r="AS98" i="44"/>
  <c r="BK99" i="46"/>
  <c r="BK99" i="44"/>
  <c r="AI100" i="46"/>
  <c r="AI100" i="44"/>
  <c r="BP101" i="46"/>
  <c r="BP101" i="44"/>
  <c r="AF102" i="46"/>
  <c r="AF102" i="44"/>
  <c r="AL103" i="46"/>
  <c r="AL103" i="44"/>
  <c r="BF104" i="46"/>
  <c r="BF104" i="44"/>
  <c r="D105" i="46"/>
  <c r="D105" i="44"/>
  <c r="AJ105" i="46"/>
  <c r="AJ105" i="44"/>
  <c r="V107" i="46"/>
  <c r="V107" i="44"/>
  <c r="AD107" i="46"/>
  <c r="AD107" i="44"/>
  <c r="AL107" i="46"/>
  <c r="AL107" i="44"/>
  <c r="AT107" i="46"/>
  <c r="AT107" i="44"/>
  <c r="BB107" i="46"/>
  <c r="BB107" i="44"/>
  <c r="P110" i="46"/>
  <c r="P110" i="44"/>
  <c r="AD111" i="46"/>
  <c r="AD111" i="44"/>
  <c r="I112" i="46"/>
  <c r="I112" i="44"/>
  <c r="AO112" i="46"/>
  <c r="AO112" i="44"/>
  <c r="E113" i="46"/>
  <c r="E113" i="44"/>
  <c r="BI113" i="46"/>
  <c r="BI113" i="44"/>
  <c r="AQ116" i="46"/>
  <c r="AQ116" i="44"/>
  <c r="F117" i="46"/>
  <c r="F117" i="44"/>
  <c r="N117" i="46"/>
  <c r="N117" i="44"/>
  <c r="V117" i="46"/>
  <c r="V117" i="44"/>
  <c r="AD117" i="46"/>
  <c r="AD117" i="44"/>
  <c r="AL117" i="46"/>
  <c r="AL117" i="44"/>
  <c r="AT117" i="46"/>
  <c r="AT117" i="44"/>
  <c r="BB117" i="46"/>
  <c r="BB117" i="44"/>
  <c r="BJ117" i="46"/>
  <c r="BJ117" i="44"/>
  <c r="T119" i="46"/>
  <c r="T119" i="44"/>
  <c r="BP119" i="46"/>
  <c r="BP119" i="44"/>
  <c r="BD120" i="46"/>
  <c r="BD120" i="44"/>
  <c r="S121" i="46"/>
  <c r="S121" i="44"/>
  <c r="BO121" i="46"/>
  <c r="BO121" i="44"/>
  <c r="AM122" i="46"/>
  <c r="AM122" i="44"/>
  <c r="V124" i="46"/>
  <c r="V124" i="44"/>
  <c r="Y125" i="46"/>
  <c r="Y125" i="44"/>
  <c r="BE78" i="44"/>
  <c r="AJ79" i="44"/>
  <c r="U128" i="44"/>
  <c r="O131" i="44"/>
  <c r="G7" i="44"/>
  <c r="AM22" i="44"/>
  <c r="AD29" i="44"/>
  <c r="BL38" i="44"/>
  <c r="AZ18" i="44"/>
  <c r="Q32" i="44"/>
  <c r="AR39" i="44"/>
  <c r="BP18" i="44"/>
  <c r="AP30" i="44"/>
  <c r="M35" i="44"/>
  <c r="N40" i="44"/>
  <c r="U45" i="44"/>
  <c r="AN27" i="44"/>
  <c r="Q28" i="44"/>
  <c r="Y32" i="44"/>
  <c r="AJ37" i="44"/>
  <c r="AG41" i="44"/>
  <c r="W43" i="44"/>
  <c r="C32" i="46"/>
  <c r="C32" i="44" s="1"/>
  <c r="J8" i="44"/>
  <c r="BP16" i="44"/>
  <c r="AW25" i="44"/>
  <c r="S26" i="44"/>
  <c r="H27" i="44"/>
  <c r="R28" i="44"/>
  <c r="F29" i="44"/>
  <c r="Q30" i="44"/>
  <c r="AX30" i="44"/>
  <c r="AD31" i="44"/>
  <c r="AO32" i="44"/>
  <c r="E33" i="44"/>
  <c r="AS33" i="44"/>
  <c r="U35" i="44"/>
  <c r="BI35" i="44"/>
  <c r="BL36" i="44"/>
  <c r="AR37" i="44"/>
  <c r="K39" i="44"/>
  <c r="AZ39" i="44"/>
  <c r="BK43" i="44"/>
  <c r="Q46" i="44"/>
  <c r="AO46" i="44"/>
  <c r="AN62" i="44"/>
  <c r="AP25" i="44"/>
  <c r="M31" i="44"/>
  <c r="O43" i="44"/>
  <c r="V31" i="44"/>
  <c r="Q34" i="44"/>
  <c r="BJ40" i="44"/>
  <c r="L13" i="44"/>
  <c r="D18" i="44"/>
  <c r="Z28" i="44"/>
  <c r="AT31" i="44"/>
  <c r="BA33" i="44"/>
  <c r="AC35" i="44"/>
  <c r="D37" i="44"/>
  <c r="S39" i="44"/>
  <c r="AE43" i="44"/>
  <c r="AB23" i="44"/>
  <c r="AV36" i="44"/>
  <c r="AD14" i="44"/>
  <c r="AK33" i="44"/>
  <c r="BD36" i="44"/>
  <c r="AK42" i="44"/>
  <c r="AU22" i="44"/>
  <c r="AX25" i="44"/>
  <c r="AD40" i="44"/>
  <c r="H17" i="44"/>
  <c r="BF20" i="44"/>
  <c r="D23" i="44"/>
  <c r="X27" i="44"/>
  <c r="AH28" i="44"/>
  <c r="BB29" i="44"/>
  <c r="BE30" i="44"/>
  <c r="BB31" i="44"/>
  <c r="M33" i="44"/>
  <c r="AG34" i="44"/>
  <c r="AK35" i="44"/>
  <c r="BQ35" i="44"/>
  <c r="AM36" i="44"/>
  <c r="AZ37" i="44"/>
  <c r="AF38" i="44"/>
  <c r="T39" i="44"/>
  <c r="BH39" i="44"/>
  <c r="I41" i="44"/>
  <c r="AQ44" i="44"/>
  <c r="BO44" i="44"/>
  <c r="AC45" i="44"/>
  <c r="BQ45" i="44"/>
  <c r="Y46" i="44"/>
  <c r="BI53" i="44"/>
  <c r="Q54" i="44"/>
  <c r="A32" i="44"/>
  <c r="Z20" i="44"/>
  <c r="P38" i="44"/>
  <c r="AL29" i="44"/>
  <c r="BM32" i="44"/>
  <c r="X36" i="44"/>
  <c r="D39" i="44"/>
  <c r="BM41" i="44"/>
  <c r="G17" i="44"/>
  <c r="AX20" i="44"/>
  <c r="AR23" i="44"/>
  <c r="Z25" i="44"/>
  <c r="N29" i="44"/>
  <c r="R30" i="44"/>
  <c r="AW32" i="44"/>
  <c r="Y34" i="44"/>
  <c r="AF36" i="44"/>
  <c r="AY37" i="44"/>
  <c r="BG39" i="44"/>
  <c r="AO41" i="44"/>
  <c r="AI44" i="44"/>
  <c r="A41" i="44"/>
  <c r="AM9" i="44"/>
  <c r="AY23" i="44"/>
  <c r="AH25" i="44"/>
  <c r="BL27" i="44"/>
  <c r="Z30" i="44"/>
  <c r="BN30" i="44"/>
  <c r="BJ31" i="44"/>
  <c r="BI33" i="44"/>
  <c r="AO34" i="44"/>
  <c r="AS35" i="44"/>
  <c r="G36" i="44"/>
  <c r="T37" i="44"/>
  <c r="AB39" i="44"/>
  <c r="BO39" i="44"/>
  <c r="AL40" i="44"/>
  <c r="AW41" i="44"/>
  <c r="BA42" i="44"/>
  <c r="AM43" i="44"/>
  <c r="K44" i="44"/>
  <c r="E45" i="44"/>
  <c r="AK45" i="44"/>
  <c r="O51" i="44"/>
  <c r="AM51" i="44"/>
  <c r="AV62" i="44"/>
  <c r="A13" i="44"/>
  <c r="AB12" i="46"/>
  <c r="AB12" i="44"/>
  <c r="BJ15" i="46"/>
  <c r="BJ15" i="44"/>
  <c r="AO11" i="44"/>
  <c r="AF13" i="44"/>
  <c r="V15" i="44"/>
  <c r="A16" i="44"/>
  <c r="AP11" i="44"/>
  <c r="AV13" i="44"/>
  <c r="AL15" i="44"/>
  <c r="AZ17" i="44"/>
  <c r="BG19" i="44"/>
  <c r="AT20" i="44"/>
  <c r="AE21" i="44"/>
  <c r="M23" i="44"/>
  <c r="AE24" i="44"/>
  <c r="S25" i="44"/>
  <c r="AQ25" i="44"/>
  <c r="BG25" i="44"/>
  <c r="AN26" i="44"/>
  <c r="T27" i="44"/>
  <c r="AR27" i="44"/>
  <c r="BB28" i="44"/>
  <c r="BC29" i="44"/>
  <c r="AT30" i="44"/>
  <c r="L32" i="44"/>
  <c r="BI34" i="44"/>
  <c r="AW35" i="44"/>
  <c r="BB44" i="44"/>
  <c r="AA51" i="44"/>
  <c r="D17" i="46"/>
  <c r="D17" i="44"/>
  <c r="AX11" i="44"/>
  <c r="BD18" i="44"/>
  <c r="BH19" i="44"/>
  <c r="AS25" i="44"/>
  <c r="BD7" i="46"/>
  <c r="BD7" i="44"/>
  <c r="AQ10" i="46"/>
  <c r="AQ10" i="44"/>
  <c r="BP13" i="46"/>
  <c r="BP13" i="44"/>
  <c r="AC23" i="46"/>
  <c r="AC23" i="44"/>
  <c r="AC26" i="46"/>
  <c r="AC26" i="44"/>
  <c r="AG27" i="46"/>
  <c r="AG27" i="44"/>
  <c r="BM27" i="46"/>
  <c r="BM27" i="44"/>
  <c r="P47" i="46"/>
  <c r="P47" i="44"/>
  <c r="AV47" i="46"/>
  <c r="AV47" i="44"/>
  <c r="K48" i="46"/>
  <c r="K48" i="44"/>
  <c r="BK49" i="46"/>
  <c r="BK49" i="44"/>
  <c r="AW51" i="46"/>
  <c r="AW51" i="44"/>
  <c r="BG54" i="46"/>
  <c r="BG54" i="44"/>
  <c r="BM57" i="46"/>
  <c r="BM57" i="44"/>
  <c r="U58" i="46"/>
  <c r="U58" i="44"/>
  <c r="AS58" i="46"/>
  <c r="AS58" i="44"/>
  <c r="BQ58" i="46"/>
  <c r="BQ58" i="44"/>
  <c r="AW19" i="46"/>
  <c r="AW19" i="44"/>
  <c r="AA20" i="46"/>
  <c r="AA20" i="44"/>
  <c r="AM10" i="44"/>
  <c r="BP12" i="44"/>
  <c r="P18" i="44"/>
  <c r="AG19" i="44"/>
  <c r="K20" i="44"/>
  <c r="AU21" i="44"/>
  <c r="BH22" i="44"/>
  <c r="AK23" i="44"/>
  <c r="BL23" i="44"/>
  <c r="BK24" i="44"/>
  <c r="BD26" i="44"/>
  <c r="BP27" i="44"/>
  <c r="AQ28" i="44"/>
  <c r="J29" i="44"/>
  <c r="AM29" i="44"/>
  <c r="K30" i="44"/>
  <c r="AD30" i="44"/>
  <c r="BJ30" i="44"/>
  <c r="BO38" i="44"/>
  <c r="J40" i="44"/>
  <c r="BM42" i="44"/>
  <c r="AQ43" i="44"/>
  <c r="G44" i="44"/>
  <c r="AM44" i="44"/>
  <c r="BK44" i="44"/>
  <c r="Q45" i="44"/>
  <c r="AV45" i="44"/>
  <c r="AO49" i="44"/>
  <c r="K62" i="44"/>
  <c r="AL67" i="44"/>
  <c r="AW68" i="44"/>
  <c r="BA69" i="44"/>
  <c r="Q70" i="44"/>
  <c r="AW70" i="44"/>
  <c r="BQ72" i="44"/>
  <c r="BE73" i="44"/>
  <c r="E74" i="44"/>
  <c r="U74" i="44"/>
  <c r="AS74" i="44"/>
  <c r="F75" i="44"/>
  <c r="Y31" i="46"/>
  <c r="Y31" i="44"/>
  <c r="W37" i="46"/>
  <c r="W37" i="44"/>
  <c r="BC37" i="46"/>
  <c r="BC37" i="44"/>
  <c r="AK48" i="46"/>
  <c r="AK48" i="44"/>
  <c r="BI48" i="46"/>
  <c r="BI48" i="44"/>
  <c r="K51" i="46"/>
  <c r="K51" i="44"/>
  <c r="G52" i="46"/>
  <c r="G52" i="44"/>
  <c r="O61" i="46"/>
  <c r="O61" i="44"/>
  <c r="AM61" i="46"/>
  <c r="AM61" i="44"/>
  <c r="Q65" i="46"/>
  <c r="Q65" i="44"/>
  <c r="BA66" i="46"/>
  <c r="BA66" i="44"/>
  <c r="BF71" i="46"/>
  <c r="BF71" i="44"/>
  <c r="E72" i="46"/>
  <c r="E72" i="44"/>
  <c r="U72" i="46"/>
  <c r="U72" i="44"/>
  <c r="Q73" i="46"/>
  <c r="Q73" i="44"/>
  <c r="BM73" i="46"/>
  <c r="BM73" i="44"/>
  <c r="AC74" i="46"/>
  <c r="AC74" i="44"/>
  <c r="AR17" i="46"/>
  <c r="AR17" i="44"/>
  <c r="AP21" i="46"/>
  <c r="AP21" i="44"/>
  <c r="BD23" i="46"/>
  <c r="BD23" i="44"/>
  <c r="AP24" i="46"/>
  <c r="AP24" i="44"/>
  <c r="N25" i="46"/>
  <c r="N25" i="44"/>
  <c r="A24" i="27"/>
  <c r="A26" i="44"/>
  <c r="D27" i="46"/>
  <c r="D27" i="44"/>
  <c r="BN29" i="46"/>
  <c r="BN29" i="44"/>
  <c r="BD39" i="46"/>
  <c r="BD39" i="44"/>
  <c r="K43" i="46"/>
  <c r="K43" i="44"/>
  <c r="AW45" i="46"/>
  <c r="AW45" i="44"/>
  <c r="AC46" i="46"/>
  <c r="AC46" i="44"/>
  <c r="A47" i="27"/>
  <c r="C49" i="46"/>
  <c r="C49" i="44" s="1"/>
  <c r="A49" i="44"/>
  <c r="R49" i="46"/>
  <c r="R49" i="44"/>
  <c r="AP49" i="46"/>
  <c r="AP49" i="44"/>
  <c r="AT50" i="46"/>
  <c r="AT50" i="44"/>
  <c r="AB51" i="46"/>
  <c r="AB51" i="44"/>
  <c r="AF52" i="46"/>
  <c r="AF52" i="44"/>
  <c r="J53" i="46"/>
  <c r="J53" i="44"/>
  <c r="AH53" i="46"/>
  <c r="AH53" i="44"/>
  <c r="BF53" i="46"/>
  <c r="BF53" i="44"/>
  <c r="N54" i="46"/>
  <c r="N54" i="44"/>
  <c r="AL54" i="46"/>
  <c r="AL54" i="44"/>
  <c r="AJ55" i="46"/>
  <c r="AJ55" i="44"/>
  <c r="X56" i="46"/>
  <c r="X56" i="44"/>
  <c r="AV56" i="46"/>
  <c r="AV56" i="44"/>
  <c r="AR57" i="46"/>
  <c r="AR57" i="44"/>
  <c r="X59" i="46"/>
  <c r="X59" i="44"/>
  <c r="AS59" i="44"/>
  <c r="BQ59" i="44"/>
  <c r="AB60" i="44"/>
  <c r="BE60" i="44"/>
  <c r="BL61" i="44"/>
  <c r="AB62" i="44"/>
  <c r="BP62" i="44"/>
  <c r="BE63" i="44"/>
  <c r="K64" i="44"/>
  <c r="AL64" i="44"/>
  <c r="BJ64" i="44"/>
  <c r="Q76" i="44"/>
  <c r="BI77" i="44"/>
  <c r="AZ79" i="44"/>
  <c r="AF80" i="44"/>
  <c r="AI7" i="46"/>
  <c r="AI7" i="44"/>
  <c r="BK16" i="46"/>
  <c r="BK16" i="44"/>
  <c r="E20" i="46"/>
  <c r="E20" i="44"/>
  <c r="U20" i="46"/>
  <c r="U20" i="44"/>
  <c r="AK20" i="46"/>
  <c r="AK20" i="44"/>
  <c r="AO21" i="46"/>
  <c r="AO21" i="44"/>
  <c r="Q24" i="46"/>
  <c r="Q24" i="44"/>
  <c r="BE24" i="46"/>
  <c r="BE24" i="44"/>
  <c r="U28" i="46"/>
  <c r="U28" i="44"/>
  <c r="Y14" i="44"/>
  <c r="G23" i="44"/>
  <c r="BG36" i="44"/>
  <c r="S7" i="44"/>
  <c r="AH9" i="44"/>
  <c r="BA15" i="44"/>
  <c r="AU16" i="44"/>
  <c r="BE21" i="44"/>
  <c r="BK23" i="44"/>
  <c r="AU26" i="44"/>
  <c r="AI27" i="44"/>
  <c r="AG29" i="44"/>
  <c r="X33" i="44"/>
  <c r="K36" i="44"/>
  <c r="AI36" i="44"/>
  <c r="I40" i="44"/>
  <c r="AX43" i="44"/>
  <c r="AL44" i="44"/>
  <c r="R47" i="44"/>
  <c r="AS48" i="44"/>
  <c r="AI51" i="44"/>
  <c r="AY51" i="44"/>
  <c r="AW53" i="44"/>
  <c r="BM53" i="44"/>
  <c r="AI55" i="44"/>
  <c r="K57" i="44"/>
  <c r="BK58" i="44"/>
  <c r="O59" i="44"/>
  <c r="BO60" i="44"/>
  <c r="S62" i="44"/>
  <c r="A9" i="27"/>
  <c r="A11" i="44"/>
  <c r="O16" i="46"/>
  <c r="O16" i="44"/>
  <c r="G18" i="46"/>
  <c r="G18" i="44"/>
  <c r="AY19" i="46"/>
  <c r="AY19" i="44"/>
  <c r="BM21" i="46"/>
  <c r="BM21" i="44"/>
  <c r="S22" i="46"/>
  <c r="S22" i="44"/>
  <c r="AM23" i="46"/>
  <c r="AM23" i="44"/>
  <c r="AC15" i="44"/>
  <c r="BQ20" i="44"/>
  <c r="E25" i="44"/>
  <c r="AA36" i="44"/>
  <c r="BQ28" i="44"/>
  <c r="BE29" i="44"/>
  <c r="AJ32" i="44"/>
  <c r="AI38" i="44"/>
  <c r="Z43" i="44"/>
  <c r="U48" i="44"/>
  <c r="Q11" i="44"/>
  <c r="AG14" i="44"/>
  <c r="BI15" i="44"/>
  <c r="BC18" i="44"/>
  <c r="AQ19" i="44"/>
  <c r="M25" i="44"/>
  <c r="S27" i="44"/>
  <c r="D32" i="44"/>
  <c r="AR32" i="44"/>
  <c r="BP32" i="44"/>
  <c r="X35" i="44"/>
  <c r="BG38" i="44"/>
  <c r="W39" i="44"/>
  <c r="BC39" i="44"/>
  <c r="N44" i="44"/>
  <c r="P45" i="44"/>
  <c r="AN45" i="44"/>
  <c r="BL45" i="44"/>
  <c r="Z47" i="44"/>
  <c r="E48" i="44"/>
  <c r="AS50" i="44"/>
  <c r="BQ50" i="44"/>
  <c r="S51" i="44"/>
  <c r="AM52" i="44"/>
  <c r="BC52" i="44"/>
  <c r="I53" i="44"/>
  <c r="S55" i="44"/>
  <c r="BG55" i="44"/>
  <c r="AU58" i="44"/>
  <c r="AQ60" i="44"/>
  <c r="BO62" i="44"/>
  <c r="S63" i="44"/>
  <c r="A5" i="27"/>
  <c r="C7" i="46"/>
  <c r="C7" i="44" s="1"/>
  <c r="BC13" i="46"/>
  <c r="BC13" i="44"/>
  <c r="BE14" i="46"/>
  <c r="BE14" i="44"/>
  <c r="AQ22" i="46"/>
  <c r="AQ22" i="44"/>
  <c r="AM18" i="44"/>
  <c r="AS20" i="44"/>
  <c r="H35" i="44"/>
  <c r="AO24" i="44"/>
  <c r="K27" i="44"/>
  <c r="AS28" i="44"/>
  <c r="BL33" i="44"/>
  <c r="AY7" i="44"/>
  <c r="AP9" i="44"/>
  <c r="AI12" i="44"/>
  <c r="E15" i="44"/>
  <c r="O18" i="44"/>
  <c r="AY22" i="44"/>
  <c r="O23" i="44"/>
  <c r="W26" i="44"/>
  <c r="BO27" i="44"/>
  <c r="BM29" i="44"/>
  <c r="Q31" i="44"/>
  <c r="BH34" i="44"/>
  <c r="AU37" i="44"/>
  <c r="AH43" i="44"/>
  <c r="BF43" i="44"/>
  <c r="BP46" i="44"/>
  <c r="AX47" i="44"/>
  <c r="BM49" i="44"/>
  <c r="G58" i="44"/>
  <c r="AE58" i="44"/>
  <c r="AY62" i="44"/>
  <c r="AW14" i="46"/>
  <c r="AW14" i="44"/>
  <c r="W16" i="46"/>
  <c r="W16" i="44"/>
  <c r="I21" i="46"/>
  <c r="I21" i="44"/>
  <c r="E28" i="46"/>
  <c r="E28" i="44"/>
  <c r="V10" i="44"/>
  <c r="AK28" i="44"/>
  <c r="AD10" i="44"/>
  <c r="BG27" i="44"/>
  <c r="AB34" i="44"/>
  <c r="AM16" i="44"/>
  <c r="AF45" i="44"/>
  <c r="AQ9" i="44"/>
  <c r="AQ12" i="44"/>
  <c r="BC16" i="44"/>
  <c r="AC20" i="44"/>
  <c r="BI20" i="44"/>
  <c r="AA22" i="44"/>
  <c r="BG22" i="44"/>
  <c r="I24" i="44"/>
  <c r="AC28" i="44"/>
  <c r="BA28" i="44"/>
  <c r="BL35" i="44"/>
  <c r="S36" i="44"/>
  <c r="AE39" i="44"/>
  <c r="J43" i="44"/>
  <c r="AG49" i="44"/>
  <c r="AW49" i="44"/>
  <c r="BA50" i="44"/>
  <c r="BE53" i="44"/>
  <c r="BA54" i="44"/>
  <c r="BQ54" i="44"/>
  <c r="AQ55" i="44"/>
  <c r="W56" i="44"/>
  <c r="S57" i="44"/>
  <c r="AA60" i="44"/>
  <c r="AI62" i="44"/>
  <c r="BN9" i="46"/>
  <c r="BN9" i="44"/>
  <c r="AS15" i="46"/>
  <c r="AS15" i="44"/>
  <c r="M20" i="46"/>
  <c r="M20" i="44"/>
  <c r="Q21" i="46"/>
  <c r="Q21" i="44"/>
  <c r="AE23" i="46"/>
  <c r="AE23" i="44"/>
  <c r="U25" i="46"/>
  <c r="U25" i="44"/>
  <c r="AK25" i="46"/>
  <c r="AK25" i="44"/>
  <c r="G26" i="46"/>
  <c r="G26" i="44"/>
  <c r="O26" i="46"/>
  <c r="O26" i="44"/>
  <c r="AM26" i="46"/>
  <c r="AM26" i="44"/>
  <c r="BK26" i="46"/>
  <c r="BK26" i="44"/>
  <c r="AY27" i="46"/>
  <c r="AY27" i="44"/>
  <c r="BI28" i="46"/>
  <c r="BI28" i="44"/>
  <c r="I29" i="46"/>
  <c r="I29" i="44"/>
  <c r="Y29" i="46"/>
  <c r="Y29" i="44"/>
  <c r="AO29" i="46"/>
  <c r="AO29" i="44"/>
  <c r="AW29" i="46"/>
  <c r="AW29" i="44"/>
  <c r="I31" i="46"/>
  <c r="I31" i="44"/>
  <c r="AG31" i="46"/>
  <c r="AG31" i="44"/>
  <c r="AW31" i="46"/>
  <c r="AW31" i="44"/>
  <c r="BE31" i="46"/>
  <c r="BE31" i="44"/>
  <c r="AB32" i="46"/>
  <c r="AB32" i="44"/>
  <c r="BH32" i="46"/>
  <c r="BH32" i="44"/>
  <c r="P33" i="46"/>
  <c r="P33" i="44"/>
  <c r="AF33" i="46"/>
  <c r="AF33" i="44"/>
  <c r="AN33" i="46"/>
  <c r="AN33" i="44"/>
  <c r="AV33" i="46"/>
  <c r="AV33" i="44"/>
  <c r="L34" i="46"/>
  <c r="L34" i="44"/>
  <c r="AJ34" i="46"/>
  <c r="AJ34" i="44"/>
  <c r="AR34" i="46"/>
  <c r="AR34" i="44"/>
  <c r="AZ34" i="46"/>
  <c r="AZ34" i="44"/>
  <c r="BP34" i="46"/>
  <c r="BP34" i="44"/>
  <c r="P35" i="46"/>
  <c r="P35" i="44"/>
  <c r="AF35" i="46"/>
  <c r="AF35" i="44"/>
  <c r="AN35" i="46"/>
  <c r="AN35" i="44"/>
  <c r="AV35" i="46"/>
  <c r="AV35" i="44"/>
  <c r="BD35" i="46"/>
  <c r="BD35" i="44"/>
  <c r="AQ36" i="46"/>
  <c r="AQ36" i="44"/>
  <c r="AY36" i="46"/>
  <c r="AY36" i="44"/>
  <c r="G37" i="46"/>
  <c r="G37" i="44"/>
  <c r="O37" i="46"/>
  <c r="O37" i="44"/>
  <c r="AM37" i="46"/>
  <c r="AM37" i="44"/>
  <c r="K38" i="46"/>
  <c r="K38" i="44"/>
  <c r="AQ38" i="46"/>
  <c r="AQ38" i="44"/>
  <c r="O39" i="46"/>
  <c r="O39" i="44"/>
  <c r="AU39" i="46"/>
  <c r="AU39" i="44"/>
  <c r="BK39" i="46"/>
  <c r="BK39" i="44"/>
  <c r="AP43" i="46"/>
  <c r="AP43" i="44"/>
  <c r="BN43" i="46"/>
  <c r="BN43" i="44"/>
  <c r="V44" i="46"/>
  <c r="V44" i="44"/>
  <c r="AT44" i="46"/>
  <c r="AT44" i="44"/>
  <c r="BJ44" i="46"/>
  <c r="BJ44" i="44"/>
  <c r="A43" i="27"/>
  <c r="A45" i="44"/>
  <c r="BD45" i="46"/>
  <c r="BD45" i="44"/>
  <c r="L46" i="46"/>
  <c r="L46" i="44"/>
  <c r="T46" i="46"/>
  <c r="T46" i="44"/>
  <c r="AJ46" i="46"/>
  <c r="AJ46" i="44"/>
  <c r="AR46" i="46"/>
  <c r="AR46" i="44"/>
  <c r="BH46" i="46"/>
  <c r="BH46" i="44"/>
  <c r="AP47" i="46"/>
  <c r="AP47" i="44"/>
  <c r="BF47" i="46"/>
  <c r="BF47" i="44"/>
  <c r="M48" i="46"/>
  <c r="M48" i="44"/>
  <c r="AC48" i="46"/>
  <c r="AC48" i="44"/>
  <c r="BA48" i="46"/>
  <c r="BA48" i="44"/>
  <c r="BQ48" i="46"/>
  <c r="BQ48" i="44"/>
  <c r="I49" i="46"/>
  <c r="I49" i="44"/>
  <c r="Y49" i="46"/>
  <c r="Y49" i="44"/>
  <c r="BE49" i="46"/>
  <c r="BE49" i="44"/>
  <c r="M50" i="46"/>
  <c r="M50" i="44"/>
  <c r="AC50" i="46"/>
  <c r="AC50" i="44"/>
  <c r="AK50" i="46"/>
  <c r="AK50" i="44"/>
  <c r="BI50" i="46"/>
  <c r="BI50" i="44"/>
  <c r="BG51" i="46"/>
  <c r="BG51" i="44"/>
  <c r="O52" i="46"/>
  <c r="O52" i="44"/>
  <c r="W52" i="46"/>
  <c r="W52" i="44"/>
  <c r="AE52" i="46"/>
  <c r="AE52" i="44"/>
  <c r="BK52" i="46"/>
  <c r="BK52" i="44"/>
  <c r="AG53" i="46"/>
  <c r="AG53" i="44"/>
  <c r="E54" i="46"/>
  <c r="E54" i="44"/>
  <c r="U54" i="46"/>
  <c r="U54" i="44"/>
  <c r="AC54" i="46"/>
  <c r="AC54" i="44"/>
  <c r="AK54" i="46"/>
  <c r="AK54" i="44"/>
  <c r="AS54" i="46"/>
  <c r="AS54" i="44"/>
  <c r="BI54" i="46"/>
  <c r="BI54" i="44"/>
  <c r="K55" i="46"/>
  <c r="K55" i="44"/>
  <c r="AA55" i="46"/>
  <c r="AA55" i="44"/>
  <c r="AY55" i="46"/>
  <c r="AY55" i="44"/>
  <c r="G56" i="46"/>
  <c r="G56" i="44"/>
  <c r="O56" i="46"/>
  <c r="O56" i="44"/>
  <c r="AE56" i="46"/>
  <c r="AE56" i="44"/>
  <c r="AM56" i="46"/>
  <c r="AM56" i="44"/>
  <c r="AU56" i="46"/>
  <c r="AU56" i="44"/>
  <c r="BK56" i="46"/>
  <c r="BK56" i="44"/>
  <c r="AA57" i="46"/>
  <c r="AA57" i="44"/>
  <c r="AI57" i="46"/>
  <c r="AI57" i="44"/>
  <c r="AY57" i="46"/>
  <c r="AY57" i="44"/>
  <c r="BO57" i="46"/>
  <c r="BO57" i="44"/>
  <c r="W58" i="46"/>
  <c r="W58" i="44"/>
  <c r="AM58" i="46"/>
  <c r="AM58" i="44"/>
  <c r="BC58" i="46"/>
  <c r="BC58" i="44"/>
  <c r="G59" i="46"/>
  <c r="G59" i="44"/>
  <c r="W59" i="46"/>
  <c r="W59" i="44"/>
  <c r="AM59" i="46"/>
  <c r="AM59" i="44"/>
  <c r="BC59" i="46"/>
  <c r="BC59" i="44"/>
  <c r="BK59" i="46"/>
  <c r="BK59" i="44"/>
  <c r="K60" i="46"/>
  <c r="K60" i="44"/>
  <c r="S60" i="46"/>
  <c r="S60" i="44"/>
  <c r="AI60" i="46"/>
  <c r="AI60" i="44"/>
  <c r="AY60" i="46"/>
  <c r="AY60" i="44"/>
  <c r="BG60" i="46"/>
  <c r="BG60" i="44"/>
  <c r="G61" i="46"/>
  <c r="G61" i="44"/>
  <c r="W61" i="46"/>
  <c r="W61" i="44"/>
  <c r="AE61" i="46"/>
  <c r="AE61" i="44"/>
  <c r="AU61" i="46"/>
  <c r="AU61" i="44"/>
  <c r="BC61" i="46"/>
  <c r="BC61" i="44"/>
  <c r="BK61" i="46"/>
  <c r="BK61" i="44"/>
  <c r="AQ62" i="46"/>
  <c r="AQ62" i="44"/>
  <c r="BG62" i="46"/>
  <c r="BG62" i="44"/>
  <c r="AA63" i="46"/>
  <c r="AA63" i="44"/>
  <c r="AQ63" i="46"/>
  <c r="AQ63" i="44"/>
  <c r="BG63" i="46"/>
  <c r="BG63" i="44"/>
  <c r="M64" i="46"/>
  <c r="M64" i="44"/>
  <c r="AC64" i="46"/>
  <c r="AC64" i="44"/>
  <c r="AK64" i="46"/>
  <c r="AK64" i="44"/>
  <c r="AS64" i="46"/>
  <c r="AS64" i="44"/>
  <c r="BA64" i="46"/>
  <c r="BA64" i="44"/>
  <c r="BI64" i="46"/>
  <c r="BI64" i="44"/>
  <c r="BQ64" i="46"/>
  <c r="BQ64" i="44"/>
  <c r="Y65" i="46"/>
  <c r="Y65" i="44"/>
  <c r="AO65" i="46"/>
  <c r="AO65" i="44"/>
  <c r="AW65" i="46"/>
  <c r="AW65" i="44"/>
  <c r="BM65" i="46"/>
  <c r="BM65" i="44"/>
  <c r="M66" i="46"/>
  <c r="M66" i="44"/>
  <c r="AC66" i="46"/>
  <c r="AC66" i="44"/>
  <c r="AS66" i="46"/>
  <c r="AS66" i="44"/>
  <c r="BQ66" i="46"/>
  <c r="BQ66" i="44"/>
  <c r="N67" i="46"/>
  <c r="N67" i="44"/>
  <c r="AD67" i="46"/>
  <c r="AD67" i="44"/>
  <c r="AT67" i="46"/>
  <c r="AT67" i="44"/>
  <c r="BJ67" i="46"/>
  <c r="BJ67" i="44"/>
  <c r="A66" i="27"/>
  <c r="C68" i="46"/>
  <c r="C68" i="44" s="1"/>
  <c r="I68" i="46"/>
  <c r="I68" i="44"/>
  <c r="Q68" i="46"/>
  <c r="Q68" i="44"/>
  <c r="K9" i="46"/>
  <c r="K9" i="44"/>
  <c r="AY9" i="46"/>
  <c r="AY9" i="44"/>
  <c r="G10" i="46"/>
  <c r="G10" i="44"/>
  <c r="J11" i="46"/>
  <c r="J11" i="44"/>
  <c r="R11" i="46"/>
  <c r="R11" i="44"/>
  <c r="BF11" i="46"/>
  <c r="BF11" i="44"/>
  <c r="L12" i="46"/>
  <c r="L12" i="44"/>
  <c r="T12" i="46"/>
  <c r="T12" i="44"/>
  <c r="AJ12" i="46"/>
  <c r="AJ12" i="44"/>
  <c r="BH12" i="46"/>
  <c r="BH12" i="44"/>
  <c r="H13" i="46"/>
  <c r="H13" i="44"/>
  <c r="AN13" i="46"/>
  <c r="AN13" i="44"/>
  <c r="BL13" i="46"/>
  <c r="BL13" i="44"/>
  <c r="F15" i="46"/>
  <c r="F15" i="44"/>
  <c r="AD15" i="46"/>
  <c r="AD15" i="44"/>
  <c r="AT15" i="46"/>
  <c r="AT15" i="44"/>
  <c r="R9" i="46"/>
  <c r="R9" i="44"/>
  <c r="AU18" i="46"/>
  <c r="AU18" i="44"/>
  <c r="K22" i="46"/>
  <c r="K22" i="44"/>
  <c r="BM24" i="46"/>
  <c r="BM24" i="44"/>
  <c r="AI22" i="44"/>
  <c r="BQ25" i="44"/>
  <c r="I14" i="44"/>
  <c r="AI19" i="44"/>
  <c r="M28" i="44"/>
  <c r="BP17" i="44"/>
  <c r="AF18" i="44"/>
  <c r="D19" i="44"/>
  <c r="AR19" i="44"/>
  <c r="J24" i="44"/>
  <c r="AF26" i="44"/>
  <c r="T19" i="44"/>
  <c r="AB17" i="44"/>
  <c r="R24" i="44"/>
  <c r="AZ27" i="44"/>
  <c r="V28" i="44"/>
  <c r="Z29" i="44"/>
  <c r="F30" i="44"/>
  <c r="V30" i="44"/>
  <c r="AX31" i="44"/>
  <c r="AC69" i="44"/>
  <c r="AG68" i="46"/>
  <c r="AG68" i="44"/>
  <c r="BM68" i="46"/>
  <c r="BM68" i="44"/>
  <c r="BM70" i="46"/>
  <c r="BM70" i="44"/>
  <c r="AX71" i="46"/>
  <c r="AX71" i="44"/>
  <c r="I73" i="46"/>
  <c r="I73" i="44"/>
  <c r="AG73" i="46"/>
  <c r="AG73" i="44"/>
  <c r="BA74" i="46"/>
  <c r="BA74" i="44"/>
  <c r="N75" i="46"/>
  <c r="N75" i="44"/>
  <c r="AD75" i="46"/>
  <c r="AD75" i="44"/>
  <c r="AV18" i="46"/>
  <c r="AV18" i="44"/>
  <c r="L19" i="46"/>
  <c r="L19" i="44"/>
  <c r="F20" i="46"/>
  <c r="F20" i="44"/>
  <c r="AV23" i="46"/>
  <c r="AV23" i="44"/>
  <c r="AH24" i="46"/>
  <c r="AH24" i="44"/>
  <c r="P26" i="46"/>
  <c r="P26" i="44"/>
  <c r="BL26" i="46"/>
  <c r="BL26" i="44"/>
  <c r="AL28" i="46"/>
  <c r="AL28" i="44"/>
  <c r="AH29" i="46"/>
  <c r="AH29" i="44"/>
  <c r="R40" i="46"/>
  <c r="R40" i="44"/>
  <c r="BF40" i="46"/>
  <c r="BF40" i="44"/>
  <c r="AC41" i="46"/>
  <c r="AC41" i="44"/>
  <c r="Y42" i="46"/>
  <c r="Y42" i="44"/>
  <c r="BE42" i="46"/>
  <c r="BE42" i="44"/>
  <c r="S43" i="46"/>
  <c r="S43" i="44"/>
  <c r="AG45" i="44"/>
  <c r="S47" i="44"/>
  <c r="BI55" i="44"/>
  <c r="AO76" i="44"/>
  <c r="BE76" i="44"/>
  <c r="AC77" i="44"/>
  <c r="AJ81" i="44"/>
  <c r="BH81" i="44"/>
  <c r="G82" i="44"/>
  <c r="N62" i="46"/>
  <c r="N62" i="44"/>
  <c r="P69" i="46"/>
  <c r="P69" i="44"/>
  <c r="BQ71" i="46"/>
  <c r="BQ71" i="44"/>
  <c r="Q75" i="46"/>
  <c r="Q75" i="44"/>
  <c r="AG75" i="46"/>
  <c r="AG75" i="44"/>
  <c r="D78" i="46"/>
  <c r="D78" i="44"/>
  <c r="BP78" i="46"/>
  <c r="BP78" i="44"/>
  <c r="BC79" i="46"/>
  <c r="BC79" i="44"/>
  <c r="R84" i="46"/>
  <c r="R84" i="44"/>
  <c r="BN84" i="46"/>
  <c r="BN84" i="44"/>
  <c r="V85" i="46"/>
  <c r="V85" i="44"/>
  <c r="AT85" i="46"/>
  <c r="AT85" i="44"/>
  <c r="F87" i="46"/>
  <c r="F87" i="44"/>
  <c r="BL88" i="46"/>
  <c r="BL88" i="44"/>
  <c r="BI94" i="46"/>
  <c r="BI94" i="44"/>
  <c r="E96" i="46"/>
  <c r="E96" i="44"/>
  <c r="AI97" i="46"/>
  <c r="AI97" i="44"/>
  <c r="AP102" i="46"/>
  <c r="AP102" i="44"/>
  <c r="X103" i="46"/>
  <c r="X103" i="44"/>
  <c r="AB104" i="46"/>
  <c r="AB104" i="44"/>
  <c r="N105" i="46"/>
  <c r="N105" i="44"/>
  <c r="H107" i="46"/>
  <c r="H107" i="44"/>
  <c r="AB108" i="46"/>
  <c r="AB108" i="44"/>
  <c r="AT109" i="46"/>
  <c r="AT109" i="44"/>
  <c r="BF110" i="46"/>
  <c r="BF110" i="44"/>
  <c r="BO112" i="46"/>
  <c r="BO112" i="44"/>
  <c r="BC113" i="46"/>
  <c r="BC113" i="44"/>
  <c r="AA114" i="46"/>
  <c r="AA114" i="44"/>
  <c r="AS116" i="46"/>
  <c r="AS116" i="44"/>
  <c r="AD119" i="46"/>
  <c r="AD119" i="44"/>
  <c r="J120" i="46"/>
  <c r="J120" i="44"/>
  <c r="R120" i="46"/>
  <c r="R120" i="44"/>
  <c r="Z120" i="46"/>
  <c r="Z120" i="44"/>
  <c r="AH120" i="46"/>
  <c r="AH120" i="44"/>
  <c r="AP120" i="46"/>
  <c r="AP120" i="44"/>
  <c r="AX120" i="46"/>
  <c r="AX120" i="44"/>
  <c r="BF120" i="46"/>
  <c r="BF120" i="44"/>
  <c r="BN120" i="46"/>
  <c r="BN120" i="44"/>
  <c r="AK121" i="46"/>
  <c r="AK121" i="44"/>
  <c r="BE122" i="46"/>
  <c r="BE122" i="44"/>
  <c r="H124" i="46"/>
  <c r="H124" i="44"/>
  <c r="BG125" i="46"/>
  <c r="BG125" i="44"/>
  <c r="G128" i="46"/>
  <c r="G128" i="44"/>
  <c r="I131" i="46"/>
  <c r="I131" i="44"/>
  <c r="AW67" i="46"/>
  <c r="AW67" i="44"/>
  <c r="AB68" i="46"/>
  <c r="AB68" i="44"/>
  <c r="T70" i="46"/>
  <c r="T70" i="44"/>
  <c r="AJ76" i="46"/>
  <c r="AJ76" i="44"/>
  <c r="O79" i="46"/>
  <c r="O79" i="44"/>
  <c r="BG80" i="46"/>
  <c r="BG80" i="44"/>
  <c r="AE81" i="46"/>
  <c r="AE81" i="44"/>
  <c r="AL87" i="46"/>
  <c r="AL87" i="44"/>
  <c r="H88" i="46"/>
  <c r="H88" i="44"/>
  <c r="F7" i="44"/>
  <c r="AZ7" i="44"/>
  <c r="G9" i="44"/>
  <c r="BG10" i="44"/>
  <c r="E13" i="44"/>
  <c r="AZ13" i="44"/>
  <c r="W14" i="44"/>
  <c r="AL17" i="44"/>
  <c r="AK18" i="44"/>
  <c r="X19" i="44"/>
  <c r="J20" i="44"/>
  <c r="AH20" i="44"/>
  <c r="L23" i="44"/>
  <c r="L31" i="44"/>
  <c r="W34" i="44"/>
  <c r="AT55" i="44"/>
  <c r="AR68" i="44"/>
  <c r="X72" i="44"/>
  <c r="AV72" i="44"/>
  <c r="BL72" i="44"/>
  <c r="AJ73" i="44"/>
  <c r="BE75" i="44"/>
  <c r="AQ80" i="44"/>
  <c r="J82" i="44"/>
  <c r="AH82" i="44"/>
  <c r="N83" i="44"/>
  <c r="AD87" i="44"/>
  <c r="X88" i="44"/>
  <c r="BQ94" i="44"/>
  <c r="BA96" i="44"/>
  <c r="P103" i="44"/>
  <c r="T104" i="44"/>
  <c r="AR108" i="44"/>
  <c r="F109" i="44"/>
  <c r="X38" i="46"/>
  <c r="X38" i="44"/>
  <c r="BD38" i="46"/>
  <c r="BD38" i="44"/>
  <c r="V40" i="46"/>
  <c r="V40" i="44"/>
  <c r="BB40" i="46"/>
  <c r="BB40" i="44"/>
  <c r="Q41" i="46"/>
  <c r="Q41" i="44"/>
  <c r="E42" i="46"/>
  <c r="E42" i="44"/>
  <c r="G43" i="46"/>
  <c r="G43" i="44"/>
  <c r="AW46" i="46"/>
  <c r="AW46" i="44"/>
  <c r="G49" i="46"/>
  <c r="G49" i="44"/>
  <c r="AY50" i="46"/>
  <c r="AY50" i="44"/>
  <c r="E52" i="46"/>
  <c r="E52" i="44"/>
  <c r="A86" i="44"/>
  <c r="X7" i="44"/>
  <c r="BH7" i="44"/>
  <c r="S9" i="44"/>
  <c r="BP11" i="44"/>
  <c r="AO12" i="44"/>
  <c r="AE14" i="44"/>
  <c r="BD15" i="44"/>
  <c r="U16" i="44"/>
  <c r="AV17" i="44"/>
  <c r="H19" i="44"/>
  <c r="T23" i="44"/>
  <c r="BH23" i="44"/>
  <c r="J25" i="44"/>
  <c r="BN25" i="44"/>
  <c r="AV27" i="44"/>
  <c r="F36" i="44"/>
  <c r="O41" i="44"/>
  <c r="T68" i="44"/>
  <c r="AR70" i="44"/>
  <c r="BH70" i="44"/>
  <c r="U71" i="44"/>
  <c r="AN72" i="44"/>
  <c r="D73" i="44"/>
  <c r="H74" i="44"/>
  <c r="L76" i="44"/>
  <c r="AZ76" i="44"/>
  <c r="BP76" i="44"/>
  <c r="BH78" i="44"/>
  <c r="BK79" i="44"/>
  <c r="AA80" i="44"/>
  <c r="BO80" i="44"/>
  <c r="N85" i="44"/>
  <c r="J86" i="44"/>
  <c r="AH86" i="44"/>
  <c r="V87" i="44"/>
  <c r="AT87" i="44"/>
  <c r="AN88" i="44"/>
  <c r="S97" i="44"/>
  <c r="E100" i="44"/>
  <c r="M100" i="44"/>
  <c r="U100" i="44"/>
  <c r="AC100" i="44"/>
  <c r="AK100" i="44"/>
  <c r="AS100" i="44"/>
  <c r="BA100" i="44"/>
  <c r="BI100" i="44"/>
  <c r="BQ100" i="44"/>
  <c r="R102" i="44"/>
  <c r="BN102" i="44"/>
  <c r="AV103" i="44"/>
  <c r="AJ104" i="44"/>
  <c r="BB105" i="44"/>
  <c r="AL109" i="44"/>
  <c r="AX110" i="44"/>
  <c r="X111" i="44"/>
  <c r="BD111" i="44"/>
  <c r="K112" i="44"/>
  <c r="BB12" i="44"/>
  <c r="A15" i="44"/>
  <c r="A88" i="44"/>
  <c r="C58" i="46"/>
  <c r="C58" i="44" s="1"/>
  <c r="C88" i="46"/>
  <c r="C88" i="44" s="1"/>
  <c r="AR7" i="44"/>
  <c r="AP8" i="44"/>
  <c r="AM11" i="44"/>
  <c r="BC14" i="44"/>
  <c r="BN15" i="44"/>
  <c r="AJ16" i="44"/>
  <c r="BQ16" i="44"/>
  <c r="AF17" i="44"/>
  <c r="AB18" i="44"/>
  <c r="BA18" i="44"/>
  <c r="Q19" i="44"/>
  <c r="AY20" i="44"/>
  <c r="G21" i="44"/>
  <c r="Q44" i="44"/>
  <c r="AT57" i="44"/>
  <c r="M71" i="44"/>
  <c r="BI71" i="44"/>
  <c r="AR73" i="44"/>
  <c r="I75" i="44"/>
  <c r="AO75" i="44"/>
  <c r="K80" i="44"/>
  <c r="AY80" i="44"/>
  <c r="W81" i="44"/>
  <c r="V83" i="44"/>
  <c r="Z86" i="44"/>
  <c r="AX86" i="44"/>
  <c r="BJ87" i="44"/>
  <c r="E94" i="44"/>
  <c r="U96" i="44"/>
  <c r="BQ96" i="44"/>
  <c r="AQ97" i="44"/>
  <c r="AX102" i="44"/>
  <c r="BH104" i="44"/>
  <c r="L108" i="44"/>
  <c r="BH108" i="44"/>
  <c r="V109" i="44"/>
  <c r="Z110" i="44"/>
  <c r="AI112" i="44"/>
  <c r="E56" i="44"/>
  <c r="I57" i="44"/>
  <c r="H139" i="44"/>
  <c r="P139" i="44"/>
  <c r="X139" i="44"/>
  <c r="AF139" i="44"/>
  <c r="AN139" i="44"/>
  <c r="AV139" i="44"/>
  <c r="BD139" i="44"/>
  <c r="BL139" i="44"/>
  <c r="D145" i="44"/>
  <c r="L145" i="44"/>
  <c r="T145" i="44"/>
  <c r="AB145" i="44"/>
  <c r="AJ145" i="44"/>
  <c r="AR145" i="44"/>
  <c r="AZ145" i="44"/>
  <c r="BH145" i="44"/>
  <c r="BP145" i="44"/>
  <c r="AZ148" i="44"/>
  <c r="AF7" i="44"/>
  <c r="K10" i="44"/>
  <c r="D13" i="44"/>
  <c r="AR13" i="44"/>
  <c r="F14" i="44"/>
  <c r="AX15" i="44"/>
  <c r="D16" i="44"/>
  <c r="BD17" i="44"/>
  <c r="AF19" i="44"/>
  <c r="AV19" i="44"/>
  <c r="R8" i="44"/>
  <c r="AU9" i="44"/>
  <c r="AA10" i="44"/>
  <c r="Z15" i="44"/>
  <c r="AZ16" i="44"/>
  <c r="O9" i="44"/>
  <c r="H7" i="44"/>
  <c r="Z8" i="44"/>
  <c r="P19" i="44"/>
  <c r="AJ23" i="44"/>
  <c r="AV7" i="44"/>
  <c r="AI10" i="44"/>
  <c r="V14" i="44"/>
  <c r="P17" i="44"/>
  <c r="AN19" i="44"/>
  <c r="AP20" i="44"/>
  <c r="AZ23" i="44"/>
  <c r="BP23" i="44"/>
  <c r="C22" i="46"/>
  <c r="C22" i="44" s="1"/>
  <c r="AH8" i="44"/>
  <c r="BK9" i="44"/>
  <c r="AB13" i="44"/>
  <c r="BJ14" i="44"/>
  <c r="L18" i="44"/>
  <c r="AJ18" i="44"/>
  <c r="R25" i="44"/>
  <c r="BD27" i="44"/>
  <c r="BJ29" i="44"/>
  <c r="AJ43" i="46"/>
  <c r="AJ43" i="44"/>
  <c r="AN44" i="46"/>
  <c r="AN44" i="44"/>
  <c r="AA7" i="44"/>
  <c r="F10" i="44"/>
  <c r="I11" i="44"/>
  <c r="AK11" i="44"/>
  <c r="BM11" i="44"/>
  <c r="AA12" i="44"/>
  <c r="W13" i="44"/>
  <c r="E17" i="44"/>
  <c r="U38" i="44"/>
  <c r="AK38" i="44"/>
  <c r="L43" i="44"/>
  <c r="E24" i="46"/>
  <c r="E24" i="44"/>
  <c r="U24" i="46"/>
  <c r="U24" i="44"/>
  <c r="AI26" i="46"/>
  <c r="AI26" i="44"/>
  <c r="AC29" i="46"/>
  <c r="AC29" i="44"/>
  <c r="H32" i="46"/>
  <c r="H32" i="44"/>
  <c r="L33" i="46"/>
  <c r="L33" i="44"/>
  <c r="BH33" i="46"/>
  <c r="BH33" i="44"/>
  <c r="AI39" i="46"/>
  <c r="AI39" i="44"/>
  <c r="AN46" i="46"/>
  <c r="AN46" i="44"/>
  <c r="AW50" i="46"/>
  <c r="AW50" i="44"/>
  <c r="E53" i="46"/>
  <c r="E53" i="44"/>
  <c r="BC55" i="46"/>
  <c r="BC55" i="44"/>
  <c r="AY58" i="46"/>
  <c r="AY58" i="44"/>
  <c r="Q64" i="46"/>
  <c r="Q64" i="44"/>
  <c r="Y66" i="46"/>
  <c r="Y66" i="44"/>
  <c r="BE69" i="46"/>
  <c r="BE69" i="44"/>
  <c r="AS70" i="46"/>
  <c r="AS70" i="44"/>
  <c r="BC15" i="44"/>
  <c r="BD19" i="46"/>
  <c r="BD19" i="44"/>
  <c r="P27" i="46"/>
  <c r="P27" i="44"/>
  <c r="AP28" i="46"/>
  <c r="AP28" i="44"/>
  <c r="BF28" i="46"/>
  <c r="BF28" i="44"/>
  <c r="AT29" i="46"/>
  <c r="AT29" i="44"/>
  <c r="BF30" i="46"/>
  <c r="BF30" i="44"/>
  <c r="N31" i="46"/>
  <c r="N31" i="44"/>
  <c r="AC33" i="46"/>
  <c r="AC33" i="44"/>
  <c r="AW34" i="46"/>
  <c r="AW34" i="44"/>
  <c r="E35" i="46"/>
  <c r="E35" i="44"/>
  <c r="AN36" i="46"/>
  <c r="AN36" i="44"/>
  <c r="L37" i="46"/>
  <c r="L37" i="44"/>
  <c r="BP37" i="46"/>
  <c r="BP37" i="44"/>
  <c r="AV38" i="46"/>
  <c r="AV38" i="44"/>
  <c r="L39" i="46"/>
  <c r="L39" i="44"/>
  <c r="M42" i="46"/>
  <c r="M42" i="44"/>
  <c r="AS42" i="46"/>
  <c r="AS42" i="44"/>
  <c r="K7" i="44"/>
  <c r="BC9" i="44"/>
  <c r="AT10" i="44"/>
  <c r="AJ13" i="44"/>
  <c r="Q14" i="44"/>
  <c r="J15" i="44"/>
  <c r="AQ16" i="44"/>
  <c r="BI17" i="44"/>
  <c r="M24" i="44"/>
  <c r="BC25" i="44"/>
  <c r="AD32" i="44"/>
  <c r="AF44" i="44"/>
  <c r="F46" i="44"/>
  <c r="AN7" i="44"/>
  <c r="W9" i="44"/>
  <c r="N10" i="44"/>
  <c r="G12" i="44"/>
  <c r="BH13" i="44"/>
  <c r="AO14" i="44"/>
  <c r="AH15" i="44"/>
  <c r="L16" i="44"/>
  <c r="BH16" i="44"/>
  <c r="AM17" i="44"/>
  <c r="AO28" i="44"/>
  <c r="AY29" i="44"/>
  <c r="BO31" i="44"/>
  <c r="I37" i="44"/>
  <c r="V46" i="44"/>
  <c r="C30" i="46"/>
  <c r="C30" i="44" s="1"/>
  <c r="P7" i="44"/>
  <c r="AQ7" i="44"/>
  <c r="BL7" i="44"/>
  <c r="BF8" i="44"/>
  <c r="AE9" i="44"/>
  <c r="BF9" i="44"/>
  <c r="S10" i="44"/>
  <c r="AY10" i="44"/>
  <c r="Y11" i="44"/>
  <c r="AW11" i="44"/>
  <c r="G13" i="44"/>
  <c r="BK13" i="44"/>
  <c r="U14" i="44"/>
  <c r="AT14" i="44"/>
  <c r="M15" i="44"/>
  <c r="BF15" i="44"/>
  <c r="AR16" i="44"/>
  <c r="AN17" i="44"/>
  <c r="BL17" i="44"/>
  <c r="T18" i="44"/>
  <c r="AR18" i="44"/>
  <c r="BH18" i="44"/>
  <c r="BL19" i="44"/>
  <c r="R20" i="44"/>
  <c r="AO20" i="44"/>
  <c r="G22" i="44"/>
  <c r="BE25" i="44"/>
  <c r="K26" i="44"/>
  <c r="AW26" i="44"/>
  <c r="BM28" i="44"/>
  <c r="BA29" i="44"/>
  <c r="AL31" i="44"/>
  <c r="AG32" i="44"/>
  <c r="BE32" i="44"/>
  <c r="T35" i="44"/>
  <c r="AK36" i="44"/>
  <c r="K37" i="44"/>
  <c r="AC38" i="44"/>
  <c r="BM39" i="44"/>
  <c r="V43" i="44"/>
  <c r="BJ43" i="44"/>
  <c r="AH44" i="44"/>
  <c r="BN44" i="44"/>
  <c r="T45" i="44"/>
  <c r="AL46" i="44"/>
  <c r="O50" i="44"/>
  <c r="AK53" i="44"/>
  <c r="W55" i="44"/>
  <c r="AK55" i="44"/>
  <c r="G57" i="44"/>
  <c r="U57" i="44"/>
  <c r="BG59" i="44"/>
  <c r="AU60" i="44"/>
  <c r="AU62" i="44"/>
  <c r="H67" i="44"/>
  <c r="AJ71" i="44"/>
  <c r="AV75" i="44"/>
  <c r="C33" i="46"/>
  <c r="C33" i="44" s="1"/>
  <c r="BJ10" i="44"/>
  <c r="AG11" i="44"/>
  <c r="BE11" i="44"/>
  <c r="U12" i="44"/>
  <c r="AS12" i="44"/>
  <c r="R15" i="44"/>
  <c r="AY16" i="44"/>
  <c r="S21" i="44"/>
  <c r="BJ32" i="44"/>
  <c r="BN35" i="44"/>
  <c r="Y39" i="44"/>
  <c r="E36" i="46"/>
  <c r="E36" i="44"/>
  <c r="U36" i="46"/>
  <c r="U36" i="44"/>
  <c r="BB41" i="46"/>
  <c r="BB41" i="44"/>
  <c r="D43" i="46"/>
  <c r="D43" i="44"/>
  <c r="T43" i="46"/>
  <c r="T43" i="44"/>
  <c r="AP45" i="46"/>
  <c r="AP45" i="44"/>
  <c r="W48" i="46"/>
  <c r="W48" i="44"/>
  <c r="AM48" i="46"/>
  <c r="AM48" i="44"/>
  <c r="BG49" i="46"/>
  <c r="BG49" i="44"/>
  <c r="BK50" i="46"/>
  <c r="BK50" i="44"/>
  <c r="BG53" i="46"/>
  <c r="BG53" i="44"/>
  <c r="BQ55" i="46"/>
  <c r="BQ55" i="44"/>
  <c r="Q56" i="46"/>
  <c r="Q56" i="44"/>
  <c r="U60" i="46"/>
  <c r="U60" i="44"/>
  <c r="AN67" i="46"/>
  <c r="AN67" i="44"/>
  <c r="S68" i="46"/>
  <c r="S68" i="44"/>
  <c r="AE69" i="46"/>
  <c r="AE69" i="44"/>
  <c r="S70" i="46"/>
  <c r="S70" i="44"/>
  <c r="AA73" i="46"/>
  <c r="AA73" i="44"/>
  <c r="BO73" i="46"/>
  <c r="BO73" i="44"/>
  <c r="BK74" i="46"/>
  <c r="BK74" i="44"/>
  <c r="H75" i="46"/>
  <c r="H75" i="44"/>
  <c r="BK77" i="46"/>
  <c r="BK77" i="44"/>
  <c r="AQ78" i="46"/>
  <c r="AQ78" i="44"/>
  <c r="N79" i="46"/>
  <c r="N79" i="44"/>
  <c r="M83" i="46"/>
  <c r="M83" i="44"/>
  <c r="E85" i="46"/>
  <c r="E85" i="44"/>
  <c r="BC43" i="44"/>
  <c r="AA44" i="44"/>
  <c r="BI45" i="44"/>
  <c r="R75" i="44"/>
  <c r="AS76" i="44"/>
  <c r="BI76" i="44"/>
  <c r="AO77" i="44"/>
  <c r="U78" i="44"/>
  <c r="BQ78" i="44"/>
  <c r="BL79" i="44"/>
  <c r="AJ80" i="44"/>
  <c r="BM86" i="44"/>
  <c r="AC87" i="44"/>
  <c r="BI87" i="44"/>
  <c r="G88" i="44"/>
  <c r="AM88" i="44"/>
  <c r="AC89" i="44"/>
  <c r="BD90" i="44"/>
  <c r="T91" i="44"/>
  <c r="AT92" i="44"/>
  <c r="X93" i="44"/>
  <c r="AR96" i="44"/>
  <c r="BG11" i="46"/>
  <c r="BG11" i="44"/>
  <c r="BM13" i="46"/>
  <c r="BM13" i="44"/>
  <c r="AM15" i="46"/>
  <c r="AM15" i="44"/>
  <c r="U17" i="46"/>
  <c r="U17" i="44"/>
  <c r="AU20" i="46"/>
  <c r="AU20" i="44"/>
  <c r="BQ22" i="46"/>
  <c r="BQ22" i="44"/>
  <c r="I23" i="46"/>
  <c r="I23" i="44"/>
  <c r="U27" i="46"/>
  <c r="U27" i="44"/>
  <c r="AC27" i="46"/>
  <c r="AC27" i="44"/>
  <c r="BA27" i="46"/>
  <c r="BA27" i="44"/>
  <c r="S29" i="46"/>
  <c r="S29" i="44"/>
  <c r="G30" i="46"/>
  <c r="G30" i="44"/>
  <c r="BC30" i="46"/>
  <c r="BC30" i="44"/>
  <c r="AX35" i="46"/>
  <c r="AX35" i="44"/>
  <c r="AC36" i="46"/>
  <c r="AC36" i="44"/>
  <c r="BM37" i="46"/>
  <c r="BM37" i="44"/>
  <c r="E38" i="46"/>
  <c r="E38" i="44"/>
  <c r="BG40" i="46"/>
  <c r="BG40" i="44"/>
  <c r="AL41" i="46"/>
  <c r="AL41" i="44"/>
  <c r="AH42" i="46"/>
  <c r="AH42" i="44"/>
  <c r="AP42" i="46"/>
  <c r="AP42" i="44"/>
  <c r="AB43" i="46"/>
  <c r="AB43" i="44"/>
  <c r="BH43" i="46"/>
  <c r="BH43" i="44"/>
  <c r="J45" i="46"/>
  <c r="J45" i="44"/>
  <c r="BJ46" i="46"/>
  <c r="BJ46" i="44"/>
  <c r="AZ47" i="46"/>
  <c r="AZ47" i="44"/>
  <c r="AE48" i="46"/>
  <c r="AE48" i="44"/>
  <c r="AU48" i="46"/>
  <c r="AU48" i="44"/>
  <c r="AA49" i="46"/>
  <c r="AA49" i="44"/>
  <c r="BC50" i="46"/>
  <c r="BC50" i="44"/>
  <c r="AG52" i="46"/>
  <c r="AG52" i="44"/>
  <c r="S53" i="46"/>
  <c r="S53" i="44"/>
  <c r="AA53" i="46"/>
  <c r="AA53" i="44"/>
  <c r="BM56" i="46"/>
  <c r="BM56" i="44"/>
  <c r="S14" i="44"/>
  <c r="BM18" i="44"/>
  <c r="V34" i="44"/>
  <c r="BJ34" i="44"/>
  <c r="AY40" i="44"/>
  <c r="AB47" i="44"/>
  <c r="BH47" i="44"/>
  <c r="AG56" i="44"/>
  <c r="AG58" i="44"/>
  <c r="Y59" i="44"/>
  <c r="AK17" i="46"/>
  <c r="AK17" i="44"/>
  <c r="AK22" i="46"/>
  <c r="AK22" i="44"/>
  <c r="BE26" i="46"/>
  <c r="BE26" i="44"/>
  <c r="BM26" i="46"/>
  <c r="BM26" i="44"/>
  <c r="AY31" i="46"/>
  <c r="AY31" i="44"/>
  <c r="BG31" i="46"/>
  <c r="BG31" i="44"/>
  <c r="AL32" i="46"/>
  <c r="AL32" i="44"/>
  <c r="N34" i="46"/>
  <c r="N34" i="44"/>
  <c r="BA36" i="46"/>
  <c r="BA36" i="44"/>
  <c r="Q39" i="46"/>
  <c r="Q39" i="44"/>
  <c r="A40" i="27"/>
  <c r="C42" i="46"/>
  <c r="C42" i="44" s="1"/>
  <c r="AR43" i="46"/>
  <c r="AR43" i="44"/>
  <c r="BP43" i="46"/>
  <c r="BP43" i="44"/>
  <c r="P44" i="46"/>
  <c r="P44" i="44"/>
  <c r="X44" i="46"/>
  <c r="X44" i="44"/>
  <c r="N46" i="46"/>
  <c r="N46" i="44"/>
  <c r="BK48" i="46"/>
  <c r="BK48" i="44"/>
  <c r="S49" i="46"/>
  <c r="S49" i="44"/>
  <c r="AQ49" i="46"/>
  <c r="AQ49" i="44"/>
  <c r="AY53" i="46"/>
  <c r="AY53" i="44"/>
  <c r="W54" i="46"/>
  <c r="W54" i="44"/>
  <c r="BA12" i="44"/>
  <c r="O20" i="44"/>
  <c r="Y23" i="44"/>
  <c r="S24" i="44"/>
  <c r="O25" i="44"/>
  <c r="BC28" i="44"/>
  <c r="BN33" i="44"/>
  <c r="AC55" i="44"/>
  <c r="AW56" i="44"/>
  <c r="BQ57" i="44"/>
  <c r="E60" i="44"/>
  <c r="S11" i="44"/>
  <c r="BQ13" i="44"/>
  <c r="AM14" i="44"/>
  <c r="BK14" i="44"/>
  <c r="AQ15" i="44"/>
  <c r="E16" i="44"/>
  <c r="Y16" i="44"/>
  <c r="AS16" i="44"/>
  <c r="AC17" i="44"/>
  <c r="BM17" i="44"/>
  <c r="AG18" i="44"/>
  <c r="BQ19" i="44"/>
  <c r="AE28" i="44"/>
  <c r="K31" i="44"/>
  <c r="AA31" i="44"/>
  <c r="Z33" i="44"/>
  <c r="AX33" i="44"/>
  <c r="AT34" i="44"/>
  <c r="BQ36" i="44"/>
  <c r="Q37" i="44"/>
  <c r="AO39" i="44"/>
  <c r="BE39" i="44"/>
  <c r="AA40" i="44"/>
  <c r="BN42" i="44"/>
  <c r="R45" i="44"/>
  <c r="W50" i="44"/>
  <c r="AK51" i="44"/>
  <c r="AS55" i="44"/>
  <c r="AW58" i="44"/>
  <c r="AO59" i="44"/>
  <c r="AO61" i="44"/>
  <c r="BQ63" i="44"/>
  <c r="O64" i="44"/>
  <c r="AE64" i="44"/>
  <c r="BK64" i="44"/>
  <c r="K65" i="44"/>
  <c r="AU69" i="44"/>
  <c r="T71" i="44"/>
  <c r="AK7" i="46"/>
  <c r="AK7" i="44"/>
  <c r="BQ12" i="46"/>
  <c r="BQ12" i="44"/>
  <c r="AI14" i="46"/>
  <c r="AI14" i="44"/>
  <c r="M19" i="46"/>
  <c r="M19" i="44"/>
  <c r="BC20" i="46"/>
  <c r="BC20" i="44"/>
  <c r="AI21" i="46"/>
  <c r="AI21" i="44"/>
  <c r="J33" i="46"/>
  <c r="J33" i="44"/>
  <c r="M36" i="46"/>
  <c r="M36" i="44"/>
  <c r="AO37" i="46"/>
  <c r="AO37" i="44"/>
  <c r="AQ40" i="46"/>
  <c r="AQ40" i="44"/>
  <c r="J42" i="46"/>
  <c r="J42" i="44"/>
  <c r="AZ43" i="46"/>
  <c r="AZ43" i="44"/>
  <c r="H44" i="46"/>
  <c r="H44" i="44"/>
  <c r="T47" i="46"/>
  <c r="T47" i="44"/>
  <c r="AJ47" i="46"/>
  <c r="AJ47" i="44"/>
  <c r="O48" i="46"/>
  <c r="O48" i="44"/>
  <c r="AY49" i="46"/>
  <c r="AY49" i="44"/>
  <c r="E51" i="46"/>
  <c r="E51" i="44"/>
  <c r="AS51" i="46"/>
  <c r="AS51" i="44"/>
  <c r="BA51" i="46"/>
  <c r="BA51" i="44"/>
  <c r="AW52" i="46"/>
  <c r="AW52" i="44"/>
  <c r="O8" i="44"/>
  <c r="BD10" i="44"/>
  <c r="AE25" i="44"/>
  <c r="AS27" i="44"/>
  <c r="AE30" i="44"/>
  <c r="AR47" i="44"/>
  <c r="U51" i="44"/>
  <c r="BM52" i="44"/>
  <c r="Q58" i="44"/>
  <c r="BE59" i="44"/>
  <c r="BA13" i="44"/>
  <c r="O15" i="44"/>
  <c r="AS17" i="44"/>
  <c r="AQ21" i="44"/>
  <c r="BE23" i="44"/>
  <c r="I26" i="44"/>
  <c r="M27" i="44"/>
  <c r="A47" i="44"/>
  <c r="S8" i="44"/>
  <c r="BK8" i="44"/>
  <c r="AQ11" i="44"/>
  <c r="E12" i="44"/>
  <c r="BE12" i="44"/>
  <c r="AK13" i="44"/>
  <c r="BG15" i="44"/>
  <c r="I17" i="44"/>
  <c r="Q18" i="44"/>
  <c r="BQ18" i="44"/>
  <c r="U19" i="44"/>
  <c r="AM20" i="44"/>
  <c r="AA21" i="44"/>
  <c r="BO21" i="44"/>
  <c r="AC22" i="44"/>
  <c r="BA22" i="44"/>
  <c r="AY24" i="44"/>
  <c r="AU25" i="44"/>
  <c r="BO29" i="44"/>
  <c r="F34" i="44"/>
  <c r="AS38" i="44"/>
  <c r="BQ38" i="44"/>
  <c r="BJ41" i="44"/>
  <c r="BD44" i="44"/>
  <c r="AH45" i="44"/>
  <c r="AX45" i="44"/>
  <c r="BN45" i="44"/>
  <c r="L47" i="44"/>
  <c r="AI49" i="44"/>
  <c r="AU50" i="44"/>
  <c r="M51" i="44"/>
  <c r="AO52" i="44"/>
  <c r="BC54" i="44"/>
  <c r="M57" i="44"/>
  <c r="Y61" i="44"/>
  <c r="M63" i="44"/>
  <c r="AC63" i="44"/>
  <c r="AU64" i="44"/>
  <c r="O66" i="44"/>
  <c r="AU66" i="44"/>
  <c r="BK66" i="44"/>
  <c r="X67" i="44"/>
  <c r="AQ68" i="44"/>
  <c r="W69" i="44"/>
  <c r="AZ71" i="44"/>
  <c r="M7" i="44"/>
  <c r="AQ14" i="44"/>
  <c r="AW16" i="44"/>
  <c r="BM16" i="44"/>
  <c r="AY21" i="44"/>
  <c r="AA24" i="44"/>
  <c r="AO26" i="44"/>
  <c r="AU28" i="44"/>
  <c r="K29" i="44"/>
  <c r="AA29" i="44"/>
  <c r="AM30" i="44"/>
  <c r="U13" i="46"/>
  <c r="U13" i="44"/>
  <c r="K15" i="46"/>
  <c r="K15" i="44"/>
  <c r="AC16" i="46"/>
  <c r="AC16" i="44"/>
  <c r="Y17" i="46"/>
  <c r="Y17" i="44"/>
  <c r="AW17" i="46"/>
  <c r="AW17" i="44"/>
  <c r="E18" i="46"/>
  <c r="E18" i="44"/>
  <c r="AS18" i="46"/>
  <c r="AS18" i="44"/>
  <c r="BI18" i="46"/>
  <c r="BI18" i="44"/>
  <c r="AO19" i="46"/>
  <c r="AO19" i="44"/>
  <c r="S20" i="46"/>
  <c r="S20" i="44"/>
  <c r="AI20" i="46"/>
  <c r="AI20" i="44"/>
  <c r="BQ23" i="46"/>
  <c r="BQ23" i="44"/>
  <c r="W24" i="46"/>
  <c r="W24" i="44"/>
  <c r="AM24" i="46"/>
  <c r="AM24" i="44"/>
  <c r="AA25" i="46"/>
  <c r="AA25" i="44"/>
  <c r="BO25" i="46"/>
  <c r="BO25" i="44"/>
  <c r="BI26" i="46"/>
  <c r="BI26" i="44"/>
  <c r="I27" i="46"/>
  <c r="I27" i="44"/>
  <c r="Y27" i="46"/>
  <c r="Y27" i="44"/>
  <c r="AW27" i="46"/>
  <c r="AW27" i="44"/>
  <c r="S28" i="46"/>
  <c r="S28" i="44"/>
  <c r="AA28" i="46"/>
  <c r="AA28" i="44"/>
  <c r="AI28" i="46"/>
  <c r="AI28" i="44"/>
  <c r="BG28" i="46"/>
  <c r="BG28" i="44"/>
  <c r="G29" i="46"/>
  <c r="G29" i="44"/>
  <c r="AE29" i="46"/>
  <c r="AE29" i="44"/>
  <c r="AA30" i="46"/>
  <c r="AA30" i="44"/>
  <c r="AI30" i="46"/>
  <c r="AI30" i="44"/>
  <c r="AQ30" i="46"/>
  <c r="AQ30" i="44"/>
  <c r="AY30" i="46"/>
  <c r="AY30" i="44"/>
  <c r="BG30" i="46"/>
  <c r="BG30" i="44"/>
  <c r="AB9" i="44"/>
  <c r="BQ17" i="44"/>
  <c r="W20" i="44"/>
  <c r="E22" i="44"/>
  <c r="Y26" i="44"/>
  <c r="BK28" i="44"/>
  <c r="I7" i="46"/>
  <c r="I7" i="44"/>
  <c r="W11" i="46"/>
  <c r="W11" i="44"/>
  <c r="BC11" i="46"/>
  <c r="BC11" i="44"/>
  <c r="O14" i="46"/>
  <c r="O14" i="44"/>
  <c r="S15" i="46"/>
  <c r="S15" i="44"/>
  <c r="AA15" i="46"/>
  <c r="AA15" i="44"/>
  <c r="BI16" i="46"/>
  <c r="BI16" i="44"/>
  <c r="U18" i="46"/>
  <c r="U18" i="44"/>
  <c r="AC18" i="46"/>
  <c r="AC18" i="44"/>
  <c r="A33" i="44"/>
  <c r="A42" i="44"/>
  <c r="AO7" i="44"/>
  <c r="AZ9" i="44"/>
  <c r="G11" i="44"/>
  <c r="I12" i="44"/>
  <c r="BI12" i="44"/>
  <c r="Q13" i="44"/>
  <c r="AO13" i="44"/>
  <c r="BE13" i="44"/>
  <c r="M16" i="44"/>
  <c r="AK16" i="44"/>
  <c r="Q17" i="44"/>
  <c r="BA17" i="44"/>
  <c r="Y19" i="44"/>
  <c r="G20" i="44"/>
  <c r="O21" i="44"/>
  <c r="BC21" i="44"/>
  <c r="AW23" i="44"/>
  <c r="BK25" i="44"/>
  <c r="BQ27" i="44"/>
  <c r="W30" i="44"/>
  <c r="BK30" i="44"/>
  <c r="AI31" i="44"/>
  <c r="V32" i="44"/>
  <c r="AT32" i="44"/>
  <c r="BF33" i="44"/>
  <c r="BB34" i="44"/>
  <c r="Y37" i="44"/>
  <c r="M38" i="44"/>
  <c r="BA38" i="44"/>
  <c r="I39" i="44"/>
  <c r="V41" i="44"/>
  <c r="AT41" i="44"/>
  <c r="Z42" i="44"/>
  <c r="AT46" i="44"/>
  <c r="BP47" i="44"/>
  <c r="BO49" i="44"/>
  <c r="AE50" i="44"/>
  <c r="AC51" i="44"/>
  <c r="I52" i="44"/>
  <c r="AQ53" i="44"/>
  <c r="AO56" i="44"/>
  <c r="E57" i="44"/>
  <c r="I58" i="44"/>
  <c r="Y58" i="44"/>
  <c r="Q59" i="44"/>
  <c r="AC60" i="44"/>
  <c r="AS60" i="44"/>
  <c r="BA62" i="44"/>
  <c r="BI63" i="44"/>
  <c r="G64" i="44"/>
  <c r="AM64" i="44"/>
  <c r="BG68" i="44"/>
  <c r="AY70" i="44"/>
  <c r="AR71" i="44"/>
  <c r="BI7" i="44"/>
  <c r="AE8" i="44"/>
  <c r="AA14" i="44"/>
  <c r="G15" i="44"/>
  <c r="BK15" i="44"/>
  <c r="AO18" i="44"/>
  <c r="AC19" i="44"/>
  <c r="BK20" i="44"/>
  <c r="BI22" i="44"/>
  <c r="Q23" i="44"/>
  <c r="BG24" i="44"/>
  <c r="W25" i="44"/>
  <c r="AM25" i="44"/>
  <c r="AM28" i="44"/>
  <c r="BG29" i="44"/>
  <c r="AU8" i="46"/>
  <c r="AU8" i="44"/>
  <c r="L9" i="46"/>
  <c r="L9" i="44"/>
  <c r="AJ9" i="44"/>
  <c r="P10" i="44"/>
  <c r="Y13" i="44"/>
  <c r="K14" i="44"/>
  <c r="AO16" i="44"/>
  <c r="Y18" i="44"/>
  <c r="BE18" i="44"/>
  <c r="AS19" i="44"/>
  <c r="BG21" i="44"/>
  <c r="M22" i="44"/>
  <c r="Q26" i="44"/>
  <c r="AG26" i="44"/>
  <c r="E27" i="44"/>
  <c r="W28" i="44"/>
  <c r="AU30" i="44"/>
  <c r="S31" i="44"/>
  <c r="AQ31" i="44"/>
  <c r="AL34" i="44"/>
  <c r="BF35" i="44"/>
  <c r="BI36" i="44"/>
  <c r="AG39" i="44"/>
  <c r="S40" i="44"/>
  <c r="F41" i="44"/>
  <c r="BF42" i="44"/>
  <c r="AB7" i="46"/>
  <c r="AB7" i="44"/>
  <c r="BP7" i="46"/>
  <c r="BP7" i="44"/>
  <c r="AA9" i="46"/>
  <c r="AA9" i="44"/>
  <c r="D9" i="46"/>
  <c r="D9" i="44"/>
  <c r="X10" i="46"/>
  <c r="X10" i="44"/>
  <c r="AI11" i="46"/>
  <c r="AI11" i="44"/>
  <c r="AG13" i="46"/>
  <c r="AG13" i="44"/>
  <c r="BG14" i="46"/>
  <c r="BG14" i="44"/>
  <c r="AW18" i="46"/>
  <c r="AW18" i="44"/>
  <c r="U22" i="46"/>
  <c r="U22" i="44"/>
  <c r="AO23" i="46"/>
  <c r="AO23" i="44"/>
  <c r="AQ24" i="46"/>
  <c r="AQ24" i="44"/>
  <c r="AK27" i="46"/>
  <c r="AK27" i="44"/>
  <c r="BI27" i="46"/>
  <c r="BI27" i="44"/>
  <c r="G28" i="46"/>
  <c r="G28" i="44"/>
  <c r="O28" i="46"/>
  <c r="O28" i="44"/>
  <c r="AI29" i="46"/>
  <c r="AI29" i="44"/>
  <c r="AQ29" i="46"/>
  <c r="AQ29" i="44"/>
  <c r="N32" i="46"/>
  <c r="N32" i="44"/>
  <c r="R33" i="46"/>
  <c r="R33" i="44"/>
  <c r="AH33" i="46"/>
  <c r="AH33" i="44"/>
  <c r="AP33" i="46"/>
  <c r="AP33" i="44"/>
  <c r="AD34" i="46"/>
  <c r="AD34" i="44"/>
  <c r="AG37" i="46"/>
  <c r="AG37" i="44"/>
  <c r="AW37" i="46"/>
  <c r="AW37" i="44"/>
  <c r="AI40" i="46"/>
  <c r="AI40" i="44"/>
  <c r="N41" i="46"/>
  <c r="N41" i="44"/>
  <c r="R42" i="46"/>
  <c r="R42" i="44"/>
  <c r="AV44" i="46"/>
  <c r="AV44" i="44"/>
  <c r="BB46" i="46"/>
  <c r="BB46" i="44"/>
  <c r="K49" i="46"/>
  <c r="K49" i="44"/>
  <c r="AM50" i="46"/>
  <c r="AM50" i="44"/>
  <c r="BQ51" i="46"/>
  <c r="BQ51" i="44"/>
  <c r="Q52" i="46"/>
  <c r="Q52" i="44"/>
  <c r="K53" i="46"/>
  <c r="K53" i="44"/>
  <c r="G54" i="46"/>
  <c r="G54" i="44"/>
  <c r="AM54" i="46"/>
  <c r="AM54" i="44"/>
  <c r="E55" i="46"/>
  <c r="E55" i="44"/>
  <c r="U55" i="46"/>
  <c r="U55" i="44"/>
  <c r="BA55" i="46"/>
  <c r="BA55" i="44"/>
  <c r="AK57" i="46"/>
  <c r="AK57" i="44"/>
  <c r="BA57" i="46"/>
  <c r="BA57" i="44"/>
  <c r="BI57" i="46"/>
  <c r="BI57" i="44"/>
  <c r="BM58" i="46"/>
  <c r="BM58" i="44"/>
  <c r="AG59" i="46"/>
  <c r="AG59" i="44"/>
  <c r="AW59" i="46"/>
  <c r="AW59" i="44"/>
  <c r="M60" i="46"/>
  <c r="M60" i="44"/>
  <c r="AK60" i="46"/>
  <c r="AK60" i="44"/>
  <c r="BA60" i="46"/>
  <c r="BA60" i="44"/>
  <c r="BI60" i="46"/>
  <c r="BI60" i="44"/>
  <c r="BQ60" i="46"/>
  <c r="BQ60" i="44"/>
  <c r="I61" i="46"/>
  <c r="I61" i="44"/>
  <c r="Q61" i="46"/>
  <c r="Q61" i="44"/>
  <c r="AG61" i="46"/>
  <c r="AG61" i="44"/>
  <c r="AW61" i="46"/>
  <c r="AW61" i="44"/>
  <c r="BE61" i="46"/>
  <c r="BE61" i="44"/>
  <c r="BM61" i="46"/>
  <c r="BM61" i="44"/>
  <c r="M62" i="46"/>
  <c r="M62" i="44"/>
  <c r="AK62" i="46"/>
  <c r="AK62" i="44"/>
  <c r="AS62" i="46"/>
  <c r="AS62" i="44"/>
  <c r="BI62" i="46"/>
  <c r="BI62" i="44"/>
  <c r="E63" i="46"/>
  <c r="E63" i="44"/>
  <c r="U63" i="46"/>
  <c r="U63" i="44"/>
  <c r="AS63" i="46"/>
  <c r="AS63" i="44"/>
  <c r="BA63" i="46"/>
  <c r="BA63" i="44"/>
  <c r="BC64" i="46"/>
  <c r="BC64" i="44"/>
  <c r="S65" i="46"/>
  <c r="S65" i="44"/>
  <c r="AI65" i="46"/>
  <c r="AI65" i="44"/>
  <c r="AQ65" i="46"/>
  <c r="AQ65" i="44"/>
  <c r="AY65" i="46"/>
  <c r="AY65" i="44"/>
  <c r="BO65" i="46"/>
  <c r="BO65" i="44"/>
  <c r="G66" i="46"/>
  <c r="G66" i="44"/>
  <c r="BC66" i="46"/>
  <c r="BC66" i="44"/>
  <c r="AF67" i="46"/>
  <c r="AF67" i="44"/>
  <c r="BD67" i="46"/>
  <c r="BD67" i="44"/>
  <c r="BL67" i="46"/>
  <c r="BL67" i="44"/>
  <c r="K68" i="46"/>
  <c r="K68" i="44"/>
  <c r="AA68" i="46"/>
  <c r="AA68" i="44"/>
  <c r="AI68" i="46"/>
  <c r="AI68" i="44"/>
  <c r="G69" i="46"/>
  <c r="G69" i="44"/>
  <c r="AM69" i="46"/>
  <c r="AM69" i="44"/>
  <c r="BK69" i="46"/>
  <c r="BK69" i="44"/>
  <c r="K70" i="46"/>
  <c r="K70" i="44"/>
  <c r="AA70" i="46"/>
  <c r="AA70" i="44"/>
  <c r="AI70" i="46"/>
  <c r="AI70" i="44"/>
  <c r="AQ70" i="46"/>
  <c r="AQ70" i="44"/>
  <c r="BO70" i="46"/>
  <c r="BO70" i="44"/>
  <c r="L71" i="46"/>
  <c r="L71" i="44"/>
  <c r="BH71" i="46"/>
  <c r="BH71" i="44"/>
  <c r="G72" i="46"/>
  <c r="G72" i="44"/>
  <c r="O72" i="46"/>
  <c r="O72" i="44"/>
  <c r="BC72" i="46"/>
  <c r="BC72" i="44"/>
  <c r="S73" i="46"/>
  <c r="S73" i="44"/>
  <c r="AQ73" i="46"/>
  <c r="AQ73" i="44"/>
  <c r="BG73" i="46"/>
  <c r="BG73" i="44"/>
  <c r="G74" i="46"/>
  <c r="G74" i="44"/>
  <c r="BO9" i="44"/>
  <c r="BC10" i="44"/>
  <c r="BM36" i="44"/>
  <c r="S76" i="44"/>
  <c r="BB79" i="44"/>
  <c r="BJ81" i="44"/>
  <c r="BM82" i="44"/>
  <c r="AK83" i="44"/>
  <c r="Y84" i="44"/>
  <c r="AK85" i="44"/>
  <c r="W40" i="46"/>
  <c r="W40" i="44"/>
  <c r="H47" i="46"/>
  <c r="H47" i="44"/>
  <c r="X47" i="46"/>
  <c r="X47" i="44"/>
  <c r="AA50" i="46"/>
  <c r="AA50" i="44"/>
  <c r="AQ50" i="46"/>
  <c r="AQ50" i="44"/>
  <c r="BC74" i="44"/>
  <c r="AI76" i="44"/>
  <c r="AM77" i="44"/>
  <c r="S78" i="44"/>
  <c r="AY78" i="44"/>
  <c r="V79" i="44"/>
  <c r="Y82" i="44"/>
  <c r="AW82" i="44"/>
  <c r="U83" i="44"/>
  <c r="BI83" i="44"/>
  <c r="AO84" i="44"/>
  <c r="AG86" i="44"/>
  <c r="AU74" i="46"/>
  <c r="AU74" i="44"/>
  <c r="AF75" i="46"/>
  <c r="AF75" i="44"/>
  <c r="AN75" i="46"/>
  <c r="AN75" i="44"/>
  <c r="BL75" i="46"/>
  <c r="BL75" i="44"/>
  <c r="K76" i="46"/>
  <c r="K76" i="44"/>
  <c r="BG76" i="46"/>
  <c r="BG76" i="44"/>
  <c r="O77" i="46"/>
  <c r="O77" i="44"/>
  <c r="AU77" i="46"/>
  <c r="AU77" i="44"/>
  <c r="BG78" i="46"/>
  <c r="BG78" i="44"/>
  <c r="AD79" i="46"/>
  <c r="AD79" i="44"/>
  <c r="AL79" i="46"/>
  <c r="AL79" i="44"/>
  <c r="R80" i="46"/>
  <c r="R80" i="44"/>
  <c r="AX80" i="46"/>
  <c r="AX80" i="44"/>
  <c r="AL81" i="46"/>
  <c r="AL81" i="44"/>
  <c r="BB81" i="46"/>
  <c r="BB81" i="44"/>
  <c r="I82" i="46"/>
  <c r="I82" i="44"/>
  <c r="Q82" i="46"/>
  <c r="Q82" i="44"/>
  <c r="AO82" i="46"/>
  <c r="AO82" i="44"/>
  <c r="I84" i="46"/>
  <c r="I84" i="44"/>
  <c r="AG84" i="46"/>
  <c r="AG84" i="44"/>
  <c r="BM84" i="46"/>
  <c r="BM84" i="44"/>
  <c r="AC85" i="46"/>
  <c r="AC85" i="44"/>
  <c r="BA85" i="46"/>
  <c r="BA85" i="44"/>
  <c r="I86" i="46"/>
  <c r="I86" i="44"/>
  <c r="Q86" i="46"/>
  <c r="Q86" i="44"/>
  <c r="AK87" i="46"/>
  <c r="AK87" i="44"/>
  <c r="BQ87" i="46"/>
  <c r="BQ87" i="44"/>
  <c r="AI89" i="46"/>
  <c r="AI89" i="44"/>
  <c r="AQ89" i="46"/>
  <c r="AQ89" i="44"/>
  <c r="BG89" i="46"/>
  <c r="BG89" i="44"/>
  <c r="AD90" i="46"/>
  <c r="AD90" i="44"/>
  <c r="AT90" i="46"/>
  <c r="AT90" i="44"/>
  <c r="Z91" i="46"/>
  <c r="Z91" i="44"/>
  <c r="AH91" i="46"/>
  <c r="AH91" i="44"/>
  <c r="BF91" i="46"/>
  <c r="BF91" i="44"/>
  <c r="N92" i="46"/>
  <c r="N92" i="44"/>
  <c r="BA61" i="46"/>
  <c r="BA61" i="44"/>
  <c r="S64" i="46"/>
  <c r="S64" i="44"/>
  <c r="AI64" i="46"/>
  <c r="AI64" i="44"/>
  <c r="BC65" i="46"/>
  <c r="BC65" i="44"/>
  <c r="AA66" i="46"/>
  <c r="AA66" i="44"/>
  <c r="AQ66" i="46"/>
  <c r="AQ66" i="44"/>
  <c r="AR67" i="46"/>
  <c r="AR67" i="44"/>
  <c r="AM68" i="46"/>
  <c r="AM68" i="44"/>
  <c r="AA69" i="46"/>
  <c r="AA69" i="44"/>
  <c r="X71" i="46"/>
  <c r="X71" i="44"/>
  <c r="AQ72" i="46"/>
  <c r="AQ72" i="44"/>
  <c r="BC73" i="46"/>
  <c r="BC73" i="44"/>
  <c r="K74" i="46"/>
  <c r="K74" i="44"/>
  <c r="AI74" i="46"/>
  <c r="AI74" i="44"/>
  <c r="AK52" i="44"/>
  <c r="S54" i="44"/>
  <c r="AI54" i="44"/>
  <c r="H95" i="44"/>
  <c r="AN95" i="44"/>
  <c r="AZ96" i="44"/>
  <c r="AP97" i="44"/>
  <c r="AF99" i="44"/>
  <c r="BA101" i="44"/>
  <c r="Q102" i="44"/>
  <c r="G103" i="44"/>
  <c r="BD93" i="46"/>
  <c r="BD93" i="44"/>
  <c r="AV95" i="46"/>
  <c r="AV95" i="44"/>
  <c r="L96" i="46"/>
  <c r="L96" i="44"/>
  <c r="J97" i="46"/>
  <c r="J97" i="44"/>
  <c r="P99" i="46"/>
  <c r="P99" i="44"/>
  <c r="BE102" i="46"/>
  <c r="BE102" i="44"/>
  <c r="BC103" i="46"/>
  <c r="BC103" i="44"/>
  <c r="S108" i="46"/>
  <c r="S108" i="44"/>
  <c r="BE110" i="46"/>
  <c r="BE110" i="44"/>
  <c r="AM111" i="46"/>
  <c r="AM111" i="44"/>
  <c r="BJ113" i="46"/>
  <c r="BJ113" i="44"/>
  <c r="BH116" i="46"/>
  <c r="BH116" i="44"/>
  <c r="T75" i="44"/>
  <c r="AR75" i="44"/>
  <c r="AU76" i="44"/>
  <c r="BA119" i="44"/>
  <c r="L121" i="44"/>
  <c r="BP121" i="44"/>
  <c r="AX125" i="44"/>
  <c r="F128" i="44"/>
  <c r="N128" i="44"/>
  <c r="V128" i="44"/>
  <c r="AD128" i="44"/>
  <c r="AL128" i="44"/>
  <c r="AT128" i="44"/>
  <c r="BB128" i="44"/>
  <c r="BJ128" i="44"/>
  <c r="H131" i="44"/>
  <c r="P131" i="44"/>
  <c r="X131" i="44"/>
  <c r="AF131" i="44"/>
  <c r="AN131" i="44"/>
  <c r="AV131" i="44"/>
  <c r="BD131" i="44"/>
  <c r="BL131" i="44"/>
  <c r="AW10" i="46"/>
  <c r="AW10" i="44"/>
  <c r="AE46" i="46"/>
  <c r="AE46" i="44"/>
  <c r="AM46" i="46"/>
  <c r="AM46" i="44"/>
  <c r="BC46" i="46"/>
  <c r="BC46" i="44"/>
  <c r="BK46" i="46"/>
  <c r="BK46" i="44"/>
  <c r="M47" i="46"/>
  <c r="M47" i="44"/>
  <c r="U47" i="46"/>
  <c r="U47" i="44"/>
  <c r="AC47" i="46"/>
  <c r="AC47" i="44"/>
  <c r="BA47" i="46"/>
  <c r="BA47" i="44"/>
  <c r="BQ47" i="46"/>
  <c r="BQ47" i="44"/>
  <c r="BL48" i="46"/>
  <c r="BL48" i="44"/>
  <c r="D49" i="46"/>
  <c r="D49" i="44"/>
  <c r="L49" i="46"/>
  <c r="L49" i="44"/>
  <c r="T49" i="46"/>
  <c r="T49" i="44"/>
  <c r="AB49" i="46"/>
  <c r="AB49" i="44"/>
  <c r="AR49" i="46"/>
  <c r="AR49" i="44"/>
  <c r="BH49" i="46"/>
  <c r="BH49" i="44"/>
  <c r="BP49" i="46"/>
  <c r="BP49" i="44"/>
  <c r="H50" i="46"/>
  <c r="H50" i="44"/>
  <c r="X50" i="46"/>
  <c r="X50" i="44"/>
  <c r="AN50" i="46"/>
  <c r="AN50" i="44"/>
  <c r="AV50" i="46"/>
  <c r="AV50" i="44"/>
  <c r="BD50" i="46"/>
  <c r="BD50" i="44"/>
  <c r="BL50" i="46"/>
  <c r="BL50" i="44"/>
  <c r="F51" i="46"/>
  <c r="F51" i="44"/>
  <c r="N51" i="46"/>
  <c r="N51" i="44"/>
  <c r="V51" i="46"/>
  <c r="V51" i="44"/>
  <c r="AL51" i="46"/>
  <c r="AL51" i="44"/>
  <c r="AT51" i="46"/>
  <c r="AT51" i="44"/>
  <c r="R52" i="46"/>
  <c r="R52" i="44"/>
  <c r="Z52" i="46"/>
  <c r="Z52" i="44"/>
  <c r="AH52" i="46"/>
  <c r="AH52" i="44"/>
  <c r="AP52" i="46"/>
  <c r="AP52" i="44"/>
  <c r="AX52" i="46"/>
  <c r="AX52" i="44"/>
  <c r="D53" i="46"/>
  <c r="D53" i="44"/>
  <c r="L53" i="46"/>
  <c r="L53" i="44"/>
  <c r="T53" i="46"/>
  <c r="T53" i="44"/>
  <c r="AJ53" i="46"/>
  <c r="AJ53" i="44"/>
  <c r="AR53" i="46"/>
  <c r="AR53" i="44"/>
  <c r="AZ53" i="46"/>
  <c r="AZ53" i="44"/>
  <c r="BH53" i="46"/>
  <c r="BH53" i="44"/>
  <c r="BP53" i="46"/>
  <c r="BP53" i="44"/>
  <c r="H54" i="46"/>
  <c r="H54" i="44"/>
  <c r="P54" i="46"/>
  <c r="P54" i="44"/>
  <c r="X54" i="46"/>
  <c r="X54" i="44"/>
  <c r="AF54" i="46"/>
  <c r="AF54" i="44"/>
  <c r="AV54" i="46"/>
  <c r="AV54" i="44"/>
  <c r="BD54" i="46"/>
  <c r="BD54" i="44"/>
  <c r="BL54" i="46"/>
  <c r="BL54" i="44"/>
  <c r="F55" i="46"/>
  <c r="F55" i="44"/>
  <c r="N55" i="46"/>
  <c r="N55" i="44"/>
  <c r="AD55" i="46"/>
  <c r="AD55" i="44"/>
  <c r="BB55" i="46"/>
  <c r="BB55" i="44"/>
  <c r="J56" i="46"/>
  <c r="J56" i="44"/>
  <c r="Z56" i="46"/>
  <c r="Z56" i="44"/>
  <c r="AH56" i="46"/>
  <c r="AH56" i="44"/>
  <c r="AP56" i="46"/>
  <c r="AP56" i="44"/>
  <c r="AX56" i="46"/>
  <c r="AX56" i="44"/>
  <c r="BF56" i="46"/>
  <c r="BF56" i="44"/>
  <c r="F57" i="46"/>
  <c r="F57" i="44"/>
  <c r="N57" i="46"/>
  <c r="N57" i="44"/>
  <c r="V57" i="46"/>
  <c r="V57" i="44"/>
  <c r="AL57" i="46"/>
  <c r="AL57" i="44"/>
  <c r="BB57" i="46"/>
  <c r="BB57" i="44"/>
  <c r="BJ57" i="46"/>
  <c r="BJ57" i="44"/>
  <c r="R58" i="46"/>
  <c r="R58" i="44"/>
  <c r="Z58" i="46"/>
  <c r="Z58" i="44"/>
  <c r="AH58" i="46"/>
  <c r="AH58" i="44"/>
  <c r="AP58" i="46"/>
  <c r="AP58" i="44"/>
  <c r="AX58" i="46"/>
  <c r="AX58" i="44"/>
  <c r="BF58" i="46"/>
  <c r="BF58" i="44"/>
  <c r="BN58" i="46"/>
  <c r="BN58" i="44"/>
  <c r="J59" i="46"/>
  <c r="J59" i="44"/>
  <c r="R59" i="46"/>
  <c r="R59" i="44"/>
  <c r="Z59" i="46"/>
  <c r="Z59" i="44"/>
  <c r="AP59" i="46"/>
  <c r="AP59" i="44"/>
  <c r="AX59" i="46"/>
  <c r="AX59" i="44"/>
  <c r="BF59" i="46"/>
  <c r="BF59" i="44"/>
  <c r="F60" i="46"/>
  <c r="F60" i="44"/>
  <c r="N60" i="46"/>
  <c r="N60" i="44"/>
  <c r="V60" i="46"/>
  <c r="V60" i="44"/>
  <c r="AL60" i="46"/>
  <c r="AL60" i="44"/>
  <c r="AT60" i="46"/>
  <c r="AT60" i="44"/>
  <c r="BB60" i="46"/>
  <c r="BB60" i="44"/>
  <c r="BJ60" i="46"/>
  <c r="BJ60" i="44"/>
  <c r="J61" i="46"/>
  <c r="J61" i="44"/>
  <c r="Z61" i="46"/>
  <c r="Z61" i="44"/>
  <c r="AH61" i="46"/>
  <c r="AH61" i="44"/>
  <c r="AP61" i="46"/>
  <c r="AP61" i="44"/>
  <c r="AX61" i="46"/>
  <c r="AX61" i="44"/>
  <c r="BF61" i="46"/>
  <c r="BF61" i="44"/>
  <c r="BN61" i="46"/>
  <c r="BN61" i="44"/>
  <c r="F62" i="46"/>
  <c r="F62" i="44"/>
  <c r="AD62" i="46"/>
  <c r="AD62" i="44"/>
  <c r="AT62" i="46"/>
  <c r="AT62" i="44"/>
  <c r="BB62" i="46"/>
  <c r="BB62" i="44"/>
  <c r="BJ62" i="46"/>
  <c r="BJ62" i="44"/>
  <c r="F63" i="46"/>
  <c r="F63" i="44"/>
  <c r="N63" i="46"/>
  <c r="N63" i="44"/>
  <c r="AL63" i="46"/>
  <c r="AL63" i="44"/>
  <c r="AT63" i="46"/>
  <c r="AT63" i="44"/>
  <c r="BB63" i="46"/>
  <c r="BB63" i="44"/>
  <c r="BJ63" i="46"/>
  <c r="BJ63" i="44"/>
  <c r="H64" i="46"/>
  <c r="H64" i="44"/>
  <c r="P64" i="46"/>
  <c r="P64" i="44"/>
  <c r="X64" i="46"/>
  <c r="X64" i="44"/>
  <c r="AF64" i="46"/>
  <c r="AF64" i="44"/>
  <c r="AN64" i="46"/>
  <c r="AN64" i="44"/>
  <c r="AV64" i="46"/>
  <c r="AV64" i="44"/>
  <c r="BD64" i="46"/>
  <c r="BD64" i="44"/>
  <c r="BL64" i="46"/>
  <c r="BL64" i="44"/>
  <c r="D65" i="46"/>
  <c r="D65" i="44"/>
  <c r="T65" i="46"/>
  <c r="T65" i="44"/>
  <c r="AB65" i="46"/>
  <c r="AB65" i="44"/>
  <c r="AJ65" i="46"/>
  <c r="AJ65" i="44"/>
  <c r="AR65" i="46"/>
  <c r="AR65" i="44"/>
  <c r="AZ65" i="46"/>
  <c r="AZ65" i="44"/>
  <c r="BP65" i="46"/>
  <c r="BP65" i="44"/>
  <c r="H66" i="46"/>
  <c r="H66" i="44"/>
  <c r="P66" i="46"/>
  <c r="P66" i="44"/>
  <c r="X66" i="46"/>
  <c r="X66" i="44"/>
  <c r="AF66" i="46"/>
  <c r="AF66" i="44"/>
  <c r="AN66" i="46"/>
  <c r="AN66" i="44"/>
  <c r="AV66" i="46"/>
  <c r="AV66" i="44"/>
  <c r="BD66" i="46"/>
  <c r="BD66" i="44"/>
  <c r="BL66" i="46"/>
  <c r="BL66" i="44"/>
  <c r="I67" i="46"/>
  <c r="I67" i="44"/>
  <c r="Q67" i="46"/>
  <c r="Q67" i="44"/>
  <c r="Y67" i="46"/>
  <c r="Y67" i="44"/>
  <c r="AG67" i="46"/>
  <c r="AG67" i="44"/>
  <c r="AO67" i="46"/>
  <c r="AO67" i="44"/>
  <c r="BI9" i="46"/>
  <c r="BI9" i="44"/>
  <c r="P15" i="46"/>
  <c r="P15" i="44"/>
  <c r="AM34" i="46"/>
  <c r="AM34" i="44"/>
  <c r="BG35" i="46"/>
  <c r="BG35" i="44"/>
  <c r="J37" i="46"/>
  <c r="J37" i="44"/>
  <c r="AP37" i="46"/>
  <c r="AP37" i="44"/>
  <c r="BN37" i="46"/>
  <c r="BN37" i="44"/>
  <c r="AD38" i="46"/>
  <c r="AD38" i="44"/>
  <c r="BO42" i="46"/>
  <c r="BO42" i="44"/>
  <c r="BL30" i="44"/>
  <c r="W32" i="44"/>
  <c r="AA42" i="44"/>
  <c r="AK21" i="46"/>
  <c r="AK21" i="44"/>
  <c r="AS21" i="46"/>
  <c r="AS21" i="44"/>
  <c r="O22" i="46"/>
  <c r="O22" i="44"/>
  <c r="BC22" i="46"/>
  <c r="BC22" i="44"/>
  <c r="BO23" i="46"/>
  <c r="BO23" i="44"/>
  <c r="AC24" i="46"/>
  <c r="AC24" i="44"/>
  <c r="I25" i="46"/>
  <c r="I25" i="44"/>
  <c r="AY26" i="46"/>
  <c r="AY26" i="44"/>
  <c r="AU27" i="46"/>
  <c r="AU27" i="44"/>
  <c r="AG30" i="46"/>
  <c r="AG30" i="44"/>
  <c r="AW30" i="46"/>
  <c r="AW30" i="44"/>
  <c r="BQ31" i="46"/>
  <c r="BQ31" i="44"/>
  <c r="AJ35" i="46"/>
  <c r="AJ35" i="44"/>
  <c r="O38" i="46"/>
  <c r="O38" i="44"/>
  <c r="U49" i="46"/>
  <c r="U49" i="44"/>
  <c r="AC49" i="46"/>
  <c r="AC49" i="44"/>
  <c r="AK49" i="46"/>
  <c r="AK49" i="44"/>
  <c r="BA49" i="46"/>
  <c r="BA49" i="44"/>
  <c r="BQ49" i="46"/>
  <c r="BQ49" i="44"/>
  <c r="Y50" i="46"/>
  <c r="Y50" i="44"/>
  <c r="AG50" i="46"/>
  <c r="AG50" i="44"/>
  <c r="BE50" i="46"/>
  <c r="BE50" i="44"/>
  <c r="BM50" i="46"/>
  <c r="BM50" i="44"/>
  <c r="BB7" i="46"/>
  <c r="BB7" i="44"/>
  <c r="L14" i="46"/>
  <c r="L14" i="44"/>
  <c r="D31" i="46"/>
  <c r="D31" i="44"/>
  <c r="O32" i="46"/>
  <c r="O32" i="44"/>
  <c r="BK34" i="46"/>
  <c r="BK34" i="44"/>
  <c r="K35" i="46"/>
  <c r="K35" i="44"/>
  <c r="BF37" i="46"/>
  <c r="BF37" i="44"/>
  <c r="V38" i="46"/>
  <c r="V38" i="44"/>
  <c r="Z39" i="46"/>
  <c r="Z39" i="44"/>
  <c r="BF39" i="46"/>
  <c r="BF39" i="44"/>
  <c r="D40" i="46"/>
  <c r="D40" i="44"/>
  <c r="AB40" i="46"/>
  <c r="AB40" i="44"/>
  <c r="AJ40" i="46"/>
  <c r="AJ40" i="44"/>
  <c r="AU41" i="46"/>
  <c r="AU41" i="44"/>
  <c r="BC41" i="46"/>
  <c r="BC41" i="44"/>
  <c r="S42" i="46"/>
  <c r="S42" i="44"/>
  <c r="AI42" i="46"/>
  <c r="AI42" i="44"/>
  <c r="BG42" i="46"/>
  <c r="BG42" i="44"/>
  <c r="E43" i="46"/>
  <c r="E43" i="44"/>
  <c r="U43" i="46"/>
  <c r="U43" i="44"/>
  <c r="AK43" i="46"/>
  <c r="AK43" i="44"/>
  <c r="AG44" i="46"/>
  <c r="AG44" i="44"/>
  <c r="AO44" i="46"/>
  <c r="AO44" i="44"/>
  <c r="AW44" i="46"/>
  <c r="AW44" i="44"/>
  <c r="BG45" i="46"/>
  <c r="BG45" i="44"/>
  <c r="H48" i="46"/>
  <c r="H48" i="44"/>
  <c r="BP14" i="44"/>
  <c r="H30" i="44"/>
  <c r="K42" i="44"/>
  <c r="AI16" i="46"/>
  <c r="AI16" i="44"/>
  <c r="BG16" i="46"/>
  <c r="BG16" i="44"/>
  <c r="BO18" i="46"/>
  <c r="BO18" i="44"/>
  <c r="AG20" i="46"/>
  <c r="AG20" i="44"/>
  <c r="E21" i="46"/>
  <c r="E21" i="44"/>
  <c r="U21" i="46"/>
  <c r="U21" i="44"/>
  <c r="AE22" i="46"/>
  <c r="AE22" i="44"/>
  <c r="AQ23" i="46"/>
  <c r="AQ23" i="44"/>
  <c r="AS24" i="46"/>
  <c r="AS24" i="44"/>
  <c r="BM25" i="46"/>
  <c r="BM25" i="44"/>
  <c r="AA26" i="46"/>
  <c r="AA26" i="44"/>
  <c r="BC27" i="46"/>
  <c r="BC27" i="44"/>
  <c r="Y28" i="46"/>
  <c r="Y28" i="44"/>
  <c r="BE28" i="46"/>
  <c r="BE28" i="44"/>
  <c r="E29" i="46"/>
  <c r="E29" i="44"/>
  <c r="M29" i="46"/>
  <c r="M29" i="44"/>
  <c r="BQ29" i="46"/>
  <c r="BQ29" i="44"/>
  <c r="AO30" i="46"/>
  <c r="AO30" i="44"/>
  <c r="E31" i="46"/>
  <c r="E31" i="44"/>
  <c r="AS31" i="46"/>
  <c r="AS31" i="44"/>
  <c r="AV32" i="46"/>
  <c r="AV32" i="44"/>
  <c r="D33" i="46"/>
  <c r="D33" i="44"/>
  <c r="BP33" i="46"/>
  <c r="BP33" i="44"/>
  <c r="L35" i="46"/>
  <c r="L35" i="44"/>
  <c r="W36" i="46"/>
  <c r="W36" i="44"/>
  <c r="AE36" i="46"/>
  <c r="AE36" i="44"/>
  <c r="BC36" i="46"/>
  <c r="BC36" i="44"/>
  <c r="BK36" i="46"/>
  <c r="BK36" i="44"/>
  <c r="AQ37" i="46"/>
  <c r="AQ37" i="44"/>
  <c r="AU38" i="46"/>
  <c r="AU38" i="44"/>
  <c r="BK38" i="46"/>
  <c r="BK38" i="44"/>
  <c r="AA39" i="46"/>
  <c r="AA39" i="44"/>
  <c r="U40" i="46"/>
  <c r="U40" i="44"/>
  <c r="AC40" i="46"/>
  <c r="AC40" i="44"/>
  <c r="H41" i="46"/>
  <c r="H41" i="44"/>
  <c r="P41" i="46"/>
  <c r="P41" i="44"/>
  <c r="AV41" i="46"/>
  <c r="AV41" i="44"/>
  <c r="AB42" i="46"/>
  <c r="AB42" i="44"/>
  <c r="AR42" i="46"/>
  <c r="AR42" i="44"/>
  <c r="BH42" i="46"/>
  <c r="BH42" i="44"/>
  <c r="F43" i="46"/>
  <c r="F43" i="44"/>
  <c r="AL43" i="46"/>
  <c r="AL43" i="44"/>
  <c r="AT43" i="46"/>
  <c r="AT43" i="44"/>
  <c r="BB43" i="46"/>
  <c r="BB43" i="44"/>
  <c r="AX44" i="46"/>
  <c r="AX44" i="44"/>
  <c r="D45" i="46"/>
  <c r="D45" i="44"/>
  <c r="L45" i="46"/>
  <c r="L45" i="44"/>
  <c r="AR45" i="46"/>
  <c r="AR45" i="44"/>
  <c r="BP45" i="46"/>
  <c r="BP45" i="44"/>
  <c r="H46" i="46"/>
  <c r="H46" i="44"/>
  <c r="AV46" i="46"/>
  <c r="AV46" i="44"/>
  <c r="BL46" i="46"/>
  <c r="BL46" i="44"/>
  <c r="I48" i="46"/>
  <c r="I48" i="44"/>
  <c r="C64" i="46"/>
  <c r="C64" i="44" s="1"/>
  <c r="AL7" i="44"/>
  <c r="AW8" i="44"/>
  <c r="E9" i="44"/>
  <c r="U9" i="44"/>
  <c r="Q10" i="44"/>
  <c r="BE10" i="44"/>
  <c r="AB11" i="44"/>
  <c r="AN11" i="44"/>
  <c r="V12" i="44"/>
  <c r="AL12" i="44"/>
  <c r="BF12" i="44"/>
  <c r="AJ14" i="44"/>
  <c r="AA18" i="44"/>
  <c r="AW20" i="44"/>
  <c r="M21" i="44"/>
  <c r="AC21" i="44"/>
  <c r="BI21" i="44"/>
  <c r="AI23" i="44"/>
  <c r="I30" i="44"/>
  <c r="BM30" i="44"/>
  <c r="BI31" i="44"/>
  <c r="K32" i="44"/>
  <c r="AM32" i="44"/>
  <c r="AM33" i="44"/>
  <c r="AY33" i="44"/>
  <c r="BK33" i="44"/>
  <c r="BG34" i="44"/>
  <c r="G35" i="44"/>
  <c r="AQ35" i="44"/>
  <c r="AZ35" i="44"/>
  <c r="BK35" i="44"/>
  <c r="BJ36" i="44"/>
  <c r="V37" i="44"/>
  <c r="F38" i="44"/>
  <c r="W38" i="44"/>
  <c r="AK40" i="44"/>
  <c r="AZ40" i="44"/>
  <c r="BQ40" i="44"/>
  <c r="BK41" i="44"/>
  <c r="L42" i="44"/>
  <c r="U44" i="44"/>
  <c r="BF44" i="44"/>
  <c r="AZ45" i="44"/>
  <c r="AS47" i="44"/>
  <c r="P48" i="44"/>
  <c r="Y48" i="44"/>
  <c r="AF50" i="44"/>
  <c r="AD57" i="44"/>
  <c r="AH59" i="44"/>
  <c r="X30" i="46"/>
  <c r="X30" i="44"/>
  <c r="AB31" i="46"/>
  <c r="AB31" i="44"/>
  <c r="AR31" i="46"/>
  <c r="AR31" i="44"/>
  <c r="BP31" i="46"/>
  <c r="BP31" i="44"/>
  <c r="AA33" i="46"/>
  <c r="AA33" i="44"/>
  <c r="AI33" i="46"/>
  <c r="AI33" i="44"/>
  <c r="BO35" i="46"/>
  <c r="BO35" i="44"/>
  <c r="Z37" i="46"/>
  <c r="Z37" i="44"/>
  <c r="AX37" i="46"/>
  <c r="AX37" i="44"/>
  <c r="N38" i="46"/>
  <c r="N38" i="44"/>
  <c r="AL38" i="46"/>
  <c r="AL38" i="44"/>
  <c r="BB38" i="46"/>
  <c r="BB38" i="44"/>
  <c r="R39" i="46"/>
  <c r="R39" i="44"/>
  <c r="AX39" i="46"/>
  <c r="AX39" i="44"/>
  <c r="AC43" i="46"/>
  <c r="AC43" i="44"/>
  <c r="AS43" i="46"/>
  <c r="AS43" i="44"/>
  <c r="BI43" i="46"/>
  <c r="BI43" i="44"/>
  <c r="W46" i="46"/>
  <c r="W46" i="44"/>
  <c r="AV8" i="44"/>
  <c r="BE44" i="44"/>
  <c r="AV48" i="44"/>
  <c r="BN10" i="46"/>
  <c r="BN10" i="44"/>
  <c r="S16" i="46"/>
  <c r="S16" i="44"/>
  <c r="AE17" i="46"/>
  <c r="AE17" i="44"/>
  <c r="S18" i="46"/>
  <c r="S18" i="44"/>
  <c r="AQ18" i="46"/>
  <c r="AQ18" i="44"/>
  <c r="I20" i="46"/>
  <c r="I20" i="44"/>
  <c r="S23" i="46"/>
  <c r="S23" i="44"/>
  <c r="BI24" i="46"/>
  <c r="BI24" i="44"/>
  <c r="AG25" i="46"/>
  <c r="AG25" i="44"/>
  <c r="AO25" i="46"/>
  <c r="AO25" i="44"/>
  <c r="O27" i="46"/>
  <c r="O27" i="44"/>
  <c r="W27" i="46"/>
  <c r="W27" i="44"/>
  <c r="AK29" i="46"/>
  <c r="AK29" i="44"/>
  <c r="BI29" i="46"/>
  <c r="BI29" i="44"/>
  <c r="AC31" i="46"/>
  <c r="AC31" i="44"/>
  <c r="BA31" i="46"/>
  <c r="BA31" i="44"/>
  <c r="X32" i="46"/>
  <c r="X32" i="44"/>
  <c r="AJ33" i="46"/>
  <c r="AJ33" i="44"/>
  <c r="BP35" i="46"/>
  <c r="BP35" i="44"/>
  <c r="S37" i="46"/>
  <c r="S37" i="44"/>
  <c r="BO37" i="46"/>
  <c r="BO37" i="44"/>
  <c r="AM38" i="46"/>
  <c r="AM38" i="44"/>
  <c r="BC38" i="46"/>
  <c r="BC38" i="44"/>
  <c r="AY39" i="46"/>
  <c r="AY39" i="44"/>
  <c r="E40" i="46"/>
  <c r="E40" i="44"/>
  <c r="AS40" i="46"/>
  <c r="AS40" i="44"/>
  <c r="BA40" i="46"/>
  <c r="BA40" i="44"/>
  <c r="BI40" i="46"/>
  <c r="BI40" i="44"/>
  <c r="AF41" i="46"/>
  <c r="AF41" i="44"/>
  <c r="BL41" i="46"/>
  <c r="BL41" i="44"/>
  <c r="D42" i="46"/>
  <c r="D42" i="44"/>
  <c r="T42" i="46"/>
  <c r="T42" i="44"/>
  <c r="AJ42" i="46"/>
  <c r="AJ42" i="44"/>
  <c r="AZ42" i="46"/>
  <c r="AZ42" i="44"/>
  <c r="BP42" i="46"/>
  <c r="BP42" i="44"/>
  <c r="N43" i="46"/>
  <c r="N43" i="44"/>
  <c r="R44" i="46"/>
  <c r="R44" i="44"/>
  <c r="AP44" i="46"/>
  <c r="AP44" i="44"/>
  <c r="AB45" i="46"/>
  <c r="AB45" i="44"/>
  <c r="X46" i="46"/>
  <c r="X46" i="44"/>
  <c r="AF46" i="46"/>
  <c r="AF46" i="44"/>
  <c r="F47" i="46"/>
  <c r="F47" i="44"/>
  <c r="AD47" i="46"/>
  <c r="AD47" i="44"/>
  <c r="AL47" i="46"/>
  <c r="AL47" i="44"/>
  <c r="AT47" i="46"/>
  <c r="AT47" i="44"/>
  <c r="AG48" i="46"/>
  <c r="AG48" i="44"/>
  <c r="AO48" i="46"/>
  <c r="AO48" i="44"/>
  <c r="AW48" i="46"/>
  <c r="AW48" i="44"/>
  <c r="BM48" i="46"/>
  <c r="BM48" i="44"/>
  <c r="BI49" i="46"/>
  <c r="BI49" i="44"/>
  <c r="I50" i="46"/>
  <c r="I50" i="44"/>
  <c r="G51" i="46"/>
  <c r="G51" i="44"/>
  <c r="A37" i="44"/>
  <c r="C8" i="46"/>
  <c r="C8" i="44" s="1"/>
  <c r="C39" i="46"/>
  <c r="C39" i="44" s="1"/>
  <c r="C48" i="46"/>
  <c r="C48" i="44" s="1"/>
  <c r="C56" i="46"/>
  <c r="C56" i="44" s="1"/>
  <c r="A20" i="44"/>
  <c r="A52" i="44"/>
  <c r="A61" i="44"/>
  <c r="C13" i="46"/>
  <c r="C13" i="44" s="1"/>
  <c r="C40" i="46"/>
  <c r="C40" i="44" s="1"/>
  <c r="AF8" i="44"/>
  <c r="BD8" i="44"/>
  <c r="V9" i="44"/>
  <c r="AK9" i="44"/>
  <c r="BA9" i="44"/>
  <c r="BQ9" i="44"/>
  <c r="L11" i="44"/>
  <c r="F12" i="44"/>
  <c r="AF15" i="44"/>
  <c r="AV15" i="44"/>
  <c r="O17" i="44"/>
  <c r="BC17" i="44"/>
  <c r="Y20" i="44"/>
  <c r="BL20" i="44"/>
  <c r="AR21" i="44"/>
  <c r="AM27" i="44"/>
  <c r="BK27" i="44"/>
  <c r="I28" i="44"/>
  <c r="AG28" i="44"/>
  <c r="T30" i="44"/>
  <c r="AR30" i="44"/>
  <c r="BD30" i="44"/>
  <c r="AN32" i="44"/>
  <c r="BC32" i="44"/>
  <c r="AZ33" i="44"/>
  <c r="AB35" i="44"/>
  <c r="AR35" i="44"/>
  <c r="AL36" i="44"/>
  <c r="AX36" i="44"/>
  <c r="G38" i="44"/>
  <c r="BF38" i="44"/>
  <c r="AP39" i="44"/>
  <c r="AY41" i="44"/>
  <c r="M43" i="44"/>
  <c r="AO43" i="44"/>
  <c r="BM43" i="44"/>
  <c r="J44" i="44"/>
  <c r="AQ45" i="44"/>
  <c r="V47" i="44"/>
  <c r="Q48" i="44"/>
  <c r="AJ49" i="44"/>
  <c r="R56" i="44"/>
  <c r="AL62" i="44"/>
  <c r="V63" i="44"/>
  <c r="BJ12" i="46"/>
  <c r="BJ12" i="44"/>
  <c r="BC34" i="46"/>
  <c r="BC34" i="44"/>
  <c r="V36" i="46"/>
  <c r="V36" i="44"/>
  <c r="J39" i="46"/>
  <c r="J39" i="44"/>
  <c r="BH40" i="46"/>
  <c r="BH40" i="44"/>
  <c r="AK47" i="46"/>
  <c r="AK47" i="44"/>
  <c r="V7" i="44"/>
  <c r="AG10" i="44"/>
  <c r="BP40" i="44"/>
  <c r="AY45" i="44"/>
  <c r="AE34" i="44"/>
  <c r="J52" i="44"/>
  <c r="D30" i="46"/>
  <c r="D30" i="44"/>
  <c r="L30" i="46"/>
  <c r="L30" i="44"/>
  <c r="BH30" i="46"/>
  <c r="BH30" i="44"/>
  <c r="AA32" i="46"/>
  <c r="AA32" i="44"/>
  <c r="AI32" i="46"/>
  <c r="AI32" i="44"/>
  <c r="BG32" i="46"/>
  <c r="BG32" i="44"/>
  <c r="O33" i="46"/>
  <c r="O33" i="44"/>
  <c r="AU33" i="46"/>
  <c r="AU33" i="44"/>
  <c r="AM35" i="46"/>
  <c r="AM35" i="44"/>
  <c r="J36" i="46"/>
  <c r="J36" i="44"/>
  <c r="AH36" i="46"/>
  <c r="AH36" i="44"/>
  <c r="AP36" i="46"/>
  <c r="AP36" i="44"/>
  <c r="AD37" i="46"/>
  <c r="AD37" i="44"/>
  <c r="AL37" i="46"/>
  <c r="AL37" i="44"/>
  <c r="BB37" i="46"/>
  <c r="BB37" i="44"/>
  <c r="BJ37" i="46"/>
  <c r="BJ37" i="44"/>
  <c r="AP38" i="46"/>
  <c r="AP38" i="44"/>
  <c r="AX38" i="46"/>
  <c r="AX38" i="44"/>
  <c r="BN38" i="46"/>
  <c r="BN38" i="44"/>
  <c r="F39" i="46"/>
  <c r="F39" i="44"/>
  <c r="N39" i="46"/>
  <c r="N39" i="44"/>
  <c r="V39" i="46"/>
  <c r="V39" i="44"/>
  <c r="AL39" i="46"/>
  <c r="AL39" i="44"/>
  <c r="AT39" i="46"/>
  <c r="AT39" i="44"/>
  <c r="BB39" i="46"/>
  <c r="BB39" i="44"/>
  <c r="BJ39" i="46"/>
  <c r="BJ39" i="44"/>
  <c r="K41" i="46"/>
  <c r="K41" i="44"/>
  <c r="AA41" i="46"/>
  <c r="AA41" i="44"/>
  <c r="AI41" i="46"/>
  <c r="AI41" i="44"/>
  <c r="AQ41" i="46"/>
  <c r="AQ41" i="44"/>
  <c r="BG41" i="46"/>
  <c r="BG41" i="44"/>
  <c r="G42" i="46"/>
  <c r="G42" i="44"/>
  <c r="O42" i="46"/>
  <c r="O42" i="44"/>
  <c r="W42" i="46"/>
  <c r="W42" i="44"/>
  <c r="AE42" i="46"/>
  <c r="AE42" i="44"/>
  <c r="AU42" i="46"/>
  <c r="AU42" i="44"/>
  <c r="BC42" i="46"/>
  <c r="BC42" i="44"/>
  <c r="BK42" i="46"/>
  <c r="BK42" i="44"/>
  <c r="Q43" i="46"/>
  <c r="Q43" i="44"/>
  <c r="Y43" i="46"/>
  <c r="Y43" i="44"/>
  <c r="AG43" i="46"/>
  <c r="AG43" i="44"/>
  <c r="BE43" i="46"/>
  <c r="BE43" i="44"/>
  <c r="E44" i="46"/>
  <c r="E44" i="44"/>
  <c r="M44" i="46"/>
  <c r="M44" i="44"/>
  <c r="AC44" i="46"/>
  <c r="AC44" i="44"/>
  <c r="AK44" i="46"/>
  <c r="AK44" i="44"/>
  <c r="AS44" i="46"/>
  <c r="AS44" i="44"/>
  <c r="BA44" i="46"/>
  <c r="BA44" i="44"/>
  <c r="BQ44" i="46"/>
  <c r="BQ44" i="44"/>
  <c r="G45" i="46"/>
  <c r="G45" i="44"/>
  <c r="O45" i="46"/>
  <c r="O45" i="44"/>
  <c r="AE45" i="46"/>
  <c r="AE45" i="44"/>
  <c r="AM45" i="46"/>
  <c r="AM45" i="44"/>
  <c r="BC45" i="46"/>
  <c r="BC45" i="44"/>
  <c r="BK45" i="46"/>
  <c r="BK45" i="44"/>
  <c r="K46" i="46"/>
  <c r="K46" i="44"/>
  <c r="S46" i="46"/>
  <c r="S46" i="44"/>
  <c r="AI46" i="46"/>
  <c r="AI46" i="44"/>
  <c r="AQ46" i="46"/>
  <c r="AQ46" i="44"/>
  <c r="AY46" i="46"/>
  <c r="AY46" i="44"/>
  <c r="I47" i="46"/>
  <c r="I47" i="44"/>
  <c r="Q47" i="46"/>
  <c r="Q47" i="44"/>
  <c r="Y47" i="46"/>
  <c r="Y47" i="44"/>
  <c r="AW47" i="46"/>
  <c r="AW47" i="44"/>
  <c r="D48" i="46"/>
  <c r="D48" i="44"/>
  <c r="L48" i="46"/>
  <c r="L48" i="44"/>
  <c r="AB48" i="46"/>
  <c r="AB48" i="44"/>
  <c r="AR48" i="46"/>
  <c r="AR48" i="44"/>
  <c r="AZ48" i="46"/>
  <c r="AZ48" i="44"/>
  <c r="BH48" i="46"/>
  <c r="BH48" i="44"/>
  <c r="H49" i="46"/>
  <c r="H49" i="44"/>
  <c r="P49" i="46"/>
  <c r="P49" i="44"/>
  <c r="AN49" i="46"/>
  <c r="AN49" i="44"/>
  <c r="D50" i="46"/>
  <c r="D50" i="44"/>
  <c r="L50" i="46"/>
  <c r="L50" i="44"/>
  <c r="T50" i="46"/>
  <c r="T50" i="44"/>
  <c r="AB50" i="46"/>
  <c r="AB50" i="44"/>
  <c r="AJ50" i="46"/>
  <c r="AJ50" i="44"/>
  <c r="AR50" i="46"/>
  <c r="AR50" i="44"/>
  <c r="AZ50" i="46"/>
  <c r="AZ50" i="44"/>
  <c r="BP50" i="46"/>
  <c r="BP50" i="44"/>
  <c r="J51" i="46"/>
  <c r="J51" i="44"/>
  <c r="Z51" i="46"/>
  <c r="Z51" i="44"/>
  <c r="AH51" i="46"/>
  <c r="AH51" i="44"/>
  <c r="AP51" i="46"/>
  <c r="AP51" i="44"/>
  <c r="BF51" i="46"/>
  <c r="BF51" i="44"/>
  <c r="F52" i="46"/>
  <c r="F52" i="44"/>
  <c r="N52" i="46"/>
  <c r="N52" i="44"/>
  <c r="V52" i="46"/>
  <c r="V52" i="44"/>
  <c r="AD52" i="46"/>
  <c r="AD52" i="44"/>
  <c r="AL52" i="46"/>
  <c r="AL52" i="44"/>
  <c r="AT52" i="46"/>
  <c r="AT52" i="44"/>
  <c r="BJ52" i="46"/>
  <c r="BJ52" i="44"/>
  <c r="H53" i="46"/>
  <c r="H53" i="44"/>
  <c r="P53" i="46"/>
  <c r="P53" i="44"/>
  <c r="X53" i="46"/>
  <c r="X53" i="44"/>
  <c r="AF53" i="46"/>
  <c r="AF53" i="44"/>
  <c r="AN53" i="46"/>
  <c r="AN53" i="44"/>
  <c r="AV53" i="46"/>
  <c r="AV53" i="44"/>
  <c r="BD53" i="46"/>
  <c r="BD53" i="44"/>
  <c r="D54" i="46"/>
  <c r="D54" i="44"/>
  <c r="L54" i="46"/>
  <c r="L54" i="44"/>
  <c r="T54" i="46"/>
  <c r="T54" i="44"/>
  <c r="AB54" i="46"/>
  <c r="AB54" i="44"/>
  <c r="AR54" i="46"/>
  <c r="AR54" i="44"/>
  <c r="AZ54" i="46"/>
  <c r="AZ54" i="44"/>
  <c r="BH54" i="46"/>
  <c r="BH54" i="44"/>
  <c r="J55" i="46"/>
  <c r="J55" i="44"/>
  <c r="R55" i="46"/>
  <c r="R55" i="44"/>
  <c r="Z55" i="46"/>
  <c r="Z55" i="44"/>
  <c r="AP55" i="46"/>
  <c r="AP55" i="44"/>
  <c r="BF55" i="46"/>
  <c r="BF55" i="44"/>
  <c r="F56" i="46"/>
  <c r="F56" i="44"/>
  <c r="N56" i="46"/>
  <c r="N56" i="44"/>
  <c r="V56" i="46"/>
  <c r="V56" i="44"/>
  <c r="A58" i="44"/>
  <c r="C52" i="46"/>
  <c r="C52" i="44" s="1"/>
  <c r="Q8" i="44"/>
  <c r="AN8" i="44"/>
  <c r="BE9" i="44"/>
  <c r="BM10" i="44"/>
  <c r="AB14" i="44"/>
  <c r="BH14" i="44"/>
  <c r="H15" i="44"/>
  <c r="K16" i="44"/>
  <c r="AA16" i="44"/>
  <c r="AL19" i="44"/>
  <c r="K23" i="44"/>
  <c r="AA23" i="44"/>
  <c r="Y25" i="44"/>
  <c r="AE27" i="44"/>
  <c r="T31" i="44"/>
  <c r="AJ31" i="44"/>
  <c r="AZ31" i="44"/>
  <c r="P32" i="44"/>
  <c r="AE32" i="44"/>
  <c r="AQ32" i="44"/>
  <c r="AQ33" i="44"/>
  <c r="BC33" i="44"/>
  <c r="S34" i="44"/>
  <c r="O35" i="44"/>
  <c r="AE35" i="44"/>
  <c r="AU35" i="44"/>
  <c r="N36" i="44"/>
  <c r="BN36" i="44"/>
  <c r="AA37" i="44"/>
  <c r="BG37" i="44"/>
  <c r="AD39" i="44"/>
  <c r="X41" i="44"/>
  <c r="AM41" i="44"/>
  <c r="AY42" i="44"/>
  <c r="AD43" i="44"/>
  <c r="AU45" i="44"/>
  <c r="O46" i="44"/>
  <c r="BO46" i="44"/>
  <c r="BI47" i="44"/>
  <c r="T48" i="44"/>
  <c r="BN52" i="44"/>
  <c r="AD60" i="44"/>
  <c r="R61" i="44"/>
  <c r="L65" i="44"/>
  <c r="R16" i="46"/>
  <c r="R16" i="44"/>
  <c r="AB24" i="46"/>
  <c r="AB24" i="44"/>
  <c r="AP26" i="46"/>
  <c r="AP26" i="44"/>
  <c r="AF30" i="46"/>
  <c r="AF30" i="44"/>
  <c r="AN30" i="46"/>
  <c r="AN30" i="44"/>
  <c r="AU32" i="46"/>
  <c r="AU32" i="44"/>
  <c r="BG33" i="46"/>
  <c r="BG33" i="44"/>
  <c r="AA35" i="46"/>
  <c r="AA35" i="44"/>
  <c r="BN39" i="46"/>
  <c r="BN39" i="44"/>
  <c r="T40" i="46"/>
  <c r="T40" i="44"/>
  <c r="S45" i="46"/>
  <c r="S45" i="44"/>
  <c r="BH31" i="44"/>
  <c r="AQ42" i="44"/>
  <c r="AU46" i="44"/>
  <c r="P8" i="44"/>
  <c r="AN48" i="44"/>
  <c r="AB53" i="44"/>
  <c r="AA34" i="46"/>
  <c r="AA34" i="44"/>
  <c r="AQ34" i="46"/>
  <c r="AQ34" i="44"/>
  <c r="J38" i="46"/>
  <c r="J38" i="44"/>
  <c r="A39" i="44"/>
  <c r="A44" i="44"/>
  <c r="A8" i="44"/>
  <c r="C44" i="46"/>
  <c r="C44" i="44" s="1"/>
  <c r="N7" i="44"/>
  <c r="AD7" i="44"/>
  <c r="BL8" i="44"/>
  <c r="M9" i="44"/>
  <c r="I10" i="44"/>
  <c r="Y10" i="44"/>
  <c r="AR11" i="44"/>
  <c r="BH11" i="44"/>
  <c r="AD12" i="44"/>
  <c r="AT12" i="44"/>
  <c r="D14" i="44"/>
  <c r="AR14" i="44"/>
  <c r="X15" i="44"/>
  <c r="BL15" i="44"/>
  <c r="AU17" i="44"/>
  <c r="Q20" i="44"/>
  <c r="BE20" i="44"/>
  <c r="BA21" i="44"/>
  <c r="W22" i="44"/>
  <c r="BK22" i="44"/>
  <c r="AQ26" i="44"/>
  <c r="BG26" i="44"/>
  <c r="G27" i="44"/>
  <c r="AP27" i="44"/>
  <c r="U29" i="44"/>
  <c r="Y30" i="44"/>
  <c r="AJ30" i="44"/>
  <c r="AV30" i="44"/>
  <c r="U31" i="44"/>
  <c r="AK31" i="44"/>
  <c r="AF32" i="44"/>
  <c r="G33" i="44"/>
  <c r="S33" i="44"/>
  <c r="AE33" i="44"/>
  <c r="AR33" i="44"/>
  <c r="AI34" i="44"/>
  <c r="AY34" i="44"/>
  <c r="O36" i="44"/>
  <c r="N37" i="44"/>
  <c r="AT37" i="44"/>
  <c r="BJ38" i="44"/>
  <c r="L40" i="44"/>
  <c r="AR40" i="44"/>
  <c r="AN41" i="44"/>
  <c r="BD41" i="44"/>
  <c r="AM42" i="44"/>
  <c r="Y44" i="44"/>
  <c r="W45" i="44"/>
  <c r="AJ45" i="44"/>
  <c r="P46" i="44"/>
  <c r="BD46" i="44"/>
  <c r="N47" i="44"/>
  <c r="AO47" i="44"/>
  <c r="BD48" i="44"/>
  <c r="AZ49" i="44"/>
  <c r="BN56" i="44"/>
  <c r="H8" i="46"/>
  <c r="H8" i="44"/>
  <c r="X8" i="46"/>
  <c r="X8" i="44"/>
  <c r="BO33" i="46"/>
  <c r="BO33" i="44"/>
  <c r="O34" i="46"/>
  <c r="O34" i="44"/>
  <c r="BB36" i="46"/>
  <c r="BB36" i="44"/>
  <c r="R37" i="46"/>
  <c r="R37" i="44"/>
  <c r="AH39" i="46"/>
  <c r="AH39" i="44"/>
  <c r="G41" i="46"/>
  <c r="G41" i="44"/>
  <c r="W41" i="46"/>
  <c r="W41" i="44"/>
  <c r="I44" i="46"/>
  <c r="I44" i="44"/>
  <c r="AA45" i="46"/>
  <c r="AA45" i="44"/>
  <c r="AI45" i="46"/>
  <c r="AI45" i="44"/>
  <c r="AF48" i="46"/>
  <c r="AF48" i="44"/>
  <c r="AZ11" i="44"/>
  <c r="AZ14" i="44"/>
  <c r="AY35" i="44"/>
  <c r="AE41" i="44"/>
  <c r="E47" i="44"/>
  <c r="X48" i="44"/>
  <c r="AO10" i="44"/>
  <c r="AU34" i="44"/>
  <c r="BA43" i="44"/>
  <c r="BP30" i="46"/>
  <c r="BP30" i="44"/>
  <c r="BO34" i="46"/>
  <c r="BO34" i="44"/>
  <c r="W35" i="46"/>
  <c r="W35" i="44"/>
  <c r="A63" i="44"/>
  <c r="C18" i="46"/>
  <c r="C18" i="44" s="1"/>
  <c r="C61" i="46"/>
  <c r="C61" i="44" s="1"/>
  <c r="AT7" i="44"/>
  <c r="BJ7" i="44"/>
  <c r="AC9" i="44"/>
  <c r="AS9" i="44"/>
  <c r="D11" i="44"/>
  <c r="T11" i="44"/>
  <c r="AJ11" i="44"/>
  <c r="N12" i="44"/>
  <c r="AH12" i="44"/>
  <c r="T14" i="44"/>
  <c r="AN15" i="44"/>
  <c r="BM15" i="44"/>
  <c r="F17" i="44"/>
  <c r="BK17" i="44"/>
  <c r="K18" i="44"/>
  <c r="AI18" i="44"/>
  <c r="BG18" i="44"/>
  <c r="BQ21" i="44"/>
  <c r="AK24" i="44"/>
  <c r="BA24" i="44"/>
  <c r="BQ24" i="44"/>
  <c r="Q25" i="44"/>
  <c r="AW28" i="44"/>
  <c r="AS29" i="44"/>
  <c r="P30" i="44"/>
  <c r="G32" i="44"/>
  <c r="S32" i="44"/>
  <c r="T33" i="44"/>
  <c r="G34" i="44"/>
  <c r="S35" i="44"/>
  <c r="AI35" i="44"/>
  <c r="AD36" i="44"/>
  <c r="BF36" i="44"/>
  <c r="AE38" i="44"/>
  <c r="AT38" i="44"/>
  <c r="M40" i="44"/>
  <c r="I43" i="44"/>
  <c r="BQ43" i="44"/>
  <c r="Z44" i="44"/>
  <c r="K45" i="44"/>
  <c r="BH45" i="44"/>
  <c r="BB47" i="44"/>
  <c r="BE48" i="44"/>
  <c r="E49" i="44"/>
  <c r="AF49" i="44"/>
  <c r="AO50" i="44"/>
  <c r="BB51" i="44"/>
  <c r="AL55" i="44"/>
  <c r="J58" i="44"/>
  <c r="V62" i="44"/>
  <c r="AE51" i="46"/>
  <c r="AE51" i="44"/>
  <c r="AU51" i="46"/>
  <c r="AU51" i="44"/>
  <c r="S52" i="46"/>
  <c r="S52" i="44"/>
  <c r="AA52" i="46"/>
  <c r="AA52" i="44"/>
  <c r="AY52" i="46"/>
  <c r="AY52" i="44"/>
  <c r="BG52" i="46"/>
  <c r="BG52" i="44"/>
  <c r="BO52" i="46"/>
  <c r="BO52" i="44"/>
  <c r="M53" i="46"/>
  <c r="M53" i="44"/>
  <c r="U53" i="46"/>
  <c r="U53" i="44"/>
  <c r="BA53" i="46"/>
  <c r="BA53" i="44"/>
  <c r="I54" i="46"/>
  <c r="I54" i="44"/>
  <c r="AG54" i="46"/>
  <c r="AG54" i="44"/>
  <c r="AO54" i="46"/>
  <c r="AO54" i="44"/>
  <c r="BM54" i="46"/>
  <c r="BM54" i="44"/>
  <c r="G55" i="46"/>
  <c r="G55" i="44"/>
  <c r="O55" i="46"/>
  <c r="O55" i="44"/>
  <c r="AM55" i="46"/>
  <c r="AM55" i="44"/>
  <c r="AU55" i="46"/>
  <c r="AU55" i="44"/>
  <c r="K56" i="46"/>
  <c r="K56" i="44"/>
  <c r="S56" i="46"/>
  <c r="S56" i="44"/>
  <c r="AQ56" i="46"/>
  <c r="AQ56" i="44"/>
  <c r="AY56" i="46"/>
  <c r="AY56" i="44"/>
  <c r="BG56" i="46"/>
  <c r="BG56" i="44"/>
  <c r="W57" i="46"/>
  <c r="W57" i="44"/>
  <c r="AE57" i="46"/>
  <c r="AE57" i="44"/>
  <c r="AU57" i="46"/>
  <c r="AU57" i="44"/>
  <c r="BK57" i="46"/>
  <c r="BK57" i="44"/>
  <c r="K58" i="46"/>
  <c r="K58" i="44"/>
  <c r="AA58" i="46"/>
  <c r="AA58" i="44"/>
  <c r="AI58" i="46"/>
  <c r="AI58" i="44"/>
  <c r="AQ58" i="46"/>
  <c r="AQ58" i="44"/>
  <c r="BG58" i="46"/>
  <c r="BG58" i="44"/>
  <c r="BO58" i="46"/>
  <c r="BO58" i="44"/>
  <c r="K59" i="46"/>
  <c r="K59" i="44"/>
  <c r="S59" i="46"/>
  <c r="S59" i="44"/>
  <c r="AQ59" i="46"/>
  <c r="AQ59" i="44"/>
  <c r="AY59" i="46"/>
  <c r="AY59" i="44"/>
  <c r="G60" i="46"/>
  <c r="G60" i="44"/>
  <c r="AE60" i="46"/>
  <c r="AE60" i="44"/>
  <c r="AM60" i="46"/>
  <c r="AM60" i="44"/>
  <c r="BC60" i="46"/>
  <c r="BC60" i="44"/>
  <c r="BK60" i="46"/>
  <c r="BK60" i="44"/>
  <c r="K61" i="46"/>
  <c r="K61" i="44"/>
  <c r="AA61" i="46"/>
  <c r="AA61" i="44"/>
  <c r="AI61" i="46"/>
  <c r="AI61" i="44"/>
  <c r="AQ61" i="46"/>
  <c r="AQ61" i="44"/>
  <c r="BO61" i="46"/>
  <c r="BO61" i="44"/>
  <c r="G62" i="46"/>
  <c r="G62" i="44"/>
  <c r="O62" i="46"/>
  <c r="O62" i="44"/>
  <c r="AE62" i="46"/>
  <c r="AE62" i="44"/>
  <c r="AM62" i="46"/>
  <c r="AM62" i="44"/>
  <c r="BC62" i="46"/>
  <c r="BC62" i="44"/>
  <c r="BK62" i="46"/>
  <c r="BK62" i="44"/>
  <c r="G63" i="46"/>
  <c r="G63" i="44"/>
  <c r="O63" i="46"/>
  <c r="O63" i="44"/>
  <c r="AE63" i="46"/>
  <c r="AE63" i="44"/>
  <c r="AU63" i="46"/>
  <c r="AU63" i="44"/>
  <c r="BK63" i="46"/>
  <c r="BK63" i="44"/>
  <c r="I64" i="46"/>
  <c r="I64" i="44"/>
  <c r="Y64" i="46"/>
  <c r="Y64" i="44"/>
  <c r="AG64" i="46"/>
  <c r="AG64" i="44"/>
  <c r="AW64" i="46"/>
  <c r="AW64" i="44"/>
  <c r="BE64" i="46"/>
  <c r="BE64" i="44"/>
  <c r="BM64" i="46"/>
  <c r="BM64" i="44"/>
  <c r="E65" i="46"/>
  <c r="E65" i="44"/>
  <c r="M65" i="46"/>
  <c r="M65" i="44"/>
  <c r="U65" i="46"/>
  <c r="U65" i="44"/>
  <c r="AC65" i="46"/>
  <c r="AC65" i="44"/>
  <c r="AS65" i="46"/>
  <c r="AS65" i="44"/>
  <c r="AC53" i="44"/>
  <c r="AT56" i="44"/>
  <c r="BF57" i="44"/>
  <c r="AH60" i="44"/>
  <c r="AL56" i="46"/>
  <c r="AL56" i="44"/>
  <c r="BJ56" i="46"/>
  <c r="BJ56" i="44"/>
  <c r="R57" i="46"/>
  <c r="R57" i="44"/>
  <c r="AP57" i="46"/>
  <c r="AP57" i="44"/>
  <c r="AX57" i="46"/>
  <c r="AX57" i="44"/>
  <c r="N58" i="46"/>
  <c r="N58" i="44"/>
  <c r="V58" i="46"/>
  <c r="V58" i="44"/>
  <c r="AD58" i="46"/>
  <c r="AD58" i="44"/>
  <c r="AT58" i="46"/>
  <c r="AT58" i="44"/>
  <c r="BJ58" i="46"/>
  <c r="BJ58" i="44"/>
  <c r="F59" i="46"/>
  <c r="F59" i="44"/>
  <c r="V59" i="46"/>
  <c r="V59" i="44"/>
  <c r="AD59" i="46"/>
  <c r="AD59" i="44"/>
  <c r="AL59" i="46"/>
  <c r="AL59" i="44"/>
  <c r="BB59" i="46"/>
  <c r="BB59" i="44"/>
  <c r="BJ59" i="46"/>
  <c r="BJ59" i="44"/>
  <c r="J60" i="46"/>
  <c r="J60" i="44"/>
  <c r="R60" i="46"/>
  <c r="R60" i="44"/>
  <c r="AX60" i="46"/>
  <c r="AX60" i="44"/>
  <c r="BF60" i="46"/>
  <c r="BF60" i="44"/>
  <c r="F61" i="46"/>
  <c r="F61" i="44"/>
  <c r="V61" i="46"/>
  <c r="V61" i="44"/>
  <c r="AD61" i="46"/>
  <c r="AD61" i="44"/>
  <c r="AT61" i="46"/>
  <c r="AT61" i="44"/>
  <c r="BB61" i="46"/>
  <c r="BB61" i="44"/>
  <c r="BJ61" i="46"/>
  <c r="BJ61" i="44"/>
  <c r="J62" i="46"/>
  <c r="J62" i="44"/>
  <c r="R62" i="46"/>
  <c r="R62" i="44"/>
  <c r="Z62" i="46"/>
  <c r="Z62" i="44"/>
  <c r="AH62" i="46"/>
  <c r="AH62" i="44"/>
  <c r="AP62" i="46"/>
  <c r="AP62" i="44"/>
  <c r="AX62" i="46"/>
  <c r="AX62" i="44"/>
  <c r="BF62" i="46"/>
  <c r="BF62" i="44"/>
  <c r="BN62" i="46"/>
  <c r="BN62" i="44"/>
  <c r="J63" i="46"/>
  <c r="J63" i="44"/>
  <c r="R63" i="46"/>
  <c r="R63" i="44"/>
  <c r="Z63" i="46"/>
  <c r="Z63" i="44"/>
  <c r="AH63" i="46"/>
  <c r="AH63" i="44"/>
  <c r="BF63" i="46"/>
  <c r="BF63" i="44"/>
  <c r="D64" i="46"/>
  <c r="D64" i="44"/>
  <c r="T64" i="46"/>
  <c r="T64" i="44"/>
  <c r="AB64" i="46"/>
  <c r="AB64" i="44"/>
  <c r="AJ64" i="46"/>
  <c r="AJ64" i="44"/>
  <c r="AZ64" i="46"/>
  <c r="AZ64" i="44"/>
  <c r="BH64" i="46"/>
  <c r="BH64" i="44"/>
  <c r="P65" i="46"/>
  <c r="P65" i="44"/>
  <c r="X65" i="46"/>
  <c r="X65" i="44"/>
  <c r="AF65" i="46"/>
  <c r="AF65" i="44"/>
  <c r="AN65" i="46"/>
  <c r="AN65" i="44"/>
  <c r="AV65" i="46"/>
  <c r="AV65" i="44"/>
  <c r="BD65" i="46"/>
  <c r="BD65" i="44"/>
  <c r="L66" i="46"/>
  <c r="L66" i="44"/>
  <c r="T66" i="46"/>
  <c r="T66" i="44"/>
  <c r="AB66" i="46"/>
  <c r="AB66" i="44"/>
  <c r="AZ66" i="46"/>
  <c r="AZ66" i="44"/>
  <c r="BP66" i="46"/>
  <c r="BP66" i="44"/>
  <c r="U67" i="46"/>
  <c r="U67" i="44"/>
  <c r="AS67" i="46"/>
  <c r="AS67" i="44"/>
  <c r="BI67" i="46"/>
  <c r="BI67" i="44"/>
  <c r="BQ67" i="46"/>
  <c r="BQ67" i="44"/>
  <c r="H68" i="46"/>
  <c r="H68" i="44"/>
  <c r="P68" i="46"/>
  <c r="P68" i="44"/>
  <c r="X68" i="46"/>
  <c r="X68" i="44"/>
  <c r="AF68" i="46"/>
  <c r="AF68" i="44"/>
  <c r="AV68" i="46"/>
  <c r="AV68" i="44"/>
  <c r="BD68" i="46"/>
  <c r="BD68" i="44"/>
  <c r="D69" i="46"/>
  <c r="D69" i="44"/>
  <c r="L69" i="46"/>
  <c r="L69" i="44"/>
  <c r="T69" i="46"/>
  <c r="T69" i="44"/>
  <c r="AB69" i="46"/>
  <c r="AB69" i="44"/>
  <c r="AJ69" i="46"/>
  <c r="AJ69" i="44"/>
  <c r="AR69" i="46"/>
  <c r="AR69" i="44"/>
  <c r="AZ69" i="46"/>
  <c r="AZ69" i="44"/>
  <c r="BH69" i="46"/>
  <c r="BH69" i="44"/>
  <c r="P70" i="46"/>
  <c r="P70" i="44"/>
  <c r="X70" i="46"/>
  <c r="X70" i="44"/>
  <c r="AN70" i="46"/>
  <c r="AN70" i="44"/>
  <c r="AV70" i="46"/>
  <c r="AV70" i="44"/>
  <c r="BD70" i="46"/>
  <c r="BD70" i="44"/>
  <c r="BL70" i="46"/>
  <c r="BL70" i="44"/>
  <c r="I71" i="46"/>
  <c r="I71" i="44"/>
  <c r="Q71" i="46"/>
  <c r="Q71" i="44"/>
  <c r="AO71" i="46"/>
  <c r="AO71" i="44"/>
  <c r="AW71" i="46"/>
  <c r="AW71" i="44"/>
  <c r="BE71" i="46"/>
  <c r="BE71" i="44"/>
  <c r="D72" i="46"/>
  <c r="D72" i="44"/>
  <c r="T72" i="46"/>
  <c r="T72" i="44"/>
  <c r="AB72" i="46"/>
  <c r="AB72" i="44"/>
  <c r="AR72" i="46"/>
  <c r="AR72" i="44"/>
  <c r="AZ72" i="46"/>
  <c r="AZ72" i="44"/>
  <c r="BH72" i="46"/>
  <c r="BH72" i="44"/>
  <c r="BP72" i="46"/>
  <c r="BP72" i="44"/>
  <c r="H73" i="46"/>
  <c r="H73" i="44"/>
  <c r="X73" i="46"/>
  <c r="X73" i="44"/>
  <c r="AF73" i="46"/>
  <c r="AF73" i="44"/>
  <c r="AN73" i="46"/>
  <c r="AN73" i="44"/>
  <c r="AV73" i="46"/>
  <c r="AV73" i="44"/>
  <c r="BD73" i="46"/>
  <c r="BD73" i="44"/>
  <c r="BL73" i="46"/>
  <c r="BL73" i="44"/>
  <c r="D74" i="46"/>
  <c r="D74" i="44"/>
  <c r="L74" i="46"/>
  <c r="L74" i="44"/>
  <c r="T74" i="46"/>
  <c r="T74" i="44"/>
  <c r="AB74" i="46"/>
  <c r="AB74" i="44"/>
  <c r="AZ74" i="46"/>
  <c r="AZ74" i="44"/>
  <c r="BH74" i="46"/>
  <c r="BH74" i="44"/>
  <c r="E75" i="46"/>
  <c r="E75" i="44"/>
  <c r="M75" i="46"/>
  <c r="M75" i="44"/>
  <c r="U75" i="46"/>
  <c r="U75" i="44"/>
  <c r="AK75" i="46"/>
  <c r="AK75" i="44"/>
  <c r="BA75" i="46"/>
  <c r="BA75" i="44"/>
  <c r="BI75" i="46"/>
  <c r="BI75" i="44"/>
  <c r="BQ75" i="46"/>
  <c r="BQ75" i="44"/>
  <c r="H76" i="46"/>
  <c r="H76" i="44"/>
  <c r="P76" i="46"/>
  <c r="P76" i="44"/>
  <c r="X76" i="46"/>
  <c r="X76" i="44"/>
  <c r="AN76" i="46"/>
  <c r="AN76" i="44"/>
  <c r="AV76" i="46"/>
  <c r="AV76" i="44"/>
  <c r="BD76" i="46"/>
  <c r="BD76" i="44"/>
  <c r="BL76" i="46"/>
  <c r="BL76" i="44"/>
  <c r="L77" i="46"/>
  <c r="L77" i="44"/>
  <c r="AB77" i="46"/>
  <c r="AB77" i="44"/>
  <c r="AJ77" i="46"/>
  <c r="AJ77" i="44"/>
  <c r="AR77" i="46"/>
  <c r="AR77" i="44"/>
  <c r="AZ77" i="46"/>
  <c r="AZ77" i="44"/>
  <c r="BH77" i="46"/>
  <c r="BH77" i="44"/>
  <c r="BP77" i="46"/>
  <c r="BP77" i="44"/>
  <c r="H78" i="46"/>
  <c r="H78" i="44"/>
  <c r="P78" i="46"/>
  <c r="P78" i="44"/>
  <c r="X78" i="46"/>
  <c r="X78" i="44"/>
  <c r="BD78" i="46"/>
  <c r="BD78" i="44"/>
  <c r="BL78" i="46"/>
  <c r="BL78" i="44"/>
  <c r="K79" i="46"/>
  <c r="K79" i="44"/>
  <c r="S79" i="46"/>
  <c r="S79" i="44"/>
  <c r="AI79" i="46"/>
  <c r="AI79" i="44"/>
  <c r="AQ79" i="46"/>
  <c r="AQ79" i="44"/>
  <c r="AY79" i="46"/>
  <c r="AY79" i="44"/>
  <c r="G80" i="46"/>
  <c r="G80" i="44"/>
  <c r="O80" i="46"/>
  <c r="O80" i="44"/>
  <c r="W80" i="46"/>
  <c r="W80" i="44"/>
  <c r="AE80" i="46"/>
  <c r="AE80" i="44"/>
  <c r="AM80" i="46"/>
  <c r="AM80" i="44"/>
  <c r="AU80" i="46"/>
  <c r="AU80" i="44"/>
  <c r="BC80" i="46"/>
  <c r="BC80" i="44"/>
  <c r="BK80" i="46"/>
  <c r="BK80" i="44"/>
  <c r="K81" i="46"/>
  <c r="K81" i="44"/>
  <c r="AA81" i="46"/>
  <c r="AA81" i="44"/>
  <c r="AI81" i="46"/>
  <c r="AI81" i="44"/>
  <c r="AQ81" i="46"/>
  <c r="AQ81" i="44"/>
  <c r="AY81" i="46"/>
  <c r="AY81" i="44"/>
  <c r="BO81" i="46"/>
  <c r="BO81" i="44"/>
  <c r="F82" i="46"/>
  <c r="F82" i="44"/>
  <c r="V82" i="46"/>
  <c r="V82" i="44"/>
  <c r="BC51" i="44"/>
  <c r="K52" i="44"/>
  <c r="AS53" i="44"/>
  <c r="AW54" i="44"/>
  <c r="AI56" i="44"/>
  <c r="F58" i="44"/>
  <c r="Z60" i="44"/>
  <c r="AR66" i="44"/>
  <c r="AC67" i="44"/>
  <c r="BQ53" i="44"/>
  <c r="Y54" i="44"/>
  <c r="AE55" i="44"/>
  <c r="O57" i="44"/>
  <c r="S58" i="44"/>
  <c r="O60" i="44"/>
  <c r="BN60" i="44"/>
  <c r="AX63" i="44"/>
  <c r="BL65" i="44"/>
  <c r="E67" i="44"/>
  <c r="BA67" i="44"/>
  <c r="BP69" i="44"/>
  <c r="L72" i="44"/>
  <c r="AJ72" i="44"/>
  <c r="W51" i="44"/>
  <c r="AA56" i="44"/>
  <c r="AM57" i="44"/>
  <c r="AT59" i="44"/>
  <c r="AL61" i="44"/>
  <c r="AJ66" i="44"/>
  <c r="BH66" i="44"/>
  <c r="BI65" i="46"/>
  <c r="BI65" i="44"/>
  <c r="I66" i="46"/>
  <c r="I66" i="44"/>
  <c r="AG66" i="46"/>
  <c r="AG66" i="44"/>
  <c r="BE66" i="46"/>
  <c r="BE66" i="44"/>
  <c r="BM66" i="46"/>
  <c r="BM66" i="44"/>
  <c r="BB86" i="44"/>
  <c r="BN87" i="44"/>
  <c r="BO90" i="44"/>
  <c r="E93" i="44"/>
  <c r="AA98" i="44"/>
  <c r="AD82" i="46"/>
  <c r="AD82" i="44"/>
  <c r="AL82" i="46"/>
  <c r="AL82" i="44"/>
  <c r="AT82" i="46"/>
  <c r="AT82" i="44"/>
  <c r="BB82" i="46"/>
  <c r="BB82" i="44"/>
  <c r="Z83" i="46"/>
  <c r="Z83" i="44"/>
  <c r="AX83" i="46"/>
  <c r="AX83" i="44"/>
  <c r="BF83" i="46"/>
  <c r="BF83" i="44"/>
  <c r="F84" i="46"/>
  <c r="F84" i="44"/>
  <c r="N84" i="46"/>
  <c r="N84" i="44"/>
  <c r="V84" i="46"/>
  <c r="V84" i="44"/>
  <c r="AD84" i="46"/>
  <c r="AD84" i="44"/>
  <c r="AL84" i="46"/>
  <c r="AL84" i="44"/>
  <c r="BB84" i="46"/>
  <c r="BB84" i="44"/>
  <c r="BJ84" i="46"/>
  <c r="BJ84" i="44"/>
  <c r="J85" i="46"/>
  <c r="J85" i="44"/>
  <c r="R85" i="46"/>
  <c r="R85" i="44"/>
  <c r="Z85" i="46"/>
  <c r="Z85" i="44"/>
  <c r="AP85" i="46"/>
  <c r="AP85" i="44"/>
  <c r="AX85" i="46"/>
  <c r="AX85" i="44"/>
  <c r="BF85" i="46"/>
  <c r="BF85" i="44"/>
  <c r="BN85" i="46"/>
  <c r="BN85" i="44"/>
  <c r="F86" i="46"/>
  <c r="F86" i="44"/>
  <c r="N86" i="46"/>
  <c r="N86" i="44"/>
  <c r="AD86" i="46"/>
  <c r="AD86" i="44"/>
  <c r="AT86" i="46"/>
  <c r="AT86" i="44"/>
  <c r="Z87" i="46"/>
  <c r="Z87" i="44"/>
  <c r="AP87" i="46"/>
  <c r="AP87" i="44"/>
  <c r="AX87" i="46"/>
  <c r="AX87" i="44"/>
  <c r="BF87" i="46"/>
  <c r="BF87" i="44"/>
  <c r="D88" i="46"/>
  <c r="D88" i="44"/>
  <c r="L88" i="46"/>
  <c r="L88" i="44"/>
  <c r="T88" i="46"/>
  <c r="T88" i="44"/>
  <c r="AR88" i="46"/>
  <c r="AR88" i="44"/>
  <c r="AZ88" i="46"/>
  <c r="AZ88" i="44"/>
  <c r="BH88" i="46"/>
  <c r="BH88" i="44"/>
  <c r="BP88" i="46"/>
  <c r="BP88" i="44"/>
  <c r="H89" i="46"/>
  <c r="H89" i="44"/>
  <c r="AF89" i="46"/>
  <c r="AF89" i="44"/>
  <c r="AN89" i="46"/>
  <c r="AN89" i="44"/>
  <c r="AV89" i="46"/>
  <c r="AV89" i="44"/>
  <c r="BL89" i="46"/>
  <c r="BL89" i="44"/>
  <c r="K90" i="46"/>
  <c r="K90" i="44"/>
  <c r="AA90" i="46"/>
  <c r="AA90" i="44"/>
  <c r="AI90" i="46"/>
  <c r="AI90" i="44"/>
  <c r="AY90" i="46"/>
  <c r="AY90" i="44"/>
  <c r="G91" i="46"/>
  <c r="G91" i="44"/>
  <c r="W91" i="46"/>
  <c r="W91" i="44"/>
  <c r="AE91" i="46"/>
  <c r="AE91" i="44"/>
  <c r="AU91" i="46"/>
  <c r="AU91" i="44"/>
  <c r="BK91" i="46"/>
  <c r="BK91" i="44"/>
  <c r="K92" i="46"/>
  <c r="K92" i="44"/>
  <c r="AA92" i="46"/>
  <c r="AA92" i="44"/>
  <c r="AI92" i="46"/>
  <c r="AI92" i="44"/>
  <c r="AQ92" i="46"/>
  <c r="AQ92" i="44"/>
  <c r="AY92" i="46"/>
  <c r="AY92" i="44"/>
  <c r="BG92" i="46"/>
  <c r="BG92" i="44"/>
  <c r="BO92" i="46"/>
  <c r="BO92" i="44"/>
  <c r="M93" i="46"/>
  <c r="M93" i="44"/>
  <c r="AC93" i="46"/>
  <c r="AC93" i="44"/>
  <c r="AK93" i="46"/>
  <c r="AK93" i="44"/>
  <c r="BQ93" i="46"/>
  <c r="BQ93" i="44"/>
  <c r="Q94" i="46"/>
  <c r="Q94" i="44"/>
  <c r="Y94" i="46"/>
  <c r="Y94" i="44"/>
  <c r="AG94" i="46"/>
  <c r="AG94" i="44"/>
  <c r="AO94" i="46"/>
  <c r="AO94" i="44"/>
  <c r="AW94" i="46"/>
  <c r="AW94" i="44"/>
  <c r="BE94" i="46"/>
  <c r="BE94" i="44"/>
  <c r="BM94" i="46"/>
  <c r="BM94" i="44"/>
  <c r="E95" i="46"/>
  <c r="E95" i="44"/>
  <c r="M95" i="46"/>
  <c r="M95" i="44"/>
  <c r="U95" i="46"/>
  <c r="U95" i="44"/>
  <c r="AC95" i="46"/>
  <c r="AC95" i="44"/>
  <c r="AK95" i="46"/>
  <c r="AK95" i="44"/>
  <c r="BI95" i="46"/>
  <c r="BI95" i="44"/>
  <c r="BQ95" i="46"/>
  <c r="BQ95" i="44"/>
  <c r="I96" i="46"/>
  <c r="I96" i="44"/>
  <c r="Q96" i="46"/>
  <c r="Q96" i="44"/>
  <c r="Y96" i="46"/>
  <c r="Y96" i="44"/>
  <c r="AG96" i="46"/>
  <c r="AG96" i="44"/>
  <c r="AO96" i="46"/>
  <c r="AO96" i="44"/>
  <c r="AW96" i="46"/>
  <c r="AW96" i="44"/>
  <c r="BE96" i="46"/>
  <c r="BE96" i="44"/>
  <c r="BM96" i="46"/>
  <c r="BM96" i="44"/>
  <c r="G97" i="46"/>
  <c r="G97" i="44"/>
  <c r="O97" i="46"/>
  <c r="O97" i="44"/>
  <c r="W97" i="46"/>
  <c r="W97" i="44"/>
  <c r="AE97" i="46"/>
  <c r="AE97" i="44"/>
  <c r="AM97" i="46"/>
  <c r="AM97" i="44"/>
  <c r="AU97" i="46"/>
  <c r="AU97" i="44"/>
  <c r="BC97" i="46"/>
  <c r="BC97" i="44"/>
  <c r="K98" i="46"/>
  <c r="K98" i="44"/>
  <c r="S98" i="46"/>
  <c r="S98" i="44"/>
  <c r="AI98" i="46"/>
  <c r="AI98" i="44"/>
  <c r="AQ98" i="46"/>
  <c r="AQ98" i="44"/>
  <c r="AY98" i="46"/>
  <c r="AY98" i="44"/>
  <c r="BG98" i="46"/>
  <c r="BG98" i="44"/>
  <c r="BO98" i="46"/>
  <c r="BO98" i="44"/>
  <c r="E99" i="46"/>
  <c r="E99" i="44"/>
  <c r="M99" i="46"/>
  <c r="M99" i="44"/>
  <c r="AC99" i="46"/>
  <c r="AC99" i="44"/>
  <c r="BA99" i="46"/>
  <c r="BA99" i="44"/>
  <c r="BI99" i="46"/>
  <c r="BI99" i="44"/>
  <c r="BQ99" i="46"/>
  <c r="BQ99" i="44"/>
  <c r="J101" i="46"/>
  <c r="J101" i="44"/>
  <c r="Z101" i="46"/>
  <c r="Z101" i="44"/>
  <c r="AH101" i="46"/>
  <c r="AH101" i="44"/>
  <c r="BF101" i="46"/>
  <c r="BF101" i="44"/>
  <c r="F102" i="46"/>
  <c r="F102" i="44"/>
  <c r="N102" i="46"/>
  <c r="N102" i="44"/>
  <c r="V102" i="46"/>
  <c r="V102" i="44"/>
  <c r="AD102" i="46"/>
  <c r="AD102" i="44"/>
  <c r="AL102" i="46"/>
  <c r="AL102" i="44"/>
  <c r="AT102" i="46"/>
  <c r="AT102" i="44"/>
  <c r="BB102" i="46"/>
  <c r="BB102" i="44"/>
  <c r="BJ102" i="46"/>
  <c r="BJ102" i="44"/>
  <c r="D103" i="46"/>
  <c r="D103" i="44"/>
  <c r="L103" i="46"/>
  <c r="L103" i="44"/>
  <c r="T103" i="46"/>
  <c r="T103" i="44"/>
  <c r="AB103" i="46"/>
  <c r="AB103" i="44"/>
  <c r="AJ103" i="46"/>
  <c r="AJ103" i="44"/>
  <c r="AR103" i="46"/>
  <c r="AR103" i="44"/>
  <c r="AZ103" i="46"/>
  <c r="AZ103" i="44"/>
  <c r="BH103" i="46"/>
  <c r="BH103" i="44"/>
  <c r="BP103" i="46"/>
  <c r="BP103" i="44"/>
  <c r="H104" i="46"/>
  <c r="H104" i="44"/>
  <c r="P104" i="46"/>
  <c r="P104" i="44"/>
  <c r="X104" i="46"/>
  <c r="X104" i="44"/>
  <c r="AF104" i="46"/>
  <c r="AF104" i="44"/>
  <c r="AN104" i="46"/>
  <c r="AN104" i="44"/>
  <c r="AV104" i="46"/>
  <c r="AV104" i="44"/>
  <c r="BL104" i="46"/>
  <c r="BL104" i="44"/>
  <c r="AO66" i="44"/>
  <c r="J87" i="44"/>
  <c r="BC91" i="44"/>
  <c r="BN83" i="44"/>
  <c r="AL86" i="44"/>
  <c r="AJ88" i="44"/>
  <c r="X89" i="44"/>
  <c r="BD89" i="44"/>
  <c r="O91" i="44"/>
  <c r="U93" i="44"/>
  <c r="BI93" i="44"/>
  <c r="AZ68" i="46"/>
  <c r="AZ68" i="44"/>
  <c r="AV69" i="46"/>
  <c r="AV69" i="44"/>
  <c r="BD69" i="46"/>
  <c r="BD69" i="44"/>
  <c r="BL69" i="46"/>
  <c r="BL69" i="44"/>
  <c r="AZ70" i="46"/>
  <c r="AZ70" i="44"/>
  <c r="Z67" i="46"/>
  <c r="Z67" i="44"/>
  <c r="BI68" i="46"/>
  <c r="BI68" i="44"/>
  <c r="E70" i="46"/>
  <c r="E70" i="44"/>
  <c r="BA70" i="46"/>
  <c r="BA70" i="44"/>
  <c r="BI70" i="46"/>
  <c r="BI70" i="44"/>
  <c r="F71" i="46"/>
  <c r="F71" i="44"/>
  <c r="N71" i="46"/>
  <c r="N71" i="44"/>
  <c r="V71" i="46"/>
  <c r="V71" i="44"/>
  <c r="AD71" i="46"/>
  <c r="AD71" i="44"/>
  <c r="AL71" i="46"/>
  <c r="AL71" i="44"/>
  <c r="AT71" i="46"/>
  <c r="AT71" i="44"/>
  <c r="BB71" i="46"/>
  <c r="BB71" i="44"/>
  <c r="Y72" i="46"/>
  <c r="Y72" i="44"/>
  <c r="BE72" i="46"/>
  <c r="BE72" i="44"/>
  <c r="BM72" i="46"/>
  <c r="BM72" i="44"/>
  <c r="E73" i="46"/>
  <c r="E73" i="44"/>
  <c r="U73" i="46"/>
  <c r="U73" i="44"/>
  <c r="I74" i="46"/>
  <c r="I74" i="44"/>
  <c r="AG74" i="46"/>
  <c r="AG74" i="44"/>
  <c r="Z75" i="46"/>
  <c r="Z75" i="44"/>
  <c r="AH75" i="46"/>
  <c r="AH75" i="44"/>
  <c r="BF75" i="46"/>
  <c r="BF75" i="44"/>
  <c r="E76" i="46"/>
  <c r="E76" i="44"/>
  <c r="AC76" i="46"/>
  <c r="AC76" i="44"/>
  <c r="BA76" i="46"/>
  <c r="BA76" i="44"/>
  <c r="BQ76" i="46"/>
  <c r="BQ76" i="44"/>
  <c r="Q77" i="46"/>
  <c r="Q77" i="44"/>
  <c r="E78" i="46"/>
  <c r="E78" i="44"/>
  <c r="AK78" i="46"/>
  <c r="AK78" i="44"/>
  <c r="AS78" i="46"/>
  <c r="AS78" i="44"/>
  <c r="BI78" i="46"/>
  <c r="BI78" i="44"/>
  <c r="P79" i="46"/>
  <c r="P79" i="44"/>
  <c r="AN79" i="46"/>
  <c r="AN79" i="44"/>
  <c r="AJ68" i="44"/>
  <c r="AS68" i="44"/>
  <c r="I69" i="44"/>
  <c r="BM69" i="44"/>
  <c r="AB70" i="44"/>
  <c r="AK70" i="44"/>
  <c r="BQ70" i="44"/>
  <c r="J105" i="46"/>
  <c r="J105" i="44"/>
  <c r="R105" i="46"/>
  <c r="R105" i="44"/>
  <c r="AH105" i="46"/>
  <c r="AH105" i="44"/>
  <c r="AP105" i="46"/>
  <c r="AP105" i="44"/>
  <c r="AX105" i="46"/>
  <c r="AX105" i="44"/>
  <c r="D107" i="46"/>
  <c r="D107" i="44"/>
  <c r="L107" i="46"/>
  <c r="L107" i="44"/>
  <c r="BF105" i="44"/>
  <c r="J67" i="44"/>
  <c r="AX67" i="44"/>
  <c r="L68" i="44"/>
  <c r="BH68" i="44"/>
  <c r="AF69" i="44"/>
  <c r="AO69" i="44"/>
  <c r="M70" i="44"/>
  <c r="D68" i="44"/>
  <c r="M68" i="44"/>
  <c r="X69" i="44"/>
  <c r="AG69" i="44"/>
  <c r="D70" i="44"/>
  <c r="Q72" i="44"/>
  <c r="AW72" i="44"/>
  <c r="P72" i="46"/>
  <c r="P72" i="44"/>
  <c r="BD72" i="46"/>
  <c r="BD72" i="44"/>
  <c r="X74" i="46"/>
  <c r="X74" i="44"/>
  <c r="BL74" i="46"/>
  <c r="BL74" i="44"/>
  <c r="Y75" i="46"/>
  <c r="Y75" i="44"/>
  <c r="AW75" i="46"/>
  <c r="AW75" i="44"/>
  <c r="T76" i="46"/>
  <c r="T76" i="44"/>
  <c r="BH76" i="46"/>
  <c r="BH76" i="44"/>
  <c r="H77" i="46"/>
  <c r="H77" i="44"/>
  <c r="P77" i="46"/>
  <c r="P77" i="44"/>
  <c r="X77" i="46"/>
  <c r="X77" i="44"/>
  <c r="AF77" i="46"/>
  <c r="AF77" i="44"/>
  <c r="AN77" i="46"/>
  <c r="AN77" i="44"/>
  <c r="AV77" i="46"/>
  <c r="AV77" i="44"/>
  <c r="BD77" i="46"/>
  <c r="BD77" i="44"/>
  <c r="BL77" i="46"/>
  <c r="BL77" i="44"/>
  <c r="AB78" i="46"/>
  <c r="AB78" i="44"/>
  <c r="AZ78" i="46"/>
  <c r="AZ78" i="44"/>
  <c r="G79" i="46"/>
  <c r="G79" i="44"/>
  <c r="AE79" i="46"/>
  <c r="AE79" i="44"/>
  <c r="AM81" i="46"/>
  <c r="AM81" i="44"/>
  <c r="BK81" i="46"/>
  <c r="BK81" i="44"/>
  <c r="R82" i="46"/>
  <c r="R82" i="44"/>
  <c r="AP82" i="46"/>
  <c r="AP82" i="44"/>
  <c r="J84" i="46"/>
  <c r="J84" i="44"/>
  <c r="AX84" i="46"/>
  <c r="AX84" i="44"/>
  <c r="AD85" i="46"/>
  <c r="AD85" i="44"/>
  <c r="BB85" i="46"/>
  <c r="BB85" i="44"/>
  <c r="R86" i="46"/>
  <c r="R86" i="44"/>
  <c r="AP86" i="46"/>
  <c r="AP86" i="44"/>
  <c r="AF88" i="46"/>
  <c r="AF88" i="44"/>
  <c r="BD88" i="46"/>
  <c r="BD88" i="44"/>
  <c r="G83" i="46"/>
  <c r="G83" i="44"/>
  <c r="O83" i="46"/>
  <c r="O83" i="44"/>
  <c r="W83" i="46"/>
  <c r="W83" i="44"/>
  <c r="AE83" i="46"/>
  <c r="AE83" i="44"/>
  <c r="AM83" i="46"/>
  <c r="AM83" i="44"/>
  <c r="AU83" i="46"/>
  <c r="AU83" i="44"/>
  <c r="BC83" i="46"/>
  <c r="BC83" i="44"/>
  <c r="BK83" i="46"/>
  <c r="BK83" i="44"/>
  <c r="G87" i="46"/>
  <c r="G87" i="44"/>
  <c r="O87" i="46"/>
  <c r="O87" i="44"/>
  <c r="W87" i="46"/>
  <c r="W87" i="44"/>
  <c r="AE87" i="46"/>
  <c r="AE87" i="44"/>
  <c r="AM87" i="46"/>
  <c r="AM87" i="44"/>
  <c r="AU87" i="46"/>
  <c r="AU87" i="44"/>
  <c r="BC87" i="46"/>
  <c r="BC87" i="44"/>
  <c r="BK87" i="46"/>
  <c r="BK87" i="44"/>
  <c r="M89" i="46"/>
  <c r="M89" i="44"/>
  <c r="AK89" i="46"/>
  <c r="AK89" i="44"/>
  <c r="H90" i="46"/>
  <c r="H90" i="44"/>
  <c r="AV90" i="46"/>
  <c r="AV90" i="44"/>
  <c r="AJ91" i="46"/>
  <c r="AJ91" i="44"/>
  <c r="BH91" i="46"/>
  <c r="BH91" i="44"/>
  <c r="P92" i="46"/>
  <c r="P92" i="44"/>
  <c r="AN92" i="46"/>
  <c r="AN92" i="44"/>
  <c r="J93" i="46"/>
  <c r="J93" i="44"/>
  <c r="L73" i="44"/>
  <c r="BP73" i="44"/>
  <c r="AX109" i="44"/>
  <c r="AZ111" i="44"/>
  <c r="G114" i="44"/>
  <c r="O114" i="44"/>
  <c r="W114" i="44"/>
  <c r="AE114" i="44"/>
  <c r="Z109" i="46"/>
  <c r="Z109" i="44"/>
  <c r="BF109" i="46"/>
  <c r="BF109" i="44"/>
  <c r="F110" i="46"/>
  <c r="F110" i="44"/>
  <c r="N110" i="46"/>
  <c r="N110" i="44"/>
  <c r="V110" i="46"/>
  <c r="V110" i="44"/>
  <c r="AD110" i="46"/>
  <c r="AD110" i="44"/>
  <c r="AL110" i="46"/>
  <c r="AL110" i="44"/>
  <c r="AT110" i="46"/>
  <c r="AT110" i="44"/>
  <c r="BB110" i="46"/>
  <c r="BB110" i="44"/>
  <c r="BJ110" i="46"/>
  <c r="BJ110" i="44"/>
  <c r="D111" i="46"/>
  <c r="D111" i="44"/>
  <c r="AJ111" i="46"/>
  <c r="AJ111" i="44"/>
  <c r="AR111" i="46"/>
  <c r="AR111" i="44"/>
  <c r="G112" i="46"/>
  <c r="G112" i="44"/>
  <c r="AE112" i="46"/>
  <c r="AE112" i="44"/>
  <c r="BC112" i="46"/>
  <c r="BC112" i="44"/>
  <c r="BK112" i="46"/>
  <c r="BK112" i="44"/>
  <c r="K113" i="46"/>
  <c r="K113" i="44"/>
  <c r="S113" i="46"/>
  <c r="S113" i="44"/>
  <c r="AA113" i="46"/>
  <c r="AA113" i="44"/>
  <c r="AI113" i="46"/>
  <c r="AI113" i="44"/>
  <c r="AQ113" i="46"/>
  <c r="AQ113" i="44"/>
  <c r="AY113" i="46"/>
  <c r="AY113" i="44"/>
  <c r="BG113" i="46"/>
  <c r="BG113" i="44"/>
  <c r="BO113" i="46"/>
  <c r="BO113" i="44"/>
  <c r="I116" i="46"/>
  <c r="I116" i="44"/>
  <c r="Q116" i="46"/>
  <c r="Q116" i="44"/>
  <c r="Y116" i="46"/>
  <c r="Y116" i="44"/>
  <c r="AG116" i="46"/>
  <c r="AG116" i="44"/>
  <c r="AO116" i="46"/>
  <c r="AO116" i="44"/>
  <c r="AW116" i="46"/>
  <c r="AW116" i="44"/>
  <c r="BE116" i="46"/>
  <c r="BE116" i="44"/>
  <c r="BM116" i="46"/>
  <c r="BM116" i="44"/>
  <c r="H108" i="44"/>
  <c r="P108" i="44"/>
  <c r="X108" i="44"/>
  <c r="AF108" i="44"/>
  <c r="AN108" i="44"/>
  <c r="AV108" i="44"/>
  <c r="BD108" i="44"/>
  <c r="BL108" i="44"/>
  <c r="T107" i="44"/>
  <c r="AC94" i="44"/>
  <c r="AL94" i="44"/>
  <c r="AJ124" i="44"/>
  <c r="AX93" i="44"/>
  <c r="J119" i="44"/>
  <c r="R119" i="44"/>
  <c r="Z119" i="44"/>
  <c r="AH119" i="44"/>
  <c r="AP119" i="44"/>
  <c r="AX119" i="44"/>
  <c r="BF119" i="44"/>
  <c r="L124" i="44"/>
  <c r="AX8" i="44"/>
  <c r="T13" i="44"/>
  <c r="N14" i="44"/>
  <c r="AL14" i="44"/>
  <c r="BB14" i="44"/>
  <c r="AP15" i="44"/>
  <c r="C11" i="46"/>
  <c r="C11" i="44" s="1"/>
  <c r="BO7" i="44"/>
  <c r="Z9" i="44"/>
  <c r="AL10" i="44"/>
  <c r="S12" i="44"/>
  <c r="AY12" i="44"/>
  <c r="O13" i="44"/>
  <c r="AE13" i="44"/>
  <c r="AU13" i="44"/>
  <c r="AE16" i="44"/>
  <c r="BK18" i="44"/>
  <c r="AA19" i="44"/>
  <c r="C26" i="46"/>
  <c r="C26" i="44" s="1"/>
  <c r="T7" i="44"/>
  <c r="AE10" i="44"/>
  <c r="AU10" i="44"/>
  <c r="BK10" i="44"/>
  <c r="AJ17" i="44"/>
  <c r="BH17" i="44"/>
  <c r="AB19" i="44"/>
  <c r="AZ19" i="44"/>
  <c r="N20" i="44"/>
  <c r="AL20" i="44"/>
  <c r="BJ20" i="44"/>
  <c r="AX21" i="44"/>
  <c r="P23" i="44"/>
  <c r="BF24" i="44"/>
  <c r="BJ25" i="44"/>
  <c r="H26" i="44"/>
  <c r="F28" i="44"/>
  <c r="BB30" i="44"/>
  <c r="G8" i="46"/>
  <c r="G8" i="44"/>
  <c r="T9" i="46"/>
  <c r="T9" i="44"/>
  <c r="AR9" i="46"/>
  <c r="AR9" i="44"/>
  <c r="BP9" i="46"/>
  <c r="BP9" i="44"/>
  <c r="AN10" i="46"/>
  <c r="AN10" i="44"/>
  <c r="AA11" i="46"/>
  <c r="AA11" i="44"/>
  <c r="AY11" i="46"/>
  <c r="AY11" i="44"/>
  <c r="AK12" i="46"/>
  <c r="AK12" i="44"/>
  <c r="I13" i="46"/>
  <c r="I13" i="44"/>
  <c r="AY14" i="46"/>
  <c r="AY14" i="44"/>
  <c r="AE15" i="46"/>
  <c r="AE15" i="44"/>
  <c r="I16" i="46"/>
  <c r="I16" i="44"/>
  <c r="AG16" i="46"/>
  <c r="AG16" i="44"/>
  <c r="BE16" i="46"/>
  <c r="BE16" i="44"/>
  <c r="M17" i="46"/>
  <c r="M17" i="44"/>
  <c r="E19" i="46"/>
  <c r="E19" i="44"/>
  <c r="BA19" i="46"/>
  <c r="BA19" i="44"/>
  <c r="BA7" i="44"/>
  <c r="E7" i="44"/>
  <c r="AM8" i="44"/>
  <c r="BC8" i="44"/>
  <c r="M12" i="44"/>
  <c r="AC7" i="44"/>
  <c r="AF10" i="44"/>
  <c r="BQ7" i="44"/>
  <c r="AV10" i="44"/>
  <c r="U7" i="44"/>
  <c r="AS7" i="44"/>
  <c r="W8" i="44"/>
  <c r="J9" i="44"/>
  <c r="AI9" i="44"/>
  <c r="AX9" i="44"/>
  <c r="BH9" i="44"/>
  <c r="H10" i="44"/>
  <c r="W10" i="44"/>
  <c r="BL10" i="44"/>
  <c r="K11" i="44"/>
  <c r="Z11" i="44"/>
  <c r="AC12" i="44"/>
  <c r="AR12" i="44"/>
  <c r="BG12" i="44"/>
  <c r="BM14" i="44"/>
  <c r="W15" i="44"/>
  <c r="AK15" i="44"/>
  <c r="AU15" i="44"/>
  <c r="BQ15" i="44"/>
  <c r="Q16" i="44"/>
  <c r="L17" i="44"/>
  <c r="I18" i="44"/>
  <c r="AE18" i="44"/>
  <c r="BL18" i="44"/>
  <c r="K19" i="44"/>
  <c r="AK19" i="44"/>
  <c r="BI19" i="44"/>
  <c r="AE20" i="44"/>
  <c r="BA20" i="44"/>
  <c r="K21" i="44"/>
  <c r="Y21" i="44"/>
  <c r="AW21" i="44"/>
  <c r="L22" i="44"/>
  <c r="X23" i="44"/>
  <c r="AU23" i="44"/>
  <c r="AG24" i="44"/>
  <c r="BA25" i="44"/>
  <c r="BG7" i="46"/>
  <c r="BG7" i="44"/>
  <c r="BB10" i="46"/>
  <c r="BB10" i="44"/>
  <c r="K12" i="46"/>
  <c r="K12" i="44"/>
  <c r="AM13" i="46"/>
  <c r="AM13" i="44"/>
  <c r="U15" i="46"/>
  <c r="U15" i="44"/>
  <c r="S19" i="46"/>
  <c r="S19" i="44"/>
  <c r="BO19" i="46"/>
  <c r="BO19" i="44"/>
  <c r="W23" i="46"/>
  <c r="W23" i="44"/>
  <c r="BC23" i="46"/>
  <c r="BC23" i="44"/>
  <c r="Y24" i="46"/>
  <c r="Y24" i="44"/>
  <c r="AW24" i="46"/>
  <c r="AW24" i="44"/>
  <c r="AC25" i="46"/>
  <c r="AC25" i="44"/>
  <c r="AE26" i="46"/>
  <c r="AE26" i="44"/>
  <c r="BC26" i="46"/>
  <c r="BC26" i="44"/>
  <c r="E30" i="46"/>
  <c r="E30" i="44"/>
  <c r="M30" i="46"/>
  <c r="M30" i="44"/>
  <c r="U30" i="46"/>
  <c r="U30" i="44"/>
  <c r="AC30" i="46"/>
  <c r="AC30" i="44"/>
  <c r="AK30" i="46"/>
  <c r="AK30" i="44"/>
  <c r="AS30" i="46"/>
  <c r="AS30" i="44"/>
  <c r="BA30" i="46"/>
  <c r="BA30" i="44"/>
  <c r="BI30" i="46"/>
  <c r="BI30" i="44"/>
  <c r="BQ30" i="46"/>
  <c r="BQ30" i="44"/>
  <c r="AO31" i="46"/>
  <c r="AO31" i="44"/>
  <c r="BM31" i="46"/>
  <c r="BM31" i="44"/>
  <c r="T32" i="46"/>
  <c r="T32" i="44"/>
  <c r="AZ32" i="46"/>
  <c r="AZ32" i="44"/>
  <c r="H33" i="46"/>
  <c r="H33" i="44"/>
  <c r="D34" i="46"/>
  <c r="D34" i="44"/>
  <c r="L7" i="46"/>
  <c r="L7" i="44"/>
  <c r="AJ7" i="46"/>
  <c r="AJ7" i="44"/>
  <c r="O10" i="46"/>
  <c r="O10" i="44"/>
  <c r="BN11" i="46"/>
  <c r="BN11" i="44"/>
  <c r="AZ12" i="46"/>
  <c r="AZ12" i="44"/>
  <c r="X13" i="46"/>
  <c r="X13" i="44"/>
  <c r="BB15" i="46"/>
  <c r="BB15" i="44"/>
  <c r="H18" i="46"/>
  <c r="H18" i="44"/>
  <c r="AN18" i="46"/>
  <c r="AN18" i="44"/>
  <c r="V20" i="46"/>
  <c r="V20" i="44"/>
  <c r="BB20" i="46"/>
  <c r="BB20" i="44"/>
  <c r="A19" i="27"/>
  <c r="C21" i="46"/>
  <c r="C21" i="44" s="1"/>
  <c r="J21" i="46"/>
  <c r="J21" i="44"/>
  <c r="AH21" i="46"/>
  <c r="AH21" i="44"/>
  <c r="BF21" i="46"/>
  <c r="BF21" i="44"/>
  <c r="D22" i="46"/>
  <c r="D22" i="44"/>
  <c r="T22" i="46"/>
  <c r="T22" i="44"/>
  <c r="AJ22" i="46"/>
  <c r="AJ22" i="44"/>
  <c r="AZ22" i="46"/>
  <c r="AZ22" i="44"/>
  <c r="BP22" i="46"/>
  <c r="BP22" i="44"/>
  <c r="AL25" i="46"/>
  <c r="AL25" i="44"/>
  <c r="L27" i="46"/>
  <c r="L27" i="44"/>
  <c r="AD28" i="46"/>
  <c r="AD28" i="44"/>
  <c r="BJ28" i="46"/>
  <c r="BJ28" i="44"/>
  <c r="R29" i="46"/>
  <c r="R29" i="44"/>
  <c r="AX29" i="46"/>
  <c r="AX29" i="44"/>
  <c r="AG23" i="44"/>
  <c r="BM23" i="44"/>
  <c r="K24" i="44"/>
  <c r="AI24" i="44"/>
  <c r="G25" i="44"/>
  <c r="AQ27" i="44"/>
  <c r="AE37" i="44"/>
  <c r="BK37" i="44"/>
  <c r="S38" i="44"/>
  <c r="AY38" i="44"/>
  <c r="G39" i="44"/>
  <c r="AM39" i="44"/>
  <c r="AZ8" i="46"/>
  <c r="AZ8" i="44"/>
  <c r="AP12" i="46"/>
  <c r="AP12" i="44"/>
  <c r="AN21" i="46"/>
  <c r="AN21" i="44"/>
  <c r="BD21" i="46"/>
  <c r="BD21" i="44"/>
  <c r="BF22" i="46"/>
  <c r="BF22" i="44"/>
  <c r="AL23" i="46"/>
  <c r="AL23" i="44"/>
  <c r="P24" i="46"/>
  <c r="P24" i="44"/>
  <c r="AF24" i="46"/>
  <c r="AF24" i="44"/>
  <c r="AV24" i="46"/>
  <c r="AV24" i="44"/>
  <c r="BL24" i="46"/>
  <c r="BL24" i="44"/>
  <c r="AR25" i="46"/>
  <c r="AR25" i="44"/>
  <c r="AZ25" i="46"/>
  <c r="AZ25" i="44"/>
  <c r="AT26" i="46"/>
  <c r="AT26" i="44"/>
  <c r="BJ26" i="46"/>
  <c r="BJ26" i="44"/>
  <c r="AH27" i="46"/>
  <c r="AH27" i="44"/>
  <c r="BF27" i="46"/>
  <c r="BF27" i="44"/>
  <c r="AB28" i="46"/>
  <c r="AB28" i="44"/>
  <c r="AJ28" i="46"/>
  <c r="AJ28" i="44"/>
  <c r="AN29" i="46"/>
  <c r="AN29" i="44"/>
  <c r="AV29" i="46"/>
  <c r="AV29" i="44"/>
  <c r="AM31" i="46"/>
  <c r="AM31" i="44"/>
  <c r="AX32" i="46"/>
  <c r="AX32" i="44"/>
  <c r="V33" i="46"/>
  <c r="V33" i="44"/>
  <c r="AD33" i="46"/>
  <c r="AD33" i="44"/>
  <c r="BB33" i="46"/>
  <c r="BB33" i="44"/>
  <c r="AX34" i="46"/>
  <c r="AX34" i="44"/>
  <c r="N35" i="46"/>
  <c r="N35" i="44"/>
  <c r="AT35" i="46"/>
  <c r="AT35" i="44"/>
  <c r="BA37" i="46"/>
  <c r="BA37" i="44"/>
  <c r="I38" i="46"/>
  <c r="I38" i="44"/>
  <c r="BP8" i="44"/>
  <c r="C27" i="46"/>
  <c r="C27" i="44" s="1"/>
  <c r="L8" i="44"/>
  <c r="AW9" i="44"/>
  <c r="H11" i="44"/>
  <c r="AX12" i="44"/>
  <c r="AD13" i="44"/>
  <c r="BB13" i="44"/>
  <c r="V16" i="44"/>
  <c r="N23" i="44"/>
  <c r="H24" i="44"/>
  <c r="BP25" i="44"/>
  <c r="N26" i="44"/>
  <c r="AF29" i="44"/>
  <c r="AH32" i="44"/>
  <c r="AT33" i="44"/>
  <c r="BF34" i="44"/>
  <c r="D52" i="44"/>
  <c r="L52" i="44"/>
  <c r="T52" i="44"/>
  <c r="AB52" i="44"/>
  <c r="AJ52" i="44"/>
  <c r="AR52" i="44"/>
  <c r="AZ52" i="44"/>
  <c r="BH52" i="44"/>
  <c r="BP52" i="44"/>
  <c r="D56" i="44"/>
  <c r="L56" i="44"/>
  <c r="T56" i="44"/>
  <c r="AB56" i="44"/>
  <c r="AJ56" i="44"/>
  <c r="AR56" i="44"/>
  <c r="AZ56" i="44"/>
  <c r="BH56" i="44"/>
  <c r="BP56" i="44"/>
  <c r="Q9" i="46"/>
  <c r="Q9" i="44"/>
  <c r="M10" i="46"/>
  <c r="M10" i="44"/>
  <c r="P11" i="46"/>
  <c r="P11" i="44"/>
  <c r="AF11" i="46"/>
  <c r="AF11" i="44"/>
  <c r="BD11" i="46"/>
  <c r="BD11" i="44"/>
  <c r="J12" i="46"/>
  <c r="J12" i="44"/>
  <c r="F13" i="46"/>
  <c r="F13" i="44"/>
  <c r="BD14" i="46"/>
  <c r="BD14" i="44"/>
  <c r="N18" i="46"/>
  <c r="N18" i="44"/>
  <c r="BN19" i="46"/>
  <c r="BN19" i="44"/>
  <c r="AP32" i="46"/>
  <c r="AP32" i="44"/>
  <c r="AP22" i="44"/>
  <c r="AU31" i="44"/>
  <c r="BB23" i="44"/>
  <c r="BH25" i="44"/>
  <c r="Z32" i="44"/>
  <c r="Y38" i="44"/>
  <c r="P43" i="44"/>
  <c r="AV43" i="44"/>
  <c r="G47" i="44"/>
  <c r="W47" i="44"/>
  <c r="AM47" i="44"/>
  <c r="BC47" i="44"/>
  <c r="D8" i="46"/>
  <c r="D8" i="44"/>
  <c r="AT16" i="46"/>
  <c r="AT16" i="44"/>
  <c r="F18" i="46"/>
  <c r="F18" i="44"/>
  <c r="J19" i="46"/>
  <c r="J19" i="44"/>
  <c r="H21" i="46"/>
  <c r="H21" i="44"/>
  <c r="X21" i="46"/>
  <c r="X21" i="44"/>
  <c r="R22" i="46"/>
  <c r="R22" i="44"/>
  <c r="AD23" i="46"/>
  <c r="AD23" i="44"/>
  <c r="T25" i="46"/>
  <c r="T25" i="44"/>
  <c r="F26" i="46"/>
  <c r="F26" i="44"/>
  <c r="V26" i="46"/>
  <c r="V26" i="44"/>
  <c r="Z27" i="46"/>
  <c r="Z27" i="44"/>
  <c r="R32" i="46"/>
  <c r="R32" i="44"/>
  <c r="BJ33" i="46"/>
  <c r="BJ33" i="44"/>
  <c r="AD35" i="46"/>
  <c r="AD35" i="44"/>
  <c r="AO36" i="46"/>
  <c r="AO36" i="44"/>
  <c r="U37" i="46"/>
  <c r="U37" i="44"/>
  <c r="AC37" i="46"/>
  <c r="AC37" i="44"/>
  <c r="AK10" i="44"/>
  <c r="V23" i="44"/>
  <c r="AN24" i="44"/>
  <c r="J34" i="44"/>
  <c r="V35" i="44"/>
  <c r="BQ37" i="44"/>
  <c r="A46" i="44"/>
  <c r="C17" i="46"/>
  <c r="C17" i="44" s="1"/>
  <c r="BF19" i="44"/>
  <c r="O31" i="44"/>
  <c r="H43" i="44"/>
  <c r="X43" i="44"/>
  <c r="AN43" i="44"/>
  <c r="BD43" i="44"/>
  <c r="BL43" i="44"/>
  <c r="O47" i="44"/>
  <c r="AE47" i="44"/>
  <c r="AU47" i="44"/>
  <c r="AR8" i="44"/>
  <c r="BH8" i="44"/>
  <c r="BA10" i="44"/>
  <c r="X11" i="44"/>
  <c r="AT13" i="44"/>
  <c r="AV14" i="44"/>
  <c r="AD18" i="44"/>
  <c r="AV21" i="44"/>
  <c r="AH22" i="44"/>
  <c r="AT23" i="44"/>
  <c r="BD24" i="44"/>
  <c r="T28" i="44"/>
  <c r="BL29" i="44"/>
  <c r="BN32" i="44"/>
  <c r="Z34" i="44"/>
  <c r="AL35" i="44"/>
  <c r="M37" i="44"/>
  <c r="Q38" i="44"/>
  <c r="G40" i="44"/>
  <c r="J41" i="44"/>
  <c r="AX41" i="44"/>
  <c r="AT42" i="44"/>
  <c r="F65" i="44"/>
  <c r="N65" i="44"/>
  <c r="V65" i="44"/>
  <c r="AD65" i="44"/>
  <c r="AL65" i="44"/>
  <c r="AT65" i="44"/>
  <c r="BB65" i="44"/>
  <c r="BJ65" i="44"/>
  <c r="F73" i="44"/>
  <c r="N73" i="44"/>
  <c r="V73" i="44"/>
  <c r="A17" i="44"/>
  <c r="A43" i="44"/>
  <c r="C19" i="46"/>
  <c r="C19" i="44" s="1"/>
  <c r="I9" i="44"/>
  <c r="AV11" i="44"/>
  <c r="R12" i="44"/>
  <c r="V13" i="44"/>
  <c r="AL16" i="44"/>
  <c r="V18" i="44"/>
  <c r="P21" i="44"/>
  <c r="X24" i="44"/>
  <c r="AD26" i="44"/>
  <c r="R27" i="44"/>
  <c r="L28" i="44"/>
  <c r="BD29" i="44"/>
  <c r="BK31" i="44"/>
  <c r="BF32" i="44"/>
  <c r="E37" i="44"/>
  <c r="BE38" i="44"/>
  <c r="BC40" i="44"/>
  <c r="AL42" i="44"/>
  <c r="H60" i="44"/>
  <c r="P60" i="44"/>
  <c r="X60" i="44"/>
  <c r="AF60" i="44"/>
  <c r="AN60" i="44"/>
  <c r="AV60" i="44"/>
  <c r="BD60" i="44"/>
  <c r="BL60" i="44"/>
  <c r="K67" i="44"/>
  <c r="S67" i="44"/>
  <c r="AA67" i="44"/>
  <c r="AI67" i="44"/>
  <c r="AQ67" i="44"/>
  <c r="AY67" i="44"/>
  <c r="BG67" i="44"/>
  <c r="AB8" i="46"/>
  <c r="AB8" i="44"/>
  <c r="BQ10" i="46"/>
  <c r="BQ10" i="44"/>
  <c r="AL13" i="46"/>
  <c r="AL13" i="44"/>
  <c r="N16" i="46"/>
  <c r="N16" i="44"/>
  <c r="AD16" i="46"/>
  <c r="AD16" i="44"/>
  <c r="AT18" i="46"/>
  <c r="AT18" i="44"/>
  <c r="AX19" i="46"/>
  <c r="AX19" i="44"/>
  <c r="BJ23" i="46"/>
  <c r="BJ23" i="44"/>
  <c r="L25" i="46"/>
  <c r="L25" i="44"/>
  <c r="BN27" i="46"/>
  <c r="BN27" i="44"/>
  <c r="BP28" i="46"/>
  <c r="BP28" i="44"/>
  <c r="P29" i="46"/>
  <c r="P29" i="44"/>
  <c r="G31" i="46"/>
  <c r="G31" i="44"/>
  <c r="W31" i="46"/>
  <c r="W31" i="44"/>
  <c r="A32" i="27"/>
  <c r="C34" i="46"/>
  <c r="C34" i="44" s="1"/>
  <c r="BB35" i="46"/>
  <c r="BB35" i="44"/>
  <c r="BJ35" i="46"/>
  <c r="BJ35" i="44"/>
  <c r="I36" i="46"/>
  <c r="I36" i="44"/>
  <c r="Q36" i="46"/>
  <c r="Q36" i="44"/>
  <c r="BI37" i="46"/>
  <c r="BI37" i="44"/>
  <c r="AG38" i="46"/>
  <c r="AG38" i="44"/>
  <c r="AO38" i="46"/>
  <c r="AO38" i="44"/>
  <c r="A24" i="44"/>
  <c r="Y9" i="44"/>
  <c r="AF14" i="44"/>
  <c r="AH19" i="44"/>
  <c r="F33" i="44"/>
  <c r="BE36" i="44"/>
  <c r="A27" i="44"/>
  <c r="E10" i="44"/>
  <c r="Z12" i="44"/>
  <c r="X29" i="44"/>
  <c r="AL33" i="44"/>
  <c r="AF43" i="44"/>
  <c r="A34" i="44"/>
  <c r="A19" i="44"/>
  <c r="BM9" i="44"/>
  <c r="U10" i="44"/>
  <c r="F16" i="44"/>
  <c r="BJ18" i="44"/>
  <c r="R19" i="44"/>
  <c r="D25" i="44"/>
  <c r="BB26" i="44"/>
  <c r="J27" i="44"/>
  <c r="AZ28" i="44"/>
  <c r="AE31" i="44"/>
  <c r="F35" i="44"/>
  <c r="AG36" i="44"/>
  <c r="AS37" i="44"/>
  <c r="AW38" i="44"/>
  <c r="BB45" i="44"/>
  <c r="BJ45" i="44"/>
  <c r="F49" i="44"/>
  <c r="N49" i="44"/>
  <c r="V49" i="44"/>
  <c r="AD49" i="44"/>
  <c r="AL49" i="44"/>
  <c r="AT49" i="44"/>
  <c r="BB49" i="44"/>
  <c r="BJ49" i="44"/>
  <c r="F53" i="44"/>
  <c r="N53" i="44"/>
  <c r="V53" i="44"/>
  <c r="AD53" i="44"/>
  <c r="AL53" i="44"/>
  <c r="AT53" i="44"/>
  <c r="BB53" i="44"/>
  <c r="BJ53" i="44"/>
  <c r="D58" i="44"/>
  <c r="L58" i="44"/>
  <c r="T58" i="44"/>
  <c r="AB58" i="44"/>
  <c r="AJ58" i="44"/>
  <c r="AR58" i="44"/>
  <c r="AZ58" i="44"/>
  <c r="BH58" i="44"/>
  <c r="BP58" i="44"/>
  <c r="AO9" i="46"/>
  <c r="AO9" i="44"/>
  <c r="AC10" i="46"/>
  <c r="AC10" i="44"/>
  <c r="AS10" i="46"/>
  <c r="AS10" i="44"/>
  <c r="BI10" i="46"/>
  <c r="BI10" i="44"/>
  <c r="A12" i="27"/>
  <c r="A14" i="44"/>
  <c r="P14" i="46"/>
  <c r="P14" i="44"/>
  <c r="X14" i="46"/>
  <c r="X14" i="44"/>
  <c r="BJ16" i="46"/>
  <c r="BJ16" i="44"/>
  <c r="AL18" i="46"/>
  <c r="AL18" i="44"/>
  <c r="Z19" i="46"/>
  <c r="Z19" i="44"/>
  <c r="Z22" i="46"/>
  <c r="Z22" i="44"/>
  <c r="AX22" i="46"/>
  <c r="AX22" i="44"/>
  <c r="F23" i="46"/>
  <c r="F23" i="44"/>
  <c r="AL26" i="46"/>
  <c r="AL26" i="44"/>
  <c r="D28" i="46"/>
  <c r="D28" i="44"/>
  <c r="BH28" i="46"/>
  <c r="BH28" i="44"/>
  <c r="H29" i="46"/>
  <c r="H29" i="44"/>
  <c r="BC31" i="46"/>
  <c r="BC31" i="44"/>
  <c r="J32" i="46"/>
  <c r="J32" i="44"/>
  <c r="R34" i="46"/>
  <c r="R34" i="44"/>
  <c r="AH34" i="46"/>
  <c r="AH34" i="44"/>
  <c r="AW36" i="46"/>
  <c r="AW36" i="44"/>
  <c r="AB25" i="44"/>
  <c r="BN34" i="44"/>
  <c r="Z41" i="44"/>
  <c r="AJ8" i="44"/>
  <c r="AG9" i="44"/>
  <c r="BL11" i="44"/>
  <c r="N13" i="44"/>
  <c r="BJ13" i="44"/>
  <c r="AN14" i="44"/>
  <c r="BL14" i="44"/>
  <c r="BB18" i="44"/>
  <c r="BL21" i="44"/>
  <c r="J22" i="44"/>
  <c r="AX27" i="44"/>
  <c r="AR28" i="44"/>
  <c r="AP34" i="44"/>
  <c r="Y36" i="44"/>
  <c r="AK37" i="44"/>
  <c r="Q7" i="46"/>
  <c r="Q7" i="44"/>
  <c r="AG7" i="46"/>
  <c r="AG7" i="44"/>
  <c r="AW7" i="46"/>
  <c r="AW7" i="44"/>
  <c r="BM7" i="46"/>
  <c r="BM7" i="44"/>
  <c r="K8" i="46"/>
  <c r="K8" i="44"/>
  <c r="AA8" i="46"/>
  <c r="AA8" i="44"/>
  <c r="AI8" i="46"/>
  <c r="AI8" i="44"/>
  <c r="AY8" i="46"/>
  <c r="AY8" i="44"/>
  <c r="BG8" i="46"/>
  <c r="BG8" i="44"/>
  <c r="O11" i="46"/>
  <c r="O11" i="44"/>
  <c r="AU11" i="46"/>
  <c r="AU11" i="44"/>
  <c r="BM38" i="46"/>
  <c r="BM38" i="44"/>
  <c r="O40" i="46"/>
  <c r="O40" i="44"/>
  <c r="AE40" i="46"/>
  <c r="AE40" i="44"/>
  <c r="AU40" i="46"/>
  <c r="AU40" i="44"/>
  <c r="BK40" i="46"/>
  <c r="BK40" i="44"/>
  <c r="BF41" i="46"/>
  <c r="BF41" i="44"/>
  <c r="BN41" i="46"/>
  <c r="BN41" i="44"/>
  <c r="F42" i="46"/>
  <c r="F42" i="44"/>
  <c r="AD42" i="46"/>
  <c r="AD42" i="44"/>
  <c r="BB42" i="46"/>
  <c r="BB42" i="44"/>
  <c r="D44" i="46"/>
  <c r="D44" i="44"/>
  <c r="L44" i="46"/>
  <c r="L44" i="44"/>
  <c r="T44" i="46"/>
  <c r="T44" i="44"/>
  <c r="AB44" i="46"/>
  <c r="AB44" i="44"/>
  <c r="AJ44" i="46"/>
  <c r="AJ44" i="44"/>
  <c r="AR44" i="46"/>
  <c r="AR44" i="44"/>
  <c r="AZ44" i="46"/>
  <c r="AZ44" i="44"/>
  <c r="BH44" i="46"/>
  <c r="BH44" i="44"/>
  <c r="BP44" i="46"/>
  <c r="BP44" i="44"/>
  <c r="J46" i="46"/>
  <c r="J46" i="44"/>
  <c r="R46" i="46"/>
  <c r="R46" i="44"/>
  <c r="Z46" i="46"/>
  <c r="Z46" i="44"/>
  <c r="AH46" i="46"/>
  <c r="AH46" i="44"/>
  <c r="AP46" i="46"/>
  <c r="AP46" i="44"/>
  <c r="AX46" i="46"/>
  <c r="AX46" i="44"/>
  <c r="BF46" i="46"/>
  <c r="BF46" i="44"/>
  <c r="BN46" i="46"/>
  <c r="BN46" i="44"/>
  <c r="J48" i="46"/>
  <c r="J48" i="44"/>
  <c r="R48" i="46"/>
  <c r="R48" i="44"/>
  <c r="Z48" i="46"/>
  <c r="Z48" i="44"/>
  <c r="AH48" i="46"/>
  <c r="AH48" i="44"/>
  <c r="AP48" i="46"/>
  <c r="AP48" i="44"/>
  <c r="AX48" i="46"/>
  <c r="AX48" i="44"/>
  <c r="BF48" i="46"/>
  <c r="BF48" i="44"/>
  <c r="BN48" i="46"/>
  <c r="BN48" i="44"/>
  <c r="A48" i="27"/>
  <c r="C50" i="46"/>
  <c r="C50" i="44" s="1"/>
  <c r="J50" i="46"/>
  <c r="J50" i="44"/>
  <c r="R50" i="46"/>
  <c r="R50" i="44"/>
  <c r="Z50" i="46"/>
  <c r="Z50" i="44"/>
  <c r="AH50" i="46"/>
  <c r="AH50" i="44"/>
  <c r="AP50" i="46"/>
  <c r="AP50" i="44"/>
  <c r="AX50" i="46"/>
  <c r="AX50" i="44"/>
  <c r="BF50" i="46"/>
  <c r="BF50" i="44"/>
  <c r="BN50" i="46"/>
  <c r="BN50" i="44"/>
  <c r="H51" i="46"/>
  <c r="H51" i="44"/>
  <c r="P51" i="46"/>
  <c r="P51" i="44"/>
  <c r="X51" i="46"/>
  <c r="X51" i="44"/>
  <c r="AF51" i="46"/>
  <c r="AF51" i="44"/>
  <c r="AN51" i="46"/>
  <c r="AN51" i="44"/>
  <c r="AV51" i="46"/>
  <c r="AV51" i="44"/>
  <c r="BD51" i="46"/>
  <c r="BD51" i="44"/>
  <c r="A52" i="27"/>
  <c r="A54" i="44"/>
  <c r="J54" i="46"/>
  <c r="J54" i="44"/>
  <c r="R54" i="46"/>
  <c r="R54" i="44"/>
  <c r="Z54" i="46"/>
  <c r="Z54" i="44"/>
  <c r="AH54" i="46"/>
  <c r="AH54" i="44"/>
  <c r="AP54" i="46"/>
  <c r="AP54" i="44"/>
  <c r="AX54" i="46"/>
  <c r="AX54" i="44"/>
  <c r="BF54" i="46"/>
  <c r="BF54" i="44"/>
  <c r="BN54" i="46"/>
  <c r="BN54" i="44"/>
  <c r="H55" i="46"/>
  <c r="H55" i="44"/>
  <c r="P55" i="46"/>
  <c r="P55" i="44"/>
  <c r="X55" i="46"/>
  <c r="X55" i="44"/>
  <c r="AF55" i="46"/>
  <c r="AF55" i="44"/>
  <c r="AN55" i="46"/>
  <c r="AN55" i="44"/>
  <c r="AV55" i="46"/>
  <c r="AV55" i="44"/>
  <c r="BD55" i="46"/>
  <c r="BD55" i="44"/>
  <c r="H57" i="46"/>
  <c r="H57" i="44"/>
  <c r="P57" i="46"/>
  <c r="P57" i="44"/>
  <c r="X57" i="46"/>
  <c r="X57" i="44"/>
  <c r="AF57" i="46"/>
  <c r="AF57" i="44"/>
  <c r="AN57" i="46"/>
  <c r="AN57" i="44"/>
  <c r="AV57" i="46"/>
  <c r="AV57" i="44"/>
  <c r="BD57" i="46"/>
  <c r="BD57" i="44"/>
  <c r="BL57" i="46"/>
  <c r="BL57" i="44"/>
  <c r="D59" i="46"/>
  <c r="D59" i="44"/>
  <c r="L59" i="46"/>
  <c r="L59" i="44"/>
  <c r="T59" i="46"/>
  <c r="T59" i="44"/>
  <c r="AB59" i="46"/>
  <c r="AB59" i="44"/>
  <c r="AJ59" i="46"/>
  <c r="AJ59" i="44"/>
  <c r="AR59" i="46"/>
  <c r="AR59" i="44"/>
  <c r="AZ59" i="46"/>
  <c r="AZ59" i="44"/>
  <c r="BH59" i="46"/>
  <c r="BH59" i="44"/>
  <c r="BP59" i="46"/>
  <c r="BP59" i="44"/>
  <c r="D61" i="46"/>
  <c r="D61" i="44"/>
  <c r="L61" i="46"/>
  <c r="L61" i="44"/>
  <c r="T61" i="46"/>
  <c r="T61" i="44"/>
  <c r="AB61" i="46"/>
  <c r="AB61" i="44"/>
  <c r="AJ61" i="46"/>
  <c r="AJ61" i="44"/>
  <c r="AR61" i="46"/>
  <c r="AR61" i="44"/>
  <c r="AZ61" i="46"/>
  <c r="AZ61" i="44"/>
  <c r="BH61" i="46"/>
  <c r="BH61" i="44"/>
  <c r="BP61" i="46"/>
  <c r="BP61" i="44"/>
  <c r="H63" i="46"/>
  <c r="H63" i="44"/>
  <c r="P63" i="46"/>
  <c r="P63" i="44"/>
  <c r="X63" i="46"/>
  <c r="X63" i="44"/>
  <c r="AF63" i="46"/>
  <c r="AF63" i="44"/>
  <c r="AN63" i="46"/>
  <c r="AN63" i="44"/>
  <c r="AV63" i="46"/>
  <c r="AV63" i="44"/>
  <c r="BD63" i="46"/>
  <c r="BD63" i="44"/>
  <c r="J64" i="46"/>
  <c r="J64" i="44"/>
  <c r="R64" i="46"/>
  <c r="R64" i="44"/>
  <c r="Z64" i="46"/>
  <c r="Z64" i="44"/>
  <c r="AH64" i="46"/>
  <c r="AH64" i="44"/>
  <c r="AP64" i="46"/>
  <c r="AP64" i="44"/>
  <c r="AX64" i="46"/>
  <c r="AX64" i="44"/>
  <c r="BF64" i="46"/>
  <c r="BF64" i="44"/>
  <c r="J66" i="46"/>
  <c r="J66" i="44"/>
  <c r="R66" i="46"/>
  <c r="R66" i="44"/>
  <c r="Z66" i="46"/>
  <c r="Z66" i="44"/>
  <c r="AH66" i="46"/>
  <c r="AH66" i="44"/>
  <c r="AP66" i="46"/>
  <c r="AP66" i="44"/>
  <c r="AX66" i="46"/>
  <c r="AX66" i="44"/>
  <c r="BF66" i="46"/>
  <c r="BF66" i="44"/>
  <c r="BN66" i="46"/>
  <c r="BN66" i="44"/>
  <c r="F68" i="46"/>
  <c r="F68" i="44"/>
  <c r="N68" i="46"/>
  <c r="N68" i="44"/>
  <c r="V68" i="46"/>
  <c r="V68" i="44"/>
  <c r="AD68" i="46"/>
  <c r="AD68" i="44"/>
  <c r="AL68" i="46"/>
  <c r="AL68" i="44"/>
  <c r="AT68" i="46"/>
  <c r="AT68" i="44"/>
  <c r="BB68" i="46"/>
  <c r="BB68" i="44"/>
  <c r="BJ68" i="46"/>
  <c r="BJ68" i="44"/>
  <c r="F70" i="46"/>
  <c r="F70" i="44"/>
  <c r="N70" i="46"/>
  <c r="N70" i="44"/>
  <c r="V70" i="46"/>
  <c r="V70" i="44"/>
  <c r="AD70" i="46"/>
  <c r="AD70" i="44"/>
  <c r="AL70" i="46"/>
  <c r="AL70" i="44"/>
  <c r="AT70" i="46"/>
  <c r="AT70" i="44"/>
  <c r="BB70" i="46"/>
  <c r="BB70" i="44"/>
  <c r="BJ70" i="46"/>
  <c r="BJ70" i="44"/>
  <c r="J72" i="46"/>
  <c r="J72" i="44"/>
  <c r="R72" i="46"/>
  <c r="R72" i="44"/>
  <c r="Z72" i="46"/>
  <c r="Z72" i="44"/>
  <c r="AH72" i="46"/>
  <c r="AH72" i="44"/>
  <c r="AP72" i="46"/>
  <c r="AP72" i="44"/>
  <c r="AX72" i="46"/>
  <c r="AX72" i="44"/>
  <c r="BF72" i="46"/>
  <c r="BF72" i="44"/>
  <c r="BN72" i="46"/>
  <c r="BN72" i="44"/>
  <c r="J74" i="46"/>
  <c r="J74" i="44"/>
  <c r="R74" i="46"/>
  <c r="R74" i="44"/>
  <c r="Z74" i="46"/>
  <c r="Z74" i="44"/>
  <c r="AH74" i="46"/>
  <c r="AH74" i="44"/>
  <c r="AP74" i="46"/>
  <c r="AP74" i="44"/>
  <c r="AX74" i="46"/>
  <c r="AX74" i="44"/>
  <c r="BF74" i="46"/>
  <c r="BF74" i="44"/>
  <c r="BN74" i="46"/>
  <c r="BN74" i="44"/>
  <c r="K75" i="46"/>
  <c r="K75" i="44"/>
  <c r="S75" i="46"/>
  <c r="S75" i="44"/>
  <c r="AA75" i="46"/>
  <c r="AA75" i="44"/>
  <c r="AI75" i="46"/>
  <c r="AI75" i="44"/>
  <c r="AQ75" i="46"/>
  <c r="AQ75" i="44"/>
  <c r="AY75" i="46"/>
  <c r="AY75" i="44"/>
  <c r="BG75" i="46"/>
  <c r="BG75" i="44"/>
  <c r="F76" i="46"/>
  <c r="F76" i="44"/>
  <c r="N76" i="46"/>
  <c r="N76" i="44"/>
  <c r="V76" i="46"/>
  <c r="V76" i="44"/>
  <c r="AD76" i="46"/>
  <c r="AD76" i="44"/>
  <c r="AL76" i="46"/>
  <c r="AL76" i="44"/>
  <c r="AT76" i="46"/>
  <c r="AT76" i="44"/>
  <c r="BB76" i="46"/>
  <c r="BB76" i="44"/>
  <c r="BJ76" i="46"/>
  <c r="BJ76" i="44"/>
  <c r="F78" i="46"/>
  <c r="F78" i="44"/>
  <c r="N78" i="46"/>
  <c r="N78" i="44"/>
  <c r="V78" i="46"/>
  <c r="V78" i="44"/>
  <c r="AD78" i="46"/>
  <c r="AD78" i="44"/>
  <c r="AL78" i="46"/>
  <c r="AL78" i="44"/>
  <c r="AT78" i="46"/>
  <c r="AT78" i="44"/>
  <c r="BB78" i="46"/>
  <c r="BB78" i="44"/>
  <c r="BJ78" i="46"/>
  <c r="BJ78" i="44"/>
  <c r="A77" i="27"/>
  <c r="C79" i="46"/>
  <c r="C79" i="44" s="1"/>
  <c r="I79" i="46"/>
  <c r="I79" i="44"/>
  <c r="Q79" i="46"/>
  <c r="Q79" i="44"/>
  <c r="Y79" i="46"/>
  <c r="Y79" i="44"/>
  <c r="AG79" i="46"/>
  <c r="AG79" i="44"/>
  <c r="AO79" i="46"/>
  <c r="AO79" i="44"/>
  <c r="AW79" i="46"/>
  <c r="AW79" i="44"/>
  <c r="BE79" i="46"/>
  <c r="BE79" i="44"/>
  <c r="BM79" i="46"/>
  <c r="BM79" i="44"/>
  <c r="H81" i="46"/>
  <c r="H81" i="44"/>
  <c r="P81" i="46"/>
  <c r="P81" i="44"/>
  <c r="X81" i="46"/>
  <c r="X81" i="44"/>
  <c r="AF81" i="46"/>
  <c r="AF81" i="44"/>
  <c r="AN81" i="46"/>
  <c r="AN81" i="44"/>
  <c r="AV81" i="46"/>
  <c r="AV81" i="44"/>
  <c r="BD81" i="46"/>
  <c r="BD81" i="44"/>
  <c r="BL81" i="46"/>
  <c r="BL81" i="44"/>
  <c r="K82" i="46"/>
  <c r="K82" i="44"/>
  <c r="S82" i="46"/>
  <c r="S82" i="44"/>
  <c r="AA82" i="46"/>
  <c r="AA82" i="44"/>
  <c r="AI82" i="46"/>
  <c r="AI82" i="44"/>
  <c r="AQ82" i="46"/>
  <c r="AQ82" i="44"/>
  <c r="AY82" i="46"/>
  <c r="AY82" i="44"/>
  <c r="BG82" i="46"/>
  <c r="BG82" i="44"/>
  <c r="K84" i="46"/>
  <c r="K84" i="44"/>
  <c r="S84" i="46"/>
  <c r="S84" i="44"/>
  <c r="AA84" i="46"/>
  <c r="AA84" i="44"/>
  <c r="AI84" i="46"/>
  <c r="AI84" i="44"/>
  <c r="AQ84" i="46"/>
  <c r="AQ84" i="44"/>
  <c r="AY84" i="46"/>
  <c r="AY84" i="44"/>
  <c r="BG84" i="46"/>
  <c r="BG84" i="44"/>
  <c r="BO84" i="46"/>
  <c r="BO84" i="44"/>
  <c r="G85" i="46"/>
  <c r="G85" i="44"/>
  <c r="O85" i="46"/>
  <c r="O85" i="44"/>
  <c r="W85" i="46"/>
  <c r="W85" i="44"/>
  <c r="AE85" i="46"/>
  <c r="AE85" i="44"/>
  <c r="AM85" i="46"/>
  <c r="AM85" i="44"/>
  <c r="AU85" i="46"/>
  <c r="AU85" i="44"/>
  <c r="BC85" i="46"/>
  <c r="BC85" i="44"/>
  <c r="BK85" i="46"/>
  <c r="BK85" i="44"/>
  <c r="K86" i="46"/>
  <c r="K86" i="44"/>
  <c r="S86" i="46"/>
  <c r="S86" i="44"/>
  <c r="AA86" i="46"/>
  <c r="AA86" i="44"/>
  <c r="AI86" i="46"/>
  <c r="AI86" i="44"/>
  <c r="AQ86" i="46"/>
  <c r="AQ86" i="44"/>
  <c r="AY86" i="46"/>
  <c r="AY86" i="44"/>
  <c r="BG86" i="46"/>
  <c r="BG86" i="44"/>
  <c r="BO86" i="46"/>
  <c r="BO86" i="44"/>
  <c r="I88" i="46"/>
  <c r="I88" i="44"/>
  <c r="Q88" i="46"/>
  <c r="Q88" i="44"/>
  <c r="Y88" i="46"/>
  <c r="Y88" i="44"/>
  <c r="AG88" i="46"/>
  <c r="AG88" i="44"/>
  <c r="AO88" i="46"/>
  <c r="AO88" i="44"/>
  <c r="AW88" i="46"/>
  <c r="AW88" i="44"/>
  <c r="D89" i="44"/>
  <c r="L89" i="44"/>
  <c r="T89" i="44"/>
  <c r="AB89" i="44"/>
  <c r="AJ89" i="44"/>
  <c r="AR89" i="44"/>
  <c r="AZ89" i="44"/>
  <c r="BH89" i="44"/>
  <c r="BP89" i="44"/>
  <c r="U94" i="44"/>
  <c r="I95" i="44"/>
  <c r="Q95" i="44"/>
  <c r="Y95" i="44"/>
  <c r="AG95" i="44"/>
  <c r="AO95" i="44"/>
  <c r="AW95" i="44"/>
  <c r="BE95" i="44"/>
  <c r="BM95" i="44"/>
  <c r="I99" i="44"/>
  <c r="Q99" i="44"/>
  <c r="Y99" i="44"/>
  <c r="AG99" i="44"/>
  <c r="AO99" i="44"/>
  <c r="AW99" i="44"/>
  <c r="BE99" i="44"/>
  <c r="BM99" i="44"/>
  <c r="E105" i="44"/>
  <c r="M105" i="44"/>
  <c r="U105" i="44"/>
  <c r="AC105" i="44"/>
  <c r="AK105" i="44"/>
  <c r="AS105" i="44"/>
  <c r="BA105" i="44"/>
  <c r="BI105" i="44"/>
  <c r="BQ105" i="44"/>
  <c r="E109" i="44"/>
  <c r="M109" i="44"/>
  <c r="U109" i="44"/>
  <c r="AC109" i="44"/>
  <c r="AK109" i="44"/>
  <c r="AS109" i="44"/>
  <c r="BA109" i="44"/>
  <c r="BI109" i="44"/>
  <c r="BQ109" i="44"/>
  <c r="AG12" i="44"/>
  <c r="BM12" i="44"/>
  <c r="AC13" i="44"/>
  <c r="BI13" i="44"/>
  <c r="AU14" i="44"/>
  <c r="AI15" i="44"/>
  <c r="G92" i="44"/>
  <c r="O92" i="44"/>
  <c r="W92" i="44"/>
  <c r="AE92" i="44"/>
  <c r="AM92" i="44"/>
  <c r="AU92" i="44"/>
  <c r="BC92" i="44"/>
  <c r="BK92" i="44"/>
  <c r="M94" i="44"/>
  <c r="F101" i="44"/>
  <c r="N101" i="44"/>
  <c r="V101" i="44"/>
  <c r="AD101" i="44"/>
  <c r="AL101" i="44"/>
  <c r="AT101" i="44"/>
  <c r="BB101" i="44"/>
  <c r="BJ101" i="44"/>
  <c r="BE88" i="44"/>
  <c r="BM88" i="44"/>
  <c r="K91" i="44"/>
  <c r="S91" i="44"/>
  <c r="AA91" i="44"/>
  <c r="AI91" i="44"/>
  <c r="AQ91" i="44"/>
  <c r="AY91" i="44"/>
  <c r="BG91" i="44"/>
  <c r="BO91" i="44"/>
  <c r="BA94" i="44"/>
  <c r="G98" i="44"/>
  <c r="O98" i="44"/>
  <c r="W98" i="44"/>
  <c r="AE98" i="44"/>
  <c r="AM98" i="44"/>
  <c r="AU98" i="44"/>
  <c r="BC98" i="44"/>
  <c r="BK98" i="44"/>
  <c r="K104" i="44"/>
  <c r="S104" i="44"/>
  <c r="AA104" i="44"/>
  <c r="AI104" i="44"/>
  <c r="AQ104" i="44"/>
  <c r="AY104" i="44"/>
  <c r="BG104" i="44"/>
  <c r="BO104" i="44"/>
  <c r="BB156" i="46"/>
  <c r="BB156" i="44"/>
  <c r="BJ156" i="46"/>
  <c r="BJ156" i="44"/>
  <c r="X157" i="46"/>
  <c r="X157" i="44"/>
  <c r="AF157" i="46"/>
  <c r="AF157" i="44"/>
  <c r="AN157" i="46"/>
  <c r="AN157" i="44"/>
  <c r="AV157" i="46"/>
  <c r="AV157" i="44"/>
  <c r="BD157" i="46"/>
  <c r="BD157" i="44"/>
  <c r="BL157" i="46"/>
  <c r="BL157" i="44"/>
  <c r="H159" i="46"/>
  <c r="H159" i="44"/>
  <c r="P159" i="46"/>
  <c r="P159" i="44"/>
  <c r="X159" i="46"/>
  <c r="X159" i="44"/>
  <c r="AF159" i="46"/>
  <c r="AF159" i="44"/>
  <c r="AN159" i="46"/>
  <c r="AN159" i="44"/>
  <c r="AV159" i="46"/>
  <c r="AV159" i="44"/>
  <c r="BD159" i="46"/>
  <c r="BD159" i="44"/>
  <c r="BL159" i="46"/>
  <c r="BL159" i="44"/>
  <c r="D161" i="46"/>
  <c r="D161" i="44"/>
  <c r="L161" i="46"/>
  <c r="L161" i="44"/>
  <c r="T161" i="46"/>
  <c r="T161" i="44"/>
  <c r="AB161" i="46"/>
  <c r="AB161" i="44"/>
  <c r="AJ161" i="46"/>
  <c r="AJ161" i="44"/>
  <c r="AR161" i="46"/>
  <c r="AR161" i="44"/>
  <c r="AZ161" i="46"/>
  <c r="AZ161" i="44"/>
  <c r="BH161" i="46"/>
  <c r="BH161" i="44"/>
  <c r="BP161" i="46"/>
  <c r="BP161" i="44"/>
  <c r="H162" i="46"/>
  <c r="H162" i="44"/>
  <c r="P162" i="46"/>
  <c r="P162" i="44"/>
  <c r="X162" i="46"/>
  <c r="X162" i="44"/>
  <c r="AF162" i="46"/>
  <c r="AF162" i="44"/>
  <c r="AN162" i="46"/>
  <c r="AN162" i="44"/>
  <c r="AV162" i="46"/>
  <c r="AV162" i="44"/>
  <c r="BD162" i="46"/>
  <c r="BD162" i="44"/>
  <c r="BL162" i="46"/>
  <c r="BL162" i="44"/>
  <c r="D163" i="46"/>
  <c r="D163" i="44"/>
  <c r="L163" i="46"/>
  <c r="L163" i="44"/>
  <c r="AB163" i="46"/>
  <c r="AB163" i="44"/>
  <c r="AJ163" i="46"/>
  <c r="AJ163" i="44"/>
  <c r="AR163" i="46"/>
  <c r="AR163" i="44"/>
  <c r="AZ163" i="46"/>
  <c r="AZ163" i="44"/>
  <c r="BH163" i="46"/>
  <c r="BH163" i="44"/>
  <c r="BP163" i="46"/>
  <c r="BP163" i="44"/>
  <c r="D165" i="46"/>
  <c r="D165" i="44"/>
  <c r="L165" i="46"/>
  <c r="L165" i="44"/>
  <c r="T165" i="46"/>
  <c r="T165" i="44"/>
  <c r="AB165" i="46"/>
  <c r="AB165" i="44"/>
  <c r="AJ165" i="46"/>
  <c r="AJ165" i="44"/>
  <c r="AR165" i="46"/>
  <c r="AR165" i="44"/>
  <c r="AZ165" i="46"/>
  <c r="AZ165" i="44"/>
  <c r="BH165" i="46"/>
  <c r="BH165" i="44"/>
  <c r="BP165" i="46"/>
  <c r="BP165" i="44"/>
  <c r="BK11" i="44"/>
  <c r="Q12" i="44"/>
  <c r="AW12" i="44"/>
  <c r="M13" i="44"/>
  <c r="AS13" i="44"/>
  <c r="G90" i="44"/>
  <c r="O90" i="44"/>
  <c r="W90" i="44"/>
  <c r="AE90" i="44"/>
  <c r="AM90" i="44"/>
  <c r="AU90" i="44"/>
  <c r="BC90" i="44"/>
  <c r="BK90" i="44"/>
  <c r="I93" i="44"/>
  <c r="Q93" i="44"/>
  <c r="Y93" i="44"/>
  <c r="AG93" i="44"/>
  <c r="AO93" i="44"/>
  <c r="AW93" i="44"/>
  <c r="BE93" i="44"/>
  <c r="BM93" i="44"/>
  <c r="AS94" i="44"/>
  <c r="AG112" i="44"/>
  <c r="D170" i="44"/>
  <c r="L170" i="44"/>
  <c r="T170" i="44"/>
  <c r="AB170" i="44"/>
  <c r="AJ170" i="44"/>
  <c r="AR170" i="44"/>
  <c r="AZ170" i="44"/>
  <c r="BH170" i="44"/>
  <c r="BP170" i="44"/>
  <c r="AR184" i="44"/>
  <c r="BN121" i="44"/>
  <c r="AT122" i="44"/>
  <c r="E124" i="44"/>
  <c r="M124" i="44"/>
  <c r="U124" i="44"/>
  <c r="AC124" i="44"/>
  <c r="G143" i="44"/>
  <c r="O143" i="44"/>
  <c r="W143" i="44"/>
  <c r="AE143" i="44"/>
  <c r="AM143" i="44"/>
  <c r="AU143" i="44"/>
  <c r="BC143" i="44"/>
  <c r="BK143" i="44"/>
  <c r="AE166" i="44"/>
  <c r="AS168" i="44"/>
  <c r="AQ177" i="44"/>
  <c r="D189" i="44"/>
  <c r="AB191" i="44"/>
  <c r="BB196" i="44"/>
  <c r="H197" i="44"/>
  <c r="G166" i="46"/>
  <c r="G166" i="44"/>
  <c r="O166" i="46"/>
  <c r="O166" i="44"/>
  <c r="AM166" i="46"/>
  <c r="AM166" i="44"/>
  <c r="AU166" i="46"/>
  <c r="AU166" i="44"/>
  <c r="BC166" i="46"/>
  <c r="BC166" i="44"/>
  <c r="BK166" i="46"/>
  <c r="BK166" i="44"/>
  <c r="I167" i="46"/>
  <c r="I167" i="44"/>
  <c r="Q167" i="46"/>
  <c r="Q167" i="44"/>
  <c r="Y167" i="46"/>
  <c r="Y167" i="44"/>
  <c r="AG167" i="46"/>
  <c r="AG167" i="44"/>
  <c r="AO167" i="46"/>
  <c r="AO167" i="44"/>
  <c r="AW167" i="46"/>
  <c r="AW167" i="44"/>
  <c r="BE167" i="46"/>
  <c r="BE167" i="44"/>
  <c r="BM167" i="46"/>
  <c r="BM167" i="44"/>
  <c r="E168" i="46"/>
  <c r="E168" i="44"/>
  <c r="M168" i="46"/>
  <c r="M168" i="44"/>
  <c r="U168" i="46"/>
  <c r="U168" i="44"/>
  <c r="AC168" i="46"/>
  <c r="AC168" i="44"/>
  <c r="BA168" i="46"/>
  <c r="BA168" i="44"/>
  <c r="BI168" i="46"/>
  <c r="BI168" i="44"/>
  <c r="BQ168" i="46"/>
  <c r="BQ168" i="44"/>
  <c r="I169" i="46"/>
  <c r="I169" i="44"/>
  <c r="AG169" i="46"/>
  <c r="AG169" i="44"/>
  <c r="AO169" i="46"/>
  <c r="AO169" i="44"/>
  <c r="AW169" i="46"/>
  <c r="AW169" i="44"/>
  <c r="BE169" i="46"/>
  <c r="BE169" i="44"/>
  <c r="BM169" i="46"/>
  <c r="BM169" i="44"/>
  <c r="G171" i="46"/>
  <c r="G171" i="44"/>
  <c r="O171" i="46"/>
  <c r="O171" i="44"/>
  <c r="W171" i="46"/>
  <c r="W171" i="44"/>
  <c r="AU171" i="46"/>
  <c r="AU171" i="44"/>
  <c r="BC171" i="46"/>
  <c r="BC171" i="44"/>
  <c r="BK171" i="46"/>
  <c r="BK171" i="44"/>
  <c r="Z172" i="46"/>
  <c r="Z172" i="44"/>
  <c r="AH172" i="46"/>
  <c r="AH172" i="44"/>
  <c r="AP172" i="46"/>
  <c r="AP172" i="44"/>
  <c r="AX172" i="46"/>
  <c r="AX172" i="44"/>
  <c r="BF172" i="46"/>
  <c r="BF172" i="44"/>
  <c r="BN172" i="46"/>
  <c r="BN172" i="44"/>
  <c r="E173" i="46"/>
  <c r="E173" i="44"/>
  <c r="M173" i="46"/>
  <c r="M173" i="44"/>
  <c r="U173" i="46"/>
  <c r="U173" i="44"/>
  <c r="AC173" i="46"/>
  <c r="AC173" i="44"/>
  <c r="AK173" i="46"/>
  <c r="AK173" i="44"/>
  <c r="AS173" i="46"/>
  <c r="AS173" i="44"/>
  <c r="BA173" i="46"/>
  <c r="BA173" i="44"/>
  <c r="BI173" i="46"/>
  <c r="BI173" i="44"/>
  <c r="BQ173" i="46"/>
  <c r="BQ173" i="44"/>
  <c r="H174" i="46"/>
  <c r="H174" i="44"/>
  <c r="P174" i="46"/>
  <c r="P174" i="44"/>
  <c r="X174" i="46"/>
  <c r="X174" i="44"/>
  <c r="AF174" i="46"/>
  <c r="AF174" i="44"/>
  <c r="AN174" i="46"/>
  <c r="AN174" i="44"/>
  <c r="AV174" i="46"/>
  <c r="AV174" i="44"/>
  <c r="BD174" i="46"/>
  <c r="BD174" i="44"/>
  <c r="BL174" i="46"/>
  <c r="BL174" i="44"/>
  <c r="D175" i="46"/>
  <c r="D175" i="44"/>
  <c r="AB175" i="46"/>
  <c r="AB175" i="44"/>
  <c r="AJ175" i="46"/>
  <c r="AJ175" i="44"/>
  <c r="AR175" i="46"/>
  <c r="AR175" i="44"/>
  <c r="AZ175" i="46"/>
  <c r="AZ175" i="44"/>
  <c r="BH175" i="46"/>
  <c r="BH175" i="44"/>
  <c r="BP175" i="46"/>
  <c r="BP175" i="44"/>
  <c r="G176" i="46"/>
  <c r="G176" i="44"/>
  <c r="O176" i="46"/>
  <c r="O176" i="44"/>
  <c r="W176" i="46"/>
  <c r="W176" i="44"/>
  <c r="AE176" i="46"/>
  <c r="AE176" i="44"/>
  <c r="AM176" i="46"/>
  <c r="AM176" i="44"/>
  <c r="AU176" i="46"/>
  <c r="AU176" i="44"/>
  <c r="BC176" i="46"/>
  <c r="BC176" i="44"/>
  <c r="BK176" i="46"/>
  <c r="BK176" i="44"/>
  <c r="K177" i="46"/>
  <c r="K177" i="44"/>
  <c r="S177" i="46"/>
  <c r="S177" i="44"/>
  <c r="AA177" i="46"/>
  <c r="AA177" i="44"/>
  <c r="AY177" i="46"/>
  <c r="AY177" i="44"/>
  <c r="BG177" i="46"/>
  <c r="BG177" i="44"/>
  <c r="BO177" i="46"/>
  <c r="BO177" i="44"/>
  <c r="V178" i="46"/>
  <c r="V178" i="44"/>
  <c r="AD178" i="46"/>
  <c r="AD178" i="44"/>
  <c r="AL178" i="46"/>
  <c r="AL178" i="44"/>
  <c r="AT178" i="46"/>
  <c r="AT178" i="44"/>
  <c r="BB178" i="46"/>
  <c r="BB178" i="44"/>
  <c r="BJ178" i="46"/>
  <c r="BJ178" i="44"/>
  <c r="J179" i="46"/>
  <c r="J179" i="44"/>
  <c r="R179" i="46"/>
  <c r="R179" i="44"/>
  <c r="Z179" i="46"/>
  <c r="Z179" i="44"/>
  <c r="AH179" i="46"/>
  <c r="AH179" i="44"/>
  <c r="AP179" i="46"/>
  <c r="AP179" i="44"/>
  <c r="AX179" i="46"/>
  <c r="AX179" i="44"/>
  <c r="BF179" i="46"/>
  <c r="BF179" i="44"/>
  <c r="BN179" i="46"/>
  <c r="BN179" i="44"/>
  <c r="F180" i="46"/>
  <c r="F180" i="44"/>
  <c r="N180" i="46"/>
  <c r="N180" i="44"/>
  <c r="V180" i="46"/>
  <c r="V180" i="44"/>
  <c r="I181" i="46"/>
  <c r="I181" i="44"/>
  <c r="Q181" i="46"/>
  <c r="Q181" i="44"/>
  <c r="Y181" i="46"/>
  <c r="Y181" i="44"/>
  <c r="AG181" i="46"/>
  <c r="AG181" i="44"/>
  <c r="AO181" i="46"/>
  <c r="AO181" i="44"/>
  <c r="AW181" i="46"/>
  <c r="AW181" i="44"/>
  <c r="BE181" i="46"/>
  <c r="BE181" i="44"/>
  <c r="BM181" i="46"/>
  <c r="BM181" i="44"/>
  <c r="D182" i="46"/>
  <c r="D182" i="44"/>
  <c r="L182" i="46"/>
  <c r="L182" i="44"/>
  <c r="T182" i="46"/>
  <c r="T182" i="44"/>
  <c r="AB182" i="46"/>
  <c r="AB182" i="44"/>
  <c r="AJ182" i="46"/>
  <c r="AJ182" i="44"/>
  <c r="AR182" i="46"/>
  <c r="AR182" i="44"/>
  <c r="AZ182" i="46"/>
  <c r="AZ182" i="44"/>
  <c r="BH182" i="46"/>
  <c r="BH182" i="44"/>
  <c r="BP182" i="46"/>
  <c r="BP182" i="44"/>
  <c r="D184" i="46"/>
  <c r="D184" i="44"/>
  <c r="L184" i="46"/>
  <c r="L184" i="44"/>
  <c r="T184" i="46"/>
  <c r="T184" i="44"/>
  <c r="AB184" i="46"/>
  <c r="AB184" i="44"/>
  <c r="AJ184" i="46"/>
  <c r="AJ184" i="44"/>
  <c r="BH184" i="46"/>
  <c r="BH184" i="44"/>
  <c r="BP184" i="46"/>
  <c r="BP184" i="44"/>
  <c r="H185" i="46"/>
  <c r="H185" i="44"/>
  <c r="P185" i="46"/>
  <c r="P185" i="44"/>
  <c r="AN185" i="46"/>
  <c r="AN185" i="44"/>
  <c r="AV185" i="46"/>
  <c r="AV185" i="44"/>
  <c r="BD185" i="46"/>
  <c r="BD185" i="44"/>
  <c r="BL185" i="46"/>
  <c r="BL185" i="44"/>
  <c r="F187" i="46"/>
  <c r="F187" i="44"/>
  <c r="N187" i="46"/>
  <c r="N187" i="44"/>
  <c r="V187" i="46"/>
  <c r="V187" i="44"/>
  <c r="AD187" i="46"/>
  <c r="AD187" i="44"/>
  <c r="AL187" i="46"/>
  <c r="AL187" i="44"/>
  <c r="AT187" i="46"/>
  <c r="AT187" i="44"/>
  <c r="BB187" i="46"/>
  <c r="BB187" i="44"/>
  <c r="BJ187" i="46"/>
  <c r="BJ187" i="44"/>
  <c r="J188" i="46"/>
  <c r="J188" i="44"/>
  <c r="R188" i="46"/>
  <c r="R188" i="44"/>
  <c r="AP188" i="46"/>
  <c r="AP188" i="44"/>
  <c r="AX188" i="46"/>
  <c r="AX188" i="44"/>
  <c r="BF188" i="46"/>
  <c r="BF188" i="44"/>
  <c r="BN188" i="46"/>
  <c r="BN188" i="44"/>
  <c r="L189" i="46"/>
  <c r="L189" i="44"/>
  <c r="T189" i="46"/>
  <c r="T189" i="44"/>
  <c r="AB189" i="46"/>
  <c r="AB189" i="44"/>
  <c r="AJ189" i="46"/>
  <c r="AJ189" i="44"/>
  <c r="AR189" i="46"/>
  <c r="AR189" i="44"/>
  <c r="AZ189" i="46"/>
  <c r="AZ189" i="44"/>
  <c r="H190" i="46"/>
  <c r="H190" i="44"/>
  <c r="P190" i="46"/>
  <c r="P190" i="44"/>
  <c r="X190" i="46"/>
  <c r="X190" i="44"/>
  <c r="AF190" i="46"/>
  <c r="AF190" i="44"/>
  <c r="AN190" i="46"/>
  <c r="AN190" i="44"/>
  <c r="AV190" i="46"/>
  <c r="AV190" i="44"/>
  <c r="BD190" i="46"/>
  <c r="BD190" i="44"/>
  <c r="BL190" i="46"/>
  <c r="BL190" i="44"/>
  <c r="D191" i="46"/>
  <c r="D191" i="44"/>
  <c r="L191" i="46"/>
  <c r="L191" i="44"/>
  <c r="T191" i="46"/>
  <c r="T191" i="44"/>
  <c r="AR191" i="46"/>
  <c r="AR191" i="44"/>
  <c r="AZ191" i="46"/>
  <c r="AZ191" i="44"/>
  <c r="BH191" i="46"/>
  <c r="BH191" i="44"/>
  <c r="BP191" i="46"/>
  <c r="BP191" i="44"/>
  <c r="H192" i="46"/>
  <c r="H192" i="44"/>
  <c r="P192" i="46"/>
  <c r="P192" i="44"/>
  <c r="X192" i="46"/>
  <c r="X192" i="44"/>
  <c r="AF192" i="46"/>
  <c r="AF192" i="44"/>
  <c r="AN192" i="46"/>
  <c r="AN192" i="44"/>
  <c r="AV192" i="46"/>
  <c r="AV192" i="44"/>
  <c r="BD192" i="46"/>
  <c r="BD192" i="44"/>
  <c r="BL192" i="46"/>
  <c r="BL192" i="44"/>
  <c r="J193" i="46"/>
  <c r="J193" i="44"/>
  <c r="R193" i="46"/>
  <c r="R193" i="44"/>
  <c r="Z193" i="46"/>
  <c r="Z193" i="44"/>
  <c r="AH193" i="46"/>
  <c r="AH193" i="44"/>
  <c r="AP193" i="46"/>
  <c r="AP193" i="44"/>
  <c r="AX193" i="46"/>
  <c r="AX193" i="44"/>
  <c r="BF193" i="46"/>
  <c r="BF193" i="44"/>
  <c r="F194" i="46"/>
  <c r="F194" i="44"/>
  <c r="N194" i="46"/>
  <c r="N194" i="44"/>
  <c r="AL194" i="46"/>
  <c r="AL194" i="44"/>
  <c r="AT194" i="46"/>
  <c r="AT194" i="44"/>
  <c r="BB194" i="46"/>
  <c r="BB194" i="44"/>
  <c r="BJ194" i="46"/>
  <c r="BJ194" i="44"/>
  <c r="F196" i="46"/>
  <c r="F196" i="44"/>
  <c r="N196" i="46"/>
  <c r="N196" i="44"/>
  <c r="V196" i="46"/>
  <c r="V196" i="44"/>
  <c r="AD196" i="46"/>
  <c r="AD196" i="44"/>
  <c r="AL196" i="46"/>
  <c r="AL196" i="44"/>
  <c r="BJ196" i="46"/>
  <c r="BJ196" i="44"/>
  <c r="X197" i="46"/>
  <c r="X197" i="44"/>
  <c r="AF197" i="46"/>
  <c r="AF197" i="44"/>
  <c r="AN197" i="46"/>
  <c r="AN197" i="44"/>
  <c r="AV197" i="46"/>
  <c r="AV197" i="44"/>
  <c r="BD197" i="46"/>
  <c r="BD197" i="44"/>
  <c r="BL197" i="46"/>
  <c r="BL197" i="44"/>
  <c r="H199" i="46"/>
  <c r="H199" i="44"/>
  <c r="P199" i="46"/>
  <c r="P199" i="44"/>
  <c r="X199" i="46"/>
  <c r="X199" i="44"/>
  <c r="AF199" i="46"/>
  <c r="AF199" i="44"/>
  <c r="BD199" i="46"/>
  <c r="BD199" i="44"/>
  <c r="BL199" i="46"/>
  <c r="BL199" i="44"/>
  <c r="D200" i="46"/>
  <c r="D200" i="44"/>
  <c r="L200" i="46"/>
  <c r="L200" i="44"/>
  <c r="T200" i="46"/>
  <c r="T200" i="44"/>
  <c r="AB200" i="46"/>
  <c r="AB200" i="44"/>
  <c r="AJ200" i="46"/>
  <c r="AJ200" i="44"/>
  <c r="AR200" i="46"/>
  <c r="AR200" i="44"/>
  <c r="AZ200" i="46"/>
  <c r="AZ200" i="44"/>
  <c r="BH200" i="46"/>
  <c r="BH200" i="44"/>
  <c r="BP200" i="46"/>
  <c r="BP200" i="44"/>
  <c r="P201" i="46"/>
  <c r="P201" i="44"/>
  <c r="X201" i="46"/>
  <c r="X201" i="44"/>
  <c r="AF201" i="46"/>
  <c r="AF201" i="44"/>
  <c r="AN201" i="46"/>
  <c r="AN201" i="44"/>
  <c r="AV201" i="46"/>
  <c r="AV201" i="44"/>
  <c r="BD201" i="46"/>
  <c r="BD201" i="44"/>
  <c r="D202" i="46"/>
  <c r="D202" i="44"/>
  <c r="L202" i="46"/>
  <c r="L202" i="44"/>
  <c r="T202" i="46"/>
  <c r="T202" i="44"/>
  <c r="AB202" i="46"/>
  <c r="AB202" i="44"/>
  <c r="AJ202" i="46"/>
  <c r="AJ202" i="44"/>
  <c r="AR202" i="46"/>
  <c r="AR202" i="44"/>
  <c r="AZ202" i="46"/>
  <c r="AZ202" i="44"/>
  <c r="BH202" i="46"/>
  <c r="BH202" i="44"/>
  <c r="BP202" i="46"/>
  <c r="BP202" i="44"/>
  <c r="G203" i="46"/>
  <c r="G203" i="44"/>
  <c r="AE203" i="46"/>
  <c r="AE203" i="44"/>
  <c r="AM203" i="46"/>
  <c r="AM203" i="44"/>
  <c r="AU203" i="46"/>
  <c r="AU203" i="44"/>
  <c r="BC203" i="46"/>
  <c r="BC203" i="44"/>
  <c r="BK203" i="46"/>
  <c r="BK203" i="44"/>
  <c r="K204" i="46"/>
  <c r="K204" i="44"/>
  <c r="S204" i="46"/>
  <c r="S204" i="44"/>
  <c r="AA204" i="46"/>
  <c r="AA204" i="44"/>
  <c r="AI204" i="46"/>
  <c r="AI204" i="44"/>
  <c r="AQ204" i="46"/>
  <c r="AQ204" i="44"/>
  <c r="AY204" i="46"/>
  <c r="AY204" i="44"/>
  <c r="G205" i="46"/>
  <c r="G205" i="44"/>
  <c r="O205" i="46"/>
  <c r="O205" i="44"/>
  <c r="W205" i="46"/>
  <c r="W205" i="44"/>
  <c r="AE205" i="46"/>
  <c r="AE205" i="44"/>
  <c r="AM205" i="46"/>
  <c r="AM205" i="44"/>
  <c r="AU205" i="46"/>
  <c r="AU205" i="44"/>
  <c r="BC205" i="46"/>
  <c r="BC205" i="44"/>
  <c r="BK205" i="46"/>
  <c r="BK205" i="44"/>
  <c r="J206" i="46"/>
  <c r="J206" i="44"/>
  <c r="AH206" i="46"/>
  <c r="AH206" i="44"/>
  <c r="AP206" i="46"/>
  <c r="AP206" i="44"/>
  <c r="AX206" i="46"/>
  <c r="AX206" i="44"/>
  <c r="BF206" i="46"/>
  <c r="BF206" i="44"/>
  <c r="BN206" i="46"/>
  <c r="BN206" i="44"/>
  <c r="M207" i="46"/>
  <c r="M207" i="44"/>
  <c r="U207" i="46"/>
  <c r="U207" i="44"/>
  <c r="AC207" i="46"/>
  <c r="AC207" i="44"/>
  <c r="AK207" i="46"/>
  <c r="AK207" i="44"/>
  <c r="AS207" i="46"/>
  <c r="AS207" i="44"/>
  <c r="BA207" i="46"/>
  <c r="BA207" i="44"/>
  <c r="O151" i="46"/>
  <c r="O151" i="44"/>
  <c r="W151" i="46"/>
  <c r="W151" i="44"/>
  <c r="BG152" i="46"/>
  <c r="BG152" i="44"/>
  <c r="BO152" i="46"/>
  <c r="BO152" i="44"/>
  <c r="G155" i="46"/>
  <c r="G155" i="44"/>
  <c r="O155" i="46"/>
  <c r="O155" i="44"/>
  <c r="A93" i="44"/>
  <c r="R41" i="44"/>
  <c r="BJ42" i="44"/>
  <c r="E111" i="44"/>
  <c r="M111" i="44"/>
  <c r="U111" i="44"/>
  <c r="AC111" i="44"/>
  <c r="AK111" i="44"/>
  <c r="AS111" i="44"/>
  <c r="BA111" i="44"/>
  <c r="BI111" i="44"/>
  <c r="BQ111" i="44"/>
  <c r="I121" i="44"/>
  <c r="Q121" i="44"/>
  <c r="Y121" i="44"/>
  <c r="AG121" i="44"/>
  <c r="AO121" i="44"/>
  <c r="AW121" i="44"/>
  <c r="BE121" i="44"/>
  <c r="BM121" i="44"/>
  <c r="E151" i="44"/>
  <c r="M151" i="44"/>
  <c r="U151" i="44"/>
  <c r="AC151" i="44"/>
  <c r="AK151" i="44"/>
  <c r="AS151" i="44"/>
  <c r="BA151" i="44"/>
  <c r="BI151" i="44"/>
  <c r="BQ151" i="44"/>
  <c r="E155" i="44"/>
  <c r="M155" i="44"/>
  <c r="U155" i="44"/>
  <c r="AC155" i="44"/>
  <c r="AK155" i="44"/>
  <c r="AS155" i="44"/>
  <c r="BA155" i="44"/>
  <c r="BI155" i="44"/>
  <c r="BQ155" i="44"/>
  <c r="K168" i="44"/>
  <c r="S168" i="44"/>
  <c r="AA168" i="44"/>
  <c r="AI168" i="44"/>
  <c r="AQ168" i="44"/>
  <c r="AY168" i="44"/>
  <c r="BG168" i="44"/>
  <c r="BO168" i="44"/>
  <c r="E171" i="44"/>
  <c r="M171" i="44"/>
  <c r="U171" i="44"/>
  <c r="AC171" i="44"/>
  <c r="AK171" i="44"/>
  <c r="AS171" i="44"/>
  <c r="BA171" i="44"/>
  <c r="BI171" i="44"/>
  <c r="D180" i="44"/>
  <c r="L180" i="44"/>
  <c r="T180" i="44"/>
  <c r="AB180" i="44"/>
  <c r="AJ180" i="44"/>
  <c r="E199" i="46"/>
  <c r="E199" i="44"/>
  <c r="M199" i="46"/>
  <c r="M199" i="44"/>
  <c r="U199" i="46"/>
  <c r="U199" i="44"/>
  <c r="AC199" i="46"/>
  <c r="AC199" i="44"/>
  <c r="AK199" i="46"/>
  <c r="AK199" i="44"/>
  <c r="AS199" i="46"/>
  <c r="AS199" i="44"/>
  <c r="BA199" i="46"/>
  <c r="BA199" i="44"/>
  <c r="BI199" i="46"/>
  <c r="BI199" i="44"/>
  <c r="BQ199" i="46"/>
  <c r="BQ199" i="44"/>
  <c r="E201" i="46"/>
  <c r="E201" i="44"/>
  <c r="M201" i="46"/>
  <c r="M201" i="44"/>
  <c r="U201" i="46"/>
  <c r="U201" i="44"/>
  <c r="AC201" i="46"/>
  <c r="AC201" i="44"/>
  <c r="AK201" i="46"/>
  <c r="AK201" i="44"/>
  <c r="AS201" i="46"/>
  <c r="AS201" i="44"/>
  <c r="BA201" i="46"/>
  <c r="BA201" i="44"/>
  <c r="BI201" i="46"/>
  <c r="BI201" i="44"/>
  <c r="BQ201" i="46"/>
  <c r="BQ201" i="44"/>
  <c r="D203" i="46"/>
  <c r="D203" i="44"/>
  <c r="L203" i="46"/>
  <c r="L203" i="44"/>
  <c r="T203" i="46"/>
  <c r="T203" i="44"/>
  <c r="AB203" i="46"/>
  <c r="AB203" i="44"/>
  <c r="AJ203" i="46"/>
  <c r="AJ203" i="44"/>
  <c r="AR203" i="46"/>
  <c r="AR203" i="44"/>
  <c r="AZ203" i="46"/>
  <c r="AZ203" i="44"/>
  <c r="BH203" i="46"/>
  <c r="BH203" i="44"/>
  <c r="BP203" i="46"/>
  <c r="BP203" i="44"/>
  <c r="H204" i="46"/>
  <c r="H204" i="44"/>
  <c r="P204" i="46"/>
  <c r="P204" i="44"/>
  <c r="X204" i="46"/>
  <c r="X204" i="44"/>
  <c r="AF204" i="46"/>
  <c r="AF204" i="44"/>
  <c r="AN204" i="46"/>
  <c r="AN204" i="44"/>
  <c r="AV204" i="46"/>
  <c r="AV204" i="44"/>
  <c r="BD204" i="46"/>
  <c r="BD204" i="44"/>
  <c r="BL204" i="46"/>
  <c r="BL204" i="44"/>
  <c r="G206" i="46"/>
  <c r="G206" i="44"/>
  <c r="O206" i="46"/>
  <c r="O206" i="44"/>
  <c r="W206" i="46"/>
  <c r="W206" i="44"/>
  <c r="AE206" i="46"/>
  <c r="AE206" i="44"/>
  <c r="AM206" i="46"/>
  <c r="AM206" i="44"/>
  <c r="AU206" i="46"/>
  <c r="AU206" i="44"/>
  <c r="BC206" i="46"/>
  <c r="BC206" i="44"/>
  <c r="BK206" i="46"/>
  <c r="BK206" i="44"/>
  <c r="J207" i="46"/>
  <c r="J207" i="44"/>
  <c r="R207" i="46"/>
  <c r="R207" i="44"/>
  <c r="Z207" i="46"/>
  <c r="Z207" i="44"/>
  <c r="AH207" i="46"/>
  <c r="AH207" i="44"/>
  <c r="AP207" i="46"/>
  <c r="AP207" i="44"/>
  <c r="AX207" i="46"/>
  <c r="AX207" i="44"/>
  <c r="BF207" i="46"/>
  <c r="BF207" i="44"/>
  <c r="BN207" i="46"/>
  <c r="BN207" i="44"/>
  <c r="BQ171" i="46"/>
  <c r="BQ171" i="44"/>
  <c r="P172" i="46"/>
  <c r="P172" i="44"/>
  <c r="X172" i="46"/>
  <c r="X172" i="44"/>
  <c r="AF172" i="46"/>
  <c r="AF172" i="44"/>
  <c r="AN172" i="46"/>
  <c r="AN172" i="44"/>
  <c r="AV172" i="46"/>
  <c r="AV172" i="44"/>
  <c r="BD172" i="46"/>
  <c r="BD172" i="44"/>
  <c r="BL172" i="46"/>
  <c r="BL172" i="44"/>
  <c r="J175" i="46"/>
  <c r="J175" i="44"/>
  <c r="R175" i="46"/>
  <c r="R175" i="44"/>
  <c r="Z175" i="46"/>
  <c r="Z175" i="44"/>
  <c r="AH175" i="46"/>
  <c r="AH175" i="44"/>
  <c r="AP175" i="46"/>
  <c r="AP175" i="44"/>
  <c r="AX175" i="46"/>
  <c r="AX175" i="44"/>
  <c r="BF175" i="46"/>
  <c r="BF175" i="44"/>
  <c r="BN175" i="46"/>
  <c r="BN175" i="44"/>
  <c r="I177" i="46"/>
  <c r="I177" i="44"/>
  <c r="Q177" i="46"/>
  <c r="Q177" i="44"/>
  <c r="Y177" i="46"/>
  <c r="Y177" i="44"/>
  <c r="AG177" i="46"/>
  <c r="AG177" i="44"/>
  <c r="AO177" i="46"/>
  <c r="AO177" i="44"/>
  <c r="AW177" i="46"/>
  <c r="AW177" i="44"/>
  <c r="BE177" i="46"/>
  <c r="BE177" i="44"/>
  <c r="BM177" i="46"/>
  <c r="BM177" i="44"/>
  <c r="D178" i="46"/>
  <c r="D178" i="44"/>
  <c r="L178" i="46"/>
  <c r="L178" i="44"/>
  <c r="T178" i="46"/>
  <c r="T178" i="44"/>
  <c r="AB178" i="46"/>
  <c r="AB178" i="44"/>
  <c r="AJ178" i="46"/>
  <c r="AJ178" i="44"/>
  <c r="AR178" i="46"/>
  <c r="AR178" i="44"/>
  <c r="AZ178" i="46"/>
  <c r="AZ178" i="44"/>
  <c r="BH178" i="46"/>
  <c r="BH178" i="44"/>
  <c r="BP178" i="46"/>
  <c r="BP178" i="44"/>
  <c r="F185" i="46"/>
  <c r="F185" i="44"/>
  <c r="N185" i="46"/>
  <c r="N185" i="44"/>
  <c r="V185" i="46"/>
  <c r="V185" i="44"/>
  <c r="AD185" i="46"/>
  <c r="AD185" i="44"/>
  <c r="AL185" i="46"/>
  <c r="AL185" i="44"/>
  <c r="AT185" i="46"/>
  <c r="AT185" i="44"/>
  <c r="BB185" i="46"/>
  <c r="BB185" i="44"/>
  <c r="BJ185" i="46"/>
  <c r="BJ185" i="44"/>
  <c r="H188" i="46"/>
  <c r="H188" i="44"/>
  <c r="P188" i="46"/>
  <c r="P188" i="44"/>
  <c r="X188" i="46"/>
  <c r="X188" i="44"/>
  <c r="AF188" i="46"/>
  <c r="AF188" i="44"/>
  <c r="AN188" i="46"/>
  <c r="AN188" i="44"/>
  <c r="AV188" i="46"/>
  <c r="AV188" i="44"/>
  <c r="BD188" i="46"/>
  <c r="BD188" i="44"/>
  <c r="BL188" i="46"/>
  <c r="BL188" i="44"/>
  <c r="J189" i="46"/>
  <c r="J189" i="44"/>
  <c r="R189" i="46"/>
  <c r="R189" i="44"/>
  <c r="Z189" i="46"/>
  <c r="Z189" i="44"/>
  <c r="AH189" i="46"/>
  <c r="AH189" i="44"/>
  <c r="AP189" i="46"/>
  <c r="AP189" i="44"/>
  <c r="AX189" i="46"/>
  <c r="AX189" i="44"/>
  <c r="BF189" i="46"/>
  <c r="BF189" i="44"/>
  <c r="J191" i="46"/>
  <c r="J191" i="44"/>
  <c r="R191" i="46"/>
  <c r="R191" i="44"/>
  <c r="Z191" i="46"/>
  <c r="Z191" i="44"/>
  <c r="AH191" i="46"/>
  <c r="AH191" i="44"/>
  <c r="AP191" i="46"/>
  <c r="AP191" i="44"/>
  <c r="AX191" i="46"/>
  <c r="AX191" i="44"/>
  <c r="BF191" i="46"/>
  <c r="BF191" i="44"/>
  <c r="BN191" i="46"/>
  <c r="BN191" i="44"/>
  <c r="D194" i="46"/>
  <c r="D194" i="44"/>
  <c r="L194" i="46"/>
  <c r="L194" i="44"/>
  <c r="T194" i="46"/>
  <c r="T194" i="44"/>
  <c r="AB194" i="46"/>
  <c r="AB194" i="44"/>
  <c r="AJ194" i="46"/>
  <c r="AJ194" i="44"/>
  <c r="AR194" i="46"/>
  <c r="AR194" i="44"/>
  <c r="AZ194" i="46"/>
  <c r="AZ194" i="44"/>
  <c r="BH194" i="46"/>
  <c r="BH194" i="44"/>
  <c r="BP194" i="46"/>
  <c r="BP194" i="44"/>
  <c r="D196" i="46"/>
  <c r="D196" i="44"/>
  <c r="L196" i="46"/>
  <c r="L196" i="44"/>
  <c r="T196" i="46"/>
  <c r="T196" i="44"/>
  <c r="AB196" i="46"/>
  <c r="AB196" i="44"/>
  <c r="AJ196" i="46"/>
  <c r="AJ196" i="44"/>
  <c r="AR196" i="46"/>
  <c r="AR196" i="44"/>
  <c r="AZ196" i="46"/>
  <c r="AZ196" i="44"/>
  <c r="BH196" i="46"/>
  <c r="BH196" i="44"/>
  <c r="BP196" i="46"/>
  <c r="BP196" i="44"/>
  <c r="F197" i="46"/>
  <c r="F197" i="44"/>
  <c r="N197" i="46"/>
  <c r="N197" i="44"/>
  <c r="V197" i="46"/>
  <c r="V197" i="44"/>
  <c r="AD197" i="46"/>
  <c r="AD197" i="44"/>
  <c r="AL197" i="46"/>
  <c r="AL197" i="44"/>
  <c r="AT197" i="46"/>
  <c r="AT197" i="44"/>
  <c r="BB197" i="46"/>
  <c r="BB197" i="44"/>
  <c r="BJ197" i="46"/>
  <c r="BJ197" i="44"/>
  <c r="AM40" i="44"/>
  <c r="AP41" i="44"/>
  <c r="V42" i="44"/>
  <c r="F45" i="44"/>
  <c r="N45" i="44"/>
  <c r="V45" i="44"/>
  <c r="AD45" i="44"/>
  <c r="AL45" i="44"/>
  <c r="AT45" i="44"/>
  <c r="D94" i="44"/>
  <c r="L94" i="44"/>
  <c r="T94" i="44"/>
  <c r="AB94" i="44"/>
  <c r="AJ94" i="44"/>
  <c r="AR94" i="44"/>
  <c r="AZ94" i="44"/>
  <c r="BH94" i="44"/>
  <c r="BP94" i="44"/>
  <c r="H112" i="44"/>
  <c r="P112" i="44"/>
  <c r="X112" i="44"/>
  <c r="AF112" i="44"/>
  <c r="AN112" i="44"/>
  <c r="AV112" i="44"/>
  <c r="BD112" i="44"/>
  <c r="BL112" i="44"/>
  <c r="F157" i="44"/>
  <c r="N157" i="44"/>
  <c r="V157" i="44"/>
  <c r="AD157" i="44"/>
  <c r="AL157" i="44"/>
  <c r="AT157" i="44"/>
  <c r="BB157" i="44"/>
  <c r="BJ157" i="44"/>
  <c r="J163" i="44"/>
  <c r="R163" i="44"/>
  <c r="Z163" i="44"/>
  <c r="AH163" i="44"/>
  <c r="AP163" i="44"/>
  <c r="AX163" i="44"/>
  <c r="BF163" i="44"/>
  <c r="BN163" i="44"/>
  <c r="C43" i="46"/>
  <c r="C43" i="44" s="1"/>
  <c r="C93" i="46"/>
  <c r="C93" i="44" s="1"/>
  <c r="AH41" i="44"/>
  <c r="N42" i="44"/>
  <c r="E122" i="44"/>
  <c r="M122" i="44"/>
  <c r="U122" i="44"/>
  <c r="AC122" i="44"/>
  <c r="AK122" i="44"/>
  <c r="AS122" i="44"/>
  <c r="BA122" i="44"/>
  <c r="BI122" i="44"/>
  <c r="BQ122" i="44"/>
  <c r="G125" i="44"/>
  <c r="O125" i="44"/>
  <c r="W125" i="44"/>
  <c r="AE125" i="44"/>
  <c r="AM125" i="44"/>
  <c r="AU125" i="44"/>
  <c r="BC125" i="44"/>
  <c r="BK125" i="44"/>
  <c r="I148" i="44"/>
  <c r="Q148" i="44"/>
  <c r="Y148" i="44"/>
  <c r="AG148" i="44"/>
  <c r="AO148" i="44"/>
  <c r="AW148" i="44"/>
  <c r="BE148" i="44"/>
  <c r="BM148" i="44"/>
  <c r="I152" i="44"/>
  <c r="Q152" i="44"/>
  <c r="Y152" i="44"/>
  <c r="AG152" i="44"/>
  <c r="AO152" i="44"/>
  <c r="AW152" i="44"/>
  <c r="BE152" i="44"/>
  <c r="BM152" i="44"/>
  <c r="E166" i="44"/>
  <c r="M166" i="44"/>
  <c r="U166" i="44"/>
  <c r="AC166" i="44"/>
  <c r="AK166" i="44"/>
  <c r="AS166" i="44"/>
  <c r="BA166" i="44"/>
  <c r="BI166" i="44"/>
  <c r="BQ166" i="44"/>
  <c r="G169" i="44"/>
  <c r="O169" i="44"/>
  <c r="W169" i="44"/>
  <c r="AE169" i="44"/>
  <c r="AM169" i="44"/>
  <c r="AU169" i="44"/>
  <c r="BC169" i="44"/>
  <c r="BK169" i="44"/>
  <c r="J184" i="44"/>
  <c r="R184" i="44"/>
  <c r="Z184" i="44"/>
  <c r="AH184" i="44"/>
  <c r="AP184" i="44"/>
  <c r="AX184" i="44"/>
  <c r="BF184" i="44"/>
  <c r="BN184"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BJ9" i="44"/>
  <c r="M11" i="44"/>
  <c r="BI14" i="44"/>
  <c r="AG8" i="44"/>
  <c r="BM8" i="44"/>
  <c r="BB9" i="44"/>
  <c r="AH10" i="44"/>
  <c r="E11" i="44"/>
  <c r="BQ11" i="44"/>
  <c r="AM12" i="44"/>
  <c r="BA14" i="44"/>
  <c r="AG15" i="44"/>
  <c r="BB17" i="44"/>
  <c r="F19" i="44"/>
  <c r="AF20" i="44"/>
  <c r="L21" i="44"/>
  <c r="BH24" i="44"/>
  <c r="J26" i="44"/>
  <c r="L29" i="44"/>
  <c r="T29" i="44"/>
  <c r="AJ29" i="44"/>
  <c r="AZ29" i="44"/>
  <c r="BP29" i="44"/>
  <c r="AC34" i="44"/>
  <c r="Q35" i="44"/>
  <c r="C23" i="46"/>
  <c r="C23" i="44" s="1"/>
  <c r="AE7" i="44"/>
  <c r="AT9" i="44"/>
  <c r="Z10" i="44"/>
  <c r="BI11" i="44"/>
  <c r="AE12" i="44"/>
  <c r="AS14" i="44"/>
  <c r="Y15" i="44"/>
  <c r="AP16" i="44"/>
  <c r="BJ19" i="44"/>
  <c r="X20" i="44"/>
  <c r="D21" i="44"/>
  <c r="BP21" i="44"/>
  <c r="V22" i="44"/>
  <c r="BB22" i="44"/>
  <c r="AZ24" i="44"/>
  <c r="BN26" i="44"/>
  <c r="J31" i="44"/>
  <c r="U34" i="44"/>
  <c r="I35" i="44"/>
  <c r="D36" i="44"/>
  <c r="L36" i="44"/>
  <c r="T36" i="44"/>
  <c r="AB36" i="44"/>
  <c r="AJ36" i="44"/>
  <c r="AR36" i="44"/>
  <c r="AZ36" i="44"/>
  <c r="BH36" i="44"/>
  <c r="BP36" i="44"/>
  <c r="P39" i="44"/>
  <c r="AG40" i="44"/>
  <c r="A12" i="28"/>
  <c r="A20" i="28"/>
  <c r="A28" i="28"/>
  <c r="A36" i="28"/>
  <c r="A44" i="28"/>
  <c r="A52" i="28"/>
  <c r="A60" i="28"/>
  <c r="A68" i="28"/>
  <c r="A76" i="28"/>
  <c r="A84" i="28"/>
  <c r="A92" i="28"/>
  <c r="A100" i="28"/>
  <c r="A108" i="28"/>
  <c r="A116" i="28"/>
  <c r="A124" i="28"/>
  <c r="A132" i="28"/>
  <c r="A140" i="28"/>
  <c r="A18" i="44"/>
  <c r="W7" i="44"/>
  <c r="Y8" i="44"/>
  <c r="AL9" i="44"/>
  <c r="R10" i="44"/>
  <c r="BA11" i="44"/>
  <c r="W12" i="44"/>
  <c r="AK14" i="44"/>
  <c r="Q15" i="44"/>
  <c r="AH16" i="44"/>
  <c r="N17" i="44"/>
  <c r="AT17" i="44"/>
  <c r="J18" i="44"/>
  <c r="R18" i="44"/>
  <c r="Z18" i="44"/>
  <c r="AH18" i="44"/>
  <c r="AP18" i="44"/>
  <c r="AX18" i="44"/>
  <c r="BF18" i="44"/>
  <c r="BN18" i="44"/>
  <c r="BB19" i="44"/>
  <c r="P20" i="44"/>
  <c r="BH21" i="44"/>
  <c r="AR24" i="44"/>
  <c r="H28" i="44"/>
  <c r="P28" i="44"/>
  <c r="X28" i="44"/>
  <c r="AF28" i="44"/>
  <c r="AN28" i="44"/>
  <c r="AV28" i="44"/>
  <c r="BD28" i="44"/>
  <c r="BL28" i="44"/>
  <c r="BN31" i="44"/>
  <c r="M34" i="44"/>
  <c r="H39" i="44"/>
  <c r="Y40" i="44"/>
  <c r="A5" i="28"/>
  <c r="A13" i="28"/>
  <c r="A21" i="28"/>
  <c r="A29" i="28"/>
  <c r="A37" i="28"/>
  <c r="A45" i="28"/>
  <c r="A53" i="28"/>
  <c r="A61" i="28"/>
  <c r="A69" i="28"/>
  <c r="A77" i="28"/>
  <c r="A85" i="28"/>
  <c r="A93" i="28"/>
  <c r="A101" i="28"/>
  <c r="A109" i="28"/>
  <c r="A117" i="28"/>
  <c r="A125" i="28"/>
  <c r="A133" i="28"/>
  <c r="A141" i="28"/>
  <c r="O7" i="44"/>
  <c r="AD9" i="44"/>
  <c r="J10" i="44"/>
  <c r="AS11" i="44"/>
  <c r="O12" i="44"/>
  <c r="AC14" i="44"/>
  <c r="I15" i="44"/>
  <c r="Z16" i="44"/>
  <c r="AT19" i="44"/>
  <c r="H20" i="44"/>
  <c r="AZ21" i="44"/>
  <c r="N22" i="44"/>
  <c r="AT22" i="44"/>
  <c r="AJ24" i="44"/>
  <c r="AX26" i="44"/>
  <c r="BF31" i="44"/>
  <c r="E34" i="44"/>
  <c r="BQ34" i="44"/>
  <c r="BL39" i="44"/>
  <c r="Q40" i="44"/>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BK7" i="44"/>
  <c r="N9" i="44"/>
  <c r="BF10" i="44"/>
  <c r="AC11" i="44"/>
  <c r="BK12" i="44"/>
  <c r="M14" i="44"/>
  <c r="BE15" i="44"/>
  <c r="J16" i="44"/>
  <c r="AD19" i="44"/>
  <c r="BD20" i="44"/>
  <c r="AJ21" i="44"/>
  <c r="F22" i="44"/>
  <c r="AL22" i="44"/>
  <c r="T24" i="44"/>
  <c r="AH26" i="44"/>
  <c r="AP31" i="44"/>
  <c r="I33" i="44"/>
  <c r="Q33" i="44"/>
  <c r="Y33" i="44"/>
  <c r="AG33" i="44"/>
  <c r="AO33" i="44"/>
  <c r="AW33" i="44"/>
  <c r="BE33" i="44"/>
  <c r="BM33" i="44"/>
  <c r="BA34" i="44"/>
  <c r="AO35" i="44"/>
  <c r="D38" i="44"/>
  <c r="L38" i="44"/>
  <c r="T38" i="44"/>
  <c r="AB38" i="44"/>
  <c r="AJ38" i="44"/>
  <c r="AR38" i="44"/>
  <c r="AZ38" i="44"/>
  <c r="BH38" i="44"/>
  <c r="BP38" i="44"/>
  <c r="AV39" i="44"/>
  <c r="BM40" i="44"/>
  <c r="A8" i="28"/>
  <c r="A16" i="28"/>
  <c r="A24" i="28"/>
  <c r="A32" i="28"/>
  <c r="A40" i="28"/>
  <c r="A48" i="28"/>
  <c r="A56" i="28"/>
  <c r="A64" i="28"/>
  <c r="A72" i="28"/>
  <c r="A80" i="28"/>
  <c r="A88" i="28"/>
  <c r="A96" i="28"/>
  <c r="A104" i="28"/>
  <c r="A112" i="28"/>
  <c r="A120" i="28"/>
  <c r="A128" i="28"/>
  <c r="A136" i="28"/>
  <c r="A144" i="28"/>
  <c r="BC7" i="44"/>
  <c r="I8" i="44"/>
  <c r="AO8" i="44"/>
  <c r="F9" i="44"/>
  <c r="AX10" i="44"/>
  <c r="U11" i="44"/>
  <c r="BC12" i="44"/>
  <c r="E14" i="44"/>
  <c r="BQ14" i="44"/>
  <c r="AW15" i="44"/>
  <c r="AD17" i="44"/>
  <c r="BJ17" i="44"/>
  <c r="V19" i="44"/>
  <c r="AV20" i="44"/>
  <c r="AB21" i="44"/>
  <c r="L24" i="44"/>
  <c r="Z26" i="44"/>
  <c r="AH31" i="44"/>
  <c r="AS34" i="44"/>
  <c r="AG35" i="44"/>
  <c r="AN39" i="44"/>
  <c r="BE40" i="44"/>
  <c r="A9" i="28"/>
  <c r="A17" i="28"/>
  <c r="A25" i="28"/>
  <c r="A33" i="28"/>
  <c r="A41" i="28"/>
  <c r="A49" i="28"/>
  <c r="A57" i="28"/>
  <c r="A65" i="28"/>
  <c r="A73" i="28"/>
  <c r="A81" i="28"/>
  <c r="A89" i="28"/>
  <c r="A97" i="28"/>
  <c r="A105" i="28"/>
  <c r="A113" i="28"/>
  <c r="A121" i="28"/>
  <c r="A129" i="28"/>
  <c r="A137" i="28"/>
  <c r="A145" i="28"/>
  <c r="A31" i="44"/>
  <c r="C20" i="46"/>
  <c r="C20" i="44" s="1"/>
  <c r="C31" i="46"/>
  <c r="C31" i="44" s="1"/>
  <c r="AP10" i="44"/>
  <c r="AU12" i="44"/>
  <c r="AO15" i="44"/>
  <c r="BF16" i="44"/>
  <c r="N19" i="44"/>
  <c r="AN20" i="44"/>
  <c r="T21" i="44"/>
  <c r="AD22" i="44"/>
  <c r="BJ22" i="44"/>
  <c r="D24" i="44"/>
  <c r="BP24" i="44"/>
  <c r="R26" i="44"/>
  <c r="Z31" i="44"/>
  <c r="E32" i="44"/>
  <c r="M32" i="44"/>
  <c r="U32" i="44"/>
  <c r="AC32" i="44"/>
  <c r="AK32" i="44"/>
  <c r="AS32" i="44"/>
  <c r="BA32" i="44"/>
  <c r="BI32" i="44"/>
  <c r="BQ32" i="44"/>
  <c r="AK34" i="44"/>
  <c r="Y35" i="44"/>
  <c r="H37" i="44"/>
  <c r="P37" i="44"/>
  <c r="X37" i="44"/>
  <c r="AF37" i="44"/>
  <c r="AN37" i="44"/>
  <c r="AV37" i="44"/>
  <c r="BD37" i="44"/>
  <c r="BL37" i="44"/>
  <c r="AF39" i="44"/>
  <c r="AW40" i="44"/>
  <c r="H42" i="44"/>
  <c r="P42" i="44"/>
  <c r="X42" i="44"/>
  <c r="AF42" i="44"/>
  <c r="AN42" i="44"/>
  <c r="AV42" i="44"/>
  <c r="BD42" i="44"/>
  <c r="BL42" i="44"/>
  <c r="A10" i="28"/>
  <c r="A18" i="28"/>
  <c r="A26" i="28"/>
  <c r="A34" i="28"/>
  <c r="A42" i="28"/>
  <c r="A50" i="28"/>
  <c r="A58" i="28"/>
  <c r="A66" i="28"/>
  <c r="A74" i="28"/>
  <c r="A82" i="28"/>
  <c r="A90" i="28"/>
  <c r="A98" i="28"/>
  <c r="A106" i="28"/>
  <c r="A114" i="28"/>
  <c r="A122" i="28"/>
  <c r="A130" i="28"/>
  <c r="A138" i="28"/>
  <c r="A146" i="28"/>
  <c r="C10" i="46"/>
  <c r="C10" i="44" s="1"/>
  <c r="A23" i="44"/>
  <c r="AU7" i="44"/>
  <c r="AM7" i="44"/>
  <c r="AX16" i="44"/>
  <c r="V17" i="44"/>
  <c r="D29" i="44"/>
  <c r="AB29" i="44"/>
  <c r="AR29" i="44"/>
  <c r="BH29" i="44"/>
  <c r="R31" i="44"/>
  <c r="X39" i="44"/>
  <c r="AO40" i="44"/>
  <c r="A11" i="28"/>
  <c r="A19" i="28"/>
  <c r="A27" i="28"/>
  <c r="A35" i="28"/>
  <c r="A43" i="28"/>
  <c r="A51" i="28"/>
  <c r="A59" i="28"/>
  <c r="A67" i="28"/>
  <c r="A75" i="28"/>
  <c r="A83" i="28"/>
  <c r="A91" i="28"/>
  <c r="A99" i="28"/>
  <c r="A107" i="28"/>
  <c r="A115" i="28"/>
  <c r="A123" i="28"/>
  <c r="A131" i="28"/>
  <c r="A139" i="28"/>
  <c r="A147" i="28"/>
  <c r="A7" i="27"/>
  <c r="A23" i="27"/>
  <c r="A10" i="27"/>
  <c r="A26" i="27"/>
  <c r="D41" i="46"/>
  <c r="BA8" i="46"/>
  <c r="AN25" i="46"/>
  <c r="AR26" i="46"/>
  <c r="AP17" i="46"/>
  <c r="AF34" i="46"/>
  <c r="BJ8" i="46"/>
  <c r="AD11" i="46"/>
  <c r="X16" i="46"/>
  <c r="AP14" i="46"/>
  <c r="AV31" i="46"/>
  <c r="AJ10" i="46"/>
  <c r="D26" i="46"/>
  <c r="V27" i="46"/>
  <c r="BP10" i="46"/>
  <c r="BJ11" i="46"/>
  <c r="BP26" i="46"/>
  <c r="AF12" i="46"/>
  <c r="V24" i="46"/>
  <c r="BB8" i="46"/>
  <c r="D10" i="46"/>
  <c r="BL12" i="46"/>
  <c r="AT27" i="46"/>
  <c r="AF9" i="44"/>
  <c r="BL9" i="44"/>
  <c r="X25" i="44"/>
  <c r="BL25" i="44"/>
  <c r="Z13" i="46"/>
  <c r="BH15" i="46"/>
  <c r="BJ24" i="46"/>
  <c r="H9" i="44"/>
  <c r="L15" i="44"/>
  <c r="AV25" i="44"/>
  <c r="AS8" i="46"/>
  <c r="BF13" i="46"/>
  <c r="R17" i="46"/>
  <c r="P25" i="46"/>
  <c r="E39" i="44"/>
  <c r="U39" i="44"/>
  <c r="AS39" i="44"/>
  <c r="BI39" i="44"/>
  <c r="AO6" i="46"/>
  <c r="AK8" i="46"/>
  <c r="AT8" i="46"/>
  <c r="AB10" i="46"/>
  <c r="BH10" i="46"/>
  <c r="X12" i="46"/>
  <c r="BD12" i="46"/>
  <c r="J14" i="46"/>
  <c r="BF14" i="46"/>
  <c r="AJ15" i="46"/>
  <c r="AN16" i="46"/>
  <c r="BF17" i="46"/>
  <c r="AL24" i="46"/>
  <c r="BD25" i="46"/>
  <c r="T26" i="46"/>
  <c r="BJ27" i="46"/>
  <c r="Z35" i="46"/>
  <c r="T15" i="46"/>
  <c r="AB15" i="44"/>
  <c r="X9" i="46"/>
  <c r="M39" i="44"/>
  <c r="AC39" i="44"/>
  <c r="AK39" i="44"/>
  <c r="BA39" i="44"/>
  <c r="BQ39" i="44"/>
  <c r="H6" i="44"/>
  <c r="P6" i="44"/>
  <c r="X6" i="44"/>
  <c r="AF6" i="44"/>
  <c r="AN6" i="44"/>
  <c r="AV6" i="44"/>
  <c r="BD6" i="44"/>
  <c r="BL6" i="44"/>
  <c r="F11" i="44"/>
  <c r="N11" i="44"/>
  <c r="V11" i="44"/>
  <c r="AL11" i="44"/>
  <c r="AT11" i="44"/>
  <c r="BB11" i="44"/>
  <c r="J13" i="44"/>
  <c r="R13" i="44"/>
  <c r="AH13" i="44"/>
  <c r="AP13" i="44"/>
  <c r="AX13" i="44"/>
  <c r="BN13" i="44"/>
  <c r="J17" i="44"/>
  <c r="Z17" i="44"/>
  <c r="AH17" i="44"/>
  <c r="AX17" i="44"/>
  <c r="BN17" i="44"/>
  <c r="D20" i="44"/>
  <c r="L20" i="44"/>
  <c r="T20" i="44"/>
  <c r="AB20" i="44"/>
  <c r="AJ20" i="44"/>
  <c r="AR20" i="44"/>
  <c r="AZ20" i="44"/>
  <c r="BH20" i="44"/>
  <c r="BP20" i="44"/>
  <c r="H22" i="44"/>
  <c r="P22" i="44"/>
  <c r="X22" i="44"/>
  <c r="AF22" i="44"/>
  <c r="AN22" i="44"/>
  <c r="AV22" i="44"/>
  <c r="BD22" i="44"/>
  <c r="BL22" i="44"/>
  <c r="F27" i="44"/>
  <c r="N27" i="44"/>
  <c r="AD27" i="44"/>
  <c r="AL27" i="44"/>
  <c r="BB27" i="44"/>
  <c r="H34" i="44"/>
  <c r="P34" i="44"/>
  <c r="X34" i="44"/>
  <c r="AN34" i="44"/>
  <c r="AV34" i="44"/>
  <c r="BD34" i="44"/>
  <c r="BL34" i="44"/>
  <c r="AG6" i="46"/>
  <c r="AC8" i="46"/>
  <c r="AL8" i="46"/>
  <c r="P9" i="46"/>
  <c r="AV9" i="46"/>
  <c r="AH14" i="46"/>
  <c r="P16" i="46"/>
  <c r="N24" i="46"/>
  <c r="AF25" i="46"/>
  <c r="BH26" i="46"/>
  <c r="AN31" i="46"/>
  <c r="BD9" i="46"/>
  <c r="BL16" i="46"/>
  <c r="A25" i="44"/>
  <c r="C9" i="46"/>
  <c r="C9" i="44" s="1"/>
  <c r="I6" i="44"/>
  <c r="Q6" i="44"/>
  <c r="Y6" i="44"/>
  <c r="BM6" i="44"/>
  <c r="E8" i="44"/>
  <c r="M8" i="44"/>
  <c r="U8" i="44"/>
  <c r="BI8" i="44"/>
  <c r="BQ8" i="44"/>
  <c r="K13" i="44"/>
  <c r="S13" i="44"/>
  <c r="AA13" i="44"/>
  <c r="AI13" i="44"/>
  <c r="AQ13" i="44"/>
  <c r="AY13" i="44"/>
  <c r="BG13" i="44"/>
  <c r="BO13" i="44"/>
  <c r="K17" i="44"/>
  <c r="S17" i="44"/>
  <c r="AA17" i="44"/>
  <c r="AI17" i="44"/>
  <c r="AQ17" i="44"/>
  <c r="AY17" i="44"/>
  <c r="BG17" i="44"/>
  <c r="BO17" i="44"/>
  <c r="G19" i="44"/>
  <c r="O19" i="44"/>
  <c r="W19" i="44"/>
  <c r="AE19" i="44"/>
  <c r="AM19" i="44"/>
  <c r="AU19" i="44"/>
  <c r="BC19" i="44"/>
  <c r="BK19" i="44"/>
  <c r="I22" i="44"/>
  <c r="Q22" i="44"/>
  <c r="Y22" i="44"/>
  <c r="AG22" i="44"/>
  <c r="AO22" i="44"/>
  <c r="AW22" i="44"/>
  <c r="BE22" i="44"/>
  <c r="BM22" i="44"/>
  <c r="AD8" i="46"/>
  <c r="T10" i="46"/>
  <c r="AZ10" i="46"/>
  <c r="P12" i="46"/>
  <c r="AV12" i="46"/>
  <c r="AZ15" i="46"/>
  <c r="BD16" i="46"/>
  <c r="BB24" i="46"/>
  <c r="H25" i="46"/>
  <c r="AJ26" i="46"/>
  <c r="AN9" i="44"/>
  <c r="F8" i="44"/>
  <c r="Z14" i="44"/>
  <c r="AX14" i="44"/>
  <c r="BN14" i="44"/>
  <c r="F24" i="44"/>
  <c r="AD24" i="44"/>
  <c r="AT24" i="44"/>
  <c r="H31" i="44"/>
  <c r="P31" i="44"/>
  <c r="X31" i="44"/>
  <c r="AF31" i="44"/>
  <c r="BD31" i="44"/>
  <c r="BL31" i="44"/>
  <c r="L41" i="44"/>
  <c r="T41" i="44"/>
  <c r="AB41" i="44"/>
  <c r="AJ41" i="44"/>
  <c r="AR41" i="44"/>
  <c r="AZ41" i="44"/>
  <c r="BH41" i="44"/>
  <c r="BP41" i="44"/>
  <c r="V8" i="46"/>
  <c r="AF16" i="46"/>
  <c r="L26" i="46"/>
  <c r="C6" i="46"/>
  <c r="C6" i="44" s="1"/>
  <c r="D15" i="44"/>
  <c r="AR15" i="44"/>
  <c r="BP15" i="44"/>
  <c r="N8" i="44"/>
  <c r="L10" i="46"/>
  <c r="AR10" i="46"/>
  <c r="H12" i="46"/>
  <c r="AN12" i="46"/>
  <c r="H16" i="46"/>
  <c r="AZ26" i="46"/>
  <c r="BD40" i="46"/>
  <c r="A28" i="44"/>
  <c r="A12" i="44"/>
  <c r="J7" i="44"/>
  <c r="R7" i="44"/>
  <c r="Z7" i="44"/>
  <c r="AH7" i="44"/>
  <c r="AP7" i="44"/>
  <c r="AX7" i="44"/>
  <c r="BF7" i="44"/>
  <c r="BN7" i="44"/>
  <c r="AV16" i="44"/>
  <c r="F21" i="44"/>
  <c r="N21" i="44"/>
  <c r="V21" i="44"/>
  <c r="AD21" i="44"/>
  <c r="AL21" i="44"/>
  <c r="AT21" i="44"/>
  <c r="BB21" i="44"/>
  <c r="BJ21" i="44"/>
  <c r="J23" i="44"/>
  <c r="R23" i="44"/>
  <c r="Z23" i="44"/>
  <c r="AH23" i="44"/>
  <c r="AP23" i="44"/>
  <c r="AX23" i="44"/>
  <c r="BF23" i="44"/>
  <c r="BN23" i="44"/>
  <c r="AB26" i="44"/>
  <c r="J35" i="44"/>
  <c r="R35" i="44"/>
  <c r="AH35" i="44"/>
  <c r="AP35" i="44"/>
  <c r="H40" i="44"/>
  <c r="P40" i="44"/>
  <c r="X40" i="44"/>
  <c r="AF40" i="44"/>
  <c r="AN40" i="44"/>
  <c r="AV40" i="44"/>
  <c r="BL40" i="44"/>
  <c r="C194" i="46"/>
  <c r="C194" i="44" s="1"/>
  <c r="A194" i="44"/>
  <c r="C193" i="46"/>
  <c r="C193" i="44" s="1"/>
  <c r="A193" i="44"/>
  <c r="C207" i="46"/>
  <c r="C207" i="44" s="1"/>
  <c r="A207" i="44"/>
  <c r="C203" i="46"/>
  <c r="C203" i="44" s="1"/>
  <c r="A203" i="44"/>
  <c r="C202" i="46"/>
  <c r="C202" i="44" s="1"/>
  <c r="A202" i="44"/>
  <c r="C206" i="46"/>
  <c r="C206" i="44" s="1"/>
  <c r="A206" i="44"/>
  <c r="C163" i="46"/>
  <c r="C163" i="44" s="1"/>
  <c r="A163" i="44"/>
  <c r="A96" i="44"/>
  <c r="A76" i="44"/>
  <c r="A22" i="44"/>
  <c r="A10" i="44"/>
  <c r="A75" i="44"/>
  <c r="A38" i="44"/>
  <c r="A77" i="44"/>
  <c r="A50" i="44"/>
  <c r="C89" i="46"/>
  <c r="C89" i="44" s="1"/>
  <c r="A89" i="44"/>
  <c r="C95" i="46"/>
  <c r="C95" i="44" s="1"/>
  <c r="A95" i="44"/>
  <c r="H29" i="42"/>
  <c r="G29" i="42"/>
  <c r="O29" i="42"/>
  <c r="N29" i="42"/>
  <c r="U29" i="42"/>
  <c r="V29" i="42"/>
  <c r="A151" i="29"/>
  <c r="A151" i="27"/>
  <c r="A151" i="28"/>
  <c r="A148" i="28"/>
  <c r="A148" i="29"/>
  <c r="A148" i="27"/>
  <c r="A150" i="28"/>
  <c r="A150" i="29"/>
  <c r="A150" i="27"/>
  <c r="A149" i="27"/>
  <c r="A149" i="28"/>
  <c r="A149" i="29"/>
  <c r="G4" i="41" l="1"/>
  <c r="B39" i="30" l="1"/>
  <c r="C4" i="30"/>
  <c r="B38" i="30"/>
  <c r="B4" i="30"/>
  <c r="B37" i="30"/>
  <c r="B3" i="30"/>
  <c r="B36" i="30"/>
  <c r="G4" i="30"/>
  <c r="F4" i="30"/>
  <c r="E4" i="30"/>
  <c r="D4" i="30"/>
  <c r="AQ15" i="29"/>
  <c r="M14" i="29"/>
  <c r="AG12" i="29"/>
  <c r="C11" i="29"/>
  <c r="W9" i="29"/>
  <c r="AQ7" i="29"/>
  <c r="M6" i="29"/>
  <c r="AG4" i="29"/>
  <c r="AS3" i="29"/>
  <c r="AI3" i="29"/>
  <c r="Y3" i="29"/>
  <c r="O3" i="29"/>
  <c r="E3" i="29"/>
  <c r="B1" i="29"/>
  <c r="AG15" i="29"/>
  <c r="C14" i="29"/>
  <c r="W12" i="29"/>
  <c r="AP10" i="29"/>
  <c r="M9" i="29"/>
  <c r="AG7" i="29"/>
  <c r="C6" i="29"/>
  <c r="W4" i="29"/>
  <c r="AR3" i="29"/>
  <c r="AH3" i="29"/>
  <c r="X3" i="29"/>
  <c r="N3" i="29"/>
  <c r="D3" i="29"/>
  <c r="W15" i="29"/>
  <c r="AQ13" i="29"/>
  <c r="M12" i="29"/>
  <c r="AF10" i="29"/>
  <c r="C9" i="29"/>
  <c r="W7" i="29"/>
  <c r="AQ5" i="29"/>
  <c r="M4" i="29"/>
  <c r="AQ3" i="29"/>
  <c r="AG3" i="29"/>
  <c r="W3" i="29"/>
  <c r="M3" i="29"/>
  <c r="C3" i="29"/>
  <c r="M15" i="29"/>
  <c r="AG13" i="29"/>
  <c r="C12" i="29"/>
  <c r="V10" i="29"/>
  <c r="AQ8" i="29"/>
  <c r="M7" i="29"/>
  <c r="AG5" i="29"/>
  <c r="C4" i="29"/>
  <c r="AP3" i="29"/>
  <c r="AF3" i="29"/>
  <c r="V3" i="29"/>
  <c r="L3" i="29"/>
  <c r="B3" i="29"/>
  <c r="C15" i="29"/>
  <c r="W13" i="29"/>
  <c r="AQ11" i="29"/>
  <c r="L10" i="29"/>
  <c r="AG8" i="29"/>
  <c r="C7" i="29"/>
  <c r="W5" i="29"/>
  <c r="AW3" i="29"/>
  <c r="AM3" i="29"/>
  <c r="AC3" i="29"/>
  <c r="S3" i="29"/>
  <c r="I3" i="29"/>
  <c r="AP1" i="29"/>
  <c r="AQ14" i="29"/>
  <c r="M13" i="29"/>
  <c r="AG11" i="29"/>
  <c r="B10" i="29"/>
  <c r="W8" i="29"/>
  <c r="AQ6" i="29"/>
  <c r="M5" i="29"/>
  <c r="AV3" i="29"/>
  <c r="AL3" i="29"/>
  <c r="AB3" i="29"/>
  <c r="R3" i="29"/>
  <c r="H3" i="29"/>
  <c r="AF1" i="29"/>
  <c r="AG14" i="29"/>
  <c r="C13" i="29"/>
  <c r="W11" i="29"/>
  <c r="AQ9" i="29"/>
  <c r="M8" i="29"/>
  <c r="AG6" i="29"/>
  <c r="C5" i="29"/>
  <c r="AU3" i="29"/>
  <c r="AK3" i="29"/>
  <c r="AA3" i="29"/>
  <c r="Q3" i="29"/>
  <c r="G3" i="29"/>
  <c r="V1" i="29"/>
  <c r="W14" i="29"/>
  <c r="AQ12" i="29"/>
  <c r="M11" i="29"/>
  <c r="AG9" i="29"/>
  <c r="C8" i="29"/>
  <c r="W6" i="29"/>
  <c r="AQ4" i="29"/>
  <c r="AT3" i="29"/>
  <c r="AJ3" i="29"/>
  <c r="Z3" i="29"/>
  <c r="P3" i="29"/>
  <c r="F3" i="29"/>
  <c r="L1" i="29"/>
  <c r="AQ34" i="28"/>
  <c r="M33" i="28"/>
  <c r="AG31" i="28"/>
  <c r="C30" i="28"/>
  <c r="W28" i="28"/>
  <c r="AQ13" i="28"/>
  <c r="C13" i="28"/>
  <c r="AG11" i="28"/>
  <c r="C10" i="28"/>
  <c r="W8" i="28"/>
  <c r="AQ6" i="28"/>
  <c r="M5" i="28"/>
  <c r="AV3" i="28"/>
  <c r="AL3" i="28"/>
  <c r="AB3" i="28"/>
  <c r="R3" i="28"/>
  <c r="H3" i="28"/>
  <c r="AF1" i="28"/>
  <c r="AG34" i="28"/>
  <c r="C33" i="28"/>
  <c r="W31" i="28"/>
  <c r="AQ29" i="28"/>
  <c r="M28" i="28"/>
  <c r="AP13" i="28"/>
  <c r="B13" i="28"/>
  <c r="W11" i="28"/>
  <c r="AQ9" i="28"/>
  <c r="M8" i="28"/>
  <c r="AG6" i="28"/>
  <c r="C5" i="28"/>
  <c r="AU3" i="28"/>
  <c r="AK3" i="28"/>
  <c r="AA3" i="28"/>
  <c r="Q3" i="28"/>
  <c r="G3" i="28"/>
  <c r="V1" i="28"/>
  <c r="W34" i="28"/>
  <c r="AQ32" i="28"/>
  <c r="M31" i="28"/>
  <c r="AG29" i="28"/>
  <c r="C28" i="28"/>
  <c r="AG13" i="28"/>
  <c r="AQ12" i="28"/>
  <c r="M11" i="28"/>
  <c r="AG9" i="28"/>
  <c r="C8" i="28"/>
  <c r="W6" i="28"/>
  <c r="AQ4" i="28"/>
  <c r="AT3" i="28"/>
  <c r="AJ3" i="28"/>
  <c r="Z3" i="28"/>
  <c r="P3" i="28"/>
  <c r="F3" i="28"/>
  <c r="L1" i="28"/>
  <c r="M34" i="28"/>
  <c r="AG32" i="28"/>
  <c r="C31" i="28"/>
  <c r="W29" i="28"/>
  <c r="AP27" i="28"/>
  <c r="AF13" i="28"/>
  <c r="AG12" i="28"/>
  <c r="C11" i="28"/>
  <c r="W9" i="28"/>
  <c r="AQ7" i="28"/>
  <c r="M6" i="28"/>
  <c r="AG4" i="28"/>
  <c r="AS3" i="28"/>
  <c r="AI3" i="28"/>
  <c r="Y3" i="28"/>
  <c r="O3" i="28"/>
  <c r="E3" i="28"/>
  <c r="B1" i="28"/>
  <c r="C34" i="28"/>
  <c r="W32" i="28"/>
  <c r="AQ30" i="28"/>
  <c r="M29" i="28"/>
  <c r="AF27" i="28"/>
  <c r="W13" i="28"/>
  <c r="W12" i="28"/>
  <c r="AQ10" i="28"/>
  <c r="M9" i="28"/>
  <c r="AG7" i="28"/>
  <c r="C6" i="28"/>
  <c r="W4" i="28"/>
  <c r="AR3" i="28"/>
  <c r="AH3" i="28"/>
  <c r="X3" i="28"/>
  <c r="N3" i="28"/>
  <c r="D3" i="28"/>
  <c r="AQ33" i="28"/>
  <c r="M32" i="28"/>
  <c r="AG30" i="28"/>
  <c r="C29" i="28"/>
  <c r="V27" i="28"/>
  <c r="V13" i="28"/>
  <c r="M12" i="28"/>
  <c r="AG10" i="28"/>
  <c r="C9" i="28"/>
  <c r="W7" i="28"/>
  <c r="AQ5" i="28"/>
  <c r="M4" i="28"/>
  <c r="AQ3" i="28"/>
  <c r="AG3" i="28"/>
  <c r="W3" i="28"/>
  <c r="M3" i="28"/>
  <c r="C3" i="28"/>
  <c r="AG33" i="28"/>
  <c r="C32" i="28"/>
  <c r="W30" i="28"/>
  <c r="AQ28" i="28"/>
  <c r="L27" i="28"/>
  <c r="M13" i="28"/>
  <c r="C12" i="28"/>
  <c r="W10" i="28"/>
  <c r="AQ8" i="28"/>
  <c r="M7" i="28"/>
  <c r="AG5" i="28"/>
  <c r="C4" i="28"/>
  <c r="AP3" i="28"/>
  <c r="AF3" i="28"/>
  <c r="V3" i="28"/>
  <c r="L3" i="28"/>
  <c r="B3" i="28"/>
  <c r="W33" i="28"/>
  <c r="AQ31" i="28"/>
  <c r="M30" i="28"/>
  <c r="AG28" i="28"/>
  <c r="B27" i="28"/>
  <c r="L13" i="28"/>
  <c r="AQ11" i="28"/>
  <c r="M10" i="28"/>
  <c r="AG8" i="28"/>
  <c r="C7" i="28"/>
  <c r="W5" i="28"/>
  <c r="AW3" i="28"/>
  <c r="AM3" i="28"/>
  <c r="AC3" i="28"/>
  <c r="S3" i="28"/>
  <c r="I3" i="28"/>
  <c r="AP1" i="28"/>
  <c r="AQ31" i="27"/>
  <c r="M30" i="27"/>
  <c r="AG28" i="27"/>
  <c r="C27" i="27"/>
  <c r="AG12" i="27"/>
  <c r="AQ11" i="27"/>
  <c r="M10" i="27"/>
  <c r="AG8" i="27"/>
  <c r="C7" i="27"/>
  <c r="W5" i="27"/>
  <c r="AW3" i="27"/>
  <c r="AM3" i="27"/>
  <c r="AC3" i="27"/>
  <c r="S3" i="27"/>
  <c r="I3" i="27"/>
  <c r="AP1" i="27"/>
  <c r="AG31" i="27"/>
  <c r="C30" i="27"/>
  <c r="W28" i="27"/>
  <c r="AP26" i="27"/>
  <c r="AF12" i="27"/>
  <c r="AG11" i="27"/>
  <c r="C10" i="27"/>
  <c r="W8" i="27"/>
  <c r="AQ6" i="27"/>
  <c r="M5" i="27"/>
  <c r="AV3" i="27"/>
  <c r="AL3" i="27"/>
  <c r="AB3" i="27"/>
  <c r="R3" i="27"/>
  <c r="H3" i="27"/>
  <c r="AF1" i="27"/>
  <c r="W31" i="27"/>
  <c r="AQ29" i="27"/>
  <c r="M28" i="27"/>
  <c r="AF26" i="27"/>
  <c r="W12" i="27"/>
  <c r="W11" i="27"/>
  <c r="AQ9" i="27"/>
  <c r="M8" i="27"/>
  <c r="AG6" i="27"/>
  <c r="C5" i="27"/>
  <c r="AU3" i="27"/>
  <c r="AK3" i="27"/>
  <c r="AA3" i="27"/>
  <c r="Q3" i="27"/>
  <c r="G3" i="27"/>
  <c r="V1" i="27"/>
  <c r="M31" i="27"/>
  <c r="AG29" i="27"/>
  <c r="C28" i="27"/>
  <c r="V26" i="27"/>
  <c r="V12" i="27"/>
  <c r="M11" i="27"/>
  <c r="AG9" i="27"/>
  <c r="C8" i="27"/>
  <c r="W6" i="27"/>
  <c r="AQ4" i="27"/>
  <c r="AT3" i="27"/>
  <c r="AJ3" i="27"/>
  <c r="Z3" i="27"/>
  <c r="P3" i="27"/>
  <c r="F3" i="27"/>
  <c r="L1" i="27"/>
  <c r="C31" i="27"/>
  <c r="W29" i="27"/>
  <c r="AQ27" i="27"/>
  <c r="L26" i="27"/>
  <c r="M12" i="27"/>
  <c r="C11" i="27"/>
  <c r="W9" i="27"/>
  <c r="AQ7" i="27"/>
  <c r="M6" i="27"/>
  <c r="AG4" i="27"/>
  <c r="AS3" i="27"/>
  <c r="AI3" i="27"/>
  <c r="Y3" i="27"/>
  <c r="O3" i="27"/>
  <c r="E3" i="27"/>
  <c r="B1" i="27"/>
  <c r="AQ30" i="27"/>
  <c r="M29" i="27"/>
  <c r="AG27" i="27"/>
  <c r="B26" i="27"/>
  <c r="L12" i="27"/>
  <c r="AQ10" i="27"/>
  <c r="M9" i="27"/>
  <c r="AG7" i="27"/>
  <c r="C6" i="27"/>
  <c r="W4" i="27"/>
  <c r="AR3" i="27"/>
  <c r="AH3" i="27"/>
  <c r="X3" i="27"/>
  <c r="N3" i="27"/>
  <c r="D3" i="27"/>
  <c r="AG30" i="27"/>
  <c r="C29" i="27"/>
  <c r="W27" i="27"/>
  <c r="AQ12" i="27"/>
  <c r="C12" i="27"/>
  <c r="AG10" i="27"/>
  <c r="C9" i="27"/>
  <c r="W7" i="27"/>
  <c r="AQ5" i="27"/>
  <c r="M4" i="27"/>
  <c r="AQ3" i="27"/>
  <c r="AG3" i="27"/>
  <c r="W3" i="27"/>
  <c r="M3" i="27"/>
  <c r="C3" i="27"/>
  <c r="W30" i="27"/>
  <c r="AQ28" i="27"/>
  <c r="M27" i="27"/>
  <c r="AP12" i="27"/>
  <c r="B12" i="27"/>
  <c r="W10" i="27"/>
  <c r="AQ8" i="27"/>
  <c r="M7" i="27"/>
  <c r="AG5" i="27"/>
  <c r="C4" i="27"/>
  <c r="AP3" i="27"/>
  <c r="AF3" i="27"/>
  <c r="V3" i="27"/>
  <c r="L3" i="27"/>
  <c r="B3" i="27"/>
  <c r="C7" i="41"/>
  <c r="AR1" i="29" s="1"/>
  <c r="B15" i="47"/>
  <c r="C6" i="47"/>
  <c r="B14" i="47"/>
  <c r="C5" i="47"/>
  <c r="B13" i="47"/>
  <c r="C4" i="47"/>
  <c r="B12" i="47"/>
  <c r="B2" i="47"/>
  <c r="C10" i="47"/>
  <c r="C9" i="47"/>
  <c r="C8" i="47"/>
  <c r="C7" i="47"/>
  <c r="EE4" i="46"/>
  <c r="DW4" i="46"/>
  <c r="DO4" i="46"/>
  <c r="DG4" i="46"/>
  <c r="CY4" i="46"/>
  <c r="CQ4" i="46"/>
  <c r="CI4" i="46"/>
  <c r="CA4" i="46"/>
  <c r="BS4" i="46"/>
  <c r="BJ4" i="46"/>
  <c r="BB4" i="46"/>
  <c r="AT4" i="46"/>
  <c r="AL4" i="46"/>
  <c r="AD4" i="46"/>
  <c r="V4" i="46"/>
  <c r="N4" i="46"/>
  <c r="F4" i="46"/>
  <c r="EF4" i="46"/>
  <c r="DV4" i="46"/>
  <c r="DM4" i="46"/>
  <c r="DD4" i="46"/>
  <c r="CU4" i="46"/>
  <c r="CL4" i="46"/>
  <c r="CC4" i="46"/>
  <c r="BT4" i="46"/>
  <c r="BI4" i="46"/>
  <c r="AZ4" i="46"/>
  <c r="AQ4" i="46"/>
  <c r="AH4" i="46"/>
  <c r="Y4" i="46"/>
  <c r="P4" i="46"/>
  <c r="G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A65" i="43"/>
  <c r="C39" i="42"/>
  <c r="Q37" i="42"/>
  <c r="J36" i="42"/>
  <c r="C27" i="42"/>
  <c r="P4" i="42"/>
  <c r="A23" i="43"/>
  <c r="C36" i="42"/>
  <c r="B4" i="42"/>
  <c r="CW4" i="46"/>
  <c r="BC4" i="46"/>
  <c r="R4" i="46"/>
  <c r="C139" i="45"/>
  <c r="C131" i="45"/>
  <c r="C11" i="45"/>
  <c r="C3" i="45"/>
  <c r="DE4" i="46"/>
  <c r="BK4" i="46"/>
  <c r="H4" i="46"/>
  <c r="C48" i="45"/>
  <c r="A1" i="44"/>
  <c r="J27" i="42"/>
  <c r="ED4" i="46"/>
  <c r="DU4" i="46"/>
  <c r="DL4" i="46"/>
  <c r="DC4" i="46"/>
  <c r="CT4" i="46"/>
  <c r="CK4" i="46"/>
  <c r="CB4" i="46"/>
  <c r="BQ4" i="46"/>
  <c r="BH4" i="46"/>
  <c r="AY4" i="46"/>
  <c r="AP4" i="46"/>
  <c r="AG4" i="46"/>
  <c r="X4" i="46"/>
  <c r="O4" i="46"/>
  <c r="E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B4" i="44"/>
  <c r="A44" i="43"/>
  <c r="I4" i="42"/>
  <c r="Q38" i="42"/>
  <c r="V2" i="44"/>
  <c r="C179" i="45"/>
  <c r="C75" i="45"/>
  <c r="C59" i="45"/>
  <c r="CD4" i="46"/>
  <c r="C128" i="45"/>
  <c r="C104" i="45"/>
  <c r="C8" i="45"/>
  <c r="EC4" i="46"/>
  <c r="DT4" i="46"/>
  <c r="DK4" i="46"/>
  <c r="DB4" i="46"/>
  <c r="CS4" i="46"/>
  <c r="CJ4" i="46"/>
  <c r="BZ4" i="46"/>
  <c r="BP4" i="46"/>
  <c r="BG4" i="46"/>
  <c r="AX4" i="46"/>
  <c r="AO4" i="46"/>
  <c r="AF4" i="46"/>
  <c r="W4" i="46"/>
  <c r="M4" i="46"/>
  <c r="D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J37" i="42"/>
  <c r="C123" i="45"/>
  <c r="Q27" i="42"/>
  <c r="CV4" i="46"/>
  <c r="AI4" i="46"/>
  <c r="C88" i="45"/>
  <c r="C72" i="45"/>
  <c r="C56" i="45"/>
  <c r="C32" i="45"/>
  <c r="C24" i="45"/>
  <c r="EB4" i="46"/>
  <c r="DS4" i="46"/>
  <c r="DJ4" i="46"/>
  <c r="DA4" i="46"/>
  <c r="CR4" i="46"/>
  <c r="CH4" i="46"/>
  <c r="BY4" i="46"/>
  <c r="BO4" i="46"/>
  <c r="BF4" i="46"/>
  <c r="AW4" i="46"/>
  <c r="AN4" i="46"/>
  <c r="AE4" i="46"/>
  <c r="U4" i="46"/>
  <c r="L4" i="46"/>
  <c r="C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A2" i="43"/>
  <c r="A1" i="42"/>
  <c r="DY4" i="46"/>
  <c r="CN4" i="46"/>
  <c r="BV4" i="46"/>
  <c r="AA4" i="46"/>
  <c r="C171" i="45"/>
  <c r="C155" i="45"/>
  <c r="DX4" i="46"/>
  <c r="CM4" i="46"/>
  <c r="BA4" i="46"/>
  <c r="Q4" i="46"/>
  <c r="A1" i="46"/>
  <c r="C152" i="45"/>
  <c r="C144" i="45"/>
  <c r="C120" i="45"/>
  <c r="C80" i="45"/>
  <c r="EA4" i="46"/>
  <c r="DR4" i="46"/>
  <c r="DI4" i="46"/>
  <c r="CZ4" i="46"/>
  <c r="CP4" i="46"/>
  <c r="CG4" i="46"/>
  <c r="BX4" i="46"/>
  <c r="BN4" i="46"/>
  <c r="BE4" i="46"/>
  <c r="AV4" i="46"/>
  <c r="AM4" i="46"/>
  <c r="AC4" i="46"/>
  <c r="T4" i="46"/>
  <c r="K4" i="46"/>
  <c r="B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AZ2" i="44"/>
  <c r="Q39" i="42"/>
  <c r="J38" i="42"/>
  <c r="C37" i="42"/>
  <c r="B34" i="42"/>
  <c r="DP4" i="46"/>
  <c r="CE4" i="46"/>
  <c r="AJ4" i="46"/>
  <c r="I4" i="46"/>
  <c r="A2" i="46"/>
  <c r="C187" i="45"/>
  <c r="C107" i="45"/>
  <c r="C51" i="45"/>
  <c r="C35" i="45"/>
  <c r="S3" i="45"/>
  <c r="D2" i="44"/>
  <c r="C38" i="42"/>
  <c r="AR4" i="46"/>
  <c r="C176" i="45"/>
  <c r="C168" i="45"/>
  <c r="C160" i="45"/>
  <c r="C64" i="45"/>
  <c r="J3" i="45"/>
  <c r="DZ4" i="46"/>
  <c r="DQ4" i="46"/>
  <c r="DH4" i="46"/>
  <c r="CX4" i="46"/>
  <c r="CO4" i="46"/>
  <c r="CF4" i="46"/>
  <c r="BW4" i="46"/>
  <c r="BM4" i="46"/>
  <c r="BD4" i="46"/>
  <c r="AU4" i="46"/>
  <c r="AK4" i="46"/>
  <c r="AB4" i="46"/>
  <c r="S4" i="46"/>
  <c r="J4" i="46"/>
  <c r="A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BL4" i="46"/>
  <c r="C163" i="45"/>
  <c r="C147" i="45"/>
  <c r="C115" i="45"/>
  <c r="C99" i="45"/>
  <c r="C67" i="45"/>
  <c r="C19" i="45"/>
  <c r="K3" i="45"/>
  <c r="Q36" i="42"/>
  <c r="DN4" i="46"/>
  <c r="Z4" i="46"/>
  <c r="C96" i="45"/>
  <c r="C40" i="45"/>
  <c r="C16" i="45"/>
  <c r="B3" i="45"/>
  <c r="DF4" i="46"/>
  <c r="AS4" i="46"/>
  <c r="C91" i="45"/>
  <c r="C83" i="45"/>
  <c r="C43" i="45"/>
  <c r="C27" i="45"/>
  <c r="J39" i="42"/>
  <c r="BU4" i="46"/>
  <c r="C184" i="45"/>
  <c r="C136" i="45"/>
  <c r="C112" i="45"/>
  <c r="R3" i="45"/>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B7" i="46" s="1"/>
  <c r="I83" i="40"/>
  <c r="I75" i="40"/>
  <c r="I57" i="40"/>
  <c r="I49" i="40"/>
  <c r="I27" i="40"/>
  <c r="I11" i="40"/>
  <c r="C16" i="41"/>
  <c r="C6" i="41"/>
  <c r="I89" i="40"/>
  <c r="I81" i="40"/>
  <c r="I73" i="40"/>
  <c r="I55" i="40"/>
  <c r="I47" i="40"/>
  <c r="I17" i="40"/>
  <c r="C15" i="41"/>
  <c r="C4" i="41"/>
  <c r="I88" i="40"/>
  <c r="I80" i="40"/>
  <c r="I72" i="40"/>
  <c r="I54" i="40"/>
  <c r="I46" i="40"/>
  <c r="I16" i="40"/>
  <c r="C18" i="41"/>
  <c r="I25" i="40"/>
  <c r="I109" i="40"/>
  <c r="I82" i="40"/>
  <c r="I74" i="40"/>
  <c r="I56" i="40"/>
  <c r="I48" i="40"/>
  <c r="X1" i="29" l="1"/>
  <c r="AH1" i="29"/>
  <c r="D1" i="29"/>
  <c r="N1" i="29"/>
  <c r="AH1" i="28"/>
  <c r="AR1" i="28"/>
  <c r="N1" i="28"/>
  <c r="X1" i="28"/>
  <c r="AR1" i="27"/>
  <c r="D1" i="28"/>
  <c r="A5" i="40"/>
  <c r="C5" i="40" s="1"/>
  <c r="X1" i="27"/>
  <c r="AH1" i="27"/>
  <c r="D1" i="27"/>
  <c r="N1" i="27"/>
  <c r="A30" i="42"/>
  <c r="I36" i="42"/>
  <c r="P36" i="42"/>
  <c r="B36" i="42"/>
  <c r="B37" i="42"/>
  <c r="P37" i="42"/>
  <c r="I37" i="42"/>
  <c r="A31" i="42"/>
  <c r="DU3" i="46"/>
  <c r="BF3" i="46"/>
  <c r="BY3" i="46"/>
  <c r="CU3" i="46"/>
  <c r="J3" i="46"/>
  <c r="S28" i="42"/>
  <c r="AF3" i="46"/>
  <c r="L28" i="42"/>
  <c r="E28" i="42"/>
  <c r="AA3" i="46"/>
  <c r="DR3" i="46"/>
  <c r="BC3" i="46"/>
  <c r="G3" i="46"/>
  <c r="CP3" i="46"/>
  <c r="BV3" i="46"/>
  <c r="K28" i="42"/>
  <c r="R28" i="42"/>
  <c r="D28" i="42"/>
  <c r="A33" i="42"/>
  <c r="B39" i="42"/>
  <c r="P39" i="42"/>
  <c r="I39" i="42"/>
  <c r="DX3" i="46"/>
  <c r="BI3" i="46"/>
  <c r="AK3" i="46"/>
  <c r="CB3" i="46"/>
  <c r="CZ3" i="46"/>
  <c r="M3" i="46"/>
  <c r="T28" i="42"/>
  <c r="M28" i="42"/>
  <c r="F28" i="42"/>
  <c r="CH3" i="46"/>
  <c r="S3" i="46"/>
  <c r="AU3" i="46"/>
  <c r="BO3" i="46"/>
  <c r="ED3" i="46"/>
  <c r="O28" i="42"/>
  <c r="V28" i="42"/>
  <c r="H28" i="42"/>
  <c r="CE3" i="46"/>
  <c r="BL3" i="46"/>
  <c r="DE3" i="46"/>
  <c r="P3" i="46"/>
  <c r="EA3" i="46"/>
  <c r="AP3" i="46"/>
  <c r="G28" i="42"/>
  <c r="N28" i="42"/>
  <c r="U28" i="42"/>
  <c r="B9" i="46"/>
  <c r="B10" i="46"/>
  <c r="B8" i="46"/>
  <c r="B6" i="46"/>
  <c r="A32" i="42"/>
  <c r="B38" i="42"/>
  <c r="P38" i="42"/>
  <c r="I38" i="42"/>
  <c r="B2" i="30"/>
  <c r="A187" i="45"/>
  <c r="A179" i="45"/>
  <c r="A171" i="45"/>
  <c r="A163" i="45"/>
  <c r="A155" i="45"/>
  <c r="A147" i="45"/>
  <c r="A139" i="45"/>
  <c r="A131" i="45"/>
  <c r="A123" i="45"/>
  <c r="A115" i="45"/>
  <c r="A107" i="45"/>
  <c r="A99" i="45"/>
  <c r="A91" i="45"/>
  <c r="A83" i="45"/>
  <c r="A75" i="45"/>
  <c r="A67" i="45"/>
  <c r="A59" i="45"/>
  <c r="A51" i="45"/>
  <c r="A43" i="45"/>
  <c r="A35" i="45"/>
  <c r="A27" i="45"/>
  <c r="A19" i="45"/>
  <c r="A11" i="45"/>
  <c r="A121" i="45"/>
  <c r="A113" i="45"/>
  <c r="A65" i="45"/>
  <c r="A184" i="45"/>
  <c r="A176" i="45"/>
  <c r="A168" i="45"/>
  <c r="A160" i="45"/>
  <c r="A152" i="45"/>
  <c r="A144" i="45"/>
  <c r="A136" i="45"/>
  <c r="A128" i="45"/>
  <c r="A120" i="45"/>
  <c r="A112" i="45"/>
  <c r="A104" i="45"/>
  <c r="A96" i="45"/>
  <c r="A88" i="45"/>
  <c r="A80" i="45"/>
  <c r="A72" i="45"/>
  <c r="A64" i="45"/>
  <c r="A56" i="45"/>
  <c r="A48" i="45"/>
  <c r="A40" i="45"/>
  <c r="A32" i="45"/>
  <c r="A24" i="45"/>
  <c r="A16" i="45"/>
  <c r="A8" i="45"/>
  <c r="B27" i="42"/>
  <c r="A137" i="45"/>
  <c r="A57" i="45"/>
  <c r="A174" i="45"/>
  <c r="A158" i="45"/>
  <c r="A126" i="45"/>
  <c r="A70" i="45"/>
  <c r="A54" i="45"/>
  <c r="A14" i="45"/>
  <c r="A6" i="45"/>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53" i="45"/>
  <c r="A81" i="45"/>
  <c r="A73" i="45"/>
  <c r="A49" i="45"/>
  <c r="A41" i="45"/>
  <c r="A86" i="45"/>
  <c r="A46" i="45"/>
  <c r="A38" i="45"/>
  <c r="A22" i="45"/>
  <c r="A186" i="45"/>
  <c r="A178" i="45"/>
  <c r="A170" i="45"/>
  <c r="A162" i="45"/>
  <c r="A154" i="45"/>
  <c r="A146" i="45"/>
  <c r="A138" i="45"/>
  <c r="A130" i="45"/>
  <c r="A122" i="45"/>
  <c r="A114" i="45"/>
  <c r="A106" i="45"/>
  <c r="A98" i="45"/>
  <c r="A90" i="45"/>
  <c r="A82" i="45"/>
  <c r="A74" i="45"/>
  <c r="A66" i="45"/>
  <c r="A58" i="45"/>
  <c r="A50" i="45"/>
  <c r="A42" i="45"/>
  <c r="A34" i="45"/>
  <c r="A26" i="45"/>
  <c r="A18" i="45"/>
  <c r="A10" i="45"/>
  <c r="A161" i="45"/>
  <c r="A105" i="45"/>
  <c r="A33" i="45"/>
  <c r="A182" i="45"/>
  <c r="A142" i="45"/>
  <c r="A118" i="45"/>
  <c r="A102" i="45"/>
  <c r="A183" i="45"/>
  <c r="A175" i="45"/>
  <c r="A167" i="45"/>
  <c r="A159" i="45"/>
  <c r="A151" i="45"/>
  <c r="A143" i="45"/>
  <c r="A135" i="45"/>
  <c r="A127" i="45"/>
  <c r="A119" i="45"/>
  <c r="A111" i="45"/>
  <c r="A103" i="45"/>
  <c r="A95" i="45"/>
  <c r="A87" i="45"/>
  <c r="A79" i="45"/>
  <c r="A71" i="45"/>
  <c r="A63" i="45"/>
  <c r="A55" i="45"/>
  <c r="A47" i="45"/>
  <c r="A39" i="45"/>
  <c r="A31" i="45"/>
  <c r="A23" i="45"/>
  <c r="A15" i="45"/>
  <c r="A7" i="45"/>
  <c r="A185" i="45"/>
  <c r="A129" i="45"/>
  <c r="A166" i="45"/>
  <c r="A94" i="45"/>
  <c r="A62"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77" i="45"/>
  <c r="A169" i="45"/>
  <c r="A145" i="45"/>
  <c r="A89" i="45"/>
  <c r="A25" i="45"/>
  <c r="A9" i="45"/>
  <c r="A150" i="45"/>
  <c r="A110" i="45"/>
  <c r="A30" i="45"/>
  <c r="A97" i="45"/>
  <c r="A17" i="45"/>
  <c r="A134" i="45"/>
  <c r="A78" i="45"/>
  <c r="G3" i="30" l="1"/>
  <c r="F3" i="30"/>
  <c r="E3" i="30"/>
  <c r="D3" i="30"/>
  <c r="C3" i="30"/>
  <c r="D5" i="40"/>
  <c r="E5" i="40"/>
  <c r="F5" i="40"/>
  <c r="B5" i="40"/>
  <c r="J25" i="42"/>
  <c r="J26" i="42"/>
  <c r="C25" i="42"/>
  <c r="C26" i="42"/>
  <c r="Q25" i="42"/>
  <c r="Q26" i="42"/>
  <c r="C15" i="47"/>
  <c r="C2" i="47"/>
  <c r="D2" i="45"/>
  <c r="C1" i="45"/>
  <c r="O27" i="42"/>
  <c r="G27" i="42"/>
  <c r="U2" i="42"/>
  <c r="M2" i="42"/>
  <c r="E2" i="42"/>
  <c r="S1" i="42"/>
  <c r="K1" i="42"/>
  <c r="C1" i="42"/>
  <c r="N27" i="42"/>
  <c r="L2" i="42"/>
  <c r="R1" i="42"/>
  <c r="B1" i="42"/>
  <c r="G2" i="42"/>
  <c r="F2" i="42"/>
  <c r="C2" i="45"/>
  <c r="B1" i="45"/>
  <c r="V27" i="42"/>
  <c r="F27" i="42"/>
  <c r="T2" i="42"/>
  <c r="D2" i="42"/>
  <c r="J1" i="42"/>
  <c r="B2" i="45"/>
  <c r="U27" i="42"/>
  <c r="M27" i="42"/>
  <c r="E27" i="42"/>
  <c r="S2" i="42"/>
  <c r="K2" i="42"/>
  <c r="C2" i="42"/>
  <c r="Q1" i="42"/>
  <c r="I1" i="42"/>
  <c r="T27" i="42"/>
  <c r="L27" i="42"/>
  <c r="R2" i="42"/>
  <c r="B2" i="42"/>
  <c r="H1" i="42"/>
  <c r="K27" i="42"/>
  <c r="Q2" i="42"/>
  <c r="A2" i="42"/>
  <c r="P2" i="42"/>
  <c r="E1" i="42"/>
  <c r="A2" i="45"/>
  <c r="D27" i="42"/>
  <c r="J2" i="42"/>
  <c r="P1" i="42"/>
  <c r="S27" i="42"/>
  <c r="I2" i="42"/>
  <c r="O1" i="42"/>
  <c r="L1" i="42"/>
  <c r="G1" i="42"/>
  <c r="R27" i="42"/>
  <c r="H2" i="42"/>
  <c r="V1" i="42"/>
  <c r="F1" i="42"/>
  <c r="O2" i="42"/>
  <c r="U1" i="42"/>
  <c r="N2" i="42"/>
  <c r="N1" i="42"/>
  <c r="M1" i="42"/>
  <c r="H27" i="42"/>
  <c r="T1" i="42"/>
  <c r="V2" i="42"/>
  <c r="D1" i="42"/>
  <c r="D1" i="45"/>
  <c r="B21" i="44" l="1"/>
  <c r="B26" i="44"/>
  <c r="B23" i="44"/>
  <c r="B27" i="44"/>
  <c r="B19" i="44"/>
  <c r="B13" i="44"/>
  <c r="B9" i="44"/>
  <c r="B10" i="44"/>
  <c r="B11" i="44"/>
  <c r="B12" i="44"/>
  <c r="B17" i="44"/>
  <c r="B6" i="44"/>
  <c r="B20" i="44"/>
  <c r="B7" i="44"/>
  <c r="B8" i="44"/>
  <c r="B28" i="44"/>
  <c r="B16" i="44"/>
  <c r="B18" i="44"/>
  <c r="B25" i="44"/>
  <c r="B22" i="44"/>
  <c r="B24" i="44"/>
  <c r="B15" i="44"/>
  <c r="B1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<sst xmlns="http://schemas.openxmlformats.org/spreadsheetml/2006/main" count="3746" uniqueCount="2224">
  <si>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</si>
  <si>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</si>
  <si>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</si>
  <si>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</si>
  <si>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</si>
  <si>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</si>
  <si>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</si>
  <si>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</si>
  <si>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</si>
  <si>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</si>
  <si>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</si>
  <si>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</si>
  <si>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</si>
  <si>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</si>
  <si>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</si>
  <si>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</si>
  <si>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</si>
  <si>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</si>
  <si>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</si>
  <si>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</si>
  <si>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</si>
  <si>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</si>
  <si>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</si>
  <si>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</si>
  <si>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</si>
  <si>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</si>
  <si>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</si>
  <si>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</si>
  <si>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</si>
  <si>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</si>
  <si>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</si>
  <si>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</si>
  <si>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</si>
  <si>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</si>
  <si>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</si>
  <si>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</si>
  <si>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</si>
  <si>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</si>
  <si>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</si>
  <si>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</si>
  <si>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</si>
  <si>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</si>
  <si>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</si>
  <si>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</si>
  <si>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</si>
  <si>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</si>
  <si>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</si>
  <si>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</si>
  <si>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</si>
  <si>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</si>
  <si>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</si>
  <si>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</si>
  <si>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</si>
  <si>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</si>
  <si>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</si>
  <si>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</si>
  <si>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</si>
  <si>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</si>
  <si>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</si>
  <si>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</si>
  <si>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</si>
  <si>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</si>
  <si>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</si>
  <si>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</si>
  <si>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</si>
  <si>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</si>
  <si>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</si>
  <si>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</si>
  <si>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</si>
  <si>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</si>
  <si>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</si>
  <si>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</si>
  <si>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</si>
  <si>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</si>
  <si>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</si>
  <si>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</si>
  <si>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</si>
  <si>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</si>
  <si>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</si>
  <si>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</si>
  <si>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</si>
  <si>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</si>
  <si>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</si>
  <si>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</si>
  <si>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</si>
  <si>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</si>
  <si>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</si>
  <si>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</si>
  <si>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</si>
  <si>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</si>
  <si>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</si>
  <si>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</si>
  <si>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</si>
  <si>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</si>
  <si>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</si>
  <si>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</si>
  <si>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</si>
  <si>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</si>
  <si>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</si>
  <si>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</si>
  <si>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</si>
  <si>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</si>
  <si>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</si>
  <si>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</si>
  <si>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</si>
  <si>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</si>
  <si>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</si>
  <si>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</si>
  <si>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</si>
  <si>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</si>
  <si>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</si>
  <si>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</si>
  <si>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</si>
  <si>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</si>
  <si>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</si>
  <si>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</si>
  <si>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</si>
  <si>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</si>
  <si>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</si>
  <si>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</si>
  <si>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</si>
  <si>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</si>
  <si>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</si>
  <si>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</si>
  <si>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</si>
  <si>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</si>
  <si>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</si>
  <si>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</si>
  <si>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</si>
  <si>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</si>
  <si>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</si>
  <si>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</si>
  <si>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</si>
  <si>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</si>
  <si>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</si>
  <si>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</si>
  <si>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</si>
  <si>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</si>
  <si>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</si>
  <si>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</si>
  <si>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</si>
  <si>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</si>
  <si>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</si>
  <si>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Survey</t>
  </si>
  <si>
    <t>Estimated from facility with soap</t>
  </si>
  <si>
    <t>Italy</t>
  </si>
  <si>
    <t>Cittadinanzattiva [Active Citizenship] – an independent non-profit organization 2014</t>
  </si>
  <si>
    <t>Taps</t>
  </si>
  <si>
    <t>Always present</t>
  </si>
  <si>
    <t>&gt;21300</t>
  </si>
  <si>
    <t>Estimated from ensured privacy</t>
  </si>
  <si>
    <t>Ensured privacy (doors not damaged)</t>
  </si>
  <si>
    <t>Not "missing soap"</t>
  </si>
  <si>
    <t xml:space="preserve">Data are from WHO EURO (2016) Situation of water, sanitation and hygiene in schools as the primary data source was unavailable. 213 schools were surveyed from all regions of Italy, including direct observation, but this represents less than 1% of public schools in Italy. The estimates are therefore not used.  Drinking water from taps was always present, but in a few schools it was not used for drinking because of reports of unacceptable taste. </t>
  </si>
  <si>
    <t>No</t>
  </si>
  <si>
    <t xml:space="preserve">Data are from WHO EURO (2016) Situation of water, sanitation and hygiene in schools as the primary data source was unavailable. 213 schools were surveyed from all regions of Italy, including direct observation, but this represents less than 1% of public schools in Italy. The estimates are therefore not used.  Toilet paper was missing at 40% of schools. In about 30% of schools, privacy was not ensured (damaged doors). With the assumption that all toilets in Italy are of an improved type, this statistic is used to estimate basic service in the absence of additional data on functionality or single-sex. Accessibility for disabled people was impeded in one-third of schools. </t>
  </si>
  <si>
    <t xml:space="preserve">Data are from WHO EURO (2016) Situation of water, sanitation and hygiene in schools as the primary data source was unavailable. 213 schools were surveyed from all regions of Italy, including direct observation, but this represents less than 1% of public schools in Italy. The estimates are therefore not used.  </t>
  </si>
  <si>
    <t>wat_fac_</t>
  </si>
  <si>
    <t>san_fac_</t>
  </si>
  <si>
    <t>Definition</t>
  </si>
  <si>
    <t>Basic (improved &amp; available)</t>
  </si>
  <si>
    <t>Limited</t>
  </si>
  <si>
    <t>UNESCO UIS (http://data.uis.unesco.org/)</t>
  </si>
  <si>
    <t>Other</t>
  </si>
  <si>
    <t>Basic drinking water</t>
  </si>
  <si>
    <t>Yes</t>
  </si>
  <si>
    <t>Single-sex basic sanitation facilities</t>
  </si>
  <si>
    <t>Basic handwashing facilities</t>
  </si>
  <si>
    <t>POPULATION OF SCHOOL AGE CHILDREN</t>
  </si>
  <si>
    <t>Estimated based on basic</t>
  </si>
  <si>
    <t>Improved (estimated based on basic)</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</si>
  <si>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 for basic.</t>
  </si>
  <si>
    <t>The secondary school estimate is based on coverage in lower and upper secondary schools and the school age population for each level. The national estimate is based on coverage in primary and secondary schools. Estimates for the proportion of schools with any facility and facility with water are based on the estimate for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</si>
  <si>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</si>
  <si>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</si>
  <si>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</si>
  <si>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</si>
  <si>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</si>
  <si>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</si>
  <si>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</si>
  <si>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</si>
  <si>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</si>
  <si>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</si>
  <si>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</si>
  <si>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</si>
  <si>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</si>
  <si>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</si>
  <si>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</si>
  <si>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</si>
  <si>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</si>
  <si>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</si>
  <si>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</si>
  <si>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</si>
  <si>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</si>
  <si>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</si>
  <si>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</si>
  <si>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</si>
  <si>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</si>
  <si>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ITA_2013_UIS</t>
  </si>
  <si>
    <t>ITA_2014_SUR</t>
  </si>
  <si>
    <t>ITA_2014_UIS</t>
  </si>
  <si>
    <t>ITA_2015_UIS</t>
  </si>
  <si>
    <t>ITA_2016_UIS</t>
  </si>
  <si>
    <t>2013</t>
  </si>
  <si>
    <t>2014</t>
  </si>
  <si>
    <t>2015</t>
  </si>
  <si>
    <t>2016</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</si>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</sst>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5"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i/>
      <sz val="10"/>
      <color rgb="FF80808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1" fillId="0" borderId="0" applyNumberFormat="0" applyFill="0" applyBorder="0" applyAlignment="0" applyProtection="0"/>
    <xf numFmtId="0" fontId="19" fillId="0" borderId="88"/>
    <xf numFmtId="0" fontId="15" fillId="0" borderId="88"/>
    <xf numFmtId="0" fontId="19" fillId="0" borderId="88"/>
    <xf numFmtId="0" fontId="15" fillId="0" borderId="246"/>
    <xf numFmtId="0" fontId="15" fillId="0" borderId="246"/>
    <xf numFmtId="0" fontId="15" fillId="0" borderId="246"/>
    <xf numFmtId="0" fontId="19" fillId="0" borderId="246"/>
    <xf numFmtId="0" fontId="15" fillId="0" borderId="246"/>
    <xf numFmtId="0" fontId="15" fillId="0" borderId="246"/>
    <xf numFmtId="0" fontId="45" fillId="0" borderId="246" applyNumberFormat="0" applyFill="0" applyBorder="0" applyAlignment="0" applyProtection="0"/>
    <xf numFmtId="0" fontId="22" fillId="0" borderId="246" applyNumberFormat="0" applyFill="0" applyBorder="0" applyAlignment="0" applyProtection="0"/>
    <xf numFmtId="0" fontId="53" fillId="6" borderId="246">
      <alignment horizontal="center" vertical="center"/>
    </xf>
    <xf numFmtId="0" fontId="19" fillId="0" borderId="246"/>
    <xf numFmtId="0" fontId="19" fillId="0" borderId="246"/>
    <xf numFmtId="0" fontId="15" fillId="0" borderId="246"/>
    <xf numFmtId="0" fontId="81" fillId="0" borderId="246" applyNumberFormat="0" applyFill="0" applyBorder="0" applyAlignment="0" applyProtection="0"/>
  </cellStyleXfs>
  <cellXfs count="649">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3" fillId="0" borderId="10" xfId="0" applyFont="1" applyBorder="1" applyAlignment="1">
      <alignment horizontal="left"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0" fillId="0" borderId="0" xfId="0" applyAlignment="1">
      <alignment horizontal="center" vertical="center"/>
    </xf>
    <xf numFmtId="0" fontId="0" fillId="0" borderId="0" xfId="0" applyAlignment="1">
      <alignment horizontal="center"/>
    </xf>
    <xf numFmtId="0" fontId="0" fillId="2" borderId="0" xfId="0" applyFill="1" applyAlignment="1">
      <alignment horizontal="center"/>
    </xf>
    <xf numFmtId="0" fontId="0" fillId="2" borderId="0" xfId="0" applyFill="1" applyAlignment="1">
      <alignment horizontal="center" vertical="center"/>
    </xf>
    <xf numFmtId="0" fontId="0" fillId="2" borderId="8" xfId="0" applyFill="1" applyBorder="1" applyAlignment="1">
      <alignment horizontal="center"/>
    </xf>
    <xf numFmtId="1" fontId="1" fillId="0" borderId="28" xfId="0" applyNumberFormat="1" applyFont="1" applyBorder="1" applyAlignment="1">
      <alignment horizontal="center"/>
    </xf>
    <xf numFmtId="1" fontId="3" fillId="2" borderId="28" xfId="0" applyNumberFormat="1" applyFont="1" applyFill="1" applyBorder="1" applyAlignment="1">
      <alignment horizontal="center"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0" fontId="3" fillId="0" borderId="23" xfId="0" applyFont="1" applyBorder="1" applyAlignment="1">
      <alignment horizontal="left" vertical="center" wrapText="1"/>
    </xf>
    <xf numFmtId="1" fontId="61" fillId="15" borderId="63" xfId="0" applyNumberFormat="1" applyFont="1" applyFill="1" applyBorder="1" applyAlignment="1">
      <alignment horizontal="center" vertical="center"/>
    </xf>
    <xf numFmtId="1" fontId="62" fillId="16" borderId="64" xfId="0" applyNumberFormat="1" applyFont="1" applyFill="1" applyBorder="1" applyAlignment="1">
      <alignment horizontal="center" vertical="center"/>
    </xf>
    <xf numFmtId="164" fontId="68" fillId="22" borderId="65" xfId="0" applyNumberFormat="1" applyFont="1" applyFill="1" applyBorder="1" applyAlignment="1">
      <alignment horizontal="center"/>
    </xf>
    <xf numFmtId="0" fontId="69" fillId="23" borderId="66" xfId="0" applyFont="1" applyFill="1" applyBorder="1" applyAlignment="1">
      <alignment horizontal="center"/>
    </xf>
    <xf numFmtId="0" fontId="70" fillId="24" borderId="67" xfId="0" applyFont="1" applyFill="1" applyBorder="1" applyAlignment="1">
      <alignment horizontal="center"/>
    </xf>
    <xf numFmtId="0" fontId="71" fillId="25" borderId="68" xfId="0" applyFont="1" applyFill="1" applyBorder="1" applyAlignment="1">
      <alignment horizontal="center" vertical="center"/>
    </xf>
    <xf numFmtId="0" fontId="72" fillId="26" borderId="69" xfId="0" applyFont="1" applyFill="1" applyBorder="1" applyAlignment="1">
      <alignment horizontal="center"/>
    </xf>
    <xf numFmtId="0" fontId="76" fillId="0" borderId="0" xfId="0" applyFont="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6" fillId="0" borderId="0" xfId="0" applyFont="1" applyAlignment="1">
      <alignment horizontal="left" vertical="center"/>
    </xf>
    <xf numFmtId="0" fontId="76"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11" borderId="2"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28" borderId="2" xfId="0" applyFont="1" applyFill="1" applyBorder="1" applyAlignment="1">
      <alignment vertical="center"/>
    </xf>
    <xf numFmtId="0" fontId="8" fillId="13" borderId="5" xfId="0" applyFont="1" applyFill="1" applyBorder="1" applyAlignment="1">
      <alignment vertical="center"/>
    </xf>
    <xf numFmtId="0" fontId="75" fillId="28" borderId="14" xfId="0" applyFont="1" applyFill="1" applyBorder="1" applyAlignment="1">
      <alignment vertical="center"/>
    </xf>
    <xf numFmtId="0" fontId="75" fillId="28" borderId="15" xfId="0" applyFont="1" applyFill="1" applyBorder="1" applyAlignment="1">
      <alignment vertical="center"/>
    </xf>
    <xf numFmtId="0" fontId="8" fillId="3" borderId="9" xfId="0" applyFont="1" applyFill="1" applyBorder="1"/>
    <xf numFmtId="0" fontId="8" fillId="3" borderId="7" xfId="0" applyFont="1" applyFill="1" applyBorder="1"/>
    <xf numFmtId="0" fontId="76"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5" fillId="28" borderId="5" xfId="0" applyFont="1" applyFill="1" applyBorder="1" applyAlignment="1">
      <alignment vertical="center"/>
    </xf>
    <xf numFmtId="0" fontId="75" fillId="28" borderId="19" xfId="0" applyFont="1" applyFill="1" applyBorder="1" applyAlignment="1">
      <alignment vertical="center"/>
    </xf>
    <xf numFmtId="0" fontId="75" fillId="13" borderId="14" xfId="0" applyFont="1" applyFill="1" applyBorder="1" applyAlignment="1">
      <alignment vertical="center"/>
    </xf>
    <xf numFmtId="0" fontId="75" fillId="13" borderId="15" xfId="0" applyFont="1" applyFill="1" applyBorder="1" applyAlignment="1">
      <alignment vertical="center"/>
    </xf>
    <xf numFmtId="0" fontId="8" fillId="13" borderId="18" xfId="0" applyFont="1" applyFill="1" applyBorder="1" applyAlignment="1">
      <alignment vertical="center"/>
    </xf>
    <xf numFmtId="0" fontId="75" fillId="13" borderId="5" xfId="0" applyFont="1" applyFill="1" applyBorder="1" applyAlignment="1">
      <alignment vertical="center"/>
    </xf>
    <xf numFmtId="0" fontId="75" fillId="13" borderId="19" xfId="0" applyFont="1" applyFill="1" applyBorder="1" applyAlignment="1">
      <alignment vertical="center"/>
    </xf>
    <xf numFmtId="0" fontId="75" fillId="27" borderId="14" xfId="0" applyFont="1" applyFill="1" applyBorder="1" applyAlignment="1">
      <alignment vertical="center"/>
    </xf>
    <xf numFmtId="0" fontId="75" fillId="27" borderId="15" xfId="0" applyFont="1" applyFill="1" applyBorder="1" applyAlignment="1">
      <alignment vertical="center"/>
    </xf>
    <xf numFmtId="0" fontId="8" fillId="27" borderId="18" xfId="0" applyFont="1" applyFill="1" applyBorder="1" applyAlignment="1">
      <alignment vertical="center"/>
    </xf>
    <xf numFmtId="0" fontId="75" fillId="27" borderId="5" xfId="0" applyFont="1" applyFill="1" applyBorder="1" applyAlignment="1">
      <alignment vertical="center"/>
    </xf>
    <xf numFmtId="0" fontId="75" fillId="27" borderId="19" xfId="0" applyFont="1" applyFill="1" applyBorder="1" applyAlignment="1">
      <alignment vertical="center"/>
    </xf>
    <xf numFmtId="0" fontId="63" fillId="17" borderId="69" xfId="0" applyFont="1" applyFill="1" applyBorder="1" applyAlignment="1">
      <alignment horizontal="center" vertical="center"/>
    </xf>
    <xf numFmtId="164" fontId="64" fillId="18" borderId="69" xfId="0" applyNumberFormat="1" applyFont="1" applyFill="1" applyBorder="1" applyAlignment="1">
      <alignment horizontal="center"/>
    </xf>
    <xf numFmtId="0" fontId="65" fillId="19" borderId="69" xfId="0" applyFont="1" applyFill="1" applyBorder="1" applyAlignment="1">
      <alignment horizontal="center"/>
    </xf>
    <xf numFmtId="0" fontId="66" fillId="20" borderId="69" xfId="0" applyFont="1" applyFill="1" applyBorder="1" applyAlignment="1">
      <alignment horizontal="center"/>
    </xf>
    <xf numFmtId="0" fontId="67" fillId="21" borderId="69" xfId="0" applyFont="1" applyFill="1" applyBorder="1" applyAlignment="1">
      <alignment horizontal="center"/>
    </xf>
    <xf numFmtId="0" fontId="10" fillId="28" borderId="20" xfId="0" applyFont="1" applyFill="1" applyBorder="1" applyAlignment="1">
      <alignment horizontal="left" vertical="center"/>
    </xf>
    <xf numFmtId="0" fontId="8" fillId="3" borderId="70"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70" xfId="0" applyBorder="1"/>
    <xf numFmtId="0" fontId="88" fillId="0" borderId="0" xfId="0" applyFont="1" applyAlignment="1">
      <alignment vertical="center"/>
    </xf>
    <xf numFmtId="0" fontId="90" fillId="0" borderId="0" xfId="0" applyFont="1" applyAlignment="1">
      <alignment vertical="center"/>
    </xf>
    <xf numFmtId="0" fontId="92" fillId="0" borderId="0" xfId="0" applyFont="1" applyAlignment="1">
      <alignment vertical="center"/>
    </xf>
    <xf numFmtId="0" fontId="75" fillId="27" borderId="14" xfId="0" applyFont="1" applyFill="1" applyBorder="1" applyAlignment="1">
      <alignment horizontal="left" vertical="center"/>
    </xf>
    <xf numFmtId="0" fontId="75" fillId="28" borderId="14" xfId="0" applyFont="1" applyFill="1" applyBorder="1" applyAlignment="1">
      <alignment horizontal="left" vertical="center"/>
    </xf>
    <xf numFmtId="0" fontId="75" fillId="13" borderId="14" xfId="0" applyFont="1" applyFill="1" applyBorder="1" applyAlignment="1">
      <alignment horizontal="left" vertical="center"/>
    </xf>
    <xf numFmtId="1" fontId="95" fillId="36" borderId="90" xfId="0" applyNumberFormat="1" applyFont="1" applyFill="1" applyBorder="1" applyAlignment="1" applyProtection="1">
      <alignment horizontal="center" vertical="center"/>
    </xf>
    <xf numFmtId="1" fontId="96" fillId="37" borderId="91" xfId="0" applyNumberFormat="1" applyFont="1" applyFill="1" applyBorder="1" applyAlignment="1" applyProtection="1">
      <alignment horizontal="center" vertical="center"/>
    </xf>
    <xf numFmtId="1" fontId="97" fillId="38" borderId="92" xfId="0" applyNumberFormat="1" applyFont="1" applyFill="1" applyBorder="1" applyAlignment="1" applyProtection="1">
      <alignment horizontal="center" vertical="center"/>
    </xf>
    <xf numFmtId="1" fontId="98" fillId="39" borderId="93" xfId="0" applyNumberFormat="1" applyFont="1" applyFill="1" applyBorder="1" applyAlignment="1" applyProtection="1">
      <alignment horizontal="center" vertical="center"/>
    </xf>
    <xf numFmtId="1" fontId="99" fillId="40" borderId="94" xfId="0" applyNumberFormat="1" applyFont="1" applyFill="1" applyBorder="1" applyAlignment="1" applyProtection="1">
      <alignment horizontal="center" vertical="center"/>
    </xf>
    <xf numFmtId="1" fontId="100" fillId="41" borderId="95" xfId="0" applyNumberFormat="1" applyFont="1" applyFill="1" applyBorder="1" applyAlignment="1" applyProtection="1">
      <alignment horizontal="center" vertical="center"/>
    </xf>
    <xf numFmtId="1" fontId="101" fillId="42" borderId="96" xfId="0" applyNumberFormat="1" applyFont="1" applyFill="1" applyBorder="1" applyAlignment="1" applyProtection="1">
      <alignment horizontal="center" vertical="center"/>
    </xf>
    <xf numFmtId="1" fontId="102" fillId="43" borderId="97" xfId="0" applyNumberFormat="1" applyFont="1" applyFill="1" applyBorder="1" applyAlignment="1" applyProtection="1">
      <alignment horizontal="center" vertical="center"/>
    </xf>
    <xf numFmtId="1" fontId="103" fillId="44" borderId="98" xfId="0" applyNumberFormat="1" applyFont="1" applyFill="1" applyBorder="1" applyAlignment="1" applyProtection="1">
      <alignment horizontal="center" vertical="center"/>
    </xf>
    <xf numFmtId="1" fontId="104" fillId="45" borderId="99" xfId="0" applyNumberFormat="1" applyFont="1" applyFill="1" applyBorder="1" applyAlignment="1" applyProtection="1">
      <alignment horizontal="center" vertical="center"/>
    </xf>
    <xf numFmtId="1" fontId="105" fillId="46" borderId="100" xfId="0" applyNumberFormat="1" applyFont="1" applyFill="1" applyBorder="1" applyAlignment="1" applyProtection="1">
      <alignment horizontal="center" vertical="center"/>
    </xf>
    <xf numFmtId="1" fontId="106" fillId="47" borderId="101" xfId="0" applyNumberFormat="1" applyFont="1" applyFill="1" applyBorder="1" applyAlignment="1" applyProtection="1">
      <alignment horizontal="center" vertical="center"/>
    </xf>
    <xf numFmtId="1" fontId="107" fillId="48" borderId="102" xfId="0" applyNumberFormat="1" applyFont="1" applyFill="1" applyBorder="1" applyAlignment="1" applyProtection="1">
      <alignment horizontal="center" vertical="center"/>
    </xf>
    <xf numFmtId="1" fontId="108" fillId="49" borderId="103" xfId="0" applyNumberFormat="1" applyFont="1" applyFill="1" applyBorder="1" applyAlignment="1" applyProtection="1">
      <alignment horizontal="center" vertical="center"/>
    </xf>
    <xf numFmtId="1" fontId="109" fillId="50" borderId="104" xfId="0" applyNumberFormat="1" applyFont="1" applyFill="1" applyBorder="1" applyAlignment="1" applyProtection="1">
      <alignment horizontal="center" vertical="center"/>
    </xf>
    <xf numFmtId="1" fontId="110" fillId="51" borderId="105" xfId="0" applyNumberFormat="1" applyFont="1" applyFill="1" applyBorder="1" applyAlignment="1" applyProtection="1">
      <alignment horizontal="center" vertical="center"/>
    </xf>
    <xf numFmtId="1" fontId="111" fillId="52" borderId="106" xfId="0" applyNumberFormat="1" applyFont="1" applyFill="1" applyBorder="1" applyAlignment="1" applyProtection="1">
      <alignment horizontal="center" vertical="center"/>
    </xf>
    <xf numFmtId="1" fontId="112" fillId="53" borderId="107" xfId="0" applyNumberFormat="1" applyFont="1" applyFill="1" applyBorder="1" applyAlignment="1" applyProtection="1">
      <alignment horizontal="center" vertical="center"/>
    </xf>
    <xf numFmtId="1" fontId="113" fillId="54" borderId="108" xfId="0" applyNumberFormat="1" applyFont="1" applyFill="1" applyBorder="1" applyAlignment="1" applyProtection="1">
      <alignment horizontal="center" vertical="center"/>
    </xf>
    <xf numFmtId="1" fontId="114" fillId="55" borderId="109" xfId="0" applyNumberFormat="1" applyFont="1" applyFill="1" applyBorder="1" applyAlignment="1" applyProtection="1">
      <alignment horizontal="center" vertical="center"/>
    </xf>
    <xf numFmtId="1" fontId="115" fillId="56" borderId="110" xfId="0" applyNumberFormat="1" applyFont="1" applyFill="1" applyBorder="1" applyAlignment="1" applyProtection="1">
      <alignment horizontal="center" vertical="center"/>
    </xf>
    <xf numFmtId="1" fontId="116" fillId="57" borderId="111" xfId="0" applyNumberFormat="1" applyFont="1" applyFill="1" applyBorder="1" applyAlignment="1" applyProtection="1">
      <alignment horizontal="center" vertical="center"/>
    </xf>
    <xf numFmtId="1" fontId="117" fillId="58" borderId="112" xfId="0" applyNumberFormat="1" applyFont="1" applyFill="1" applyBorder="1" applyAlignment="1" applyProtection="1">
      <alignment horizontal="center" vertical="center"/>
    </xf>
    <xf numFmtId="1" fontId="118" fillId="59" borderId="113" xfId="0" applyNumberFormat="1" applyFont="1" applyFill="1" applyBorder="1" applyAlignment="1" applyProtection="1">
      <alignment horizontal="center" vertical="center"/>
    </xf>
    <xf numFmtId="1" fontId="119" fillId="60" borderId="114" xfId="0" applyNumberFormat="1" applyFont="1" applyFill="1" applyBorder="1" applyAlignment="1" applyProtection="1">
      <alignment horizontal="center" vertical="center"/>
    </xf>
    <xf numFmtId="1" fontId="120" fillId="61" borderId="115" xfId="0" applyNumberFormat="1" applyFont="1" applyFill="1" applyBorder="1" applyAlignment="1" applyProtection="1">
      <alignment horizontal="center" vertical="center"/>
    </xf>
    <xf numFmtId="0" fontId="121" fillId="62" borderId="116" xfId="0" applyNumberFormat="1" applyFont="1" applyFill="1" applyBorder="1" applyAlignment="1" applyProtection="1">
      <alignment horizontal="center" vertical="center"/>
    </xf>
    <xf numFmtId="164" fontId="122" fillId="63" borderId="117" xfId="0" applyNumberFormat="1" applyFont="1" applyFill="1" applyBorder="1" applyAlignment="1" applyProtection="1">
      <alignment horizontal="center"/>
    </xf>
    <xf numFmtId="0" fontId="123" fillId="64" borderId="118" xfId="0" applyNumberFormat="1" applyFont="1" applyFill="1" applyBorder="1" applyAlignment="1" applyProtection="1">
      <alignment horizontal="center"/>
    </xf>
    <xf numFmtId="0" fontId="124" fillId="65" borderId="119" xfId="0" applyNumberFormat="1" applyFont="1" applyFill="1" applyBorder="1" applyAlignment="1" applyProtection="1">
      <alignment horizontal="center"/>
    </xf>
    <xf numFmtId="0" fontId="125" fillId="66" borderId="120" xfId="0" applyNumberFormat="1" applyFont="1" applyFill="1" applyBorder="1" applyAlignment="1" applyProtection="1">
      <alignment horizontal="center"/>
    </xf>
    <xf numFmtId="0" fontId="126" fillId="67" borderId="121" xfId="0" applyNumberFormat="1" applyFont="1" applyFill="1" applyBorder="1" applyAlignment="1" applyProtection="1">
      <alignment horizontal="center" vertical="center"/>
    </xf>
    <xf numFmtId="164" fontId="127" fillId="68" borderId="122" xfId="0" applyNumberFormat="1" applyFont="1" applyFill="1" applyBorder="1" applyAlignment="1" applyProtection="1">
      <alignment horizontal="center"/>
    </xf>
    <xf numFmtId="0" fontId="128" fillId="69" borderId="123" xfId="0" applyNumberFormat="1" applyFont="1" applyFill="1" applyBorder="1" applyAlignment="1" applyProtection="1">
      <alignment horizontal="center"/>
    </xf>
    <xf numFmtId="0" fontId="129" fillId="70" borderId="124" xfId="0" applyNumberFormat="1" applyFont="1" applyFill="1" applyBorder="1" applyAlignment="1" applyProtection="1">
      <alignment horizontal="center"/>
    </xf>
    <xf numFmtId="0" fontId="130" fillId="71" borderId="125" xfId="0" applyNumberFormat="1" applyFont="1" applyFill="1" applyBorder="1" applyAlignment="1" applyProtection="1">
      <alignment horizontal="center"/>
    </xf>
    <xf numFmtId="0" fontId="131" fillId="72" borderId="126" xfId="0" applyNumberFormat="1" applyFont="1" applyFill="1" applyBorder="1" applyAlignment="1" applyProtection="1">
      <alignment horizontal="center" vertical="center"/>
    </xf>
    <xf numFmtId="164" fontId="132" fillId="73" borderId="127" xfId="0" applyNumberFormat="1" applyFont="1" applyFill="1" applyBorder="1" applyAlignment="1" applyProtection="1">
      <alignment horizontal="center"/>
    </xf>
    <xf numFmtId="0" fontId="133" fillId="74" borderId="128" xfId="0" applyNumberFormat="1" applyFont="1" applyFill="1" applyBorder="1" applyAlignment="1" applyProtection="1">
      <alignment horizontal="center"/>
    </xf>
    <xf numFmtId="0" fontId="134" fillId="75" borderId="129" xfId="0" applyNumberFormat="1" applyFont="1" applyFill="1" applyBorder="1" applyAlignment="1" applyProtection="1">
      <alignment horizontal="center"/>
    </xf>
    <xf numFmtId="0" fontId="135" fillId="76" borderId="130" xfId="0" applyNumberFormat="1" applyFont="1" applyFill="1" applyBorder="1" applyAlignment="1" applyProtection="1">
      <alignment horizontal="center"/>
    </xf>
    <xf numFmtId="0" fontId="136" fillId="77" borderId="131" xfId="0" applyNumberFormat="1" applyFont="1" applyFill="1" applyBorder="1" applyAlignment="1" applyProtection="1">
      <alignment horizontal="center" vertical="center"/>
    </xf>
    <xf numFmtId="164" fontId="137" fillId="78" borderId="132" xfId="0" applyNumberFormat="1" applyFont="1" applyFill="1" applyBorder="1" applyAlignment="1" applyProtection="1">
      <alignment horizontal="center"/>
    </xf>
    <xf numFmtId="0" fontId="138" fillId="79" borderId="133" xfId="0" applyNumberFormat="1" applyFont="1" applyFill="1" applyBorder="1" applyAlignment="1" applyProtection="1">
      <alignment horizontal="center"/>
    </xf>
    <xf numFmtId="0" fontId="139" fillId="80" borderId="134" xfId="0" applyNumberFormat="1" applyFont="1" applyFill="1" applyBorder="1" applyAlignment="1" applyProtection="1">
      <alignment horizontal="center"/>
    </xf>
    <xf numFmtId="0" fontId="140" fillId="81" borderId="135" xfId="0" applyNumberFormat="1" applyFont="1" applyFill="1" applyBorder="1" applyAlignment="1" applyProtection="1">
      <alignment horizontal="center"/>
    </xf>
    <xf numFmtId="0" fontId="141" fillId="82" borderId="136" xfId="0" applyNumberFormat="1" applyFont="1" applyFill="1" applyBorder="1" applyAlignment="1" applyProtection="1">
      <alignment horizontal="center" vertical="center"/>
    </xf>
    <xf numFmtId="164" fontId="142" fillId="83" borderId="137" xfId="0" applyNumberFormat="1" applyFont="1" applyFill="1" applyBorder="1" applyAlignment="1" applyProtection="1">
      <alignment horizontal="center"/>
    </xf>
    <xf numFmtId="0" fontId="143" fillId="84" borderId="138" xfId="0" applyNumberFormat="1" applyFont="1" applyFill="1" applyBorder="1" applyAlignment="1" applyProtection="1">
      <alignment horizontal="center"/>
    </xf>
    <xf numFmtId="0" fontId="144" fillId="85" borderId="139" xfId="0" applyNumberFormat="1" applyFont="1" applyFill="1" applyBorder="1" applyAlignment="1" applyProtection="1">
      <alignment horizontal="center"/>
    </xf>
    <xf numFmtId="0" fontId="145" fillId="86" borderId="140" xfId="0" applyNumberFormat="1" applyFont="1" applyFill="1" applyBorder="1" applyAlignment="1" applyProtection="1">
      <alignment horizontal="center"/>
    </xf>
    <xf numFmtId="0" fontId="146" fillId="87" borderId="141" xfId="0" applyNumberFormat="1" applyFont="1" applyFill="1" applyBorder="1" applyAlignment="1" applyProtection="1">
      <alignment horizontal="center" vertical="center"/>
    </xf>
    <xf numFmtId="164" fontId="147" fillId="88" borderId="142" xfId="0" applyNumberFormat="1" applyFont="1" applyFill="1" applyBorder="1" applyAlignment="1" applyProtection="1">
      <alignment horizontal="center"/>
    </xf>
    <xf numFmtId="0" fontId="148" fillId="89" borderId="143" xfId="0" applyNumberFormat="1" applyFont="1" applyFill="1" applyBorder="1" applyAlignment="1" applyProtection="1">
      <alignment horizontal="center"/>
    </xf>
    <xf numFmtId="0" fontId="149" fillId="90" borderId="144" xfId="0" applyNumberFormat="1" applyFont="1" applyFill="1" applyBorder="1" applyAlignment="1" applyProtection="1">
      <alignment horizontal="center"/>
    </xf>
    <xf numFmtId="0" fontId="150" fillId="91" borderId="145" xfId="0" applyNumberFormat="1" applyFont="1" applyFill="1" applyBorder="1" applyAlignment="1" applyProtection="1">
      <alignment horizontal="center"/>
    </xf>
    <xf numFmtId="0" fontId="151" fillId="92" borderId="146" xfId="0" applyNumberFormat="1" applyFont="1" applyFill="1" applyBorder="1" applyAlignment="1" applyProtection="1">
      <alignment horizontal="center" vertical="center"/>
    </xf>
    <xf numFmtId="164" fontId="152" fillId="93" borderId="147" xfId="0" applyNumberFormat="1" applyFont="1" applyFill="1" applyBorder="1" applyAlignment="1" applyProtection="1">
      <alignment horizontal="center"/>
    </xf>
    <xf numFmtId="0" fontId="153" fillId="94" borderId="148" xfId="0" applyNumberFormat="1" applyFont="1" applyFill="1" applyBorder="1" applyAlignment="1" applyProtection="1">
      <alignment horizontal="center"/>
    </xf>
    <xf numFmtId="0" fontId="154" fillId="95" borderId="149" xfId="0" applyNumberFormat="1" applyFont="1" applyFill="1" applyBorder="1" applyAlignment="1" applyProtection="1">
      <alignment horizontal="center"/>
    </xf>
    <xf numFmtId="0" fontId="155" fillId="96" borderId="150" xfId="0" applyNumberFormat="1" applyFont="1" applyFill="1" applyBorder="1" applyAlignment="1" applyProtection="1">
      <alignment horizontal="center"/>
    </xf>
    <xf numFmtId="0" fontId="156" fillId="97" borderId="151" xfId="0" applyNumberFormat="1" applyFont="1" applyFill="1" applyBorder="1" applyAlignment="1" applyProtection="1">
      <alignment horizontal="center" vertical="center"/>
    </xf>
    <xf numFmtId="164" fontId="157" fillId="98" borderId="152" xfId="0" applyNumberFormat="1" applyFont="1" applyFill="1" applyBorder="1" applyAlignment="1" applyProtection="1">
      <alignment horizontal="center"/>
    </xf>
    <xf numFmtId="0" fontId="158" fillId="99" borderId="153" xfId="0" applyNumberFormat="1" applyFont="1" applyFill="1" applyBorder="1" applyAlignment="1" applyProtection="1">
      <alignment horizontal="center"/>
    </xf>
    <xf numFmtId="0" fontId="159" fillId="100" borderId="154" xfId="0" applyNumberFormat="1" applyFont="1" applyFill="1" applyBorder="1" applyAlignment="1" applyProtection="1">
      <alignment horizontal="center"/>
    </xf>
    <xf numFmtId="0" fontId="160" fillId="101" borderId="155" xfId="0" applyNumberFormat="1" applyFont="1" applyFill="1" applyBorder="1" applyAlignment="1" applyProtection="1">
      <alignment horizontal="center"/>
    </xf>
    <xf numFmtId="0" fontId="161" fillId="102" borderId="156" xfId="0" applyNumberFormat="1" applyFont="1" applyFill="1" applyBorder="1" applyAlignment="1" applyProtection="1">
      <alignment horizontal="center" vertical="center"/>
    </xf>
    <xf numFmtId="164" fontId="162" fillId="103" borderId="157" xfId="0" applyNumberFormat="1" applyFont="1" applyFill="1" applyBorder="1" applyAlignment="1" applyProtection="1">
      <alignment horizontal="center"/>
    </xf>
    <xf numFmtId="0" fontId="163" fillId="104" borderId="158" xfId="0" applyNumberFormat="1" applyFont="1" applyFill="1" applyBorder="1" applyAlignment="1" applyProtection="1">
      <alignment horizontal="center"/>
    </xf>
    <xf numFmtId="0" fontId="164" fillId="105" borderId="159" xfId="0" applyNumberFormat="1" applyFont="1" applyFill="1" applyBorder="1" applyAlignment="1" applyProtection="1">
      <alignment horizontal="center"/>
    </xf>
    <xf numFmtId="0" fontId="165" fillId="106" borderId="160" xfId="0" applyNumberFormat="1" applyFont="1" applyFill="1" applyBorder="1" applyAlignment="1" applyProtection="1">
      <alignment horizontal="center"/>
    </xf>
    <xf numFmtId="0" fontId="166" fillId="107" borderId="161" xfId="0" applyNumberFormat="1" applyFont="1" applyFill="1" applyBorder="1" applyAlignment="1" applyProtection="1">
      <alignment horizontal="center" vertical="center"/>
    </xf>
    <xf numFmtId="164" fontId="167" fillId="108" borderId="162" xfId="0" applyNumberFormat="1" applyFont="1" applyFill="1" applyBorder="1" applyAlignment="1" applyProtection="1">
      <alignment horizontal="center"/>
    </xf>
    <xf numFmtId="0" fontId="168" fillId="109" borderId="163" xfId="0" applyNumberFormat="1" applyFont="1" applyFill="1" applyBorder="1" applyAlignment="1" applyProtection="1">
      <alignment horizontal="center"/>
    </xf>
    <xf numFmtId="0" fontId="169" fillId="110" borderId="164" xfId="0" applyNumberFormat="1" applyFont="1" applyFill="1" applyBorder="1" applyAlignment="1" applyProtection="1">
      <alignment horizontal="center"/>
    </xf>
    <xf numFmtId="0" fontId="170" fillId="111" borderId="165" xfId="0" applyNumberFormat="1" applyFont="1" applyFill="1" applyBorder="1" applyAlignment="1" applyProtection="1">
      <alignment horizontal="center"/>
    </xf>
    <xf numFmtId="0" fontId="171" fillId="112" borderId="166" xfId="0" applyNumberFormat="1" applyFont="1" applyFill="1" applyBorder="1" applyAlignment="1" applyProtection="1">
      <alignment horizontal="center" vertical="center"/>
    </xf>
    <xf numFmtId="164" fontId="172" fillId="113" borderId="167" xfId="0" applyNumberFormat="1" applyFont="1" applyFill="1" applyBorder="1" applyAlignment="1" applyProtection="1">
      <alignment horizontal="center"/>
    </xf>
    <xf numFmtId="0" fontId="173" fillId="114" borderId="168" xfId="0" applyNumberFormat="1" applyFont="1" applyFill="1" applyBorder="1" applyAlignment="1" applyProtection="1">
      <alignment horizontal="center"/>
    </xf>
    <xf numFmtId="0" fontId="174" fillId="115" borderId="169" xfId="0" applyNumberFormat="1" applyFont="1" applyFill="1" applyBorder="1" applyAlignment="1" applyProtection="1">
      <alignment horizontal="center"/>
    </xf>
    <xf numFmtId="0" fontId="175" fillId="116" borderId="170" xfId="0" applyNumberFormat="1" applyFont="1" applyFill="1" applyBorder="1" applyAlignment="1" applyProtection="1">
      <alignment horizontal="center"/>
    </xf>
    <xf numFmtId="0" fontId="176" fillId="117" borderId="171" xfId="0" applyNumberFormat="1" applyFont="1" applyFill="1" applyBorder="1" applyAlignment="1" applyProtection="1">
      <alignment horizontal="center" vertical="center"/>
    </xf>
    <xf numFmtId="164" fontId="177" fillId="118" borderId="172" xfId="0" applyNumberFormat="1" applyFont="1" applyFill="1" applyBorder="1" applyAlignment="1" applyProtection="1">
      <alignment horizontal="center"/>
    </xf>
    <xf numFmtId="0" fontId="178" fillId="119" borderId="173" xfId="0" applyNumberFormat="1" applyFont="1" applyFill="1" applyBorder="1" applyAlignment="1" applyProtection="1">
      <alignment horizontal="center"/>
    </xf>
    <xf numFmtId="0" fontId="179" fillId="120" borderId="174" xfId="0" applyNumberFormat="1" applyFont="1" applyFill="1" applyBorder="1" applyAlignment="1" applyProtection="1">
      <alignment horizontal="center"/>
    </xf>
    <xf numFmtId="0" fontId="180" fillId="121" borderId="175" xfId="0" applyNumberFormat="1" applyFont="1" applyFill="1" applyBorder="1" applyAlignment="1" applyProtection="1">
      <alignment horizontal="center"/>
    </xf>
    <xf numFmtId="0" fontId="181" fillId="122" borderId="176" xfId="0" applyNumberFormat="1" applyFont="1" applyFill="1" applyBorder="1" applyAlignment="1" applyProtection="1">
      <alignment horizontal="center" vertical="center"/>
    </xf>
    <xf numFmtId="164" fontId="182" fillId="123" borderId="177" xfId="0" applyNumberFormat="1" applyFont="1" applyFill="1" applyBorder="1" applyAlignment="1" applyProtection="1">
      <alignment horizontal="center"/>
    </xf>
    <xf numFmtId="0" fontId="183" fillId="124" borderId="178" xfId="0" applyNumberFormat="1" applyFont="1" applyFill="1" applyBorder="1" applyAlignment="1" applyProtection="1">
      <alignment horizontal="center"/>
    </xf>
    <xf numFmtId="0" fontId="184" fillId="125" borderId="179" xfId="0" applyNumberFormat="1" applyFont="1" applyFill="1" applyBorder="1" applyAlignment="1" applyProtection="1">
      <alignment horizontal="center"/>
    </xf>
    <xf numFmtId="0" fontId="185" fillId="126" borderId="180" xfId="0" applyNumberFormat="1" applyFont="1" applyFill="1" applyBorder="1" applyAlignment="1" applyProtection="1">
      <alignment horizontal="center"/>
    </xf>
    <xf numFmtId="0" fontId="186" fillId="127" borderId="181" xfId="0" applyNumberFormat="1" applyFont="1" applyFill="1" applyBorder="1" applyAlignment="1" applyProtection="1">
      <alignment horizontal="center" vertical="center"/>
    </xf>
    <xf numFmtId="164" fontId="187" fillId="128" borderId="182" xfId="0" applyNumberFormat="1" applyFont="1" applyFill="1" applyBorder="1" applyAlignment="1" applyProtection="1">
      <alignment horizontal="center"/>
    </xf>
    <xf numFmtId="0" fontId="188" fillId="129" borderId="183" xfId="0" applyNumberFormat="1" applyFont="1" applyFill="1" applyBorder="1" applyAlignment="1" applyProtection="1">
      <alignment horizontal="center"/>
    </xf>
    <xf numFmtId="0" fontId="189" fillId="130" borderId="184" xfId="0" applyNumberFormat="1" applyFont="1" applyFill="1" applyBorder="1" applyAlignment="1" applyProtection="1">
      <alignment horizontal="center"/>
    </xf>
    <xf numFmtId="0" fontId="190" fillId="131" borderId="185" xfId="0" applyNumberFormat="1" applyFont="1" applyFill="1" applyBorder="1" applyAlignment="1" applyProtection="1">
      <alignment horizontal="center"/>
    </xf>
    <xf numFmtId="0" fontId="191" fillId="132" borderId="186" xfId="0" applyNumberFormat="1" applyFont="1" applyFill="1" applyBorder="1" applyAlignment="1" applyProtection="1">
      <alignment horizontal="center" vertical="center"/>
    </xf>
    <xf numFmtId="164" fontId="192" fillId="133" borderId="187" xfId="0" applyNumberFormat="1" applyFont="1" applyFill="1" applyBorder="1" applyAlignment="1" applyProtection="1">
      <alignment horizontal="center"/>
    </xf>
    <xf numFmtId="0" fontId="193" fillId="134" borderId="188" xfId="0" applyNumberFormat="1" applyFont="1" applyFill="1" applyBorder="1" applyAlignment="1" applyProtection="1">
      <alignment horizontal="center"/>
    </xf>
    <xf numFmtId="0" fontId="194" fillId="135" borderId="189" xfId="0" applyNumberFormat="1" applyFont="1" applyFill="1" applyBorder="1" applyAlignment="1" applyProtection="1">
      <alignment horizontal="center"/>
    </xf>
    <xf numFmtId="0" fontId="195" fillId="136" borderId="190" xfId="0" applyNumberFormat="1" applyFont="1" applyFill="1" applyBorder="1" applyAlignment="1" applyProtection="1">
      <alignment horizontal="center"/>
    </xf>
    <xf numFmtId="0" fontId="196" fillId="137" borderId="191" xfId="0" applyNumberFormat="1" applyFont="1" applyFill="1" applyBorder="1" applyAlignment="1" applyProtection="1">
      <alignment horizontal="center" vertical="center"/>
    </xf>
    <xf numFmtId="164" fontId="197" fillId="138" borderId="192" xfId="0" applyNumberFormat="1" applyFont="1" applyFill="1" applyBorder="1" applyAlignment="1" applyProtection="1">
      <alignment horizontal="center"/>
    </xf>
    <xf numFmtId="0" fontId="198" fillId="139" borderId="193" xfId="0" applyNumberFormat="1" applyFont="1" applyFill="1" applyBorder="1" applyAlignment="1" applyProtection="1">
      <alignment horizontal="center"/>
    </xf>
    <xf numFmtId="0" fontId="199" fillId="140" borderId="194" xfId="0" applyNumberFormat="1" applyFont="1" applyFill="1" applyBorder="1" applyAlignment="1" applyProtection="1">
      <alignment horizontal="center"/>
    </xf>
    <xf numFmtId="0" fontId="200" fillId="141" borderId="195" xfId="0" applyNumberFormat="1" applyFont="1" applyFill="1" applyBorder="1" applyAlignment="1" applyProtection="1">
      <alignment horizontal="center"/>
    </xf>
    <xf numFmtId="0" fontId="201" fillId="142" borderId="196" xfId="0" applyNumberFormat="1" applyFont="1" applyFill="1" applyBorder="1" applyAlignment="1" applyProtection="1">
      <alignment horizontal="center" vertical="center"/>
    </xf>
    <xf numFmtId="164" fontId="202" fillId="143" borderId="197" xfId="0" applyNumberFormat="1" applyFont="1" applyFill="1" applyBorder="1" applyAlignment="1" applyProtection="1">
      <alignment horizontal="center"/>
    </xf>
    <xf numFmtId="0" fontId="203" fillId="144" borderId="198" xfId="0" applyNumberFormat="1" applyFont="1" applyFill="1" applyBorder="1" applyAlignment="1" applyProtection="1">
      <alignment horizontal="center"/>
    </xf>
    <xf numFmtId="0" fontId="204" fillId="145" borderId="199" xfId="0" applyNumberFormat="1" applyFont="1" applyFill="1" applyBorder="1" applyAlignment="1" applyProtection="1">
      <alignment horizontal="center"/>
    </xf>
    <xf numFmtId="0" fontId="205" fillId="146" borderId="200" xfId="0" applyNumberFormat="1" applyFont="1" applyFill="1" applyBorder="1" applyAlignment="1" applyProtection="1">
      <alignment horizontal="center"/>
    </xf>
    <xf numFmtId="0" fontId="206" fillId="147" borderId="201" xfId="0" applyNumberFormat="1" applyFont="1" applyFill="1" applyBorder="1" applyAlignment="1" applyProtection="1">
      <alignment horizontal="center" vertical="center"/>
    </xf>
    <xf numFmtId="164" fontId="207" fillId="148" borderId="202" xfId="0" applyNumberFormat="1" applyFont="1" applyFill="1" applyBorder="1" applyAlignment="1" applyProtection="1">
      <alignment horizontal="center"/>
    </xf>
    <xf numFmtId="0" fontId="208" fillId="149" borderId="203" xfId="0" applyNumberFormat="1" applyFont="1" applyFill="1" applyBorder="1" applyAlignment="1" applyProtection="1">
      <alignment horizontal="center"/>
    </xf>
    <xf numFmtId="0" fontId="209" fillId="150" borderId="204" xfId="0" applyNumberFormat="1" applyFont="1" applyFill="1" applyBorder="1" applyAlignment="1" applyProtection="1">
      <alignment horizontal="center"/>
    </xf>
    <xf numFmtId="0" fontId="210" fillId="151" borderId="205" xfId="0" applyNumberFormat="1" applyFont="1" applyFill="1" applyBorder="1" applyAlignment="1" applyProtection="1">
      <alignment horizontal="center"/>
    </xf>
    <xf numFmtId="0" fontId="211" fillId="152" borderId="206" xfId="0" applyNumberFormat="1" applyFont="1" applyFill="1" applyBorder="1" applyAlignment="1" applyProtection="1">
      <alignment horizontal="center" vertical="center"/>
    </xf>
    <xf numFmtId="164" fontId="212" fillId="153" borderId="207" xfId="0" applyNumberFormat="1" applyFont="1" applyFill="1" applyBorder="1" applyAlignment="1" applyProtection="1">
      <alignment horizontal="center"/>
    </xf>
    <xf numFmtId="0" fontId="213" fillId="154" borderId="208" xfId="0" applyNumberFormat="1" applyFont="1" applyFill="1" applyBorder="1" applyAlignment="1" applyProtection="1">
      <alignment horizontal="center"/>
    </xf>
    <xf numFmtId="0" fontId="214" fillId="155" borderId="209" xfId="0" applyNumberFormat="1" applyFont="1" applyFill="1" applyBorder="1" applyAlignment="1" applyProtection="1">
      <alignment horizontal="center"/>
    </xf>
    <xf numFmtId="0" fontId="215" fillId="156" borderId="210" xfId="0" applyNumberFormat="1" applyFont="1" applyFill="1" applyBorder="1" applyAlignment="1" applyProtection="1">
      <alignment horizontal="center"/>
    </xf>
    <xf numFmtId="0" fontId="216" fillId="157" borderId="211" xfId="0" applyNumberFormat="1" applyFont="1" applyFill="1" applyBorder="1" applyAlignment="1" applyProtection="1">
      <alignment horizontal="center" vertical="center"/>
    </xf>
    <xf numFmtId="164" fontId="217" fillId="158" borderId="212" xfId="0" applyNumberFormat="1" applyFont="1" applyFill="1" applyBorder="1" applyAlignment="1" applyProtection="1">
      <alignment horizontal="center"/>
    </xf>
    <xf numFmtId="0" fontId="218" fillId="159" borderId="213" xfId="0" applyNumberFormat="1" applyFont="1" applyFill="1" applyBorder="1" applyAlignment="1" applyProtection="1">
      <alignment horizontal="center"/>
    </xf>
    <xf numFmtId="0" fontId="219" fillId="160" borderId="214" xfId="0" applyNumberFormat="1" applyFont="1" applyFill="1" applyBorder="1" applyAlignment="1" applyProtection="1">
      <alignment horizontal="center"/>
    </xf>
    <xf numFmtId="0" fontId="220" fillId="161" borderId="215" xfId="0" applyNumberFormat="1" applyFont="1" applyFill="1" applyBorder="1" applyAlignment="1" applyProtection="1">
      <alignment horizontal="center"/>
    </xf>
    <xf numFmtId="0" fontId="221" fillId="162" borderId="216" xfId="0" applyNumberFormat="1" applyFont="1" applyFill="1" applyBorder="1" applyAlignment="1" applyProtection="1">
      <alignment horizontal="center" vertical="center"/>
    </xf>
    <xf numFmtId="164" fontId="222" fillId="163" borderId="217" xfId="0" applyNumberFormat="1" applyFont="1" applyFill="1" applyBorder="1" applyAlignment="1" applyProtection="1">
      <alignment horizontal="center"/>
    </xf>
    <xf numFmtId="0" fontId="223" fillId="164" borderId="218" xfId="0" applyNumberFormat="1" applyFont="1" applyFill="1" applyBorder="1" applyAlignment="1" applyProtection="1">
      <alignment horizontal="center"/>
    </xf>
    <xf numFmtId="0" fontId="224" fillId="165" borderId="219" xfId="0" applyNumberFormat="1" applyFont="1" applyFill="1" applyBorder="1" applyAlignment="1" applyProtection="1">
      <alignment horizontal="center"/>
    </xf>
    <xf numFmtId="0" fontId="225" fillId="166" borderId="220" xfId="0" applyNumberFormat="1" applyFont="1" applyFill="1" applyBorder="1" applyAlignment="1" applyProtection="1">
      <alignment horizontal="center"/>
    </xf>
    <xf numFmtId="0" fontId="226" fillId="167" borderId="221" xfId="0" applyNumberFormat="1" applyFont="1" applyFill="1" applyBorder="1" applyAlignment="1" applyProtection="1">
      <alignment horizontal="center" vertical="center"/>
    </xf>
    <xf numFmtId="164" fontId="227" fillId="168" borderId="222" xfId="0" applyNumberFormat="1" applyFont="1" applyFill="1" applyBorder="1" applyAlignment="1" applyProtection="1">
      <alignment horizontal="center"/>
    </xf>
    <xf numFmtId="0" fontId="228" fillId="169" borderId="223" xfId="0" applyNumberFormat="1" applyFont="1" applyFill="1" applyBorder="1" applyAlignment="1" applyProtection="1">
      <alignment horizontal="center"/>
    </xf>
    <xf numFmtId="0" fontId="229" fillId="170" borderId="224" xfId="0" applyNumberFormat="1" applyFont="1" applyFill="1" applyBorder="1" applyAlignment="1" applyProtection="1">
      <alignment horizontal="center"/>
    </xf>
    <xf numFmtId="0" fontId="230" fillId="171" borderId="225" xfId="0" applyNumberFormat="1" applyFont="1" applyFill="1" applyBorder="1" applyAlignment="1" applyProtection="1">
      <alignment horizontal="center"/>
    </xf>
    <xf numFmtId="0" fontId="231" fillId="172" borderId="226" xfId="0" applyNumberFormat="1" applyFont="1" applyFill="1" applyBorder="1" applyAlignment="1" applyProtection="1">
      <alignment horizontal="center" vertical="center"/>
    </xf>
    <xf numFmtId="164" fontId="232" fillId="173" borderId="227" xfId="0" applyNumberFormat="1" applyFont="1" applyFill="1" applyBorder="1" applyAlignment="1" applyProtection="1">
      <alignment horizontal="center"/>
    </xf>
    <xf numFmtId="0" fontId="233" fillId="174" borderId="228" xfId="0" applyNumberFormat="1" applyFont="1" applyFill="1" applyBorder="1" applyAlignment="1" applyProtection="1">
      <alignment horizontal="center"/>
    </xf>
    <xf numFmtId="0" fontId="234" fillId="175" borderId="229" xfId="0" applyNumberFormat="1" applyFont="1" applyFill="1" applyBorder="1" applyAlignment="1" applyProtection="1">
      <alignment horizontal="center"/>
    </xf>
    <xf numFmtId="0" fontId="235" fillId="176" borderId="230" xfId="0" applyNumberFormat="1" applyFont="1" applyFill="1" applyBorder="1" applyAlignment="1" applyProtection="1">
      <alignment horizontal="center"/>
    </xf>
    <xf numFmtId="0" fontId="236" fillId="177" borderId="231" xfId="0" applyNumberFormat="1" applyFont="1" applyFill="1" applyBorder="1" applyAlignment="1" applyProtection="1">
      <alignment horizontal="center" vertical="center"/>
    </xf>
    <xf numFmtId="164" fontId="237" fillId="178" borderId="232" xfId="0" applyNumberFormat="1" applyFont="1" applyFill="1" applyBorder="1" applyAlignment="1" applyProtection="1">
      <alignment horizontal="center"/>
    </xf>
    <xf numFmtId="0" fontId="238" fillId="179" borderId="233" xfId="0" applyNumberFormat="1" applyFont="1" applyFill="1" applyBorder="1" applyAlignment="1" applyProtection="1">
      <alignment horizontal="center"/>
    </xf>
    <xf numFmtId="0" fontId="239" fillId="180" borderId="234" xfId="0" applyNumberFormat="1" applyFont="1" applyFill="1" applyBorder="1" applyAlignment="1" applyProtection="1">
      <alignment horizontal="center"/>
    </xf>
    <xf numFmtId="0" fontId="240" fillId="181" borderId="235" xfId="0" applyNumberFormat="1" applyFont="1" applyFill="1" applyBorder="1" applyAlignment="1" applyProtection="1">
      <alignment horizontal="center"/>
    </xf>
    <xf numFmtId="164" fontId="241" fillId="182" borderId="236" xfId="0" applyNumberFormat="1" applyFont="1" applyFill="1" applyBorder="1" applyAlignment="1" applyProtection="1">
      <alignment horizontal="center"/>
    </xf>
    <xf numFmtId="164" fontId="242" fillId="183" borderId="237" xfId="0" applyNumberFormat="1" applyFont="1" applyFill="1" applyBorder="1" applyAlignment="1" applyProtection="1">
      <alignment horizontal="center"/>
    </xf>
    <xf numFmtId="0" fontId="243" fillId="184" borderId="238" xfId="0" applyNumberFormat="1" applyFont="1" applyFill="1" applyBorder="1" applyAlignment="1" applyProtection="1">
      <alignment horizontal="center" vertical="center"/>
    </xf>
    <xf numFmtId="0" fontId="244" fillId="185" borderId="239" xfId="0" applyNumberFormat="1" applyFont="1" applyFill="1" applyBorder="1" applyAlignment="1" applyProtection="1">
      <alignment horizontal="center"/>
    </xf>
    <xf numFmtId="0" fontId="245" fillId="186" borderId="240" xfId="0" applyNumberFormat="1" applyFont="1" applyFill="1" applyBorder="1" applyAlignment="1" applyProtection="1">
      <alignment horizontal="center"/>
    </xf>
    <xf numFmtId="0" fontId="246" fillId="187" borderId="241" xfId="0" applyNumberFormat="1" applyFont="1" applyFill="1" applyBorder="1" applyAlignment="1" applyProtection="1">
      <alignment horizontal="center"/>
    </xf>
    <xf numFmtId="0" fontId="247" fillId="188" borderId="242" xfId="0" applyNumberFormat="1" applyFont="1" applyFill="1" applyBorder="1" applyAlignment="1" applyProtection="1">
      <alignment horizontal="center" vertical="center"/>
    </xf>
    <xf numFmtId="0" fontId="248" fillId="189" borderId="243" xfId="0" applyNumberFormat="1" applyFont="1" applyFill="1" applyBorder="1" applyAlignment="1" applyProtection="1">
      <alignment horizontal="center"/>
    </xf>
    <xf numFmtId="0" fontId="249" fillId="190" borderId="244" xfId="0" applyNumberFormat="1" applyFont="1" applyFill="1" applyBorder="1" applyAlignment="1" applyProtection="1">
      <alignment horizontal="center"/>
    </xf>
    <xf numFmtId="0" fontId="250" fillId="191" borderId="245" xfId="0" applyNumberFormat="1" applyFont="1" applyFill="1" applyBorder="1" applyAlignment="1" applyProtection="1">
      <alignment horizontal="center"/>
    </xf>
    <xf numFmtId="0" fontId="7" fillId="5" borderId="55" xfId="11" applyFont="1" applyFill="1" applyAlignment="1">
      <alignment horizontal="center"/>
    </xf>
    <xf numFmtId="0" fontId="86" fillId="33" borderId="17" xfId="0" applyFont="1" applyFill="1" applyBorder="1" applyAlignment="1">
      <alignment horizontal="center"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0" fillId="2" borderId="0" xfId="0" applyFill="1" applyAlignment="1">
      <alignment horizontal="left"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24" fillId="0" borderId="246" xfId="23" applyFont="1"/>
    <xf numFmtId="0" fontId="7" fillId="0" borderId="246" xfId="23" applyFont="1"/>
    <xf numFmtId="0" fontId="24" fillId="192" borderId="246" xfId="23" applyFont="1" applyFill="1"/>
    <xf numFmtId="0" fontId="251" fillId="0" borderId="246" xfId="23" applyFont="1"/>
    <xf numFmtId="0" fontId="7" fillId="192" borderId="246" xfId="23" applyFont="1" applyFill="1"/>
    <xf numFmtId="0" fontId="19" fillId="192" borderId="246" xfId="23" applyFont="1" applyFill="1"/>
    <xf numFmtId="0" fontId="19" fillId="0" borderId="246" xfId="23" applyFont="1"/>
    <xf numFmtId="0" fontId="7" fillId="0" borderId="246" xfId="23" applyFont="1" applyAlignment="1">
      <alignment horizontal="left" vertical="center"/>
    </xf>
    <xf numFmtId="0" fontId="19" fillId="2" borderId="246" xfId="23" applyFont="1" applyFill="1"/>
    <xf numFmtId="0" fontId="9" fillId="192" borderId="246" xfId="23" applyFont="1" applyFill="1"/>
    <xf numFmtId="0" fontId="7" fillId="34" borderId="246" xfId="23" applyFont="1" applyFill="1"/>
    <xf numFmtId="0" fontId="7" fillId="0" borderId="246" xfId="23" applyFont="1" applyAlignment="1">
      <alignment wrapText="1"/>
    </xf>
    <xf numFmtId="0" fontId="7" fillId="0" borderId="246" xfId="23" applyFont="1" applyAlignment="1">
      <alignment horizontal="left" vertical="center" wrapText="1"/>
    </xf>
    <xf numFmtId="0" fontId="19" fillId="0" borderId="246" xfId="23" applyFont="1" applyAlignment="1">
      <alignment wrapText="1"/>
    </xf>
    <xf numFmtId="0" fontId="7" fillId="2" borderId="246" xfId="24" applyFont="1" applyFill="1" applyAlignment="1">
      <alignment vertical="center"/>
    </xf>
    <xf numFmtId="0" fontId="5" fillId="2" borderId="246" xfId="25" applyFont="1" applyFill="1"/>
    <xf numFmtId="0" fontId="11" fillId="2" borderId="246" xfId="25" applyFont="1" applyFill="1"/>
    <xf numFmtId="0" fontId="19" fillId="2" borderId="246" xfId="26" applyFill="1"/>
    <xf numFmtId="0" fontId="19" fillId="0" borderId="246" xfId="26"/>
    <xf numFmtId="0" fontId="20" fillId="2" borderId="246" xfId="25" applyFont="1" applyFill="1" applyAlignment="1">
      <alignment horizontal="center"/>
    </xf>
    <xf numFmtId="0" fontId="252" fillId="193" borderId="247" xfId="27" applyFont="1" applyFill="1" applyBorder="1" applyAlignment="1">
      <alignment horizontal="center"/>
    </xf>
    <xf numFmtId="0" fontId="252" fillId="193" borderId="248" xfId="27" applyFont="1" applyFill="1" applyBorder="1" applyAlignment="1">
      <alignment horizontal="center"/>
    </xf>
    <xf numFmtId="0" fontId="252" fillId="193" borderId="249" xfId="27" applyFont="1" applyFill="1" applyBorder="1" applyAlignment="1">
      <alignment horizontal="center"/>
    </xf>
    <xf numFmtId="0" fontId="38" fillId="2" borderId="246" xfId="25" applyFont="1" applyFill="1" applyAlignment="1">
      <alignment horizontal="center" vertical="center" wrapText="1"/>
    </xf>
    <xf numFmtId="0" fontId="7" fillId="2" borderId="246" xfId="25" applyFont="1" applyFill="1" applyAlignment="1">
      <alignment horizontal="left" indent="1"/>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42" fillId="2" borderId="246" xfId="25" applyFont="1" applyFill="1" applyAlignment="1">
      <alignment horizontal="center" vertical="center" wrapText="1"/>
    </xf>
    <xf numFmtId="0" fontId="21" fillId="2" borderId="246" xfId="25" applyFont="1" applyFill="1" applyAlignment="1">
      <alignment horizontal="center" wrapText="1"/>
    </xf>
    <xf numFmtId="0" fontId="253" fillId="2" borderId="246" xfId="23" applyFont="1" applyFill="1" applyAlignment="1">
      <alignment horizontal="center"/>
    </xf>
    <xf numFmtId="0" fontId="24" fillId="2" borderId="246" xfId="26" applyFont="1" applyFill="1" applyAlignment="1">
      <alignment horizontal="center"/>
    </xf>
    <xf numFmtId="0" fontId="60" fillId="191" borderId="246" xfId="28" applyFont="1" applyFill="1" applyAlignment="1">
      <alignment horizontal="center"/>
    </xf>
    <xf numFmtId="0" fontId="21" fillId="2" borderId="246" xfId="25" applyFont="1" applyFill="1" applyAlignment="1">
      <alignment horizontal="center"/>
    </xf>
    <xf numFmtId="0" fontId="77" fillId="2" borderId="246" xfId="25" applyFont="1" applyFill="1" applyAlignment="1">
      <alignment horizontal="center"/>
    </xf>
    <xf numFmtId="0" fontId="6" fillId="2" borderId="246" xfId="25" applyFont="1" applyFill="1" applyAlignment="1">
      <alignment horizontal="center"/>
    </xf>
    <xf numFmtId="0" fontId="28" fillId="2" borderId="246" xfId="25" applyFont="1" applyFill="1" applyAlignment="1">
      <alignment horizontal="center"/>
    </xf>
    <xf numFmtId="0" fontId="44" fillId="2" borderId="246" xfId="25" applyFont="1" applyFill="1"/>
    <xf numFmtId="0" fontId="46" fillId="2" borderId="246" xfId="29" applyFont="1" applyFill="1" applyBorder="1" applyAlignment="1">
      <alignment horizontal="center"/>
    </xf>
    <xf numFmtId="0" fontId="46" fillId="2" borderId="246" xfId="30" applyFont="1" applyFill="1" applyBorder="1" applyAlignment="1">
      <alignment horizontal="center"/>
    </xf>
    <xf numFmtId="0" fontId="23" fillId="2" borderId="246" xfId="29" applyFont="1" applyFill="1" applyBorder="1" applyAlignment="1">
      <alignment horizontal="center"/>
    </xf>
    <xf numFmtId="0" fontId="27" fillId="2" borderId="246" xfId="25" applyFont="1" applyFill="1" applyAlignment="1">
      <alignment horizontal="center"/>
    </xf>
    <xf numFmtId="0" fontId="47" fillId="2" borderId="246" xfId="25" applyFont="1" applyFill="1"/>
    <xf numFmtId="0" fontId="48" fillId="2" borderId="246" xfId="29" applyFont="1" applyFill="1" applyBorder="1" applyAlignment="1">
      <alignment horizontal="center"/>
    </xf>
    <xf numFmtId="0" fontId="49" fillId="2" borderId="246" xfId="25" applyFont="1" applyFill="1"/>
    <xf numFmtId="0" fontId="78" fillId="2" borderId="246" xfId="29" applyFont="1" applyFill="1" applyBorder="1" applyAlignment="1">
      <alignment horizontal="center"/>
    </xf>
    <xf numFmtId="0" fontId="50" fillId="2" borderId="246" xfId="25" applyFont="1" applyFill="1"/>
    <xf numFmtId="0" fontId="79" fillId="2" borderId="246" xfId="29" applyFont="1" applyFill="1" applyBorder="1" applyAlignment="1">
      <alignment horizontal="center"/>
    </xf>
    <xf numFmtId="0" fontId="51" fillId="2" borderId="246" xfId="25" applyFont="1" applyFill="1"/>
    <xf numFmtId="0" fontId="80" fillId="2" borderId="246" xfId="29" applyFont="1" applyFill="1" applyBorder="1" applyAlignment="1">
      <alignment horizontal="center"/>
    </xf>
    <xf numFmtId="0" fontId="52" fillId="2" borderId="246" xfId="29" applyFont="1" applyFill="1" applyBorder="1" applyAlignment="1">
      <alignment horizontal="center"/>
    </xf>
    <xf numFmtId="0" fontId="53" fillId="2" borderId="246" xfId="31" applyFill="1">
      <alignment horizontal="center" vertical="center"/>
    </xf>
    <xf numFmtId="0" fontId="54" fillId="30" borderId="246" xfId="31" applyFont="1" applyFill="1">
      <alignment horizontal="center" vertical="center"/>
    </xf>
    <xf numFmtId="0" fontId="2" fillId="2" borderId="246" xfId="25" applyFont="1" applyFill="1"/>
    <xf numFmtId="0" fontId="24" fillId="2" borderId="246" xfId="25" applyFont="1" applyFill="1" applyAlignment="1">
      <alignment horizontal="left" indent="1"/>
    </xf>
    <xf numFmtId="0" fontId="23" fillId="2" borderId="246" xfId="29" applyFont="1" applyFill="1" applyAlignment="1">
      <alignment horizontal="left" indent="1"/>
    </xf>
    <xf numFmtId="0" fontId="25" fillId="2" borderId="246" xfId="25" applyFont="1" applyFill="1" applyAlignment="1">
      <alignment horizontal="left" indent="1"/>
    </xf>
    <xf numFmtId="0" fontId="23" fillId="2" borderId="246" xfId="29" applyFont="1" applyFill="1" applyAlignment="1">
      <alignment horizontal="left" indent="2"/>
    </xf>
    <xf numFmtId="0" fontId="33" fillId="0" borderId="246" xfId="26" applyFont="1"/>
    <xf numFmtId="0" fontId="43" fillId="2" borderId="246" xfId="25" applyFont="1" applyFill="1" applyAlignment="1">
      <alignment horizontal="center" wrapText="1"/>
    </xf>
    <xf numFmtId="0" fontId="11" fillId="2" borderId="246" xfId="25" applyFont="1" applyFill="1" applyAlignment="1">
      <alignment wrapText="1"/>
    </xf>
    <xf numFmtId="0" fontId="56" fillId="10" borderId="246" xfId="32" applyFont="1" applyFill="1" applyAlignment="1">
      <alignment horizontal="center" vertical="center"/>
    </xf>
    <xf numFmtId="0" fontId="11" fillId="2" borderId="246" xfId="32" applyFont="1" applyFill="1"/>
    <xf numFmtId="0" fontId="56" fillId="2" borderId="246" xfId="32" applyFont="1" applyFill="1" applyAlignment="1">
      <alignment horizontal="center" vertical="center"/>
    </xf>
    <xf numFmtId="0" fontId="73" fillId="2" borderId="246" xfId="32" applyFont="1" applyFill="1"/>
    <xf numFmtId="0" fontId="26" fillId="2" borderId="246" xfId="32" applyFont="1" applyFill="1"/>
    <xf numFmtId="0" fontId="74" fillId="2" borderId="246" xfId="32" applyFont="1" applyFill="1"/>
    <xf numFmtId="0" fontId="59" fillId="2" borderId="246" xfId="32" applyFont="1" applyFill="1"/>
    <xf numFmtId="0" fontId="11" fillId="2" borderId="246" xfId="32" applyFont="1" applyFill="1" applyAlignment="1">
      <alignment vertical="center" wrapText="1"/>
    </xf>
    <xf numFmtId="0" fontId="5" fillId="2" borderId="246" xfId="32" applyFont="1" applyFill="1" applyAlignment="1">
      <alignment vertical="center" wrapText="1"/>
    </xf>
    <xf numFmtId="0" fontId="11" fillId="0" borderId="246" xfId="32" applyFont="1"/>
    <xf numFmtId="0" fontId="7" fillId="2" borderId="246" xfId="32" applyFont="1" applyFill="1"/>
    <xf numFmtId="0" fontId="3" fillId="2" borderId="246" xfId="32" applyFont="1" applyFill="1"/>
    <xf numFmtId="0" fontId="14" fillId="0" borderId="71" xfId="32" applyFont="1" applyBorder="1" applyAlignment="1">
      <alignment horizontal="center" vertical="center" wrapText="1"/>
    </xf>
    <xf numFmtId="0" fontId="58"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8" fillId="28" borderId="57" xfId="32" applyFont="1" applyFill="1" applyBorder="1" applyAlignment="1">
      <alignment horizontal="center" vertical="center"/>
    </xf>
    <xf numFmtId="0" fontId="58"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8" fillId="13" borderId="14" xfId="32" applyFont="1" applyFill="1" applyBorder="1" applyAlignment="1">
      <alignment horizontal="center" vertical="center"/>
    </xf>
    <xf numFmtId="0" fontId="58"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6"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6" xfId="32" applyFont="1" applyFill="1"/>
    <xf numFmtId="0" fontId="16" fillId="2" borderId="73" xfId="32" applyFont="1" applyFill="1" applyBorder="1"/>
    <xf numFmtId="165" fontId="3" fillId="2" borderId="246"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6" xfId="26" applyFont="1" applyFill="1" applyAlignment="1">
      <alignment horizontal="left"/>
    </xf>
    <xf numFmtId="0" fontId="16" fillId="2" borderId="246" xfId="32" applyFont="1" applyFill="1" applyAlignment="1">
      <alignment horizontal="left" vertical="center" wrapText="1"/>
    </xf>
    <xf numFmtId="0" fontId="93" fillId="27" borderId="246" xfId="33" applyFont="1" applyFill="1" applyAlignment="1">
      <alignment horizontal="left" vertical="center" wrapText="1"/>
    </xf>
    <xf numFmtId="0" fontId="93" fillId="28" borderId="89" xfId="33" applyFont="1" applyFill="1" applyBorder="1" applyAlignment="1">
      <alignment horizontal="left" vertical="center" wrapText="1"/>
    </xf>
    <xf numFmtId="0" fontId="93" fillId="28" borderId="246" xfId="33" applyFont="1" applyFill="1" applyAlignment="1">
      <alignment horizontal="left" vertical="center" wrapText="1"/>
    </xf>
    <xf numFmtId="0" fontId="93" fillId="13" borderId="246" xfId="33" applyFont="1" applyFill="1" applyAlignment="1">
      <alignment horizontal="left" vertical="center" wrapText="1"/>
    </xf>
    <xf numFmtId="0" fontId="16" fillId="34" borderId="246" xfId="33" applyFont="1" applyFill="1" applyAlignment="1">
      <alignment horizontal="left" vertical="center" wrapText="1"/>
    </xf>
    <xf numFmtId="0" fontId="16" fillId="29" borderId="246" xfId="33" applyFont="1" applyFill="1" applyAlignment="1">
      <alignment horizontal="left" vertical="center" wrapText="1"/>
    </xf>
    <xf numFmtId="0" fontId="16" fillId="35" borderId="246" xfId="33" applyFont="1" applyFill="1" applyAlignment="1">
      <alignment horizontal="left" vertical="center" wrapText="1"/>
    </xf>
    <xf numFmtId="0" fontId="27" fillId="2" borderId="246" xfId="26" applyFont="1" applyFill="1"/>
    <xf numFmtId="0" fontId="19" fillId="8" borderId="246" xfId="26" applyFill="1"/>
    <xf numFmtId="0" fontId="1" fillId="2" borderId="246" xfId="26" applyFont="1" applyFill="1"/>
    <xf numFmtId="0" fontId="19" fillId="9" borderId="246" xfId="26" applyFill="1"/>
    <xf numFmtId="0" fontId="19" fillId="7" borderId="246" xfId="26" applyFill="1"/>
    <xf numFmtId="0" fontId="28" fillId="2" borderId="246" xfId="34" applyFont="1" applyFill="1"/>
    <xf numFmtId="0" fontId="3" fillId="2" borderId="246" xfId="34" applyFont="1" applyFill="1"/>
    <xf numFmtId="0" fontId="29" fillId="2" borderId="246" xfId="34" applyFont="1" applyFill="1"/>
    <xf numFmtId="0" fontId="73" fillId="2" borderId="246" xfId="34" applyFont="1" applyFill="1"/>
    <xf numFmtId="0" fontId="36" fillId="2" borderId="246" xfId="34" applyFont="1" applyFill="1"/>
    <xf numFmtId="0" fontId="18" fillId="2" borderId="246" xfId="34" applyFont="1" applyFill="1"/>
    <xf numFmtId="0" fontId="74" fillId="2" borderId="246" xfId="34" applyFont="1" applyFill="1"/>
    <xf numFmtId="0" fontId="35" fillId="2" borderId="246" xfId="34" applyFont="1" applyFill="1"/>
    <xf numFmtId="0" fontId="59" fillId="2" borderId="246" xfId="34" applyFont="1" applyFill="1"/>
    <xf numFmtId="0" fontId="19" fillId="2" borderId="246" xfId="26" applyFill="1" applyAlignment="1">
      <alignment wrapText="1"/>
    </xf>
    <xf numFmtId="0" fontId="30" fillId="2" borderId="246" xfId="34" applyFont="1" applyFill="1"/>
    <xf numFmtId="0" fontId="15" fillId="2" borderId="246" xfId="34" applyFill="1"/>
    <xf numFmtId="0" fontId="12" fillId="2" borderId="246" xfId="34" applyFont="1" applyFill="1"/>
    <xf numFmtId="0" fontId="3" fillId="2" borderId="246" xfId="34" applyFont="1" applyFill="1" applyAlignment="1">
      <alignment wrapText="1"/>
    </xf>
    <xf numFmtId="0" fontId="4" fillId="2" borderId="246"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6" xfId="33" applyFont="1" applyFill="1" applyAlignment="1">
      <alignment horizontal="left"/>
    </xf>
    <xf numFmtId="0" fontId="3" fillId="2" borderId="246" xfId="34" applyFont="1" applyFill="1" applyAlignment="1">
      <alignment horizontal="center"/>
    </xf>
    <xf numFmtId="1" fontId="3" fillId="8" borderId="246" xfId="34" applyNumberFormat="1" applyFont="1" applyFill="1" applyAlignment="1">
      <alignment horizontal="center"/>
    </xf>
    <xf numFmtId="1" fontId="3" fillId="9" borderId="246" xfId="34" applyNumberFormat="1" applyFont="1" applyFill="1" applyAlignment="1">
      <alignment horizontal="center"/>
    </xf>
    <xf numFmtId="1" fontId="3" fillId="7" borderId="246" xfId="34" applyNumberFormat="1" applyFont="1" applyFill="1" applyAlignment="1">
      <alignment horizontal="center"/>
    </xf>
    <xf numFmtId="0" fontId="4" fillId="2" borderId="246" xfId="25" applyFont="1" applyFill="1" applyAlignment="1">
      <alignment horizontal="left" vertical="center" wrapText="1"/>
    </xf>
    <xf numFmtId="0" fontId="254" fillId="2" borderId="246" xfId="25" applyFont="1" applyFill="1" applyAlignment="1">
      <alignment horizontal="left" vertical="center"/>
    </xf>
    <xf numFmtId="0" fontId="55" fillId="27" borderId="38" xfId="25" applyFont="1" applyFill="1" applyBorder="1" applyAlignment="1">
      <alignment horizontal="center" vertical="center"/>
    </xf>
    <xf numFmtId="0" fontId="55" fillId="27" borderId="246" xfId="25" applyFont="1" applyFill="1" applyAlignment="1">
      <alignment horizontal="center" vertical="center"/>
    </xf>
    <xf numFmtId="0" fontId="55" fillId="27" borderId="39" xfId="25" applyFont="1" applyFill="1" applyBorder="1" applyAlignment="1">
      <alignment horizontal="center" vertical="center"/>
    </xf>
    <xf numFmtId="0" fontId="55" fillId="28" borderId="246" xfId="25" applyFont="1" applyFill="1" applyAlignment="1">
      <alignment horizontal="center" vertical="center"/>
    </xf>
    <xf numFmtId="0" fontId="55" fillId="13" borderId="38" xfId="25" applyFont="1" applyFill="1" applyBorder="1" applyAlignment="1">
      <alignment horizontal="center" vertical="center"/>
    </xf>
    <xf numFmtId="0" fontId="55" fillId="13" borderId="246" xfId="25" applyFont="1" applyFill="1" applyAlignment="1">
      <alignment horizontal="center" vertical="center"/>
    </xf>
    <xf numFmtId="0" fontId="55" fillId="13" borderId="39" xfId="25" applyFont="1" applyFill="1" applyBorder="1" applyAlignment="1">
      <alignment horizontal="center" vertical="center"/>
    </xf>
    <xf numFmtId="0" fontId="19" fillId="0" borderId="246" xfId="33"/>
    <xf numFmtId="0" fontId="3" fillId="194" borderId="38" xfId="25" applyFont="1" applyFill="1" applyBorder="1" applyAlignment="1">
      <alignment horizontal="center"/>
    </xf>
    <xf numFmtId="0" fontId="3" fillId="3" borderId="246" xfId="25" applyFont="1" applyFill="1" applyAlignment="1">
      <alignment horizontal="center"/>
    </xf>
    <xf numFmtId="0" fontId="10" fillId="27" borderId="253" xfId="25" applyFont="1" applyFill="1" applyBorder="1" applyAlignment="1">
      <alignment vertical="center" textRotation="90" wrapText="1"/>
    </xf>
    <xf numFmtId="0" fontId="3" fillId="14" borderId="246" xfId="25" applyFont="1" applyFill="1" applyAlignment="1">
      <alignment horizontal="center"/>
    </xf>
    <xf numFmtId="0" fontId="3" fillId="29" borderId="39" xfId="25" applyFont="1" applyFill="1" applyBorder="1" applyAlignment="1">
      <alignment horizontal="center"/>
    </xf>
    <xf numFmtId="0" fontId="3" fillId="194" borderId="246" xfId="25" applyFont="1" applyFill="1" applyAlignment="1">
      <alignment horizontal="center"/>
    </xf>
    <xf numFmtId="0" fontId="10" fillId="28" borderId="253" xfId="25" applyFont="1" applyFill="1" applyBorder="1" applyAlignment="1">
      <alignment vertical="center" textRotation="90" wrapText="1"/>
    </xf>
    <xf numFmtId="0" fontId="3" fillId="29" borderId="246" xfId="25" applyFont="1" applyFill="1" applyAlignment="1">
      <alignment horizontal="center"/>
    </xf>
    <xf numFmtId="0" fontId="10" fillId="13" borderId="253"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6"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4"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4" xfId="25" applyFont="1" applyFill="1" applyBorder="1" applyAlignment="1">
      <alignment horizontal="center" textRotation="90" wrapText="1"/>
    </xf>
    <xf numFmtId="0" fontId="10" fillId="13" borderId="254" xfId="25" applyFont="1" applyFill="1" applyBorder="1" applyAlignment="1">
      <alignment horizontal="center" textRotation="90" wrapText="1"/>
    </xf>
    <xf numFmtId="0" fontId="3" fillId="2" borderId="246" xfId="25" applyFont="1" applyFill="1" applyAlignment="1">
      <alignment horizontal="left"/>
    </xf>
    <xf numFmtId="0" fontId="3" fillId="2" borderId="246" xfId="25" applyFont="1" applyFill="1" applyAlignment="1">
      <alignment horizontal="center"/>
    </xf>
    <xf numFmtId="0" fontId="3" fillId="2" borderId="56" xfId="25" applyFont="1" applyFill="1" applyBorder="1" applyAlignment="1">
      <alignment horizontal="left"/>
    </xf>
    <xf numFmtId="1" fontId="3" fillId="2" borderId="246" xfId="25" applyNumberFormat="1" applyFont="1" applyFill="1"/>
    <xf numFmtId="164" fontId="3" fillId="194" borderId="38" xfId="25" applyNumberFormat="1" applyFont="1" applyFill="1" applyBorder="1" applyAlignment="1">
      <alignment horizontal="center"/>
    </xf>
    <xf numFmtId="164" fontId="3" fillId="3" borderId="246" xfId="25" applyNumberFormat="1" applyFont="1" applyFill="1" applyAlignment="1">
      <alignment horizontal="center"/>
    </xf>
    <xf numFmtId="164" fontId="8" fillId="27" borderId="253" xfId="25" applyNumberFormat="1" applyFont="1" applyFill="1" applyBorder="1" applyAlignment="1">
      <alignment horizontal="center" wrapText="1"/>
    </xf>
    <xf numFmtId="164" fontId="3" fillId="14" borderId="246"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6" xfId="25" applyNumberFormat="1" applyFont="1" applyFill="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164" fontId="3" fillId="3" borderId="255" xfId="25" applyNumberFormat="1" applyFont="1" applyFill="1" applyBorder="1" applyAlignment="1">
      <alignment horizontal="center"/>
    </xf>
    <xf numFmtId="164" fontId="8" fillId="27" borderId="246" xfId="25" applyNumberFormat="1" applyFont="1" applyFill="1" applyAlignment="1">
      <alignment horizontal="center" wrapText="1"/>
    </xf>
    <xf numFmtId="164" fontId="8" fillId="28" borderId="246" xfId="25" applyNumberFormat="1" applyFont="1" applyFill="1" applyAlignment="1">
      <alignment horizontal="center" wrapText="1"/>
    </xf>
    <xf numFmtId="164" fontId="8" fillId="13" borderId="246"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4"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0" fontId="19" fillId="0" borderId="246" xfId="33" applyAlignment="1">
      <alignment horizontal="left"/>
    </xf>
    <xf numFmtId="0" fontId="19" fillId="0" borderId="246" xfId="33" applyAlignment="1">
      <alignment horizontal="center"/>
    </xf>
    <xf numFmtId="0" fontId="19" fillId="0" borderId="246" xfId="33" applyAlignment="1">
      <alignment horizontal="right"/>
    </xf>
    <xf numFmtId="0" fontId="7" fillId="0" borderId="246" xfId="33" applyFont="1"/>
    <xf numFmtId="0" fontId="33" fillId="0" borderId="246"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6" xfId="26" applyFont="1"/>
    <xf numFmtId="0" fontId="10" fillId="27" borderId="45" xfId="34" applyFont="1" applyFill="1" applyBorder="1" applyAlignment="1">
      <alignment horizontal="center" textRotation="90"/>
    </xf>
    <xf numFmtId="1" fontId="3" fillId="7" borderId="246" xfId="34" applyNumberFormat="1" applyFont="1" applyFill="1" applyAlignment="1">
      <alignment horizontal="center" wrapText="1"/>
    </xf>
    <xf numFmtId="0" fontId="19" fillId="7" borderId="246" xfId="26" applyFill="1" applyAlignment="1">
      <alignment wrapText="1"/>
    </xf>
    <xf numFmtId="0" fontId="24" fillId="4" borderId="245" xfId="8" applyFont="1" applyFill="1" applyBorder="1" applyAlignment="1">
      <alignment horizontal="center" vertical="center" wrapText="1"/>
    </xf>
    <xf numFmtId="0" fontId="19" fillId="4" borderId="245" xfId="8" applyFill="1" applyBorder="1" applyAlignment="1">
      <alignment vertical="center"/>
    </xf>
    <xf numFmtId="0" fontId="40" fillId="4" borderId="245" xfId="8" applyFont="1" applyFill="1" applyBorder="1" applyAlignment="1">
      <alignment horizontal="center" vertical="center" wrapText="1"/>
    </xf>
    <xf numFmtId="0" fontId="4" fillId="0" borderId="246" xfId="34" applyFont="1" applyAlignment="1">
      <alignment horizontal="left" vertical="top" wrapText="1"/>
    </xf>
    <xf numFmtId="0" fontId="15" fillId="0" borderId="246" xfId="34"/>
    <xf numFmtId="0" fontId="4" fillId="0" borderId="246" xfId="34" applyFont="1"/>
    <xf numFmtId="0" fontId="3" fillId="0" borderId="246"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2" fillId="0" borderId="246" xfId="34" applyFont="1"/>
    <xf numFmtId="0" fontId="83" fillId="0" borderId="246" xfId="34" applyFont="1" applyAlignment="1">
      <alignment vertical="top" wrapText="1"/>
    </xf>
    <xf numFmtId="0" fontId="84" fillId="0" borderId="246" xfId="34" applyFont="1"/>
    <xf numFmtId="0" fontId="85" fillId="0" borderId="246" xfId="35" applyFont="1" applyAlignment="1">
      <alignment vertical="top"/>
    </xf>
    <xf numFmtId="0" fontId="6" fillId="0" borderId="246" xfId="34" applyFont="1"/>
    <xf numFmtId="0" fontId="4" fillId="0" borderId="246" xfId="34" applyFont="1" applyAlignment="1">
      <alignment vertical="top"/>
    </xf>
    <xf numFmtId="0" fontId="3" fillId="0" borderId="246" xfId="34" applyFont="1" applyAlignment="1">
      <alignment horizontal="left" vertical="top" wrapText="1"/>
    </xf>
    <xf numFmtId="0" fontId="87" fillId="0" borderId="246" xfId="35" applyFont="1" applyAlignment="1">
      <alignment vertical="center"/>
    </xf>
    <xf numFmtId="0" fontId="89" fillId="0" borderId="246" xfId="35" applyFont="1" applyAlignment="1">
      <alignment vertical="center"/>
    </xf>
    <xf numFmtId="0" fontId="91" fillId="0" borderId="246" xfId="35" applyFont="1" applyAlignment="1">
      <alignment vertical="center"/>
    </xf>
    <xf numFmtId="0" fontId="75" fillId="27" borderId="13" xfId="0" applyFont="1" applyFill="1" applyBorder="1" applyAlignment="1">
      <alignment vertical="center" wrapText="1"/>
    </xf>
    <xf numFmtId="0" fontId="75" fillId="28" borderId="13" xfId="0" applyFont="1" applyFill="1" applyBorder="1" applyAlignment="1">
      <alignment vertical="center" wrapText="1"/>
    </xf>
    <xf numFmtId="0" fontId="75" fillId="13" borderId="13" xfId="0" applyFont="1" applyFill="1" applyBorder="1" applyAlignment="1">
      <alignment vertical="center" wrapText="1"/>
    </xf>
    <xf numFmtId="0" fontId="87" fillId="0" borderId="246" xfId="35" applyFont="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4" fillId="2" borderId="2" xfId="0" applyFont="1" applyFill="1" applyBorder="1" applyAlignment="1">
      <alignment horizontal="left" vertical="center" wrapText="1"/>
    </xf>
    <xf numFmtId="164" fontId="3" fillId="2" borderId="2" xfId="0" applyNumberFormat="1"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164" fontId="57" fillId="0" borderId="2" xfId="0" applyNumberFormat="1" applyFont="1" applyBorder="1" applyAlignment="1">
      <alignment horizontal="center" vertical="center" wrapText="1"/>
    </xf>
    <xf numFmtId="0" fontId="89" fillId="0" borderId="246" xfId="35" applyFont="1" applyAlignment="1">
      <alignment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4" fillId="0" borderId="2" xfId="0" applyFont="1" applyBorder="1" applyAlignment="1">
      <alignment vertical="center" wrapText="1"/>
    </xf>
    <xf numFmtId="164" fontId="3" fillId="0" borderId="2" xfId="0" applyNumberFormat="1" applyFont="1" applyBorder="1" applyAlignment="1">
      <alignment horizontal="center" vertical="center" wrapText="1"/>
    </xf>
    <xf numFmtId="0" fontId="3" fillId="0" borderId="0" xfId="0" applyFont="1" applyAlignment="1">
      <alignment horizontal="left" wrapText="1"/>
    </xf>
    <xf numFmtId="0" fontId="3" fillId="0" borderId="0" xfId="0" applyFont="1" applyAlignment="1">
      <alignment horizontal="center" vertical="center" wrapText="1"/>
    </xf>
    <xf numFmtId="0" fontId="3" fillId="0" borderId="0" xfId="0" applyFont="1" applyAlignment="1">
      <alignment wrapText="1"/>
    </xf>
    <xf numFmtId="0" fontId="91" fillId="0" borderId="246" xfId="35" applyFont="1" applyAlignment="1">
      <alignment vertical="center" wrapText="1"/>
    </xf>
    <xf numFmtId="0" fontId="4" fillId="2" borderId="12" xfId="0" applyFont="1" applyFill="1" applyBorder="1" applyAlignment="1">
      <alignment horizontal="left" vertical="center" wrapText="1"/>
    </xf>
    <xf numFmtId="0" fontId="87" fillId="0" borderId="246" xfId="19" applyFont="1" applyBorder="1" applyAlignment="1">
      <alignment vertical="center"/>
    </xf>
    <xf numFmtId="0" fontId="89" fillId="0" borderId="246" xfId="19" applyFont="1" applyBorder="1" applyAlignment="1">
      <alignment vertical="center"/>
    </xf>
    <xf numFmtId="0" fontId="91" fillId="0" borderId="246" xfId="19" applyFont="1" applyBorder="1" applyAlignment="1">
      <alignment vertical="center"/>
    </xf>
    <xf numFmtId="0" fontId="39" fillId="0" borderId="0" xfId="8" applyFont="1" applyAlignment="1">
      <alignment horizontal="left"/>
    </xf>
    <xf numFmtId="0" fontId="94" fillId="0" borderId="246"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8BBB54C5-4600-45E7-B914-4E1F1A92CC57}"/>
    <cellStyle name="Hyperlink" xfId="19" builtinId="8"/>
    <cellStyle name="Hyperlink 2" xfId="6" xr:uid="{00000000-0005-0000-0000-000003000000}"/>
    <cellStyle name="Hyperlink 2 2" xfId="16" xr:uid="{00000000-0005-0000-0000-000004000000}"/>
    <cellStyle name="Hyperlink 2 2 2" xfId="29" xr:uid="{506EDE1C-F636-4A87-8E26-F42EA98E0B2F}"/>
    <cellStyle name="Hyperlink 3" xfId="17" xr:uid="{00000000-0005-0000-0000-000005000000}"/>
    <cellStyle name="Hyperlink 3 2" xfId="30" xr:uid="{A6DEA761-8BE3-4DF4-853F-1E3699469888}"/>
    <cellStyle name="Hyperlink 4" xfId="35" xr:uid="{87D160EF-570C-4C68-9269-B5DB56503166}"/>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6A5EDAA7-0C98-49FA-8519-AB18F4B074B4}"/>
    <cellStyle name="Normal 2 2 3" xfId="34" xr:uid="{DBF66589-325A-4644-BFF8-DC88E1EEB1E6}"/>
    <cellStyle name="Normal 2 3" xfId="9" xr:uid="{00000000-0005-0000-0000-00000B000000}"/>
    <cellStyle name="Normal 2 3 2" xfId="12" xr:uid="{00000000-0005-0000-0000-00000C000000}"/>
    <cellStyle name="Normal 2 3 2 2" xfId="22" xr:uid="{00000000-0005-0000-0000-00000D000000}"/>
    <cellStyle name="Normal 2 3 2 2 2" xfId="33" xr:uid="{E63B2B39-0919-4F2F-A2ED-3B68536886FE}"/>
    <cellStyle name="Normal 2 3 3" xfId="20" xr:uid="{00000000-0005-0000-0000-00000E000000}"/>
    <cellStyle name="Normal 2 3 4" xfId="32" xr:uid="{C56C6108-F517-42FE-8ABC-0876712CBDA1}"/>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15C2CA73-6B9A-49F5-85E3-A101776ABC3F}"/>
    <cellStyle name="Normal 4 3" xfId="21" xr:uid="{00000000-0005-0000-0000-000013000000}"/>
    <cellStyle name="Normal 5" xfId="23" xr:uid="{4B832467-6F59-4646-BEA9-B539FDD64366}"/>
    <cellStyle name="Normal 6" xfId="1" xr:uid="{00000000-0005-0000-0000-000014000000}"/>
    <cellStyle name="Normal 6 2" xfId="11" xr:uid="{00000000-0005-0000-0000-000015000000}"/>
    <cellStyle name="Normal 6 2 2" xfId="14" xr:uid="{00000000-0005-0000-0000-000016000000}"/>
    <cellStyle name="Normal 6 2 2 2" xfId="25" xr:uid="{D25A7034-4549-4AC0-9D1A-A118E52CBC4D}"/>
    <cellStyle name="Normal 6 2 3" xfId="24" xr:uid="{B6B70A22-1E77-482C-9FA0-8041BCFC5307}"/>
    <cellStyle name="Normal 6 3" xfId="27" xr:uid="{A9097DD4-EF3C-4819-8660-222BE3BFB786}"/>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Urbain*</c:v>
                </c:pt>
                <c:pt idx="2">
                  <c:v>Rural*</c:v>
                </c:pt>
                <c:pt idx="3">
                  <c:v>Pré-primaire*</c:v>
                </c:pt>
                <c:pt idx="4">
                  <c:v>Primaire</c:v>
                </c:pt>
                <c:pt idx="5">
                  <c:v>Secondaire</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DF56-4652-B23E-ABC0911CBDE8}"/>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F56-4652-B23E-ABC0911CBDE8}"/>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F56-4652-B23E-ABC0911CBDE8}"/>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F56-4652-B23E-ABC0911CBDE8}"/>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F56-4652-B23E-ABC0911CBDE8}"/>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F56-4652-B23E-ABC0911CBDE8}"/>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F56-4652-B23E-ABC0911CBDE8}"/>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Urbain*</c:v>
                </c:pt>
                <c:pt idx="2">
                  <c:v>Rural*</c:v>
                </c:pt>
                <c:pt idx="3">
                  <c:v>Pré-primaire*</c:v>
                </c:pt>
                <c:pt idx="4">
                  <c:v>Primaire</c:v>
                </c:pt>
                <c:pt idx="5">
                  <c:v>Secondaire</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DF56-4652-B23E-ABC0911CBDE8}"/>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Urbain*</c:v>
                </c:pt>
                <c:pt idx="2">
                  <c:v>Rural*</c:v>
                </c:pt>
                <c:pt idx="3">
                  <c:v>Pré-primaire*</c:v>
                </c:pt>
                <c:pt idx="4">
                  <c:v>Primaire</c:v>
                </c:pt>
                <c:pt idx="5">
                  <c:v>Secondaire</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DF56-4652-B23E-ABC0911CBDE8}"/>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Urbain*</c:v>
                </c:pt>
                <c:pt idx="2">
                  <c:v>Rural*</c:v>
                </c:pt>
                <c:pt idx="3">
                  <c:v>Pré-primaire*</c:v>
                </c:pt>
                <c:pt idx="4">
                  <c:v>Primaire</c:v>
                </c:pt>
                <c:pt idx="5">
                  <c:v>Secondaire</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DF56-4652-B23E-ABC0911CBDE8}"/>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des écoles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41E4-4927-90A2-2A1E342009C1}"/>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41E4-4927-90A2-2A1E342009C1}"/>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41E4-4927-90A2-2A1E342009C1}"/>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Urbain*</c:v>
                </c:pt>
                <c:pt idx="2">
                  <c:v>Rural*</c:v>
                </c:pt>
                <c:pt idx="3">
                  <c:v>Pré-primaire*</c:v>
                </c:pt>
                <c:pt idx="4">
                  <c:v>Primaire</c:v>
                </c:pt>
                <c:pt idx="5">
                  <c:v>Secondaire</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41E4-4927-90A2-2A1E342009C1}"/>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41E4-4927-90A2-2A1E342009C1}"/>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des écoles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Ladders!$J$30:$O$30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F363-43A6-B73F-CB693EEEC4DC}"/>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Ladders!$J$31:$O$31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1-F363-43A6-B73F-CB693EEEC4DC}"/>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Urbain*</c:v>
                </c:pt>
                <c:pt idx="2">
                  <c:v>Rural*</c:v>
                </c:pt>
                <c:pt idx="3">
                  <c:v>Pré-primaire*</c:v>
                </c:pt>
                <c:pt idx="4">
                  <c:v>Primaire</c:v>
                </c:pt>
                <c:pt idx="5">
                  <c:v>Secondaire</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F363-43A6-B73F-CB693EEEC4DC}"/>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F363-43A6-B73F-CB693EEEC4DC}"/>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des écoles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Eau :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A5BD-4C3C-8D92-6F77F8D24737}"/>
            </c:ext>
          </c:extLst>
        </c:ser>
        <c:ser>
          <c:idx val="5"/>
          <c:order val="1"/>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5BD-4C3C-8D92-6F77F8D24737}"/>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5BD-4C3C-8D92-6F77F8D2473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5BD-4C3C-8D92-6F77F8D2473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5BD-4C3C-8D92-6F77F8D2473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5BD-4C3C-8D92-6F77F8D24737}"/>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5BD-4C3C-8D92-6F77F8D2473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5BD-4C3C-8D92-6F77F8D2473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5BD-4C3C-8D92-6F77F8D2473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5BD-4C3C-8D92-6F77F8D2473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5BD-4C3C-8D92-6F77F8D2473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5BD-4C3C-8D92-6F77F8D2473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5BD-4C3C-8D92-6F77F8D2473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5BD-4C3C-8D92-6F77F8D2473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5BD-4C3C-8D92-6F77F8D2473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5BD-4C3C-8D92-6F77F8D2473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5BD-4C3C-8D92-6F77F8D2473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5BD-4C3C-8D92-6F77F8D2473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5BD-4C3C-8D92-6F77F8D2473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5BD-4C3C-8D92-6F77F8D2473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5BD-4C3C-8D92-6F77F8D2473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5BD-4C3C-8D92-6F77F8D2473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5BD-4C3C-8D92-6F77F8D2473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5BD-4C3C-8D92-6F77F8D2473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5BD-4C3C-8D92-6F77F8D2473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5BD-4C3C-8D92-6F77F8D2473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5BD-4C3C-8D92-6F77F8D2473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5BD-4C3C-8D92-6F77F8D2473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5BD-4C3C-8D92-6F77F8D2473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5BD-4C3C-8D92-6F77F8D2473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5BD-4C3C-8D92-6F77F8D2473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5BD-4C3C-8D92-6F77F8D2473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5BD-4C3C-8D92-6F77F8D2473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5BD-4C3C-8D92-6F77F8D2473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5BD-4C3C-8D92-6F77F8D2473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5BD-4C3C-8D92-6F77F8D2473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5BD-4C3C-8D92-6F77F8D2473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5BD-4C3C-8D92-6F77F8D2473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5BD-4C3C-8D92-6F77F8D2473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5BD-4C3C-8D92-6F77F8D2473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5BD-4C3C-8D92-6F77F8D2473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5BD-4C3C-8D92-6F77F8D2473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5BD-4C3C-8D92-6F77F8D2473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5BD-4C3C-8D92-6F77F8D2473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5BD-4C3C-8D92-6F77F8D2473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5BD-4C3C-8D92-6F77F8D2473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5BD-4C3C-8D92-6F77F8D2473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5BD-4C3C-8D92-6F77F8D2473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5BD-4C3C-8D92-6F77F8D2473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5BD-4C3C-8D92-6F77F8D2473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5BD-4C3C-8D92-6F77F8D2473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5BD-4C3C-8D92-6F77F8D2473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5BD-4C3C-8D92-6F77F8D2473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5BD-4C3C-8D92-6F77F8D2473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5BD-4C3C-8D92-6F77F8D2473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5BD-4C3C-8D92-6F77F8D2473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5BD-4C3C-8D92-6F77F8D2473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5BD-4C3C-8D92-6F77F8D2473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5BD-4C3C-8D92-6F77F8D2473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5BD-4C3C-8D92-6F77F8D2473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5BD-4C3C-8D92-6F77F8D2473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5BD-4C3C-8D92-6F77F8D2473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5BD-4C3C-8D92-6F77F8D2473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5BD-4C3C-8D92-6F77F8D2473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5BD-4C3C-8D92-6F77F8D2473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5BD-4C3C-8D92-6F77F8D2473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5BD-4C3C-8D92-6F77F8D2473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5BD-4C3C-8D92-6F77F8D2473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5BD-4C3C-8D92-6F77F8D2473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5BD-4C3C-8D92-6F77F8D2473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5BD-4C3C-8D92-6F77F8D2473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5BD-4C3C-8D92-6F77F8D2473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5BD-4C3C-8D92-6F77F8D2473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5BD-4C3C-8D92-6F77F8D2473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5BD-4C3C-8D92-6F77F8D2473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5BD-4C3C-8D92-6F77F8D2473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5BD-4C3C-8D92-6F77F8D2473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5BD-4C3C-8D92-6F77F8D2473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5BD-4C3C-8D92-6F77F8D2473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5BD-4C3C-8D92-6F77F8D2473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5BD-4C3C-8D92-6F77F8D2473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5BD-4C3C-8D92-6F77F8D2473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5BD-4C3C-8D92-6F77F8D2473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5BD-4C3C-8D92-6F77F8D2473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5BD-4C3C-8D92-6F77F8D2473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5BD-4C3C-8D92-6F77F8D2473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5BD-4C3C-8D92-6F77F8D2473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5BD-4C3C-8D92-6F77F8D2473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5BD-4C3C-8D92-6F77F8D2473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5BD-4C3C-8D92-6F77F8D2473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5BD-4C3C-8D92-6F77F8D2473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5BD-4C3C-8D92-6F77F8D2473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5BD-4C3C-8D92-6F77F8D2473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5BD-4C3C-8D92-6F77F8D2473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5BD-4C3C-8D92-6F77F8D2473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5BD-4C3C-8D92-6F77F8D2473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#N/A</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5BD-4C3C-8D92-6F77F8D24737}"/>
            </c:ext>
          </c:extLst>
        </c:ser>
        <c:ser>
          <c:idx val="0"/>
          <c:order val="2"/>
          <c:tx>
            <c:strRef>
              <c:f>Key!$I$58</c:f>
              <c:strCache>
                <c:ptCount val="1"/>
                <c:pt idx="0">
                  <c:v>Estimations : améliorée</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A5BD-4C3C-8D92-6F77F8D24737}"/>
            </c:ext>
          </c:extLst>
        </c:ser>
        <c:ser>
          <c:idx val="1"/>
          <c:order val="3"/>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A5BD-4C3C-8D92-6F77F8D24737}"/>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A5BD-4C3C-8D92-6F77F8D24737}"/>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A5BD-4C3C-8D92-6F77F8D24737}"/>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A5BD-4C3C-8D92-6F77F8D24737}"/>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A5BD-4C3C-8D92-6F77F8D24737}"/>
                </c:ext>
              </c:extLst>
            </c:dLbl>
            <c:dLbl>
              <c:idx val="5"/>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7-A5BD-4C3C-8D92-6F77F8D24737}"/>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A5BD-4C3C-8D92-6F77F8D24737}"/>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A5BD-4C3C-8D92-6F77F8D24737}"/>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A5BD-4C3C-8D92-6F77F8D24737}"/>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A5BD-4C3C-8D92-6F77F8D24737}"/>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A5BD-4C3C-8D92-6F77F8D24737}"/>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A5BD-4C3C-8D92-6F77F8D24737}"/>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A5BD-4C3C-8D92-6F77F8D24737}"/>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A5BD-4C3C-8D92-6F77F8D24737}"/>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A5BD-4C3C-8D92-6F77F8D24737}"/>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A5BD-4C3C-8D92-6F77F8D24737}"/>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A5BD-4C3C-8D92-6F77F8D24737}"/>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A5BD-4C3C-8D92-6F77F8D24737}"/>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A5BD-4C3C-8D92-6F77F8D24737}"/>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A5BD-4C3C-8D92-6F77F8D24737}"/>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A5BD-4C3C-8D92-6F77F8D24737}"/>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A5BD-4C3C-8D92-6F77F8D24737}"/>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A5BD-4C3C-8D92-6F77F8D24737}"/>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A5BD-4C3C-8D92-6F77F8D24737}"/>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#N/A</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A5BD-4C3C-8D92-6F77F8D24737}"/>
            </c:ext>
          </c:extLst>
        </c:ser>
        <c:ser>
          <c:idx val="2"/>
          <c:order val="4"/>
          <c:tx>
            <c:strRef>
              <c:f>Key!$I$60</c:f>
              <c:strCache>
                <c:ptCount val="1"/>
                <c:pt idx="0">
                  <c:v>Estimations : de base</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A5BD-4C3C-8D92-6F77F8D24737}"/>
            </c:ext>
          </c:extLst>
        </c:ser>
        <c:ser>
          <c:idx val="3"/>
          <c:order val="5"/>
          <c:tx>
            <c:strRef>
              <c:f>Key!$I$61</c:f>
              <c:strCache>
                <c:ptCount val="1"/>
                <c:pt idx="0">
                  <c:v>Points de données : services de base</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A5BD-4C3C-8D92-6F77F8D24737}"/>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A5BD-4C3C-8D92-6F77F8D2473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A5BD-4C3C-8D92-6F77F8D2473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A5BD-4C3C-8D92-6F77F8D2473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A5BD-4C3C-8D92-6F77F8D24737}"/>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A5BD-4C3C-8D92-6F77F8D2473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A5BD-4C3C-8D92-6F77F8D2473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A5BD-4C3C-8D92-6F77F8D2473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A5BD-4C3C-8D92-6F77F8D2473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A5BD-4C3C-8D92-6F77F8D2473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A5BD-4C3C-8D92-6F77F8D2473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A5BD-4C3C-8D92-6F77F8D2473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A5BD-4C3C-8D92-6F77F8D2473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A5BD-4C3C-8D92-6F77F8D2473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A5BD-4C3C-8D92-6F77F8D2473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A5BD-4C3C-8D92-6F77F8D2473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A5BD-4C3C-8D92-6F77F8D2473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A5BD-4C3C-8D92-6F77F8D2473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A5BD-4C3C-8D92-6F77F8D2473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A5BD-4C3C-8D92-6F77F8D2473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A5BD-4C3C-8D92-6F77F8D2473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A5BD-4C3C-8D92-6F77F8D2473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A5BD-4C3C-8D92-6F77F8D2473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A5BD-4C3C-8D92-6F77F8D2473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5BD-4C3C-8D92-6F77F8D2473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5BD-4C3C-8D92-6F77F8D2473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5BD-4C3C-8D92-6F77F8D2473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5BD-4C3C-8D92-6F77F8D2473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5BD-4C3C-8D92-6F77F8D2473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5BD-4C3C-8D92-6F77F8D2473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5BD-4C3C-8D92-6F77F8D2473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5BD-4C3C-8D92-6F77F8D2473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5BD-4C3C-8D92-6F77F8D2473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5BD-4C3C-8D92-6F77F8D2473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5BD-4C3C-8D92-6F77F8D2473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5BD-4C3C-8D92-6F77F8D2473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5BD-4C3C-8D92-6F77F8D2473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5BD-4C3C-8D92-6F77F8D2473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5BD-4C3C-8D92-6F77F8D2473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5BD-4C3C-8D92-6F77F8D2473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5BD-4C3C-8D92-6F77F8D2473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5BD-4C3C-8D92-6F77F8D2473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5BD-4C3C-8D92-6F77F8D2473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5BD-4C3C-8D92-6F77F8D2473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5BD-4C3C-8D92-6F77F8D2473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5BD-4C3C-8D92-6F77F8D2473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5BD-4C3C-8D92-6F77F8D2473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5BD-4C3C-8D92-6F77F8D2473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5BD-4C3C-8D92-6F77F8D2473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5BD-4C3C-8D92-6F77F8D2473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5BD-4C3C-8D92-6F77F8D2473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5BD-4C3C-8D92-6F77F8D2473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5BD-4C3C-8D92-6F77F8D2473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5BD-4C3C-8D92-6F77F8D2473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5BD-4C3C-8D92-6F77F8D2473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5BD-4C3C-8D92-6F77F8D2473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5BD-4C3C-8D92-6F77F8D2473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5BD-4C3C-8D92-6F77F8D2473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5BD-4C3C-8D92-6F77F8D2473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5BD-4C3C-8D92-6F77F8D2473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5BD-4C3C-8D92-6F77F8D2473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5BD-4C3C-8D92-6F77F8D2473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5BD-4C3C-8D92-6F77F8D2473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5BD-4C3C-8D92-6F77F8D2473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5BD-4C3C-8D92-6F77F8D2473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5BD-4C3C-8D92-6F77F8D2473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5BD-4C3C-8D92-6F77F8D2473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5BD-4C3C-8D92-6F77F8D2473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5BD-4C3C-8D92-6F77F8D2473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A5BD-4C3C-8D92-6F77F8D2473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A5BD-4C3C-8D92-6F77F8D2473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A5BD-4C3C-8D92-6F77F8D2473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A5BD-4C3C-8D92-6F77F8D2473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A5BD-4C3C-8D92-6F77F8D2473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A5BD-4C3C-8D92-6F77F8D2473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A5BD-4C3C-8D92-6F77F8D2473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A5BD-4C3C-8D92-6F77F8D2473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A5BD-4C3C-8D92-6F77F8D2473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A5BD-4C3C-8D92-6F77F8D2473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A5BD-4C3C-8D92-6F77F8D2473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A5BD-4C3C-8D92-6F77F8D2473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A5BD-4C3C-8D92-6F77F8D2473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A5BD-4C3C-8D92-6F77F8D2473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A5BD-4C3C-8D92-6F77F8D2473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A5BD-4C3C-8D92-6F77F8D2473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A5BD-4C3C-8D92-6F77F8D2473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A5BD-4C3C-8D92-6F77F8D2473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A5BD-4C3C-8D92-6F77F8D2473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A5BD-4C3C-8D92-6F77F8D2473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A5BD-4C3C-8D92-6F77F8D2473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A5BD-4C3C-8D92-6F77F8D2473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A5BD-4C3C-8D92-6F77F8D2473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A5BD-4C3C-8D92-6F77F8D2473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A5BD-4C3C-8D92-6F77F8D2473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A5BD-4C3C-8D92-6F77F8D2473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#N/A</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A5BD-4C3C-8D92-6F77F8D24737}"/>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Eau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668-4D30-BEE4-B617E2B39C83}"/>
            </c:ext>
          </c:extLst>
        </c:ser>
        <c:ser>
          <c:idx val="1"/>
          <c:order val="1"/>
          <c:tx>
            <c:strRef>
              <c:f>Key!$I$59</c:f>
              <c:strCache>
                <c:ptCount val="1"/>
                <c:pt idx="0">
                  <c:v>Points de données : améliorées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668-4D30-BEE4-B617E2B39C83}"/>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668-4D30-BEE4-B617E2B39C8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668-4D30-BEE4-B617E2B39C8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668-4D30-BEE4-B617E2B39C8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668-4D30-BEE4-B617E2B39C8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668-4D30-BEE4-B617E2B39C8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668-4D30-BEE4-B617E2B39C8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668-4D30-BEE4-B617E2B39C8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668-4D30-BEE4-B617E2B39C8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668-4D30-BEE4-B617E2B39C8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668-4D30-BEE4-B617E2B39C8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668-4D30-BEE4-B617E2B39C8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668-4D30-BEE4-B617E2B39C8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668-4D30-BEE4-B617E2B39C8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668-4D30-BEE4-B617E2B39C8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668-4D30-BEE4-B617E2B39C8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668-4D30-BEE4-B617E2B39C8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668-4D30-BEE4-B617E2B39C8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668-4D30-BEE4-B617E2B39C8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668-4D30-BEE4-B617E2B39C8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668-4D30-BEE4-B617E2B39C8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668-4D30-BEE4-B617E2B39C8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668-4D30-BEE4-B617E2B39C8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668-4D30-BEE4-B617E2B39C8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668-4D30-BEE4-B617E2B39C8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668-4D30-BEE4-B617E2B39C8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668-4D30-BEE4-B617E2B39C8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668-4D30-BEE4-B617E2B39C8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668-4D30-BEE4-B617E2B39C8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668-4D30-BEE4-B617E2B39C8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668-4D30-BEE4-B617E2B39C8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668-4D30-BEE4-B617E2B39C8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668-4D30-BEE4-B617E2B39C8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668-4D30-BEE4-B617E2B39C8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668-4D30-BEE4-B617E2B39C8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668-4D30-BEE4-B617E2B39C8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668-4D30-BEE4-B617E2B39C8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668-4D30-BEE4-B617E2B39C8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668-4D30-BEE4-B617E2B39C8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668-4D30-BEE4-B617E2B39C8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668-4D30-BEE4-B617E2B39C8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668-4D30-BEE4-B617E2B39C8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668-4D30-BEE4-B617E2B39C8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668-4D30-BEE4-B617E2B39C8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668-4D30-BEE4-B617E2B39C8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668-4D30-BEE4-B617E2B39C8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668-4D30-BEE4-B617E2B39C8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668-4D30-BEE4-B617E2B39C8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668-4D30-BEE4-B617E2B39C8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668-4D30-BEE4-B617E2B39C8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668-4D30-BEE4-B617E2B39C8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668-4D30-BEE4-B617E2B39C8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668-4D30-BEE4-B617E2B39C8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668-4D30-BEE4-B617E2B39C8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668-4D30-BEE4-B617E2B39C8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668-4D30-BEE4-B617E2B39C8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668-4D30-BEE4-B617E2B39C8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668-4D30-BEE4-B617E2B39C8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668-4D30-BEE4-B617E2B39C8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668-4D30-BEE4-B617E2B39C8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668-4D30-BEE4-B617E2B39C8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668-4D30-BEE4-B617E2B39C8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668-4D30-BEE4-B617E2B39C8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668-4D30-BEE4-B617E2B39C8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668-4D30-BEE4-B617E2B39C8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668-4D30-BEE4-B617E2B39C8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668-4D30-BEE4-B617E2B39C8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668-4D30-BEE4-B617E2B39C8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668-4D30-BEE4-B617E2B39C8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668-4D30-BEE4-B617E2B39C8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668-4D30-BEE4-B617E2B39C8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668-4D30-BEE4-B617E2B39C8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668-4D30-BEE4-B617E2B39C8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668-4D30-BEE4-B617E2B39C8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668-4D30-BEE4-B617E2B39C8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668-4D30-BEE4-B617E2B39C8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668-4D30-BEE4-B617E2B39C8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668-4D30-BEE4-B617E2B39C8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668-4D30-BEE4-B617E2B39C8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668-4D30-BEE4-B617E2B39C8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668-4D30-BEE4-B617E2B39C8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668-4D30-BEE4-B617E2B39C8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668-4D30-BEE4-B617E2B39C8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668-4D30-BEE4-B617E2B39C8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668-4D30-BEE4-B617E2B39C8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668-4D30-BEE4-B617E2B39C8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668-4D30-BEE4-B617E2B39C8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668-4D30-BEE4-B617E2B39C8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668-4D30-BEE4-B617E2B39C8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668-4D30-BEE4-B617E2B39C8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668-4D30-BEE4-B617E2B39C8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668-4D30-BEE4-B617E2B39C8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668-4D30-BEE4-B617E2B39C8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668-4D30-BEE4-B617E2B39C8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668-4D30-BEE4-B617E2B39C8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668-4D30-BEE4-B617E2B39C83}"/>
            </c:ext>
          </c:extLst>
        </c:ser>
        <c:ser>
          <c:idx val="2"/>
          <c:order val="2"/>
          <c:tx>
            <c:strRef>
              <c:f>Key!$I$60</c:f>
              <c:strCache>
                <c:ptCount val="1"/>
                <c:pt idx="0">
                  <c:v>Estimations : de base</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668-4D30-BEE4-B617E2B39C83}"/>
            </c:ext>
          </c:extLst>
        </c:ser>
        <c:ser>
          <c:idx val="3"/>
          <c:order val="3"/>
          <c:tx>
            <c:strRef>
              <c:f>Key!$I$61</c:f>
              <c:strCache>
                <c:ptCount val="1"/>
                <c:pt idx="0">
                  <c:v>Points de données : services de base</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668-4D30-BEE4-B617E2B39C83}"/>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668-4D30-BEE4-B617E2B39C8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668-4D30-BEE4-B617E2B39C8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668-4D30-BEE4-B617E2B39C8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668-4D30-BEE4-B617E2B39C8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668-4D30-BEE4-B617E2B39C8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668-4D30-BEE4-B617E2B39C8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668-4D30-BEE4-B617E2B39C8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668-4D30-BEE4-B617E2B39C8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668-4D30-BEE4-B617E2B39C8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668-4D30-BEE4-B617E2B39C8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668-4D30-BEE4-B617E2B39C8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668-4D30-BEE4-B617E2B39C8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668-4D30-BEE4-B617E2B39C8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668-4D30-BEE4-B617E2B39C8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668-4D30-BEE4-B617E2B39C8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668-4D30-BEE4-B617E2B39C8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668-4D30-BEE4-B617E2B39C8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668-4D30-BEE4-B617E2B39C8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668-4D30-BEE4-B617E2B39C8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668-4D30-BEE4-B617E2B39C8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668-4D30-BEE4-B617E2B39C8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668-4D30-BEE4-B617E2B39C8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668-4D30-BEE4-B617E2B39C8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668-4D30-BEE4-B617E2B39C8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668-4D30-BEE4-B617E2B39C8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668-4D30-BEE4-B617E2B39C8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668-4D30-BEE4-B617E2B39C8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668-4D30-BEE4-B617E2B39C8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668-4D30-BEE4-B617E2B39C8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668-4D30-BEE4-B617E2B39C8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668-4D30-BEE4-B617E2B39C8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668-4D30-BEE4-B617E2B39C8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668-4D30-BEE4-B617E2B39C8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668-4D30-BEE4-B617E2B39C8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668-4D30-BEE4-B617E2B39C8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668-4D30-BEE4-B617E2B39C8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668-4D30-BEE4-B617E2B39C8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668-4D30-BEE4-B617E2B39C8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668-4D30-BEE4-B617E2B39C8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668-4D30-BEE4-B617E2B39C8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668-4D30-BEE4-B617E2B39C8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668-4D30-BEE4-B617E2B39C8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668-4D30-BEE4-B617E2B39C8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668-4D30-BEE4-B617E2B39C8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668-4D30-BEE4-B617E2B39C8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668-4D30-BEE4-B617E2B39C8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668-4D30-BEE4-B617E2B39C8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668-4D30-BEE4-B617E2B39C8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668-4D30-BEE4-B617E2B39C8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668-4D30-BEE4-B617E2B39C8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668-4D30-BEE4-B617E2B39C8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668-4D30-BEE4-B617E2B39C8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668-4D30-BEE4-B617E2B39C8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668-4D30-BEE4-B617E2B39C8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668-4D30-BEE4-B617E2B39C8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668-4D30-BEE4-B617E2B39C8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668-4D30-BEE4-B617E2B39C8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668-4D30-BEE4-B617E2B39C8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668-4D30-BEE4-B617E2B39C8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668-4D30-BEE4-B617E2B39C8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668-4D30-BEE4-B617E2B39C8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668-4D30-BEE4-B617E2B39C8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668-4D30-BEE4-B617E2B39C8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668-4D30-BEE4-B617E2B39C8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668-4D30-BEE4-B617E2B39C8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668-4D30-BEE4-B617E2B39C8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668-4D30-BEE4-B617E2B39C8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668-4D30-BEE4-B617E2B39C8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668-4D30-BEE4-B617E2B39C8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668-4D30-BEE4-B617E2B39C8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668-4D30-BEE4-B617E2B39C8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668-4D30-BEE4-B617E2B39C8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668-4D30-BEE4-B617E2B39C8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668-4D30-BEE4-B617E2B39C8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668-4D30-BEE4-B617E2B39C8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668-4D30-BEE4-B617E2B39C8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668-4D30-BEE4-B617E2B39C8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668-4D30-BEE4-B617E2B39C8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668-4D30-BEE4-B617E2B39C8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668-4D30-BEE4-B617E2B39C8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668-4D30-BEE4-B617E2B39C8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668-4D30-BEE4-B617E2B39C8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668-4D30-BEE4-B617E2B39C8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668-4D30-BEE4-B617E2B39C8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668-4D30-BEE4-B617E2B39C8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668-4D30-BEE4-B617E2B39C8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668-4D30-BEE4-B617E2B39C8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668-4D30-BEE4-B617E2B39C8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668-4D30-BEE4-B617E2B39C8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668-4D30-BEE4-B617E2B39C8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668-4D30-BEE4-B617E2B39C8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668-4D30-BEE4-B617E2B39C8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668-4D30-BEE4-B617E2B39C8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668-4D30-BEE4-B617E2B39C8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668-4D30-BEE4-B617E2B39C83}"/>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668-4D30-BEE4-B617E2B39C83}"/>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668-4D30-BEE4-B617E2B39C83}"/>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668-4D30-BEE4-B617E2B39C8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668-4D30-BEE4-B617E2B39C8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668-4D30-BEE4-B617E2B39C8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668-4D30-BEE4-B617E2B39C8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668-4D30-BEE4-B617E2B39C8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668-4D30-BEE4-B617E2B39C8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668-4D30-BEE4-B617E2B39C8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668-4D30-BEE4-B617E2B39C8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668-4D30-BEE4-B617E2B39C8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668-4D30-BEE4-B617E2B39C8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668-4D30-BEE4-B617E2B39C8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668-4D30-BEE4-B617E2B39C8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668-4D30-BEE4-B617E2B39C8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668-4D30-BEE4-B617E2B39C8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668-4D30-BEE4-B617E2B39C8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668-4D30-BEE4-B617E2B39C8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668-4D30-BEE4-B617E2B39C8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668-4D30-BEE4-B617E2B39C8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668-4D30-BEE4-B617E2B39C8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668-4D30-BEE4-B617E2B39C8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668-4D30-BEE4-B617E2B39C8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668-4D30-BEE4-B617E2B39C8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668-4D30-BEE4-B617E2B39C8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668-4D30-BEE4-B617E2B39C8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668-4D30-BEE4-B617E2B39C8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668-4D30-BEE4-B617E2B39C8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668-4D30-BEE4-B617E2B39C8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668-4D30-BEE4-B617E2B39C8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668-4D30-BEE4-B617E2B39C8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668-4D30-BEE4-B617E2B39C8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668-4D30-BEE4-B617E2B39C8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668-4D30-BEE4-B617E2B39C8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668-4D30-BEE4-B617E2B39C8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668-4D30-BEE4-B617E2B39C8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668-4D30-BEE4-B617E2B39C8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668-4D30-BEE4-B617E2B39C8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668-4D30-BEE4-B617E2B39C8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668-4D30-BEE4-B617E2B39C8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668-4D30-BEE4-B617E2B39C8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668-4D30-BEE4-B617E2B39C8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668-4D30-BEE4-B617E2B39C8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668-4D30-BEE4-B617E2B39C8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668-4D30-BEE4-B617E2B39C8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668-4D30-BEE4-B617E2B39C8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668-4D30-BEE4-B617E2B39C8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668-4D30-BEE4-B617E2B39C8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668-4D30-BEE4-B617E2B39C8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668-4D30-BEE4-B617E2B39C8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668-4D30-BEE4-B617E2B39C8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668-4D30-BEE4-B617E2B39C8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668-4D30-BEE4-B617E2B39C8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668-4D30-BEE4-B617E2B39C8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668-4D30-BEE4-B617E2B39C8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668-4D30-BEE4-B617E2B39C8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668-4D30-BEE4-B617E2B39C8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668-4D30-BEE4-B617E2B39C8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668-4D30-BEE4-B617E2B39C8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668-4D30-BEE4-B617E2B39C8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668-4D30-BEE4-B617E2B39C8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668-4D30-BEE4-B617E2B39C8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668-4D30-BEE4-B617E2B39C8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668-4D30-BEE4-B617E2B39C8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668-4D30-BEE4-B617E2B39C8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668-4D30-BEE4-B617E2B39C8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668-4D30-BEE4-B617E2B39C8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668-4D30-BEE4-B617E2B39C8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668-4D30-BEE4-B617E2B39C8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668-4D30-BEE4-B617E2B39C8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668-4D30-BEE4-B617E2B39C8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668-4D30-BEE4-B617E2B39C8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668-4D30-BEE4-B617E2B39C8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668-4D30-BEE4-B617E2B39C8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668-4D30-BEE4-B617E2B39C8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668-4D30-BEE4-B617E2B39C8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668-4D30-BEE4-B617E2B39C8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668-4D30-BEE4-B617E2B39C8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668-4D30-BEE4-B617E2B39C8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668-4D30-BEE4-B617E2B39C8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668-4D30-BEE4-B617E2B39C8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668-4D30-BEE4-B617E2B39C8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668-4D30-BEE4-B617E2B39C8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668-4D30-BEE4-B617E2B39C8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668-4D30-BEE4-B617E2B39C8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668-4D30-BEE4-B617E2B39C8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668-4D30-BEE4-B617E2B39C8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668-4D30-BEE4-B617E2B39C8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668-4D30-BEE4-B617E2B39C8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668-4D30-BEE4-B617E2B39C8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668-4D30-BEE4-B617E2B39C8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668-4D30-BEE4-B617E2B39C8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668-4D30-BEE4-B617E2B39C8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668-4D30-BEE4-B617E2B39C8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668-4D30-BEE4-B617E2B39C8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668-4D30-BEE4-B617E2B39C8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668-4D30-BEE4-B617E2B39C83}"/>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Eau :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D46-4A2E-A2CA-561C86DBF88A}"/>
            </c:ext>
          </c:extLst>
        </c:ser>
        <c:ser>
          <c:idx val="1"/>
          <c:order val="1"/>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D46-4A2E-A2CA-561C86DBF88A}"/>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D46-4A2E-A2CA-561C86DBF88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D46-4A2E-A2CA-561C86DBF88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D46-4A2E-A2CA-561C86DBF88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D46-4A2E-A2CA-561C86DBF88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D46-4A2E-A2CA-561C86DBF88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D46-4A2E-A2CA-561C86DBF88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D46-4A2E-A2CA-561C86DBF88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D46-4A2E-A2CA-561C86DBF88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D46-4A2E-A2CA-561C86DBF88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D46-4A2E-A2CA-561C86DBF88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D46-4A2E-A2CA-561C86DBF88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D46-4A2E-A2CA-561C86DBF88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D46-4A2E-A2CA-561C86DBF88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D46-4A2E-A2CA-561C86DBF88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D46-4A2E-A2CA-561C86DBF88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D46-4A2E-A2CA-561C86DBF88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D46-4A2E-A2CA-561C86DBF88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D46-4A2E-A2CA-561C86DBF88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D46-4A2E-A2CA-561C86DBF88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D46-4A2E-A2CA-561C86DBF88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D46-4A2E-A2CA-561C86DBF88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D46-4A2E-A2CA-561C86DBF88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D46-4A2E-A2CA-561C86DBF88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D46-4A2E-A2CA-561C86DBF88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D46-4A2E-A2CA-561C86DBF88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D46-4A2E-A2CA-561C86DBF88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D46-4A2E-A2CA-561C86DBF88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D46-4A2E-A2CA-561C86DBF88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D46-4A2E-A2CA-561C86DBF88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D46-4A2E-A2CA-561C86DBF88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D46-4A2E-A2CA-561C86DBF88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D46-4A2E-A2CA-561C86DBF88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D46-4A2E-A2CA-561C86DBF88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D46-4A2E-A2CA-561C86DBF88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D46-4A2E-A2CA-561C86DBF88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D46-4A2E-A2CA-561C86DBF88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D46-4A2E-A2CA-561C86DBF88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D46-4A2E-A2CA-561C86DBF88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D46-4A2E-A2CA-561C86DBF88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D46-4A2E-A2CA-561C86DBF88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D46-4A2E-A2CA-561C86DBF88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D46-4A2E-A2CA-561C86DBF88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D46-4A2E-A2CA-561C86DBF88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D46-4A2E-A2CA-561C86DBF88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D46-4A2E-A2CA-561C86DBF88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D46-4A2E-A2CA-561C86DBF88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D46-4A2E-A2CA-561C86DBF88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D46-4A2E-A2CA-561C86DBF88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D46-4A2E-A2CA-561C86DBF88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D46-4A2E-A2CA-561C86DBF88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D46-4A2E-A2CA-561C86DBF88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D46-4A2E-A2CA-561C86DBF88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D46-4A2E-A2CA-561C86DBF88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D46-4A2E-A2CA-561C86DBF88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D46-4A2E-A2CA-561C86DBF88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D46-4A2E-A2CA-561C86DBF88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D46-4A2E-A2CA-561C86DBF88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D46-4A2E-A2CA-561C86DBF88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D46-4A2E-A2CA-561C86DBF88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D46-4A2E-A2CA-561C86DBF88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D46-4A2E-A2CA-561C86DBF88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D46-4A2E-A2CA-561C86DBF88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D46-4A2E-A2CA-561C86DBF88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D46-4A2E-A2CA-561C86DBF88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D46-4A2E-A2CA-561C86DBF88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D46-4A2E-A2CA-561C86DBF88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D46-4A2E-A2CA-561C86DBF88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D46-4A2E-A2CA-561C86DBF88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D46-4A2E-A2CA-561C86DBF88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D46-4A2E-A2CA-561C86DBF88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D46-4A2E-A2CA-561C86DBF88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D46-4A2E-A2CA-561C86DBF88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D46-4A2E-A2CA-561C86DBF88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D46-4A2E-A2CA-561C86DBF88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D46-4A2E-A2CA-561C86DBF88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D46-4A2E-A2CA-561C86DBF88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D46-4A2E-A2CA-561C86DBF88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D46-4A2E-A2CA-561C86DBF88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D46-4A2E-A2CA-561C86DBF88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D46-4A2E-A2CA-561C86DBF88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D46-4A2E-A2CA-561C86DBF88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D46-4A2E-A2CA-561C86DBF88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D46-4A2E-A2CA-561C86DBF88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D46-4A2E-A2CA-561C86DBF88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D46-4A2E-A2CA-561C86DBF88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D46-4A2E-A2CA-561C86DBF88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D46-4A2E-A2CA-561C86DBF88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D46-4A2E-A2CA-561C86DBF88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D46-4A2E-A2CA-561C86DBF88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D46-4A2E-A2CA-561C86DBF88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D46-4A2E-A2CA-561C86DBF88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D46-4A2E-A2CA-561C86DBF88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D46-4A2E-A2CA-561C86DBF88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D46-4A2E-A2CA-561C86DBF88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D46-4A2E-A2CA-561C86DBF88A}"/>
            </c:ext>
          </c:extLst>
        </c:ser>
        <c:ser>
          <c:idx val="2"/>
          <c:order val="2"/>
          <c:tx>
            <c:strRef>
              <c:f>Key!$I$60</c:f>
              <c:strCache>
                <c:ptCount val="1"/>
                <c:pt idx="0">
                  <c:v>Estimations : de base</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D46-4A2E-A2CA-561C86DBF88A}"/>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D46-4A2E-A2CA-561C86DBF88A}"/>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D46-4A2E-A2CA-561C86DBF88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D46-4A2E-A2CA-561C86DBF88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D46-4A2E-A2CA-561C86DBF88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D46-4A2E-A2CA-561C86DBF88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D46-4A2E-A2CA-561C86DBF88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D46-4A2E-A2CA-561C86DBF88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D46-4A2E-A2CA-561C86DBF88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D46-4A2E-A2CA-561C86DBF88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D46-4A2E-A2CA-561C86DBF88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D46-4A2E-A2CA-561C86DBF88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D46-4A2E-A2CA-561C86DBF88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D46-4A2E-A2CA-561C86DBF88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D46-4A2E-A2CA-561C86DBF88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D46-4A2E-A2CA-561C86DBF88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D46-4A2E-A2CA-561C86DBF88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D46-4A2E-A2CA-561C86DBF88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D46-4A2E-A2CA-561C86DBF88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D46-4A2E-A2CA-561C86DBF88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D46-4A2E-A2CA-561C86DBF88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D46-4A2E-A2CA-561C86DBF88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D46-4A2E-A2CA-561C86DBF88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D46-4A2E-A2CA-561C86DBF88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D46-4A2E-A2CA-561C86DBF88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D46-4A2E-A2CA-561C86DBF88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D46-4A2E-A2CA-561C86DBF88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D46-4A2E-A2CA-561C86DBF88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D46-4A2E-A2CA-561C86DBF88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D46-4A2E-A2CA-561C86DBF88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D46-4A2E-A2CA-561C86DBF88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D46-4A2E-A2CA-561C86DBF88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D46-4A2E-A2CA-561C86DBF88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D46-4A2E-A2CA-561C86DBF88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D46-4A2E-A2CA-561C86DBF88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D46-4A2E-A2CA-561C86DBF88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D46-4A2E-A2CA-561C86DBF88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D46-4A2E-A2CA-561C86DBF88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D46-4A2E-A2CA-561C86DBF88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D46-4A2E-A2CA-561C86DBF88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D46-4A2E-A2CA-561C86DBF88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D46-4A2E-A2CA-561C86DBF88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D46-4A2E-A2CA-561C86DBF88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D46-4A2E-A2CA-561C86DBF88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D46-4A2E-A2CA-561C86DBF88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D46-4A2E-A2CA-561C86DBF88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D46-4A2E-A2CA-561C86DBF88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D46-4A2E-A2CA-561C86DBF88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D46-4A2E-A2CA-561C86DBF88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D46-4A2E-A2CA-561C86DBF88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D46-4A2E-A2CA-561C86DBF88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D46-4A2E-A2CA-561C86DBF88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D46-4A2E-A2CA-561C86DBF88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D46-4A2E-A2CA-561C86DBF88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D46-4A2E-A2CA-561C86DBF88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D46-4A2E-A2CA-561C86DBF88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D46-4A2E-A2CA-561C86DBF88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D46-4A2E-A2CA-561C86DBF88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D46-4A2E-A2CA-561C86DBF88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D46-4A2E-A2CA-561C86DBF88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D46-4A2E-A2CA-561C86DBF88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D46-4A2E-A2CA-561C86DBF88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D46-4A2E-A2CA-561C86DBF88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D46-4A2E-A2CA-561C86DBF88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D46-4A2E-A2CA-561C86DBF88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D46-4A2E-A2CA-561C86DBF88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D46-4A2E-A2CA-561C86DBF88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D46-4A2E-A2CA-561C86DBF88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D46-4A2E-A2CA-561C86DBF88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D46-4A2E-A2CA-561C86DBF88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D46-4A2E-A2CA-561C86DBF88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D46-4A2E-A2CA-561C86DBF88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D46-4A2E-A2CA-561C86DBF88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D46-4A2E-A2CA-561C86DBF88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D46-4A2E-A2CA-561C86DBF88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D46-4A2E-A2CA-561C86DBF88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D46-4A2E-A2CA-561C86DBF88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D46-4A2E-A2CA-561C86DBF88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D46-4A2E-A2CA-561C86DBF88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D46-4A2E-A2CA-561C86DBF88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D46-4A2E-A2CA-561C86DBF88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D46-4A2E-A2CA-561C86DBF88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D46-4A2E-A2CA-561C86DBF88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D46-4A2E-A2CA-561C86DBF88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D46-4A2E-A2CA-561C86DBF88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D46-4A2E-A2CA-561C86DBF88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D46-4A2E-A2CA-561C86DBF88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D46-4A2E-A2CA-561C86DBF88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D46-4A2E-A2CA-561C86DBF88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D46-4A2E-A2CA-561C86DBF88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D46-4A2E-A2CA-561C86DBF88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D46-4A2E-A2CA-561C86DBF88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D46-4A2E-A2CA-561C86DBF88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D46-4A2E-A2CA-561C86DBF88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D46-4A2E-A2CA-561C86DBF88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D46-4A2E-A2CA-561C86DBF88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D46-4A2E-A2CA-561C86DBF88A}"/>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D46-4A2E-A2CA-561C86DBF88A}"/>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D46-4A2E-A2CA-561C86DBF88A}"/>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D46-4A2E-A2CA-561C86DBF88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D46-4A2E-A2CA-561C86DBF88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D46-4A2E-A2CA-561C86DBF88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D46-4A2E-A2CA-561C86DBF88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D46-4A2E-A2CA-561C86DBF88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D46-4A2E-A2CA-561C86DBF88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D46-4A2E-A2CA-561C86DBF88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D46-4A2E-A2CA-561C86DBF88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D46-4A2E-A2CA-561C86DBF88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D46-4A2E-A2CA-561C86DBF88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D46-4A2E-A2CA-561C86DBF88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D46-4A2E-A2CA-561C86DBF88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D46-4A2E-A2CA-561C86DBF88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D46-4A2E-A2CA-561C86DBF88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D46-4A2E-A2CA-561C86DBF88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D46-4A2E-A2CA-561C86DBF88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D46-4A2E-A2CA-561C86DBF88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D46-4A2E-A2CA-561C86DBF88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D46-4A2E-A2CA-561C86DBF88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D46-4A2E-A2CA-561C86DBF88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D46-4A2E-A2CA-561C86DBF88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D46-4A2E-A2CA-561C86DBF88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D46-4A2E-A2CA-561C86DBF88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D46-4A2E-A2CA-561C86DBF88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D46-4A2E-A2CA-561C86DBF88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D46-4A2E-A2CA-561C86DBF88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D46-4A2E-A2CA-561C86DBF88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D46-4A2E-A2CA-561C86DBF88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D46-4A2E-A2CA-561C86DBF88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D46-4A2E-A2CA-561C86DBF88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D46-4A2E-A2CA-561C86DBF88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D46-4A2E-A2CA-561C86DBF88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D46-4A2E-A2CA-561C86DBF88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D46-4A2E-A2CA-561C86DBF88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D46-4A2E-A2CA-561C86DBF88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D46-4A2E-A2CA-561C86DBF88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D46-4A2E-A2CA-561C86DBF88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D46-4A2E-A2CA-561C86DBF88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D46-4A2E-A2CA-561C86DBF88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D46-4A2E-A2CA-561C86DBF88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D46-4A2E-A2CA-561C86DBF88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D46-4A2E-A2CA-561C86DBF88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D46-4A2E-A2CA-561C86DBF88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D46-4A2E-A2CA-561C86DBF88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D46-4A2E-A2CA-561C86DBF88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D46-4A2E-A2CA-561C86DBF88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D46-4A2E-A2CA-561C86DBF88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D46-4A2E-A2CA-561C86DBF88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D46-4A2E-A2CA-561C86DBF88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D46-4A2E-A2CA-561C86DBF88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D46-4A2E-A2CA-561C86DBF88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D46-4A2E-A2CA-561C86DBF88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D46-4A2E-A2CA-561C86DBF88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D46-4A2E-A2CA-561C86DBF88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D46-4A2E-A2CA-561C86DBF88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D46-4A2E-A2CA-561C86DBF88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D46-4A2E-A2CA-561C86DBF88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D46-4A2E-A2CA-561C86DBF88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D46-4A2E-A2CA-561C86DBF88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D46-4A2E-A2CA-561C86DBF88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D46-4A2E-A2CA-561C86DBF88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D46-4A2E-A2CA-561C86DBF88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D46-4A2E-A2CA-561C86DBF88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D46-4A2E-A2CA-561C86DBF88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D46-4A2E-A2CA-561C86DBF88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D46-4A2E-A2CA-561C86DBF88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D46-4A2E-A2CA-561C86DBF88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D46-4A2E-A2CA-561C86DBF88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D46-4A2E-A2CA-561C86DBF88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D46-4A2E-A2CA-561C86DBF88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D46-4A2E-A2CA-561C86DBF88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D46-4A2E-A2CA-561C86DBF88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D46-4A2E-A2CA-561C86DBF88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D46-4A2E-A2CA-561C86DBF88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D46-4A2E-A2CA-561C86DBF88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D46-4A2E-A2CA-561C86DBF88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D46-4A2E-A2CA-561C86DBF88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D46-4A2E-A2CA-561C86DBF88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D46-4A2E-A2CA-561C86DBF88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D46-4A2E-A2CA-561C86DBF88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D46-4A2E-A2CA-561C86DBF88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D46-4A2E-A2CA-561C86DBF88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D46-4A2E-A2CA-561C86DBF88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D46-4A2E-A2CA-561C86DBF88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D46-4A2E-A2CA-561C86DBF88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D46-4A2E-A2CA-561C86DBF88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D46-4A2E-A2CA-561C86DBF88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D46-4A2E-A2CA-561C86DBF88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D46-4A2E-A2CA-561C86DBF88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D46-4A2E-A2CA-561C86DBF88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D46-4A2E-A2CA-561C86DBF88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D46-4A2E-A2CA-561C86DBF88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D46-4A2E-A2CA-561C86DBF88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D46-4A2E-A2CA-561C86DBF88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D46-4A2E-A2CA-561C86DBF88A}"/>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Assainissement :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1B19-4D9C-81EB-BDAD893607C2}"/>
            </c:ext>
          </c:extLst>
        </c:ser>
        <c:ser>
          <c:idx val="5"/>
          <c:order val="1"/>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B19-4D9C-81EB-BDAD893607C2}"/>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B19-4D9C-81EB-BDAD893607C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B19-4D9C-81EB-BDAD893607C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B19-4D9C-81EB-BDAD893607C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B19-4D9C-81EB-BDAD893607C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B19-4D9C-81EB-BDAD893607C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B19-4D9C-81EB-BDAD893607C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B19-4D9C-81EB-BDAD893607C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B19-4D9C-81EB-BDAD893607C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B19-4D9C-81EB-BDAD893607C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B19-4D9C-81EB-BDAD893607C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B19-4D9C-81EB-BDAD893607C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B19-4D9C-81EB-BDAD893607C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B19-4D9C-81EB-BDAD893607C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B19-4D9C-81EB-BDAD893607C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B19-4D9C-81EB-BDAD893607C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B19-4D9C-81EB-BDAD893607C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B19-4D9C-81EB-BDAD893607C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B19-4D9C-81EB-BDAD893607C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B19-4D9C-81EB-BDAD893607C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B19-4D9C-81EB-BDAD893607C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B19-4D9C-81EB-BDAD893607C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B19-4D9C-81EB-BDAD893607C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B19-4D9C-81EB-BDAD893607C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B19-4D9C-81EB-BDAD893607C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B19-4D9C-81EB-BDAD893607C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B19-4D9C-81EB-BDAD893607C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B19-4D9C-81EB-BDAD893607C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B19-4D9C-81EB-BDAD893607C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B19-4D9C-81EB-BDAD893607C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B19-4D9C-81EB-BDAD893607C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B19-4D9C-81EB-BDAD893607C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B19-4D9C-81EB-BDAD893607C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B19-4D9C-81EB-BDAD893607C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B19-4D9C-81EB-BDAD893607C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B19-4D9C-81EB-BDAD893607C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B19-4D9C-81EB-BDAD893607C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B19-4D9C-81EB-BDAD893607C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B19-4D9C-81EB-BDAD893607C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B19-4D9C-81EB-BDAD893607C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B19-4D9C-81EB-BDAD893607C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B19-4D9C-81EB-BDAD893607C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B19-4D9C-81EB-BDAD893607C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B19-4D9C-81EB-BDAD893607C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B19-4D9C-81EB-BDAD893607C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B19-4D9C-81EB-BDAD893607C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B19-4D9C-81EB-BDAD893607C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B19-4D9C-81EB-BDAD893607C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B19-4D9C-81EB-BDAD893607C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B19-4D9C-81EB-BDAD893607C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B19-4D9C-81EB-BDAD893607C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B19-4D9C-81EB-BDAD893607C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B19-4D9C-81EB-BDAD893607C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B19-4D9C-81EB-BDAD893607C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B19-4D9C-81EB-BDAD893607C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B19-4D9C-81EB-BDAD893607C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B19-4D9C-81EB-BDAD893607C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B19-4D9C-81EB-BDAD893607C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B19-4D9C-81EB-BDAD893607C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B19-4D9C-81EB-BDAD893607C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B19-4D9C-81EB-BDAD893607C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B19-4D9C-81EB-BDAD893607C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B19-4D9C-81EB-BDAD893607C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B19-4D9C-81EB-BDAD893607C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B19-4D9C-81EB-BDAD893607C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B19-4D9C-81EB-BDAD893607C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B19-4D9C-81EB-BDAD893607C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B19-4D9C-81EB-BDAD893607C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B19-4D9C-81EB-BDAD893607C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B19-4D9C-81EB-BDAD893607C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B19-4D9C-81EB-BDAD893607C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B19-4D9C-81EB-BDAD893607C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B19-4D9C-81EB-BDAD893607C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B19-4D9C-81EB-BDAD893607C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B19-4D9C-81EB-BDAD893607C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B19-4D9C-81EB-BDAD893607C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B19-4D9C-81EB-BDAD893607C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B19-4D9C-81EB-BDAD893607C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B19-4D9C-81EB-BDAD893607C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B19-4D9C-81EB-BDAD893607C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B19-4D9C-81EB-BDAD893607C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B19-4D9C-81EB-BDAD893607C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B19-4D9C-81EB-BDAD893607C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B19-4D9C-81EB-BDAD893607C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B19-4D9C-81EB-BDAD893607C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B19-4D9C-81EB-BDAD893607C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B19-4D9C-81EB-BDAD893607C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B19-4D9C-81EB-BDAD893607C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B19-4D9C-81EB-BDAD893607C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B19-4D9C-81EB-BDAD893607C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B19-4D9C-81EB-BDAD893607C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B19-4D9C-81EB-BDAD893607C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B19-4D9C-81EB-BDAD893607C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B19-4D9C-81EB-BDAD893607C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B19-4D9C-81EB-BDAD893607C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#N/A</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B19-4D9C-81EB-BDAD893607C2}"/>
            </c:ext>
          </c:extLst>
        </c:ser>
        <c:ser>
          <c:idx val="0"/>
          <c:order val="2"/>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1B19-4D9C-81EB-BDAD893607C2}"/>
            </c:ext>
          </c:extLst>
        </c:ser>
        <c:ser>
          <c:idx val="1"/>
          <c:order val="3"/>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B19-4D9C-81EB-BDAD893607C2}"/>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B19-4D9C-81EB-BDAD893607C2}"/>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B19-4D9C-81EB-BDAD893607C2}"/>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B19-4D9C-81EB-BDAD893607C2}"/>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B19-4D9C-81EB-BDAD893607C2}"/>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B19-4D9C-81EB-BDAD893607C2}"/>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B19-4D9C-81EB-BDAD893607C2}"/>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B19-4D9C-81EB-BDAD893607C2}"/>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B19-4D9C-81EB-BDAD893607C2}"/>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B19-4D9C-81EB-BDAD893607C2}"/>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B19-4D9C-81EB-BDAD893607C2}"/>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B19-4D9C-81EB-BDAD893607C2}"/>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B19-4D9C-81EB-BDAD893607C2}"/>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B19-4D9C-81EB-BDAD893607C2}"/>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B19-4D9C-81EB-BDAD893607C2}"/>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B19-4D9C-81EB-BDAD893607C2}"/>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B19-4D9C-81EB-BDAD893607C2}"/>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B19-4D9C-81EB-BDAD893607C2}"/>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B19-4D9C-81EB-BDAD893607C2}"/>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B19-4D9C-81EB-BDAD893607C2}"/>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B19-4D9C-81EB-BDAD893607C2}"/>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B19-4D9C-81EB-BDAD893607C2}"/>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B19-4D9C-81EB-BDAD893607C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B19-4D9C-81EB-BDAD893607C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B19-4D9C-81EB-BDAD893607C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B19-4D9C-81EB-BDAD893607C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B19-4D9C-81EB-BDAD893607C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B19-4D9C-81EB-BDAD893607C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B19-4D9C-81EB-BDAD893607C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B19-4D9C-81EB-BDAD893607C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B19-4D9C-81EB-BDAD893607C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B19-4D9C-81EB-BDAD893607C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B19-4D9C-81EB-BDAD893607C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B19-4D9C-81EB-BDAD893607C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B19-4D9C-81EB-BDAD893607C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B19-4D9C-81EB-BDAD893607C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B19-4D9C-81EB-BDAD893607C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B19-4D9C-81EB-BDAD893607C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B19-4D9C-81EB-BDAD893607C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B19-4D9C-81EB-BDAD893607C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B19-4D9C-81EB-BDAD893607C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B19-4D9C-81EB-BDAD893607C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B19-4D9C-81EB-BDAD893607C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B19-4D9C-81EB-BDAD893607C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B19-4D9C-81EB-BDAD893607C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B19-4D9C-81EB-BDAD893607C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B19-4D9C-81EB-BDAD893607C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B19-4D9C-81EB-BDAD893607C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B19-4D9C-81EB-BDAD893607C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B19-4D9C-81EB-BDAD893607C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B19-4D9C-81EB-BDAD893607C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B19-4D9C-81EB-BDAD893607C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B19-4D9C-81EB-BDAD893607C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B19-4D9C-81EB-BDAD893607C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B19-4D9C-81EB-BDAD893607C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B19-4D9C-81EB-BDAD893607C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B19-4D9C-81EB-BDAD893607C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B19-4D9C-81EB-BDAD893607C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B19-4D9C-81EB-BDAD893607C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B19-4D9C-81EB-BDAD893607C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B19-4D9C-81EB-BDAD893607C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B19-4D9C-81EB-BDAD893607C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B19-4D9C-81EB-BDAD893607C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B19-4D9C-81EB-BDAD893607C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B19-4D9C-81EB-BDAD893607C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B19-4D9C-81EB-BDAD893607C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B19-4D9C-81EB-BDAD893607C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B19-4D9C-81EB-BDAD893607C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B19-4D9C-81EB-BDAD893607C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B19-4D9C-81EB-BDAD893607C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B19-4D9C-81EB-BDAD893607C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B19-4D9C-81EB-BDAD893607C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B19-4D9C-81EB-BDAD893607C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B19-4D9C-81EB-BDAD893607C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B19-4D9C-81EB-BDAD893607C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B19-4D9C-81EB-BDAD893607C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B19-4D9C-81EB-BDAD893607C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B19-4D9C-81EB-BDAD893607C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B19-4D9C-81EB-BDAD893607C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B19-4D9C-81EB-BDAD893607C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B19-4D9C-81EB-BDAD893607C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B19-4D9C-81EB-BDAD893607C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B19-4D9C-81EB-BDAD893607C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B19-4D9C-81EB-BDAD893607C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B19-4D9C-81EB-BDAD893607C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B19-4D9C-81EB-BDAD893607C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B19-4D9C-81EB-BDAD893607C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B19-4D9C-81EB-BDAD893607C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B19-4D9C-81EB-BDAD893607C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B19-4D9C-81EB-BDAD893607C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B19-4D9C-81EB-BDAD893607C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B19-4D9C-81EB-BDAD893607C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B19-4D9C-81EB-BDAD893607C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B19-4D9C-81EB-BDAD893607C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B19-4D9C-81EB-BDAD893607C2}"/>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#N/A</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B19-4D9C-81EB-BDAD893607C2}"/>
            </c:ext>
          </c:extLst>
        </c:ser>
        <c:ser>
          <c:idx val="2"/>
          <c:order val="4"/>
          <c:tx>
            <c:strRef>
              <c:f>Key!$I$60</c:f>
              <c:strCache>
                <c:ptCount val="1"/>
                <c:pt idx="0">
                  <c:v>Estimations : de base</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1B19-4D9C-81EB-BDAD893607C2}"/>
            </c:ext>
          </c:extLst>
        </c:ser>
        <c:ser>
          <c:idx val="3"/>
          <c:order val="5"/>
          <c:tx>
            <c:strRef>
              <c:f>Key!$I$61</c:f>
              <c:strCache>
                <c:ptCount val="1"/>
                <c:pt idx="0">
                  <c:v>Points de données : services de base</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B19-4D9C-81EB-BDAD893607C2}"/>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B19-4D9C-81EB-BDAD893607C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B19-4D9C-81EB-BDAD893607C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B19-4D9C-81EB-BDAD893607C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B19-4D9C-81EB-BDAD893607C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B19-4D9C-81EB-BDAD893607C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B19-4D9C-81EB-BDAD893607C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B19-4D9C-81EB-BDAD893607C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B19-4D9C-81EB-BDAD893607C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B19-4D9C-81EB-BDAD893607C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B19-4D9C-81EB-BDAD893607C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B19-4D9C-81EB-BDAD893607C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B19-4D9C-81EB-BDAD893607C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B19-4D9C-81EB-BDAD893607C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B19-4D9C-81EB-BDAD893607C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B19-4D9C-81EB-BDAD893607C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B19-4D9C-81EB-BDAD893607C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B19-4D9C-81EB-BDAD893607C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B19-4D9C-81EB-BDAD893607C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B19-4D9C-81EB-BDAD893607C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B19-4D9C-81EB-BDAD893607C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B19-4D9C-81EB-BDAD893607C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B19-4D9C-81EB-BDAD893607C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B19-4D9C-81EB-BDAD893607C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B19-4D9C-81EB-BDAD893607C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B19-4D9C-81EB-BDAD893607C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B19-4D9C-81EB-BDAD893607C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B19-4D9C-81EB-BDAD893607C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B19-4D9C-81EB-BDAD893607C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B19-4D9C-81EB-BDAD893607C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B19-4D9C-81EB-BDAD893607C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B19-4D9C-81EB-BDAD893607C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B19-4D9C-81EB-BDAD893607C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B19-4D9C-81EB-BDAD893607C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B19-4D9C-81EB-BDAD893607C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B19-4D9C-81EB-BDAD893607C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B19-4D9C-81EB-BDAD893607C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B19-4D9C-81EB-BDAD893607C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B19-4D9C-81EB-BDAD893607C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B19-4D9C-81EB-BDAD893607C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B19-4D9C-81EB-BDAD893607C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B19-4D9C-81EB-BDAD893607C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B19-4D9C-81EB-BDAD893607C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B19-4D9C-81EB-BDAD893607C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B19-4D9C-81EB-BDAD893607C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B19-4D9C-81EB-BDAD893607C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B19-4D9C-81EB-BDAD893607C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B19-4D9C-81EB-BDAD893607C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B19-4D9C-81EB-BDAD893607C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B19-4D9C-81EB-BDAD893607C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B19-4D9C-81EB-BDAD893607C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B19-4D9C-81EB-BDAD893607C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B19-4D9C-81EB-BDAD893607C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B19-4D9C-81EB-BDAD893607C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B19-4D9C-81EB-BDAD893607C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B19-4D9C-81EB-BDAD893607C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B19-4D9C-81EB-BDAD893607C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B19-4D9C-81EB-BDAD893607C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B19-4D9C-81EB-BDAD893607C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B19-4D9C-81EB-BDAD893607C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B19-4D9C-81EB-BDAD893607C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B19-4D9C-81EB-BDAD893607C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B19-4D9C-81EB-BDAD893607C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B19-4D9C-81EB-BDAD893607C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B19-4D9C-81EB-BDAD893607C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B19-4D9C-81EB-BDAD893607C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B19-4D9C-81EB-BDAD893607C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B19-4D9C-81EB-BDAD893607C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B19-4D9C-81EB-BDAD893607C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B19-4D9C-81EB-BDAD893607C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B19-4D9C-81EB-BDAD893607C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B19-4D9C-81EB-BDAD893607C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B19-4D9C-81EB-BDAD893607C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B19-4D9C-81EB-BDAD893607C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B19-4D9C-81EB-BDAD893607C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B19-4D9C-81EB-BDAD893607C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B19-4D9C-81EB-BDAD893607C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B19-4D9C-81EB-BDAD893607C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B19-4D9C-81EB-BDAD893607C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B19-4D9C-81EB-BDAD893607C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B19-4D9C-81EB-BDAD893607C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B19-4D9C-81EB-BDAD893607C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B19-4D9C-81EB-BDAD893607C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B19-4D9C-81EB-BDAD893607C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B19-4D9C-81EB-BDAD893607C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B19-4D9C-81EB-BDAD893607C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B19-4D9C-81EB-BDAD893607C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B19-4D9C-81EB-BDAD893607C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B19-4D9C-81EB-BDAD893607C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B19-4D9C-81EB-BDAD893607C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B19-4D9C-81EB-BDAD893607C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B19-4D9C-81EB-BDAD893607C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B19-4D9C-81EB-BDAD893607C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B19-4D9C-81EB-BDAD893607C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B19-4D9C-81EB-BDAD893607C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#N/A</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B19-4D9C-81EB-BDAD893607C2}"/>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Assainissement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7DE-42F3-BF8E-6BB228E87CDE}"/>
            </c:ext>
          </c:extLst>
        </c:ser>
        <c:ser>
          <c:idx val="1"/>
          <c:order val="1"/>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7DE-42F3-BF8E-6BB228E87CDE}"/>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7DE-42F3-BF8E-6BB228E87CD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7DE-42F3-BF8E-6BB228E87CD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7DE-42F3-BF8E-6BB228E87CD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7DE-42F3-BF8E-6BB228E87CD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7DE-42F3-BF8E-6BB228E87CD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7DE-42F3-BF8E-6BB228E87CD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7DE-42F3-BF8E-6BB228E87CD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7DE-42F3-BF8E-6BB228E87CD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7DE-42F3-BF8E-6BB228E87CD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7DE-42F3-BF8E-6BB228E87CD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7DE-42F3-BF8E-6BB228E87CD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7DE-42F3-BF8E-6BB228E87CD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7DE-42F3-BF8E-6BB228E87CD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7DE-42F3-BF8E-6BB228E87CD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7DE-42F3-BF8E-6BB228E87CD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7DE-42F3-BF8E-6BB228E87CD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7DE-42F3-BF8E-6BB228E87CD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7DE-42F3-BF8E-6BB228E87CD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7DE-42F3-BF8E-6BB228E87CD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7DE-42F3-BF8E-6BB228E87CD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7DE-42F3-BF8E-6BB228E87CD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7DE-42F3-BF8E-6BB228E87CD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7DE-42F3-BF8E-6BB228E87CD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7DE-42F3-BF8E-6BB228E87CD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7DE-42F3-BF8E-6BB228E87CD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7DE-42F3-BF8E-6BB228E87CD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7DE-42F3-BF8E-6BB228E87CD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7DE-42F3-BF8E-6BB228E87CD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7DE-42F3-BF8E-6BB228E87CD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7DE-42F3-BF8E-6BB228E87CD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7DE-42F3-BF8E-6BB228E87CD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7DE-42F3-BF8E-6BB228E87CD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7DE-42F3-BF8E-6BB228E87CD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7DE-42F3-BF8E-6BB228E87CD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7DE-42F3-BF8E-6BB228E87CD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7DE-42F3-BF8E-6BB228E87CD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7DE-42F3-BF8E-6BB228E87CD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7DE-42F3-BF8E-6BB228E87CD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7DE-42F3-BF8E-6BB228E87CD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7DE-42F3-BF8E-6BB228E87CD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7DE-42F3-BF8E-6BB228E87CD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7DE-42F3-BF8E-6BB228E87CD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7DE-42F3-BF8E-6BB228E87CD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7DE-42F3-BF8E-6BB228E87CD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7DE-42F3-BF8E-6BB228E87CD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7DE-42F3-BF8E-6BB228E87CD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7DE-42F3-BF8E-6BB228E87CD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7DE-42F3-BF8E-6BB228E87CD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7DE-42F3-BF8E-6BB228E87CD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7DE-42F3-BF8E-6BB228E87CD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7DE-42F3-BF8E-6BB228E87CD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7DE-42F3-BF8E-6BB228E87CD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7DE-42F3-BF8E-6BB228E87CD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7DE-42F3-BF8E-6BB228E87CD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7DE-42F3-BF8E-6BB228E87CD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7DE-42F3-BF8E-6BB228E87CD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7DE-42F3-BF8E-6BB228E87CD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7DE-42F3-BF8E-6BB228E87CD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7DE-42F3-BF8E-6BB228E87CD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7DE-42F3-BF8E-6BB228E87CD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7DE-42F3-BF8E-6BB228E87CD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7DE-42F3-BF8E-6BB228E87CD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7DE-42F3-BF8E-6BB228E87CD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7DE-42F3-BF8E-6BB228E87CD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7DE-42F3-BF8E-6BB228E87CD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7DE-42F3-BF8E-6BB228E87CD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7DE-42F3-BF8E-6BB228E87CD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7DE-42F3-BF8E-6BB228E87CD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7DE-42F3-BF8E-6BB228E87CD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7DE-42F3-BF8E-6BB228E87CD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7DE-42F3-BF8E-6BB228E87CD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7DE-42F3-BF8E-6BB228E87CD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7DE-42F3-BF8E-6BB228E87CD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7DE-42F3-BF8E-6BB228E87CD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7DE-42F3-BF8E-6BB228E87CD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7DE-42F3-BF8E-6BB228E87CD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7DE-42F3-BF8E-6BB228E87CD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7DE-42F3-BF8E-6BB228E87CD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7DE-42F3-BF8E-6BB228E87CD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7DE-42F3-BF8E-6BB228E87CD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7DE-42F3-BF8E-6BB228E87CD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7DE-42F3-BF8E-6BB228E87CD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7DE-42F3-BF8E-6BB228E87CD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7DE-42F3-BF8E-6BB228E87CD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7DE-42F3-BF8E-6BB228E87CD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7DE-42F3-BF8E-6BB228E87CD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7DE-42F3-BF8E-6BB228E87CD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7DE-42F3-BF8E-6BB228E87CD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7DE-42F3-BF8E-6BB228E87CD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7DE-42F3-BF8E-6BB228E87CD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7DE-42F3-BF8E-6BB228E87CD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7DE-42F3-BF8E-6BB228E87CD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7DE-42F3-BF8E-6BB228E87CD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7DE-42F3-BF8E-6BB228E87CD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7DE-42F3-BF8E-6BB228E87CDE}"/>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7DE-42F3-BF8E-6BB228E87CDE}"/>
            </c:ext>
          </c:extLst>
        </c:ser>
        <c:ser>
          <c:idx val="3"/>
          <c:order val="3"/>
          <c:tx>
            <c:strRef>
              <c:f>Key!$I$61</c:f>
              <c:strCache>
                <c:ptCount val="1"/>
                <c:pt idx="0">
                  <c:v>Points de données : services de base</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D7DE-42F3-BF8E-6BB228E87CDE}"/>
              </c:ext>
            </c:extLst>
          </c:dPt>
          <c:dPt>
            <c:idx val="2"/>
            <c:bubble3D val="0"/>
            <c:extLst>
              <c:ext xmlns:c16="http://schemas.microsoft.com/office/drawing/2014/chart" uri="{C3380CC4-5D6E-409C-BE32-E72D297353CC}">
                <c16:uniqueId val="{00000063-D7DE-42F3-BF8E-6BB228E87CDE}"/>
              </c:ext>
            </c:extLst>
          </c:dPt>
          <c:dPt>
            <c:idx val="3"/>
            <c:bubble3D val="0"/>
            <c:extLst>
              <c:ext xmlns:c16="http://schemas.microsoft.com/office/drawing/2014/chart" uri="{C3380CC4-5D6E-409C-BE32-E72D297353CC}">
                <c16:uniqueId val="{00000064-D7DE-42F3-BF8E-6BB228E87CD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7DE-42F3-BF8E-6BB228E87CDE}"/>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7DE-42F3-BF8E-6BB228E87CD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7DE-42F3-BF8E-6BB228E87CD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7DE-42F3-BF8E-6BB228E87CD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7DE-42F3-BF8E-6BB228E87CD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7DE-42F3-BF8E-6BB228E87CD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7DE-42F3-BF8E-6BB228E87CD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7DE-42F3-BF8E-6BB228E87CD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7DE-42F3-BF8E-6BB228E87CD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7DE-42F3-BF8E-6BB228E87CD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7DE-42F3-BF8E-6BB228E87CD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7DE-42F3-BF8E-6BB228E87CD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7DE-42F3-BF8E-6BB228E87CD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7DE-42F3-BF8E-6BB228E87CD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7DE-42F3-BF8E-6BB228E87CD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7DE-42F3-BF8E-6BB228E87CD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7DE-42F3-BF8E-6BB228E87CD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7DE-42F3-BF8E-6BB228E87CD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7DE-42F3-BF8E-6BB228E87CD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7DE-42F3-BF8E-6BB228E87CD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7DE-42F3-BF8E-6BB228E87CD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7DE-42F3-BF8E-6BB228E87CD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7DE-42F3-BF8E-6BB228E87CD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7DE-42F3-BF8E-6BB228E87CD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7DE-42F3-BF8E-6BB228E87CD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7DE-42F3-BF8E-6BB228E87CD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7DE-42F3-BF8E-6BB228E87CD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7DE-42F3-BF8E-6BB228E87CD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7DE-42F3-BF8E-6BB228E87CD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7DE-42F3-BF8E-6BB228E87CD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7DE-42F3-BF8E-6BB228E87CD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7DE-42F3-BF8E-6BB228E87CD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7DE-42F3-BF8E-6BB228E87CD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7DE-42F3-BF8E-6BB228E87CD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7DE-42F3-BF8E-6BB228E87CD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7DE-42F3-BF8E-6BB228E87CD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7DE-42F3-BF8E-6BB228E87CD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7DE-42F3-BF8E-6BB228E87CD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7DE-42F3-BF8E-6BB228E87CD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7DE-42F3-BF8E-6BB228E87CD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7DE-42F3-BF8E-6BB228E87CD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7DE-42F3-BF8E-6BB228E87CD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7DE-42F3-BF8E-6BB228E87CD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7DE-42F3-BF8E-6BB228E87CD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7DE-42F3-BF8E-6BB228E87CD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7DE-42F3-BF8E-6BB228E87CD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7DE-42F3-BF8E-6BB228E87CD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7DE-42F3-BF8E-6BB228E87CD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7DE-42F3-BF8E-6BB228E87CD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7DE-42F3-BF8E-6BB228E87CD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7DE-42F3-BF8E-6BB228E87CD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7DE-42F3-BF8E-6BB228E87CD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7DE-42F3-BF8E-6BB228E87CD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7DE-42F3-BF8E-6BB228E87CD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7DE-42F3-BF8E-6BB228E87CD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7DE-42F3-BF8E-6BB228E87CD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7DE-42F3-BF8E-6BB228E87CD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7DE-42F3-BF8E-6BB228E87CD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7DE-42F3-BF8E-6BB228E87CD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7DE-42F3-BF8E-6BB228E87CD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7DE-42F3-BF8E-6BB228E87CD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7DE-42F3-BF8E-6BB228E87CD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7DE-42F3-BF8E-6BB228E87CD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7DE-42F3-BF8E-6BB228E87CD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7DE-42F3-BF8E-6BB228E87CD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7DE-42F3-BF8E-6BB228E87CD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7DE-42F3-BF8E-6BB228E87CD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7DE-42F3-BF8E-6BB228E87CD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7DE-42F3-BF8E-6BB228E87CD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7DE-42F3-BF8E-6BB228E87CD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7DE-42F3-BF8E-6BB228E87CD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7DE-42F3-BF8E-6BB228E87CD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7DE-42F3-BF8E-6BB228E87CD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7DE-42F3-BF8E-6BB228E87CD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7DE-42F3-BF8E-6BB228E87CD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7DE-42F3-BF8E-6BB228E87CD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7DE-42F3-BF8E-6BB228E87CD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7DE-42F3-BF8E-6BB228E87CD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7DE-42F3-BF8E-6BB228E87CD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7DE-42F3-BF8E-6BB228E87CD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7DE-42F3-BF8E-6BB228E87CD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7DE-42F3-BF8E-6BB228E87CD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7DE-42F3-BF8E-6BB228E87CD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7DE-42F3-BF8E-6BB228E87CD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7DE-42F3-BF8E-6BB228E87CD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7DE-42F3-BF8E-6BB228E87CD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7DE-42F3-BF8E-6BB228E87CD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7DE-42F3-BF8E-6BB228E87CD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7DE-42F3-BF8E-6BB228E87CD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7DE-42F3-BF8E-6BB228E87CD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7DE-42F3-BF8E-6BB228E87CD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7DE-42F3-BF8E-6BB228E87CD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7DE-42F3-BF8E-6BB228E87CD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7DE-42F3-BF8E-6BB228E87CD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7DE-42F3-BF8E-6BB228E87CD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7DE-42F3-BF8E-6BB228E87CDE}"/>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7DE-42F3-BF8E-6BB228E87CDE}"/>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7DE-42F3-BF8E-6BB228E87CDE}"/>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7DE-42F3-BF8E-6BB228E87CD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7DE-42F3-BF8E-6BB228E87CD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7DE-42F3-BF8E-6BB228E87CD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7DE-42F3-BF8E-6BB228E87CD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7DE-42F3-BF8E-6BB228E87CD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7DE-42F3-BF8E-6BB228E87CD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7DE-42F3-BF8E-6BB228E87CD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7DE-42F3-BF8E-6BB228E87CD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7DE-42F3-BF8E-6BB228E87CD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7DE-42F3-BF8E-6BB228E87CD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7DE-42F3-BF8E-6BB228E87CD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7DE-42F3-BF8E-6BB228E87CD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7DE-42F3-BF8E-6BB228E87CD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7DE-42F3-BF8E-6BB228E87CD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7DE-42F3-BF8E-6BB228E87CD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7DE-42F3-BF8E-6BB228E87CD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7DE-42F3-BF8E-6BB228E87CD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7DE-42F3-BF8E-6BB228E87CD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7DE-42F3-BF8E-6BB228E87CD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7DE-42F3-BF8E-6BB228E87CD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7DE-42F3-BF8E-6BB228E87CD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7DE-42F3-BF8E-6BB228E87CD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7DE-42F3-BF8E-6BB228E87CD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7DE-42F3-BF8E-6BB228E87CD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7DE-42F3-BF8E-6BB228E87CD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7DE-42F3-BF8E-6BB228E87CD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7DE-42F3-BF8E-6BB228E87CD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7DE-42F3-BF8E-6BB228E87CD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7DE-42F3-BF8E-6BB228E87CD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7DE-42F3-BF8E-6BB228E87CD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7DE-42F3-BF8E-6BB228E87CD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7DE-42F3-BF8E-6BB228E87CD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7DE-42F3-BF8E-6BB228E87CD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7DE-42F3-BF8E-6BB228E87CD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7DE-42F3-BF8E-6BB228E87CD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7DE-42F3-BF8E-6BB228E87CD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7DE-42F3-BF8E-6BB228E87CD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7DE-42F3-BF8E-6BB228E87CD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7DE-42F3-BF8E-6BB228E87CD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7DE-42F3-BF8E-6BB228E87CD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7DE-42F3-BF8E-6BB228E87CD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7DE-42F3-BF8E-6BB228E87CD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7DE-42F3-BF8E-6BB228E87CD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7DE-42F3-BF8E-6BB228E87CD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7DE-42F3-BF8E-6BB228E87CD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7DE-42F3-BF8E-6BB228E87CD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7DE-42F3-BF8E-6BB228E87CD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7DE-42F3-BF8E-6BB228E87CD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7DE-42F3-BF8E-6BB228E87CD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7DE-42F3-BF8E-6BB228E87CD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7DE-42F3-BF8E-6BB228E87CD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7DE-42F3-BF8E-6BB228E87CD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7DE-42F3-BF8E-6BB228E87CD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7DE-42F3-BF8E-6BB228E87CD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7DE-42F3-BF8E-6BB228E87CD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7DE-42F3-BF8E-6BB228E87CD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7DE-42F3-BF8E-6BB228E87CD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7DE-42F3-BF8E-6BB228E87CD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7DE-42F3-BF8E-6BB228E87CD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7DE-42F3-BF8E-6BB228E87CD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7DE-42F3-BF8E-6BB228E87CD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7DE-42F3-BF8E-6BB228E87CD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7DE-42F3-BF8E-6BB228E87CD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7DE-42F3-BF8E-6BB228E87CD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7DE-42F3-BF8E-6BB228E87CD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7DE-42F3-BF8E-6BB228E87CD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7DE-42F3-BF8E-6BB228E87CD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7DE-42F3-BF8E-6BB228E87CD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7DE-42F3-BF8E-6BB228E87CD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7DE-42F3-BF8E-6BB228E87CD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7DE-42F3-BF8E-6BB228E87CD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7DE-42F3-BF8E-6BB228E87CD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7DE-42F3-BF8E-6BB228E87CD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7DE-42F3-BF8E-6BB228E87CD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7DE-42F3-BF8E-6BB228E87CD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7DE-42F3-BF8E-6BB228E87CD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7DE-42F3-BF8E-6BB228E87CD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7DE-42F3-BF8E-6BB228E87CD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7DE-42F3-BF8E-6BB228E87CD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7DE-42F3-BF8E-6BB228E87CD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7DE-42F3-BF8E-6BB228E87CD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7DE-42F3-BF8E-6BB228E87CD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7DE-42F3-BF8E-6BB228E87CD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7DE-42F3-BF8E-6BB228E87CD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7DE-42F3-BF8E-6BB228E87CD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7DE-42F3-BF8E-6BB228E87CD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7DE-42F3-BF8E-6BB228E87CD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7DE-42F3-BF8E-6BB228E87CD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7DE-42F3-BF8E-6BB228E87CD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7DE-42F3-BF8E-6BB228E87CD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7DE-42F3-BF8E-6BB228E87CD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7DE-42F3-BF8E-6BB228E87CD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7DE-42F3-BF8E-6BB228E87CD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7DE-42F3-BF8E-6BB228E87CD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7DE-42F3-BF8E-6BB228E87CDE}"/>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Assainissement :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0B0-4D3F-BD40-BB002350EDF0}"/>
            </c:ext>
          </c:extLst>
        </c:ser>
        <c:ser>
          <c:idx val="1"/>
          <c:order val="1"/>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0B0-4D3F-BD40-BB002350EDF0}"/>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0B0-4D3F-BD40-BB002350EDF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0B0-4D3F-BD40-BB002350EDF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0B0-4D3F-BD40-BB002350EDF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0B0-4D3F-BD40-BB002350EDF0}"/>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0B0-4D3F-BD40-BB002350EDF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0B0-4D3F-BD40-BB002350EDF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0B0-4D3F-BD40-BB002350EDF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0B0-4D3F-BD40-BB002350EDF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0B0-4D3F-BD40-BB002350EDF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0B0-4D3F-BD40-BB002350EDF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0B0-4D3F-BD40-BB002350EDF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0B0-4D3F-BD40-BB002350EDF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0B0-4D3F-BD40-BB002350EDF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0B0-4D3F-BD40-BB002350EDF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0B0-4D3F-BD40-BB002350EDF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0B0-4D3F-BD40-BB002350EDF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0B0-4D3F-BD40-BB002350EDF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0B0-4D3F-BD40-BB002350EDF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0B0-4D3F-BD40-BB002350EDF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0B0-4D3F-BD40-BB002350EDF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0B0-4D3F-BD40-BB002350EDF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0B0-4D3F-BD40-BB002350EDF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0B0-4D3F-BD40-BB002350EDF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0B0-4D3F-BD40-BB002350EDF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0B0-4D3F-BD40-BB002350EDF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0B0-4D3F-BD40-BB002350EDF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0B0-4D3F-BD40-BB002350EDF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0B0-4D3F-BD40-BB002350EDF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0B0-4D3F-BD40-BB002350EDF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0B0-4D3F-BD40-BB002350EDF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0B0-4D3F-BD40-BB002350EDF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0B0-4D3F-BD40-BB002350EDF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0B0-4D3F-BD40-BB002350EDF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0B0-4D3F-BD40-BB002350EDF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0B0-4D3F-BD40-BB002350EDF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0B0-4D3F-BD40-BB002350EDF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0B0-4D3F-BD40-BB002350EDF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0B0-4D3F-BD40-BB002350EDF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0B0-4D3F-BD40-BB002350EDF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0B0-4D3F-BD40-BB002350EDF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0B0-4D3F-BD40-BB002350EDF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0B0-4D3F-BD40-BB002350EDF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0B0-4D3F-BD40-BB002350EDF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0B0-4D3F-BD40-BB002350EDF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0B0-4D3F-BD40-BB002350EDF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0B0-4D3F-BD40-BB002350EDF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0B0-4D3F-BD40-BB002350EDF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0B0-4D3F-BD40-BB002350EDF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0B0-4D3F-BD40-BB002350EDF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0B0-4D3F-BD40-BB002350EDF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0B0-4D3F-BD40-BB002350EDF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0B0-4D3F-BD40-BB002350EDF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0B0-4D3F-BD40-BB002350EDF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0B0-4D3F-BD40-BB002350EDF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0B0-4D3F-BD40-BB002350EDF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0B0-4D3F-BD40-BB002350EDF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0B0-4D3F-BD40-BB002350EDF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0B0-4D3F-BD40-BB002350EDF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0B0-4D3F-BD40-BB002350EDF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0B0-4D3F-BD40-BB002350EDF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0B0-4D3F-BD40-BB002350EDF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0B0-4D3F-BD40-BB002350EDF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0B0-4D3F-BD40-BB002350EDF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0B0-4D3F-BD40-BB002350EDF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0B0-4D3F-BD40-BB002350EDF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0B0-4D3F-BD40-BB002350EDF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0B0-4D3F-BD40-BB002350EDF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0B0-4D3F-BD40-BB002350EDF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0B0-4D3F-BD40-BB002350EDF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0B0-4D3F-BD40-BB002350EDF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0B0-4D3F-BD40-BB002350EDF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0B0-4D3F-BD40-BB002350EDF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0B0-4D3F-BD40-BB002350EDF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0B0-4D3F-BD40-BB002350EDF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0B0-4D3F-BD40-BB002350EDF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0B0-4D3F-BD40-BB002350EDF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0B0-4D3F-BD40-BB002350EDF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0B0-4D3F-BD40-BB002350EDF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0B0-4D3F-BD40-BB002350EDF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0B0-4D3F-BD40-BB002350EDF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0B0-4D3F-BD40-BB002350EDF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0B0-4D3F-BD40-BB002350EDF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0B0-4D3F-BD40-BB002350EDF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0B0-4D3F-BD40-BB002350EDF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0B0-4D3F-BD40-BB002350EDF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0B0-4D3F-BD40-BB002350EDF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0B0-4D3F-BD40-BB002350EDF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0B0-4D3F-BD40-BB002350EDF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0B0-4D3F-BD40-BB002350EDF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0B0-4D3F-BD40-BB002350EDF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0B0-4D3F-BD40-BB002350EDF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0B0-4D3F-BD40-BB002350EDF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0B0-4D3F-BD40-BB002350EDF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0B0-4D3F-BD40-BB002350EDF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0B0-4D3F-BD40-BB002350EDF0}"/>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0B0-4D3F-BD40-BB002350EDF0}"/>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20B0-4D3F-BD40-BB002350EDF0}"/>
              </c:ext>
            </c:extLst>
          </c:dPt>
          <c:dPt>
            <c:idx val="2"/>
            <c:bubble3D val="0"/>
            <c:extLst>
              <c:ext xmlns:c16="http://schemas.microsoft.com/office/drawing/2014/chart" uri="{C3380CC4-5D6E-409C-BE32-E72D297353CC}">
                <c16:uniqueId val="{00000063-20B0-4D3F-BD40-BB002350EDF0}"/>
              </c:ext>
            </c:extLst>
          </c:dPt>
          <c:dPt>
            <c:idx val="3"/>
            <c:bubble3D val="0"/>
            <c:extLst>
              <c:ext xmlns:c16="http://schemas.microsoft.com/office/drawing/2014/chart" uri="{C3380CC4-5D6E-409C-BE32-E72D297353CC}">
                <c16:uniqueId val="{00000064-20B0-4D3F-BD40-BB002350EDF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0B0-4D3F-BD40-BB002350EDF0}"/>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0B0-4D3F-BD40-BB002350EDF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0B0-4D3F-BD40-BB002350EDF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0B0-4D3F-BD40-BB002350EDF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0B0-4D3F-BD40-BB002350EDF0}"/>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0B0-4D3F-BD40-BB002350EDF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0B0-4D3F-BD40-BB002350EDF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0B0-4D3F-BD40-BB002350EDF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0B0-4D3F-BD40-BB002350EDF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0B0-4D3F-BD40-BB002350EDF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0B0-4D3F-BD40-BB002350EDF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0B0-4D3F-BD40-BB002350EDF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0B0-4D3F-BD40-BB002350EDF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0B0-4D3F-BD40-BB002350EDF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0B0-4D3F-BD40-BB002350EDF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0B0-4D3F-BD40-BB002350EDF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0B0-4D3F-BD40-BB002350EDF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0B0-4D3F-BD40-BB002350EDF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0B0-4D3F-BD40-BB002350EDF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0B0-4D3F-BD40-BB002350EDF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0B0-4D3F-BD40-BB002350EDF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0B0-4D3F-BD40-BB002350EDF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0B0-4D3F-BD40-BB002350EDF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0B0-4D3F-BD40-BB002350EDF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0B0-4D3F-BD40-BB002350EDF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0B0-4D3F-BD40-BB002350EDF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0B0-4D3F-BD40-BB002350EDF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0B0-4D3F-BD40-BB002350EDF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0B0-4D3F-BD40-BB002350EDF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0B0-4D3F-BD40-BB002350EDF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0B0-4D3F-BD40-BB002350EDF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0B0-4D3F-BD40-BB002350EDF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0B0-4D3F-BD40-BB002350EDF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0B0-4D3F-BD40-BB002350EDF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0B0-4D3F-BD40-BB002350EDF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0B0-4D3F-BD40-BB002350EDF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0B0-4D3F-BD40-BB002350EDF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0B0-4D3F-BD40-BB002350EDF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0B0-4D3F-BD40-BB002350EDF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0B0-4D3F-BD40-BB002350EDF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0B0-4D3F-BD40-BB002350EDF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0B0-4D3F-BD40-BB002350EDF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0B0-4D3F-BD40-BB002350EDF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0B0-4D3F-BD40-BB002350EDF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0B0-4D3F-BD40-BB002350EDF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0B0-4D3F-BD40-BB002350EDF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0B0-4D3F-BD40-BB002350EDF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0B0-4D3F-BD40-BB002350EDF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0B0-4D3F-BD40-BB002350EDF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0B0-4D3F-BD40-BB002350EDF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0B0-4D3F-BD40-BB002350EDF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0B0-4D3F-BD40-BB002350EDF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0B0-4D3F-BD40-BB002350EDF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0B0-4D3F-BD40-BB002350EDF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0B0-4D3F-BD40-BB002350EDF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0B0-4D3F-BD40-BB002350EDF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0B0-4D3F-BD40-BB002350EDF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0B0-4D3F-BD40-BB002350EDF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0B0-4D3F-BD40-BB002350EDF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0B0-4D3F-BD40-BB002350EDF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0B0-4D3F-BD40-BB002350EDF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0B0-4D3F-BD40-BB002350EDF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0B0-4D3F-BD40-BB002350EDF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0B0-4D3F-BD40-BB002350EDF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0B0-4D3F-BD40-BB002350EDF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0B0-4D3F-BD40-BB002350EDF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0B0-4D3F-BD40-BB002350EDF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0B0-4D3F-BD40-BB002350EDF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0B0-4D3F-BD40-BB002350EDF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0B0-4D3F-BD40-BB002350EDF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0B0-4D3F-BD40-BB002350EDF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0B0-4D3F-BD40-BB002350EDF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0B0-4D3F-BD40-BB002350EDF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0B0-4D3F-BD40-BB002350EDF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0B0-4D3F-BD40-BB002350EDF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0B0-4D3F-BD40-BB002350EDF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0B0-4D3F-BD40-BB002350EDF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0B0-4D3F-BD40-BB002350EDF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0B0-4D3F-BD40-BB002350EDF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0B0-4D3F-BD40-BB002350EDF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0B0-4D3F-BD40-BB002350EDF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0B0-4D3F-BD40-BB002350EDF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0B0-4D3F-BD40-BB002350EDF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0B0-4D3F-BD40-BB002350EDF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0B0-4D3F-BD40-BB002350EDF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0B0-4D3F-BD40-BB002350EDF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0B0-4D3F-BD40-BB002350EDF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0B0-4D3F-BD40-BB002350EDF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0B0-4D3F-BD40-BB002350EDF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0B0-4D3F-BD40-BB002350EDF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0B0-4D3F-BD40-BB002350EDF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0B0-4D3F-BD40-BB002350EDF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0B0-4D3F-BD40-BB002350EDF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0B0-4D3F-BD40-BB002350EDF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0B0-4D3F-BD40-BB002350EDF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0B0-4D3F-BD40-BB002350EDF0}"/>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0B0-4D3F-BD40-BB002350EDF0}"/>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0B0-4D3F-BD40-BB002350EDF0}"/>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0B0-4D3F-BD40-BB002350EDF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0B0-4D3F-BD40-BB002350EDF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0B0-4D3F-BD40-BB002350EDF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0B0-4D3F-BD40-BB002350EDF0}"/>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0B0-4D3F-BD40-BB002350EDF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0B0-4D3F-BD40-BB002350EDF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0B0-4D3F-BD40-BB002350EDF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0B0-4D3F-BD40-BB002350EDF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0B0-4D3F-BD40-BB002350EDF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0B0-4D3F-BD40-BB002350EDF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0B0-4D3F-BD40-BB002350EDF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0B0-4D3F-BD40-BB002350EDF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0B0-4D3F-BD40-BB002350EDF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0B0-4D3F-BD40-BB002350EDF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0B0-4D3F-BD40-BB002350EDF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0B0-4D3F-BD40-BB002350EDF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0B0-4D3F-BD40-BB002350EDF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0B0-4D3F-BD40-BB002350EDF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0B0-4D3F-BD40-BB002350EDF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0B0-4D3F-BD40-BB002350EDF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0B0-4D3F-BD40-BB002350EDF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0B0-4D3F-BD40-BB002350EDF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0B0-4D3F-BD40-BB002350EDF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0B0-4D3F-BD40-BB002350EDF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0B0-4D3F-BD40-BB002350EDF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0B0-4D3F-BD40-BB002350EDF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0B0-4D3F-BD40-BB002350EDF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0B0-4D3F-BD40-BB002350EDF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0B0-4D3F-BD40-BB002350EDF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0B0-4D3F-BD40-BB002350EDF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0B0-4D3F-BD40-BB002350EDF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0B0-4D3F-BD40-BB002350EDF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0B0-4D3F-BD40-BB002350EDF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0B0-4D3F-BD40-BB002350EDF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0B0-4D3F-BD40-BB002350EDF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0B0-4D3F-BD40-BB002350EDF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0B0-4D3F-BD40-BB002350EDF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0B0-4D3F-BD40-BB002350EDF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0B0-4D3F-BD40-BB002350EDF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0B0-4D3F-BD40-BB002350EDF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0B0-4D3F-BD40-BB002350EDF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0B0-4D3F-BD40-BB002350EDF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0B0-4D3F-BD40-BB002350EDF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0B0-4D3F-BD40-BB002350EDF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0B0-4D3F-BD40-BB002350EDF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0B0-4D3F-BD40-BB002350EDF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0B0-4D3F-BD40-BB002350EDF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0B0-4D3F-BD40-BB002350EDF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0B0-4D3F-BD40-BB002350EDF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0B0-4D3F-BD40-BB002350EDF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0B0-4D3F-BD40-BB002350EDF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0B0-4D3F-BD40-BB002350EDF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0B0-4D3F-BD40-BB002350EDF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0B0-4D3F-BD40-BB002350EDF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0B0-4D3F-BD40-BB002350EDF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0B0-4D3F-BD40-BB002350EDF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0B0-4D3F-BD40-BB002350EDF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0B0-4D3F-BD40-BB002350EDF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0B0-4D3F-BD40-BB002350EDF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0B0-4D3F-BD40-BB002350EDF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0B0-4D3F-BD40-BB002350EDF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0B0-4D3F-BD40-BB002350EDF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0B0-4D3F-BD40-BB002350EDF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0B0-4D3F-BD40-BB002350EDF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0B0-4D3F-BD40-BB002350EDF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0B0-4D3F-BD40-BB002350EDF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0B0-4D3F-BD40-BB002350EDF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0B0-4D3F-BD40-BB002350EDF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0B0-4D3F-BD40-BB002350EDF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0B0-4D3F-BD40-BB002350EDF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0B0-4D3F-BD40-BB002350EDF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0B0-4D3F-BD40-BB002350EDF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0B0-4D3F-BD40-BB002350EDF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0B0-4D3F-BD40-BB002350EDF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0B0-4D3F-BD40-BB002350EDF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0B0-4D3F-BD40-BB002350EDF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0B0-4D3F-BD40-BB002350EDF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0B0-4D3F-BD40-BB002350EDF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0B0-4D3F-BD40-BB002350EDF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0B0-4D3F-BD40-BB002350EDF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0B0-4D3F-BD40-BB002350EDF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0B0-4D3F-BD40-BB002350EDF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0B0-4D3F-BD40-BB002350EDF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0B0-4D3F-BD40-BB002350EDF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0B0-4D3F-BD40-BB002350EDF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0B0-4D3F-BD40-BB002350EDF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0B0-4D3F-BD40-BB002350EDF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0B0-4D3F-BD40-BB002350EDF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0B0-4D3F-BD40-BB002350EDF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0B0-4D3F-BD40-BB002350EDF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0B0-4D3F-BD40-BB002350EDF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0B0-4D3F-BD40-BB002350EDF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0B0-4D3F-BD40-BB002350EDF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0B0-4D3F-BD40-BB002350EDF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0B0-4D3F-BD40-BB002350EDF0}"/>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Eau : secondaire</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3A8-4D5E-8528-18FD678D1E90}"/>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3A8-4D5E-8528-18FD678D1E9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3A8-4D5E-8528-18FD678D1E9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3A8-4D5E-8528-18FD678D1E9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3A8-4D5E-8528-18FD678D1E90}"/>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3A8-4D5E-8528-18FD678D1E9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3A8-4D5E-8528-18FD678D1E9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3A8-4D5E-8528-18FD678D1E9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3A8-4D5E-8528-18FD678D1E9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3A8-4D5E-8528-18FD678D1E9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3A8-4D5E-8528-18FD678D1E9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3A8-4D5E-8528-18FD678D1E9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3A8-4D5E-8528-18FD678D1E9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3A8-4D5E-8528-18FD678D1E9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3A8-4D5E-8528-18FD678D1E9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3A8-4D5E-8528-18FD678D1E9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3A8-4D5E-8528-18FD678D1E9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3A8-4D5E-8528-18FD678D1E9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3A8-4D5E-8528-18FD678D1E9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3A8-4D5E-8528-18FD678D1E9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3A8-4D5E-8528-18FD678D1E9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3A8-4D5E-8528-18FD678D1E9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3A8-4D5E-8528-18FD678D1E9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3A8-4D5E-8528-18FD678D1E9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3A8-4D5E-8528-18FD678D1E9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3A8-4D5E-8528-18FD678D1E9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3A8-4D5E-8528-18FD678D1E9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3A8-4D5E-8528-18FD678D1E9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3A8-4D5E-8528-18FD678D1E9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3A8-4D5E-8528-18FD678D1E9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3A8-4D5E-8528-18FD678D1E9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3A8-4D5E-8528-18FD678D1E9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3A8-4D5E-8528-18FD678D1E9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3A8-4D5E-8528-18FD678D1E9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3A8-4D5E-8528-18FD678D1E9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3A8-4D5E-8528-18FD678D1E9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3A8-4D5E-8528-18FD678D1E9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3A8-4D5E-8528-18FD678D1E9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3A8-4D5E-8528-18FD678D1E9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3A8-4D5E-8528-18FD678D1E9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3A8-4D5E-8528-18FD678D1E9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3A8-4D5E-8528-18FD678D1E9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3A8-4D5E-8528-18FD678D1E9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3A8-4D5E-8528-18FD678D1E9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3A8-4D5E-8528-18FD678D1E9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3A8-4D5E-8528-18FD678D1E9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3A8-4D5E-8528-18FD678D1E9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3A8-4D5E-8528-18FD678D1E9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3A8-4D5E-8528-18FD678D1E9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3A8-4D5E-8528-18FD678D1E9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3A8-4D5E-8528-18FD678D1E9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3A8-4D5E-8528-18FD678D1E9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3A8-4D5E-8528-18FD678D1E9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3A8-4D5E-8528-18FD678D1E9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3A8-4D5E-8528-18FD678D1E9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3A8-4D5E-8528-18FD678D1E9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3A8-4D5E-8528-18FD678D1E9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3A8-4D5E-8528-18FD678D1E9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3A8-4D5E-8528-18FD678D1E9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3A8-4D5E-8528-18FD678D1E9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3A8-4D5E-8528-18FD678D1E9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3A8-4D5E-8528-18FD678D1E9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3A8-4D5E-8528-18FD678D1E9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3A8-4D5E-8528-18FD678D1E9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3A8-4D5E-8528-18FD678D1E9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3A8-4D5E-8528-18FD678D1E9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3A8-4D5E-8528-18FD678D1E9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3A8-4D5E-8528-18FD678D1E9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3A8-4D5E-8528-18FD678D1E9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3A8-4D5E-8528-18FD678D1E9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3A8-4D5E-8528-18FD678D1E9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3A8-4D5E-8528-18FD678D1E9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3A8-4D5E-8528-18FD678D1E9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3A8-4D5E-8528-18FD678D1E9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3A8-4D5E-8528-18FD678D1E9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3A8-4D5E-8528-18FD678D1E9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3A8-4D5E-8528-18FD678D1E9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3A8-4D5E-8528-18FD678D1E9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3A8-4D5E-8528-18FD678D1E9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3A8-4D5E-8528-18FD678D1E9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3A8-4D5E-8528-18FD678D1E9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3A8-4D5E-8528-18FD678D1E9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3A8-4D5E-8528-18FD678D1E9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3A8-4D5E-8528-18FD678D1E9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3A8-4D5E-8528-18FD678D1E9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3A8-4D5E-8528-18FD678D1E9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3A8-4D5E-8528-18FD678D1E9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3A8-4D5E-8528-18FD678D1E9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3A8-4D5E-8528-18FD678D1E9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3A8-4D5E-8528-18FD678D1E9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3A8-4D5E-8528-18FD678D1E9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3A8-4D5E-8528-18FD678D1E9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3A8-4D5E-8528-18FD678D1E9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3A8-4D5E-8528-18FD678D1E9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3A8-4D5E-8528-18FD678D1E9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#N/A</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3A8-4D5E-8528-18FD678D1E90}"/>
            </c:ext>
          </c:extLst>
        </c:ser>
        <c:ser>
          <c:idx val="0"/>
          <c:order val="1"/>
          <c:tx>
            <c:strRef>
              <c:f>Key!$I$58</c:f>
              <c:strCache>
                <c:ptCount val="1"/>
                <c:pt idx="0">
                  <c:v>Estimations : améliorée</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23A8-4D5E-8528-18FD678D1E90}"/>
            </c:ext>
          </c:extLst>
        </c:ser>
        <c:ser>
          <c:idx val="2"/>
          <c:order val="2"/>
          <c:tx>
            <c:strRef>
              <c:f>Key!$I$60</c:f>
              <c:strCache>
                <c:ptCount val="1"/>
                <c:pt idx="0">
                  <c:v>Estimations : de base</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23A8-4D5E-8528-18FD678D1E90}"/>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23A8-4D5E-8528-18FD678D1E9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3A8-4D5E-8528-18FD678D1E90}"/>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3A8-4D5E-8528-18FD678D1E9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3A8-4D5E-8528-18FD678D1E9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3A8-4D5E-8528-18FD678D1E9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3A8-4D5E-8528-18FD678D1E90}"/>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3A8-4D5E-8528-18FD678D1E90}"/>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3A8-4D5E-8528-18FD678D1E90}"/>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3A8-4D5E-8528-18FD678D1E90}"/>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3A8-4D5E-8528-18FD678D1E9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3A8-4D5E-8528-18FD678D1E9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3A8-4D5E-8528-18FD678D1E9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3A8-4D5E-8528-18FD678D1E9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3A8-4D5E-8528-18FD678D1E9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3A8-4D5E-8528-18FD678D1E9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3A8-4D5E-8528-18FD678D1E90}"/>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3A8-4D5E-8528-18FD678D1E9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3A8-4D5E-8528-18FD678D1E9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3A8-4D5E-8528-18FD678D1E9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3A8-4D5E-8528-18FD678D1E9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3A8-4D5E-8528-18FD678D1E9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3A8-4D5E-8528-18FD678D1E9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3A8-4D5E-8528-18FD678D1E9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3A8-4D5E-8528-18FD678D1E9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3A8-4D5E-8528-18FD678D1E9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3A8-4D5E-8528-18FD678D1E9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3A8-4D5E-8528-18FD678D1E9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3A8-4D5E-8528-18FD678D1E9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3A8-4D5E-8528-18FD678D1E9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3A8-4D5E-8528-18FD678D1E9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3A8-4D5E-8528-18FD678D1E9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3A8-4D5E-8528-18FD678D1E9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3A8-4D5E-8528-18FD678D1E9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3A8-4D5E-8528-18FD678D1E9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3A8-4D5E-8528-18FD678D1E9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3A8-4D5E-8528-18FD678D1E9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3A8-4D5E-8528-18FD678D1E9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3A8-4D5E-8528-18FD678D1E9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3A8-4D5E-8528-18FD678D1E9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3A8-4D5E-8528-18FD678D1E9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3A8-4D5E-8528-18FD678D1E9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3A8-4D5E-8528-18FD678D1E9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3A8-4D5E-8528-18FD678D1E9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3A8-4D5E-8528-18FD678D1E9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3A8-4D5E-8528-18FD678D1E9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3A8-4D5E-8528-18FD678D1E9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3A8-4D5E-8528-18FD678D1E9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3A8-4D5E-8528-18FD678D1E9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3A8-4D5E-8528-18FD678D1E9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3A8-4D5E-8528-18FD678D1E9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3A8-4D5E-8528-18FD678D1E9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3A8-4D5E-8528-18FD678D1E9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3A8-4D5E-8528-18FD678D1E9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3A8-4D5E-8528-18FD678D1E9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3A8-4D5E-8528-18FD678D1E9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3A8-4D5E-8528-18FD678D1E9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3A8-4D5E-8528-18FD678D1E9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3A8-4D5E-8528-18FD678D1E9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3A8-4D5E-8528-18FD678D1E9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3A8-4D5E-8528-18FD678D1E9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3A8-4D5E-8528-18FD678D1E9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3A8-4D5E-8528-18FD678D1E9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3A8-4D5E-8528-18FD678D1E9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3A8-4D5E-8528-18FD678D1E9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3A8-4D5E-8528-18FD678D1E9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3A8-4D5E-8528-18FD678D1E9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3A8-4D5E-8528-18FD678D1E9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3A8-4D5E-8528-18FD678D1E9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3A8-4D5E-8528-18FD678D1E9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3A8-4D5E-8528-18FD678D1E9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3A8-4D5E-8528-18FD678D1E9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3A8-4D5E-8528-18FD678D1E9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3A8-4D5E-8528-18FD678D1E9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3A8-4D5E-8528-18FD678D1E9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3A8-4D5E-8528-18FD678D1E9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3A8-4D5E-8528-18FD678D1E9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3A8-4D5E-8528-18FD678D1E9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3A8-4D5E-8528-18FD678D1E9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3A8-4D5E-8528-18FD678D1E9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3A8-4D5E-8528-18FD678D1E9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3A8-4D5E-8528-18FD678D1E9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3A8-4D5E-8528-18FD678D1E9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3A8-4D5E-8528-18FD678D1E9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3A8-4D5E-8528-18FD678D1E9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3A8-4D5E-8528-18FD678D1E9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3A8-4D5E-8528-18FD678D1E9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3A8-4D5E-8528-18FD678D1E9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3A8-4D5E-8528-18FD678D1E9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3A8-4D5E-8528-18FD678D1E9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3A8-4D5E-8528-18FD678D1E9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3A8-4D5E-8528-18FD678D1E9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3A8-4D5E-8528-18FD678D1E9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3A8-4D5E-8528-18FD678D1E9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3A8-4D5E-8528-18FD678D1E9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3A8-4D5E-8528-18FD678D1E9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3A8-4D5E-8528-18FD678D1E9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#N/A</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3A8-4D5E-8528-18FD678D1E90}"/>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23A8-4D5E-8528-18FD678D1E90}"/>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3A8-4D5E-8528-18FD678D1E90}"/>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3A8-4D5E-8528-18FD678D1E9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3A8-4D5E-8528-18FD678D1E9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3A8-4D5E-8528-18FD678D1E9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3A8-4D5E-8528-18FD678D1E90}"/>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3A8-4D5E-8528-18FD678D1E9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3A8-4D5E-8528-18FD678D1E9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3A8-4D5E-8528-18FD678D1E9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3A8-4D5E-8528-18FD678D1E9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3A8-4D5E-8528-18FD678D1E9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3A8-4D5E-8528-18FD678D1E9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3A8-4D5E-8528-18FD678D1E9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3A8-4D5E-8528-18FD678D1E9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3A8-4D5E-8528-18FD678D1E9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3A8-4D5E-8528-18FD678D1E9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3A8-4D5E-8528-18FD678D1E9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3A8-4D5E-8528-18FD678D1E9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3A8-4D5E-8528-18FD678D1E9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3A8-4D5E-8528-18FD678D1E9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3A8-4D5E-8528-18FD678D1E9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3A8-4D5E-8528-18FD678D1E9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3A8-4D5E-8528-18FD678D1E9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3A8-4D5E-8528-18FD678D1E9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3A8-4D5E-8528-18FD678D1E9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3A8-4D5E-8528-18FD678D1E9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3A8-4D5E-8528-18FD678D1E9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3A8-4D5E-8528-18FD678D1E9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3A8-4D5E-8528-18FD678D1E9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3A8-4D5E-8528-18FD678D1E9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3A8-4D5E-8528-18FD678D1E9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3A8-4D5E-8528-18FD678D1E9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3A8-4D5E-8528-18FD678D1E9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3A8-4D5E-8528-18FD678D1E9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3A8-4D5E-8528-18FD678D1E9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3A8-4D5E-8528-18FD678D1E9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3A8-4D5E-8528-18FD678D1E9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3A8-4D5E-8528-18FD678D1E9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3A8-4D5E-8528-18FD678D1E9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3A8-4D5E-8528-18FD678D1E9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3A8-4D5E-8528-18FD678D1E9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3A8-4D5E-8528-18FD678D1E9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3A8-4D5E-8528-18FD678D1E9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3A8-4D5E-8528-18FD678D1E9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3A8-4D5E-8528-18FD678D1E9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3A8-4D5E-8528-18FD678D1E9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3A8-4D5E-8528-18FD678D1E9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3A8-4D5E-8528-18FD678D1E9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3A8-4D5E-8528-18FD678D1E9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3A8-4D5E-8528-18FD678D1E9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3A8-4D5E-8528-18FD678D1E9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3A8-4D5E-8528-18FD678D1E9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3A8-4D5E-8528-18FD678D1E9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3A8-4D5E-8528-18FD678D1E9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3A8-4D5E-8528-18FD678D1E9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3A8-4D5E-8528-18FD678D1E9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3A8-4D5E-8528-18FD678D1E9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3A8-4D5E-8528-18FD678D1E9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3A8-4D5E-8528-18FD678D1E9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3A8-4D5E-8528-18FD678D1E9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3A8-4D5E-8528-18FD678D1E9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3A8-4D5E-8528-18FD678D1E9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3A8-4D5E-8528-18FD678D1E9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3A8-4D5E-8528-18FD678D1E9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3A8-4D5E-8528-18FD678D1E9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3A8-4D5E-8528-18FD678D1E9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3A8-4D5E-8528-18FD678D1E9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3A8-4D5E-8528-18FD678D1E9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3A8-4D5E-8528-18FD678D1E9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3A8-4D5E-8528-18FD678D1E9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3A8-4D5E-8528-18FD678D1E9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3A8-4D5E-8528-18FD678D1E9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3A8-4D5E-8528-18FD678D1E9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3A8-4D5E-8528-18FD678D1E9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3A8-4D5E-8528-18FD678D1E9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3A8-4D5E-8528-18FD678D1E9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3A8-4D5E-8528-18FD678D1E9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3A8-4D5E-8528-18FD678D1E9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3A8-4D5E-8528-18FD678D1E9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3A8-4D5E-8528-18FD678D1E9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3A8-4D5E-8528-18FD678D1E9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3A8-4D5E-8528-18FD678D1E9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3A8-4D5E-8528-18FD678D1E9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3A8-4D5E-8528-18FD678D1E9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3A8-4D5E-8528-18FD678D1E9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3A8-4D5E-8528-18FD678D1E9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3A8-4D5E-8528-18FD678D1E9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3A8-4D5E-8528-18FD678D1E9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3A8-4D5E-8528-18FD678D1E9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3A8-4D5E-8528-18FD678D1E9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3A8-4D5E-8528-18FD678D1E9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3A8-4D5E-8528-18FD678D1E9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3A8-4D5E-8528-18FD678D1E9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3A8-4D5E-8528-18FD678D1E9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3A8-4D5E-8528-18FD678D1E9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3A8-4D5E-8528-18FD678D1E9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#N/A</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3A8-4D5E-8528-18FD678D1E90}"/>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Eau : pré-primaire</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6EA-42C2-BA01-CCA61A2E80BE}"/>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6EA-42C2-BA01-CCA61A2E80B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6EA-42C2-BA01-CCA61A2E80B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6EA-42C2-BA01-CCA61A2E80B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6EA-42C2-BA01-CCA61A2E80B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6EA-42C2-BA01-CCA61A2E80B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6EA-42C2-BA01-CCA61A2E80B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6EA-42C2-BA01-CCA61A2E80B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6EA-42C2-BA01-CCA61A2E80B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6EA-42C2-BA01-CCA61A2E80B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6EA-42C2-BA01-CCA61A2E80B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6EA-42C2-BA01-CCA61A2E80B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6EA-42C2-BA01-CCA61A2E80B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6EA-42C2-BA01-CCA61A2E80B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6EA-42C2-BA01-CCA61A2E80B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6EA-42C2-BA01-CCA61A2E80B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6EA-42C2-BA01-CCA61A2E80B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6EA-42C2-BA01-CCA61A2E80B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6EA-42C2-BA01-CCA61A2E80B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6EA-42C2-BA01-CCA61A2E80B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6EA-42C2-BA01-CCA61A2E80B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6EA-42C2-BA01-CCA61A2E80B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6EA-42C2-BA01-CCA61A2E80B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6EA-42C2-BA01-CCA61A2E80B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6EA-42C2-BA01-CCA61A2E80B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6EA-42C2-BA01-CCA61A2E80B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6EA-42C2-BA01-CCA61A2E80B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6EA-42C2-BA01-CCA61A2E80B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6EA-42C2-BA01-CCA61A2E80B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6EA-42C2-BA01-CCA61A2E80B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6EA-42C2-BA01-CCA61A2E80B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6EA-42C2-BA01-CCA61A2E80B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6EA-42C2-BA01-CCA61A2E80B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6EA-42C2-BA01-CCA61A2E80B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6EA-42C2-BA01-CCA61A2E80B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6EA-42C2-BA01-CCA61A2E80B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6EA-42C2-BA01-CCA61A2E80B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6EA-42C2-BA01-CCA61A2E80B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6EA-42C2-BA01-CCA61A2E80B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6EA-42C2-BA01-CCA61A2E80B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6EA-42C2-BA01-CCA61A2E80B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6EA-42C2-BA01-CCA61A2E80B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6EA-42C2-BA01-CCA61A2E80B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6EA-42C2-BA01-CCA61A2E80B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6EA-42C2-BA01-CCA61A2E80B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6EA-42C2-BA01-CCA61A2E80B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6EA-42C2-BA01-CCA61A2E80B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6EA-42C2-BA01-CCA61A2E80B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6EA-42C2-BA01-CCA61A2E80B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6EA-42C2-BA01-CCA61A2E80B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6EA-42C2-BA01-CCA61A2E80B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6EA-42C2-BA01-CCA61A2E80B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6EA-42C2-BA01-CCA61A2E80B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6EA-42C2-BA01-CCA61A2E80B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6EA-42C2-BA01-CCA61A2E80B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6EA-42C2-BA01-CCA61A2E80B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6EA-42C2-BA01-CCA61A2E80B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6EA-42C2-BA01-CCA61A2E80B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6EA-42C2-BA01-CCA61A2E80B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6EA-42C2-BA01-CCA61A2E80B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6EA-42C2-BA01-CCA61A2E80B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6EA-42C2-BA01-CCA61A2E80B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6EA-42C2-BA01-CCA61A2E80B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6EA-42C2-BA01-CCA61A2E80B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6EA-42C2-BA01-CCA61A2E80B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6EA-42C2-BA01-CCA61A2E80B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6EA-42C2-BA01-CCA61A2E80B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6EA-42C2-BA01-CCA61A2E80B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6EA-42C2-BA01-CCA61A2E80B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6EA-42C2-BA01-CCA61A2E80B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6EA-42C2-BA01-CCA61A2E80B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6EA-42C2-BA01-CCA61A2E80B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6EA-42C2-BA01-CCA61A2E80B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6EA-42C2-BA01-CCA61A2E80B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6EA-42C2-BA01-CCA61A2E80B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6EA-42C2-BA01-CCA61A2E80B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6EA-42C2-BA01-CCA61A2E80B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6EA-42C2-BA01-CCA61A2E80B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6EA-42C2-BA01-CCA61A2E80B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6EA-42C2-BA01-CCA61A2E80B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6EA-42C2-BA01-CCA61A2E80B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6EA-42C2-BA01-CCA61A2E80B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6EA-42C2-BA01-CCA61A2E80B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6EA-42C2-BA01-CCA61A2E80B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6EA-42C2-BA01-CCA61A2E80B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6EA-42C2-BA01-CCA61A2E80B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6EA-42C2-BA01-CCA61A2E80B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6EA-42C2-BA01-CCA61A2E80B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6EA-42C2-BA01-CCA61A2E80B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6EA-42C2-BA01-CCA61A2E80B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6EA-42C2-BA01-CCA61A2E80B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6EA-42C2-BA01-CCA61A2E80B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6EA-42C2-BA01-CCA61A2E80B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6EA-42C2-BA01-CCA61A2E80B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6EA-42C2-BA01-CCA61A2E80B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6EA-42C2-BA01-CCA61A2E80BE}"/>
            </c:ext>
          </c:extLst>
        </c:ser>
        <c:ser>
          <c:idx val="0"/>
          <c:order val="1"/>
          <c:tx>
            <c:strRef>
              <c:f>Key!$I$58</c:f>
              <c:strCache>
                <c:ptCount val="1"/>
                <c:pt idx="0">
                  <c:v>Estimations : améliorée</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76EA-42C2-BA01-CCA61A2E80BE}"/>
            </c:ext>
          </c:extLst>
        </c:ser>
        <c:ser>
          <c:idx val="2"/>
          <c:order val="2"/>
          <c:tx>
            <c:strRef>
              <c:f>Key!$I$60</c:f>
              <c:strCache>
                <c:ptCount val="1"/>
                <c:pt idx="0">
                  <c:v>Estimations : de base</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6EA-42C2-BA01-CCA61A2E80BE}"/>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76EA-42C2-BA01-CCA61A2E80BE}"/>
              </c:ext>
            </c:extLst>
          </c:dPt>
          <c:dPt>
            <c:idx val="3"/>
            <c:bubble3D val="0"/>
            <c:extLst>
              <c:ext xmlns:c16="http://schemas.microsoft.com/office/drawing/2014/chart" uri="{C3380CC4-5D6E-409C-BE32-E72D297353CC}">
                <c16:uniqueId val="{00000063-76EA-42C2-BA01-CCA61A2E80B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6EA-42C2-BA01-CCA61A2E80BE}"/>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6EA-42C2-BA01-CCA61A2E80B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6EA-42C2-BA01-CCA61A2E80B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6EA-42C2-BA01-CCA61A2E80B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6EA-42C2-BA01-CCA61A2E80B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6EA-42C2-BA01-CCA61A2E80B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6EA-42C2-BA01-CCA61A2E80B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6EA-42C2-BA01-CCA61A2E80B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6EA-42C2-BA01-CCA61A2E80B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6EA-42C2-BA01-CCA61A2E80B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6EA-42C2-BA01-CCA61A2E80B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6EA-42C2-BA01-CCA61A2E80B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6EA-42C2-BA01-CCA61A2E80B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6EA-42C2-BA01-CCA61A2E80B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6EA-42C2-BA01-CCA61A2E80B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6EA-42C2-BA01-CCA61A2E80B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6EA-42C2-BA01-CCA61A2E80B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6EA-42C2-BA01-CCA61A2E80B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6EA-42C2-BA01-CCA61A2E80B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6EA-42C2-BA01-CCA61A2E80B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6EA-42C2-BA01-CCA61A2E80B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6EA-42C2-BA01-CCA61A2E80B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6EA-42C2-BA01-CCA61A2E80B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6EA-42C2-BA01-CCA61A2E80B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6EA-42C2-BA01-CCA61A2E80B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6EA-42C2-BA01-CCA61A2E80B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6EA-42C2-BA01-CCA61A2E80B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6EA-42C2-BA01-CCA61A2E80B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6EA-42C2-BA01-CCA61A2E80B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6EA-42C2-BA01-CCA61A2E80B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6EA-42C2-BA01-CCA61A2E80B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6EA-42C2-BA01-CCA61A2E80B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6EA-42C2-BA01-CCA61A2E80B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6EA-42C2-BA01-CCA61A2E80B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6EA-42C2-BA01-CCA61A2E80B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6EA-42C2-BA01-CCA61A2E80B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6EA-42C2-BA01-CCA61A2E80B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6EA-42C2-BA01-CCA61A2E80B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6EA-42C2-BA01-CCA61A2E80B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6EA-42C2-BA01-CCA61A2E80B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6EA-42C2-BA01-CCA61A2E80B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6EA-42C2-BA01-CCA61A2E80B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6EA-42C2-BA01-CCA61A2E80B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6EA-42C2-BA01-CCA61A2E80B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6EA-42C2-BA01-CCA61A2E80B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6EA-42C2-BA01-CCA61A2E80B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6EA-42C2-BA01-CCA61A2E80B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6EA-42C2-BA01-CCA61A2E80B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6EA-42C2-BA01-CCA61A2E80B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6EA-42C2-BA01-CCA61A2E80B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6EA-42C2-BA01-CCA61A2E80B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6EA-42C2-BA01-CCA61A2E80B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6EA-42C2-BA01-CCA61A2E80B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6EA-42C2-BA01-CCA61A2E80B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6EA-42C2-BA01-CCA61A2E80B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6EA-42C2-BA01-CCA61A2E80B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6EA-42C2-BA01-CCA61A2E80B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6EA-42C2-BA01-CCA61A2E80B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6EA-42C2-BA01-CCA61A2E80B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6EA-42C2-BA01-CCA61A2E80B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6EA-42C2-BA01-CCA61A2E80B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6EA-42C2-BA01-CCA61A2E80B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6EA-42C2-BA01-CCA61A2E80B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6EA-42C2-BA01-CCA61A2E80B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6EA-42C2-BA01-CCA61A2E80B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6EA-42C2-BA01-CCA61A2E80B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6EA-42C2-BA01-CCA61A2E80B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6EA-42C2-BA01-CCA61A2E80B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6EA-42C2-BA01-CCA61A2E80B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6EA-42C2-BA01-CCA61A2E80B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6EA-42C2-BA01-CCA61A2E80B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6EA-42C2-BA01-CCA61A2E80B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6EA-42C2-BA01-CCA61A2E80B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6EA-42C2-BA01-CCA61A2E80B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6EA-42C2-BA01-CCA61A2E80B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6EA-42C2-BA01-CCA61A2E80B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6EA-42C2-BA01-CCA61A2E80B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6EA-42C2-BA01-CCA61A2E80B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6EA-42C2-BA01-CCA61A2E80B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6EA-42C2-BA01-CCA61A2E80B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6EA-42C2-BA01-CCA61A2E80B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6EA-42C2-BA01-CCA61A2E80B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6EA-42C2-BA01-CCA61A2E80B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6EA-42C2-BA01-CCA61A2E80B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6EA-42C2-BA01-CCA61A2E80B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6EA-42C2-BA01-CCA61A2E80B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6EA-42C2-BA01-CCA61A2E80B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6EA-42C2-BA01-CCA61A2E80B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6EA-42C2-BA01-CCA61A2E80B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6EA-42C2-BA01-CCA61A2E80B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6EA-42C2-BA01-CCA61A2E80B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6EA-42C2-BA01-CCA61A2E80B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6EA-42C2-BA01-CCA61A2E80B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6EA-42C2-BA01-CCA61A2E80B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6EA-42C2-BA01-CCA61A2E80B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6EA-42C2-BA01-CCA61A2E80BE}"/>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6EA-42C2-BA01-CCA61A2E80BE}"/>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6EA-42C2-BA01-CCA61A2E80BE}"/>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6EA-42C2-BA01-CCA61A2E80B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6EA-42C2-BA01-CCA61A2E80B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6EA-42C2-BA01-CCA61A2E80B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6EA-42C2-BA01-CCA61A2E80B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6EA-42C2-BA01-CCA61A2E80B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6EA-42C2-BA01-CCA61A2E80B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6EA-42C2-BA01-CCA61A2E80B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6EA-42C2-BA01-CCA61A2E80B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6EA-42C2-BA01-CCA61A2E80B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6EA-42C2-BA01-CCA61A2E80B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6EA-42C2-BA01-CCA61A2E80B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6EA-42C2-BA01-CCA61A2E80B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6EA-42C2-BA01-CCA61A2E80B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6EA-42C2-BA01-CCA61A2E80B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6EA-42C2-BA01-CCA61A2E80B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6EA-42C2-BA01-CCA61A2E80B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6EA-42C2-BA01-CCA61A2E80B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6EA-42C2-BA01-CCA61A2E80B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6EA-42C2-BA01-CCA61A2E80B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6EA-42C2-BA01-CCA61A2E80B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6EA-42C2-BA01-CCA61A2E80B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6EA-42C2-BA01-CCA61A2E80B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6EA-42C2-BA01-CCA61A2E80B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6EA-42C2-BA01-CCA61A2E80B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6EA-42C2-BA01-CCA61A2E80B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6EA-42C2-BA01-CCA61A2E80B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6EA-42C2-BA01-CCA61A2E80B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6EA-42C2-BA01-CCA61A2E80B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6EA-42C2-BA01-CCA61A2E80B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6EA-42C2-BA01-CCA61A2E80B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6EA-42C2-BA01-CCA61A2E80B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6EA-42C2-BA01-CCA61A2E80B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6EA-42C2-BA01-CCA61A2E80B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6EA-42C2-BA01-CCA61A2E80B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6EA-42C2-BA01-CCA61A2E80B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6EA-42C2-BA01-CCA61A2E80B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6EA-42C2-BA01-CCA61A2E80B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6EA-42C2-BA01-CCA61A2E80B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6EA-42C2-BA01-CCA61A2E80B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6EA-42C2-BA01-CCA61A2E80B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6EA-42C2-BA01-CCA61A2E80B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6EA-42C2-BA01-CCA61A2E80B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6EA-42C2-BA01-CCA61A2E80B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6EA-42C2-BA01-CCA61A2E80B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6EA-42C2-BA01-CCA61A2E80B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6EA-42C2-BA01-CCA61A2E80B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6EA-42C2-BA01-CCA61A2E80B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6EA-42C2-BA01-CCA61A2E80B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6EA-42C2-BA01-CCA61A2E80B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6EA-42C2-BA01-CCA61A2E80B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6EA-42C2-BA01-CCA61A2E80B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6EA-42C2-BA01-CCA61A2E80B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6EA-42C2-BA01-CCA61A2E80B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6EA-42C2-BA01-CCA61A2E80B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6EA-42C2-BA01-CCA61A2E80B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6EA-42C2-BA01-CCA61A2E80B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6EA-42C2-BA01-CCA61A2E80B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6EA-42C2-BA01-CCA61A2E80B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6EA-42C2-BA01-CCA61A2E80B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6EA-42C2-BA01-CCA61A2E80B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6EA-42C2-BA01-CCA61A2E80B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6EA-42C2-BA01-CCA61A2E80B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6EA-42C2-BA01-CCA61A2E80B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6EA-42C2-BA01-CCA61A2E80B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6EA-42C2-BA01-CCA61A2E80B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6EA-42C2-BA01-CCA61A2E80B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6EA-42C2-BA01-CCA61A2E80B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6EA-42C2-BA01-CCA61A2E80B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6EA-42C2-BA01-CCA61A2E80B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6EA-42C2-BA01-CCA61A2E80B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6EA-42C2-BA01-CCA61A2E80B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6EA-42C2-BA01-CCA61A2E80B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6EA-42C2-BA01-CCA61A2E80B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6EA-42C2-BA01-CCA61A2E80B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6EA-42C2-BA01-CCA61A2E80B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6EA-42C2-BA01-CCA61A2E80B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6EA-42C2-BA01-CCA61A2E80B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6EA-42C2-BA01-CCA61A2E80B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6EA-42C2-BA01-CCA61A2E80B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6EA-42C2-BA01-CCA61A2E80B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6EA-42C2-BA01-CCA61A2E80B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6EA-42C2-BA01-CCA61A2E80B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6EA-42C2-BA01-CCA61A2E80B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6EA-42C2-BA01-CCA61A2E80B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6EA-42C2-BA01-CCA61A2E80B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6EA-42C2-BA01-CCA61A2E80B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6EA-42C2-BA01-CCA61A2E80B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6EA-42C2-BA01-CCA61A2E80B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6EA-42C2-BA01-CCA61A2E80B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6EA-42C2-BA01-CCA61A2E80B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6EA-42C2-BA01-CCA61A2E80B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6EA-42C2-BA01-CCA61A2E80B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6EA-42C2-BA01-CCA61A2E80B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6EA-42C2-BA01-CCA61A2E80B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6EA-42C2-BA01-CCA61A2E80BE}"/>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Eau : primaire</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Estimations : améliorée</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151-41CD-A91C-48357AE3325E}"/>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151-41CD-A91C-48357AE3325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151-41CD-A91C-48357AE3325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151-41CD-A91C-48357AE3325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151-41CD-A91C-48357AE3325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151-41CD-A91C-48357AE3325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151-41CD-A91C-48357AE3325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151-41CD-A91C-48357AE3325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151-41CD-A91C-48357AE3325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151-41CD-A91C-48357AE3325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151-41CD-A91C-48357AE3325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151-41CD-A91C-48357AE3325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151-41CD-A91C-48357AE3325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151-41CD-A91C-48357AE3325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151-41CD-A91C-48357AE3325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151-41CD-A91C-48357AE3325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151-41CD-A91C-48357AE3325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151-41CD-A91C-48357AE3325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151-41CD-A91C-48357AE3325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151-41CD-A91C-48357AE3325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151-41CD-A91C-48357AE3325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151-41CD-A91C-48357AE3325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151-41CD-A91C-48357AE3325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151-41CD-A91C-48357AE3325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151-41CD-A91C-48357AE3325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151-41CD-A91C-48357AE3325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151-41CD-A91C-48357AE3325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151-41CD-A91C-48357AE3325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151-41CD-A91C-48357AE3325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151-41CD-A91C-48357AE3325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151-41CD-A91C-48357AE3325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151-41CD-A91C-48357AE3325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151-41CD-A91C-48357AE3325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151-41CD-A91C-48357AE3325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151-41CD-A91C-48357AE3325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151-41CD-A91C-48357AE3325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151-41CD-A91C-48357AE3325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151-41CD-A91C-48357AE3325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151-41CD-A91C-48357AE3325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151-41CD-A91C-48357AE3325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151-41CD-A91C-48357AE3325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151-41CD-A91C-48357AE3325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151-41CD-A91C-48357AE3325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151-41CD-A91C-48357AE3325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151-41CD-A91C-48357AE3325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151-41CD-A91C-48357AE3325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151-41CD-A91C-48357AE3325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151-41CD-A91C-48357AE3325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151-41CD-A91C-48357AE3325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151-41CD-A91C-48357AE3325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151-41CD-A91C-48357AE3325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151-41CD-A91C-48357AE3325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151-41CD-A91C-48357AE3325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151-41CD-A91C-48357AE3325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151-41CD-A91C-48357AE3325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151-41CD-A91C-48357AE3325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151-41CD-A91C-48357AE3325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151-41CD-A91C-48357AE3325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151-41CD-A91C-48357AE3325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151-41CD-A91C-48357AE3325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151-41CD-A91C-48357AE3325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151-41CD-A91C-48357AE3325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151-41CD-A91C-48357AE3325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151-41CD-A91C-48357AE3325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151-41CD-A91C-48357AE3325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151-41CD-A91C-48357AE3325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151-41CD-A91C-48357AE3325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151-41CD-A91C-48357AE3325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151-41CD-A91C-48357AE3325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151-41CD-A91C-48357AE3325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151-41CD-A91C-48357AE3325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151-41CD-A91C-48357AE3325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151-41CD-A91C-48357AE3325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151-41CD-A91C-48357AE3325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151-41CD-A91C-48357AE3325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151-41CD-A91C-48357AE3325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151-41CD-A91C-48357AE3325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151-41CD-A91C-48357AE3325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151-41CD-A91C-48357AE3325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151-41CD-A91C-48357AE3325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151-41CD-A91C-48357AE3325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151-41CD-A91C-48357AE3325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151-41CD-A91C-48357AE3325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151-41CD-A91C-48357AE3325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151-41CD-A91C-48357AE3325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151-41CD-A91C-48357AE3325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151-41CD-A91C-48357AE3325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151-41CD-A91C-48357AE3325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151-41CD-A91C-48357AE3325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151-41CD-A91C-48357AE3325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151-41CD-A91C-48357AE3325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151-41CD-A91C-48357AE3325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151-41CD-A91C-48357AE3325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151-41CD-A91C-48357AE3325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151-41CD-A91C-48357AE3325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#N/A</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151-41CD-A91C-48357AE3325E}"/>
            </c:ext>
          </c:extLst>
        </c:ser>
        <c:ser>
          <c:idx val="0"/>
          <c:order val="1"/>
          <c:tx>
            <c:strRef>
              <c:f>Key!$I$59</c:f>
              <c:strCache>
                <c:ptCount val="1"/>
                <c:pt idx="0">
                  <c:v>Points de données : améliorées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2151-41CD-A91C-48357AE3325E}"/>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2151-41CD-A91C-48357AE3325E}"/>
            </c:ext>
          </c:extLst>
        </c:ser>
        <c:ser>
          <c:idx val="2"/>
          <c:order val="2"/>
          <c:tx>
            <c:strRef>
              <c:f>Key!$I$60</c:f>
              <c:strCache>
                <c:ptCount val="1"/>
                <c:pt idx="0">
                  <c:v>Estimations : de base</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2151-41CD-A91C-48357AE3325E}"/>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2151-41CD-A91C-48357AE3325E}"/>
              </c:ext>
            </c:extLst>
          </c:dPt>
          <c:dPt>
            <c:idx val="3"/>
            <c:bubble3D val="0"/>
            <c:extLst>
              <c:ext xmlns:c16="http://schemas.microsoft.com/office/drawing/2014/chart" uri="{C3380CC4-5D6E-409C-BE32-E72D297353CC}">
                <c16:uniqueId val="{00000064-2151-41CD-A91C-48357AE3325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151-41CD-A91C-48357AE3325E}"/>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151-41CD-A91C-48357AE3325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151-41CD-A91C-48357AE3325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151-41CD-A91C-48357AE3325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151-41CD-A91C-48357AE3325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151-41CD-A91C-48357AE3325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151-41CD-A91C-48357AE3325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151-41CD-A91C-48357AE3325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151-41CD-A91C-48357AE3325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151-41CD-A91C-48357AE3325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151-41CD-A91C-48357AE3325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151-41CD-A91C-48357AE3325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151-41CD-A91C-48357AE3325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151-41CD-A91C-48357AE3325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151-41CD-A91C-48357AE3325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151-41CD-A91C-48357AE3325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151-41CD-A91C-48357AE3325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151-41CD-A91C-48357AE3325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151-41CD-A91C-48357AE3325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151-41CD-A91C-48357AE3325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151-41CD-A91C-48357AE3325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151-41CD-A91C-48357AE3325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151-41CD-A91C-48357AE3325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2151-41CD-A91C-48357AE3325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151-41CD-A91C-48357AE3325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151-41CD-A91C-48357AE3325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151-41CD-A91C-48357AE3325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151-41CD-A91C-48357AE3325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151-41CD-A91C-48357AE3325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151-41CD-A91C-48357AE3325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151-41CD-A91C-48357AE3325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151-41CD-A91C-48357AE3325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151-41CD-A91C-48357AE3325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151-41CD-A91C-48357AE3325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151-41CD-A91C-48357AE3325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151-41CD-A91C-48357AE3325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151-41CD-A91C-48357AE3325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151-41CD-A91C-48357AE3325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151-41CD-A91C-48357AE3325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151-41CD-A91C-48357AE3325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151-41CD-A91C-48357AE3325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151-41CD-A91C-48357AE3325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151-41CD-A91C-48357AE3325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151-41CD-A91C-48357AE3325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151-41CD-A91C-48357AE3325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151-41CD-A91C-48357AE3325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151-41CD-A91C-48357AE3325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151-41CD-A91C-48357AE3325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151-41CD-A91C-48357AE3325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151-41CD-A91C-48357AE3325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151-41CD-A91C-48357AE3325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151-41CD-A91C-48357AE3325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151-41CD-A91C-48357AE3325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151-41CD-A91C-48357AE3325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151-41CD-A91C-48357AE3325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151-41CD-A91C-48357AE3325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151-41CD-A91C-48357AE3325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151-41CD-A91C-48357AE3325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151-41CD-A91C-48357AE3325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151-41CD-A91C-48357AE3325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151-41CD-A91C-48357AE3325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151-41CD-A91C-48357AE3325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151-41CD-A91C-48357AE3325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151-41CD-A91C-48357AE3325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151-41CD-A91C-48357AE3325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151-41CD-A91C-48357AE3325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151-41CD-A91C-48357AE3325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151-41CD-A91C-48357AE3325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151-41CD-A91C-48357AE3325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151-41CD-A91C-48357AE3325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151-41CD-A91C-48357AE3325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151-41CD-A91C-48357AE3325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151-41CD-A91C-48357AE3325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151-41CD-A91C-48357AE3325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151-41CD-A91C-48357AE3325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151-41CD-A91C-48357AE3325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151-41CD-A91C-48357AE3325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151-41CD-A91C-48357AE3325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151-41CD-A91C-48357AE3325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151-41CD-A91C-48357AE3325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151-41CD-A91C-48357AE3325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151-41CD-A91C-48357AE3325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151-41CD-A91C-48357AE3325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151-41CD-A91C-48357AE3325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151-41CD-A91C-48357AE3325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151-41CD-A91C-48357AE3325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151-41CD-A91C-48357AE3325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151-41CD-A91C-48357AE3325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151-41CD-A91C-48357AE3325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151-41CD-A91C-48357AE3325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151-41CD-A91C-48357AE3325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151-41CD-A91C-48357AE3325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151-41CD-A91C-48357AE3325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151-41CD-A91C-48357AE3325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2151-41CD-A91C-48357AE3325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#N/A</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2151-41CD-A91C-48357AE3325E}"/>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2151-41CD-A91C-48357AE3325E}"/>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151-41CD-A91C-48357AE3325E}"/>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151-41CD-A91C-48357AE3325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151-41CD-A91C-48357AE3325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151-41CD-A91C-48357AE3325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151-41CD-A91C-48357AE3325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151-41CD-A91C-48357AE3325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151-41CD-A91C-48357AE3325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151-41CD-A91C-48357AE3325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151-41CD-A91C-48357AE3325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151-41CD-A91C-48357AE3325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151-41CD-A91C-48357AE3325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151-41CD-A91C-48357AE3325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151-41CD-A91C-48357AE3325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151-41CD-A91C-48357AE3325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151-41CD-A91C-48357AE3325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151-41CD-A91C-48357AE3325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151-41CD-A91C-48357AE3325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151-41CD-A91C-48357AE3325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151-41CD-A91C-48357AE3325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151-41CD-A91C-48357AE3325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151-41CD-A91C-48357AE3325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151-41CD-A91C-48357AE3325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151-41CD-A91C-48357AE3325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2151-41CD-A91C-48357AE3325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151-41CD-A91C-48357AE3325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151-41CD-A91C-48357AE3325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151-41CD-A91C-48357AE3325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151-41CD-A91C-48357AE3325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151-41CD-A91C-48357AE3325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151-41CD-A91C-48357AE3325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151-41CD-A91C-48357AE3325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151-41CD-A91C-48357AE3325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151-41CD-A91C-48357AE3325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151-41CD-A91C-48357AE3325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151-41CD-A91C-48357AE3325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151-41CD-A91C-48357AE3325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151-41CD-A91C-48357AE3325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151-41CD-A91C-48357AE3325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151-41CD-A91C-48357AE3325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151-41CD-A91C-48357AE3325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151-41CD-A91C-48357AE3325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151-41CD-A91C-48357AE3325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151-41CD-A91C-48357AE3325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151-41CD-A91C-48357AE3325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151-41CD-A91C-48357AE3325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151-41CD-A91C-48357AE3325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151-41CD-A91C-48357AE3325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151-41CD-A91C-48357AE3325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151-41CD-A91C-48357AE3325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151-41CD-A91C-48357AE3325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151-41CD-A91C-48357AE3325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151-41CD-A91C-48357AE3325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151-41CD-A91C-48357AE3325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151-41CD-A91C-48357AE3325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151-41CD-A91C-48357AE3325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151-41CD-A91C-48357AE3325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151-41CD-A91C-48357AE3325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151-41CD-A91C-48357AE3325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151-41CD-A91C-48357AE3325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151-41CD-A91C-48357AE3325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151-41CD-A91C-48357AE3325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151-41CD-A91C-48357AE3325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151-41CD-A91C-48357AE3325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151-41CD-A91C-48357AE3325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151-41CD-A91C-48357AE3325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151-41CD-A91C-48357AE3325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151-41CD-A91C-48357AE3325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151-41CD-A91C-48357AE3325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151-41CD-A91C-48357AE3325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151-41CD-A91C-48357AE3325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151-41CD-A91C-48357AE3325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151-41CD-A91C-48357AE3325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151-41CD-A91C-48357AE3325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151-41CD-A91C-48357AE3325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151-41CD-A91C-48357AE3325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151-41CD-A91C-48357AE3325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151-41CD-A91C-48357AE3325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151-41CD-A91C-48357AE3325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151-41CD-A91C-48357AE3325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151-41CD-A91C-48357AE3325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151-41CD-A91C-48357AE3325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151-41CD-A91C-48357AE3325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151-41CD-A91C-48357AE3325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151-41CD-A91C-48357AE3325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151-41CD-A91C-48357AE3325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151-41CD-A91C-48357AE3325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151-41CD-A91C-48357AE3325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151-41CD-A91C-48357AE3325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151-41CD-A91C-48357AE3325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151-41CD-A91C-48357AE3325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151-41CD-A91C-48357AE3325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151-41CD-A91C-48357AE3325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151-41CD-A91C-48357AE3325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151-41CD-A91C-48357AE3325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2151-41CD-A91C-48357AE3325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#N/A</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2151-41CD-A91C-48357AE3325E}"/>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Assainissement : secondaire</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58D-4D13-9FB4-425E88D9CB7B}"/>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58D-4D13-9FB4-425E88D9CB7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58D-4D13-9FB4-425E88D9CB7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58D-4D13-9FB4-425E88D9CB7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58D-4D13-9FB4-425E88D9CB7B}"/>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58D-4D13-9FB4-425E88D9CB7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58D-4D13-9FB4-425E88D9CB7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58D-4D13-9FB4-425E88D9CB7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58D-4D13-9FB4-425E88D9CB7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58D-4D13-9FB4-425E88D9CB7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58D-4D13-9FB4-425E88D9CB7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58D-4D13-9FB4-425E88D9CB7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58D-4D13-9FB4-425E88D9CB7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58D-4D13-9FB4-425E88D9CB7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58D-4D13-9FB4-425E88D9CB7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58D-4D13-9FB4-425E88D9CB7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58D-4D13-9FB4-425E88D9CB7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58D-4D13-9FB4-425E88D9CB7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58D-4D13-9FB4-425E88D9CB7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58D-4D13-9FB4-425E88D9CB7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58D-4D13-9FB4-425E88D9CB7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58D-4D13-9FB4-425E88D9CB7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58D-4D13-9FB4-425E88D9CB7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58D-4D13-9FB4-425E88D9CB7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58D-4D13-9FB4-425E88D9CB7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58D-4D13-9FB4-425E88D9CB7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58D-4D13-9FB4-425E88D9CB7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58D-4D13-9FB4-425E88D9CB7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58D-4D13-9FB4-425E88D9CB7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58D-4D13-9FB4-425E88D9CB7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58D-4D13-9FB4-425E88D9CB7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58D-4D13-9FB4-425E88D9CB7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58D-4D13-9FB4-425E88D9CB7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58D-4D13-9FB4-425E88D9CB7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58D-4D13-9FB4-425E88D9CB7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58D-4D13-9FB4-425E88D9CB7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58D-4D13-9FB4-425E88D9CB7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58D-4D13-9FB4-425E88D9CB7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58D-4D13-9FB4-425E88D9CB7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58D-4D13-9FB4-425E88D9CB7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58D-4D13-9FB4-425E88D9CB7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58D-4D13-9FB4-425E88D9CB7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58D-4D13-9FB4-425E88D9CB7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58D-4D13-9FB4-425E88D9CB7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58D-4D13-9FB4-425E88D9CB7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58D-4D13-9FB4-425E88D9CB7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58D-4D13-9FB4-425E88D9CB7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58D-4D13-9FB4-425E88D9CB7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58D-4D13-9FB4-425E88D9CB7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58D-4D13-9FB4-425E88D9CB7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58D-4D13-9FB4-425E88D9CB7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58D-4D13-9FB4-425E88D9CB7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58D-4D13-9FB4-425E88D9CB7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58D-4D13-9FB4-425E88D9CB7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58D-4D13-9FB4-425E88D9CB7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58D-4D13-9FB4-425E88D9CB7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58D-4D13-9FB4-425E88D9CB7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58D-4D13-9FB4-425E88D9CB7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58D-4D13-9FB4-425E88D9CB7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58D-4D13-9FB4-425E88D9CB7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58D-4D13-9FB4-425E88D9CB7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58D-4D13-9FB4-425E88D9CB7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58D-4D13-9FB4-425E88D9CB7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58D-4D13-9FB4-425E88D9CB7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58D-4D13-9FB4-425E88D9CB7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58D-4D13-9FB4-425E88D9CB7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58D-4D13-9FB4-425E88D9CB7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58D-4D13-9FB4-425E88D9CB7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58D-4D13-9FB4-425E88D9CB7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58D-4D13-9FB4-425E88D9CB7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58D-4D13-9FB4-425E88D9CB7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58D-4D13-9FB4-425E88D9CB7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58D-4D13-9FB4-425E88D9CB7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58D-4D13-9FB4-425E88D9CB7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58D-4D13-9FB4-425E88D9CB7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58D-4D13-9FB4-425E88D9CB7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58D-4D13-9FB4-425E88D9CB7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58D-4D13-9FB4-425E88D9CB7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58D-4D13-9FB4-425E88D9CB7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58D-4D13-9FB4-425E88D9CB7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58D-4D13-9FB4-425E88D9CB7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58D-4D13-9FB4-425E88D9CB7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58D-4D13-9FB4-425E88D9CB7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58D-4D13-9FB4-425E88D9CB7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58D-4D13-9FB4-425E88D9CB7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58D-4D13-9FB4-425E88D9CB7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58D-4D13-9FB4-425E88D9CB7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58D-4D13-9FB4-425E88D9CB7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58D-4D13-9FB4-425E88D9CB7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58D-4D13-9FB4-425E88D9CB7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58D-4D13-9FB4-425E88D9CB7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58D-4D13-9FB4-425E88D9CB7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58D-4D13-9FB4-425E88D9CB7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58D-4D13-9FB4-425E88D9CB7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58D-4D13-9FB4-425E88D9CB7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#N/A</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58D-4D13-9FB4-425E88D9CB7B}"/>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158D-4D13-9FB4-425E88D9CB7B}"/>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158D-4D13-9FB4-425E88D9CB7B}"/>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158D-4D13-9FB4-425E88D9CB7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158D-4D13-9FB4-425E88D9CB7B}"/>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158D-4D13-9FB4-425E88D9CB7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158D-4D13-9FB4-425E88D9CB7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158D-4D13-9FB4-425E88D9CB7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158D-4D13-9FB4-425E88D9CB7B}"/>
                </c:ext>
              </c:extLst>
            </c:dLbl>
            <c:dLbl>
              <c:idx val="5"/>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7-158D-4D13-9FB4-425E88D9CB7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158D-4D13-9FB4-425E88D9CB7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158D-4D13-9FB4-425E88D9CB7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158D-4D13-9FB4-425E88D9CB7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158D-4D13-9FB4-425E88D9CB7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158D-4D13-9FB4-425E88D9CB7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158D-4D13-9FB4-425E88D9CB7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158D-4D13-9FB4-425E88D9CB7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158D-4D13-9FB4-425E88D9CB7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158D-4D13-9FB4-425E88D9CB7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158D-4D13-9FB4-425E88D9CB7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158D-4D13-9FB4-425E88D9CB7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158D-4D13-9FB4-425E88D9CB7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158D-4D13-9FB4-425E88D9CB7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158D-4D13-9FB4-425E88D9CB7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158D-4D13-9FB4-425E88D9CB7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158D-4D13-9FB4-425E88D9CB7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158D-4D13-9FB4-425E88D9CB7B}"/>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158D-4D13-9FB4-425E88D9CB7B}"/>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#N/A</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158D-4D13-9FB4-425E88D9CB7B}"/>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158D-4D13-9FB4-425E88D9CB7B}"/>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158D-4D13-9FB4-425E88D9CB7B}"/>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158D-4D13-9FB4-425E88D9CB7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158D-4D13-9FB4-425E88D9CB7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158D-4D13-9FB4-425E88D9CB7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158D-4D13-9FB4-425E88D9CB7B}"/>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158D-4D13-9FB4-425E88D9CB7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158D-4D13-9FB4-425E88D9CB7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158D-4D13-9FB4-425E88D9CB7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158D-4D13-9FB4-425E88D9CB7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158D-4D13-9FB4-425E88D9CB7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158D-4D13-9FB4-425E88D9CB7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158D-4D13-9FB4-425E88D9CB7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158D-4D13-9FB4-425E88D9CB7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158D-4D13-9FB4-425E88D9CB7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158D-4D13-9FB4-425E88D9CB7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158D-4D13-9FB4-425E88D9CB7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158D-4D13-9FB4-425E88D9CB7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158D-4D13-9FB4-425E88D9CB7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158D-4D13-9FB4-425E88D9CB7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158D-4D13-9FB4-425E88D9CB7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158D-4D13-9FB4-425E88D9CB7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158D-4D13-9FB4-425E88D9CB7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158D-4D13-9FB4-425E88D9CB7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158D-4D13-9FB4-425E88D9CB7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58D-4D13-9FB4-425E88D9CB7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58D-4D13-9FB4-425E88D9CB7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58D-4D13-9FB4-425E88D9CB7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58D-4D13-9FB4-425E88D9CB7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58D-4D13-9FB4-425E88D9CB7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58D-4D13-9FB4-425E88D9CB7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58D-4D13-9FB4-425E88D9CB7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58D-4D13-9FB4-425E88D9CB7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58D-4D13-9FB4-425E88D9CB7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58D-4D13-9FB4-425E88D9CB7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58D-4D13-9FB4-425E88D9CB7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58D-4D13-9FB4-425E88D9CB7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58D-4D13-9FB4-425E88D9CB7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58D-4D13-9FB4-425E88D9CB7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58D-4D13-9FB4-425E88D9CB7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58D-4D13-9FB4-425E88D9CB7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58D-4D13-9FB4-425E88D9CB7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58D-4D13-9FB4-425E88D9CB7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58D-4D13-9FB4-425E88D9CB7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58D-4D13-9FB4-425E88D9CB7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58D-4D13-9FB4-425E88D9CB7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58D-4D13-9FB4-425E88D9CB7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58D-4D13-9FB4-425E88D9CB7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58D-4D13-9FB4-425E88D9CB7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58D-4D13-9FB4-425E88D9CB7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58D-4D13-9FB4-425E88D9CB7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58D-4D13-9FB4-425E88D9CB7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58D-4D13-9FB4-425E88D9CB7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58D-4D13-9FB4-425E88D9CB7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58D-4D13-9FB4-425E88D9CB7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58D-4D13-9FB4-425E88D9CB7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58D-4D13-9FB4-425E88D9CB7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58D-4D13-9FB4-425E88D9CB7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58D-4D13-9FB4-425E88D9CB7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58D-4D13-9FB4-425E88D9CB7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58D-4D13-9FB4-425E88D9CB7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58D-4D13-9FB4-425E88D9CB7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58D-4D13-9FB4-425E88D9CB7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58D-4D13-9FB4-425E88D9CB7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58D-4D13-9FB4-425E88D9CB7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58D-4D13-9FB4-425E88D9CB7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58D-4D13-9FB4-425E88D9CB7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58D-4D13-9FB4-425E88D9CB7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58D-4D13-9FB4-425E88D9CB7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58D-4D13-9FB4-425E88D9CB7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158D-4D13-9FB4-425E88D9CB7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158D-4D13-9FB4-425E88D9CB7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158D-4D13-9FB4-425E88D9CB7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158D-4D13-9FB4-425E88D9CB7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158D-4D13-9FB4-425E88D9CB7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158D-4D13-9FB4-425E88D9CB7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158D-4D13-9FB4-425E88D9CB7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158D-4D13-9FB4-425E88D9CB7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158D-4D13-9FB4-425E88D9CB7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158D-4D13-9FB4-425E88D9CB7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158D-4D13-9FB4-425E88D9CB7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158D-4D13-9FB4-425E88D9CB7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158D-4D13-9FB4-425E88D9CB7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158D-4D13-9FB4-425E88D9CB7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158D-4D13-9FB4-425E88D9CB7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158D-4D13-9FB4-425E88D9CB7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158D-4D13-9FB4-425E88D9CB7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158D-4D13-9FB4-425E88D9CB7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158D-4D13-9FB4-425E88D9CB7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158D-4D13-9FB4-425E88D9CB7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158D-4D13-9FB4-425E88D9CB7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158D-4D13-9FB4-425E88D9CB7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158D-4D13-9FB4-425E88D9CB7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158D-4D13-9FB4-425E88D9CB7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158D-4D13-9FB4-425E88D9CB7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158D-4D13-9FB4-425E88D9CB7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#N/A</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158D-4D13-9FB4-425E88D9CB7B}"/>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Assainissement : pré-primaire</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25F-4432-A299-6942E8CC448B}"/>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25F-4432-A299-6942E8CC448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25F-4432-A299-6942E8CC448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25F-4432-A299-6942E8CC448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25F-4432-A299-6942E8CC448B}"/>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25F-4432-A299-6942E8CC448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25F-4432-A299-6942E8CC448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25F-4432-A299-6942E8CC448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25F-4432-A299-6942E8CC448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25F-4432-A299-6942E8CC448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25F-4432-A299-6942E8CC448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25F-4432-A299-6942E8CC448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25F-4432-A299-6942E8CC448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25F-4432-A299-6942E8CC448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25F-4432-A299-6942E8CC448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25F-4432-A299-6942E8CC448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25F-4432-A299-6942E8CC448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25F-4432-A299-6942E8CC448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25F-4432-A299-6942E8CC448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25F-4432-A299-6942E8CC448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25F-4432-A299-6942E8CC448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25F-4432-A299-6942E8CC448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25F-4432-A299-6942E8CC448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25F-4432-A299-6942E8CC448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25F-4432-A299-6942E8CC448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25F-4432-A299-6942E8CC448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25F-4432-A299-6942E8CC448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25F-4432-A299-6942E8CC448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25F-4432-A299-6942E8CC448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25F-4432-A299-6942E8CC448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25F-4432-A299-6942E8CC448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25F-4432-A299-6942E8CC448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25F-4432-A299-6942E8CC448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25F-4432-A299-6942E8CC448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25F-4432-A299-6942E8CC448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25F-4432-A299-6942E8CC448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25F-4432-A299-6942E8CC448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25F-4432-A299-6942E8CC448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25F-4432-A299-6942E8CC448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25F-4432-A299-6942E8CC448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25F-4432-A299-6942E8CC448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25F-4432-A299-6942E8CC448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25F-4432-A299-6942E8CC448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25F-4432-A299-6942E8CC448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25F-4432-A299-6942E8CC448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25F-4432-A299-6942E8CC448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25F-4432-A299-6942E8CC448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25F-4432-A299-6942E8CC448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25F-4432-A299-6942E8CC448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25F-4432-A299-6942E8CC448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25F-4432-A299-6942E8CC448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25F-4432-A299-6942E8CC448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25F-4432-A299-6942E8CC448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25F-4432-A299-6942E8CC448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25F-4432-A299-6942E8CC448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25F-4432-A299-6942E8CC448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25F-4432-A299-6942E8CC448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25F-4432-A299-6942E8CC448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25F-4432-A299-6942E8CC448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25F-4432-A299-6942E8CC448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25F-4432-A299-6942E8CC448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25F-4432-A299-6942E8CC448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25F-4432-A299-6942E8CC448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25F-4432-A299-6942E8CC448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25F-4432-A299-6942E8CC448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25F-4432-A299-6942E8CC448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25F-4432-A299-6942E8CC448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25F-4432-A299-6942E8CC448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25F-4432-A299-6942E8CC448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25F-4432-A299-6942E8CC448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25F-4432-A299-6942E8CC448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25F-4432-A299-6942E8CC448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25F-4432-A299-6942E8CC448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25F-4432-A299-6942E8CC448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25F-4432-A299-6942E8CC448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25F-4432-A299-6942E8CC448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25F-4432-A299-6942E8CC448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25F-4432-A299-6942E8CC448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25F-4432-A299-6942E8CC448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25F-4432-A299-6942E8CC448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25F-4432-A299-6942E8CC448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25F-4432-A299-6942E8CC448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25F-4432-A299-6942E8CC448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25F-4432-A299-6942E8CC448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25F-4432-A299-6942E8CC448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25F-4432-A299-6942E8CC448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25F-4432-A299-6942E8CC448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25F-4432-A299-6942E8CC448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25F-4432-A299-6942E8CC448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25F-4432-A299-6942E8CC448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25F-4432-A299-6942E8CC448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25F-4432-A299-6942E8CC448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25F-4432-A299-6942E8CC448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25F-4432-A299-6942E8CC448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25F-4432-A299-6942E8CC448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25F-4432-A299-6942E8CC448B}"/>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025F-4432-A299-6942E8CC448B}"/>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25F-4432-A299-6942E8CC448B}"/>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025F-4432-A299-6942E8CC448B}"/>
              </c:ext>
            </c:extLst>
          </c:dPt>
          <c:dPt>
            <c:idx val="3"/>
            <c:bubble3D val="0"/>
            <c:extLst>
              <c:ext xmlns:c16="http://schemas.microsoft.com/office/drawing/2014/chart" uri="{C3380CC4-5D6E-409C-BE32-E72D297353CC}">
                <c16:uniqueId val="{00000063-025F-4432-A299-6942E8CC448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25F-4432-A299-6942E8CC448B}"/>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25F-4432-A299-6942E8CC448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25F-4432-A299-6942E8CC448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25F-4432-A299-6942E8CC448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25F-4432-A299-6942E8CC448B}"/>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25F-4432-A299-6942E8CC448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25F-4432-A299-6942E8CC448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25F-4432-A299-6942E8CC448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25F-4432-A299-6942E8CC448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25F-4432-A299-6942E8CC448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25F-4432-A299-6942E8CC448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25F-4432-A299-6942E8CC448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25F-4432-A299-6942E8CC448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25F-4432-A299-6942E8CC448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25F-4432-A299-6942E8CC448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25F-4432-A299-6942E8CC448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25F-4432-A299-6942E8CC448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25F-4432-A299-6942E8CC448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25F-4432-A299-6942E8CC448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25F-4432-A299-6942E8CC448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25F-4432-A299-6942E8CC448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25F-4432-A299-6942E8CC448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25F-4432-A299-6942E8CC448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25F-4432-A299-6942E8CC448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25F-4432-A299-6942E8CC448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25F-4432-A299-6942E8CC448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25F-4432-A299-6942E8CC448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25F-4432-A299-6942E8CC448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25F-4432-A299-6942E8CC448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25F-4432-A299-6942E8CC448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25F-4432-A299-6942E8CC448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25F-4432-A299-6942E8CC448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25F-4432-A299-6942E8CC448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25F-4432-A299-6942E8CC448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25F-4432-A299-6942E8CC448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25F-4432-A299-6942E8CC448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25F-4432-A299-6942E8CC448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25F-4432-A299-6942E8CC448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25F-4432-A299-6942E8CC448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25F-4432-A299-6942E8CC448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25F-4432-A299-6942E8CC448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25F-4432-A299-6942E8CC448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25F-4432-A299-6942E8CC448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25F-4432-A299-6942E8CC448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25F-4432-A299-6942E8CC448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25F-4432-A299-6942E8CC448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25F-4432-A299-6942E8CC448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25F-4432-A299-6942E8CC448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25F-4432-A299-6942E8CC448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25F-4432-A299-6942E8CC448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25F-4432-A299-6942E8CC448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25F-4432-A299-6942E8CC448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25F-4432-A299-6942E8CC448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25F-4432-A299-6942E8CC448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25F-4432-A299-6942E8CC448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25F-4432-A299-6942E8CC448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25F-4432-A299-6942E8CC448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25F-4432-A299-6942E8CC448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25F-4432-A299-6942E8CC448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25F-4432-A299-6942E8CC448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25F-4432-A299-6942E8CC448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25F-4432-A299-6942E8CC448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25F-4432-A299-6942E8CC448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25F-4432-A299-6942E8CC448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25F-4432-A299-6942E8CC448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25F-4432-A299-6942E8CC448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25F-4432-A299-6942E8CC448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25F-4432-A299-6942E8CC448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25F-4432-A299-6942E8CC448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25F-4432-A299-6942E8CC448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25F-4432-A299-6942E8CC448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25F-4432-A299-6942E8CC448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25F-4432-A299-6942E8CC448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25F-4432-A299-6942E8CC448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25F-4432-A299-6942E8CC448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25F-4432-A299-6942E8CC448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25F-4432-A299-6942E8CC448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25F-4432-A299-6942E8CC448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25F-4432-A299-6942E8CC448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25F-4432-A299-6942E8CC448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25F-4432-A299-6942E8CC448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25F-4432-A299-6942E8CC448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25F-4432-A299-6942E8CC448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25F-4432-A299-6942E8CC448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25F-4432-A299-6942E8CC448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25F-4432-A299-6942E8CC448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25F-4432-A299-6942E8CC448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25F-4432-A299-6942E8CC448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25F-4432-A299-6942E8CC448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25F-4432-A299-6942E8CC448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25F-4432-A299-6942E8CC448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25F-4432-A299-6942E8CC448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25F-4432-A299-6942E8CC448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25F-4432-A299-6942E8CC448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25F-4432-A299-6942E8CC448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25F-4432-A299-6942E8CC448B}"/>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25F-4432-A299-6942E8CC448B}"/>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25F-4432-A299-6942E8CC448B}"/>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25F-4432-A299-6942E8CC448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25F-4432-A299-6942E8CC448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25F-4432-A299-6942E8CC448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25F-4432-A299-6942E8CC448B}"/>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25F-4432-A299-6942E8CC448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25F-4432-A299-6942E8CC448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25F-4432-A299-6942E8CC448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25F-4432-A299-6942E8CC448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25F-4432-A299-6942E8CC448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25F-4432-A299-6942E8CC448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25F-4432-A299-6942E8CC448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25F-4432-A299-6942E8CC448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25F-4432-A299-6942E8CC448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25F-4432-A299-6942E8CC448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25F-4432-A299-6942E8CC448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25F-4432-A299-6942E8CC448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25F-4432-A299-6942E8CC448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25F-4432-A299-6942E8CC448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25F-4432-A299-6942E8CC448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25F-4432-A299-6942E8CC448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25F-4432-A299-6942E8CC448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25F-4432-A299-6942E8CC448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25F-4432-A299-6942E8CC448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25F-4432-A299-6942E8CC448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25F-4432-A299-6942E8CC448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25F-4432-A299-6942E8CC448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25F-4432-A299-6942E8CC448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25F-4432-A299-6942E8CC448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25F-4432-A299-6942E8CC448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25F-4432-A299-6942E8CC448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25F-4432-A299-6942E8CC448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25F-4432-A299-6942E8CC448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25F-4432-A299-6942E8CC448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25F-4432-A299-6942E8CC448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25F-4432-A299-6942E8CC448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25F-4432-A299-6942E8CC448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25F-4432-A299-6942E8CC448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25F-4432-A299-6942E8CC448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25F-4432-A299-6942E8CC448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25F-4432-A299-6942E8CC448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25F-4432-A299-6942E8CC448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25F-4432-A299-6942E8CC448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25F-4432-A299-6942E8CC448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25F-4432-A299-6942E8CC448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25F-4432-A299-6942E8CC448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25F-4432-A299-6942E8CC448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25F-4432-A299-6942E8CC448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25F-4432-A299-6942E8CC448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25F-4432-A299-6942E8CC448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25F-4432-A299-6942E8CC448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25F-4432-A299-6942E8CC448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25F-4432-A299-6942E8CC448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25F-4432-A299-6942E8CC448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25F-4432-A299-6942E8CC448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25F-4432-A299-6942E8CC448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25F-4432-A299-6942E8CC448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25F-4432-A299-6942E8CC448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25F-4432-A299-6942E8CC448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25F-4432-A299-6942E8CC448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25F-4432-A299-6942E8CC448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25F-4432-A299-6942E8CC448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25F-4432-A299-6942E8CC448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25F-4432-A299-6942E8CC448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25F-4432-A299-6942E8CC448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25F-4432-A299-6942E8CC448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25F-4432-A299-6942E8CC448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25F-4432-A299-6942E8CC448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25F-4432-A299-6942E8CC448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25F-4432-A299-6942E8CC448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25F-4432-A299-6942E8CC448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25F-4432-A299-6942E8CC448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25F-4432-A299-6942E8CC448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25F-4432-A299-6942E8CC448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25F-4432-A299-6942E8CC448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25F-4432-A299-6942E8CC448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25F-4432-A299-6942E8CC448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25F-4432-A299-6942E8CC448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25F-4432-A299-6942E8CC448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25F-4432-A299-6942E8CC448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25F-4432-A299-6942E8CC448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25F-4432-A299-6942E8CC448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25F-4432-A299-6942E8CC448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25F-4432-A299-6942E8CC448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25F-4432-A299-6942E8CC448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25F-4432-A299-6942E8CC448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25F-4432-A299-6942E8CC448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25F-4432-A299-6942E8CC448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25F-4432-A299-6942E8CC448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25F-4432-A299-6942E8CC448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25F-4432-A299-6942E8CC448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25F-4432-A299-6942E8CC448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25F-4432-A299-6942E8CC448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25F-4432-A299-6942E8CC448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25F-4432-A299-6942E8CC448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25F-4432-A299-6942E8CC448B}"/>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Assainissement :  primaire</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2B5E-4B00-8948-58BA256454C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B5E-4B00-8948-58BA256454CD}"/>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B5E-4B00-8948-58BA256454C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B5E-4B00-8948-58BA256454C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B5E-4B00-8948-58BA256454C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B5E-4B00-8948-58BA256454CD}"/>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B5E-4B00-8948-58BA256454C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B5E-4B00-8948-58BA256454C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B5E-4B00-8948-58BA256454C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B5E-4B00-8948-58BA256454C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B5E-4B00-8948-58BA256454C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B5E-4B00-8948-58BA256454C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B5E-4B00-8948-58BA256454C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B5E-4B00-8948-58BA256454C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B5E-4B00-8948-58BA256454C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B5E-4B00-8948-58BA256454C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B5E-4B00-8948-58BA256454C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B5E-4B00-8948-58BA256454C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B5E-4B00-8948-58BA256454C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B5E-4B00-8948-58BA256454C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B5E-4B00-8948-58BA256454C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B5E-4B00-8948-58BA256454C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B5E-4B00-8948-58BA256454C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B5E-4B00-8948-58BA256454C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B5E-4B00-8948-58BA256454C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B5E-4B00-8948-58BA256454C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B5E-4B00-8948-58BA256454C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B5E-4B00-8948-58BA256454C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B5E-4B00-8948-58BA256454C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B5E-4B00-8948-58BA256454C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B5E-4B00-8948-58BA256454C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B5E-4B00-8948-58BA256454C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B5E-4B00-8948-58BA256454C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B5E-4B00-8948-58BA256454C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B5E-4B00-8948-58BA256454C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B5E-4B00-8948-58BA256454C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B5E-4B00-8948-58BA256454C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B5E-4B00-8948-58BA256454C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B5E-4B00-8948-58BA256454C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B5E-4B00-8948-58BA256454C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B5E-4B00-8948-58BA256454C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B5E-4B00-8948-58BA256454C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B5E-4B00-8948-58BA256454C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B5E-4B00-8948-58BA256454C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B5E-4B00-8948-58BA256454C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B5E-4B00-8948-58BA256454C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B5E-4B00-8948-58BA256454C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B5E-4B00-8948-58BA256454C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B5E-4B00-8948-58BA256454C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B5E-4B00-8948-58BA256454C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B5E-4B00-8948-58BA256454C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B5E-4B00-8948-58BA256454C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B5E-4B00-8948-58BA256454C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B5E-4B00-8948-58BA256454C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B5E-4B00-8948-58BA256454C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B5E-4B00-8948-58BA256454C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B5E-4B00-8948-58BA256454C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B5E-4B00-8948-58BA256454C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B5E-4B00-8948-58BA256454C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B5E-4B00-8948-58BA256454C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B5E-4B00-8948-58BA256454C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B5E-4B00-8948-58BA256454C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B5E-4B00-8948-58BA256454C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B5E-4B00-8948-58BA256454C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B5E-4B00-8948-58BA256454C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B5E-4B00-8948-58BA256454C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B5E-4B00-8948-58BA256454C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B5E-4B00-8948-58BA256454C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B5E-4B00-8948-58BA256454C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B5E-4B00-8948-58BA256454C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B5E-4B00-8948-58BA256454C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B5E-4B00-8948-58BA256454C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B5E-4B00-8948-58BA256454C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B5E-4B00-8948-58BA256454C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B5E-4B00-8948-58BA256454C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B5E-4B00-8948-58BA256454C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B5E-4B00-8948-58BA256454C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B5E-4B00-8948-58BA256454C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B5E-4B00-8948-58BA256454C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B5E-4B00-8948-58BA256454C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B5E-4B00-8948-58BA256454C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B5E-4B00-8948-58BA256454C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B5E-4B00-8948-58BA256454C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B5E-4B00-8948-58BA256454C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B5E-4B00-8948-58BA256454C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B5E-4B00-8948-58BA256454C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B5E-4B00-8948-58BA256454C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B5E-4B00-8948-58BA256454C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B5E-4B00-8948-58BA256454C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B5E-4B00-8948-58BA256454C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B5E-4B00-8948-58BA256454C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B5E-4B00-8948-58BA256454C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B5E-4B00-8948-58BA256454C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B5E-4B00-8948-58BA256454C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B5E-4B00-8948-58BA256454C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B5E-4B00-8948-58BA256454C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#N/A</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B5E-4B00-8948-58BA256454CD}"/>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2B5E-4B00-8948-58BA256454CD}"/>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2B5E-4B00-8948-58BA256454CD}"/>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2B5E-4B00-8948-58BA256454CD}"/>
              </c:ext>
            </c:extLst>
          </c:dPt>
          <c:dPt>
            <c:idx val="3"/>
            <c:bubble3D val="0"/>
            <c:extLst>
              <c:ext xmlns:c16="http://schemas.microsoft.com/office/drawing/2014/chart" uri="{C3380CC4-5D6E-409C-BE32-E72D297353CC}">
                <c16:uniqueId val="{00000063-2B5E-4B00-8948-58BA256454C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B5E-4B00-8948-58BA256454CD}"/>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B5E-4B00-8948-58BA256454C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B5E-4B00-8948-58BA256454C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B5E-4B00-8948-58BA256454C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B5E-4B00-8948-58BA256454CD}"/>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B5E-4B00-8948-58BA256454C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B5E-4B00-8948-58BA256454C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B5E-4B00-8948-58BA256454C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B5E-4B00-8948-58BA256454C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B5E-4B00-8948-58BA256454C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B5E-4B00-8948-58BA256454C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B5E-4B00-8948-58BA256454C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B5E-4B00-8948-58BA256454C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B5E-4B00-8948-58BA256454C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B5E-4B00-8948-58BA256454C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B5E-4B00-8948-58BA256454C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B5E-4B00-8948-58BA256454C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B5E-4B00-8948-58BA256454C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B5E-4B00-8948-58BA256454C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B5E-4B00-8948-58BA256454C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B5E-4B00-8948-58BA256454C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B5E-4B00-8948-58BA256454C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B5E-4B00-8948-58BA256454C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B5E-4B00-8948-58BA256454C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B5E-4B00-8948-58BA256454C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B5E-4B00-8948-58BA256454C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B5E-4B00-8948-58BA256454C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B5E-4B00-8948-58BA256454C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B5E-4B00-8948-58BA256454C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B5E-4B00-8948-58BA256454C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B5E-4B00-8948-58BA256454C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B5E-4B00-8948-58BA256454C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B5E-4B00-8948-58BA256454C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B5E-4B00-8948-58BA256454C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B5E-4B00-8948-58BA256454C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B5E-4B00-8948-58BA256454C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B5E-4B00-8948-58BA256454C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B5E-4B00-8948-58BA256454C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B5E-4B00-8948-58BA256454C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B5E-4B00-8948-58BA256454C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B5E-4B00-8948-58BA256454C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B5E-4B00-8948-58BA256454C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B5E-4B00-8948-58BA256454C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B5E-4B00-8948-58BA256454C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B5E-4B00-8948-58BA256454C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B5E-4B00-8948-58BA256454C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B5E-4B00-8948-58BA256454C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B5E-4B00-8948-58BA256454C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B5E-4B00-8948-58BA256454C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B5E-4B00-8948-58BA256454C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B5E-4B00-8948-58BA256454C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B5E-4B00-8948-58BA256454C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B5E-4B00-8948-58BA256454C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B5E-4B00-8948-58BA256454C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B5E-4B00-8948-58BA256454C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B5E-4B00-8948-58BA256454C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B5E-4B00-8948-58BA256454C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B5E-4B00-8948-58BA256454C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B5E-4B00-8948-58BA256454C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B5E-4B00-8948-58BA256454C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B5E-4B00-8948-58BA256454C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B5E-4B00-8948-58BA256454C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B5E-4B00-8948-58BA256454C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B5E-4B00-8948-58BA256454C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B5E-4B00-8948-58BA256454C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B5E-4B00-8948-58BA256454C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B5E-4B00-8948-58BA256454C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B5E-4B00-8948-58BA256454C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B5E-4B00-8948-58BA256454C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B5E-4B00-8948-58BA256454C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B5E-4B00-8948-58BA256454C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B5E-4B00-8948-58BA256454C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B5E-4B00-8948-58BA256454C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B5E-4B00-8948-58BA256454C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B5E-4B00-8948-58BA256454C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B5E-4B00-8948-58BA256454C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B5E-4B00-8948-58BA256454C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B5E-4B00-8948-58BA256454C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B5E-4B00-8948-58BA256454C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B5E-4B00-8948-58BA256454C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B5E-4B00-8948-58BA256454C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B5E-4B00-8948-58BA256454C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B5E-4B00-8948-58BA256454C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B5E-4B00-8948-58BA256454C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B5E-4B00-8948-58BA256454C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B5E-4B00-8948-58BA256454C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B5E-4B00-8948-58BA256454C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B5E-4B00-8948-58BA256454C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B5E-4B00-8948-58BA256454C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B5E-4B00-8948-58BA256454C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B5E-4B00-8948-58BA256454C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B5E-4B00-8948-58BA256454C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B5E-4B00-8948-58BA256454C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B5E-4B00-8948-58BA256454C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B5E-4B00-8948-58BA256454C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#N/A</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B5E-4B00-8948-58BA256454CD}"/>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2B5E-4B00-8948-58BA256454CD}"/>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B5E-4B00-8948-58BA256454CD}"/>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B5E-4B00-8948-58BA256454C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B5E-4B00-8948-58BA256454C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B5E-4B00-8948-58BA256454C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B5E-4B00-8948-58BA256454CD}"/>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B5E-4B00-8948-58BA256454C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B5E-4B00-8948-58BA256454C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B5E-4B00-8948-58BA256454C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B5E-4B00-8948-58BA256454C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B5E-4B00-8948-58BA256454C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B5E-4B00-8948-58BA256454C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B5E-4B00-8948-58BA256454C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B5E-4B00-8948-58BA256454C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B5E-4B00-8948-58BA256454C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B5E-4B00-8948-58BA256454C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B5E-4B00-8948-58BA256454C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B5E-4B00-8948-58BA256454C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B5E-4B00-8948-58BA256454C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B5E-4B00-8948-58BA256454C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B5E-4B00-8948-58BA256454C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B5E-4B00-8948-58BA256454C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B5E-4B00-8948-58BA256454C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B5E-4B00-8948-58BA256454C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B5E-4B00-8948-58BA256454C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B5E-4B00-8948-58BA256454C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B5E-4B00-8948-58BA256454C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B5E-4B00-8948-58BA256454C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B5E-4B00-8948-58BA256454C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B5E-4B00-8948-58BA256454C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B5E-4B00-8948-58BA256454C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B5E-4B00-8948-58BA256454C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B5E-4B00-8948-58BA256454C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B5E-4B00-8948-58BA256454C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B5E-4B00-8948-58BA256454C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B5E-4B00-8948-58BA256454C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B5E-4B00-8948-58BA256454C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B5E-4B00-8948-58BA256454C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B5E-4B00-8948-58BA256454C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B5E-4B00-8948-58BA256454C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B5E-4B00-8948-58BA256454C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B5E-4B00-8948-58BA256454C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B5E-4B00-8948-58BA256454C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B5E-4B00-8948-58BA256454C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B5E-4B00-8948-58BA256454C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B5E-4B00-8948-58BA256454C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B5E-4B00-8948-58BA256454C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B5E-4B00-8948-58BA256454C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B5E-4B00-8948-58BA256454C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B5E-4B00-8948-58BA256454C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B5E-4B00-8948-58BA256454C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B5E-4B00-8948-58BA256454C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B5E-4B00-8948-58BA256454C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B5E-4B00-8948-58BA256454C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B5E-4B00-8948-58BA256454C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B5E-4B00-8948-58BA256454C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B5E-4B00-8948-58BA256454C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B5E-4B00-8948-58BA256454C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B5E-4B00-8948-58BA256454C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B5E-4B00-8948-58BA256454C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B5E-4B00-8948-58BA256454C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B5E-4B00-8948-58BA256454C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B5E-4B00-8948-58BA256454C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B5E-4B00-8948-58BA256454C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B5E-4B00-8948-58BA256454C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B5E-4B00-8948-58BA256454C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B5E-4B00-8948-58BA256454C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B5E-4B00-8948-58BA256454C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B5E-4B00-8948-58BA256454C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B5E-4B00-8948-58BA256454C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B5E-4B00-8948-58BA256454C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B5E-4B00-8948-58BA256454C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B5E-4B00-8948-58BA256454C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B5E-4B00-8948-58BA256454C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B5E-4B00-8948-58BA256454C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B5E-4B00-8948-58BA256454C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B5E-4B00-8948-58BA256454C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B5E-4B00-8948-58BA256454C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B5E-4B00-8948-58BA256454C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B5E-4B00-8948-58BA256454C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B5E-4B00-8948-58BA256454C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B5E-4B00-8948-58BA256454C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B5E-4B00-8948-58BA256454C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B5E-4B00-8948-58BA256454C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B5E-4B00-8948-58BA256454C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B5E-4B00-8948-58BA256454C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B5E-4B00-8948-58BA256454C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B5E-4B00-8948-58BA256454C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B5E-4B00-8948-58BA256454C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B5E-4B00-8948-58BA256454C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B5E-4B00-8948-58BA256454C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B5E-4B00-8948-58BA256454C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B5E-4B00-8948-58BA256454C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B5E-4B00-8948-58BA256454C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B5E-4B00-8948-58BA256454C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B5E-4B00-8948-58BA256454C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#N/A</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B5E-4B00-8948-58BA256454CD}"/>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Hygiène :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Estimations : installations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36C6-4D69-AD32-8AEA47C1949F}"/>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36C6-4D69-AD32-8AEA47C1949F}"/>
            </c:ext>
          </c:extLst>
        </c:ser>
        <c:ser>
          <c:idx val="3"/>
          <c:order val="1"/>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6C6-4D69-AD32-8AEA47C1949F}"/>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6C6-4D69-AD32-8AEA47C1949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6C6-4D69-AD32-8AEA47C1949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6C6-4D69-AD32-8AEA47C1949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6C6-4D69-AD32-8AEA47C1949F}"/>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6C6-4D69-AD32-8AEA47C1949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6C6-4D69-AD32-8AEA47C1949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6C6-4D69-AD32-8AEA47C1949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6C6-4D69-AD32-8AEA47C1949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6C6-4D69-AD32-8AEA47C1949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6C6-4D69-AD32-8AEA47C1949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6C6-4D69-AD32-8AEA47C1949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6C6-4D69-AD32-8AEA47C1949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6C6-4D69-AD32-8AEA47C1949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6C6-4D69-AD32-8AEA47C1949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6C6-4D69-AD32-8AEA47C1949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6C6-4D69-AD32-8AEA47C1949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6C6-4D69-AD32-8AEA47C1949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6C6-4D69-AD32-8AEA47C1949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6C6-4D69-AD32-8AEA47C1949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6C6-4D69-AD32-8AEA47C1949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6C6-4D69-AD32-8AEA47C1949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6C6-4D69-AD32-8AEA47C1949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6C6-4D69-AD32-8AEA47C1949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6C6-4D69-AD32-8AEA47C1949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6C6-4D69-AD32-8AEA47C1949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6C6-4D69-AD32-8AEA47C1949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6C6-4D69-AD32-8AEA47C1949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6C6-4D69-AD32-8AEA47C1949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6C6-4D69-AD32-8AEA47C1949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6C6-4D69-AD32-8AEA47C1949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6C6-4D69-AD32-8AEA47C1949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6C6-4D69-AD32-8AEA47C1949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6C6-4D69-AD32-8AEA47C1949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6C6-4D69-AD32-8AEA47C1949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6C6-4D69-AD32-8AEA47C1949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6C6-4D69-AD32-8AEA47C1949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6C6-4D69-AD32-8AEA47C1949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6C6-4D69-AD32-8AEA47C1949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6C6-4D69-AD32-8AEA47C1949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6C6-4D69-AD32-8AEA47C1949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6C6-4D69-AD32-8AEA47C1949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6C6-4D69-AD32-8AEA47C1949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6C6-4D69-AD32-8AEA47C1949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6C6-4D69-AD32-8AEA47C1949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6C6-4D69-AD32-8AEA47C1949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6C6-4D69-AD32-8AEA47C1949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6C6-4D69-AD32-8AEA47C1949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6C6-4D69-AD32-8AEA47C1949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6C6-4D69-AD32-8AEA47C1949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6C6-4D69-AD32-8AEA47C1949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6C6-4D69-AD32-8AEA47C1949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6C6-4D69-AD32-8AEA47C1949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6C6-4D69-AD32-8AEA47C1949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6C6-4D69-AD32-8AEA47C1949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6C6-4D69-AD32-8AEA47C1949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6C6-4D69-AD32-8AEA47C1949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6C6-4D69-AD32-8AEA47C1949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6C6-4D69-AD32-8AEA47C1949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6C6-4D69-AD32-8AEA47C1949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6C6-4D69-AD32-8AEA47C1949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6C6-4D69-AD32-8AEA47C1949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6C6-4D69-AD32-8AEA47C1949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6C6-4D69-AD32-8AEA47C1949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6C6-4D69-AD32-8AEA47C1949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6C6-4D69-AD32-8AEA47C1949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6C6-4D69-AD32-8AEA47C1949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6C6-4D69-AD32-8AEA47C1949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6C6-4D69-AD32-8AEA47C1949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6C6-4D69-AD32-8AEA47C1949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6C6-4D69-AD32-8AEA47C1949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6C6-4D69-AD32-8AEA47C1949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6C6-4D69-AD32-8AEA47C1949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6C6-4D69-AD32-8AEA47C1949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6C6-4D69-AD32-8AEA47C1949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6C6-4D69-AD32-8AEA47C1949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6C6-4D69-AD32-8AEA47C1949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6C6-4D69-AD32-8AEA47C1949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6C6-4D69-AD32-8AEA47C1949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6C6-4D69-AD32-8AEA47C1949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6C6-4D69-AD32-8AEA47C1949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6C6-4D69-AD32-8AEA47C1949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6C6-4D69-AD32-8AEA47C1949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6C6-4D69-AD32-8AEA47C1949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6C6-4D69-AD32-8AEA47C1949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6C6-4D69-AD32-8AEA47C1949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6C6-4D69-AD32-8AEA47C1949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6C6-4D69-AD32-8AEA47C1949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6C6-4D69-AD32-8AEA47C1949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6C6-4D69-AD32-8AEA47C1949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6C6-4D69-AD32-8AEA47C1949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6C6-4D69-AD32-8AEA47C1949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6C6-4D69-AD32-8AEA47C1949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6C6-4D69-AD32-8AEA47C1949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6C6-4D69-AD32-8AEA47C1949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#N/A</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6C6-4D69-AD32-8AEA47C1949F}"/>
            </c:ext>
          </c:extLst>
        </c:ser>
        <c:ser>
          <c:idx val="1"/>
          <c:order val="2"/>
          <c:tx>
            <c:strRef>
              <c:f>Key!$I$54</c:f>
              <c:strCache>
                <c:ptCount val="1"/>
                <c:pt idx="0">
                  <c:v>Estimations : avec de l'eau</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36C6-4D69-AD32-8AEA47C1949F}"/>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36C6-4D69-AD32-8AEA47C1949F}"/>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36C6-4D69-AD32-8AEA47C1949F}"/>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36C6-4D69-AD32-8AEA47C1949F}"/>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36C6-4D69-AD32-8AEA47C1949F}"/>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36C6-4D69-AD32-8AEA47C1949F}"/>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36C6-4D69-AD32-8AEA47C1949F}"/>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36C6-4D69-AD32-8AEA47C1949F}"/>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36C6-4D69-AD32-8AEA47C1949F}"/>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36C6-4D69-AD32-8AEA47C1949F}"/>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36C6-4D69-AD32-8AEA47C1949F}"/>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36C6-4D69-AD32-8AEA47C1949F}"/>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36C6-4D69-AD32-8AEA47C1949F}"/>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36C6-4D69-AD32-8AEA47C1949F}"/>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36C6-4D69-AD32-8AEA47C1949F}"/>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36C6-4D69-AD32-8AEA47C1949F}"/>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36C6-4D69-AD32-8AEA47C1949F}"/>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36C6-4D69-AD32-8AEA47C1949F}"/>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36C6-4D69-AD32-8AEA47C1949F}"/>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36C6-4D69-AD32-8AEA47C1949F}"/>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36C6-4D69-AD32-8AEA47C1949F}"/>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36C6-4D69-AD32-8AEA47C1949F}"/>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36C6-4D69-AD32-8AEA47C1949F}"/>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36C6-4D69-AD32-8AEA47C1949F}"/>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36C6-4D69-AD32-8AEA47C1949F}"/>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36C6-4D69-AD32-8AEA47C1949F}"/>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36C6-4D69-AD32-8AEA47C1949F}"/>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36C6-4D69-AD32-8AEA47C1949F}"/>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36C6-4D69-AD32-8AEA47C1949F}"/>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36C6-4D69-AD32-8AEA47C1949F}"/>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36C6-4D69-AD32-8AEA47C1949F}"/>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36C6-4D69-AD32-8AEA47C1949F}"/>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36C6-4D69-AD32-8AEA47C1949F}"/>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36C6-4D69-AD32-8AEA47C1949F}"/>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36C6-4D69-AD32-8AEA47C1949F}"/>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36C6-4D69-AD32-8AEA47C1949F}"/>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36C6-4D69-AD32-8AEA47C1949F}"/>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36C6-4D69-AD32-8AEA47C1949F}"/>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36C6-4D69-AD32-8AEA47C1949F}"/>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36C6-4D69-AD32-8AEA47C1949F}"/>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36C6-4D69-AD32-8AEA47C1949F}"/>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36C6-4D69-AD32-8AEA47C1949F}"/>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36C6-4D69-AD32-8AEA47C1949F}"/>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36C6-4D69-AD32-8AEA47C1949F}"/>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36C6-4D69-AD32-8AEA47C1949F}"/>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36C6-4D69-AD32-8AEA47C1949F}"/>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36C6-4D69-AD32-8AEA47C1949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36C6-4D69-AD32-8AEA47C1949F}"/>
            </c:ext>
          </c:extLst>
        </c:ser>
        <c:ser>
          <c:idx val="4"/>
          <c:order val="3"/>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36C6-4D69-AD32-8AEA47C1949F}"/>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36C6-4D69-AD32-8AEA47C1949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36C6-4D69-AD32-8AEA47C1949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36C6-4D69-AD32-8AEA47C1949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36C6-4D69-AD32-8AEA47C1949F}"/>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36C6-4D69-AD32-8AEA47C1949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36C6-4D69-AD32-8AEA47C1949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36C6-4D69-AD32-8AEA47C1949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36C6-4D69-AD32-8AEA47C1949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36C6-4D69-AD32-8AEA47C1949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36C6-4D69-AD32-8AEA47C1949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36C6-4D69-AD32-8AEA47C1949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36C6-4D69-AD32-8AEA47C1949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36C6-4D69-AD32-8AEA47C1949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36C6-4D69-AD32-8AEA47C1949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36C6-4D69-AD32-8AEA47C1949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36C6-4D69-AD32-8AEA47C1949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36C6-4D69-AD32-8AEA47C1949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36C6-4D69-AD32-8AEA47C1949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36C6-4D69-AD32-8AEA47C1949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36C6-4D69-AD32-8AEA47C1949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36C6-4D69-AD32-8AEA47C1949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36C6-4D69-AD32-8AEA47C1949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36C6-4D69-AD32-8AEA47C1949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6C6-4D69-AD32-8AEA47C1949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6C6-4D69-AD32-8AEA47C1949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6C6-4D69-AD32-8AEA47C1949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6C6-4D69-AD32-8AEA47C1949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6C6-4D69-AD32-8AEA47C1949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6C6-4D69-AD32-8AEA47C1949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6C6-4D69-AD32-8AEA47C1949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6C6-4D69-AD32-8AEA47C1949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6C6-4D69-AD32-8AEA47C1949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6C6-4D69-AD32-8AEA47C1949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6C6-4D69-AD32-8AEA47C1949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6C6-4D69-AD32-8AEA47C1949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6C6-4D69-AD32-8AEA47C1949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6C6-4D69-AD32-8AEA47C1949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6C6-4D69-AD32-8AEA47C1949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6C6-4D69-AD32-8AEA47C1949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6C6-4D69-AD32-8AEA47C1949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6C6-4D69-AD32-8AEA47C1949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6C6-4D69-AD32-8AEA47C1949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6C6-4D69-AD32-8AEA47C1949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6C6-4D69-AD32-8AEA47C1949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6C6-4D69-AD32-8AEA47C1949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6C6-4D69-AD32-8AEA47C1949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36C6-4D69-AD32-8AEA47C1949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36C6-4D69-AD32-8AEA47C1949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36C6-4D69-AD32-8AEA47C1949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36C6-4D69-AD32-8AEA47C1949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36C6-4D69-AD32-8AEA47C1949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36C6-4D69-AD32-8AEA47C1949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36C6-4D69-AD32-8AEA47C1949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36C6-4D69-AD32-8AEA47C1949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36C6-4D69-AD32-8AEA47C1949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36C6-4D69-AD32-8AEA47C1949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36C6-4D69-AD32-8AEA47C1949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36C6-4D69-AD32-8AEA47C1949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36C6-4D69-AD32-8AEA47C1949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36C6-4D69-AD32-8AEA47C1949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36C6-4D69-AD32-8AEA47C1949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36C6-4D69-AD32-8AEA47C1949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36C6-4D69-AD32-8AEA47C1949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36C6-4D69-AD32-8AEA47C1949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36C6-4D69-AD32-8AEA47C1949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36C6-4D69-AD32-8AEA47C1949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36C6-4D69-AD32-8AEA47C1949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36C6-4D69-AD32-8AEA47C1949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36C6-4D69-AD32-8AEA47C1949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36C6-4D69-AD32-8AEA47C1949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36C6-4D69-AD32-8AEA47C1949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36C6-4D69-AD32-8AEA47C1949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6C6-4D69-AD32-8AEA47C1949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6C6-4D69-AD32-8AEA47C1949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6C6-4D69-AD32-8AEA47C1949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6C6-4D69-AD32-8AEA47C1949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6C6-4D69-AD32-8AEA47C1949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6C6-4D69-AD32-8AEA47C1949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6C6-4D69-AD32-8AEA47C1949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6C6-4D69-AD32-8AEA47C1949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6C6-4D69-AD32-8AEA47C1949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6C6-4D69-AD32-8AEA47C1949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6C6-4D69-AD32-8AEA47C1949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6C6-4D69-AD32-8AEA47C1949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6C6-4D69-AD32-8AEA47C1949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6C6-4D69-AD32-8AEA47C1949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6C6-4D69-AD32-8AEA47C1949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6C6-4D69-AD32-8AEA47C1949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6C6-4D69-AD32-8AEA47C1949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6C6-4D69-AD32-8AEA47C1949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6C6-4D69-AD32-8AEA47C1949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6C6-4D69-AD32-8AEA47C1949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6C6-4D69-AD32-8AEA47C1949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6C6-4D69-AD32-8AEA47C1949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#N/A</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36C6-4D69-AD32-8AEA47C1949F}"/>
            </c:ext>
          </c:extLst>
        </c:ser>
        <c:ser>
          <c:idx val="2"/>
          <c:order val="4"/>
          <c:tx>
            <c:strRef>
              <c:f>Key!$I$60</c:f>
              <c:strCache>
                <c:ptCount val="1"/>
                <c:pt idx="0">
                  <c:v>Estimations : de base</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36C6-4D69-AD32-8AEA47C1949F}"/>
            </c:ext>
          </c:extLst>
        </c:ser>
        <c:ser>
          <c:idx val="5"/>
          <c:order val="5"/>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36C6-4D69-AD32-8AEA47C1949F}"/>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36C6-4D69-AD32-8AEA47C1949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36C6-4D69-AD32-8AEA47C1949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36C6-4D69-AD32-8AEA47C1949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36C6-4D69-AD32-8AEA47C1949F}"/>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36C6-4D69-AD32-8AEA47C1949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36C6-4D69-AD32-8AEA47C1949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36C6-4D69-AD32-8AEA47C1949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36C6-4D69-AD32-8AEA47C1949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36C6-4D69-AD32-8AEA47C1949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36C6-4D69-AD32-8AEA47C1949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36C6-4D69-AD32-8AEA47C1949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36C6-4D69-AD32-8AEA47C1949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36C6-4D69-AD32-8AEA47C1949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36C6-4D69-AD32-8AEA47C1949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36C6-4D69-AD32-8AEA47C1949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36C6-4D69-AD32-8AEA47C1949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36C6-4D69-AD32-8AEA47C1949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36C6-4D69-AD32-8AEA47C1949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36C6-4D69-AD32-8AEA47C1949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36C6-4D69-AD32-8AEA47C1949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36C6-4D69-AD32-8AEA47C1949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36C6-4D69-AD32-8AEA47C1949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36C6-4D69-AD32-8AEA47C1949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6C6-4D69-AD32-8AEA47C1949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6C6-4D69-AD32-8AEA47C1949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6C6-4D69-AD32-8AEA47C1949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6C6-4D69-AD32-8AEA47C1949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6C6-4D69-AD32-8AEA47C1949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6C6-4D69-AD32-8AEA47C1949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6C6-4D69-AD32-8AEA47C1949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6C6-4D69-AD32-8AEA47C1949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6C6-4D69-AD32-8AEA47C1949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6C6-4D69-AD32-8AEA47C1949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6C6-4D69-AD32-8AEA47C1949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6C6-4D69-AD32-8AEA47C1949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6C6-4D69-AD32-8AEA47C1949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6C6-4D69-AD32-8AEA47C1949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6C6-4D69-AD32-8AEA47C1949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6C6-4D69-AD32-8AEA47C1949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6C6-4D69-AD32-8AEA47C1949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6C6-4D69-AD32-8AEA47C1949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6C6-4D69-AD32-8AEA47C1949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6C6-4D69-AD32-8AEA47C1949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6C6-4D69-AD32-8AEA47C1949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6C6-4D69-AD32-8AEA47C1949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6C6-4D69-AD32-8AEA47C1949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36C6-4D69-AD32-8AEA47C1949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36C6-4D69-AD32-8AEA47C1949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36C6-4D69-AD32-8AEA47C1949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36C6-4D69-AD32-8AEA47C1949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36C6-4D69-AD32-8AEA47C1949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36C6-4D69-AD32-8AEA47C1949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36C6-4D69-AD32-8AEA47C1949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36C6-4D69-AD32-8AEA47C1949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36C6-4D69-AD32-8AEA47C1949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36C6-4D69-AD32-8AEA47C1949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36C6-4D69-AD32-8AEA47C1949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36C6-4D69-AD32-8AEA47C1949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36C6-4D69-AD32-8AEA47C1949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36C6-4D69-AD32-8AEA47C1949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36C6-4D69-AD32-8AEA47C1949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36C6-4D69-AD32-8AEA47C1949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36C6-4D69-AD32-8AEA47C1949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36C6-4D69-AD32-8AEA47C1949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36C6-4D69-AD32-8AEA47C1949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36C6-4D69-AD32-8AEA47C1949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36C6-4D69-AD32-8AEA47C1949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36C6-4D69-AD32-8AEA47C1949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36C6-4D69-AD32-8AEA47C1949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36C6-4D69-AD32-8AEA47C1949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36C6-4D69-AD32-8AEA47C1949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36C6-4D69-AD32-8AEA47C1949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36C6-4D69-AD32-8AEA47C1949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36C6-4D69-AD32-8AEA47C1949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36C6-4D69-AD32-8AEA47C1949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36C6-4D69-AD32-8AEA47C1949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36C6-4D69-AD32-8AEA47C1949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36C6-4D69-AD32-8AEA47C1949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36C6-4D69-AD32-8AEA47C1949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36C6-4D69-AD32-8AEA47C1949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36C6-4D69-AD32-8AEA47C1949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36C6-4D69-AD32-8AEA47C1949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36C6-4D69-AD32-8AEA47C1949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36C6-4D69-AD32-8AEA47C1949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36C6-4D69-AD32-8AEA47C1949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36C6-4D69-AD32-8AEA47C1949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36C6-4D69-AD32-8AEA47C1949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36C6-4D69-AD32-8AEA47C1949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36C6-4D69-AD32-8AEA47C1949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36C6-4D69-AD32-8AEA47C1949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36C6-4D69-AD32-8AEA47C1949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36C6-4D69-AD32-8AEA47C1949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36C6-4D69-AD32-8AEA47C1949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36C6-4D69-AD32-8AEA47C1949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#N/A</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36C6-4D69-AD32-8AEA47C1949F}"/>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Hygiène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Estimations : avec de l'eau</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B2B-4FC8-A9DC-C20BB05F9208}"/>
            </c:ext>
          </c:extLst>
        </c:ser>
        <c:ser>
          <c:idx val="2"/>
          <c:order val="1"/>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0B2B-4FC8-A9DC-C20BB05F9208}"/>
              </c:ext>
            </c:extLst>
          </c:dPt>
          <c:dPt>
            <c:idx val="3"/>
            <c:bubble3D val="0"/>
            <c:extLst>
              <c:ext xmlns:c16="http://schemas.microsoft.com/office/drawing/2014/chart" uri="{C3380CC4-5D6E-409C-BE32-E72D297353CC}">
                <c16:uniqueId val="{00000002-0B2B-4FC8-A9DC-C20BB05F920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B2B-4FC8-A9DC-C20BB05F9208}"/>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B2B-4FC8-A9DC-C20BB05F920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B2B-4FC8-A9DC-C20BB05F920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B2B-4FC8-A9DC-C20BB05F920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B2B-4FC8-A9DC-C20BB05F920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B2B-4FC8-A9DC-C20BB05F920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B2B-4FC8-A9DC-C20BB05F920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B2B-4FC8-A9DC-C20BB05F920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B2B-4FC8-A9DC-C20BB05F920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B2B-4FC8-A9DC-C20BB05F920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B2B-4FC8-A9DC-C20BB05F920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B2B-4FC8-A9DC-C20BB05F920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B2B-4FC8-A9DC-C20BB05F920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B2B-4FC8-A9DC-C20BB05F920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B2B-4FC8-A9DC-C20BB05F920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B2B-4FC8-A9DC-C20BB05F920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B2B-4FC8-A9DC-C20BB05F920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B2B-4FC8-A9DC-C20BB05F920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B2B-4FC8-A9DC-C20BB05F920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B2B-4FC8-A9DC-C20BB05F920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B2B-4FC8-A9DC-C20BB05F920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B2B-4FC8-A9DC-C20BB05F920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B2B-4FC8-A9DC-C20BB05F920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B2B-4FC8-A9DC-C20BB05F920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B2B-4FC8-A9DC-C20BB05F920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B2B-4FC8-A9DC-C20BB05F920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B2B-4FC8-A9DC-C20BB05F920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B2B-4FC8-A9DC-C20BB05F920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B2B-4FC8-A9DC-C20BB05F920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B2B-4FC8-A9DC-C20BB05F920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B2B-4FC8-A9DC-C20BB05F920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B2B-4FC8-A9DC-C20BB05F920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B2B-4FC8-A9DC-C20BB05F920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B2B-4FC8-A9DC-C20BB05F920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B2B-4FC8-A9DC-C20BB05F920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B2B-4FC8-A9DC-C20BB05F920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B2B-4FC8-A9DC-C20BB05F920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B2B-4FC8-A9DC-C20BB05F920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B2B-4FC8-A9DC-C20BB05F920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B2B-4FC8-A9DC-C20BB05F920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B2B-4FC8-A9DC-C20BB05F920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B2B-4FC8-A9DC-C20BB05F920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B2B-4FC8-A9DC-C20BB05F920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B2B-4FC8-A9DC-C20BB05F920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B2B-4FC8-A9DC-C20BB05F920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B2B-4FC8-A9DC-C20BB05F920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B2B-4FC8-A9DC-C20BB05F920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B2B-4FC8-A9DC-C20BB05F920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B2B-4FC8-A9DC-C20BB05F920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B2B-4FC8-A9DC-C20BB05F920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B2B-4FC8-A9DC-C20BB05F920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B2B-4FC8-A9DC-C20BB05F920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B2B-4FC8-A9DC-C20BB05F920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B2B-4FC8-A9DC-C20BB05F920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B2B-4FC8-A9DC-C20BB05F920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B2B-4FC8-A9DC-C20BB05F920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B2B-4FC8-A9DC-C20BB05F920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B2B-4FC8-A9DC-C20BB05F920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B2B-4FC8-A9DC-C20BB05F920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B2B-4FC8-A9DC-C20BB05F920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B2B-4FC8-A9DC-C20BB05F920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B2B-4FC8-A9DC-C20BB05F920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B2B-4FC8-A9DC-C20BB05F920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B2B-4FC8-A9DC-C20BB05F920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B2B-4FC8-A9DC-C20BB05F920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B2B-4FC8-A9DC-C20BB05F920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B2B-4FC8-A9DC-C20BB05F920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B2B-4FC8-A9DC-C20BB05F920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B2B-4FC8-A9DC-C20BB05F920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B2B-4FC8-A9DC-C20BB05F920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B2B-4FC8-A9DC-C20BB05F920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B2B-4FC8-A9DC-C20BB05F920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B2B-4FC8-A9DC-C20BB05F920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B2B-4FC8-A9DC-C20BB05F920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B2B-4FC8-A9DC-C20BB05F920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B2B-4FC8-A9DC-C20BB05F920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B2B-4FC8-A9DC-C20BB05F920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B2B-4FC8-A9DC-C20BB05F920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B2B-4FC8-A9DC-C20BB05F920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B2B-4FC8-A9DC-C20BB05F920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B2B-4FC8-A9DC-C20BB05F920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B2B-4FC8-A9DC-C20BB05F920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B2B-4FC8-A9DC-C20BB05F920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B2B-4FC8-A9DC-C20BB05F920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B2B-4FC8-A9DC-C20BB05F920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B2B-4FC8-A9DC-C20BB05F920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B2B-4FC8-A9DC-C20BB05F920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B2B-4FC8-A9DC-C20BB05F920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B2B-4FC8-A9DC-C20BB05F920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B2B-4FC8-A9DC-C20BB05F920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B2B-4FC8-A9DC-C20BB05F920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B2B-4FC8-A9DC-C20BB05F920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B2B-4FC8-A9DC-C20BB05F920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B2B-4FC8-A9DC-C20BB05F920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B2B-4FC8-A9DC-C20BB05F920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B2B-4FC8-A9DC-C20BB05F9208}"/>
            </c:ext>
          </c:extLst>
        </c:ser>
        <c:ser>
          <c:idx val="0"/>
          <c:order val="2"/>
          <c:tx>
            <c:strRef>
              <c:f>Key!$I$60</c:f>
              <c:strCache>
                <c:ptCount val="1"/>
                <c:pt idx="0">
                  <c:v>Estimations : de base</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B2B-4FC8-A9DC-C20BB05F9208}"/>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B2B-4FC8-A9DC-C20BB05F9208}"/>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B2B-4FC8-A9DC-C20BB05F920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B2B-4FC8-A9DC-C20BB05F920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B2B-4FC8-A9DC-C20BB05F920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B2B-4FC8-A9DC-C20BB05F920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B2B-4FC8-A9DC-C20BB05F920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B2B-4FC8-A9DC-C20BB05F920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B2B-4FC8-A9DC-C20BB05F920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B2B-4FC8-A9DC-C20BB05F920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B2B-4FC8-A9DC-C20BB05F920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B2B-4FC8-A9DC-C20BB05F920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B2B-4FC8-A9DC-C20BB05F920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B2B-4FC8-A9DC-C20BB05F920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B2B-4FC8-A9DC-C20BB05F920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B2B-4FC8-A9DC-C20BB05F920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B2B-4FC8-A9DC-C20BB05F920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B2B-4FC8-A9DC-C20BB05F920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B2B-4FC8-A9DC-C20BB05F920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B2B-4FC8-A9DC-C20BB05F920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B2B-4FC8-A9DC-C20BB05F920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B2B-4FC8-A9DC-C20BB05F920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B2B-4FC8-A9DC-C20BB05F920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B2B-4FC8-A9DC-C20BB05F920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B2B-4FC8-A9DC-C20BB05F920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B2B-4FC8-A9DC-C20BB05F920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B2B-4FC8-A9DC-C20BB05F920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B2B-4FC8-A9DC-C20BB05F920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B2B-4FC8-A9DC-C20BB05F920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B2B-4FC8-A9DC-C20BB05F920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B2B-4FC8-A9DC-C20BB05F920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B2B-4FC8-A9DC-C20BB05F920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B2B-4FC8-A9DC-C20BB05F920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B2B-4FC8-A9DC-C20BB05F920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B2B-4FC8-A9DC-C20BB05F920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B2B-4FC8-A9DC-C20BB05F920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B2B-4FC8-A9DC-C20BB05F920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B2B-4FC8-A9DC-C20BB05F920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B2B-4FC8-A9DC-C20BB05F920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B2B-4FC8-A9DC-C20BB05F920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B2B-4FC8-A9DC-C20BB05F920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B2B-4FC8-A9DC-C20BB05F920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B2B-4FC8-A9DC-C20BB05F920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B2B-4FC8-A9DC-C20BB05F920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B2B-4FC8-A9DC-C20BB05F920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B2B-4FC8-A9DC-C20BB05F920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B2B-4FC8-A9DC-C20BB05F920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B2B-4FC8-A9DC-C20BB05F920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B2B-4FC8-A9DC-C20BB05F920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B2B-4FC8-A9DC-C20BB05F920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B2B-4FC8-A9DC-C20BB05F920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B2B-4FC8-A9DC-C20BB05F920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B2B-4FC8-A9DC-C20BB05F920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B2B-4FC8-A9DC-C20BB05F920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B2B-4FC8-A9DC-C20BB05F920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B2B-4FC8-A9DC-C20BB05F920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B2B-4FC8-A9DC-C20BB05F920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B2B-4FC8-A9DC-C20BB05F920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B2B-4FC8-A9DC-C20BB05F920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B2B-4FC8-A9DC-C20BB05F920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B2B-4FC8-A9DC-C20BB05F920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B2B-4FC8-A9DC-C20BB05F920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B2B-4FC8-A9DC-C20BB05F920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B2B-4FC8-A9DC-C20BB05F920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B2B-4FC8-A9DC-C20BB05F920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B2B-4FC8-A9DC-C20BB05F920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B2B-4FC8-A9DC-C20BB05F920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B2B-4FC8-A9DC-C20BB05F920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B2B-4FC8-A9DC-C20BB05F920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B2B-4FC8-A9DC-C20BB05F920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B2B-4FC8-A9DC-C20BB05F920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B2B-4FC8-A9DC-C20BB05F920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B2B-4FC8-A9DC-C20BB05F920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B2B-4FC8-A9DC-C20BB05F920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B2B-4FC8-A9DC-C20BB05F920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B2B-4FC8-A9DC-C20BB05F920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B2B-4FC8-A9DC-C20BB05F920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B2B-4FC8-A9DC-C20BB05F920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B2B-4FC8-A9DC-C20BB05F920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B2B-4FC8-A9DC-C20BB05F920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B2B-4FC8-A9DC-C20BB05F920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B2B-4FC8-A9DC-C20BB05F920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B2B-4FC8-A9DC-C20BB05F920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B2B-4FC8-A9DC-C20BB05F920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B2B-4FC8-A9DC-C20BB05F920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B2B-4FC8-A9DC-C20BB05F920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B2B-4FC8-A9DC-C20BB05F920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B2B-4FC8-A9DC-C20BB05F920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B2B-4FC8-A9DC-C20BB05F920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B2B-4FC8-A9DC-C20BB05F920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B2B-4FC8-A9DC-C20BB05F920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B2B-4FC8-A9DC-C20BB05F920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B2B-4FC8-A9DC-C20BB05F920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B2B-4FC8-A9DC-C20BB05F920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B2B-4FC8-A9DC-C20BB05F920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B2B-4FC8-A9DC-C20BB05F920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B2B-4FC8-A9DC-C20BB05F9208}"/>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B2B-4FC8-A9DC-C20BB05F9208}"/>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0B2B-4FC8-A9DC-C20BB05F9208}"/>
              </c:ext>
            </c:extLst>
          </c:dPt>
          <c:dPt>
            <c:idx val="3"/>
            <c:bubble3D val="0"/>
            <c:extLst>
              <c:ext xmlns:c16="http://schemas.microsoft.com/office/drawing/2014/chart" uri="{C3380CC4-5D6E-409C-BE32-E72D297353CC}">
                <c16:uniqueId val="{000000C4-0B2B-4FC8-A9DC-C20BB05F920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B2B-4FC8-A9DC-C20BB05F9208}"/>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B2B-4FC8-A9DC-C20BB05F920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B2B-4FC8-A9DC-C20BB05F920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B2B-4FC8-A9DC-C20BB05F920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B2B-4FC8-A9DC-C20BB05F920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B2B-4FC8-A9DC-C20BB05F920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B2B-4FC8-A9DC-C20BB05F920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B2B-4FC8-A9DC-C20BB05F920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B2B-4FC8-A9DC-C20BB05F920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B2B-4FC8-A9DC-C20BB05F920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B2B-4FC8-A9DC-C20BB05F920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B2B-4FC8-A9DC-C20BB05F920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B2B-4FC8-A9DC-C20BB05F920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B2B-4FC8-A9DC-C20BB05F920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B2B-4FC8-A9DC-C20BB05F920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B2B-4FC8-A9DC-C20BB05F920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B2B-4FC8-A9DC-C20BB05F920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B2B-4FC8-A9DC-C20BB05F920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B2B-4FC8-A9DC-C20BB05F920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B2B-4FC8-A9DC-C20BB05F920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B2B-4FC8-A9DC-C20BB05F920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B2B-4FC8-A9DC-C20BB05F920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B2B-4FC8-A9DC-C20BB05F920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B2B-4FC8-A9DC-C20BB05F920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B2B-4FC8-A9DC-C20BB05F920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B2B-4FC8-A9DC-C20BB05F920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B2B-4FC8-A9DC-C20BB05F920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B2B-4FC8-A9DC-C20BB05F920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B2B-4FC8-A9DC-C20BB05F920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B2B-4FC8-A9DC-C20BB05F920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B2B-4FC8-A9DC-C20BB05F920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B2B-4FC8-A9DC-C20BB05F920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B2B-4FC8-A9DC-C20BB05F920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B2B-4FC8-A9DC-C20BB05F920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B2B-4FC8-A9DC-C20BB05F920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B2B-4FC8-A9DC-C20BB05F920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B2B-4FC8-A9DC-C20BB05F920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B2B-4FC8-A9DC-C20BB05F920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B2B-4FC8-A9DC-C20BB05F920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B2B-4FC8-A9DC-C20BB05F920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B2B-4FC8-A9DC-C20BB05F920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B2B-4FC8-A9DC-C20BB05F920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B2B-4FC8-A9DC-C20BB05F920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B2B-4FC8-A9DC-C20BB05F920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B2B-4FC8-A9DC-C20BB05F920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B2B-4FC8-A9DC-C20BB05F920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B2B-4FC8-A9DC-C20BB05F920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B2B-4FC8-A9DC-C20BB05F920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B2B-4FC8-A9DC-C20BB05F920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B2B-4FC8-A9DC-C20BB05F920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B2B-4FC8-A9DC-C20BB05F920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B2B-4FC8-A9DC-C20BB05F920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B2B-4FC8-A9DC-C20BB05F920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B2B-4FC8-A9DC-C20BB05F920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B2B-4FC8-A9DC-C20BB05F920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B2B-4FC8-A9DC-C20BB05F920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B2B-4FC8-A9DC-C20BB05F920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B2B-4FC8-A9DC-C20BB05F920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B2B-4FC8-A9DC-C20BB05F920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B2B-4FC8-A9DC-C20BB05F920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B2B-4FC8-A9DC-C20BB05F920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B2B-4FC8-A9DC-C20BB05F920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B2B-4FC8-A9DC-C20BB05F920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B2B-4FC8-A9DC-C20BB05F920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B2B-4FC8-A9DC-C20BB05F920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B2B-4FC8-A9DC-C20BB05F920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B2B-4FC8-A9DC-C20BB05F920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B2B-4FC8-A9DC-C20BB05F920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B2B-4FC8-A9DC-C20BB05F920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B2B-4FC8-A9DC-C20BB05F920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B2B-4FC8-A9DC-C20BB05F920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B2B-4FC8-A9DC-C20BB05F920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B2B-4FC8-A9DC-C20BB05F920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B2B-4FC8-A9DC-C20BB05F920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B2B-4FC8-A9DC-C20BB05F920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B2B-4FC8-A9DC-C20BB05F920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B2B-4FC8-A9DC-C20BB05F920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B2B-4FC8-A9DC-C20BB05F920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B2B-4FC8-A9DC-C20BB05F920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B2B-4FC8-A9DC-C20BB05F920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B2B-4FC8-A9DC-C20BB05F920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B2B-4FC8-A9DC-C20BB05F920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B2B-4FC8-A9DC-C20BB05F920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B2B-4FC8-A9DC-C20BB05F920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B2B-4FC8-A9DC-C20BB05F920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B2B-4FC8-A9DC-C20BB05F920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B2B-4FC8-A9DC-C20BB05F920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B2B-4FC8-A9DC-C20BB05F920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B2B-4FC8-A9DC-C20BB05F920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B2B-4FC8-A9DC-C20BB05F920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B2B-4FC8-A9DC-C20BB05F920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B2B-4FC8-A9DC-C20BB05F920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B2B-4FC8-A9DC-C20BB05F920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B2B-4FC8-A9DC-C20BB05F920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B2B-4FC8-A9DC-C20BB05F920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B2B-4FC8-A9DC-C20BB05F9208}"/>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Hygiène :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A90-4596-8926-F0C906386B05}"/>
            </c:ext>
          </c:extLst>
        </c:ser>
        <c:ser>
          <c:idx val="1"/>
          <c:order val="1"/>
          <c:tx>
            <c:strRef>
              <c:f>Key!$I$60</c:f>
              <c:strCache>
                <c:ptCount val="1"/>
                <c:pt idx="0">
                  <c:v>Estimations : de base</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4A90-4596-8926-F0C906386B05}"/>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4A90-4596-8926-F0C906386B05}"/>
              </c:ext>
            </c:extLst>
          </c:dPt>
          <c:dPt>
            <c:idx val="3"/>
            <c:bubble3D val="0"/>
            <c:extLst>
              <c:ext xmlns:c16="http://schemas.microsoft.com/office/drawing/2014/chart" uri="{C3380CC4-5D6E-409C-BE32-E72D297353CC}">
                <c16:uniqueId val="{00000003-4A90-4596-8926-F0C906386B0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A90-4596-8926-F0C906386B05}"/>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A90-4596-8926-F0C906386B0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A90-4596-8926-F0C906386B0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A90-4596-8926-F0C906386B0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A90-4596-8926-F0C906386B05}"/>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A90-4596-8926-F0C906386B0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A90-4596-8926-F0C906386B0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A90-4596-8926-F0C906386B0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A90-4596-8926-F0C906386B0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A90-4596-8926-F0C906386B0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A90-4596-8926-F0C906386B0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A90-4596-8926-F0C906386B0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A90-4596-8926-F0C906386B0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A90-4596-8926-F0C906386B0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A90-4596-8926-F0C906386B0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A90-4596-8926-F0C906386B0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A90-4596-8926-F0C906386B0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A90-4596-8926-F0C906386B0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A90-4596-8926-F0C906386B0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A90-4596-8926-F0C906386B0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A90-4596-8926-F0C906386B0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A90-4596-8926-F0C906386B0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A90-4596-8926-F0C906386B0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4A90-4596-8926-F0C906386B0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A90-4596-8926-F0C906386B0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A90-4596-8926-F0C906386B0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A90-4596-8926-F0C906386B0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A90-4596-8926-F0C906386B0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A90-4596-8926-F0C906386B0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A90-4596-8926-F0C906386B0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A90-4596-8926-F0C906386B0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A90-4596-8926-F0C906386B0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A90-4596-8926-F0C906386B0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A90-4596-8926-F0C906386B0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A90-4596-8926-F0C906386B0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A90-4596-8926-F0C906386B0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A90-4596-8926-F0C906386B0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A90-4596-8926-F0C906386B0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A90-4596-8926-F0C906386B0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A90-4596-8926-F0C906386B0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A90-4596-8926-F0C906386B0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A90-4596-8926-F0C906386B0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A90-4596-8926-F0C906386B0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A90-4596-8926-F0C906386B0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A90-4596-8926-F0C906386B0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A90-4596-8926-F0C906386B0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A90-4596-8926-F0C906386B0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A90-4596-8926-F0C906386B0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A90-4596-8926-F0C906386B0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A90-4596-8926-F0C906386B0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A90-4596-8926-F0C906386B0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A90-4596-8926-F0C906386B0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A90-4596-8926-F0C906386B0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A90-4596-8926-F0C906386B0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A90-4596-8926-F0C906386B0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A90-4596-8926-F0C906386B0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A90-4596-8926-F0C906386B0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A90-4596-8926-F0C906386B0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A90-4596-8926-F0C906386B0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A90-4596-8926-F0C906386B0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A90-4596-8926-F0C906386B0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A90-4596-8926-F0C906386B0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A90-4596-8926-F0C906386B0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A90-4596-8926-F0C906386B0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A90-4596-8926-F0C906386B0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A90-4596-8926-F0C906386B0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A90-4596-8926-F0C906386B0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A90-4596-8926-F0C906386B0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A90-4596-8926-F0C906386B0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A90-4596-8926-F0C906386B0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A90-4596-8926-F0C906386B0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A90-4596-8926-F0C906386B0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A90-4596-8926-F0C906386B0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A90-4596-8926-F0C906386B0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A90-4596-8926-F0C906386B0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A90-4596-8926-F0C906386B0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A90-4596-8926-F0C906386B0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A90-4596-8926-F0C906386B0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A90-4596-8926-F0C906386B0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A90-4596-8926-F0C906386B0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A90-4596-8926-F0C906386B0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A90-4596-8926-F0C906386B0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A90-4596-8926-F0C906386B0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A90-4596-8926-F0C906386B0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A90-4596-8926-F0C906386B0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A90-4596-8926-F0C906386B0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A90-4596-8926-F0C906386B0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A90-4596-8926-F0C906386B0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A90-4596-8926-F0C906386B0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A90-4596-8926-F0C906386B0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A90-4596-8926-F0C906386B0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A90-4596-8926-F0C906386B0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A90-4596-8926-F0C906386B0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A90-4596-8926-F0C906386B0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4A90-4596-8926-F0C906386B0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4A90-4596-8926-F0C906386B05}"/>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A90-4596-8926-F0C906386B05}"/>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A90-4596-8926-F0C906386B0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A90-4596-8926-F0C906386B0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A90-4596-8926-F0C906386B0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A90-4596-8926-F0C906386B05}"/>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A90-4596-8926-F0C906386B0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A90-4596-8926-F0C906386B0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A90-4596-8926-F0C906386B0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A90-4596-8926-F0C906386B0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A90-4596-8926-F0C906386B0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A90-4596-8926-F0C906386B0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A90-4596-8926-F0C906386B0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A90-4596-8926-F0C906386B0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A90-4596-8926-F0C906386B0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A90-4596-8926-F0C906386B0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A90-4596-8926-F0C906386B0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A90-4596-8926-F0C906386B0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A90-4596-8926-F0C906386B0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A90-4596-8926-F0C906386B0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A90-4596-8926-F0C906386B0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A90-4596-8926-F0C906386B0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A90-4596-8926-F0C906386B0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A90-4596-8926-F0C906386B0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A90-4596-8926-F0C906386B0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A90-4596-8926-F0C906386B0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A90-4596-8926-F0C906386B0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A90-4596-8926-F0C906386B0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A90-4596-8926-F0C906386B0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A90-4596-8926-F0C906386B0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A90-4596-8926-F0C906386B0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A90-4596-8926-F0C906386B0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A90-4596-8926-F0C906386B0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A90-4596-8926-F0C906386B0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A90-4596-8926-F0C906386B0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A90-4596-8926-F0C906386B0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A90-4596-8926-F0C906386B0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A90-4596-8926-F0C906386B0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A90-4596-8926-F0C906386B0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A90-4596-8926-F0C906386B0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A90-4596-8926-F0C906386B0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A90-4596-8926-F0C906386B0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A90-4596-8926-F0C906386B0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A90-4596-8926-F0C906386B0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A90-4596-8926-F0C906386B0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A90-4596-8926-F0C906386B0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A90-4596-8926-F0C906386B0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A90-4596-8926-F0C906386B0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A90-4596-8926-F0C906386B0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A90-4596-8926-F0C906386B0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A90-4596-8926-F0C906386B0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A90-4596-8926-F0C906386B0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A90-4596-8926-F0C906386B0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A90-4596-8926-F0C906386B0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A90-4596-8926-F0C906386B0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A90-4596-8926-F0C906386B0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A90-4596-8926-F0C906386B0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A90-4596-8926-F0C906386B0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A90-4596-8926-F0C906386B0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A90-4596-8926-F0C906386B0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A90-4596-8926-F0C906386B0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A90-4596-8926-F0C906386B0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A90-4596-8926-F0C906386B0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A90-4596-8926-F0C906386B0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A90-4596-8926-F0C906386B0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A90-4596-8926-F0C906386B0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A90-4596-8926-F0C906386B0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A90-4596-8926-F0C906386B0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A90-4596-8926-F0C906386B0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A90-4596-8926-F0C906386B0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A90-4596-8926-F0C906386B0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A90-4596-8926-F0C906386B0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A90-4596-8926-F0C906386B0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A90-4596-8926-F0C906386B0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A90-4596-8926-F0C906386B0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A90-4596-8926-F0C906386B0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A90-4596-8926-F0C906386B0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A90-4596-8926-F0C906386B0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A90-4596-8926-F0C906386B0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A90-4596-8926-F0C906386B0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A90-4596-8926-F0C906386B0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A90-4596-8926-F0C906386B0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A90-4596-8926-F0C906386B0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A90-4596-8926-F0C906386B0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A90-4596-8926-F0C906386B0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A90-4596-8926-F0C906386B0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A90-4596-8926-F0C906386B0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A90-4596-8926-F0C906386B0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A90-4596-8926-F0C906386B0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A90-4596-8926-F0C906386B0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A90-4596-8926-F0C906386B0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A90-4596-8926-F0C906386B0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A90-4596-8926-F0C906386B0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A90-4596-8926-F0C906386B0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A90-4596-8926-F0C906386B0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A90-4596-8926-F0C906386B0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A90-4596-8926-F0C906386B05}"/>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A90-4596-8926-F0C906386B05}"/>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4A90-4596-8926-F0C906386B05}"/>
              </c:ext>
            </c:extLst>
          </c:dPt>
          <c:dPt>
            <c:idx val="3"/>
            <c:bubble3D val="0"/>
            <c:extLst>
              <c:ext xmlns:c16="http://schemas.microsoft.com/office/drawing/2014/chart" uri="{C3380CC4-5D6E-409C-BE32-E72D297353CC}">
                <c16:uniqueId val="{000000C4-4A90-4596-8926-F0C906386B0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A90-4596-8926-F0C906386B05}"/>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A90-4596-8926-F0C906386B0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A90-4596-8926-F0C906386B0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A90-4596-8926-F0C906386B0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A90-4596-8926-F0C906386B05}"/>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A90-4596-8926-F0C906386B0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A90-4596-8926-F0C906386B0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A90-4596-8926-F0C906386B0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A90-4596-8926-F0C906386B0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A90-4596-8926-F0C906386B0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A90-4596-8926-F0C906386B0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A90-4596-8926-F0C906386B0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A90-4596-8926-F0C906386B0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A90-4596-8926-F0C906386B0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A90-4596-8926-F0C906386B0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A90-4596-8926-F0C906386B0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A90-4596-8926-F0C906386B0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A90-4596-8926-F0C906386B0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A90-4596-8926-F0C906386B0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A90-4596-8926-F0C906386B0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A90-4596-8926-F0C906386B0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A90-4596-8926-F0C906386B0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A90-4596-8926-F0C906386B0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A90-4596-8926-F0C906386B0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A90-4596-8926-F0C906386B0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A90-4596-8926-F0C906386B0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A90-4596-8926-F0C906386B0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A90-4596-8926-F0C906386B0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A90-4596-8926-F0C906386B0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A90-4596-8926-F0C906386B0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A90-4596-8926-F0C906386B0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A90-4596-8926-F0C906386B0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A90-4596-8926-F0C906386B0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A90-4596-8926-F0C906386B0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A90-4596-8926-F0C906386B0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A90-4596-8926-F0C906386B0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A90-4596-8926-F0C906386B0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A90-4596-8926-F0C906386B0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A90-4596-8926-F0C906386B0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A90-4596-8926-F0C906386B0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A90-4596-8926-F0C906386B0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A90-4596-8926-F0C906386B0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A90-4596-8926-F0C906386B0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A90-4596-8926-F0C906386B0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A90-4596-8926-F0C906386B0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A90-4596-8926-F0C906386B0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A90-4596-8926-F0C906386B0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A90-4596-8926-F0C906386B0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A90-4596-8926-F0C906386B0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A90-4596-8926-F0C906386B0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A90-4596-8926-F0C906386B0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A90-4596-8926-F0C906386B0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A90-4596-8926-F0C906386B0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A90-4596-8926-F0C906386B0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A90-4596-8926-F0C906386B0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A90-4596-8926-F0C906386B0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A90-4596-8926-F0C906386B0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A90-4596-8926-F0C906386B0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A90-4596-8926-F0C906386B0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A90-4596-8926-F0C906386B0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A90-4596-8926-F0C906386B0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A90-4596-8926-F0C906386B0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A90-4596-8926-F0C906386B0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A90-4596-8926-F0C906386B0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A90-4596-8926-F0C906386B0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A90-4596-8926-F0C906386B0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A90-4596-8926-F0C906386B0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A90-4596-8926-F0C906386B0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A90-4596-8926-F0C906386B0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A90-4596-8926-F0C906386B0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A90-4596-8926-F0C906386B0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A90-4596-8926-F0C906386B0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A90-4596-8926-F0C906386B0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A90-4596-8926-F0C906386B0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A90-4596-8926-F0C906386B0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A90-4596-8926-F0C906386B0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A90-4596-8926-F0C906386B0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A90-4596-8926-F0C906386B0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A90-4596-8926-F0C906386B0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A90-4596-8926-F0C906386B0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A90-4596-8926-F0C906386B0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A90-4596-8926-F0C906386B0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A90-4596-8926-F0C906386B0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A90-4596-8926-F0C906386B0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A90-4596-8926-F0C906386B0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A90-4596-8926-F0C906386B0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A90-4596-8926-F0C906386B0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A90-4596-8926-F0C906386B0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A90-4596-8926-F0C906386B0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A90-4596-8926-F0C906386B0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A90-4596-8926-F0C906386B0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A90-4596-8926-F0C906386B0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A90-4596-8926-F0C906386B0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A90-4596-8926-F0C906386B0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A90-4596-8926-F0C906386B0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A90-4596-8926-F0C906386B05}"/>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Hygiène : secondaire</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BB38-49A0-B1B6-0F24E7B0C5C6}"/>
            </c:ext>
          </c:extLst>
        </c:ser>
        <c:ser>
          <c:idx val="1"/>
          <c:order val="1"/>
          <c:tx>
            <c:strRef>
              <c:f>Key!$I$60</c:f>
              <c:strCache>
                <c:ptCount val="1"/>
                <c:pt idx="0">
                  <c:v>Estimations : de base</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BB38-49A0-B1B6-0F24E7B0C5C6}"/>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BB38-49A0-B1B6-0F24E7B0C5C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B38-49A0-B1B6-0F24E7B0C5C6}"/>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B38-49A0-B1B6-0F24E7B0C5C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B38-49A0-B1B6-0F24E7B0C5C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B38-49A0-B1B6-0F24E7B0C5C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B38-49A0-B1B6-0F24E7B0C5C6}"/>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B38-49A0-B1B6-0F24E7B0C5C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B38-49A0-B1B6-0F24E7B0C5C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B38-49A0-B1B6-0F24E7B0C5C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B38-49A0-B1B6-0F24E7B0C5C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B38-49A0-B1B6-0F24E7B0C5C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B38-49A0-B1B6-0F24E7B0C5C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B38-49A0-B1B6-0F24E7B0C5C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B38-49A0-B1B6-0F24E7B0C5C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B38-49A0-B1B6-0F24E7B0C5C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B38-49A0-B1B6-0F24E7B0C5C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B38-49A0-B1B6-0F24E7B0C5C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B38-49A0-B1B6-0F24E7B0C5C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B38-49A0-B1B6-0F24E7B0C5C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B38-49A0-B1B6-0F24E7B0C5C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B38-49A0-B1B6-0F24E7B0C5C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B38-49A0-B1B6-0F24E7B0C5C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B38-49A0-B1B6-0F24E7B0C5C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B38-49A0-B1B6-0F24E7B0C5C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B38-49A0-B1B6-0F24E7B0C5C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B38-49A0-B1B6-0F24E7B0C5C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B38-49A0-B1B6-0F24E7B0C5C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B38-49A0-B1B6-0F24E7B0C5C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B38-49A0-B1B6-0F24E7B0C5C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B38-49A0-B1B6-0F24E7B0C5C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B38-49A0-B1B6-0F24E7B0C5C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B38-49A0-B1B6-0F24E7B0C5C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B38-49A0-B1B6-0F24E7B0C5C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B38-49A0-B1B6-0F24E7B0C5C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B38-49A0-B1B6-0F24E7B0C5C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B38-49A0-B1B6-0F24E7B0C5C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B38-49A0-B1B6-0F24E7B0C5C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B38-49A0-B1B6-0F24E7B0C5C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B38-49A0-B1B6-0F24E7B0C5C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B38-49A0-B1B6-0F24E7B0C5C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B38-49A0-B1B6-0F24E7B0C5C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B38-49A0-B1B6-0F24E7B0C5C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B38-49A0-B1B6-0F24E7B0C5C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B38-49A0-B1B6-0F24E7B0C5C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B38-49A0-B1B6-0F24E7B0C5C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B38-49A0-B1B6-0F24E7B0C5C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B38-49A0-B1B6-0F24E7B0C5C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B38-49A0-B1B6-0F24E7B0C5C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B38-49A0-B1B6-0F24E7B0C5C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B38-49A0-B1B6-0F24E7B0C5C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B38-49A0-B1B6-0F24E7B0C5C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B38-49A0-B1B6-0F24E7B0C5C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B38-49A0-B1B6-0F24E7B0C5C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B38-49A0-B1B6-0F24E7B0C5C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B38-49A0-B1B6-0F24E7B0C5C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B38-49A0-B1B6-0F24E7B0C5C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B38-49A0-B1B6-0F24E7B0C5C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B38-49A0-B1B6-0F24E7B0C5C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B38-49A0-B1B6-0F24E7B0C5C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B38-49A0-B1B6-0F24E7B0C5C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B38-49A0-B1B6-0F24E7B0C5C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B38-49A0-B1B6-0F24E7B0C5C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B38-49A0-B1B6-0F24E7B0C5C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B38-49A0-B1B6-0F24E7B0C5C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B38-49A0-B1B6-0F24E7B0C5C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B38-49A0-B1B6-0F24E7B0C5C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B38-49A0-B1B6-0F24E7B0C5C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B38-49A0-B1B6-0F24E7B0C5C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B38-49A0-B1B6-0F24E7B0C5C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B38-49A0-B1B6-0F24E7B0C5C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B38-49A0-B1B6-0F24E7B0C5C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B38-49A0-B1B6-0F24E7B0C5C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B38-49A0-B1B6-0F24E7B0C5C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B38-49A0-B1B6-0F24E7B0C5C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B38-49A0-B1B6-0F24E7B0C5C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B38-49A0-B1B6-0F24E7B0C5C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B38-49A0-B1B6-0F24E7B0C5C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B38-49A0-B1B6-0F24E7B0C5C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B38-49A0-B1B6-0F24E7B0C5C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B38-49A0-B1B6-0F24E7B0C5C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B38-49A0-B1B6-0F24E7B0C5C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B38-49A0-B1B6-0F24E7B0C5C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B38-49A0-B1B6-0F24E7B0C5C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B38-49A0-B1B6-0F24E7B0C5C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B38-49A0-B1B6-0F24E7B0C5C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B38-49A0-B1B6-0F24E7B0C5C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B38-49A0-B1B6-0F24E7B0C5C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B38-49A0-B1B6-0F24E7B0C5C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B38-49A0-B1B6-0F24E7B0C5C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B38-49A0-B1B6-0F24E7B0C5C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B38-49A0-B1B6-0F24E7B0C5C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B38-49A0-B1B6-0F24E7B0C5C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B38-49A0-B1B6-0F24E7B0C5C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B38-49A0-B1B6-0F24E7B0C5C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B38-49A0-B1B6-0F24E7B0C5C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B38-49A0-B1B6-0F24E7B0C5C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#N/A</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B38-49A0-B1B6-0F24E7B0C5C6}"/>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B38-49A0-B1B6-0F24E7B0C5C6}"/>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B38-49A0-B1B6-0F24E7B0C5C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B38-49A0-B1B6-0F24E7B0C5C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B38-49A0-B1B6-0F24E7B0C5C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B38-49A0-B1B6-0F24E7B0C5C6}"/>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B38-49A0-B1B6-0F24E7B0C5C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B38-49A0-B1B6-0F24E7B0C5C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B38-49A0-B1B6-0F24E7B0C5C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B38-49A0-B1B6-0F24E7B0C5C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B38-49A0-B1B6-0F24E7B0C5C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B38-49A0-B1B6-0F24E7B0C5C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B38-49A0-B1B6-0F24E7B0C5C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B38-49A0-B1B6-0F24E7B0C5C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B38-49A0-B1B6-0F24E7B0C5C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B38-49A0-B1B6-0F24E7B0C5C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B38-49A0-B1B6-0F24E7B0C5C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B38-49A0-B1B6-0F24E7B0C5C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B38-49A0-B1B6-0F24E7B0C5C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B38-49A0-B1B6-0F24E7B0C5C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B38-49A0-B1B6-0F24E7B0C5C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B38-49A0-B1B6-0F24E7B0C5C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B38-49A0-B1B6-0F24E7B0C5C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B38-49A0-B1B6-0F24E7B0C5C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B38-49A0-B1B6-0F24E7B0C5C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B38-49A0-B1B6-0F24E7B0C5C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B38-49A0-B1B6-0F24E7B0C5C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B38-49A0-B1B6-0F24E7B0C5C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B38-49A0-B1B6-0F24E7B0C5C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B38-49A0-B1B6-0F24E7B0C5C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B38-49A0-B1B6-0F24E7B0C5C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B38-49A0-B1B6-0F24E7B0C5C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B38-49A0-B1B6-0F24E7B0C5C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B38-49A0-B1B6-0F24E7B0C5C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B38-49A0-B1B6-0F24E7B0C5C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B38-49A0-B1B6-0F24E7B0C5C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B38-49A0-B1B6-0F24E7B0C5C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B38-49A0-B1B6-0F24E7B0C5C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B38-49A0-B1B6-0F24E7B0C5C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B38-49A0-B1B6-0F24E7B0C5C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B38-49A0-B1B6-0F24E7B0C5C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B38-49A0-B1B6-0F24E7B0C5C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B38-49A0-B1B6-0F24E7B0C5C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B38-49A0-B1B6-0F24E7B0C5C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B38-49A0-B1B6-0F24E7B0C5C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B38-49A0-B1B6-0F24E7B0C5C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B38-49A0-B1B6-0F24E7B0C5C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B38-49A0-B1B6-0F24E7B0C5C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B38-49A0-B1B6-0F24E7B0C5C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B38-49A0-B1B6-0F24E7B0C5C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B38-49A0-B1B6-0F24E7B0C5C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B38-49A0-B1B6-0F24E7B0C5C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B38-49A0-B1B6-0F24E7B0C5C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B38-49A0-B1B6-0F24E7B0C5C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B38-49A0-B1B6-0F24E7B0C5C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B38-49A0-B1B6-0F24E7B0C5C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B38-49A0-B1B6-0F24E7B0C5C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B38-49A0-B1B6-0F24E7B0C5C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B38-49A0-B1B6-0F24E7B0C5C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B38-49A0-B1B6-0F24E7B0C5C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B38-49A0-B1B6-0F24E7B0C5C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B38-49A0-B1B6-0F24E7B0C5C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B38-49A0-B1B6-0F24E7B0C5C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B38-49A0-B1B6-0F24E7B0C5C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B38-49A0-B1B6-0F24E7B0C5C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B38-49A0-B1B6-0F24E7B0C5C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B38-49A0-B1B6-0F24E7B0C5C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B38-49A0-B1B6-0F24E7B0C5C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B38-49A0-B1B6-0F24E7B0C5C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B38-49A0-B1B6-0F24E7B0C5C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B38-49A0-B1B6-0F24E7B0C5C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B38-49A0-B1B6-0F24E7B0C5C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B38-49A0-B1B6-0F24E7B0C5C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B38-49A0-B1B6-0F24E7B0C5C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B38-49A0-B1B6-0F24E7B0C5C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B38-49A0-B1B6-0F24E7B0C5C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B38-49A0-B1B6-0F24E7B0C5C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B38-49A0-B1B6-0F24E7B0C5C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B38-49A0-B1B6-0F24E7B0C5C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B38-49A0-B1B6-0F24E7B0C5C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B38-49A0-B1B6-0F24E7B0C5C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B38-49A0-B1B6-0F24E7B0C5C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B38-49A0-B1B6-0F24E7B0C5C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B38-49A0-B1B6-0F24E7B0C5C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B38-49A0-B1B6-0F24E7B0C5C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B38-49A0-B1B6-0F24E7B0C5C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B38-49A0-B1B6-0F24E7B0C5C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B38-49A0-B1B6-0F24E7B0C5C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B38-49A0-B1B6-0F24E7B0C5C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B38-49A0-B1B6-0F24E7B0C5C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B38-49A0-B1B6-0F24E7B0C5C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B38-49A0-B1B6-0F24E7B0C5C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B38-49A0-B1B6-0F24E7B0C5C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B38-49A0-B1B6-0F24E7B0C5C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B38-49A0-B1B6-0F24E7B0C5C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B38-49A0-B1B6-0F24E7B0C5C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#N/A</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B38-49A0-B1B6-0F24E7B0C5C6}"/>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BB38-49A0-B1B6-0F24E7B0C5C6}"/>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BB38-49A0-B1B6-0F24E7B0C5C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B38-49A0-B1B6-0F24E7B0C5C6}"/>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B38-49A0-B1B6-0F24E7B0C5C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B38-49A0-B1B6-0F24E7B0C5C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B38-49A0-B1B6-0F24E7B0C5C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B38-49A0-B1B6-0F24E7B0C5C6}"/>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B38-49A0-B1B6-0F24E7B0C5C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B38-49A0-B1B6-0F24E7B0C5C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B38-49A0-B1B6-0F24E7B0C5C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B38-49A0-B1B6-0F24E7B0C5C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B38-49A0-B1B6-0F24E7B0C5C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B38-49A0-B1B6-0F24E7B0C5C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B38-49A0-B1B6-0F24E7B0C5C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B38-49A0-B1B6-0F24E7B0C5C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B38-49A0-B1B6-0F24E7B0C5C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B38-49A0-B1B6-0F24E7B0C5C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B38-49A0-B1B6-0F24E7B0C5C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B38-49A0-B1B6-0F24E7B0C5C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B38-49A0-B1B6-0F24E7B0C5C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B38-49A0-B1B6-0F24E7B0C5C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B38-49A0-B1B6-0F24E7B0C5C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B38-49A0-B1B6-0F24E7B0C5C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B38-49A0-B1B6-0F24E7B0C5C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B38-49A0-B1B6-0F24E7B0C5C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B38-49A0-B1B6-0F24E7B0C5C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B38-49A0-B1B6-0F24E7B0C5C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B38-49A0-B1B6-0F24E7B0C5C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B38-49A0-B1B6-0F24E7B0C5C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B38-49A0-B1B6-0F24E7B0C5C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B38-49A0-B1B6-0F24E7B0C5C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B38-49A0-B1B6-0F24E7B0C5C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B38-49A0-B1B6-0F24E7B0C5C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B38-49A0-B1B6-0F24E7B0C5C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B38-49A0-B1B6-0F24E7B0C5C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B38-49A0-B1B6-0F24E7B0C5C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B38-49A0-B1B6-0F24E7B0C5C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B38-49A0-B1B6-0F24E7B0C5C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B38-49A0-B1B6-0F24E7B0C5C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B38-49A0-B1B6-0F24E7B0C5C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B38-49A0-B1B6-0F24E7B0C5C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B38-49A0-B1B6-0F24E7B0C5C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B38-49A0-B1B6-0F24E7B0C5C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B38-49A0-B1B6-0F24E7B0C5C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B38-49A0-B1B6-0F24E7B0C5C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B38-49A0-B1B6-0F24E7B0C5C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B38-49A0-B1B6-0F24E7B0C5C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B38-49A0-B1B6-0F24E7B0C5C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B38-49A0-B1B6-0F24E7B0C5C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B38-49A0-B1B6-0F24E7B0C5C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B38-49A0-B1B6-0F24E7B0C5C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B38-49A0-B1B6-0F24E7B0C5C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B38-49A0-B1B6-0F24E7B0C5C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B38-49A0-B1B6-0F24E7B0C5C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B38-49A0-B1B6-0F24E7B0C5C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B38-49A0-B1B6-0F24E7B0C5C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B38-49A0-B1B6-0F24E7B0C5C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B38-49A0-B1B6-0F24E7B0C5C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B38-49A0-B1B6-0F24E7B0C5C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B38-49A0-B1B6-0F24E7B0C5C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B38-49A0-B1B6-0F24E7B0C5C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B38-49A0-B1B6-0F24E7B0C5C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B38-49A0-B1B6-0F24E7B0C5C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B38-49A0-B1B6-0F24E7B0C5C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B38-49A0-B1B6-0F24E7B0C5C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B38-49A0-B1B6-0F24E7B0C5C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B38-49A0-B1B6-0F24E7B0C5C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B38-49A0-B1B6-0F24E7B0C5C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B38-49A0-B1B6-0F24E7B0C5C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B38-49A0-B1B6-0F24E7B0C5C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B38-49A0-B1B6-0F24E7B0C5C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B38-49A0-B1B6-0F24E7B0C5C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B38-49A0-B1B6-0F24E7B0C5C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B38-49A0-B1B6-0F24E7B0C5C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B38-49A0-B1B6-0F24E7B0C5C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B38-49A0-B1B6-0F24E7B0C5C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B38-49A0-B1B6-0F24E7B0C5C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B38-49A0-B1B6-0F24E7B0C5C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B38-49A0-B1B6-0F24E7B0C5C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B38-49A0-B1B6-0F24E7B0C5C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B38-49A0-B1B6-0F24E7B0C5C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B38-49A0-B1B6-0F24E7B0C5C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B38-49A0-B1B6-0F24E7B0C5C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B38-49A0-B1B6-0F24E7B0C5C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B38-49A0-B1B6-0F24E7B0C5C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B38-49A0-B1B6-0F24E7B0C5C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B38-49A0-B1B6-0F24E7B0C5C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B38-49A0-B1B6-0F24E7B0C5C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B38-49A0-B1B6-0F24E7B0C5C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B38-49A0-B1B6-0F24E7B0C5C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B38-49A0-B1B6-0F24E7B0C5C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B38-49A0-B1B6-0F24E7B0C5C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B38-49A0-B1B6-0F24E7B0C5C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B38-49A0-B1B6-0F24E7B0C5C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B38-49A0-B1B6-0F24E7B0C5C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B38-49A0-B1B6-0F24E7B0C5C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B38-49A0-B1B6-0F24E7B0C5C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#N/A</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B38-49A0-B1B6-0F24E7B0C5C6}"/>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Hygiène : pré-primaire</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D00-4A3D-9B5D-3F92F202941A}"/>
            </c:ext>
          </c:extLst>
        </c:ser>
        <c:ser>
          <c:idx val="1"/>
          <c:order val="1"/>
          <c:tx>
            <c:strRef>
              <c:f>Key!$I$60</c:f>
              <c:strCache>
                <c:ptCount val="1"/>
                <c:pt idx="0">
                  <c:v>Estimations : de base</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ED00-4A3D-9B5D-3F92F202941A}"/>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ED00-4A3D-9B5D-3F92F202941A}"/>
              </c:ext>
            </c:extLst>
          </c:dPt>
          <c:dPt>
            <c:idx val="3"/>
            <c:bubble3D val="0"/>
            <c:extLst>
              <c:ext xmlns:c16="http://schemas.microsoft.com/office/drawing/2014/chart" uri="{C3380CC4-5D6E-409C-BE32-E72D297353CC}">
                <c16:uniqueId val="{00000003-ED00-4A3D-9B5D-3F92F202941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D00-4A3D-9B5D-3F92F202941A}"/>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D00-4A3D-9B5D-3F92F202941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D00-4A3D-9B5D-3F92F202941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D00-4A3D-9B5D-3F92F202941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D00-4A3D-9B5D-3F92F202941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D00-4A3D-9B5D-3F92F202941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D00-4A3D-9B5D-3F92F202941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D00-4A3D-9B5D-3F92F202941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D00-4A3D-9B5D-3F92F202941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D00-4A3D-9B5D-3F92F202941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D00-4A3D-9B5D-3F92F202941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D00-4A3D-9B5D-3F92F202941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D00-4A3D-9B5D-3F92F202941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D00-4A3D-9B5D-3F92F202941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D00-4A3D-9B5D-3F92F202941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D00-4A3D-9B5D-3F92F202941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D00-4A3D-9B5D-3F92F202941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D00-4A3D-9B5D-3F92F202941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D00-4A3D-9B5D-3F92F202941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D00-4A3D-9B5D-3F92F202941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D00-4A3D-9B5D-3F92F202941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D00-4A3D-9B5D-3F92F202941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D00-4A3D-9B5D-3F92F202941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D00-4A3D-9B5D-3F92F202941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D00-4A3D-9B5D-3F92F202941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D00-4A3D-9B5D-3F92F202941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D00-4A3D-9B5D-3F92F202941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D00-4A3D-9B5D-3F92F202941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D00-4A3D-9B5D-3F92F202941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D00-4A3D-9B5D-3F92F202941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D00-4A3D-9B5D-3F92F202941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D00-4A3D-9B5D-3F92F202941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D00-4A3D-9B5D-3F92F202941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D00-4A3D-9B5D-3F92F202941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D00-4A3D-9B5D-3F92F202941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D00-4A3D-9B5D-3F92F202941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D00-4A3D-9B5D-3F92F202941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D00-4A3D-9B5D-3F92F202941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D00-4A3D-9B5D-3F92F202941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D00-4A3D-9B5D-3F92F202941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D00-4A3D-9B5D-3F92F202941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D00-4A3D-9B5D-3F92F202941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D00-4A3D-9B5D-3F92F202941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D00-4A3D-9B5D-3F92F202941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D00-4A3D-9B5D-3F92F202941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D00-4A3D-9B5D-3F92F202941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D00-4A3D-9B5D-3F92F202941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D00-4A3D-9B5D-3F92F202941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D00-4A3D-9B5D-3F92F202941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D00-4A3D-9B5D-3F92F202941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D00-4A3D-9B5D-3F92F202941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D00-4A3D-9B5D-3F92F202941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D00-4A3D-9B5D-3F92F202941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D00-4A3D-9B5D-3F92F202941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D00-4A3D-9B5D-3F92F202941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D00-4A3D-9B5D-3F92F202941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D00-4A3D-9B5D-3F92F202941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D00-4A3D-9B5D-3F92F202941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D00-4A3D-9B5D-3F92F202941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D00-4A3D-9B5D-3F92F202941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D00-4A3D-9B5D-3F92F202941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D00-4A3D-9B5D-3F92F202941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D00-4A3D-9B5D-3F92F202941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D00-4A3D-9B5D-3F92F202941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D00-4A3D-9B5D-3F92F202941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D00-4A3D-9B5D-3F92F202941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D00-4A3D-9B5D-3F92F202941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D00-4A3D-9B5D-3F92F202941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D00-4A3D-9B5D-3F92F202941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D00-4A3D-9B5D-3F92F202941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D00-4A3D-9B5D-3F92F202941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D00-4A3D-9B5D-3F92F202941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D00-4A3D-9B5D-3F92F202941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D00-4A3D-9B5D-3F92F202941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D00-4A3D-9B5D-3F92F202941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D00-4A3D-9B5D-3F92F202941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D00-4A3D-9B5D-3F92F202941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D00-4A3D-9B5D-3F92F202941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D00-4A3D-9B5D-3F92F202941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D00-4A3D-9B5D-3F92F202941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D00-4A3D-9B5D-3F92F202941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D00-4A3D-9B5D-3F92F202941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D00-4A3D-9B5D-3F92F202941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D00-4A3D-9B5D-3F92F202941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D00-4A3D-9B5D-3F92F202941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D00-4A3D-9B5D-3F92F202941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D00-4A3D-9B5D-3F92F202941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D00-4A3D-9B5D-3F92F202941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D00-4A3D-9B5D-3F92F202941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D00-4A3D-9B5D-3F92F202941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D00-4A3D-9B5D-3F92F202941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D00-4A3D-9B5D-3F92F202941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D00-4A3D-9B5D-3F92F202941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D00-4A3D-9B5D-3F92F202941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D00-4A3D-9B5D-3F92F202941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D00-4A3D-9B5D-3F92F202941A}"/>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D00-4A3D-9B5D-3F92F202941A}"/>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D00-4A3D-9B5D-3F92F202941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D00-4A3D-9B5D-3F92F202941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D00-4A3D-9B5D-3F92F202941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D00-4A3D-9B5D-3F92F202941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D00-4A3D-9B5D-3F92F202941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D00-4A3D-9B5D-3F92F202941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D00-4A3D-9B5D-3F92F202941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D00-4A3D-9B5D-3F92F202941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D00-4A3D-9B5D-3F92F202941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D00-4A3D-9B5D-3F92F202941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D00-4A3D-9B5D-3F92F202941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D00-4A3D-9B5D-3F92F202941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D00-4A3D-9B5D-3F92F202941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D00-4A3D-9B5D-3F92F202941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D00-4A3D-9B5D-3F92F202941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D00-4A3D-9B5D-3F92F202941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D00-4A3D-9B5D-3F92F202941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D00-4A3D-9B5D-3F92F202941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D00-4A3D-9B5D-3F92F202941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D00-4A3D-9B5D-3F92F202941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D00-4A3D-9B5D-3F92F202941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D00-4A3D-9B5D-3F92F202941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D00-4A3D-9B5D-3F92F202941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D00-4A3D-9B5D-3F92F202941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D00-4A3D-9B5D-3F92F202941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D00-4A3D-9B5D-3F92F202941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D00-4A3D-9B5D-3F92F202941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D00-4A3D-9B5D-3F92F202941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D00-4A3D-9B5D-3F92F202941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D00-4A3D-9B5D-3F92F202941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D00-4A3D-9B5D-3F92F202941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D00-4A3D-9B5D-3F92F202941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D00-4A3D-9B5D-3F92F202941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D00-4A3D-9B5D-3F92F202941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D00-4A3D-9B5D-3F92F202941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D00-4A3D-9B5D-3F92F202941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D00-4A3D-9B5D-3F92F202941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D00-4A3D-9B5D-3F92F202941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D00-4A3D-9B5D-3F92F202941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D00-4A3D-9B5D-3F92F202941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D00-4A3D-9B5D-3F92F202941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D00-4A3D-9B5D-3F92F202941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D00-4A3D-9B5D-3F92F202941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D00-4A3D-9B5D-3F92F202941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D00-4A3D-9B5D-3F92F202941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D00-4A3D-9B5D-3F92F202941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D00-4A3D-9B5D-3F92F202941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D00-4A3D-9B5D-3F92F202941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D00-4A3D-9B5D-3F92F202941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D00-4A3D-9B5D-3F92F202941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D00-4A3D-9B5D-3F92F202941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D00-4A3D-9B5D-3F92F202941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D00-4A3D-9B5D-3F92F202941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D00-4A3D-9B5D-3F92F202941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D00-4A3D-9B5D-3F92F202941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D00-4A3D-9B5D-3F92F202941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D00-4A3D-9B5D-3F92F202941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D00-4A3D-9B5D-3F92F202941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D00-4A3D-9B5D-3F92F202941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D00-4A3D-9B5D-3F92F202941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D00-4A3D-9B5D-3F92F202941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D00-4A3D-9B5D-3F92F202941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D00-4A3D-9B5D-3F92F202941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D00-4A3D-9B5D-3F92F202941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D00-4A3D-9B5D-3F92F202941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D00-4A3D-9B5D-3F92F202941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D00-4A3D-9B5D-3F92F202941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D00-4A3D-9B5D-3F92F202941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D00-4A3D-9B5D-3F92F202941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D00-4A3D-9B5D-3F92F202941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D00-4A3D-9B5D-3F92F202941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D00-4A3D-9B5D-3F92F202941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D00-4A3D-9B5D-3F92F202941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D00-4A3D-9B5D-3F92F202941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D00-4A3D-9B5D-3F92F202941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D00-4A3D-9B5D-3F92F202941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D00-4A3D-9B5D-3F92F202941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D00-4A3D-9B5D-3F92F202941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D00-4A3D-9B5D-3F92F202941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D00-4A3D-9B5D-3F92F202941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D00-4A3D-9B5D-3F92F202941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D00-4A3D-9B5D-3F92F202941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D00-4A3D-9B5D-3F92F202941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D00-4A3D-9B5D-3F92F202941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D00-4A3D-9B5D-3F92F202941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D00-4A3D-9B5D-3F92F202941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D00-4A3D-9B5D-3F92F202941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D00-4A3D-9B5D-3F92F202941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D00-4A3D-9B5D-3F92F202941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D00-4A3D-9B5D-3F92F202941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D00-4A3D-9B5D-3F92F202941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D00-4A3D-9B5D-3F92F202941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D00-4A3D-9B5D-3F92F202941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D00-4A3D-9B5D-3F92F202941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D00-4A3D-9B5D-3F92F202941A}"/>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D00-4A3D-9B5D-3F92F202941A}"/>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ED00-4A3D-9B5D-3F92F202941A}"/>
              </c:ext>
            </c:extLst>
          </c:dPt>
          <c:dPt>
            <c:idx val="3"/>
            <c:bubble3D val="0"/>
            <c:extLst>
              <c:ext xmlns:c16="http://schemas.microsoft.com/office/drawing/2014/chart" uri="{C3380CC4-5D6E-409C-BE32-E72D297353CC}">
                <c16:uniqueId val="{000000C4-ED00-4A3D-9B5D-3F92F202941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D00-4A3D-9B5D-3F92F202941A}"/>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D00-4A3D-9B5D-3F92F202941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D00-4A3D-9B5D-3F92F202941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D00-4A3D-9B5D-3F92F202941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D00-4A3D-9B5D-3F92F202941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D00-4A3D-9B5D-3F92F202941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D00-4A3D-9B5D-3F92F202941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D00-4A3D-9B5D-3F92F202941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D00-4A3D-9B5D-3F92F202941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D00-4A3D-9B5D-3F92F202941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D00-4A3D-9B5D-3F92F202941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D00-4A3D-9B5D-3F92F202941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D00-4A3D-9B5D-3F92F202941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D00-4A3D-9B5D-3F92F202941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D00-4A3D-9B5D-3F92F202941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D00-4A3D-9B5D-3F92F202941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D00-4A3D-9B5D-3F92F202941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D00-4A3D-9B5D-3F92F202941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D00-4A3D-9B5D-3F92F202941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D00-4A3D-9B5D-3F92F202941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D00-4A3D-9B5D-3F92F202941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D00-4A3D-9B5D-3F92F202941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D00-4A3D-9B5D-3F92F202941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D00-4A3D-9B5D-3F92F202941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D00-4A3D-9B5D-3F92F202941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D00-4A3D-9B5D-3F92F202941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D00-4A3D-9B5D-3F92F202941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D00-4A3D-9B5D-3F92F202941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D00-4A3D-9B5D-3F92F202941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D00-4A3D-9B5D-3F92F202941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D00-4A3D-9B5D-3F92F202941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D00-4A3D-9B5D-3F92F202941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D00-4A3D-9B5D-3F92F202941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D00-4A3D-9B5D-3F92F202941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D00-4A3D-9B5D-3F92F202941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D00-4A3D-9B5D-3F92F202941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D00-4A3D-9B5D-3F92F202941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D00-4A3D-9B5D-3F92F202941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D00-4A3D-9B5D-3F92F202941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D00-4A3D-9B5D-3F92F202941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D00-4A3D-9B5D-3F92F202941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D00-4A3D-9B5D-3F92F202941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D00-4A3D-9B5D-3F92F202941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D00-4A3D-9B5D-3F92F202941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D00-4A3D-9B5D-3F92F202941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D00-4A3D-9B5D-3F92F202941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D00-4A3D-9B5D-3F92F202941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D00-4A3D-9B5D-3F92F202941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D00-4A3D-9B5D-3F92F202941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D00-4A3D-9B5D-3F92F202941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D00-4A3D-9B5D-3F92F202941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D00-4A3D-9B5D-3F92F202941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D00-4A3D-9B5D-3F92F202941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D00-4A3D-9B5D-3F92F202941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D00-4A3D-9B5D-3F92F202941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D00-4A3D-9B5D-3F92F202941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D00-4A3D-9B5D-3F92F202941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D00-4A3D-9B5D-3F92F202941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D00-4A3D-9B5D-3F92F202941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D00-4A3D-9B5D-3F92F202941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D00-4A3D-9B5D-3F92F202941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D00-4A3D-9B5D-3F92F202941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D00-4A3D-9B5D-3F92F202941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D00-4A3D-9B5D-3F92F202941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D00-4A3D-9B5D-3F92F202941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D00-4A3D-9B5D-3F92F202941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D00-4A3D-9B5D-3F92F202941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D00-4A3D-9B5D-3F92F202941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D00-4A3D-9B5D-3F92F202941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D00-4A3D-9B5D-3F92F202941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D00-4A3D-9B5D-3F92F202941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D00-4A3D-9B5D-3F92F202941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D00-4A3D-9B5D-3F92F202941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D00-4A3D-9B5D-3F92F202941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D00-4A3D-9B5D-3F92F202941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D00-4A3D-9B5D-3F92F202941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D00-4A3D-9B5D-3F92F202941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D00-4A3D-9B5D-3F92F202941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D00-4A3D-9B5D-3F92F202941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D00-4A3D-9B5D-3F92F202941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D00-4A3D-9B5D-3F92F202941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D00-4A3D-9B5D-3F92F202941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D00-4A3D-9B5D-3F92F202941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D00-4A3D-9B5D-3F92F202941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D00-4A3D-9B5D-3F92F202941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D00-4A3D-9B5D-3F92F202941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D00-4A3D-9B5D-3F92F202941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D00-4A3D-9B5D-3F92F202941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D00-4A3D-9B5D-3F92F202941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D00-4A3D-9B5D-3F92F202941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D00-4A3D-9B5D-3F92F202941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D00-4A3D-9B5D-3F92F202941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D00-4A3D-9B5D-3F92F202941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D00-4A3D-9B5D-3F92F202941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D00-4A3D-9B5D-3F92F202941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D00-4A3D-9B5D-3F92F202941A}"/>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Hygiène : primaire</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B4ED-48C4-A152-22313576BDB6}"/>
            </c:ext>
          </c:extLst>
        </c:ser>
        <c:ser>
          <c:idx val="1"/>
          <c:order val="1"/>
          <c:tx>
            <c:strRef>
              <c:f>Key!$I$60</c:f>
              <c:strCache>
                <c:ptCount val="1"/>
                <c:pt idx="0">
                  <c:v>Estimations : de base</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B4ED-48C4-A152-22313576BDB6}"/>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B4ED-48C4-A152-22313576BDB6}"/>
              </c:ext>
            </c:extLst>
          </c:dPt>
          <c:dPt>
            <c:idx val="3"/>
            <c:bubble3D val="0"/>
            <c:extLst>
              <c:ext xmlns:c16="http://schemas.microsoft.com/office/drawing/2014/chart" uri="{C3380CC4-5D6E-409C-BE32-E72D297353CC}">
                <c16:uniqueId val="{00000003-B4ED-48C4-A152-22313576BDB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4ED-48C4-A152-22313576BDB6}"/>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4ED-48C4-A152-22313576BDB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4ED-48C4-A152-22313576BDB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4ED-48C4-A152-22313576BDB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4ED-48C4-A152-22313576BDB6}"/>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4ED-48C4-A152-22313576BDB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4ED-48C4-A152-22313576BDB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4ED-48C4-A152-22313576BDB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4ED-48C4-A152-22313576BDB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4ED-48C4-A152-22313576BDB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4ED-48C4-A152-22313576BDB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4ED-48C4-A152-22313576BDB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4ED-48C4-A152-22313576BDB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4ED-48C4-A152-22313576BDB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4ED-48C4-A152-22313576BDB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4ED-48C4-A152-22313576BDB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4ED-48C4-A152-22313576BDB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4ED-48C4-A152-22313576BDB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4ED-48C4-A152-22313576BDB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4ED-48C4-A152-22313576BDB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4ED-48C4-A152-22313576BDB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4ED-48C4-A152-22313576BDB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4ED-48C4-A152-22313576BDB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4ED-48C4-A152-22313576BDB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4ED-48C4-A152-22313576BDB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4ED-48C4-A152-22313576BDB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4ED-48C4-A152-22313576BDB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4ED-48C4-A152-22313576BDB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4ED-48C4-A152-22313576BDB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4ED-48C4-A152-22313576BDB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4ED-48C4-A152-22313576BDB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4ED-48C4-A152-22313576BDB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4ED-48C4-A152-22313576BDB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4ED-48C4-A152-22313576BDB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4ED-48C4-A152-22313576BDB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4ED-48C4-A152-22313576BDB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4ED-48C4-A152-22313576BDB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4ED-48C4-A152-22313576BDB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4ED-48C4-A152-22313576BDB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4ED-48C4-A152-22313576BDB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4ED-48C4-A152-22313576BDB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4ED-48C4-A152-22313576BDB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4ED-48C4-A152-22313576BDB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4ED-48C4-A152-22313576BDB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4ED-48C4-A152-22313576BDB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4ED-48C4-A152-22313576BDB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4ED-48C4-A152-22313576BDB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4ED-48C4-A152-22313576BDB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4ED-48C4-A152-22313576BDB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4ED-48C4-A152-22313576BDB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4ED-48C4-A152-22313576BDB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4ED-48C4-A152-22313576BDB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4ED-48C4-A152-22313576BDB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4ED-48C4-A152-22313576BDB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4ED-48C4-A152-22313576BDB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4ED-48C4-A152-22313576BDB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4ED-48C4-A152-22313576BDB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4ED-48C4-A152-22313576BDB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4ED-48C4-A152-22313576BDB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4ED-48C4-A152-22313576BDB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4ED-48C4-A152-22313576BDB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4ED-48C4-A152-22313576BDB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4ED-48C4-A152-22313576BDB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4ED-48C4-A152-22313576BDB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4ED-48C4-A152-22313576BDB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4ED-48C4-A152-22313576BDB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4ED-48C4-A152-22313576BDB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4ED-48C4-A152-22313576BDB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4ED-48C4-A152-22313576BDB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4ED-48C4-A152-22313576BDB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4ED-48C4-A152-22313576BDB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4ED-48C4-A152-22313576BDB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4ED-48C4-A152-22313576BDB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4ED-48C4-A152-22313576BDB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4ED-48C4-A152-22313576BDB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4ED-48C4-A152-22313576BDB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4ED-48C4-A152-22313576BDB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4ED-48C4-A152-22313576BDB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4ED-48C4-A152-22313576BDB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4ED-48C4-A152-22313576BDB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4ED-48C4-A152-22313576BDB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4ED-48C4-A152-22313576BDB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4ED-48C4-A152-22313576BDB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4ED-48C4-A152-22313576BDB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4ED-48C4-A152-22313576BDB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4ED-48C4-A152-22313576BDB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4ED-48C4-A152-22313576BDB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4ED-48C4-A152-22313576BDB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4ED-48C4-A152-22313576BDB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4ED-48C4-A152-22313576BDB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4ED-48C4-A152-22313576BDB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4ED-48C4-A152-22313576BDB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4ED-48C4-A152-22313576BDB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4ED-48C4-A152-22313576BDB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4ED-48C4-A152-22313576BDB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#N/A</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4ED-48C4-A152-22313576BDB6}"/>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4ED-48C4-A152-22313576BDB6}"/>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4ED-48C4-A152-22313576BDB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4ED-48C4-A152-22313576BDB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4ED-48C4-A152-22313576BDB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4ED-48C4-A152-22313576BDB6}"/>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4ED-48C4-A152-22313576BDB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4ED-48C4-A152-22313576BDB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4ED-48C4-A152-22313576BDB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4ED-48C4-A152-22313576BDB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4ED-48C4-A152-22313576BDB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4ED-48C4-A152-22313576BDB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4ED-48C4-A152-22313576BDB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4ED-48C4-A152-22313576BDB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4ED-48C4-A152-22313576BDB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4ED-48C4-A152-22313576BDB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4ED-48C4-A152-22313576BDB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4ED-48C4-A152-22313576BDB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4ED-48C4-A152-22313576BDB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4ED-48C4-A152-22313576BDB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4ED-48C4-A152-22313576BDB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4ED-48C4-A152-22313576BDB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4ED-48C4-A152-22313576BDB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4ED-48C4-A152-22313576BDB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4ED-48C4-A152-22313576BDB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4ED-48C4-A152-22313576BDB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4ED-48C4-A152-22313576BDB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4ED-48C4-A152-22313576BDB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4ED-48C4-A152-22313576BDB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4ED-48C4-A152-22313576BDB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4ED-48C4-A152-22313576BDB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4ED-48C4-A152-22313576BDB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4ED-48C4-A152-22313576BDB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4ED-48C4-A152-22313576BDB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4ED-48C4-A152-22313576BDB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4ED-48C4-A152-22313576BDB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4ED-48C4-A152-22313576BDB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4ED-48C4-A152-22313576BDB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4ED-48C4-A152-22313576BDB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4ED-48C4-A152-22313576BDB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4ED-48C4-A152-22313576BDB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4ED-48C4-A152-22313576BDB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4ED-48C4-A152-22313576BDB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4ED-48C4-A152-22313576BDB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4ED-48C4-A152-22313576BDB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4ED-48C4-A152-22313576BDB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4ED-48C4-A152-22313576BDB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4ED-48C4-A152-22313576BDB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4ED-48C4-A152-22313576BDB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4ED-48C4-A152-22313576BDB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4ED-48C4-A152-22313576BDB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4ED-48C4-A152-22313576BDB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4ED-48C4-A152-22313576BDB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4ED-48C4-A152-22313576BDB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4ED-48C4-A152-22313576BDB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4ED-48C4-A152-22313576BDB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4ED-48C4-A152-22313576BDB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4ED-48C4-A152-22313576BDB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4ED-48C4-A152-22313576BDB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4ED-48C4-A152-22313576BDB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4ED-48C4-A152-22313576BDB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4ED-48C4-A152-22313576BDB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4ED-48C4-A152-22313576BDB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4ED-48C4-A152-22313576BDB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4ED-48C4-A152-22313576BDB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4ED-48C4-A152-22313576BDB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4ED-48C4-A152-22313576BDB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4ED-48C4-A152-22313576BDB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4ED-48C4-A152-22313576BDB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4ED-48C4-A152-22313576BDB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4ED-48C4-A152-22313576BDB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4ED-48C4-A152-22313576BDB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4ED-48C4-A152-22313576BDB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4ED-48C4-A152-22313576BDB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4ED-48C4-A152-22313576BDB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4ED-48C4-A152-22313576BDB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4ED-48C4-A152-22313576BDB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4ED-48C4-A152-22313576BDB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4ED-48C4-A152-22313576BDB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4ED-48C4-A152-22313576BDB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4ED-48C4-A152-22313576BDB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4ED-48C4-A152-22313576BDB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4ED-48C4-A152-22313576BDB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4ED-48C4-A152-22313576BDB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4ED-48C4-A152-22313576BDB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4ED-48C4-A152-22313576BDB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4ED-48C4-A152-22313576BDB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4ED-48C4-A152-22313576BDB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4ED-48C4-A152-22313576BDB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4ED-48C4-A152-22313576BDB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4ED-48C4-A152-22313576BDB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4ED-48C4-A152-22313576BDB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4ED-48C4-A152-22313576BDB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4ED-48C4-A152-22313576BDB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4ED-48C4-A152-22313576BDB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4ED-48C4-A152-22313576BDB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#N/A</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4ED-48C4-A152-22313576BDB6}"/>
            </c:ext>
          </c:extLst>
        </c:ser>
        <c:ser>
          <c:idx val="4"/>
          <c:order val="4"/>
          <c:tx>
            <c:strRef>
              <c:f>Key!$I$56</c:f>
              <c:strCache>
                <c:ptCount val="1"/>
                <c:pt idx="0">
                  <c:v>Estimations : installations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B4ED-48C4-A152-22313576BDB6}"/>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B4ED-48C4-A152-22313576BDB6}"/>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B4ED-48C4-A152-22313576BDB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4ED-48C4-A152-22313576BDB6}"/>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4ED-48C4-A152-22313576BDB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4ED-48C4-A152-22313576BDB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4ED-48C4-A152-22313576BDB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4ED-48C4-A152-22313576BDB6}"/>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4ED-48C4-A152-22313576BDB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4ED-48C4-A152-22313576BDB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4ED-48C4-A152-22313576BDB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4ED-48C4-A152-22313576BDB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4ED-48C4-A152-22313576BDB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4ED-48C4-A152-22313576BDB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4ED-48C4-A152-22313576BDB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4ED-48C4-A152-22313576BDB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4ED-48C4-A152-22313576BDB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4ED-48C4-A152-22313576BDB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4ED-48C4-A152-22313576BDB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4ED-48C4-A152-22313576BDB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4ED-48C4-A152-22313576BDB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4ED-48C4-A152-22313576BDB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4ED-48C4-A152-22313576BDB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4ED-48C4-A152-22313576BDB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4ED-48C4-A152-22313576BDB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4ED-48C4-A152-22313576BDB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B4ED-48C4-A152-22313576BDB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4ED-48C4-A152-22313576BDB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4ED-48C4-A152-22313576BDB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4ED-48C4-A152-22313576BDB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4ED-48C4-A152-22313576BDB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4ED-48C4-A152-22313576BDB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4ED-48C4-A152-22313576BDB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4ED-48C4-A152-22313576BDB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4ED-48C4-A152-22313576BDB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4ED-48C4-A152-22313576BDB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4ED-48C4-A152-22313576BDB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4ED-48C4-A152-22313576BDB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4ED-48C4-A152-22313576BDB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4ED-48C4-A152-22313576BDB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4ED-48C4-A152-22313576BDB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4ED-48C4-A152-22313576BDB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4ED-48C4-A152-22313576BDB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4ED-48C4-A152-22313576BDB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4ED-48C4-A152-22313576BDB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4ED-48C4-A152-22313576BDB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4ED-48C4-A152-22313576BDB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4ED-48C4-A152-22313576BDB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4ED-48C4-A152-22313576BDB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4ED-48C4-A152-22313576BDB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4ED-48C4-A152-22313576BDB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4ED-48C4-A152-22313576BDB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4ED-48C4-A152-22313576BDB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4ED-48C4-A152-22313576BDB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4ED-48C4-A152-22313576BDB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4ED-48C4-A152-22313576BDB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4ED-48C4-A152-22313576BDB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4ED-48C4-A152-22313576BDB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4ED-48C4-A152-22313576BDB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4ED-48C4-A152-22313576BDB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4ED-48C4-A152-22313576BDB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4ED-48C4-A152-22313576BDB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4ED-48C4-A152-22313576BDB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4ED-48C4-A152-22313576BDB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4ED-48C4-A152-22313576BDB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4ED-48C4-A152-22313576BDB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4ED-48C4-A152-22313576BDB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4ED-48C4-A152-22313576BDB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4ED-48C4-A152-22313576BDB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4ED-48C4-A152-22313576BDB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4ED-48C4-A152-22313576BDB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4ED-48C4-A152-22313576BDB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4ED-48C4-A152-22313576BDB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4ED-48C4-A152-22313576BDB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4ED-48C4-A152-22313576BDB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4ED-48C4-A152-22313576BDB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4ED-48C4-A152-22313576BDB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4ED-48C4-A152-22313576BDB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4ED-48C4-A152-22313576BDB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4ED-48C4-A152-22313576BDB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4ED-48C4-A152-22313576BDB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4ED-48C4-A152-22313576BDB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4ED-48C4-A152-22313576BDB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4ED-48C4-A152-22313576BDB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4ED-48C4-A152-22313576BDB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4ED-48C4-A152-22313576BDB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4ED-48C4-A152-22313576BDB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4ED-48C4-A152-22313576BDB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4ED-48C4-A152-22313576BDB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4ED-48C4-A152-22313576BDB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4ED-48C4-A152-22313576BDB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4ED-48C4-A152-22313576BDB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4ED-48C4-A152-22313576BDB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4ED-48C4-A152-22313576BDB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4ED-48C4-A152-22313576BDB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4ED-48C4-A152-22313576BDB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4ED-48C4-A152-22313576BDB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B4ED-48C4-A152-22313576BDB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2014</c:v>
                </c:pt>
                <c:pt idx="3">
                  <c:v>2015</c:v>
                </c:pt>
                <c:pt idx="4">
                  <c:v>2016</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#N/A</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B4ED-48C4-A152-22313576BDB6}"/>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8FF9F5DC-C43E-4183-B2F7-43D5E9EE99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575DC6B5-59A0-4CD4-A298-2865676BB80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A7EA8257-FB44-47EC-8440-5FF3E72C67E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5B68770C-EA99-401D-A719-51DB4367F847}"/>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C2CCCC4D-7B18-4AD2-98B2-FC2D60958DE6}"/>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9AC7D90C-9316-44EB-8F0B-402CE2FFD7D3}" type="TxLink">
            <a:rPr lang="en-US" sz="1000" b="0" i="0" u="none" strike="noStrike">
              <a:solidFill>
                <a:srgbClr val="000000"/>
              </a:solidFill>
              <a:latin typeface="Arial"/>
              <a:ea typeface="+mn-ea"/>
              <a:cs typeface="Arial"/>
            </a:rPr>
            <a:t>Notes sur la façon de lire le fichier pays</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5BD65D82-087F-4C11-BC84-669E79BA16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EB94002D-C6CF-40E3-A8CF-1D77782950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8C9BB594-1155-4314-B94F-B3F1D0A0B3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46AC93BE-5C30-4554-AD40-444AC4AD3578}"/>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276E60B-E067-4A09-867B-3C80E416D393}"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E510F14D-BEC7-4707-A362-6131581F3572}"/>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702D5FF-63CC-4ABF-9EF3-4E5FAA09F361}"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AFC28155-4CCC-41CB-8ADF-4C908E0548B5}"/>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95FF10B-A9AA-4213-AD5D-6410839E7D0B}"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3AC080C8-0AE8-4C54-8750-44012CBEE7C7}"/>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BC6BD5D-A556-43D2-BDDA-4AB6D0438745}"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7AD68034-AF62-4DFF-8CD1-10E6FA95505F}"/>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610D582-C151-4264-AD81-0BD754300F3E}"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45275415-136C-4FE5-8318-E84DBD61C172}"/>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C27DB33-68E9-4932-9490-6E65C9E544A7}"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62059CFC-9195-449C-8F06-848F62B8C9E0}"/>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55E8F4F-C2C0-4C4C-B155-F284854871DE}"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35614FC-B575-4C72-9AFB-AC1254E81B5B}"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2C8E947-34C2-4B44-B4B3-0299C33D0CFE}"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904C5F9-51E2-4E1D-A134-3CF7B1DA6DBD}"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FE27F3B-E97A-48BA-99F7-3B752B30353E}"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6BFB125-4906-47F2-8921-A0CFCC2E21C5}"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4BFF30E-EADE-4BBA-B671-60A13B2D637D}"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93C1F9A-36E5-4773-B827-19CA48FD8871}"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B78C217-BF53-400F-909C-BFF0B4880F17}"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61B2604-B247-479E-8364-D89F7A6284ED}"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6F7583C-D104-4F38-9B69-08161EE369A3}"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254C922-2DC0-4FE9-A735-47234F1F0D67}"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72BBEFB-C90B-41E4-A849-51D6A1C7BBAD}"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E5FE077-FBDA-4CD4-B3DF-F8D171FF1BBF}"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BA08E8F-95E0-43AD-B959-CE0B83F5F5D4}"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9A31076-5530-4015-9629-DD4BEDA3E16A}"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D4AAFD3-6693-48F3-9819-1ADD5F77901D}"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CD2C3C0-5A46-49F0-B6EA-C126F483CE57}"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09E33CD-383A-4523-B346-75C0A40F117D}"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955D1A0-02DD-497B-9A3D-97C3FD3EC111}"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BE3B3AD-F616-4BD9-890F-B036FA1760BB}"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B2BB522-F0D7-456E-9E93-0F2693F8D392}"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2B2153E-D1DF-4149-B9D6-CDC57260B491}"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2DCE44D-CA35-4376-911C-10CD282310D0}"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DC04947E-271E-4D5E-A855-41BA1D1D98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F42D9EF8-8201-49EF-9D8D-6A602D4091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0C35C44D-E000-435D-941A-3737D9BA2B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510F7C93-3576-46F5-AD88-E9AD663C6E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EA28B7B5-3ADF-4799-BD79-898561DEFD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4CA09A89-44B5-46CC-A204-BC36A90431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95CECAC2-BFC4-432B-9C08-C9145F606F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E663D7FE-C623-4076-A760-E0C2D53B78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2AE60C8A-79AA-4F62-A544-E306E2044F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DD823C2C-A30F-409B-A2E7-9C704ECE35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F00B4CFB-DEDA-4652-9AA1-2595FB0CA1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A49B7297-3758-4465-849F-8C3C81A38A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BAC4E70A-EFCC-4652-9C2C-DCDFCC42E5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983AA593-2227-40D6-8FD2-F04A326049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114C3E72-2D35-43C1-A747-9ADAA3CACE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6650FC52-997D-4255-A854-0C963ACE3B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5C86A141-48D0-44F4-B099-0998F6D647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E300FC7C-4ED9-486B-A9D6-E79A0399A2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7E26C062-0AD9-425F-B534-F98FEFB9ABF1}"/>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CB78AF80-09F6-4E02-B81C-7C43B3CEB789}"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35B7E318-E1D3-446F-BE88-08673C8932B3}"/>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D40C099-C832-490E-A8D8-1F02B36A4109}" type="TxLink">
            <a:rPr lang="en-US" sz="1000" b="0" i="0" u="none" strike="noStrike">
              <a:solidFill>
                <a:srgbClr val="000000"/>
              </a:solidFill>
              <a:latin typeface="Arial"/>
              <a:ea typeface="+mn-ea"/>
              <a:cs typeface="Arial"/>
            </a:rPr>
            <a:t>Urbain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CFCB4B79-40DD-4FCE-941E-5721A2F2942C}"/>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1BDF180-78E9-476A-8EB1-9C8EBBC16CBF}"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A34ADB1D-3F97-4B17-8363-5BE858556A14}"/>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7BAFDFA-BE8A-4EE4-896C-CA77E2C5B59E}" type="TxLink">
            <a:rPr lang="en-US" sz="1000" b="0" i="0" u="none" strike="noStrike">
              <a:solidFill>
                <a:srgbClr val="000000"/>
              </a:solidFill>
              <a:latin typeface="Arial"/>
              <a:ea typeface="+mn-ea"/>
              <a:cs typeface="Arial"/>
            </a:rPr>
            <a:t>Pré-primaire</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E1A4C05C-4B4F-4C34-842C-68F93525DA77}"/>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2AA427A-CF11-4B49-80BC-E97C2031CD16}" type="TxLink">
            <a:rPr lang="en-US" sz="1000" b="0" i="0" u="none" strike="noStrike">
              <a:solidFill>
                <a:srgbClr val="000000"/>
              </a:solidFill>
              <a:latin typeface="Arial"/>
              <a:ea typeface="+mn-ea"/>
              <a:cs typeface="Arial"/>
            </a:rPr>
            <a:t>Primaire</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9FE4BA74-3574-4054-BF66-BBD3B3F614D8}"/>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117BA0F-4EA4-4BB9-A5A4-B2ACC1527F0B}" type="TxLink">
            <a:rPr lang="en-US" sz="1000" b="0" i="0" u="none" strike="noStrike">
              <a:solidFill>
                <a:srgbClr val="000000"/>
              </a:solidFill>
              <a:latin typeface="Arial"/>
              <a:ea typeface="+mn-ea"/>
              <a:cs typeface="Arial"/>
            </a:rPr>
            <a:t>Secondaire</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FDB40A67-A2BB-4F08-85EB-B3FFA2825D6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des écoles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Estimations : avec de l'eau</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Points de données : avec de l'eau</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Estimations : installations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Points de données : installations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Estimations : améliorée</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Points de données : améliorées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Estimations : de base</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Points de données : services de base</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Eau :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Eau : urbain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Eau :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Eau : pré-primaire</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Eau : primaire</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Eau : secondaire</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Assainissement :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Assainissement : urbain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Assainissement :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Assainissement : pré-primaire</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Assainissement :  primaire</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Assainissement : secondaire</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Hygiène :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Hygiène : urbain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Hygiène :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Hygiène : pré-primaire</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Hygiène : primaire</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Hygiène : secondaire</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French</v>
          </cell>
        </row>
      </sheetData>
      <sheetData sheetId="2">
        <row r="28">
          <cell r="C28" t="str">
            <v>Total</v>
          </cell>
          <cell r="D28" t="str">
            <v>Urbain</v>
          </cell>
          <cell r="E28" t="str">
            <v>Rural</v>
          </cell>
          <cell r="F28" t="str">
            <v>Pré-primaire*</v>
          </cell>
          <cell r="G28" t="str">
            <v>Primaire</v>
          </cell>
          <cell r="H28" t="str">
            <v>Secondaire</v>
          </cell>
          <cell r="J28" t="str">
            <v>Total</v>
          </cell>
          <cell r="K28" t="str">
            <v>Urbain</v>
          </cell>
          <cell r="L28" t="str">
            <v>Rural</v>
          </cell>
          <cell r="M28" t="str">
            <v>Pré-primaire*</v>
          </cell>
          <cell r="N28" t="str">
            <v>Primaire</v>
          </cell>
          <cell r="O28" t="str">
            <v>Secondaire</v>
          </cell>
          <cell r="Q28" t="str">
            <v>Total</v>
          </cell>
          <cell r="R28" t="str">
            <v>Urbain</v>
          </cell>
          <cell r="S28" t="str">
            <v>Rural</v>
          </cell>
          <cell r="T28" t="str">
            <v>Pré-primaire*</v>
          </cell>
          <cell r="U28" t="str">
            <v>Primaire</v>
          </cell>
          <cell r="V28" t="str">
            <v>Secondaire</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591EC-3DC6-4599-BC1F-B2E448D16A1B}">
  <sheetPr codeName="Sheet2"/>
  <dimension ref="A1:AH251"/>
  <sheetViews>
    <sheetView workbookViewId="0">
      <selection sqref="A1:U400"/>
    </sheetView>
  </sheetViews>
  <sheetFormatPr defaultColWidth="9" defaultRowHeight="13.2" x14ac:dyDescent="0.25"/>
  <cols>
    <col min="1" max="1" width="52.69921875" style="363" bestFit="1" customWidth="1"/>
    <col min="2" max="2" width="18.3984375" style="363" customWidth="1"/>
    <col min="3" max="3" width="22.3984375" style="363" customWidth="1"/>
    <col min="4" max="4" width="23.5" style="363" customWidth="1"/>
    <col min="5" max="5" width="23.69921875" style="363" customWidth="1"/>
    <col min="6" max="6" width="23.5" style="363" customWidth="1"/>
    <col min="7" max="12" width="9" style="363"/>
    <col min="13" max="13" width="39.69921875" style="363" bestFit="1" customWidth="1"/>
    <col min="14" max="22" width="9" style="363"/>
    <col min="23" max="23" width="13.09765625" style="363" bestFit="1" customWidth="1"/>
    <col min="24" max="16384" width="9" style="363"/>
  </cols>
  <sheetData>
    <row r="1" spans="1:34" x14ac:dyDescent="0.25">
      <c r="A1" s="362" t="s">
        <v>235</v>
      </c>
      <c r="B1" s="362" t="s">
        <v>236</v>
      </c>
      <c r="C1" s="362" t="s">
        <v>237</v>
      </c>
      <c r="D1" s="362" t="s">
        <v>238</v>
      </c>
      <c r="E1" s="362" t="s">
        <v>239</v>
      </c>
      <c r="F1" s="362" t="s">
        <v>163</v>
      </c>
      <c r="G1" s="362"/>
      <c r="I1" s="364" t="s">
        <v>240</v>
      </c>
      <c r="L1" s="364" t="s">
        <v>241</v>
      </c>
      <c r="M1" s="364" t="s">
        <v>242</v>
      </c>
      <c r="N1" s="364" t="s">
        <v>243</v>
      </c>
      <c r="O1" s="364" t="s">
        <v>244</v>
      </c>
      <c r="P1" s="364" t="s">
        <v>245</v>
      </c>
      <c r="Q1" s="364" t="s">
        <v>246</v>
      </c>
      <c r="R1" s="364" t="s">
        <v>247</v>
      </c>
      <c r="S1" s="364" t="s">
        <v>248</v>
      </c>
      <c r="T1" s="364" t="s">
        <v>241</v>
      </c>
      <c r="U1" s="364" t="s">
        <v>240</v>
      </c>
    </row>
    <row r="2" spans="1:34" x14ac:dyDescent="0.25">
      <c r="A2" s="365" t="s">
        <v>249</v>
      </c>
      <c r="I2" s="366" t="s">
        <v>235</v>
      </c>
      <c r="L2" s="366" t="s">
        <v>250</v>
      </c>
      <c r="M2" s="366" t="s">
        <v>251</v>
      </c>
      <c r="N2" s="366" t="s">
        <v>251</v>
      </c>
      <c r="O2" s="366" t="s">
        <v>251</v>
      </c>
      <c r="P2" s="366" t="s">
        <v>252</v>
      </c>
      <c r="Q2" s="366" t="s">
        <v>253</v>
      </c>
      <c r="R2" s="366"/>
      <c r="S2" s="366"/>
      <c r="T2" s="366" t="s">
        <v>250</v>
      </c>
      <c r="U2" s="367" t="s">
        <v>235</v>
      </c>
    </row>
    <row r="3" spans="1:34" x14ac:dyDescent="0.25">
      <c r="A3" s="368" t="s">
        <v>130</v>
      </c>
      <c r="B3" s="368" t="s">
        <v>254</v>
      </c>
      <c r="C3" s="368" t="s">
        <v>255</v>
      </c>
      <c r="D3" s="369" t="s">
        <v>256</v>
      </c>
      <c r="E3" s="363" t="s">
        <v>257</v>
      </c>
      <c r="I3" s="366" t="s">
        <v>236</v>
      </c>
      <c r="L3" s="366" t="s">
        <v>258</v>
      </c>
      <c r="M3" s="366" t="s">
        <v>259</v>
      </c>
      <c r="N3" s="366" t="s">
        <v>259</v>
      </c>
      <c r="O3" s="366" t="s">
        <v>260</v>
      </c>
      <c r="P3" s="366" t="s">
        <v>261</v>
      </c>
      <c r="Q3" s="366" t="s">
        <v>262</v>
      </c>
      <c r="R3" s="366"/>
      <c r="S3" s="366"/>
      <c r="T3" s="366" t="s">
        <v>258</v>
      </c>
      <c r="U3" s="366" t="s">
        <v>235</v>
      </c>
      <c r="W3" s="363" t="s">
        <v>263</v>
      </c>
      <c r="X3" s="363" t="s">
        <v>264</v>
      </c>
    </row>
    <row r="4" spans="1:34" x14ac:dyDescent="0.25">
      <c r="A4" s="363" t="s">
        <v>265</v>
      </c>
      <c r="B4" s="363" t="s">
        <v>266</v>
      </c>
      <c r="C4" s="363" t="s">
        <v>267</v>
      </c>
      <c r="D4" s="369" t="s">
        <v>268</v>
      </c>
      <c r="E4" s="363" t="s">
        <v>269</v>
      </c>
      <c r="I4" s="366" t="s">
        <v>237</v>
      </c>
      <c r="L4" s="366" t="s">
        <v>270</v>
      </c>
      <c r="M4" s="366" t="s">
        <v>271</v>
      </c>
      <c r="N4" s="366" t="s">
        <v>271</v>
      </c>
      <c r="O4" s="366" t="s">
        <v>271</v>
      </c>
      <c r="P4" s="366" t="s">
        <v>272</v>
      </c>
      <c r="Q4" s="366" t="s">
        <v>273</v>
      </c>
      <c r="R4" s="366"/>
      <c r="S4" s="366"/>
      <c r="T4" s="366" t="s">
        <v>270</v>
      </c>
      <c r="U4" s="366" t="s">
        <v>237</v>
      </c>
    </row>
    <row r="5" spans="1:34" x14ac:dyDescent="0.25">
      <c r="A5" s="368" t="str">
        <f>+Introduction!C7</f>
        <v>Italie</v>
      </c>
      <c r="B5" s="370" t="e">
        <f t="shared" ref="B5" si="0">VLOOKUP($A$5,translationcountries,3,FALSE)</f>
        <v>#N/A</v>
      </c>
      <c r="C5" s="370" t="e">
        <f>VLOOKUP($A$5,translationcountries,2,FALSE)</f>
        <v>#N/A</v>
      </c>
      <c r="D5" s="370" t="e">
        <f>VLOOKUP($A$5,translationcountries,4,FALSE)</f>
        <v>#N/A</v>
      </c>
      <c r="E5" s="370" t="e">
        <f>VLOOKUP($A$5,translationcountries,5,FALSE)</f>
        <v>#N/A</v>
      </c>
      <c r="F5" s="370" t="e">
        <f>VLOOKUP($A$5,translationcountries,6,FALSE)</f>
        <v>#N/A</v>
      </c>
      <c r="G5" s="370"/>
      <c r="I5" s="366" t="s">
        <v>238</v>
      </c>
      <c r="L5" s="366" t="s">
        <v>275</v>
      </c>
      <c r="M5" s="366" t="s">
        <v>276</v>
      </c>
      <c r="N5" s="366" t="s">
        <v>276</v>
      </c>
      <c r="O5" s="366" t="s">
        <v>277</v>
      </c>
      <c r="P5" s="366" t="s">
        <v>278</v>
      </c>
      <c r="Q5" s="366" t="s">
        <v>279</v>
      </c>
      <c r="R5" s="366"/>
      <c r="S5" s="366"/>
      <c r="T5" s="366" t="s">
        <v>275</v>
      </c>
      <c r="U5" s="367" t="s">
        <v>235</v>
      </c>
    </row>
    <row r="6" spans="1:34" x14ac:dyDescent="0.25">
      <c r="A6" s="368" t="s">
        <v>280</v>
      </c>
      <c r="B6" s="363" t="s">
        <v>281</v>
      </c>
      <c r="C6" s="363" t="s">
        <v>282</v>
      </c>
      <c r="D6" s="369" t="s">
        <v>283</v>
      </c>
      <c r="E6" s="363" t="s">
        <v>284</v>
      </c>
      <c r="I6" s="366" t="s">
        <v>239</v>
      </c>
      <c r="L6" s="366" t="s">
        <v>285</v>
      </c>
      <c r="M6" s="366" t="s">
        <v>286</v>
      </c>
      <c r="N6" s="366" t="s">
        <v>287</v>
      </c>
      <c r="O6" s="366" t="s">
        <v>288</v>
      </c>
      <c r="P6" s="366" t="s">
        <v>289</v>
      </c>
      <c r="Q6" s="366" t="s">
        <v>290</v>
      </c>
      <c r="R6" s="366"/>
      <c r="S6" s="366"/>
      <c r="T6" s="366" t="s">
        <v>285</v>
      </c>
      <c r="U6" s="367" t="s">
        <v>235</v>
      </c>
    </row>
    <row r="7" spans="1:34" x14ac:dyDescent="0.25">
      <c r="A7" s="368" t="s">
        <v>31</v>
      </c>
      <c r="B7" s="363" t="s">
        <v>291</v>
      </c>
      <c r="C7" s="363" t="s">
        <v>292</v>
      </c>
      <c r="D7" s="369" t="s">
        <v>293</v>
      </c>
      <c r="E7" s="363" t="s">
        <v>294</v>
      </c>
      <c r="I7" s="366" t="s">
        <v>163</v>
      </c>
      <c r="L7" s="366" t="s">
        <v>295</v>
      </c>
      <c r="M7" s="366" t="s">
        <v>296</v>
      </c>
      <c r="N7" s="366" t="s">
        <v>297</v>
      </c>
      <c r="O7" s="366" t="s">
        <v>296</v>
      </c>
      <c r="P7" s="366" t="s">
        <v>298</v>
      </c>
      <c r="Q7" s="366" t="s">
        <v>299</v>
      </c>
      <c r="R7" s="366"/>
      <c r="S7" s="366"/>
      <c r="T7" s="366" t="s">
        <v>295</v>
      </c>
      <c r="U7" s="367" t="s">
        <v>235</v>
      </c>
      <c r="X7" s="366" t="str" cm="1">
        <f t="array" aca="1" ref="X7" ca="1">CELL("filename")</f>
        <v>C:\Users\johnstonr\WHOUNICEF Dropbox\WHOUNICEF Team Folder\Schools\2026 Report\Country files\Country files multilingual\Country files v09\[JMP_2026_WinS_ITA_Italy.xlsx]Introduction</v>
      </c>
    </row>
    <row r="8" spans="1:34" x14ac:dyDescent="0.25">
      <c r="A8" s="363" t="s">
        <v>131</v>
      </c>
      <c r="B8" s="363" t="s">
        <v>300</v>
      </c>
      <c r="C8" s="363" t="s">
        <v>301</v>
      </c>
      <c r="D8" s="369" t="s">
        <v>302</v>
      </c>
      <c r="E8" s="363" t="s">
        <v>303</v>
      </c>
      <c r="I8" s="366"/>
      <c r="L8" s="366" t="s">
        <v>304</v>
      </c>
      <c r="M8" s="366" t="s">
        <v>305</v>
      </c>
      <c r="N8" s="366" t="s">
        <v>306</v>
      </c>
      <c r="O8" s="366" t="s">
        <v>305</v>
      </c>
      <c r="P8" s="366" t="s">
        <v>307</v>
      </c>
      <c r="Q8" s="366" t="s">
        <v>308</v>
      </c>
      <c r="R8" s="366"/>
      <c r="S8" s="366"/>
      <c r="T8" s="366" t="s">
        <v>304</v>
      </c>
      <c r="U8" s="367" t="s">
        <v>237</v>
      </c>
      <c r="X8" s="366" t="str">
        <f ca="1">IFERROR(MID(X7,FIND(CHAR(1),SUBSTITUTE(X7,"\",CHAR(1),LEN(X7)-LEN(SUBSTITUTE(X7,"\",""))))+1,FIND(CHAR(1),SUBSTITUTE(X7,".",CHAR(1),LEN(X7)-LEN(SUBSTITUTE(X7,".",""))))-FIND(CHAR(1),SUBSTITUTE(X7,"\",CHAR(1),LEN(X7)-LEN(SUBSTITUTE(X7,"\",""))))-1),"")</f>
        <v>[JMP_2026_WinS_ITA_Italy</v>
      </c>
    </row>
    <row r="9" spans="1:34" x14ac:dyDescent="0.25">
      <c r="A9" s="368" t="s">
        <v>309</v>
      </c>
      <c r="B9" s="363" t="s">
        <v>310</v>
      </c>
      <c r="C9" s="363" t="s">
        <v>311</v>
      </c>
      <c r="D9" s="369" t="s">
        <v>312</v>
      </c>
      <c r="E9" s="363" t="s">
        <v>313</v>
      </c>
      <c r="L9" s="366" t="s">
        <v>314</v>
      </c>
      <c r="M9" s="366" t="s">
        <v>315</v>
      </c>
      <c r="N9" s="366" t="s">
        <v>316</v>
      </c>
      <c r="O9" s="366" t="s">
        <v>317</v>
      </c>
      <c r="P9" s="366" t="s">
        <v>318</v>
      </c>
      <c r="Q9" s="366" t="s">
        <v>319</v>
      </c>
      <c r="R9" s="366"/>
      <c r="S9" s="366"/>
      <c r="T9" s="366" t="s">
        <v>314</v>
      </c>
      <c r="U9" s="367" t="s">
        <v>239</v>
      </c>
      <c r="X9" s="366" t="s">
        <v>274</v>
      </c>
    </row>
    <row r="10" spans="1:34" x14ac:dyDescent="0.25">
      <c r="A10" s="368" t="s">
        <v>320</v>
      </c>
      <c r="B10" s="363" t="s">
        <v>321</v>
      </c>
      <c r="C10" s="363" t="s">
        <v>322</v>
      </c>
      <c r="D10" s="369" t="s">
        <v>323</v>
      </c>
      <c r="E10" s="363" t="s">
        <v>324</v>
      </c>
      <c r="I10" s="371" t="s">
        <v>325</v>
      </c>
      <c r="L10" s="366" t="s">
        <v>326</v>
      </c>
      <c r="M10" s="366" t="s">
        <v>327</v>
      </c>
      <c r="N10" s="366" t="s">
        <v>328</v>
      </c>
      <c r="O10" s="366" t="s">
        <v>327</v>
      </c>
      <c r="P10" s="366" t="s">
        <v>329</v>
      </c>
      <c r="Q10" s="366" t="s">
        <v>330</v>
      </c>
      <c r="R10" s="366"/>
      <c r="S10" s="366"/>
      <c r="T10" s="366" t="s">
        <v>326</v>
      </c>
      <c r="U10" s="367" t="s">
        <v>236</v>
      </c>
      <c r="W10" s="368" t="s">
        <v>331</v>
      </c>
      <c r="X10" s="368" t="s">
        <v>332</v>
      </c>
    </row>
    <row r="11" spans="1:34" x14ac:dyDescent="0.25">
      <c r="A11" s="368" t="s">
        <v>233</v>
      </c>
      <c r="B11" s="363" t="s">
        <v>333</v>
      </c>
      <c r="C11" s="363" t="s">
        <v>334</v>
      </c>
      <c r="D11" s="369" t="s">
        <v>335</v>
      </c>
      <c r="E11" s="363" t="s">
        <v>336</v>
      </c>
      <c r="I11" s="366" t="str">
        <f>HLOOKUP(Introduction!$G$4,nametranslations,18,FALSE)</f>
        <v>Notes sur la façon de lire le fichier pays</v>
      </c>
      <c r="L11" s="366" t="s">
        <v>337</v>
      </c>
      <c r="M11" s="366" t="s">
        <v>338</v>
      </c>
      <c r="N11" s="366" t="s">
        <v>339</v>
      </c>
      <c r="O11" s="366" t="s">
        <v>338</v>
      </c>
      <c r="P11" s="366" t="s">
        <v>340</v>
      </c>
      <c r="Q11" s="366" t="s">
        <v>341</v>
      </c>
      <c r="R11" s="366"/>
      <c r="S11" s="366"/>
      <c r="T11" s="366" t="s">
        <v>337</v>
      </c>
      <c r="U11" s="367" t="s">
        <v>235</v>
      </c>
    </row>
    <row r="12" spans="1:34" x14ac:dyDescent="0.25">
      <c r="A12" s="368" t="s">
        <v>32</v>
      </c>
      <c r="B12" s="368" t="s">
        <v>342</v>
      </c>
      <c r="C12" s="368" t="s">
        <v>343</v>
      </c>
      <c r="D12" s="369" t="s">
        <v>344</v>
      </c>
      <c r="E12" s="368" t="s">
        <v>345</v>
      </c>
      <c r="I12" s="366" t="str">
        <f>HLOOKUP(Introduction!$G$4,nametranslations,24,FALSE)</f>
        <v>Total</v>
      </c>
      <c r="L12" s="366" t="s">
        <v>346</v>
      </c>
      <c r="M12" s="366" t="s">
        <v>347</v>
      </c>
      <c r="N12" s="366" t="s">
        <v>348</v>
      </c>
      <c r="O12" s="366" t="s">
        <v>349</v>
      </c>
      <c r="P12" s="366" t="s">
        <v>350</v>
      </c>
      <c r="Q12" s="366" t="s">
        <v>351</v>
      </c>
      <c r="R12" s="366"/>
      <c r="S12" s="366"/>
      <c r="T12" s="366" t="s">
        <v>346</v>
      </c>
      <c r="U12" s="367" t="s">
        <v>235</v>
      </c>
      <c r="W12" s="363" t="s">
        <v>352</v>
      </c>
      <c r="X12" s="363" t="s">
        <v>353</v>
      </c>
      <c r="Z12" s="363" t="s">
        <v>354</v>
      </c>
      <c r="AC12" s="363" t="s">
        <v>355</v>
      </c>
      <c r="AH12" s="372" t="str" cm="1">
        <f t="array" aca="1" ref="AH12" ca="1">MID(CELL("filename"),FIND("~",SUBSTITUTE(CELL("filename"),"_","~",3))+1,3)</f>
        <v>ITA</v>
      </c>
    </row>
    <row r="13" spans="1:34" x14ac:dyDescent="0.25">
      <c r="A13" s="368" t="s">
        <v>356</v>
      </c>
      <c r="B13" s="368" t="s">
        <v>357</v>
      </c>
      <c r="C13" s="368" t="s">
        <v>358</v>
      </c>
      <c r="D13" s="369" t="s">
        <v>359</v>
      </c>
      <c r="E13" s="368" t="s">
        <v>360</v>
      </c>
      <c r="I13" s="366" t="str">
        <f>HLOOKUP(Introduction!$G$4,nametranslations,25,FALSE)</f>
        <v>Rural</v>
      </c>
      <c r="L13" s="366" t="s">
        <v>361</v>
      </c>
      <c r="M13" s="366" t="s">
        <v>362</v>
      </c>
      <c r="N13" s="366" t="s">
        <v>363</v>
      </c>
      <c r="O13" s="366" t="s">
        <v>364</v>
      </c>
      <c r="P13" s="366" t="s">
        <v>365</v>
      </c>
      <c r="Q13" s="366" t="s">
        <v>366</v>
      </c>
      <c r="R13" s="366"/>
      <c r="S13" s="366"/>
      <c r="T13" s="366" t="s">
        <v>361</v>
      </c>
      <c r="U13" s="367" t="s">
        <v>237</v>
      </c>
    </row>
    <row r="14" spans="1:34" x14ac:dyDescent="0.25">
      <c r="A14" s="363" t="s">
        <v>133</v>
      </c>
      <c r="B14" s="363" t="s">
        <v>367</v>
      </c>
      <c r="C14" s="363" t="s">
        <v>368</v>
      </c>
      <c r="D14" s="369" t="s">
        <v>369</v>
      </c>
      <c r="E14" s="363" t="s">
        <v>370</v>
      </c>
      <c r="I14" s="366" t="str">
        <f>HLOOKUP(Introduction!$G$4,nametranslations,26,FALSE)</f>
        <v>Urbain</v>
      </c>
      <c r="L14" s="366" t="s">
        <v>371</v>
      </c>
      <c r="M14" s="366" t="s">
        <v>372</v>
      </c>
      <c r="N14" s="366" t="s">
        <v>373</v>
      </c>
      <c r="O14" s="366" t="s">
        <v>374</v>
      </c>
      <c r="P14" s="366" t="s">
        <v>375</v>
      </c>
      <c r="Q14" s="366" t="s">
        <v>376</v>
      </c>
      <c r="R14" s="366"/>
      <c r="S14" s="366"/>
      <c r="T14" s="366" t="s">
        <v>371</v>
      </c>
      <c r="U14" s="367" t="s">
        <v>235</v>
      </c>
    </row>
    <row r="15" spans="1:34" x14ac:dyDescent="0.25">
      <c r="A15" s="363" t="s">
        <v>134</v>
      </c>
      <c r="B15" s="363" t="s">
        <v>377</v>
      </c>
      <c r="C15" s="368" t="s">
        <v>378</v>
      </c>
      <c r="D15" s="369" t="s">
        <v>379</v>
      </c>
      <c r="E15" s="368" t="s">
        <v>380</v>
      </c>
      <c r="I15" s="366" t="str">
        <f>HLOOKUP(Introduction!$G$4,nametranslations,27,FALSE)</f>
        <v>Pré-primaire</v>
      </c>
      <c r="L15" s="366" t="s">
        <v>381</v>
      </c>
      <c r="M15" s="366" t="s">
        <v>382</v>
      </c>
      <c r="N15" s="366" t="s">
        <v>383</v>
      </c>
      <c r="O15" s="366" t="s">
        <v>382</v>
      </c>
      <c r="P15" s="366" t="s">
        <v>384</v>
      </c>
      <c r="Q15" s="366" t="s">
        <v>385</v>
      </c>
      <c r="R15" s="366"/>
      <c r="S15" s="366"/>
      <c r="T15" s="366" t="s">
        <v>381</v>
      </c>
      <c r="U15" s="367" t="s">
        <v>235</v>
      </c>
    </row>
    <row r="16" spans="1:34" x14ac:dyDescent="0.25">
      <c r="A16" s="363" t="s">
        <v>135</v>
      </c>
      <c r="B16" s="368" t="s">
        <v>386</v>
      </c>
      <c r="C16" s="368" t="s">
        <v>387</v>
      </c>
      <c r="D16" s="369" t="s">
        <v>388</v>
      </c>
      <c r="E16" s="368" t="s">
        <v>389</v>
      </c>
      <c r="I16" s="366" t="str">
        <f>HLOOKUP(Introduction!$G$4,nametranslations,28,FALSE)</f>
        <v>Primaire</v>
      </c>
      <c r="L16" s="366" t="s">
        <v>390</v>
      </c>
      <c r="M16" s="366" t="s">
        <v>391</v>
      </c>
      <c r="N16" s="366" t="s">
        <v>392</v>
      </c>
      <c r="O16" s="366" t="s">
        <v>391</v>
      </c>
      <c r="P16" s="366" t="s">
        <v>393</v>
      </c>
      <c r="Q16" s="366" t="s">
        <v>394</v>
      </c>
      <c r="R16" s="366"/>
      <c r="S16" s="366"/>
      <c r="T16" s="366" t="s">
        <v>390</v>
      </c>
      <c r="U16" s="367" t="s">
        <v>235</v>
      </c>
    </row>
    <row r="17" spans="1:21" x14ac:dyDescent="0.25">
      <c r="A17" s="363" t="s">
        <v>395</v>
      </c>
      <c r="B17" s="368" t="s">
        <v>396</v>
      </c>
      <c r="C17" s="368" t="s">
        <v>397</v>
      </c>
      <c r="D17" s="369" t="s">
        <v>398</v>
      </c>
      <c r="E17" s="368" t="s">
        <v>399</v>
      </c>
      <c r="I17" s="366" t="str">
        <f>HLOOKUP(Introduction!$G$4,nametranslations,29,FALSE)</f>
        <v>Secondaire</v>
      </c>
      <c r="L17" s="366" t="s">
        <v>400</v>
      </c>
      <c r="M17" s="366" t="s">
        <v>401</v>
      </c>
      <c r="N17" s="366" t="s">
        <v>402</v>
      </c>
      <c r="O17" s="366" t="s">
        <v>403</v>
      </c>
      <c r="P17" s="366" t="s">
        <v>404</v>
      </c>
      <c r="Q17" s="366" t="s">
        <v>405</v>
      </c>
      <c r="R17" s="366"/>
      <c r="S17" s="366"/>
      <c r="T17" s="366" t="s">
        <v>400</v>
      </c>
      <c r="U17" s="367" t="s">
        <v>235</v>
      </c>
    </row>
    <row r="18" spans="1:21" x14ac:dyDescent="0.25">
      <c r="A18" s="363" t="s">
        <v>406</v>
      </c>
      <c r="B18" s="368" t="s">
        <v>407</v>
      </c>
      <c r="C18" s="368" t="s">
        <v>408</v>
      </c>
      <c r="D18" s="369" t="s">
        <v>409</v>
      </c>
      <c r="E18" s="368" t="s">
        <v>410</v>
      </c>
      <c r="I18" s="366"/>
      <c r="L18" s="366" t="s">
        <v>411</v>
      </c>
      <c r="M18" s="366" t="s">
        <v>412</v>
      </c>
      <c r="N18" s="366" t="s">
        <v>412</v>
      </c>
      <c r="O18" s="366" t="s">
        <v>412</v>
      </c>
      <c r="P18" s="366" t="s">
        <v>413</v>
      </c>
      <c r="Q18" s="366" t="s">
        <v>414</v>
      </c>
      <c r="R18" s="366"/>
      <c r="S18" s="366"/>
      <c r="T18" s="366" t="s">
        <v>411</v>
      </c>
      <c r="U18" s="367" t="s">
        <v>237</v>
      </c>
    </row>
    <row r="19" spans="1:21" x14ac:dyDescent="0.25">
      <c r="A19" s="365" t="s">
        <v>415</v>
      </c>
      <c r="I19" s="366"/>
      <c r="L19" s="366" t="s">
        <v>416</v>
      </c>
      <c r="M19" s="366" t="s">
        <v>417</v>
      </c>
      <c r="N19" s="366" t="s">
        <v>418</v>
      </c>
      <c r="O19" s="366" t="s">
        <v>419</v>
      </c>
      <c r="P19" s="366" t="s">
        <v>420</v>
      </c>
      <c r="Q19" s="366" t="s">
        <v>421</v>
      </c>
      <c r="R19" s="366"/>
      <c r="S19" s="366"/>
      <c r="T19" s="366" t="s">
        <v>416</v>
      </c>
      <c r="U19" s="367" t="s">
        <v>237</v>
      </c>
    </row>
    <row r="20" spans="1:21" x14ac:dyDescent="0.25">
      <c r="A20" s="363" t="s">
        <v>137</v>
      </c>
      <c r="B20" s="368" t="s">
        <v>422</v>
      </c>
      <c r="C20" s="368" t="s">
        <v>423</v>
      </c>
      <c r="D20" s="369" t="s">
        <v>424</v>
      </c>
      <c r="E20" s="368" t="s">
        <v>425</v>
      </c>
      <c r="I20" s="366"/>
      <c r="L20" s="366" t="s">
        <v>426</v>
      </c>
      <c r="M20" s="366" t="s">
        <v>427</v>
      </c>
      <c r="N20" s="366" t="s">
        <v>428</v>
      </c>
      <c r="O20" s="366" t="s">
        <v>427</v>
      </c>
      <c r="P20" s="366" t="s">
        <v>429</v>
      </c>
      <c r="Q20" s="366" t="s">
        <v>430</v>
      </c>
      <c r="R20" s="366"/>
      <c r="S20" s="366"/>
      <c r="T20" s="366" t="s">
        <v>426</v>
      </c>
      <c r="U20" s="367" t="s">
        <v>237</v>
      </c>
    </row>
    <row r="21" spans="1:21" x14ac:dyDescent="0.25">
      <c r="A21" s="363" t="s">
        <v>191</v>
      </c>
      <c r="B21" s="368" t="s">
        <v>431</v>
      </c>
      <c r="C21" s="368" t="s">
        <v>432</v>
      </c>
      <c r="D21" s="369" t="s">
        <v>433</v>
      </c>
      <c r="E21" s="368" t="s">
        <v>434</v>
      </c>
      <c r="I21" s="366"/>
      <c r="L21" s="366" t="s">
        <v>435</v>
      </c>
      <c r="M21" s="366" t="s">
        <v>436</v>
      </c>
      <c r="N21" s="366" t="s">
        <v>437</v>
      </c>
      <c r="O21" s="366" t="s">
        <v>438</v>
      </c>
      <c r="P21" s="366" t="s">
        <v>439</v>
      </c>
      <c r="Q21" s="366" t="s">
        <v>440</v>
      </c>
      <c r="R21" s="366"/>
      <c r="S21" s="366"/>
      <c r="T21" s="366" t="s">
        <v>435</v>
      </c>
      <c r="U21" s="367" t="s">
        <v>235</v>
      </c>
    </row>
    <row r="22" spans="1:21" x14ac:dyDescent="0.25">
      <c r="A22" s="363" t="s">
        <v>14</v>
      </c>
      <c r="B22" s="368" t="s">
        <v>441</v>
      </c>
      <c r="C22" s="368" t="s">
        <v>442</v>
      </c>
      <c r="D22" s="369" t="s">
        <v>443</v>
      </c>
      <c r="E22" s="368" t="s">
        <v>444</v>
      </c>
      <c r="I22" s="366"/>
      <c r="L22" s="366" t="s">
        <v>445</v>
      </c>
      <c r="M22" s="366" t="s">
        <v>446</v>
      </c>
      <c r="N22" s="366" t="s">
        <v>446</v>
      </c>
      <c r="O22" s="366" t="s">
        <v>446</v>
      </c>
      <c r="P22" s="366" t="s">
        <v>447</v>
      </c>
      <c r="Q22" s="366" t="s">
        <v>448</v>
      </c>
      <c r="R22" s="366"/>
      <c r="S22" s="366"/>
      <c r="T22" s="366" t="s">
        <v>445</v>
      </c>
      <c r="U22" s="367" t="s">
        <v>237</v>
      </c>
    </row>
    <row r="23" spans="1:21" x14ac:dyDescent="0.25">
      <c r="A23" s="363" t="s">
        <v>15</v>
      </c>
      <c r="B23" s="368" t="s">
        <v>449</v>
      </c>
      <c r="C23" s="368" t="s">
        <v>450</v>
      </c>
      <c r="D23" s="369" t="s">
        <v>451</v>
      </c>
      <c r="E23" s="368" t="s">
        <v>452</v>
      </c>
      <c r="I23" s="366"/>
      <c r="L23" s="366" t="s">
        <v>453</v>
      </c>
      <c r="M23" s="366" t="s">
        <v>454</v>
      </c>
      <c r="N23" s="366" t="s">
        <v>454</v>
      </c>
      <c r="O23" s="366" t="s">
        <v>454</v>
      </c>
      <c r="P23" s="366" t="s">
        <v>455</v>
      </c>
      <c r="Q23" s="366" t="s">
        <v>456</v>
      </c>
      <c r="R23" s="366"/>
      <c r="S23" s="366"/>
      <c r="T23" s="366" t="s">
        <v>453</v>
      </c>
      <c r="U23" s="367" t="s">
        <v>235</v>
      </c>
    </row>
    <row r="24" spans="1:21" x14ac:dyDescent="0.25">
      <c r="A24" s="363" t="s">
        <v>457</v>
      </c>
      <c r="B24" s="368" t="s">
        <v>457</v>
      </c>
      <c r="C24" s="363" t="s">
        <v>457</v>
      </c>
      <c r="D24" s="369" t="s">
        <v>458</v>
      </c>
      <c r="E24" s="363" t="s">
        <v>459</v>
      </c>
      <c r="I24" s="371" t="s">
        <v>460</v>
      </c>
      <c r="L24" s="366" t="s">
        <v>461</v>
      </c>
      <c r="M24" s="366" t="s">
        <v>462</v>
      </c>
      <c r="N24" s="366" t="s">
        <v>463</v>
      </c>
      <c r="O24" s="366" t="s">
        <v>462</v>
      </c>
      <c r="P24" s="366" t="s">
        <v>464</v>
      </c>
      <c r="Q24" s="366" t="s">
        <v>465</v>
      </c>
      <c r="R24" s="366"/>
      <c r="S24" s="366"/>
      <c r="T24" s="366" t="s">
        <v>461</v>
      </c>
      <c r="U24" s="367" t="s">
        <v>235</v>
      </c>
    </row>
    <row r="25" spans="1:21" x14ac:dyDescent="0.25">
      <c r="A25" s="363" t="s">
        <v>2</v>
      </c>
      <c r="B25" s="368" t="s">
        <v>2</v>
      </c>
      <c r="C25" s="363" t="s">
        <v>2</v>
      </c>
      <c r="D25" s="369" t="s">
        <v>466</v>
      </c>
      <c r="E25" s="363" t="s">
        <v>467</v>
      </c>
      <c r="I25" s="366" t="str">
        <f>HLOOKUP(Introduction!$G$4,nametranslations,36,FALSE)</f>
        <v>Proportion des écoles (%)</v>
      </c>
      <c r="L25" s="366" t="s">
        <v>468</v>
      </c>
      <c r="M25" s="366" t="s">
        <v>469</v>
      </c>
      <c r="N25" s="366" t="s">
        <v>470</v>
      </c>
      <c r="O25" s="366" t="s">
        <v>471</v>
      </c>
      <c r="P25" s="366" t="s">
        <v>472</v>
      </c>
      <c r="Q25" s="366" t="s">
        <v>473</v>
      </c>
      <c r="R25" s="366"/>
      <c r="S25" s="366"/>
      <c r="T25" s="366" t="s">
        <v>468</v>
      </c>
      <c r="U25" s="367" t="s">
        <v>239</v>
      </c>
    </row>
    <row r="26" spans="1:21" x14ac:dyDescent="0.25">
      <c r="A26" s="363" t="s">
        <v>1</v>
      </c>
      <c r="B26" s="368" t="s">
        <v>474</v>
      </c>
      <c r="C26" s="363" t="s">
        <v>475</v>
      </c>
      <c r="D26" s="369" t="s">
        <v>476</v>
      </c>
      <c r="E26" s="363" t="s">
        <v>477</v>
      </c>
      <c r="I26" s="366" t="s">
        <v>457</v>
      </c>
      <c r="L26" s="366" t="s">
        <v>478</v>
      </c>
      <c r="M26" s="366" t="s">
        <v>479</v>
      </c>
      <c r="N26" s="366" t="s">
        <v>479</v>
      </c>
      <c r="O26" s="366" t="s">
        <v>479</v>
      </c>
      <c r="P26" s="366" t="s">
        <v>480</v>
      </c>
      <c r="Q26" s="366" t="s">
        <v>481</v>
      </c>
      <c r="R26" s="366"/>
      <c r="S26" s="366"/>
      <c r="T26" s="366" t="s">
        <v>478</v>
      </c>
      <c r="U26" s="367" t="s">
        <v>235</v>
      </c>
    </row>
    <row r="27" spans="1:21" x14ac:dyDescent="0.25">
      <c r="A27" s="363" t="s">
        <v>16</v>
      </c>
      <c r="B27" s="368" t="s">
        <v>482</v>
      </c>
      <c r="C27" s="363" t="s">
        <v>483</v>
      </c>
      <c r="D27" s="369" t="s">
        <v>484</v>
      </c>
      <c r="E27" s="363" t="s">
        <v>485</v>
      </c>
      <c r="I27" s="366" t="str">
        <f>HLOOKUP(Introduction!$G$4,nametranslations,25,FALSE)</f>
        <v>Rural</v>
      </c>
      <c r="L27" s="366" t="s">
        <v>486</v>
      </c>
      <c r="M27" s="366" t="s">
        <v>487</v>
      </c>
      <c r="N27" s="366" t="s">
        <v>488</v>
      </c>
      <c r="O27" s="366" t="s">
        <v>489</v>
      </c>
      <c r="P27" s="366" t="s">
        <v>490</v>
      </c>
      <c r="Q27" s="366" t="s">
        <v>491</v>
      </c>
      <c r="R27" s="366"/>
      <c r="S27" s="366"/>
      <c r="T27" s="366" t="s">
        <v>486</v>
      </c>
      <c r="U27" s="367" t="s">
        <v>235</v>
      </c>
    </row>
    <row r="28" spans="1:21" x14ac:dyDescent="0.25">
      <c r="A28" s="363" t="s">
        <v>17</v>
      </c>
      <c r="B28" s="373" t="s">
        <v>492</v>
      </c>
      <c r="C28" s="363" t="s">
        <v>493</v>
      </c>
      <c r="D28" s="369" t="s">
        <v>494</v>
      </c>
      <c r="E28" s="363" t="s">
        <v>495</v>
      </c>
      <c r="I28" s="366" t="str">
        <f>HLOOKUP(Introduction!$G$4,nametranslations,26,FALSE)</f>
        <v>Urbain</v>
      </c>
      <c r="L28" s="366" t="s">
        <v>496</v>
      </c>
      <c r="M28" s="366" t="s">
        <v>497</v>
      </c>
      <c r="N28" s="366" t="s">
        <v>498</v>
      </c>
      <c r="O28" s="366" t="s">
        <v>499</v>
      </c>
      <c r="P28" s="366" t="s">
        <v>500</v>
      </c>
      <c r="Q28" s="366" t="s">
        <v>501</v>
      </c>
      <c r="R28" s="366"/>
      <c r="S28" s="366"/>
      <c r="T28" s="366" t="s">
        <v>496</v>
      </c>
      <c r="U28" s="367" t="s">
        <v>237</v>
      </c>
    </row>
    <row r="29" spans="1:21" x14ac:dyDescent="0.25">
      <c r="A29" s="363" t="s">
        <v>18</v>
      </c>
      <c r="B29" s="373" t="s">
        <v>502</v>
      </c>
      <c r="C29" s="363" t="s">
        <v>503</v>
      </c>
      <c r="D29" s="369" t="s">
        <v>504</v>
      </c>
      <c r="E29" s="363" t="s">
        <v>505</v>
      </c>
      <c r="I29" s="366" t="str">
        <f>HLOOKUP(Introduction!$G$4,nametranslations,27,FALSE)</f>
        <v>Pré-primaire</v>
      </c>
      <c r="L29" s="366" t="s">
        <v>506</v>
      </c>
      <c r="M29" s="366" t="s">
        <v>507</v>
      </c>
      <c r="N29" s="366" t="s">
        <v>508</v>
      </c>
      <c r="O29" s="366" t="s">
        <v>509</v>
      </c>
      <c r="P29" s="366" t="s">
        <v>510</v>
      </c>
      <c r="Q29" s="366" t="s">
        <v>511</v>
      </c>
      <c r="R29" s="366"/>
      <c r="S29" s="366"/>
      <c r="T29" s="366" t="s">
        <v>506</v>
      </c>
      <c r="U29" s="367" t="s">
        <v>235</v>
      </c>
    </row>
    <row r="30" spans="1:21" x14ac:dyDescent="0.25">
      <c r="A30" s="363" t="s">
        <v>33</v>
      </c>
      <c r="B30" s="368" t="s">
        <v>512</v>
      </c>
      <c r="C30" s="368" t="s">
        <v>513</v>
      </c>
      <c r="D30" s="369" t="s">
        <v>514</v>
      </c>
      <c r="E30" s="368" t="s">
        <v>515</v>
      </c>
      <c r="I30" s="366" t="str">
        <f>HLOOKUP(Introduction!$G$4,nametranslations,28,FALSE)</f>
        <v>Primaire</v>
      </c>
      <c r="L30" s="366" t="s">
        <v>516</v>
      </c>
      <c r="M30" s="366" t="s">
        <v>517</v>
      </c>
      <c r="N30" s="366" t="s">
        <v>517</v>
      </c>
      <c r="O30" s="366" t="s">
        <v>518</v>
      </c>
      <c r="P30" s="366" t="s">
        <v>519</v>
      </c>
      <c r="Q30" s="366" t="s">
        <v>520</v>
      </c>
      <c r="R30" s="366"/>
      <c r="S30" s="366"/>
      <c r="T30" s="366" t="s">
        <v>516</v>
      </c>
      <c r="U30" s="367" t="s">
        <v>235</v>
      </c>
    </row>
    <row r="31" spans="1:21" x14ac:dyDescent="0.25">
      <c r="A31" s="363" t="s">
        <v>34</v>
      </c>
      <c r="B31" s="368" t="s">
        <v>521</v>
      </c>
      <c r="C31" s="363" t="s">
        <v>522</v>
      </c>
      <c r="D31" s="369" t="s">
        <v>523</v>
      </c>
      <c r="E31" s="363" t="s">
        <v>524</v>
      </c>
      <c r="I31" s="366" t="str">
        <f>HLOOKUP(Introduction!$G$4,nametranslations,29,FALSE)</f>
        <v>Secondaire</v>
      </c>
      <c r="L31" s="366" t="s">
        <v>525</v>
      </c>
      <c r="M31" s="366" t="s">
        <v>526</v>
      </c>
      <c r="N31" s="366" t="s">
        <v>527</v>
      </c>
      <c r="O31" s="366" t="s">
        <v>526</v>
      </c>
      <c r="P31" s="366" t="s">
        <v>528</v>
      </c>
      <c r="Q31" s="366" t="s">
        <v>529</v>
      </c>
      <c r="R31" s="366"/>
      <c r="S31" s="366"/>
      <c r="T31" s="366" t="s">
        <v>525</v>
      </c>
      <c r="U31" s="367" t="s">
        <v>235</v>
      </c>
    </row>
    <row r="32" spans="1:21" x14ac:dyDescent="0.25">
      <c r="A32" s="363" t="s">
        <v>35</v>
      </c>
      <c r="B32" s="368" t="s">
        <v>530</v>
      </c>
      <c r="C32" s="363" t="s">
        <v>531</v>
      </c>
      <c r="D32" s="369" t="s">
        <v>532</v>
      </c>
      <c r="E32" s="363" t="s">
        <v>533</v>
      </c>
      <c r="I32" s="366"/>
      <c r="L32" s="366" t="s">
        <v>534</v>
      </c>
      <c r="M32" s="366" t="s">
        <v>535</v>
      </c>
      <c r="N32" s="366" t="s">
        <v>536</v>
      </c>
      <c r="O32" s="366" t="s">
        <v>537</v>
      </c>
      <c r="P32" s="366" t="s">
        <v>538</v>
      </c>
      <c r="Q32" s="366" t="s">
        <v>539</v>
      </c>
      <c r="R32" s="366"/>
      <c r="S32" s="366"/>
      <c r="T32" s="366" t="s">
        <v>534</v>
      </c>
      <c r="U32" s="367" t="s">
        <v>236</v>
      </c>
    </row>
    <row r="33" spans="1:21" x14ac:dyDescent="0.25">
      <c r="A33" s="363" t="s">
        <v>196</v>
      </c>
      <c r="B33" s="368" t="s">
        <v>540</v>
      </c>
      <c r="C33" s="363" t="s">
        <v>541</v>
      </c>
      <c r="D33" s="369" t="s">
        <v>542</v>
      </c>
      <c r="E33" s="363" t="s">
        <v>543</v>
      </c>
      <c r="L33" s="366" t="s">
        <v>544</v>
      </c>
      <c r="M33" s="366" t="s">
        <v>545</v>
      </c>
      <c r="N33" s="366" t="s">
        <v>546</v>
      </c>
      <c r="O33" s="366" t="s">
        <v>547</v>
      </c>
      <c r="P33" s="366" t="s">
        <v>548</v>
      </c>
      <c r="Q33" s="366" t="s">
        <v>549</v>
      </c>
      <c r="R33" s="366"/>
      <c r="S33" s="366"/>
      <c r="T33" s="366" t="s">
        <v>544</v>
      </c>
      <c r="U33" s="367" t="s">
        <v>235</v>
      </c>
    </row>
    <row r="34" spans="1:21" x14ac:dyDescent="0.25">
      <c r="A34" s="363" t="s">
        <v>234</v>
      </c>
      <c r="B34" s="368" t="s">
        <v>550</v>
      </c>
      <c r="C34" s="363" t="s">
        <v>551</v>
      </c>
      <c r="D34" s="369" t="s">
        <v>552</v>
      </c>
      <c r="E34" s="368" t="s">
        <v>553</v>
      </c>
      <c r="L34" s="366" t="s">
        <v>554</v>
      </c>
      <c r="M34" s="366" t="s">
        <v>555</v>
      </c>
      <c r="N34" s="366" t="s">
        <v>556</v>
      </c>
      <c r="O34" s="366" t="s">
        <v>555</v>
      </c>
      <c r="P34" s="366" t="s">
        <v>557</v>
      </c>
      <c r="Q34" s="366" t="s">
        <v>558</v>
      </c>
      <c r="R34" s="366"/>
      <c r="S34" s="366"/>
      <c r="T34" s="366" t="s">
        <v>554</v>
      </c>
      <c r="U34" s="367" t="s">
        <v>235</v>
      </c>
    </row>
    <row r="35" spans="1:21" x14ac:dyDescent="0.25">
      <c r="A35" s="363" t="s">
        <v>559</v>
      </c>
      <c r="B35" s="368" t="s">
        <v>560</v>
      </c>
      <c r="C35" s="363" t="s">
        <v>561</v>
      </c>
      <c r="D35" s="369" t="s">
        <v>562</v>
      </c>
      <c r="E35" s="363" t="s">
        <v>563</v>
      </c>
      <c r="L35" s="366" t="s">
        <v>564</v>
      </c>
      <c r="M35" s="366" t="s">
        <v>565</v>
      </c>
      <c r="N35" s="366" t="s">
        <v>566</v>
      </c>
      <c r="O35" s="366" t="s">
        <v>565</v>
      </c>
      <c r="P35" s="366" t="s">
        <v>567</v>
      </c>
      <c r="Q35" s="366" t="s">
        <v>568</v>
      </c>
      <c r="R35" s="366"/>
      <c r="S35" s="366"/>
      <c r="T35" s="366" t="s">
        <v>564</v>
      </c>
      <c r="U35" s="367" t="s">
        <v>235</v>
      </c>
    </row>
    <row r="36" spans="1:21" x14ac:dyDescent="0.25">
      <c r="A36" s="363" t="s">
        <v>569</v>
      </c>
      <c r="B36" s="368" t="s">
        <v>570</v>
      </c>
      <c r="C36" s="363" t="s">
        <v>571</v>
      </c>
      <c r="D36" s="369" t="s">
        <v>572</v>
      </c>
      <c r="E36" s="363" t="s">
        <v>573</v>
      </c>
      <c r="L36" s="366" t="s">
        <v>574</v>
      </c>
      <c r="M36" s="366" t="s">
        <v>575</v>
      </c>
      <c r="N36" s="366" t="s">
        <v>576</v>
      </c>
      <c r="O36" s="366" t="s">
        <v>577</v>
      </c>
      <c r="P36" s="366" t="s">
        <v>578</v>
      </c>
      <c r="Q36" s="366" t="s">
        <v>579</v>
      </c>
      <c r="R36" s="366"/>
      <c r="S36" s="366"/>
      <c r="T36" s="366" t="s">
        <v>574</v>
      </c>
      <c r="U36" s="367" t="s">
        <v>235</v>
      </c>
    </row>
    <row r="37" spans="1:21" x14ac:dyDescent="0.25">
      <c r="A37" s="365" t="s">
        <v>580</v>
      </c>
      <c r="L37" s="366" t="s">
        <v>581</v>
      </c>
      <c r="M37" s="366" t="s">
        <v>582</v>
      </c>
      <c r="N37" s="366" t="s">
        <v>582</v>
      </c>
      <c r="O37" s="366" t="s">
        <v>582</v>
      </c>
      <c r="P37" s="366" t="s">
        <v>583</v>
      </c>
      <c r="Q37" s="366" t="s">
        <v>584</v>
      </c>
      <c r="R37" s="366"/>
      <c r="S37" s="366"/>
      <c r="T37" s="366" t="s">
        <v>581</v>
      </c>
      <c r="U37" s="367" t="s">
        <v>235</v>
      </c>
    </row>
    <row r="38" spans="1:21" x14ac:dyDescent="0.25">
      <c r="A38" s="363" t="s">
        <v>141</v>
      </c>
      <c r="B38" s="368" t="s">
        <v>585</v>
      </c>
      <c r="C38" s="363" t="s">
        <v>586</v>
      </c>
      <c r="D38" s="369" t="s">
        <v>587</v>
      </c>
      <c r="E38" s="363" t="s">
        <v>588</v>
      </c>
      <c r="L38" s="366" t="s">
        <v>589</v>
      </c>
      <c r="M38" s="366" t="s">
        <v>590</v>
      </c>
      <c r="N38" s="366" t="s">
        <v>591</v>
      </c>
      <c r="O38" s="366" t="s">
        <v>592</v>
      </c>
      <c r="P38" s="366" t="s">
        <v>593</v>
      </c>
      <c r="Q38" s="366" t="s">
        <v>594</v>
      </c>
      <c r="R38" s="366"/>
      <c r="S38" s="366"/>
      <c r="T38" s="366" t="s">
        <v>589</v>
      </c>
      <c r="U38" s="367" t="s">
        <v>237</v>
      </c>
    </row>
    <row r="39" spans="1:21" x14ac:dyDescent="0.25">
      <c r="A39" s="363" t="s">
        <v>595</v>
      </c>
      <c r="B39" s="368" t="s">
        <v>596</v>
      </c>
      <c r="C39" s="363" t="s">
        <v>597</v>
      </c>
      <c r="D39" s="369" t="s">
        <v>598</v>
      </c>
      <c r="E39" s="363" t="s">
        <v>599</v>
      </c>
      <c r="L39" s="366" t="s">
        <v>600</v>
      </c>
      <c r="M39" s="366" t="s">
        <v>601</v>
      </c>
      <c r="N39" s="366" t="s">
        <v>601</v>
      </c>
      <c r="O39" s="366" t="s">
        <v>602</v>
      </c>
      <c r="P39" s="366" t="s">
        <v>603</v>
      </c>
      <c r="Q39" s="366" t="s">
        <v>604</v>
      </c>
      <c r="R39" s="366"/>
      <c r="S39" s="366"/>
      <c r="T39" s="366" t="s">
        <v>600</v>
      </c>
      <c r="U39" s="367" t="s">
        <v>235</v>
      </c>
    </row>
    <row r="40" spans="1:21" x14ac:dyDescent="0.25">
      <c r="A40" s="363" t="s">
        <v>605</v>
      </c>
      <c r="B40" s="368" t="s">
        <v>606</v>
      </c>
      <c r="C40" s="363" t="s">
        <v>607</v>
      </c>
      <c r="D40" s="369" t="s">
        <v>608</v>
      </c>
      <c r="E40" s="363" t="s">
        <v>609</v>
      </c>
      <c r="L40" s="366" t="s">
        <v>610</v>
      </c>
      <c r="M40" s="366" t="s">
        <v>611</v>
      </c>
      <c r="N40" s="366" t="s">
        <v>612</v>
      </c>
      <c r="O40" s="366" t="s">
        <v>613</v>
      </c>
      <c r="P40" s="366" t="s">
        <v>614</v>
      </c>
      <c r="Q40" s="366" t="s">
        <v>615</v>
      </c>
      <c r="R40" s="366"/>
      <c r="S40" s="366"/>
      <c r="T40" s="366" t="s">
        <v>610</v>
      </c>
      <c r="U40" s="367" t="s">
        <v>235</v>
      </c>
    </row>
    <row r="41" spans="1:21" x14ac:dyDescent="0.25">
      <c r="A41" s="363" t="s">
        <v>616</v>
      </c>
      <c r="B41" s="368" t="s">
        <v>617</v>
      </c>
      <c r="C41" s="363" t="s">
        <v>618</v>
      </c>
      <c r="D41" s="369" t="s">
        <v>619</v>
      </c>
      <c r="E41" s="363" t="s">
        <v>620</v>
      </c>
      <c r="L41" s="366" t="s">
        <v>621</v>
      </c>
      <c r="M41" s="366" t="s">
        <v>622</v>
      </c>
      <c r="N41" s="366" t="s">
        <v>623</v>
      </c>
      <c r="O41" s="366" t="s">
        <v>624</v>
      </c>
      <c r="P41" s="366" t="s">
        <v>625</v>
      </c>
      <c r="Q41" s="366" t="s">
        <v>626</v>
      </c>
      <c r="R41" s="366"/>
      <c r="S41" s="366"/>
      <c r="T41" s="366" t="s">
        <v>621</v>
      </c>
      <c r="U41" s="367" t="s">
        <v>237</v>
      </c>
    </row>
    <row r="42" spans="1:21" x14ac:dyDescent="0.25">
      <c r="A42" s="363" t="s">
        <v>627</v>
      </c>
      <c r="B42" s="368" t="s">
        <v>628</v>
      </c>
      <c r="C42" s="363" t="s">
        <v>629</v>
      </c>
      <c r="D42" s="369" t="s">
        <v>630</v>
      </c>
      <c r="E42" s="363" t="s">
        <v>631</v>
      </c>
      <c r="L42" s="366" t="s">
        <v>632</v>
      </c>
      <c r="M42" s="366" t="s">
        <v>633</v>
      </c>
      <c r="N42" s="367" t="s">
        <v>634</v>
      </c>
      <c r="O42" s="367" t="s">
        <v>635</v>
      </c>
      <c r="P42" s="367" t="s">
        <v>636</v>
      </c>
      <c r="Q42" s="367" t="s">
        <v>637</v>
      </c>
      <c r="R42" s="367"/>
      <c r="S42" s="367"/>
      <c r="T42" s="366" t="s">
        <v>632</v>
      </c>
      <c r="U42" s="367" t="s">
        <v>235</v>
      </c>
    </row>
    <row r="43" spans="1:21" x14ac:dyDescent="0.25">
      <c r="A43" s="363" t="s">
        <v>638</v>
      </c>
      <c r="B43" s="368" t="s">
        <v>639</v>
      </c>
      <c r="C43" s="363" t="s">
        <v>640</v>
      </c>
      <c r="D43" s="369" t="s">
        <v>641</v>
      </c>
      <c r="E43" s="363" t="s">
        <v>642</v>
      </c>
      <c r="L43" s="366" t="s">
        <v>643</v>
      </c>
      <c r="M43" s="366" t="s">
        <v>644</v>
      </c>
      <c r="N43" s="366" t="s">
        <v>645</v>
      </c>
      <c r="O43" s="366" t="s">
        <v>644</v>
      </c>
      <c r="P43" s="366" t="s">
        <v>646</v>
      </c>
      <c r="Q43" s="366" t="s">
        <v>647</v>
      </c>
      <c r="R43" s="366"/>
      <c r="S43" s="366"/>
      <c r="T43" s="366" t="s">
        <v>643</v>
      </c>
      <c r="U43" s="367" t="s">
        <v>236</v>
      </c>
    </row>
    <row r="44" spans="1:21" x14ac:dyDescent="0.25">
      <c r="A44" s="363" t="s">
        <v>648</v>
      </c>
      <c r="B44" s="368" t="s">
        <v>649</v>
      </c>
      <c r="C44" s="363" t="s">
        <v>650</v>
      </c>
      <c r="D44" s="369" t="s">
        <v>651</v>
      </c>
      <c r="E44" s="363" t="s">
        <v>652</v>
      </c>
      <c r="L44" s="366" t="s">
        <v>653</v>
      </c>
      <c r="M44" s="366" t="s">
        <v>654</v>
      </c>
      <c r="N44" s="366" t="s">
        <v>655</v>
      </c>
      <c r="O44" s="366" t="s">
        <v>654</v>
      </c>
      <c r="P44" s="366" t="s">
        <v>656</v>
      </c>
      <c r="Q44" s="366" t="s">
        <v>657</v>
      </c>
      <c r="R44" s="366"/>
      <c r="S44" s="366"/>
      <c r="T44" s="366" t="s">
        <v>653</v>
      </c>
      <c r="U44" s="367" t="s">
        <v>235</v>
      </c>
    </row>
    <row r="45" spans="1:21" x14ac:dyDescent="0.25">
      <c r="A45" s="363" t="s">
        <v>658</v>
      </c>
      <c r="B45" s="368" t="s">
        <v>659</v>
      </c>
      <c r="C45" s="363" t="s">
        <v>660</v>
      </c>
      <c r="D45" s="369" t="s">
        <v>661</v>
      </c>
      <c r="E45" s="363" t="s">
        <v>662</v>
      </c>
      <c r="I45" s="371" t="s">
        <v>663</v>
      </c>
      <c r="L45" s="366" t="s">
        <v>664</v>
      </c>
      <c r="M45" s="366" t="s">
        <v>665</v>
      </c>
      <c r="N45" s="366" t="s">
        <v>665</v>
      </c>
      <c r="O45" s="366" t="s">
        <v>665</v>
      </c>
      <c r="P45" s="366" t="s">
        <v>666</v>
      </c>
      <c r="Q45" s="366" t="s">
        <v>667</v>
      </c>
      <c r="R45" s="366"/>
      <c r="S45" s="366"/>
      <c r="T45" s="366" t="s">
        <v>664</v>
      </c>
      <c r="U45" s="367" t="s">
        <v>237</v>
      </c>
    </row>
    <row r="46" spans="1:21" x14ac:dyDescent="0.25">
      <c r="A46" s="363" t="s">
        <v>668</v>
      </c>
      <c r="B46" s="368" t="s">
        <v>669</v>
      </c>
      <c r="C46" s="363" t="s">
        <v>670</v>
      </c>
      <c r="D46" s="369" t="s">
        <v>671</v>
      </c>
      <c r="E46" s="363" t="s">
        <v>672</v>
      </c>
      <c r="I46" s="366" t="str">
        <f>HLOOKUP(Introduction!$G$4,nametranslations,30,FALSE)</f>
        <v>Service de base</v>
      </c>
      <c r="L46" s="366" t="s">
        <v>673</v>
      </c>
      <c r="M46" s="366" t="s">
        <v>674</v>
      </c>
      <c r="N46" s="366" t="s">
        <v>675</v>
      </c>
      <c r="O46" s="366" t="s">
        <v>676</v>
      </c>
      <c r="P46" s="366" t="s">
        <v>677</v>
      </c>
      <c r="Q46" s="366" t="s">
        <v>678</v>
      </c>
      <c r="R46" s="366"/>
      <c r="S46" s="366"/>
      <c r="T46" s="366" t="s">
        <v>673</v>
      </c>
      <c r="U46" s="367" t="s">
        <v>237</v>
      </c>
    </row>
    <row r="47" spans="1:21" x14ac:dyDescent="0.25">
      <c r="A47" s="363" t="s">
        <v>679</v>
      </c>
      <c r="B47" s="368" t="s">
        <v>680</v>
      </c>
      <c r="C47" s="363" t="s">
        <v>681</v>
      </c>
      <c r="D47" s="369" t="s">
        <v>682</v>
      </c>
      <c r="E47" s="363" t="s">
        <v>683</v>
      </c>
      <c r="I47" s="366" t="str">
        <f>HLOOKUP(Introduction!$G$4,nametranslations,31,FALSE)</f>
        <v>Service limité</v>
      </c>
      <c r="L47" s="366" t="s">
        <v>684</v>
      </c>
      <c r="M47" s="366" t="s">
        <v>685</v>
      </c>
      <c r="N47" s="366" t="s">
        <v>686</v>
      </c>
      <c r="O47" s="366" t="s">
        <v>687</v>
      </c>
      <c r="P47" s="366" t="s">
        <v>688</v>
      </c>
      <c r="Q47" s="366" t="s">
        <v>689</v>
      </c>
      <c r="R47" s="366"/>
      <c r="S47" s="366"/>
      <c r="T47" s="366" t="s">
        <v>684</v>
      </c>
      <c r="U47" s="367" t="s">
        <v>237</v>
      </c>
    </row>
    <row r="48" spans="1:21" x14ac:dyDescent="0.25">
      <c r="A48" s="363" t="s">
        <v>690</v>
      </c>
      <c r="B48" s="368" t="s">
        <v>691</v>
      </c>
      <c r="C48" s="363" t="s">
        <v>692</v>
      </c>
      <c r="D48" s="369" t="s">
        <v>693</v>
      </c>
      <c r="E48" s="363" t="s">
        <v>694</v>
      </c>
      <c r="I48" s="366" t="str">
        <f>HLOOKUP(Introduction!$G$4,nametranslations,32,FALSE)</f>
        <v>Pas de service</v>
      </c>
      <c r="L48" s="366" t="s">
        <v>695</v>
      </c>
      <c r="M48" s="366" t="s">
        <v>696</v>
      </c>
      <c r="N48" s="366" t="s">
        <v>696</v>
      </c>
      <c r="O48" s="366" t="s">
        <v>696</v>
      </c>
      <c r="P48" s="366" t="s">
        <v>697</v>
      </c>
      <c r="Q48" s="366" t="s">
        <v>698</v>
      </c>
      <c r="R48" s="366"/>
      <c r="S48" s="366"/>
      <c r="T48" s="366" t="s">
        <v>695</v>
      </c>
      <c r="U48" s="367" t="s">
        <v>237</v>
      </c>
    </row>
    <row r="49" spans="1:21" x14ac:dyDescent="0.25">
      <c r="A49" s="363" t="s">
        <v>699</v>
      </c>
      <c r="B49" s="368" t="s">
        <v>700</v>
      </c>
      <c r="C49" s="363" t="s">
        <v>701</v>
      </c>
      <c r="D49" s="369" t="s">
        <v>702</v>
      </c>
      <c r="E49" s="363" t="s">
        <v>703</v>
      </c>
      <c r="I49" s="366" t="str">
        <f>HLOOKUP(Introduction!$G$4,nametranslations,33,FALSE)</f>
        <v>Données insuffisantes</v>
      </c>
      <c r="L49" s="366" t="s">
        <v>704</v>
      </c>
      <c r="M49" s="366" t="s">
        <v>705</v>
      </c>
      <c r="N49" s="366" t="s">
        <v>706</v>
      </c>
      <c r="O49" s="366" t="s">
        <v>707</v>
      </c>
      <c r="P49" s="366" t="s">
        <v>708</v>
      </c>
      <c r="Q49" s="366" t="s">
        <v>709</v>
      </c>
      <c r="R49" s="366"/>
      <c r="S49" s="366"/>
      <c r="T49" s="366" t="s">
        <v>704</v>
      </c>
      <c r="U49" s="366" t="s">
        <v>235</v>
      </c>
    </row>
    <row r="50" spans="1:21" x14ac:dyDescent="0.25">
      <c r="A50" s="363" t="s">
        <v>710</v>
      </c>
      <c r="B50" s="368" t="s">
        <v>711</v>
      </c>
      <c r="C50" s="363" t="s">
        <v>712</v>
      </c>
      <c r="D50" s="369" t="s">
        <v>713</v>
      </c>
      <c r="E50" s="363" t="s">
        <v>714</v>
      </c>
      <c r="I50" s="366" t="str">
        <f>HLOOKUP(Introduction!$G$4,nametranslations,59,FALSE)</f>
        <v>Estimations : améliorée</v>
      </c>
      <c r="L50" s="366" t="s">
        <v>715</v>
      </c>
      <c r="M50" s="366" t="s">
        <v>716</v>
      </c>
      <c r="N50" s="366" t="s">
        <v>717</v>
      </c>
      <c r="O50" s="366" t="s">
        <v>716</v>
      </c>
      <c r="P50" s="366" t="s">
        <v>718</v>
      </c>
      <c r="Q50" s="366" t="s">
        <v>719</v>
      </c>
      <c r="R50" s="366"/>
      <c r="S50" s="366"/>
      <c r="T50" s="366" t="s">
        <v>715</v>
      </c>
      <c r="U50" s="367" t="s">
        <v>236</v>
      </c>
    </row>
    <row r="51" spans="1:21" x14ac:dyDescent="0.25">
      <c r="A51" s="363" t="s">
        <v>720</v>
      </c>
      <c r="B51" s="368" t="s">
        <v>721</v>
      </c>
      <c r="C51" s="363" t="s">
        <v>722</v>
      </c>
      <c r="D51" s="369" t="s">
        <v>723</v>
      </c>
      <c r="E51" s="363" t="s">
        <v>724</v>
      </c>
      <c r="I51" s="366" t="str">
        <f>HLOOKUP(Introduction!$G$4,nametranslations,60,FALSE)</f>
        <v>Points de données : améliorées</v>
      </c>
      <c r="L51" s="366" t="s">
        <v>725</v>
      </c>
      <c r="M51" s="366" t="s">
        <v>726</v>
      </c>
      <c r="N51" s="366" t="s">
        <v>727</v>
      </c>
      <c r="O51" s="366" t="s">
        <v>728</v>
      </c>
      <c r="P51" s="366" t="s">
        <v>729</v>
      </c>
      <c r="Q51" s="366" t="s">
        <v>730</v>
      </c>
      <c r="R51" s="366"/>
      <c r="S51" s="366"/>
      <c r="T51" s="366" t="s">
        <v>725</v>
      </c>
      <c r="U51" s="367" t="s">
        <v>237</v>
      </c>
    </row>
    <row r="52" spans="1:21" x14ac:dyDescent="0.25">
      <c r="A52" s="363" t="s">
        <v>731</v>
      </c>
      <c r="B52" s="368" t="s">
        <v>732</v>
      </c>
      <c r="C52" s="363" t="s">
        <v>733</v>
      </c>
      <c r="D52" s="369" t="s">
        <v>734</v>
      </c>
      <c r="E52" s="363" t="s">
        <v>735</v>
      </c>
      <c r="I52" s="366" t="str">
        <f>HLOOKUP(Introduction!$G$4,nametranslations,61,FALSE)</f>
        <v>Estimations : de base</v>
      </c>
      <c r="L52" s="366" t="s">
        <v>736</v>
      </c>
      <c r="M52" s="366" t="s">
        <v>737</v>
      </c>
      <c r="N52" s="366" t="s">
        <v>737</v>
      </c>
      <c r="O52" s="366" t="s">
        <v>737</v>
      </c>
      <c r="P52" s="366" t="s">
        <v>738</v>
      </c>
      <c r="Q52" s="366" t="s">
        <v>739</v>
      </c>
      <c r="R52" s="366"/>
      <c r="S52" s="366"/>
      <c r="T52" s="366" t="s">
        <v>736</v>
      </c>
      <c r="U52" s="366" t="s">
        <v>237</v>
      </c>
    </row>
    <row r="53" spans="1:21" x14ac:dyDescent="0.25">
      <c r="A53" s="363" t="s">
        <v>740</v>
      </c>
      <c r="B53" s="368" t="s">
        <v>741</v>
      </c>
      <c r="C53" s="363" t="s">
        <v>742</v>
      </c>
      <c r="D53" s="369" t="s">
        <v>743</v>
      </c>
      <c r="E53" s="363" t="s">
        <v>744</v>
      </c>
      <c r="I53" s="366" t="str">
        <f>HLOOKUP(Introduction!$G$4,nametranslations,62,FALSE)</f>
        <v>Points de données : services de base</v>
      </c>
      <c r="L53" s="366" t="s">
        <v>745</v>
      </c>
      <c r="M53" s="366" t="s">
        <v>746</v>
      </c>
      <c r="N53" s="366" t="s">
        <v>746</v>
      </c>
      <c r="O53" s="366" t="s">
        <v>746</v>
      </c>
      <c r="P53" s="366" t="s">
        <v>747</v>
      </c>
      <c r="Q53" s="366" t="s">
        <v>748</v>
      </c>
      <c r="R53" s="366"/>
      <c r="S53" s="366"/>
      <c r="T53" s="366" t="s">
        <v>745</v>
      </c>
      <c r="U53" s="367" t="s">
        <v>236</v>
      </c>
    </row>
    <row r="54" spans="1:21" x14ac:dyDescent="0.25">
      <c r="A54" s="363" t="s">
        <v>749</v>
      </c>
      <c r="B54" s="368" t="s">
        <v>750</v>
      </c>
      <c r="C54" s="363" t="s">
        <v>751</v>
      </c>
      <c r="D54" s="369" t="s">
        <v>752</v>
      </c>
      <c r="E54" s="363" t="s">
        <v>753</v>
      </c>
      <c r="I54" s="366" t="str">
        <f>HLOOKUP(Introduction!$G$4,nametranslations,63,FALSE)</f>
        <v>Estimations : avec de l'eau</v>
      </c>
      <c r="L54" s="366" t="s">
        <v>754</v>
      </c>
      <c r="M54" s="366" t="s">
        <v>755</v>
      </c>
      <c r="N54" s="366" t="s">
        <v>755</v>
      </c>
      <c r="O54" s="366" t="s">
        <v>755</v>
      </c>
      <c r="P54" s="366" t="s">
        <v>756</v>
      </c>
      <c r="Q54" s="366" t="s">
        <v>757</v>
      </c>
      <c r="R54" s="366"/>
      <c r="S54" s="366"/>
      <c r="T54" s="366" t="s">
        <v>754</v>
      </c>
      <c r="U54" s="367" t="s">
        <v>236</v>
      </c>
    </row>
    <row r="55" spans="1:21" x14ac:dyDescent="0.25">
      <c r="A55" s="363" t="s">
        <v>758</v>
      </c>
      <c r="B55" s="368" t="s">
        <v>759</v>
      </c>
      <c r="C55" s="363" t="s">
        <v>760</v>
      </c>
      <c r="D55" s="369" t="s">
        <v>761</v>
      </c>
      <c r="E55" s="363" t="s">
        <v>762</v>
      </c>
      <c r="I55" s="366" t="str">
        <f>HLOOKUP(Introduction!$G$4,nametranslations,64,FALSE)</f>
        <v>Points de données : avec de l'eau</v>
      </c>
      <c r="L55" s="366" t="s">
        <v>763</v>
      </c>
      <c r="M55" s="366" t="s">
        <v>764</v>
      </c>
      <c r="N55" s="366" t="s">
        <v>764</v>
      </c>
      <c r="O55" s="366" t="s">
        <v>765</v>
      </c>
      <c r="P55" s="366" t="s">
        <v>766</v>
      </c>
      <c r="Q55" s="366" t="s">
        <v>767</v>
      </c>
      <c r="R55" s="366"/>
      <c r="S55" s="366"/>
      <c r="T55" s="366" t="s">
        <v>763</v>
      </c>
      <c r="U55" s="366" t="s">
        <v>235</v>
      </c>
    </row>
    <row r="56" spans="1:21" x14ac:dyDescent="0.25">
      <c r="A56" s="363" t="s">
        <v>768</v>
      </c>
      <c r="B56" s="368" t="s">
        <v>769</v>
      </c>
      <c r="C56" s="363" t="s">
        <v>770</v>
      </c>
      <c r="D56" s="369" t="s">
        <v>771</v>
      </c>
      <c r="E56" s="363" t="s">
        <v>772</v>
      </c>
      <c r="I56" s="366" t="str">
        <f>HLOOKUP(Introduction!$G$4,nametranslations,57,FALSE)</f>
        <v>Estimations : installations</v>
      </c>
      <c r="L56" s="366" t="s">
        <v>773</v>
      </c>
      <c r="M56" s="366" t="s">
        <v>774</v>
      </c>
      <c r="N56" s="366" t="s">
        <v>775</v>
      </c>
      <c r="O56" s="366" t="s">
        <v>776</v>
      </c>
      <c r="P56" s="366" t="s">
        <v>777</v>
      </c>
      <c r="Q56" s="366" t="s">
        <v>778</v>
      </c>
      <c r="R56" s="366"/>
      <c r="S56" s="366"/>
      <c r="T56" s="366" t="s">
        <v>773</v>
      </c>
      <c r="U56" s="366" t="s">
        <v>235</v>
      </c>
    </row>
    <row r="57" spans="1:21" x14ac:dyDescent="0.25">
      <c r="A57" s="363" t="s">
        <v>779</v>
      </c>
      <c r="B57" s="368" t="s">
        <v>780</v>
      </c>
      <c r="C57" s="363" t="s">
        <v>781</v>
      </c>
      <c r="D57" s="369" t="s">
        <v>782</v>
      </c>
      <c r="E57" s="363" t="s">
        <v>783</v>
      </c>
      <c r="I57" s="366" t="str">
        <f>HLOOKUP(Introduction!$G$4,nametranslations,58,FALSE)</f>
        <v>Points de données : installations</v>
      </c>
      <c r="L57" s="366" t="s">
        <v>784</v>
      </c>
      <c r="M57" s="366" t="s">
        <v>785</v>
      </c>
      <c r="N57" s="366" t="s">
        <v>786</v>
      </c>
      <c r="O57" s="366" t="s">
        <v>787</v>
      </c>
      <c r="P57" s="366" t="s">
        <v>788</v>
      </c>
      <c r="Q57" s="366" t="s">
        <v>789</v>
      </c>
      <c r="R57" s="366"/>
      <c r="S57" s="366"/>
      <c r="T57" s="366" t="s">
        <v>784</v>
      </c>
      <c r="U57" s="366" t="s">
        <v>235</v>
      </c>
    </row>
    <row r="58" spans="1:21" x14ac:dyDescent="0.25">
      <c r="A58" s="363" t="s">
        <v>790</v>
      </c>
      <c r="B58" s="368" t="s">
        <v>791</v>
      </c>
      <c r="C58" s="363" t="s">
        <v>792</v>
      </c>
      <c r="D58" s="369" t="s">
        <v>793</v>
      </c>
      <c r="E58" s="363" t="s">
        <v>794</v>
      </c>
      <c r="I58" s="366" t="str">
        <f>HLOOKUP(Introduction!$G$4,nametranslations,59,FALSE)</f>
        <v>Estimations : améliorée</v>
      </c>
      <c r="L58" s="366" t="s">
        <v>795</v>
      </c>
      <c r="M58" s="366" t="s">
        <v>796</v>
      </c>
      <c r="N58" s="366" t="s">
        <v>797</v>
      </c>
      <c r="O58" s="366" t="s">
        <v>798</v>
      </c>
      <c r="P58" s="366" t="s">
        <v>799</v>
      </c>
      <c r="Q58" s="366" t="s">
        <v>800</v>
      </c>
      <c r="R58" s="366"/>
      <c r="S58" s="366"/>
      <c r="T58" s="366" t="s">
        <v>795</v>
      </c>
      <c r="U58" s="366" t="s">
        <v>235</v>
      </c>
    </row>
    <row r="59" spans="1:21" x14ac:dyDescent="0.25">
      <c r="A59" s="368" t="s">
        <v>801</v>
      </c>
      <c r="B59" s="363" t="s">
        <v>802</v>
      </c>
      <c r="C59" s="363" t="s">
        <v>803</v>
      </c>
      <c r="D59" s="369" t="s">
        <v>804</v>
      </c>
      <c r="E59" s="363" t="s">
        <v>805</v>
      </c>
      <c r="I59" s="366" t="str">
        <f>HLOOKUP(Introduction!$G$4,nametranslations,60,FALSE)</f>
        <v>Points de données : améliorées</v>
      </c>
      <c r="L59" s="366" t="s">
        <v>806</v>
      </c>
      <c r="M59" s="366" t="s">
        <v>807</v>
      </c>
      <c r="N59" s="366" t="s">
        <v>807</v>
      </c>
      <c r="O59" s="366" t="s">
        <v>807</v>
      </c>
      <c r="P59" s="366" t="s">
        <v>808</v>
      </c>
      <c r="Q59" s="366" t="s">
        <v>809</v>
      </c>
      <c r="R59" s="366"/>
      <c r="S59" s="366"/>
      <c r="T59" s="366" t="s">
        <v>806</v>
      </c>
      <c r="U59" s="366" t="s">
        <v>239</v>
      </c>
    </row>
    <row r="60" spans="1:21" x14ac:dyDescent="0.25">
      <c r="A60" s="368" t="s">
        <v>810</v>
      </c>
      <c r="B60" s="363" t="s">
        <v>811</v>
      </c>
      <c r="C60" s="363" t="s">
        <v>812</v>
      </c>
      <c r="D60" s="369" t="s">
        <v>813</v>
      </c>
      <c r="E60" s="363" t="s">
        <v>814</v>
      </c>
      <c r="I60" s="366" t="str">
        <f>HLOOKUP(Introduction!$G$4,nametranslations,61,FALSE)</f>
        <v>Estimations : de base</v>
      </c>
      <c r="L60" s="366" t="s">
        <v>815</v>
      </c>
      <c r="M60" s="366" t="s">
        <v>816</v>
      </c>
      <c r="N60" s="366" t="s">
        <v>817</v>
      </c>
      <c r="O60" s="366" t="s">
        <v>816</v>
      </c>
      <c r="P60" s="366" t="s">
        <v>818</v>
      </c>
      <c r="Q60" s="366" t="s">
        <v>819</v>
      </c>
      <c r="R60" s="366"/>
      <c r="S60" s="366"/>
      <c r="T60" s="366" t="s">
        <v>815</v>
      </c>
      <c r="U60" s="366" t="s">
        <v>235</v>
      </c>
    </row>
    <row r="61" spans="1:21" x14ac:dyDescent="0.25">
      <c r="A61" s="368" t="s">
        <v>820</v>
      </c>
      <c r="B61" s="363" t="s">
        <v>821</v>
      </c>
      <c r="C61" s="363" t="s">
        <v>822</v>
      </c>
      <c r="D61" s="369" t="s">
        <v>823</v>
      </c>
      <c r="E61" s="363" t="s">
        <v>824</v>
      </c>
      <c r="I61" s="366" t="str">
        <f>HLOOKUP(Introduction!$G$4,nametranslations,62,FALSE)</f>
        <v>Points de données : services de base</v>
      </c>
      <c r="L61" s="366" t="s">
        <v>825</v>
      </c>
      <c r="M61" s="366" t="s">
        <v>826</v>
      </c>
      <c r="N61" s="366" t="s">
        <v>827</v>
      </c>
      <c r="O61" s="366" t="s">
        <v>828</v>
      </c>
      <c r="P61" s="366" t="s">
        <v>829</v>
      </c>
      <c r="Q61" s="366" t="s">
        <v>830</v>
      </c>
      <c r="R61" s="366"/>
      <c r="S61" s="366"/>
      <c r="T61" s="366" t="s">
        <v>825</v>
      </c>
      <c r="U61" s="366" t="s">
        <v>235</v>
      </c>
    </row>
    <row r="62" spans="1:21" x14ac:dyDescent="0.25">
      <c r="A62" s="368" t="s">
        <v>831</v>
      </c>
      <c r="B62" s="363" t="s">
        <v>832</v>
      </c>
      <c r="C62" s="363" t="s">
        <v>833</v>
      </c>
      <c r="D62" s="369" t="s">
        <v>834</v>
      </c>
      <c r="E62" s="363" t="s">
        <v>835</v>
      </c>
      <c r="I62" s="366"/>
      <c r="L62" s="366" t="s">
        <v>836</v>
      </c>
      <c r="M62" s="366" t="s">
        <v>837</v>
      </c>
      <c r="N62" s="366" t="s">
        <v>838</v>
      </c>
      <c r="O62" s="366" t="s">
        <v>839</v>
      </c>
      <c r="P62" s="366" t="s">
        <v>840</v>
      </c>
      <c r="Q62" s="366" t="s">
        <v>841</v>
      </c>
      <c r="R62" s="366"/>
      <c r="S62" s="366"/>
      <c r="T62" s="366" t="s">
        <v>836</v>
      </c>
      <c r="U62" s="367" t="s">
        <v>236</v>
      </c>
    </row>
    <row r="63" spans="1:21" x14ac:dyDescent="0.25">
      <c r="A63" s="368" t="s">
        <v>842</v>
      </c>
      <c r="B63" s="363" t="s">
        <v>843</v>
      </c>
      <c r="C63" s="363" t="s">
        <v>844</v>
      </c>
      <c r="D63" s="369" t="s">
        <v>845</v>
      </c>
      <c r="E63" s="363" t="s">
        <v>846</v>
      </c>
      <c r="I63" s="366"/>
      <c r="L63" s="366" t="s">
        <v>847</v>
      </c>
      <c r="M63" s="366" t="s">
        <v>848</v>
      </c>
      <c r="N63" s="366" t="s">
        <v>849</v>
      </c>
      <c r="O63" s="366" t="s">
        <v>850</v>
      </c>
      <c r="P63" s="366" t="s">
        <v>851</v>
      </c>
      <c r="Q63" s="366" t="s">
        <v>852</v>
      </c>
      <c r="R63" s="366"/>
      <c r="S63" s="366"/>
      <c r="T63" s="366" t="s">
        <v>847</v>
      </c>
      <c r="U63" s="367" t="s">
        <v>239</v>
      </c>
    </row>
    <row r="64" spans="1:21" x14ac:dyDescent="0.25">
      <c r="A64" s="368" t="s">
        <v>853</v>
      </c>
      <c r="B64" s="363" t="s">
        <v>854</v>
      </c>
      <c r="C64" s="363" t="s">
        <v>855</v>
      </c>
      <c r="D64" s="369" t="s">
        <v>856</v>
      </c>
      <c r="E64" s="363" t="s">
        <v>857</v>
      </c>
      <c r="I64" s="366"/>
      <c r="L64" s="366" t="s">
        <v>858</v>
      </c>
      <c r="M64" s="366" t="s">
        <v>859</v>
      </c>
      <c r="N64" s="366" t="s">
        <v>860</v>
      </c>
      <c r="O64" s="366" t="s">
        <v>859</v>
      </c>
      <c r="P64" s="366" t="s">
        <v>861</v>
      </c>
      <c r="Q64" s="366" t="s">
        <v>862</v>
      </c>
      <c r="R64" s="366"/>
      <c r="S64" s="366"/>
      <c r="T64" s="366" t="s">
        <v>858</v>
      </c>
      <c r="U64" s="367" t="s">
        <v>236</v>
      </c>
    </row>
    <row r="65" spans="1:21" x14ac:dyDescent="0.25">
      <c r="A65" s="365" t="s">
        <v>863</v>
      </c>
      <c r="I65" s="366"/>
      <c r="L65" s="366" t="s">
        <v>864</v>
      </c>
      <c r="M65" s="366" t="s">
        <v>865</v>
      </c>
      <c r="N65" s="366" t="s">
        <v>866</v>
      </c>
      <c r="O65" s="366" t="s">
        <v>867</v>
      </c>
      <c r="P65" s="366" t="s">
        <v>868</v>
      </c>
      <c r="Q65" s="366" t="s">
        <v>869</v>
      </c>
      <c r="R65" s="366"/>
      <c r="S65" s="366"/>
      <c r="T65" s="366" t="s">
        <v>864</v>
      </c>
      <c r="U65" s="367" t="s">
        <v>239</v>
      </c>
    </row>
    <row r="66" spans="1:21" x14ac:dyDescent="0.25">
      <c r="A66" s="368" t="s">
        <v>213</v>
      </c>
      <c r="B66" s="363" t="s">
        <v>870</v>
      </c>
      <c r="C66" s="363" t="s">
        <v>871</v>
      </c>
      <c r="D66" s="369" t="s">
        <v>872</v>
      </c>
      <c r="E66" s="363" t="s">
        <v>873</v>
      </c>
      <c r="I66" s="366"/>
      <c r="L66" s="366" t="s">
        <v>874</v>
      </c>
      <c r="M66" s="366" t="s">
        <v>875</v>
      </c>
      <c r="N66" s="366" t="s">
        <v>876</v>
      </c>
      <c r="O66" s="366" t="s">
        <v>875</v>
      </c>
      <c r="P66" s="366" t="s">
        <v>877</v>
      </c>
      <c r="Q66" s="366" t="s">
        <v>878</v>
      </c>
      <c r="R66" s="366"/>
      <c r="S66" s="366"/>
      <c r="T66" s="366" t="s">
        <v>874</v>
      </c>
      <c r="U66" s="366" t="s">
        <v>235</v>
      </c>
    </row>
    <row r="67" spans="1:21" ht="15.75" customHeight="1" x14ac:dyDescent="0.25">
      <c r="A67" s="373" t="s">
        <v>879</v>
      </c>
      <c r="B67" s="373" t="s">
        <v>880</v>
      </c>
      <c r="C67" s="373" t="s">
        <v>881</v>
      </c>
      <c r="D67" s="374" t="s">
        <v>882</v>
      </c>
      <c r="E67" s="373" t="s">
        <v>883</v>
      </c>
      <c r="I67" s="366"/>
      <c r="L67" s="366" t="s">
        <v>884</v>
      </c>
      <c r="M67" s="366" t="s">
        <v>885</v>
      </c>
      <c r="N67" s="366" t="s">
        <v>886</v>
      </c>
      <c r="O67" s="366" t="s">
        <v>887</v>
      </c>
      <c r="P67" s="366" t="s">
        <v>888</v>
      </c>
      <c r="Q67" s="366" t="s">
        <v>889</v>
      </c>
      <c r="R67" s="366"/>
      <c r="S67" s="366"/>
      <c r="T67" s="366" t="s">
        <v>884</v>
      </c>
      <c r="U67" s="367" t="s">
        <v>235</v>
      </c>
    </row>
    <row r="68" spans="1:21" x14ac:dyDescent="0.25">
      <c r="A68" s="368" t="s">
        <v>51</v>
      </c>
      <c r="B68" s="363" t="s">
        <v>890</v>
      </c>
      <c r="C68" s="363" t="s">
        <v>891</v>
      </c>
      <c r="D68" s="369" t="s">
        <v>892</v>
      </c>
      <c r="E68" s="363" t="s">
        <v>893</v>
      </c>
      <c r="I68" s="366"/>
      <c r="L68" s="366" t="s">
        <v>894</v>
      </c>
      <c r="M68" s="366" t="s">
        <v>895</v>
      </c>
      <c r="N68" s="366" t="s">
        <v>896</v>
      </c>
      <c r="O68" s="366" t="s">
        <v>897</v>
      </c>
      <c r="P68" s="366" t="s">
        <v>898</v>
      </c>
      <c r="Q68" s="366" t="s">
        <v>899</v>
      </c>
      <c r="R68" s="366"/>
      <c r="S68" s="366"/>
      <c r="T68" s="366" t="s">
        <v>894</v>
      </c>
      <c r="U68" s="367" t="s">
        <v>236</v>
      </c>
    </row>
    <row r="69" spans="1:21" x14ac:dyDescent="0.25">
      <c r="A69" s="368" t="s">
        <v>10</v>
      </c>
      <c r="B69" s="363" t="s">
        <v>900</v>
      </c>
      <c r="C69" s="363" t="s">
        <v>901</v>
      </c>
      <c r="D69" s="369" t="s">
        <v>902</v>
      </c>
      <c r="E69" s="363" t="s">
        <v>903</v>
      </c>
      <c r="I69" s="366"/>
      <c r="L69" s="366" t="s">
        <v>904</v>
      </c>
      <c r="M69" s="366" t="s">
        <v>905</v>
      </c>
      <c r="N69" s="366" t="s">
        <v>906</v>
      </c>
      <c r="O69" s="366" t="s">
        <v>905</v>
      </c>
      <c r="P69" s="366" t="s">
        <v>907</v>
      </c>
      <c r="Q69" s="366" t="s">
        <v>908</v>
      </c>
      <c r="R69" s="366"/>
      <c r="S69" s="366"/>
      <c r="T69" s="366" t="s">
        <v>904</v>
      </c>
      <c r="U69" s="366" t="s">
        <v>235</v>
      </c>
    </row>
    <row r="70" spans="1:21" x14ac:dyDescent="0.25">
      <c r="A70" s="368" t="s">
        <v>11</v>
      </c>
      <c r="B70" s="363" t="s">
        <v>909</v>
      </c>
      <c r="C70" s="363" t="s">
        <v>910</v>
      </c>
      <c r="D70" s="369" t="s">
        <v>911</v>
      </c>
      <c r="E70" s="363" t="s">
        <v>912</v>
      </c>
      <c r="L70" s="366" t="s">
        <v>913</v>
      </c>
      <c r="M70" s="366" t="s">
        <v>914</v>
      </c>
      <c r="N70" s="366" t="s">
        <v>915</v>
      </c>
      <c r="O70" s="366" t="s">
        <v>916</v>
      </c>
      <c r="P70" s="366" t="s">
        <v>917</v>
      </c>
      <c r="Q70" s="366" t="s">
        <v>918</v>
      </c>
      <c r="R70" s="366"/>
      <c r="S70" s="366"/>
      <c r="T70" s="366" t="s">
        <v>913</v>
      </c>
      <c r="U70" s="366" t="s">
        <v>235</v>
      </c>
    </row>
    <row r="71" spans="1:21" x14ac:dyDescent="0.25">
      <c r="A71" s="363" t="s">
        <v>9</v>
      </c>
      <c r="B71" s="363" t="s">
        <v>919</v>
      </c>
      <c r="C71" s="363" t="s">
        <v>920</v>
      </c>
      <c r="D71" s="369" t="s">
        <v>921</v>
      </c>
      <c r="E71" s="363" t="s">
        <v>922</v>
      </c>
      <c r="I71" s="371" t="s">
        <v>460</v>
      </c>
      <c r="L71" s="366" t="s">
        <v>923</v>
      </c>
      <c r="M71" s="366" t="s">
        <v>924</v>
      </c>
      <c r="N71" s="366" t="s">
        <v>925</v>
      </c>
      <c r="O71" s="366" t="s">
        <v>926</v>
      </c>
      <c r="P71" s="366" t="s">
        <v>927</v>
      </c>
      <c r="Q71" s="366" t="s">
        <v>928</v>
      </c>
      <c r="R71" s="366"/>
      <c r="S71" s="366"/>
      <c r="T71" s="366" t="s">
        <v>923</v>
      </c>
      <c r="U71" s="366" t="s">
        <v>235</v>
      </c>
    </row>
    <row r="72" spans="1:21" x14ac:dyDescent="0.25">
      <c r="A72" s="363" t="s">
        <v>4</v>
      </c>
      <c r="B72" s="363" t="s">
        <v>929</v>
      </c>
      <c r="C72" s="363" t="s">
        <v>930</v>
      </c>
      <c r="D72" s="369" t="s">
        <v>931</v>
      </c>
      <c r="E72" s="363" t="s">
        <v>932</v>
      </c>
      <c r="H72" s="366">
        <v>39</v>
      </c>
      <c r="I72" s="366" t="str">
        <f>HLOOKUP(Introduction!$G$4,nametranslations,H72,FALSE)</f>
        <v>Eau : total</v>
      </c>
      <c r="L72" s="366" t="s">
        <v>933</v>
      </c>
      <c r="M72" s="366" t="s">
        <v>934</v>
      </c>
      <c r="N72" s="366" t="s">
        <v>935</v>
      </c>
      <c r="O72" s="366" t="s">
        <v>934</v>
      </c>
      <c r="P72" s="366" t="s">
        <v>936</v>
      </c>
      <c r="Q72" s="366" t="s">
        <v>937</v>
      </c>
      <c r="R72" s="366"/>
      <c r="S72" s="366"/>
      <c r="T72" s="366" t="s">
        <v>933</v>
      </c>
      <c r="U72" s="366" t="s">
        <v>235</v>
      </c>
    </row>
    <row r="73" spans="1:21" x14ac:dyDescent="0.25">
      <c r="A73" s="363" t="s">
        <v>8</v>
      </c>
      <c r="B73" s="363" t="s">
        <v>938</v>
      </c>
      <c r="C73" s="363" t="s">
        <v>939</v>
      </c>
      <c r="D73" s="369" t="s">
        <v>940</v>
      </c>
      <c r="E73" s="363" t="s">
        <v>941</v>
      </c>
      <c r="H73" s="366">
        <v>40</v>
      </c>
      <c r="I73" s="366" t="str">
        <f>HLOOKUP(Introduction!$G$4,nametranslations,H73,FALSE)</f>
        <v>Eau : urbain</v>
      </c>
      <c r="L73" s="366" t="s">
        <v>942</v>
      </c>
      <c r="M73" s="366" t="s">
        <v>943</v>
      </c>
      <c r="N73" s="366" t="s">
        <v>944</v>
      </c>
      <c r="O73" s="366" t="s">
        <v>945</v>
      </c>
      <c r="P73" s="366" t="s">
        <v>946</v>
      </c>
      <c r="Q73" s="366" t="s">
        <v>947</v>
      </c>
      <c r="R73" s="366"/>
      <c r="S73" s="366"/>
      <c r="T73" s="366" t="s">
        <v>942</v>
      </c>
      <c r="U73" s="366" t="s">
        <v>235</v>
      </c>
    </row>
    <row r="74" spans="1:21" x14ac:dyDescent="0.25">
      <c r="A74" s="368" t="s">
        <v>25</v>
      </c>
      <c r="B74" s="368" t="s">
        <v>948</v>
      </c>
      <c r="C74" s="368" t="s">
        <v>949</v>
      </c>
      <c r="D74" s="369" t="s">
        <v>950</v>
      </c>
      <c r="E74" s="368" t="s">
        <v>951</v>
      </c>
      <c r="H74" s="366">
        <v>41</v>
      </c>
      <c r="I74" s="366" t="str">
        <f>HLOOKUP(Introduction!$G$4,nametranslations,H74,FALSE)</f>
        <v>Eau : rural</v>
      </c>
      <c r="L74" s="366" t="s">
        <v>952</v>
      </c>
      <c r="M74" s="366" t="s">
        <v>953</v>
      </c>
      <c r="N74" s="366" t="s">
        <v>953</v>
      </c>
      <c r="O74" s="366" t="s">
        <v>954</v>
      </c>
      <c r="P74" s="366" t="s">
        <v>955</v>
      </c>
      <c r="Q74" s="366" t="s">
        <v>956</v>
      </c>
      <c r="R74" s="366"/>
      <c r="S74" s="366"/>
      <c r="T74" s="366" t="s">
        <v>952</v>
      </c>
      <c r="U74" s="367" t="s">
        <v>237</v>
      </c>
    </row>
    <row r="75" spans="1:21" x14ac:dyDescent="0.25">
      <c r="A75" s="363" t="s">
        <v>19</v>
      </c>
      <c r="B75" s="363" t="s">
        <v>957</v>
      </c>
      <c r="C75" s="363" t="s">
        <v>958</v>
      </c>
      <c r="D75" s="369" t="s">
        <v>959</v>
      </c>
      <c r="E75" s="363" t="s">
        <v>960</v>
      </c>
      <c r="H75" s="366">
        <v>42</v>
      </c>
      <c r="I75" s="366" t="str">
        <f>HLOOKUP(Introduction!$G$4,nametranslations,H75,FALSE)</f>
        <v>Eau : pré-primaire</v>
      </c>
      <c r="L75" s="366" t="s">
        <v>961</v>
      </c>
      <c r="M75" s="366" t="s">
        <v>962</v>
      </c>
      <c r="N75" s="366" t="s">
        <v>963</v>
      </c>
      <c r="O75" s="366" t="s">
        <v>964</v>
      </c>
      <c r="P75" s="366" t="s">
        <v>965</v>
      </c>
      <c r="Q75" s="366" t="s">
        <v>966</v>
      </c>
      <c r="R75" s="366"/>
      <c r="S75" s="366"/>
      <c r="T75" s="366" t="s">
        <v>961</v>
      </c>
      <c r="U75" s="366" t="s">
        <v>235</v>
      </c>
    </row>
    <row r="76" spans="1:21" x14ac:dyDescent="0.25">
      <c r="A76" s="363" t="s">
        <v>160</v>
      </c>
      <c r="B76" s="363" t="s">
        <v>967</v>
      </c>
      <c r="C76" s="363" t="s">
        <v>968</v>
      </c>
      <c r="D76" s="369" t="s">
        <v>969</v>
      </c>
      <c r="E76" s="363" t="s">
        <v>970</v>
      </c>
      <c r="H76" s="366">
        <v>43</v>
      </c>
      <c r="I76" s="366" t="str">
        <f>HLOOKUP(Introduction!$G$4,nametranslations,H76,FALSE)</f>
        <v>Eau : primaire</v>
      </c>
      <c r="L76" s="366" t="s">
        <v>971</v>
      </c>
      <c r="M76" s="366" t="s">
        <v>972</v>
      </c>
      <c r="N76" s="366" t="s">
        <v>973</v>
      </c>
      <c r="O76" s="366" t="s">
        <v>974</v>
      </c>
      <c r="P76" s="366" t="s">
        <v>975</v>
      </c>
      <c r="Q76" s="366" t="s">
        <v>976</v>
      </c>
      <c r="R76" s="366"/>
      <c r="S76" s="366"/>
      <c r="T76" s="366" t="s">
        <v>971</v>
      </c>
      <c r="U76" s="366" t="s">
        <v>235</v>
      </c>
    </row>
    <row r="77" spans="1:21" x14ac:dyDescent="0.25">
      <c r="A77" s="363" t="s">
        <v>161</v>
      </c>
      <c r="B77" s="373" t="s">
        <v>977</v>
      </c>
      <c r="C77" s="363" t="s">
        <v>978</v>
      </c>
      <c r="D77" s="369" t="s">
        <v>523</v>
      </c>
      <c r="E77" s="363" t="s">
        <v>979</v>
      </c>
      <c r="H77" s="366">
        <v>44</v>
      </c>
      <c r="I77" s="366" t="str">
        <f>HLOOKUP(Introduction!$G$4,nametranslations,H77,FALSE)</f>
        <v>Eau : secondaire</v>
      </c>
      <c r="L77" s="366" t="s">
        <v>980</v>
      </c>
      <c r="M77" s="366" t="s">
        <v>981</v>
      </c>
      <c r="N77" s="366" t="s">
        <v>981</v>
      </c>
      <c r="O77" s="366" t="s">
        <v>982</v>
      </c>
      <c r="P77" s="366" t="s">
        <v>983</v>
      </c>
      <c r="Q77" s="366" t="s">
        <v>984</v>
      </c>
      <c r="R77" s="366"/>
      <c r="S77" s="366"/>
      <c r="T77" s="366" t="s">
        <v>980</v>
      </c>
      <c r="U77" s="367" t="s">
        <v>237</v>
      </c>
    </row>
    <row r="78" spans="1:21" x14ac:dyDescent="0.25">
      <c r="A78" s="363" t="s">
        <v>35</v>
      </c>
      <c r="B78" s="368" t="s">
        <v>530</v>
      </c>
      <c r="C78" s="363" t="s">
        <v>531</v>
      </c>
      <c r="D78" s="369" t="s">
        <v>532</v>
      </c>
      <c r="E78" s="363" t="s">
        <v>533</v>
      </c>
      <c r="H78" s="366">
        <v>45</v>
      </c>
      <c r="I78" s="366" t="str">
        <f>HLOOKUP(Introduction!$G$4,nametranslations,H78,FALSE)</f>
        <v>Assainissement : total</v>
      </c>
      <c r="L78" s="366" t="s">
        <v>985</v>
      </c>
      <c r="M78" s="366" t="s">
        <v>986</v>
      </c>
      <c r="N78" s="366" t="s">
        <v>987</v>
      </c>
      <c r="O78" s="366" t="s">
        <v>988</v>
      </c>
      <c r="P78" s="366" t="s">
        <v>989</v>
      </c>
      <c r="Q78" s="366" t="s">
        <v>990</v>
      </c>
      <c r="R78" s="366"/>
      <c r="S78" s="366"/>
      <c r="T78" s="366" t="s">
        <v>985</v>
      </c>
      <c r="U78" s="366" t="s">
        <v>235</v>
      </c>
    </row>
    <row r="79" spans="1:21" ht="39.6" x14ac:dyDescent="0.25">
      <c r="A79" s="373" t="s">
        <v>991</v>
      </c>
      <c r="B79" s="373" t="s">
        <v>992</v>
      </c>
      <c r="C79" s="373" t="s">
        <v>993</v>
      </c>
      <c r="D79" s="369" t="s">
        <v>994</v>
      </c>
      <c r="E79" s="373" t="s">
        <v>995</v>
      </c>
      <c r="H79" s="366">
        <v>46</v>
      </c>
      <c r="I79" s="366" t="str">
        <f>HLOOKUP(Introduction!$G$4,nametranslations,H79,FALSE)</f>
        <v>Assainissement : urbain</v>
      </c>
      <c r="L79" s="366" t="s">
        <v>996</v>
      </c>
      <c r="M79" s="366" t="s">
        <v>997</v>
      </c>
      <c r="N79" s="366" t="s">
        <v>998</v>
      </c>
      <c r="O79" s="366" t="s">
        <v>997</v>
      </c>
      <c r="P79" s="366" t="s">
        <v>999</v>
      </c>
      <c r="Q79" s="366" t="s">
        <v>1000</v>
      </c>
      <c r="R79" s="366"/>
      <c r="S79" s="366"/>
      <c r="T79" s="366" t="s">
        <v>996</v>
      </c>
      <c r="U79" s="366" t="s">
        <v>235</v>
      </c>
    </row>
    <row r="80" spans="1:21" x14ac:dyDescent="0.25">
      <c r="A80" s="363" t="s">
        <v>127</v>
      </c>
      <c r="B80" s="368" t="s">
        <v>1001</v>
      </c>
      <c r="C80" s="363" t="s">
        <v>1002</v>
      </c>
      <c r="D80" s="369" t="s">
        <v>1003</v>
      </c>
      <c r="E80" s="363" t="s">
        <v>1004</v>
      </c>
      <c r="H80" s="366">
        <v>47</v>
      </c>
      <c r="I80" s="366" t="str">
        <f>HLOOKUP(Introduction!$G$4,nametranslations,H80,FALSE)</f>
        <v>Assainissement : rural</v>
      </c>
      <c r="L80" s="366" t="s">
        <v>1005</v>
      </c>
      <c r="M80" s="366" t="s">
        <v>1006</v>
      </c>
      <c r="N80" s="366" t="s">
        <v>1007</v>
      </c>
      <c r="O80" s="366" t="s">
        <v>1006</v>
      </c>
      <c r="P80" s="366" t="s">
        <v>1008</v>
      </c>
      <c r="Q80" s="366" t="s">
        <v>1009</v>
      </c>
      <c r="R80" s="366"/>
      <c r="S80" s="366"/>
      <c r="T80" s="366" t="s">
        <v>1005</v>
      </c>
      <c r="U80" s="366" t="s">
        <v>235</v>
      </c>
    </row>
    <row r="81" spans="1:21" ht="39.6" x14ac:dyDescent="0.25">
      <c r="A81" s="363" t="s">
        <v>1010</v>
      </c>
      <c r="B81" s="373" t="s">
        <v>1011</v>
      </c>
      <c r="C81" s="373" t="s">
        <v>1012</v>
      </c>
      <c r="D81" s="369" t="s">
        <v>1013</v>
      </c>
      <c r="E81" s="373" t="s">
        <v>1014</v>
      </c>
      <c r="H81" s="366">
        <v>48</v>
      </c>
      <c r="I81" s="366" t="str">
        <f>HLOOKUP(Introduction!$G$4,nametranslations,H81,FALSE)</f>
        <v>Assainissement : pré-primaire</v>
      </c>
      <c r="L81" s="366" t="s">
        <v>1015</v>
      </c>
      <c r="M81" s="366" t="s">
        <v>1016</v>
      </c>
      <c r="N81" s="366" t="s">
        <v>1016</v>
      </c>
      <c r="O81" s="366" t="s">
        <v>1016</v>
      </c>
      <c r="P81" s="366" t="s">
        <v>1017</v>
      </c>
      <c r="Q81" s="366" t="s">
        <v>1018</v>
      </c>
      <c r="R81" s="366"/>
      <c r="S81" s="366"/>
      <c r="T81" s="366" t="s">
        <v>1015</v>
      </c>
      <c r="U81" s="366" t="s">
        <v>235</v>
      </c>
    </row>
    <row r="82" spans="1:21" x14ac:dyDescent="0.25">
      <c r="A82" s="365" t="s">
        <v>1019</v>
      </c>
      <c r="H82" s="366">
        <v>49</v>
      </c>
      <c r="I82" s="366" t="str">
        <f>HLOOKUP(Introduction!$G$4,nametranslations,H82,FALSE)</f>
        <v>Assainissement :  primaire</v>
      </c>
      <c r="L82" s="366" t="s">
        <v>1020</v>
      </c>
      <c r="M82" s="366" t="s">
        <v>1021</v>
      </c>
      <c r="N82" s="366" t="s">
        <v>1021</v>
      </c>
      <c r="O82" s="366" t="s">
        <v>1021</v>
      </c>
      <c r="P82" s="366" t="s">
        <v>1022</v>
      </c>
      <c r="Q82" s="366" t="s">
        <v>1023</v>
      </c>
      <c r="R82" s="366"/>
      <c r="S82" s="366"/>
      <c r="T82" s="366" t="s">
        <v>1020</v>
      </c>
      <c r="U82" s="366" t="s">
        <v>235</v>
      </c>
    </row>
    <row r="83" spans="1:21" x14ac:dyDescent="0.25">
      <c r="A83" s="363" t="s">
        <v>1024</v>
      </c>
      <c r="B83" s="368" t="s">
        <v>1025</v>
      </c>
      <c r="C83" s="368" t="s">
        <v>1026</v>
      </c>
      <c r="D83" s="368" t="s">
        <v>1027</v>
      </c>
      <c r="E83" s="368" t="s">
        <v>1028</v>
      </c>
      <c r="H83" s="366">
        <v>50</v>
      </c>
      <c r="I83" s="366" t="str">
        <f>HLOOKUP(Introduction!$G$4,nametranslations,H83,FALSE)</f>
        <v>Assainissement : secondaire</v>
      </c>
      <c r="L83" s="366" t="s">
        <v>1029</v>
      </c>
      <c r="M83" s="366" t="s">
        <v>1030</v>
      </c>
      <c r="N83" s="366" t="s">
        <v>1031</v>
      </c>
      <c r="O83" s="366" t="s">
        <v>1030</v>
      </c>
      <c r="P83" s="366" t="s">
        <v>1032</v>
      </c>
      <c r="Q83" s="366" t="s">
        <v>1033</v>
      </c>
      <c r="R83" s="366"/>
      <c r="S83" s="366"/>
      <c r="T83" s="366" t="s">
        <v>1029</v>
      </c>
      <c r="U83" s="367" t="s">
        <v>237</v>
      </c>
    </row>
    <row r="84" spans="1:21" x14ac:dyDescent="0.25">
      <c r="A84" s="363" t="s">
        <v>36</v>
      </c>
      <c r="B84" s="368" t="s">
        <v>1034</v>
      </c>
      <c r="C84" s="368" t="s">
        <v>1035</v>
      </c>
      <c r="D84" s="368" t="s">
        <v>1036</v>
      </c>
      <c r="E84" s="368" t="s">
        <v>1037</v>
      </c>
      <c r="H84" s="366">
        <v>51</v>
      </c>
      <c r="I84" s="366" t="str">
        <f>HLOOKUP(Introduction!$G$4,nametranslations,H84,FALSE)</f>
        <v>Hygiène : total</v>
      </c>
      <c r="L84" s="366" t="s">
        <v>1038</v>
      </c>
      <c r="M84" s="366" t="s">
        <v>1039</v>
      </c>
      <c r="N84" s="366" t="s">
        <v>1039</v>
      </c>
      <c r="O84" s="366" t="s">
        <v>1040</v>
      </c>
      <c r="P84" s="366" t="s">
        <v>1041</v>
      </c>
      <c r="Q84" s="366" t="s">
        <v>1042</v>
      </c>
      <c r="R84" s="366"/>
      <c r="S84" s="366"/>
      <c r="T84" s="366" t="s">
        <v>1038</v>
      </c>
      <c r="U84" s="367" t="s">
        <v>237</v>
      </c>
    </row>
    <row r="85" spans="1:21" x14ac:dyDescent="0.25">
      <c r="A85" s="363" t="s">
        <v>1043</v>
      </c>
      <c r="B85" s="363" t="s">
        <v>1044</v>
      </c>
      <c r="C85" s="363" t="s">
        <v>1045</v>
      </c>
      <c r="D85" s="363" t="s">
        <v>1046</v>
      </c>
      <c r="E85" s="363" t="s">
        <v>893</v>
      </c>
      <c r="H85" s="366">
        <v>52</v>
      </c>
      <c r="I85" s="366" t="str">
        <f>HLOOKUP(Introduction!$G$4,nametranslations,H85,FALSE)</f>
        <v>Hygiène : urbain</v>
      </c>
      <c r="L85" s="366" t="s">
        <v>1047</v>
      </c>
      <c r="M85" s="366" t="s">
        <v>1048</v>
      </c>
      <c r="N85" s="366" t="s">
        <v>1049</v>
      </c>
      <c r="O85" s="366" t="s">
        <v>1048</v>
      </c>
      <c r="P85" s="366" t="s">
        <v>1050</v>
      </c>
      <c r="Q85" s="366" t="s">
        <v>1051</v>
      </c>
      <c r="R85" s="366"/>
      <c r="S85" s="366"/>
      <c r="T85" s="366" t="s">
        <v>1047</v>
      </c>
      <c r="U85" s="366" t="s">
        <v>235</v>
      </c>
    </row>
    <row r="86" spans="1:21" x14ac:dyDescent="0.25">
      <c r="A86" s="363" t="s">
        <v>14</v>
      </c>
      <c r="B86" s="363" t="s">
        <v>441</v>
      </c>
      <c r="C86" s="363" t="s">
        <v>442</v>
      </c>
      <c r="D86" s="363" t="s">
        <v>443</v>
      </c>
      <c r="E86" s="363" t="s">
        <v>444</v>
      </c>
      <c r="H86" s="366">
        <v>53</v>
      </c>
      <c r="I86" s="366" t="str">
        <f>HLOOKUP(Introduction!$G$4,nametranslations,H86,FALSE)</f>
        <v>Hygiène : rural</v>
      </c>
      <c r="L86" s="366" t="s">
        <v>1052</v>
      </c>
      <c r="M86" s="366" t="s">
        <v>1053</v>
      </c>
      <c r="N86" s="366" t="s">
        <v>1054</v>
      </c>
      <c r="O86" s="366" t="s">
        <v>1053</v>
      </c>
      <c r="P86" s="366" t="s">
        <v>1055</v>
      </c>
      <c r="Q86" s="366" t="s">
        <v>1056</v>
      </c>
      <c r="R86" s="366"/>
      <c r="S86" s="366"/>
      <c r="T86" s="366" t="s">
        <v>1052</v>
      </c>
      <c r="U86" s="366" t="s">
        <v>237</v>
      </c>
    </row>
    <row r="87" spans="1:21" x14ac:dyDescent="0.25">
      <c r="A87" s="363" t="s">
        <v>15</v>
      </c>
      <c r="B87" s="363" t="s">
        <v>449</v>
      </c>
      <c r="C87" s="363" t="s">
        <v>450</v>
      </c>
      <c r="D87" s="363" t="s">
        <v>451</v>
      </c>
      <c r="E87" s="363" t="s">
        <v>1057</v>
      </c>
      <c r="H87" s="366">
        <v>54</v>
      </c>
      <c r="I87" s="366" t="str">
        <f>HLOOKUP(Introduction!$G$4,nametranslations,H87,FALSE)</f>
        <v>Hygiène : pré-primaire</v>
      </c>
      <c r="L87" s="366" t="s">
        <v>1058</v>
      </c>
      <c r="M87" s="366" t="s">
        <v>1059</v>
      </c>
      <c r="N87" s="366" t="s">
        <v>1060</v>
      </c>
      <c r="O87" s="366" t="s">
        <v>1061</v>
      </c>
      <c r="P87" s="366" t="s">
        <v>1062</v>
      </c>
      <c r="Q87" s="366" t="s">
        <v>1063</v>
      </c>
      <c r="R87" s="366"/>
      <c r="S87" s="366"/>
      <c r="T87" s="366" t="s">
        <v>1058</v>
      </c>
      <c r="U87" s="367" t="s">
        <v>237</v>
      </c>
    </row>
    <row r="88" spans="1:21" x14ac:dyDescent="0.25">
      <c r="A88" s="363" t="s">
        <v>6</v>
      </c>
      <c r="B88" s="368" t="s">
        <v>1064</v>
      </c>
      <c r="C88" s="368" t="s">
        <v>1065</v>
      </c>
      <c r="D88" s="368" t="s">
        <v>1066</v>
      </c>
      <c r="E88" s="368" t="s">
        <v>1067</v>
      </c>
      <c r="H88" s="366">
        <v>55</v>
      </c>
      <c r="I88" s="366" t="str">
        <f>HLOOKUP(Introduction!$G$4,nametranslations,H88,FALSE)</f>
        <v>Hygiène : primaire</v>
      </c>
      <c r="L88" s="366" t="s">
        <v>1068</v>
      </c>
      <c r="M88" s="366" t="s">
        <v>1069</v>
      </c>
      <c r="N88" s="366" t="s">
        <v>1070</v>
      </c>
      <c r="O88" s="366" t="s">
        <v>1071</v>
      </c>
      <c r="P88" s="366" t="s">
        <v>1072</v>
      </c>
      <c r="Q88" s="366" t="s">
        <v>1073</v>
      </c>
      <c r="R88" s="366"/>
      <c r="S88" s="366"/>
      <c r="T88" s="366" t="s">
        <v>1068</v>
      </c>
      <c r="U88" s="366" t="s">
        <v>237</v>
      </c>
    </row>
    <row r="89" spans="1:21" x14ac:dyDescent="0.25">
      <c r="A89" s="363" t="s">
        <v>5</v>
      </c>
      <c r="B89" s="368" t="s">
        <v>1074</v>
      </c>
      <c r="C89" s="368" t="s">
        <v>1075</v>
      </c>
      <c r="D89" s="368" t="s">
        <v>1076</v>
      </c>
      <c r="E89" s="368" t="s">
        <v>1077</v>
      </c>
      <c r="H89" s="366">
        <v>56</v>
      </c>
      <c r="I89" s="366" t="str">
        <f>HLOOKUP(Introduction!$G$4,nametranslations,H89,FALSE)</f>
        <v>Hygiène : secondaire</v>
      </c>
      <c r="L89" s="366" t="s">
        <v>1078</v>
      </c>
      <c r="M89" s="366" t="s">
        <v>1079</v>
      </c>
      <c r="N89" s="366" t="s">
        <v>1080</v>
      </c>
      <c r="O89" s="366" t="s">
        <v>1081</v>
      </c>
      <c r="P89" s="366" t="s">
        <v>1082</v>
      </c>
      <c r="Q89" s="366" t="s">
        <v>1083</v>
      </c>
      <c r="R89" s="366"/>
      <c r="S89" s="366"/>
      <c r="T89" s="366" t="s">
        <v>1078</v>
      </c>
      <c r="U89" s="366" t="s">
        <v>235</v>
      </c>
    </row>
    <row r="90" spans="1:21" x14ac:dyDescent="0.25">
      <c r="A90" s="363" t="s">
        <v>21</v>
      </c>
      <c r="B90" s="363" t="s">
        <v>1084</v>
      </c>
      <c r="C90" s="363" t="s">
        <v>1085</v>
      </c>
      <c r="D90" s="363" t="s">
        <v>1086</v>
      </c>
      <c r="E90" s="363" t="s">
        <v>1087</v>
      </c>
      <c r="H90" s="366"/>
      <c r="I90" s="366"/>
      <c r="L90" s="366" t="s">
        <v>1088</v>
      </c>
      <c r="M90" s="366" t="s">
        <v>1089</v>
      </c>
      <c r="N90" s="366" t="s">
        <v>1090</v>
      </c>
      <c r="O90" s="366" t="s">
        <v>1091</v>
      </c>
      <c r="P90" s="366" t="s">
        <v>1092</v>
      </c>
      <c r="Q90" s="366" t="s">
        <v>1093</v>
      </c>
      <c r="R90" s="366"/>
      <c r="S90" s="366"/>
      <c r="T90" s="366" t="s">
        <v>1088</v>
      </c>
      <c r="U90" s="366" t="s">
        <v>235</v>
      </c>
    </row>
    <row r="91" spans="1:21" x14ac:dyDescent="0.25">
      <c r="A91" s="363" t="s">
        <v>28</v>
      </c>
      <c r="B91" s="363" t="s">
        <v>1094</v>
      </c>
      <c r="C91" s="363" t="s">
        <v>1095</v>
      </c>
      <c r="D91" s="363" t="s">
        <v>1096</v>
      </c>
      <c r="E91" s="363" t="s">
        <v>1097</v>
      </c>
      <c r="I91" s="366"/>
      <c r="L91" s="366" t="s">
        <v>1098</v>
      </c>
      <c r="M91" s="366" t="s">
        <v>1099</v>
      </c>
      <c r="N91" s="366" t="s">
        <v>1099</v>
      </c>
      <c r="O91" s="366" t="s">
        <v>1099</v>
      </c>
      <c r="P91" s="366" t="s">
        <v>1100</v>
      </c>
      <c r="Q91" s="366" t="s">
        <v>1101</v>
      </c>
      <c r="R91" s="366"/>
      <c r="S91" s="366"/>
      <c r="T91" s="366" t="s">
        <v>1098</v>
      </c>
      <c r="U91" s="367" t="s">
        <v>236</v>
      </c>
    </row>
    <row r="92" spans="1:21" x14ac:dyDescent="0.25">
      <c r="A92" s="363" t="s">
        <v>111</v>
      </c>
      <c r="B92" s="368" t="s">
        <v>1102</v>
      </c>
      <c r="C92" s="368" t="s">
        <v>1103</v>
      </c>
      <c r="D92" s="368" t="s">
        <v>1104</v>
      </c>
      <c r="E92" s="368" t="s">
        <v>1105</v>
      </c>
      <c r="I92" s="366"/>
      <c r="L92" s="366" t="s">
        <v>1106</v>
      </c>
      <c r="M92" s="366" t="s">
        <v>1107</v>
      </c>
      <c r="N92" s="366" t="s">
        <v>1108</v>
      </c>
      <c r="O92" s="366" t="s">
        <v>1109</v>
      </c>
      <c r="P92" s="366" t="s">
        <v>1110</v>
      </c>
      <c r="Q92" s="366" t="s">
        <v>1111</v>
      </c>
      <c r="R92" s="366"/>
      <c r="S92" s="366"/>
      <c r="T92" s="366" t="s">
        <v>1106</v>
      </c>
      <c r="U92" s="367" t="s">
        <v>237</v>
      </c>
    </row>
    <row r="93" spans="1:21" x14ac:dyDescent="0.25">
      <c r="A93" s="363" t="s">
        <v>110</v>
      </c>
      <c r="B93" s="368" t="s">
        <v>1112</v>
      </c>
      <c r="C93" s="368" t="s">
        <v>1113</v>
      </c>
      <c r="D93" s="368" t="s">
        <v>1114</v>
      </c>
      <c r="E93" s="368" t="s">
        <v>1115</v>
      </c>
      <c r="I93" s="366"/>
      <c r="L93" s="366" t="s">
        <v>1116</v>
      </c>
      <c r="M93" s="366" t="s">
        <v>1117</v>
      </c>
      <c r="N93" s="366" t="s">
        <v>1117</v>
      </c>
      <c r="O93" s="366" t="s">
        <v>1117</v>
      </c>
      <c r="P93" s="366" t="s">
        <v>1118</v>
      </c>
      <c r="Q93" s="366" t="s">
        <v>1119</v>
      </c>
      <c r="R93" s="366"/>
      <c r="S93" s="366"/>
      <c r="T93" s="366" t="s">
        <v>1116</v>
      </c>
      <c r="U93" s="366" t="s">
        <v>235</v>
      </c>
    </row>
    <row r="94" spans="1:21" x14ac:dyDescent="0.25">
      <c r="A94" s="363" t="s">
        <v>1120</v>
      </c>
      <c r="B94" s="368" t="s">
        <v>1120</v>
      </c>
      <c r="C94" s="368" t="s">
        <v>1120</v>
      </c>
      <c r="D94" s="368" t="s">
        <v>1121</v>
      </c>
      <c r="E94" s="368" t="s">
        <v>1120</v>
      </c>
      <c r="I94" s="366"/>
      <c r="L94" s="366" t="s">
        <v>1122</v>
      </c>
      <c r="M94" s="366" t="s">
        <v>1123</v>
      </c>
      <c r="N94" s="366" t="s">
        <v>1123</v>
      </c>
      <c r="O94" s="366" t="s">
        <v>1123</v>
      </c>
      <c r="P94" s="366" t="s">
        <v>1124</v>
      </c>
      <c r="Q94" s="366" t="s">
        <v>1125</v>
      </c>
      <c r="R94" s="366"/>
      <c r="S94" s="366"/>
      <c r="T94" s="366" t="s">
        <v>1122</v>
      </c>
      <c r="U94" s="366" t="s">
        <v>235</v>
      </c>
    </row>
    <row r="95" spans="1:21" x14ac:dyDescent="0.25">
      <c r="A95" s="368" t="s">
        <v>143</v>
      </c>
      <c r="B95" s="368" t="s">
        <v>1126</v>
      </c>
      <c r="C95" s="368" t="s">
        <v>1127</v>
      </c>
      <c r="D95" s="368" t="s">
        <v>1128</v>
      </c>
      <c r="E95" s="368" t="s">
        <v>1129</v>
      </c>
      <c r="I95" s="366"/>
      <c r="L95" s="366" t="s">
        <v>1130</v>
      </c>
      <c r="M95" s="366" t="s">
        <v>1131</v>
      </c>
      <c r="N95" s="366" t="s">
        <v>1132</v>
      </c>
      <c r="O95" s="366" t="s">
        <v>1133</v>
      </c>
      <c r="P95" s="366" t="s">
        <v>1134</v>
      </c>
      <c r="Q95" s="366" t="s">
        <v>1135</v>
      </c>
      <c r="R95" s="366"/>
      <c r="S95" s="366"/>
      <c r="T95" s="366" t="s">
        <v>1130</v>
      </c>
      <c r="U95" s="366" t="s">
        <v>235</v>
      </c>
    </row>
    <row r="96" spans="1:21" x14ac:dyDescent="0.25">
      <c r="A96" s="363" t="s">
        <v>1136</v>
      </c>
      <c r="B96" s="368" t="s">
        <v>1137</v>
      </c>
      <c r="C96" s="368" t="s">
        <v>1138</v>
      </c>
      <c r="D96" s="368" t="s">
        <v>1139</v>
      </c>
      <c r="E96" s="368" t="s">
        <v>1140</v>
      </c>
      <c r="I96" s="366"/>
      <c r="L96" s="366" t="s">
        <v>1141</v>
      </c>
      <c r="M96" s="366" t="s">
        <v>1142</v>
      </c>
      <c r="N96" s="366" t="s">
        <v>1143</v>
      </c>
      <c r="O96" s="366" t="s">
        <v>1144</v>
      </c>
      <c r="P96" s="366" t="s">
        <v>1145</v>
      </c>
      <c r="Q96" s="366" t="s">
        <v>1146</v>
      </c>
      <c r="R96" s="366"/>
      <c r="S96" s="366"/>
      <c r="T96" s="366" t="s">
        <v>1141</v>
      </c>
      <c r="U96" s="366" t="s">
        <v>235</v>
      </c>
    </row>
    <row r="97" spans="1:21" x14ac:dyDescent="0.25">
      <c r="A97" s="368" t="s">
        <v>163</v>
      </c>
      <c r="B97" s="368" t="s">
        <v>1147</v>
      </c>
      <c r="C97" s="368" t="s">
        <v>1148</v>
      </c>
      <c r="D97" s="368" t="s">
        <v>1149</v>
      </c>
      <c r="E97" s="368" t="s">
        <v>1150</v>
      </c>
      <c r="I97" s="366"/>
      <c r="L97" s="366" t="s">
        <v>1151</v>
      </c>
      <c r="M97" s="366" t="s">
        <v>1152</v>
      </c>
      <c r="N97" s="366" t="s">
        <v>1152</v>
      </c>
      <c r="O97" s="366" t="s">
        <v>1152</v>
      </c>
      <c r="P97" s="366" t="s">
        <v>1153</v>
      </c>
      <c r="Q97" s="366" t="s">
        <v>1154</v>
      </c>
      <c r="R97" s="366"/>
      <c r="S97" s="366"/>
      <c r="T97" s="366" t="s">
        <v>1151</v>
      </c>
      <c r="U97" s="367" t="s">
        <v>236</v>
      </c>
    </row>
    <row r="98" spans="1:21" x14ac:dyDescent="0.25">
      <c r="A98" s="363" t="s">
        <v>1155</v>
      </c>
      <c r="B98" s="368" t="s">
        <v>1156</v>
      </c>
      <c r="C98" s="368" t="s">
        <v>1157</v>
      </c>
      <c r="D98" s="368" t="s">
        <v>1158</v>
      </c>
      <c r="E98" s="368" t="s">
        <v>1159</v>
      </c>
      <c r="I98" s="366"/>
      <c r="L98" s="366" t="s">
        <v>1160</v>
      </c>
      <c r="M98" s="366" t="s">
        <v>1161</v>
      </c>
      <c r="N98" s="366" t="s">
        <v>1162</v>
      </c>
      <c r="O98" s="366" t="s">
        <v>1163</v>
      </c>
      <c r="P98" s="366" t="s">
        <v>1164</v>
      </c>
      <c r="Q98" s="366" t="s">
        <v>1165</v>
      </c>
      <c r="R98" s="366"/>
      <c r="S98" s="366"/>
      <c r="T98" s="366" t="s">
        <v>1160</v>
      </c>
      <c r="U98" s="366" t="s">
        <v>235</v>
      </c>
    </row>
    <row r="99" spans="1:21" x14ac:dyDescent="0.25">
      <c r="A99" s="368" t="s">
        <v>1166</v>
      </c>
      <c r="B99" s="368" t="s">
        <v>1166</v>
      </c>
      <c r="C99" s="368" t="s">
        <v>1166</v>
      </c>
      <c r="D99" s="368" t="s">
        <v>1167</v>
      </c>
      <c r="E99" s="368" t="s">
        <v>1168</v>
      </c>
      <c r="I99" s="366"/>
      <c r="L99" s="366" t="s">
        <v>1169</v>
      </c>
      <c r="M99" s="366" t="s">
        <v>1170</v>
      </c>
      <c r="N99" s="366" t="s">
        <v>1171</v>
      </c>
      <c r="O99" s="366" t="s">
        <v>1172</v>
      </c>
      <c r="P99" s="366" t="s">
        <v>1173</v>
      </c>
      <c r="Q99" s="366" t="s">
        <v>1174</v>
      </c>
      <c r="R99" s="366"/>
      <c r="S99" s="366"/>
      <c r="T99" s="366" t="s">
        <v>1169</v>
      </c>
      <c r="U99" s="366" t="s">
        <v>237</v>
      </c>
    </row>
    <row r="100" spans="1:21" x14ac:dyDescent="0.25">
      <c r="A100" s="365" t="s">
        <v>1175</v>
      </c>
      <c r="I100" s="366"/>
      <c r="L100" s="366" t="s">
        <v>1176</v>
      </c>
      <c r="M100" s="366" t="s">
        <v>1177</v>
      </c>
      <c r="N100" s="366" t="s">
        <v>1178</v>
      </c>
      <c r="O100" s="366" t="s">
        <v>1179</v>
      </c>
      <c r="P100" s="366" t="s">
        <v>1180</v>
      </c>
      <c r="Q100" s="366" t="s">
        <v>1181</v>
      </c>
      <c r="R100" s="366"/>
      <c r="S100" s="366"/>
      <c r="T100" s="366" t="s">
        <v>1176</v>
      </c>
      <c r="U100" s="366" t="s">
        <v>235</v>
      </c>
    </row>
    <row r="101" spans="1:21" x14ac:dyDescent="0.25">
      <c r="A101" s="363" t="s">
        <v>27</v>
      </c>
      <c r="B101" s="368" t="s">
        <v>1182</v>
      </c>
      <c r="C101" s="368" t="s">
        <v>1183</v>
      </c>
      <c r="D101" s="368" t="s">
        <v>1184</v>
      </c>
      <c r="E101" s="368" t="s">
        <v>1185</v>
      </c>
      <c r="I101" s="366"/>
      <c r="L101" s="366" t="s">
        <v>1186</v>
      </c>
      <c r="M101" s="366" t="s">
        <v>1187</v>
      </c>
      <c r="N101" s="366" t="s">
        <v>1188</v>
      </c>
      <c r="O101" s="366" t="s">
        <v>1187</v>
      </c>
      <c r="P101" s="366" t="s">
        <v>1189</v>
      </c>
      <c r="Q101" s="366" t="s">
        <v>1190</v>
      </c>
      <c r="R101" s="366"/>
      <c r="S101" s="366"/>
      <c r="T101" s="366" t="s">
        <v>1186</v>
      </c>
      <c r="U101" s="366" t="s">
        <v>235</v>
      </c>
    </row>
    <row r="102" spans="1:21" x14ac:dyDescent="0.25">
      <c r="A102" s="363" t="s">
        <v>55</v>
      </c>
      <c r="B102" s="368" t="s">
        <v>1191</v>
      </c>
      <c r="C102" s="368" t="s">
        <v>1192</v>
      </c>
      <c r="D102" s="368" t="s">
        <v>1193</v>
      </c>
      <c r="E102" s="368" t="s">
        <v>1194</v>
      </c>
      <c r="I102" s="366"/>
      <c r="L102" s="366" t="s">
        <v>1195</v>
      </c>
      <c r="M102" s="366" t="s">
        <v>1196</v>
      </c>
      <c r="N102" s="366" t="s">
        <v>1197</v>
      </c>
      <c r="O102" s="366" t="s">
        <v>1198</v>
      </c>
      <c r="P102" s="366" t="s">
        <v>1199</v>
      </c>
      <c r="Q102" s="366" t="s">
        <v>1200</v>
      </c>
      <c r="R102" s="366"/>
      <c r="S102" s="366"/>
      <c r="T102" s="366" t="s">
        <v>1195</v>
      </c>
      <c r="U102" s="366" t="s">
        <v>235</v>
      </c>
    </row>
    <row r="103" spans="1:21" x14ac:dyDescent="0.25">
      <c r="A103" s="363" t="s">
        <v>24</v>
      </c>
      <c r="B103" s="368" t="s">
        <v>1201</v>
      </c>
      <c r="C103" s="368" t="s">
        <v>1202</v>
      </c>
      <c r="D103" s="368" t="s">
        <v>1203</v>
      </c>
      <c r="E103" s="368" t="s">
        <v>1204</v>
      </c>
      <c r="I103" s="366"/>
      <c r="L103" s="366" t="s">
        <v>1205</v>
      </c>
      <c r="M103" s="366" t="s">
        <v>1206</v>
      </c>
      <c r="N103" s="366" t="s">
        <v>1207</v>
      </c>
      <c r="O103" s="366" t="s">
        <v>1206</v>
      </c>
      <c r="P103" s="366" t="s">
        <v>1208</v>
      </c>
      <c r="Q103" s="366" t="s">
        <v>1209</v>
      </c>
      <c r="R103" s="366"/>
      <c r="S103" s="366"/>
      <c r="T103" s="366" t="s">
        <v>1205</v>
      </c>
      <c r="U103" s="366" t="s">
        <v>235</v>
      </c>
    </row>
    <row r="104" spans="1:21" x14ac:dyDescent="0.25">
      <c r="A104" s="363" t="s">
        <v>0</v>
      </c>
      <c r="B104" s="368" t="s">
        <v>1210</v>
      </c>
      <c r="C104" s="368" t="s">
        <v>1211</v>
      </c>
      <c r="D104" s="368" t="s">
        <v>1212</v>
      </c>
      <c r="E104" s="368" t="s">
        <v>1213</v>
      </c>
      <c r="I104" s="366"/>
      <c r="L104" s="366" t="s">
        <v>1214</v>
      </c>
      <c r="M104" s="366" t="s">
        <v>1215</v>
      </c>
      <c r="N104" s="366" t="s">
        <v>1216</v>
      </c>
      <c r="O104" s="366" t="s">
        <v>1217</v>
      </c>
      <c r="P104" s="366" t="s">
        <v>1218</v>
      </c>
      <c r="Q104" s="366" t="s">
        <v>1219</v>
      </c>
      <c r="R104" s="366"/>
      <c r="S104" s="366"/>
      <c r="T104" s="366" t="s">
        <v>1214</v>
      </c>
      <c r="U104" s="366" t="s">
        <v>235</v>
      </c>
    </row>
    <row r="105" spans="1:21" x14ac:dyDescent="0.25">
      <c r="A105" s="363" t="s">
        <v>37</v>
      </c>
      <c r="B105" s="368" t="s">
        <v>1220</v>
      </c>
      <c r="C105" s="368" t="s">
        <v>1220</v>
      </c>
      <c r="D105" s="368" t="s">
        <v>1221</v>
      </c>
      <c r="E105" s="368" t="s">
        <v>1222</v>
      </c>
      <c r="I105" s="366"/>
      <c r="L105" s="366" t="s">
        <v>1223</v>
      </c>
      <c r="M105" s="366" t="s">
        <v>1224</v>
      </c>
      <c r="N105" s="366" t="s">
        <v>1225</v>
      </c>
      <c r="O105" s="366" t="s">
        <v>1226</v>
      </c>
      <c r="P105" s="366" t="s">
        <v>1227</v>
      </c>
      <c r="Q105" s="366" t="s">
        <v>1228</v>
      </c>
      <c r="R105" s="366"/>
      <c r="S105" s="366"/>
      <c r="T105" s="366" t="s">
        <v>1223</v>
      </c>
      <c r="U105" s="366" t="s">
        <v>235</v>
      </c>
    </row>
    <row r="106" spans="1:21" x14ac:dyDescent="0.25">
      <c r="A106" s="363" t="s">
        <v>1229</v>
      </c>
      <c r="B106" s="368" t="s">
        <v>1230</v>
      </c>
      <c r="C106" s="368" t="s">
        <v>1231</v>
      </c>
      <c r="D106" s="368" t="s">
        <v>1232</v>
      </c>
      <c r="E106" s="368" t="s">
        <v>1233</v>
      </c>
      <c r="I106" s="366"/>
      <c r="L106" s="366" t="s">
        <v>1234</v>
      </c>
      <c r="M106" s="366" t="s">
        <v>1235</v>
      </c>
      <c r="N106" s="366" t="s">
        <v>1236</v>
      </c>
      <c r="O106" s="366" t="s">
        <v>1237</v>
      </c>
      <c r="P106" s="366" t="s">
        <v>1238</v>
      </c>
      <c r="Q106" s="366" t="s">
        <v>1239</v>
      </c>
      <c r="R106" s="366"/>
      <c r="S106" s="366"/>
      <c r="T106" s="366" t="s">
        <v>1234</v>
      </c>
      <c r="U106" s="366" t="s">
        <v>235</v>
      </c>
    </row>
    <row r="107" spans="1:21" x14ac:dyDescent="0.25">
      <c r="A107" s="363" t="s">
        <v>97</v>
      </c>
      <c r="B107" s="368" t="s">
        <v>1240</v>
      </c>
      <c r="C107" s="368" t="s">
        <v>1241</v>
      </c>
      <c r="D107" s="368" t="s">
        <v>1242</v>
      </c>
      <c r="E107" s="368" t="s">
        <v>1243</v>
      </c>
      <c r="L107" s="366" t="s">
        <v>1244</v>
      </c>
      <c r="M107" s="366" t="s">
        <v>1245</v>
      </c>
      <c r="N107" s="366" t="s">
        <v>1245</v>
      </c>
      <c r="O107" s="366" t="s">
        <v>1245</v>
      </c>
      <c r="P107" s="366" t="s">
        <v>1246</v>
      </c>
      <c r="Q107" s="366" t="s">
        <v>1247</v>
      </c>
      <c r="R107" s="366"/>
      <c r="S107" s="366"/>
      <c r="T107" s="366" t="s">
        <v>1244</v>
      </c>
      <c r="U107" s="367" t="s">
        <v>239</v>
      </c>
    </row>
    <row r="108" spans="1:21" x14ac:dyDescent="0.25">
      <c r="A108" s="363" t="s">
        <v>98</v>
      </c>
      <c r="B108" s="368" t="s">
        <v>1248</v>
      </c>
      <c r="C108" s="368" t="s">
        <v>1249</v>
      </c>
      <c r="D108" s="368" t="s">
        <v>1250</v>
      </c>
      <c r="E108" s="368" t="s">
        <v>1251</v>
      </c>
      <c r="I108" s="371" t="s">
        <v>1252</v>
      </c>
      <c r="L108" s="366" t="s">
        <v>1253</v>
      </c>
      <c r="M108" s="366" t="s">
        <v>1254</v>
      </c>
      <c r="N108" s="366" t="s">
        <v>1255</v>
      </c>
      <c r="O108" s="366" t="s">
        <v>1256</v>
      </c>
      <c r="P108" s="366" t="s">
        <v>1257</v>
      </c>
      <c r="Q108" s="366" t="s">
        <v>1258</v>
      </c>
      <c r="R108" s="366"/>
      <c r="S108" s="366"/>
      <c r="T108" s="366" t="s">
        <v>1253</v>
      </c>
      <c r="U108" s="366" t="s">
        <v>235</v>
      </c>
    </row>
    <row r="109" spans="1:21" x14ac:dyDescent="0.25">
      <c r="A109" s="363" t="s">
        <v>56</v>
      </c>
      <c r="B109" s="368" t="s">
        <v>1259</v>
      </c>
      <c r="C109" s="368" t="s">
        <v>1260</v>
      </c>
      <c r="D109" s="368" t="s">
        <v>1261</v>
      </c>
      <c r="E109" s="368" t="s">
        <v>1262</v>
      </c>
      <c r="I109" s="366" t="str">
        <f>HLOOKUP(Introduction!$G$4,nametranslations,94,FALSE)</f>
        <v>EMIS</v>
      </c>
      <c r="L109" s="366" t="s">
        <v>1263</v>
      </c>
      <c r="M109" s="366" t="s">
        <v>1264</v>
      </c>
      <c r="N109" s="366" t="s">
        <v>1265</v>
      </c>
      <c r="O109" s="366" t="s">
        <v>1264</v>
      </c>
      <c r="P109" s="366" t="s">
        <v>1266</v>
      </c>
      <c r="Q109" s="366" t="s">
        <v>1267</v>
      </c>
      <c r="R109" s="366"/>
      <c r="S109" s="366"/>
      <c r="T109" s="366" t="s">
        <v>1263</v>
      </c>
      <c r="U109" s="366" t="s">
        <v>235</v>
      </c>
    </row>
    <row r="110" spans="1:21" x14ac:dyDescent="0.25">
      <c r="A110" s="363" t="s">
        <v>1268</v>
      </c>
      <c r="B110" s="368" t="s">
        <v>1269</v>
      </c>
      <c r="C110" s="368" t="s">
        <v>1270</v>
      </c>
      <c r="D110" s="368" t="s">
        <v>1271</v>
      </c>
      <c r="E110" s="368" t="s">
        <v>1272</v>
      </c>
      <c r="I110" s="366" t="str">
        <f>HLOOKUP(Introduction!$G$4,nametranslations,95,FALSE)</f>
        <v>Enquête</v>
      </c>
      <c r="L110" s="366" t="s">
        <v>1273</v>
      </c>
      <c r="M110" s="366" t="s">
        <v>145</v>
      </c>
      <c r="N110" s="366" t="s">
        <v>1274</v>
      </c>
      <c r="O110" s="366" t="s">
        <v>1275</v>
      </c>
      <c r="P110" s="366" t="s">
        <v>1276</v>
      </c>
      <c r="Q110" s="366" t="s">
        <v>1277</v>
      </c>
      <c r="R110" s="366"/>
      <c r="S110" s="366"/>
      <c r="T110" s="366" t="s">
        <v>1273</v>
      </c>
      <c r="U110" s="366" t="s">
        <v>237</v>
      </c>
    </row>
    <row r="111" spans="1:21" x14ac:dyDescent="0.25">
      <c r="A111" s="363" t="s">
        <v>12</v>
      </c>
      <c r="B111" s="363" t="s">
        <v>1278</v>
      </c>
      <c r="C111" s="368" t="s">
        <v>1279</v>
      </c>
      <c r="D111" s="368" t="s">
        <v>1280</v>
      </c>
      <c r="E111" s="368" t="s">
        <v>1281</v>
      </c>
      <c r="I111" s="366" t="str">
        <f>HLOOKUP(Introduction!$G$4,nametranslations,96,FALSE)</f>
        <v>Recensement</v>
      </c>
      <c r="L111" s="366" t="s">
        <v>1282</v>
      </c>
      <c r="M111" s="366" t="s">
        <v>1283</v>
      </c>
      <c r="N111" s="366" t="s">
        <v>1284</v>
      </c>
      <c r="O111" s="366" t="s">
        <v>1283</v>
      </c>
      <c r="P111" s="366" t="s">
        <v>1285</v>
      </c>
      <c r="Q111" s="366" t="s">
        <v>1286</v>
      </c>
      <c r="R111" s="366"/>
      <c r="S111" s="366"/>
      <c r="T111" s="366" t="s">
        <v>1282</v>
      </c>
      <c r="U111" s="366" t="s">
        <v>235</v>
      </c>
    </row>
    <row r="112" spans="1:21" x14ac:dyDescent="0.25">
      <c r="A112" s="363" t="s">
        <v>106</v>
      </c>
      <c r="B112" s="368" t="s">
        <v>1287</v>
      </c>
      <c r="C112" s="368" t="s">
        <v>1288</v>
      </c>
      <c r="D112" s="368" t="s">
        <v>1289</v>
      </c>
      <c r="E112" s="368" t="s">
        <v>1290</v>
      </c>
      <c r="I112" s="366" t="str">
        <f>HLOOKUP(Introduction!$G$4,nametranslations,97,FALSE)</f>
        <v>Autre</v>
      </c>
      <c r="L112" s="366" t="s">
        <v>1291</v>
      </c>
      <c r="M112" s="366" t="s">
        <v>1292</v>
      </c>
      <c r="N112" s="366" t="s">
        <v>1292</v>
      </c>
      <c r="O112" s="366" t="s">
        <v>1292</v>
      </c>
      <c r="P112" s="366" t="s">
        <v>1293</v>
      </c>
      <c r="Q112" s="366" t="s">
        <v>1294</v>
      </c>
      <c r="R112" s="366"/>
      <c r="S112" s="366"/>
      <c r="T112" s="366" t="s">
        <v>1291</v>
      </c>
      <c r="U112" s="366" t="s">
        <v>235</v>
      </c>
    </row>
    <row r="113" spans="1:21" x14ac:dyDescent="0.25">
      <c r="A113" s="363" t="s">
        <v>94</v>
      </c>
      <c r="B113" s="368" t="s">
        <v>1295</v>
      </c>
      <c r="C113" s="368" t="s">
        <v>1296</v>
      </c>
      <c r="D113" s="368" t="s">
        <v>1297</v>
      </c>
      <c r="E113" s="368" t="s">
        <v>1298</v>
      </c>
      <c r="I113" s="366" t="str">
        <f>HLOOKUP(Introduction!$G$4,nametranslations,98,FALSE)</f>
        <v>Enquête avec microdonnées</v>
      </c>
      <c r="L113" s="366" t="s">
        <v>1299</v>
      </c>
      <c r="M113" s="366" t="s">
        <v>1300</v>
      </c>
      <c r="N113" s="366" t="s">
        <v>1301</v>
      </c>
      <c r="O113" s="366" t="s">
        <v>1302</v>
      </c>
      <c r="P113" s="366" t="s">
        <v>1303</v>
      </c>
      <c r="Q113" s="366" t="s">
        <v>1304</v>
      </c>
      <c r="R113" s="366"/>
      <c r="S113" s="366"/>
      <c r="T113" s="366" t="s">
        <v>1299</v>
      </c>
      <c r="U113" s="367" t="s">
        <v>239</v>
      </c>
    </row>
    <row r="114" spans="1:21" x14ac:dyDescent="0.25">
      <c r="A114" s="363" t="s">
        <v>95</v>
      </c>
      <c r="B114" s="368" t="s">
        <v>1305</v>
      </c>
      <c r="C114" s="368" t="s">
        <v>1306</v>
      </c>
      <c r="D114" s="368" t="s">
        <v>1307</v>
      </c>
      <c r="E114" s="368" t="s">
        <v>1308</v>
      </c>
      <c r="I114" s="366" t="str">
        <f>HLOOKUP(Introduction!$G$4,nametranslations,99,FALSE)</f>
        <v>Admin</v>
      </c>
      <c r="L114" s="366" t="s">
        <v>1309</v>
      </c>
      <c r="M114" s="366" t="s">
        <v>1310</v>
      </c>
      <c r="N114" s="366" t="s">
        <v>1311</v>
      </c>
      <c r="O114" s="366" t="s">
        <v>1312</v>
      </c>
      <c r="P114" s="366" t="s">
        <v>1313</v>
      </c>
      <c r="Q114" s="366" t="s">
        <v>1314</v>
      </c>
      <c r="R114" s="366"/>
      <c r="S114" s="366"/>
      <c r="T114" s="366" t="s">
        <v>1309</v>
      </c>
      <c r="U114" s="366" t="s">
        <v>235</v>
      </c>
    </row>
    <row r="115" spans="1:21" x14ac:dyDescent="0.25">
      <c r="A115" s="363" t="s">
        <v>23</v>
      </c>
      <c r="B115" s="368" t="s">
        <v>1315</v>
      </c>
      <c r="C115" s="368" t="s">
        <v>1316</v>
      </c>
      <c r="D115" s="368" t="s">
        <v>1317</v>
      </c>
      <c r="E115" s="368" t="s">
        <v>1318</v>
      </c>
      <c r="L115" s="366" t="s">
        <v>1319</v>
      </c>
      <c r="M115" s="366" t="s">
        <v>1320</v>
      </c>
      <c r="N115" s="366" t="s">
        <v>1320</v>
      </c>
      <c r="O115" s="366" t="s">
        <v>1321</v>
      </c>
      <c r="P115" s="366" t="s">
        <v>1322</v>
      </c>
      <c r="Q115" s="366" t="s">
        <v>1323</v>
      </c>
      <c r="R115" s="366"/>
      <c r="S115" s="366"/>
      <c r="T115" s="366" t="s">
        <v>1319</v>
      </c>
      <c r="U115" s="367" t="s">
        <v>235</v>
      </c>
    </row>
    <row r="116" spans="1:21" x14ac:dyDescent="0.25">
      <c r="A116" s="363" t="s">
        <v>20</v>
      </c>
      <c r="B116" s="368" t="s">
        <v>1324</v>
      </c>
      <c r="C116" s="368" t="s">
        <v>1325</v>
      </c>
      <c r="D116" s="368" t="s">
        <v>1326</v>
      </c>
      <c r="E116" s="368" t="s">
        <v>1327</v>
      </c>
      <c r="L116" s="366" t="s">
        <v>1328</v>
      </c>
      <c r="M116" s="366" t="s">
        <v>1329</v>
      </c>
      <c r="N116" s="366" t="s">
        <v>1329</v>
      </c>
      <c r="O116" s="366" t="s">
        <v>1329</v>
      </c>
      <c r="P116" s="366" t="s">
        <v>1330</v>
      </c>
      <c r="Q116" s="366" t="s">
        <v>1331</v>
      </c>
      <c r="R116" s="366"/>
      <c r="S116" s="366"/>
      <c r="T116" s="366" t="s">
        <v>1328</v>
      </c>
      <c r="U116" s="366" t="s">
        <v>235</v>
      </c>
    </row>
    <row r="117" spans="1:21" x14ac:dyDescent="0.25">
      <c r="A117" s="363" t="s">
        <v>22</v>
      </c>
      <c r="B117" s="368" t="s">
        <v>1332</v>
      </c>
      <c r="C117" s="368" t="s">
        <v>1333</v>
      </c>
      <c r="D117" s="368" t="s">
        <v>1334</v>
      </c>
      <c r="E117" s="368" t="s">
        <v>1335</v>
      </c>
      <c r="L117" s="366" t="s">
        <v>1336</v>
      </c>
      <c r="M117" s="366" t="s">
        <v>1337</v>
      </c>
      <c r="N117" s="366" t="s">
        <v>1338</v>
      </c>
      <c r="O117" s="366" t="s">
        <v>1339</v>
      </c>
      <c r="P117" s="366" t="s">
        <v>1340</v>
      </c>
      <c r="Q117" s="366" t="s">
        <v>1341</v>
      </c>
      <c r="R117" s="366"/>
      <c r="S117" s="366"/>
      <c r="T117" s="366" t="s">
        <v>1336</v>
      </c>
      <c r="U117" s="367" t="s">
        <v>235</v>
      </c>
    </row>
    <row r="118" spans="1:21" x14ac:dyDescent="0.25">
      <c r="A118" s="363" t="s">
        <v>3</v>
      </c>
      <c r="B118" s="368" t="s">
        <v>1342</v>
      </c>
      <c r="C118" s="368" t="s">
        <v>1343</v>
      </c>
      <c r="D118" s="368" t="s">
        <v>1344</v>
      </c>
      <c r="E118" s="368" t="s">
        <v>1345</v>
      </c>
      <c r="L118" s="366" t="s">
        <v>1346</v>
      </c>
      <c r="M118" s="366" t="s">
        <v>1347</v>
      </c>
      <c r="N118" s="366" t="s">
        <v>1348</v>
      </c>
      <c r="O118" s="366" t="s">
        <v>1349</v>
      </c>
      <c r="P118" s="366" t="s">
        <v>1350</v>
      </c>
      <c r="Q118" s="366" t="s">
        <v>1351</v>
      </c>
      <c r="R118" s="366"/>
      <c r="S118" s="366"/>
      <c r="T118" s="366" t="s">
        <v>1346</v>
      </c>
      <c r="U118" s="366" t="s">
        <v>235</v>
      </c>
    </row>
    <row r="119" spans="1:21" x14ac:dyDescent="0.25">
      <c r="A119" s="363" t="s">
        <v>52</v>
      </c>
      <c r="B119" s="368" t="s">
        <v>1352</v>
      </c>
      <c r="C119" s="368" t="s">
        <v>1353</v>
      </c>
      <c r="D119" s="368" t="s">
        <v>1354</v>
      </c>
      <c r="E119" s="368" t="s">
        <v>1355</v>
      </c>
      <c r="L119" s="366" t="s">
        <v>1356</v>
      </c>
      <c r="M119" s="366" t="s">
        <v>1357</v>
      </c>
      <c r="N119" s="366" t="s">
        <v>1357</v>
      </c>
      <c r="O119" s="366" t="s">
        <v>1357</v>
      </c>
      <c r="P119" s="366" t="s">
        <v>1358</v>
      </c>
      <c r="Q119" s="366" t="s">
        <v>1359</v>
      </c>
      <c r="R119" s="366"/>
      <c r="S119" s="366"/>
      <c r="T119" s="366" t="s">
        <v>1356</v>
      </c>
      <c r="U119" s="366" t="s">
        <v>235</v>
      </c>
    </row>
    <row r="120" spans="1:21" x14ac:dyDescent="0.25">
      <c r="A120" s="363" t="s">
        <v>57</v>
      </c>
      <c r="B120" s="368" t="s">
        <v>1360</v>
      </c>
      <c r="C120" s="368" t="s">
        <v>1361</v>
      </c>
      <c r="D120" s="368" t="s">
        <v>1362</v>
      </c>
      <c r="E120" s="368" t="s">
        <v>1363</v>
      </c>
      <c r="L120" s="366" t="s">
        <v>1364</v>
      </c>
      <c r="M120" s="366" t="s">
        <v>1365</v>
      </c>
      <c r="N120" s="366" t="s">
        <v>1366</v>
      </c>
      <c r="O120" s="366" t="s">
        <v>1367</v>
      </c>
      <c r="P120" s="366" t="s">
        <v>1368</v>
      </c>
      <c r="Q120" s="366" t="s">
        <v>1369</v>
      </c>
      <c r="R120" s="366"/>
      <c r="S120" s="366"/>
      <c r="T120" s="366" t="s">
        <v>1364</v>
      </c>
      <c r="U120" s="366" t="s">
        <v>235</v>
      </c>
    </row>
    <row r="121" spans="1:21" x14ac:dyDescent="0.25">
      <c r="A121" s="363" t="s">
        <v>99</v>
      </c>
      <c r="B121" s="368" t="s">
        <v>1370</v>
      </c>
      <c r="C121" s="368" t="s">
        <v>1371</v>
      </c>
      <c r="D121" s="368" t="s">
        <v>1372</v>
      </c>
      <c r="E121" s="368" t="s">
        <v>1373</v>
      </c>
      <c r="L121" s="366" t="s">
        <v>1374</v>
      </c>
      <c r="M121" s="366" t="s">
        <v>1375</v>
      </c>
      <c r="N121" s="366" t="s">
        <v>1376</v>
      </c>
      <c r="O121" s="366" t="s">
        <v>1377</v>
      </c>
      <c r="P121" s="366" t="s">
        <v>1378</v>
      </c>
      <c r="Q121" s="366" t="s">
        <v>1379</v>
      </c>
      <c r="R121" s="366"/>
      <c r="S121" s="366"/>
      <c r="T121" s="366" t="s">
        <v>1374</v>
      </c>
      <c r="U121" s="366" t="s">
        <v>235</v>
      </c>
    </row>
    <row r="122" spans="1:21" x14ac:dyDescent="0.25">
      <c r="A122" s="363" t="s">
        <v>113</v>
      </c>
      <c r="B122" s="368" t="s">
        <v>1380</v>
      </c>
      <c r="C122" s="368" t="s">
        <v>1381</v>
      </c>
      <c r="D122" s="368" t="s">
        <v>1382</v>
      </c>
      <c r="E122" s="368" t="s">
        <v>1383</v>
      </c>
      <c r="L122" s="366" t="s">
        <v>1384</v>
      </c>
      <c r="M122" s="366" t="s">
        <v>1385</v>
      </c>
      <c r="N122" s="366" t="s">
        <v>1386</v>
      </c>
      <c r="O122" s="366" t="s">
        <v>1385</v>
      </c>
      <c r="P122" s="366" t="s">
        <v>1387</v>
      </c>
      <c r="Q122" s="366" t="s">
        <v>1388</v>
      </c>
      <c r="R122" s="366"/>
      <c r="S122" s="366"/>
      <c r="T122" s="366" t="s">
        <v>1384</v>
      </c>
      <c r="U122" s="367" t="s">
        <v>239</v>
      </c>
    </row>
    <row r="123" spans="1:21" x14ac:dyDescent="0.25">
      <c r="A123" s="363" t="s">
        <v>114</v>
      </c>
      <c r="B123" s="368" t="s">
        <v>1389</v>
      </c>
      <c r="C123" s="368" t="s">
        <v>1390</v>
      </c>
      <c r="D123" s="368" t="s">
        <v>1391</v>
      </c>
      <c r="E123" s="368" t="s">
        <v>1392</v>
      </c>
      <c r="L123" s="366" t="s">
        <v>1393</v>
      </c>
      <c r="M123" s="366" t="s">
        <v>1394</v>
      </c>
      <c r="N123" s="366" t="s">
        <v>1395</v>
      </c>
      <c r="O123" s="366" t="s">
        <v>1396</v>
      </c>
      <c r="P123" s="366" t="s">
        <v>1397</v>
      </c>
      <c r="Q123" s="366" t="s">
        <v>1398</v>
      </c>
      <c r="R123" s="366"/>
      <c r="S123" s="366"/>
      <c r="T123" s="366" t="s">
        <v>1393</v>
      </c>
      <c r="U123" s="366" t="s">
        <v>237</v>
      </c>
    </row>
    <row r="124" spans="1:21" x14ac:dyDescent="0.25">
      <c r="A124" s="363" t="s">
        <v>30</v>
      </c>
      <c r="B124" s="368" t="s">
        <v>1399</v>
      </c>
      <c r="C124" s="368" t="s">
        <v>1400</v>
      </c>
      <c r="D124" s="368" t="s">
        <v>1401</v>
      </c>
      <c r="E124" s="368" t="s">
        <v>1402</v>
      </c>
      <c r="L124" s="366" t="s">
        <v>1403</v>
      </c>
      <c r="M124" s="366" t="s">
        <v>1404</v>
      </c>
      <c r="N124" s="366" t="s">
        <v>1405</v>
      </c>
      <c r="O124" s="366" t="s">
        <v>1406</v>
      </c>
      <c r="P124" s="366" t="s">
        <v>1407</v>
      </c>
      <c r="Q124" s="366" t="s">
        <v>1408</v>
      </c>
      <c r="R124" s="366"/>
      <c r="S124" s="366"/>
      <c r="T124" s="366" t="s">
        <v>1403</v>
      </c>
      <c r="U124" s="366" t="s">
        <v>239</v>
      </c>
    </row>
    <row r="125" spans="1:21" x14ac:dyDescent="0.25">
      <c r="A125" s="363" t="s">
        <v>26</v>
      </c>
      <c r="B125" s="368" t="s">
        <v>1409</v>
      </c>
      <c r="C125" s="368" t="s">
        <v>1410</v>
      </c>
      <c r="D125" s="368" t="s">
        <v>1411</v>
      </c>
      <c r="E125" s="368" t="s">
        <v>1412</v>
      </c>
      <c r="L125" s="366" t="s">
        <v>1413</v>
      </c>
      <c r="M125" s="366" t="s">
        <v>1414</v>
      </c>
      <c r="N125" s="366" t="s">
        <v>1415</v>
      </c>
      <c r="O125" s="366" t="s">
        <v>1414</v>
      </c>
      <c r="P125" s="366" t="s">
        <v>1416</v>
      </c>
      <c r="Q125" s="366" t="s">
        <v>1417</v>
      </c>
      <c r="R125" s="366"/>
      <c r="S125" s="366"/>
      <c r="T125" s="366" t="s">
        <v>1413</v>
      </c>
      <c r="U125" s="366" t="s">
        <v>235</v>
      </c>
    </row>
    <row r="126" spans="1:21" x14ac:dyDescent="0.25">
      <c r="A126" s="363" t="s">
        <v>127</v>
      </c>
      <c r="B126" s="368" t="s">
        <v>1418</v>
      </c>
      <c r="C126" s="368" t="s">
        <v>1002</v>
      </c>
      <c r="D126" s="368" t="s">
        <v>1003</v>
      </c>
      <c r="E126" s="368" t="s">
        <v>1004</v>
      </c>
      <c r="L126" s="366" t="s">
        <v>1419</v>
      </c>
      <c r="M126" s="366" t="s">
        <v>1420</v>
      </c>
      <c r="N126" s="366" t="s">
        <v>1421</v>
      </c>
      <c r="O126" s="366" t="s">
        <v>1422</v>
      </c>
      <c r="P126" s="366" t="s">
        <v>1423</v>
      </c>
      <c r="Q126" s="366" t="s">
        <v>1424</v>
      </c>
      <c r="R126" s="366"/>
      <c r="S126" s="366"/>
      <c r="T126" s="366" t="s">
        <v>1419</v>
      </c>
      <c r="U126" s="367" t="s">
        <v>239</v>
      </c>
    </row>
    <row r="127" spans="1:21" x14ac:dyDescent="0.25">
      <c r="A127" s="363" t="s">
        <v>128</v>
      </c>
      <c r="B127" s="368" t="s">
        <v>1425</v>
      </c>
      <c r="C127" s="368" t="s">
        <v>1426</v>
      </c>
      <c r="D127" s="368" t="s">
        <v>1427</v>
      </c>
      <c r="E127" s="368" t="s">
        <v>1428</v>
      </c>
      <c r="L127" s="366" t="s">
        <v>1429</v>
      </c>
      <c r="M127" s="366" t="s">
        <v>1430</v>
      </c>
      <c r="N127" s="366" t="s">
        <v>1431</v>
      </c>
      <c r="O127" s="366" t="s">
        <v>1432</v>
      </c>
      <c r="P127" s="366" t="s">
        <v>1433</v>
      </c>
      <c r="Q127" s="366" t="s">
        <v>1434</v>
      </c>
      <c r="R127" s="366"/>
      <c r="S127" s="366"/>
      <c r="T127" s="366" t="s">
        <v>1429</v>
      </c>
      <c r="U127" s="366" t="s">
        <v>235</v>
      </c>
    </row>
    <row r="128" spans="1:21" x14ac:dyDescent="0.25">
      <c r="A128" s="363" t="s">
        <v>112</v>
      </c>
      <c r="B128" s="368" t="s">
        <v>1435</v>
      </c>
      <c r="C128" s="368" t="s">
        <v>1436</v>
      </c>
      <c r="D128" s="368" t="s">
        <v>1437</v>
      </c>
      <c r="E128" s="368" t="s">
        <v>1438</v>
      </c>
      <c r="L128" s="366" t="s">
        <v>1439</v>
      </c>
      <c r="M128" s="366" t="s">
        <v>1440</v>
      </c>
      <c r="N128" s="366" t="s">
        <v>1440</v>
      </c>
      <c r="O128" s="366" t="s">
        <v>1440</v>
      </c>
      <c r="P128" s="366" t="s">
        <v>1441</v>
      </c>
      <c r="Q128" s="366" t="s">
        <v>1442</v>
      </c>
      <c r="R128" s="366"/>
      <c r="S128" s="366"/>
      <c r="T128" s="366" t="s">
        <v>1439</v>
      </c>
      <c r="U128" s="366" t="s">
        <v>235</v>
      </c>
    </row>
    <row r="129" spans="1:21" x14ac:dyDescent="0.25">
      <c r="A129" s="363" t="s">
        <v>168</v>
      </c>
      <c r="B129" s="368" t="s">
        <v>1443</v>
      </c>
      <c r="C129" s="368" t="s">
        <v>1444</v>
      </c>
      <c r="D129" s="368" t="s">
        <v>1445</v>
      </c>
      <c r="E129" s="368" t="s">
        <v>1446</v>
      </c>
      <c r="L129" s="366" t="s">
        <v>1447</v>
      </c>
      <c r="M129" s="366" t="s">
        <v>1448</v>
      </c>
      <c r="N129" s="366" t="s">
        <v>1448</v>
      </c>
      <c r="O129" s="366" t="s">
        <v>1448</v>
      </c>
      <c r="P129" s="366" t="s">
        <v>1449</v>
      </c>
      <c r="Q129" s="366" t="s">
        <v>1450</v>
      </c>
      <c r="R129" s="366"/>
      <c r="S129" s="366"/>
      <c r="T129" s="366" t="s">
        <v>1447</v>
      </c>
      <c r="U129" s="366" t="s">
        <v>235</v>
      </c>
    </row>
    <row r="130" spans="1:21" x14ac:dyDescent="0.25">
      <c r="A130" s="363" t="s">
        <v>1451</v>
      </c>
      <c r="B130" s="368" t="s">
        <v>1451</v>
      </c>
      <c r="C130" s="368" t="s">
        <v>1452</v>
      </c>
      <c r="D130" s="368" t="s">
        <v>1453</v>
      </c>
      <c r="E130" s="368" t="s">
        <v>1454</v>
      </c>
      <c r="L130" s="366" t="s">
        <v>1455</v>
      </c>
      <c r="M130" s="366" t="s">
        <v>1456</v>
      </c>
      <c r="N130" s="366" t="s">
        <v>1456</v>
      </c>
      <c r="O130" s="366" t="s">
        <v>1456</v>
      </c>
      <c r="P130" s="366" t="s">
        <v>1457</v>
      </c>
      <c r="Q130" s="366" t="s">
        <v>1458</v>
      </c>
      <c r="R130" s="366"/>
      <c r="S130" s="366"/>
      <c r="T130" s="366" t="s">
        <v>1455</v>
      </c>
      <c r="U130" s="366" t="s">
        <v>235</v>
      </c>
    </row>
    <row r="131" spans="1:21" x14ac:dyDescent="0.25">
      <c r="A131" s="363" t="s">
        <v>1459</v>
      </c>
      <c r="B131" s="368" t="s">
        <v>1460</v>
      </c>
      <c r="C131" s="368" t="s">
        <v>1461</v>
      </c>
      <c r="D131" s="368" t="s">
        <v>1462</v>
      </c>
      <c r="E131" s="368" t="s">
        <v>1463</v>
      </c>
      <c r="L131" s="366" t="s">
        <v>1464</v>
      </c>
      <c r="M131" s="366" t="s">
        <v>1465</v>
      </c>
      <c r="N131" s="366" t="s">
        <v>1466</v>
      </c>
      <c r="O131" s="366" t="s">
        <v>1467</v>
      </c>
      <c r="P131" s="366" t="s">
        <v>1468</v>
      </c>
      <c r="Q131" s="366" t="s">
        <v>1469</v>
      </c>
      <c r="R131" s="366"/>
      <c r="S131" s="366"/>
      <c r="T131" s="366" t="s">
        <v>1464</v>
      </c>
      <c r="U131" s="366" t="s">
        <v>235</v>
      </c>
    </row>
    <row r="132" spans="1:21" x14ac:dyDescent="0.25">
      <c r="A132" s="363" t="s">
        <v>1470</v>
      </c>
      <c r="B132" s="368" t="s">
        <v>1471</v>
      </c>
      <c r="C132" s="368" t="s">
        <v>1472</v>
      </c>
      <c r="D132" s="368" t="s">
        <v>1473</v>
      </c>
      <c r="E132" s="368" t="s">
        <v>1474</v>
      </c>
      <c r="L132" s="366" t="s">
        <v>1475</v>
      </c>
      <c r="M132" s="366" t="s">
        <v>1476</v>
      </c>
      <c r="N132" s="366" t="s">
        <v>1476</v>
      </c>
      <c r="O132" s="366" t="s">
        <v>1477</v>
      </c>
      <c r="P132" s="366" t="s">
        <v>1478</v>
      </c>
      <c r="Q132" s="366" t="s">
        <v>1479</v>
      </c>
      <c r="R132" s="366"/>
      <c r="S132" s="366"/>
      <c r="T132" s="366" t="s">
        <v>1475</v>
      </c>
      <c r="U132" s="366" t="s">
        <v>237</v>
      </c>
    </row>
    <row r="133" spans="1:21" x14ac:dyDescent="0.25">
      <c r="A133" s="363" t="s">
        <v>1480</v>
      </c>
      <c r="B133" s="368" t="s">
        <v>1481</v>
      </c>
      <c r="C133" s="368" t="s">
        <v>1482</v>
      </c>
      <c r="D133" s="368" t="s">
        <v>1483</v>
      </c>
      <c r="E133" s="368" t="s">
        <v>1484</v>
      </c>
      <c r="L133" s="366" t="s">
        <v>1485</v>
      </c>
      <c r="M133" s="366" t="s">
        <v>1486</v>
      </c>
      <c r="N133" s="366" t="s">
        <v>1487</v>
      </c>
      <c r="O133" s="366" t="s">
        <v>1488</v>
      </c>
      <c r="P133" s="366" t="s">
        <v>1489</v>
      </c>
      <c r="Q133" s="366" t="s">
        <v>1490</v>
      </c>
      <c r="R133" s="366"/>
      <c r="S133" s="366"/>
      <c r="T133" s="366" t="s">
        <v>1485</v>
      </c>
      <c r="U133" s="366" t="s">
        <v>235</v>
      </c>
    </row>
    <row r="134" spans="1:21" x14ac:dyDescent="0.25">
      <c r="A134" s="363" t="s">
        <v>1491</v>
      </c>
      <c r="B134" s="368" t="s">
        <v>1492</v>
      </c>
      <c r="C134" s="368" t="s">
        <v>1493</v>
      </c>
      <c r="D134" s="368" t="s">
        <v>1494</v>
      </c>
      <c r="E134" s="368" t="s">
        <v>1495</v>
      </c>
      <c r="L134" s="366" t="s">
        <v>1496</v>
      </c>
      <c r="M134" s="366" t="s">
        <v>1497</v>
      </c>
      <c r="N134" s="366" t="s">
        <v>1498</v>
      </c>
      <c r="O134" s="366" t="s">
        <v>1499</v>
      </c>
      <c r="P134" s="366" t="s">
        <v>1500</v>
      </c>
      <c r="Q134" s="366" t="s">
        <v>1501</v>
      </c>
      <c r="R134" s="366"/>
      <c r="S134" s="366"/>
      <c r="T134" s="366" t="s">
        <v>1496</v>
      </c>
      <c r="U134" s="366" t="s">
        <v>235</v>
      </c>
    </row>
    <row r="135" spans="1:21" x14ac:dyDescent="0.25">
      <c r="A135" s="363" t="s">
        <v>1502</v>
      </c>
      <c r="B135" s="368" t="s">
        <v>1503</v>
      </c>
      <c r="C135" s="368" t="s">
        <v>1504</v>
      </c>
      <c r="D135" s="368" t="s">
        <v>1505</v>
      </c>
      <c r="E135" s="368" t="s">
        <v>1506</v>
      </c>
      <c r="L135" s="366" t="s">
        <v>1507</v>
      </c>
      <c r="M135" s="366" t="s">
        <v>1508</v>
      </c>
      <c r="N135" s="366" t="s">
        <v>1509</v>
      </c>
      <c r="O135" s="366" t="s">
        <v>1510</v>
      </c>
      <c r="P135" s="366" t="s">
        <v>1511</v>
      </c>
      <c r="Q135" s="366" t="s">
        <v>1512</v>
      </c>
      <c r="R135" s="366"/>
      <c r="S135" s="366"/>
      <c r="T135" s="366" t="s">
        <v>1507</v>
      </c>
      <c r="U135" s="366" t="s">
        <v>237</v>
      </c>
    </row>
    <row r="136" spans="1:21" x14ac:dyDescent="0.25">
      <c r="A136" s="363" t="s">
        <v>1513</v>
      </c>
      <c r="B136" s="368" t="s">
        <v>1514</v>
      </c>
      <c r="C136" s="368" t="s">
        <v>1515</v>
      </c>
      <c r="D136" s="368" t="s">
        <v>1516</v>
      </c>
      <c r="E136" s="368" t="s">
        <v>1517</v>
      </c>
      <c r="L136" s="366" t="s">
        <v>1518</v>
      </c>
      <c r="M136" s="366" t="s">
        <v>1519</v>
      </c>
      <c r="N136" s="366" t="s">
        <v>1520</v>
      </c>
      <c r="O136" s="366" t="s">
        <v>1521</v>
      </c>
      <c r="P136" s="366" t="s">
        <v>1522</v>
      </c>
      <c r="Q136" s="366" t="s">
        <v>1523</v>
      </c>
      <c r="R136" s="366"/>
      <c r="S136" s="366"/>
      <c r="T136" s="366" t="s">
        <v>1518</v>
      </c>
      <c r="U136" s="366" t="s">
        <v>239</v>
      </c>
    </row>
    <row r="137" spans="1:21" x14ac:dyDescent="0.25">
      <c r="A137" s="363" t="s">
        <v>1524</v>
      </c>
      <c r="B137" s="368" t="s">
        <v>1525</v>
      </c>
      <c r="C137" s="368" t="s">
        <v>1526</v>
      </c>
      <c r="D137" s="368" t="s">
        <v>1527</v>
      </c>
      <c r="E137" s="368" t="s">
        <v>1528</v>
      </c>
      <c r="L137" s="366" t="s">
        <v>1529</v>
      </c>
      <c r="M137" s="366" t="s">
        <v>1530</v>
      </c>
      <c r="N137" s="366" t="s">
        <v>1530</v>
      </c>
      <c r="O137" s="366" t="s">
        <v>1531</v>
      </c>
      <c r="P137" s="366" t="s">
        <v>1532</v>
      </c>
      <c r="Q137" s="366" t="s">
        <v>1533</v>
      </c>
      <c r="R137" s="366"/>
      <c r="S137" s="366"/>
      <c r="T137" s="366" t="s">
        <v>1529</v>
      </c>
      <c r="U137" s="366" t="s">
        <v>237</v>
      </c>
    </row>
    <row r="138" spans="1:21" x14ac:dyDescent="0.25">
      <c r="A138" s="363" t="s">
        <v>197</v>
      </c>
      <c r="B138" s="368" t="s">
        <v>1534</v>
      </c>
      <c r="C138" s="368" t="s">
        <v>1535</v>
      </c>
      <c r="D138" s="368" t="s">
        <v>1536</v>
      </c>
      <c r="E138" s="368" t="s">
        <v>1537</v>
      </c>
      <c r="L138" s="366" t="s">
        <v>1538</v>
      </c>
      <c r="M138" s="366" t="s">
        <v>1539</v>
      </c>
      <c r="N138" s="366" t="s">
        <v>1540</v>
      </c>
      <c r="O138" s="366" t="s">
        <v>1541</v>
      </c>
      <c r="P138" s="366" t="s">
        <v>1542</v>
      </c>
      <c r="Q138" s="366" t="s">
        <v>1543</v>
      </c>
      <c r="R138" s="366"/>
      <c r="S138" s="366"/>
      <c r="T138" s="366" t="s">
        <v>1538</v>
      </c>
      <c r="U138" s="367" t="s">
        <v>235</v>
      </c>
    </row>
    <row r="139" spans="1:21" x14ac:dyDescent="0.25">
      <c r="A139" s="365" t="s">
        <v>1544</v>
      </c>
      <c r="L139" s="366" t="s">
        <v>1545</v>
      </c>
      <c r="M139" s="366" t="s">
        <v>1546</v>
      </c>
      <c r="N139" s="366" t="s">
        <v>1546</v>
      </c>
      <c r="O139" s="366" t="s">
        <v>1546</v>
      </c>
      <c r="P139" s="366" t="s">
        <v>1547</v>
      </c>
      <c r="Q139" s="366" t="s">
        <v>1548</v>
      </c>
      <c r="R139" s="366"/>
      <c r="S139" s="366"/>
      <c r="T139" s="366" t="s">
        <v>1545</v>
      </c>
      <c r="U139" s="366" t="s">
        <v>237</v>
      </c>
    </row>
    <row r="140" spans="1:21" x14ac:dyDescent="0.25">
      <c r="A140" s="363" t="s">
        <v>208</v>
      </c>
      <c r="B140" s="368" t="s">
        <v>1549</v>
      </c>
      <c r="C140" s="368" t="s">
        <v>1550</v>
      </c>
      <c r="D140" s="368" t="s">
        <v>1551</v>
      </c>
      <c r="E140" s="368" t="s">
        <v>1552</v>
      </c>
      <c r="L140" s="366" t="s">
        <v>1553</v>
      </c>
      <c r="M140" s="366" t="s">
        <v>1554</v>
      </c>
      <c r="N140" s="366" t="s">
        <v>1554</v>
      </c>
      <c r="O140" s="366" t="s">
        <v>1555</v>
      </c>
      <c r="P140" s="366" t="s">
        <v>1556</v>
      </c>
      <c r="Q140" s="366" t="s">
        <v>1557</v>
      </c>
      <c r="R140" s="366"/>
      <c r="S140" s="366"/>
      <c r="T140" s="366" t="s">
        <v>1553</v>
      </c>
      <c r="U140" s="366" t="s">
        <v>235</v>
      </c>
    </row>
    <row r="141" spans="1:21" x14ac:dyDescent="0.25">
      <c r="A141" s="363" t="s">
        <v>210</v>
      </c>
      <c r="B141" s="368" t="s">
        <v>1558</v>
      </c>
      <c r="C141" s="368" t="s">
        <v>1559</v>
      </c>
      <c r="D141" s="368" t="s">
        <v>1560</v>
      </c>
      <c r="E141" s="368" t="s">
        <v>1561</v>
      </c>
      <c r="L141" s="366" t="s">
        <v>1562</v>
      </c>
      <c r="M141" s="366" t="s">
        <v>1563</v>
      </c>
      <c r="N141" s="366" t="s">
        <v>1564</v>
      </c>
      <c r="O141" s="366" t="s">
        <v>1565</v>
      </c>
      <c r="P141" s="366" t="s">
        <v>1566</v>
      </c>
      <c r="Q141" s="366" t="s">
        <v>1567</v>
      </c>
      <c r="R141" s="366"/>
      <c r="S141" s="366"/>
      <c r="T141" s="366" t="s">
        <v>1562</v>
      </c>
      <c r="U141" s="367" t="s">
        <v>236</v>
      </c>
    </row>
    <row r="142" spans="1:21" x14ac:dyDescent="0.25">
      <c r="A142" s="363" t="s">
        <v>1568</v>
      </c>
      <c r="B142" s="368" t="s">
        <v>1569</v>
      </c>
      <c r="C142" s="368" t="s">
        <v>1570</v>
      </c>
      <c r="D142" s="368" t="s">
        <v>1571</v>
      </c>
      <c r="E142" s="368" t="s">
        <v>1572</v>
      </c>
      <c r="L142" s="366" t="s">
        <v>1573</v>
      </c>
      <c r="M142" s="366" t="s">
        <v>1574</v>
      </c>
      <c r="N142" s="366" t="s">
        <v>1575</v>
      </c>
      <c r="O142" s="366" t="s">
        <v>1576</v>
      </c>
      <c r="P142" s="366" t="s">
        <v>1577</v>
      </c>
      <c r="Q142" s="366" t="s">
        <v>1578</v>
      </c>
      <c r="R142" s="366"/>
      <c r="S142" s="366"/>
      <c r="T142" s="366" t="s">
        <v>1573</v>
      </c>
      <c r="U142" s="366" t="s">
        <v>235</v>
      </c>
    </row>
    <row r="143" spans="1:21" x14ac:dyDescent="0.25">
      <c r="A143" s="363" t="s">
        <v>212</v>
      </c>
      <c r="B143" s="368" t="s">
        <v>1579</v>
      </c>
      <c r="C143" s="368" t="s">
        <v>1580</v>
      </c>
      <c r="D143" s="368" t="s">
        <v>1581</v>
      </c>
      <c r="E143" s="368" t="s">
        <v>1582</v>
      </c>
      <c r="L143" s="366" t="s">
        <v>1583</v>
      </c>
      <c r="M143" s="366" t="s">
        <v>1584</v>
      </c>
      <c r="N143" s="366" t="s">
        <v>1585</v>
      </c>
      <c r="O143" s="366" t="s">
        <v>1586</v>
      </c>
      <c r="P143" s="366" t="s">
        <v>1587</v>
      </c>
      <c r="Q143" s="366" t="s">
        <v>1588</v>
      </c>
      <c r="R143" s="366"/>
      <c r="S143" s="366"/>
      <c r="T143" s="366" t="s">
        <v>1583</v>
      </c>
      <c r="U143" s="366" t="s">
        <v>235</v>
      </c>
    </row>
    <row r="144" spans="1:21" x14ac:dyDescent="0.25">
      <c r="A144" s="363" t="s">
        <v>1589</v>
      </c>
      <c r="B144" s="368" t="s">
        <v>1590</v>
      </c>
      <c r="C144" s="368" t="s">
        <v>1591</v>
      </c>
      <c r="D144" s="368" t="s">
        <v>1592</v>
      </c>
      <c r="E144" s="368" t="s">
        <v>1593</v>
      </c>
      <c r="L144" s="366" t="s">
        <v>1594</v>
      </c>
      <c r="M144" s="366" t="s">
        <v>1595</v>
      </c>
      <c r="N144" s="366" t="s">
        <v>1595</v>
      </c>
      <c r="O144" s="366" t="s">
        <v>1596</v>
      </c>
      <c r="P144" s="366" t="s">
        <v>1597</v>
      </c>
      <c r="Q144" s="366" t="s">
        <v>1598</v>
      </c>
      <c r="R144" s="366"/>
      <c r="S144" s="366"/>
      <c r="T144" s="366" t="s">
        <v>1594</v>
      </c>
      <c r="U144" s="366" t="s">
        <v>237</v>
      </c>
    </row>
    <row r="145" spans="1:21" x14ac:dyDescent="0.25">
      <c r="A145" s="363" t="s">
        <v>214</v>
      </c>
      <c r="B145" s="368" t="s">
        <v>1599</v>
      </c>
      <c r="C145" s="368" t="s">
        <v>1600</v>
      </c>
      <c r="D145" s="368" t="s">
        <v>1601</v>
      </c>
      <c r="E145" s="368" t="s">
        <v>1602</v>
      </c>
      <c r="L145" s="366" t="s">
        <v>1603</v>
      </c>
      <c r="M145" s="366" t="s">
        <v>1604</v>
      </c>
      <c r="N145" s="366" t="s">
        <v>1605</v>
      </c>
      <c r="O145" s="366" t="s">
        <v>1604</v>
      </c>
      <c r="P145" s="366" t="s">
        <v>1606</v>
      </c>
      <c r="Q145" s="366" t="s">
        <v>1607</v>
      </c>
      <c r="R145" s="366"/>
      <c r="S145" s="366"/>
      <c r="T145" s="366" t="s">
        <v>1603</v>
      </c>
      <c r="U145" s="366" t="s">
        <v>235</v>
      </c>
    </row>
    <row r="146" spans="1:21" x14ac:dyDescent="0.25">
      <c r="A146" s="363" t="s">
        <v>216</v>
      </c>
      <c r="B146" s="368" t="s">
        <v>1608</v>
      </c>
      <c r="C146" s="368" t="s">
        <v>1609</v>
      </c>
      <c r="D146" s="368" t="s">
        <v>1610</v>
      </c>
      <c r="E146" s="368" t="s">
        <v>1611</v>
      </c>
      <c r="L146" s="366" t="s">
        <v>1612</v>
      </c>
      <c r="M146" s="366" t="s">
        <v>1613</v>
      </c>
      <c r="N146" s="366" t="s">
        <v>1613</v>
      </c>
      <c r="O146" s="366" t="s">
        <v>1613</v>
      </c>
      <c r="P146" s="366" t="s">
        <v>1614</v>
      </c>
      <c r="Q146" s="366" t="s">
        <v>1615</v>
      </c>
      <c r="R146" s="366"/>
      <c r="S146" s="366"/>
      <c r="T146" s="366" t="s">
        <v>1612</v>
      </c>
      <c r="U146" s="366" t="s">
        <v>235</v>
      </c>
    </row>
    <row r="147" spans="1:21" x14ac:dyDescent="0.25">
      <c r="A147" s="363" t="s">
        <v>217</v>
      </c>
      <c r="B147" s="368" t="s">
        <v>1616</v>
      </c>
      <c r="C147" s="368" t="s">
        <v>1617</v>
      </c>
      <c r="D147" s="368" t="s">
        <v>1618</v>
      </c>
      <c r="E147" s="368" t="s">
        <v>1619</v>
      </c>
      <c r="L147" s="366" t="s">
        <v>1620</v>
      </c>
      <c r="M147" s="366" t="s">
        <v>1621</v>
      </c>
      <c r="N147" s="366" t="s">
        <v>1622</v>
      </c>
      <c r="O147" s="366" t="s">
        <v>1621</v>
      </c>
      <c r="P147" s="366" t="s">
        <v>1623</v>
      </c>
      <c r="Q147" s="366" t="s">
        <v>1624</v>
      </c>
      <c r="R147" s="366"/>
      <c r="S147" s="366"/>
      <c r="T147" s="366" t="s">
        <v>1620</v>
      </c>
      <c r="U147" s="366" t="s">
        <v>235</v>
      </c>
    </row>
    <row r="148" spans="1:21" x14ac:dyDescent="0.25">
      <c r="A148" s="363" t="s">
        <v>218</v>
      </c>
      <c r="B148" s="368" t="s">
        <v>1625</v>
      </c>
      <c r="C148" s="368" t="s">
        <v>1626</v>
      </c>
      <c r="D148" s="368" t="s">
        <v>1627</v>
      </c>
      <c r="E148" s="368" t="s">
        <v>1628</v>
      </c>
      <c r="L148" s="366" t="s">
        <v>1629</v>
      </c>
      <c r="M148" s="366" t="s">
        <v>1630</v>
      </c>
      <c r="N148" s="366" t="s">
        <v>1631</v>
      </c>
      <c r="O148" s="366" t="s">
        <v>1630</v>
      </c>
      <c r="P148" s="366" t="s">
        <v>1632</v>
      </c>
      <c r="Q148" s="366" t="s">
        <v>1633</v>
      </c>
      <c r="R148" s="366"/>
      <c r="S148" s="366"/>
      <c r="T148" s="366" t="s">
        <v>1629</v>
      </c>
      <c r="U148" s="366" t="s">
        <v>235</v>
      </c>
    </row>
    <row r="149" spans="1:21" x14ac:dyDescent="0.25">
      <c r="A149" s="363" t="s">
        <v>221</v>
      </c>
      <c r="B149" s="368" t="s">
        <v>1634</v>
      </c>
      <c r="C149" s="368" t="s">
        <v>1635</v>
      </c>
      <c r="D149" s="368" t="s">
        <v>1636</v>
      </c>
      <c r="E149" s="368" t="s">
        <v>1637</v>
      </c>
      <c r="L149" s="366" t="s">
        <v>1638</v>
      </c>
      <c r="M149" s="366" t="s">
        <v>1639</v>
      </c>
      <c r="N149" s="366" t="s">
        <v>1640</v>
      </c>
      <c r="O149" s="366" t="s">
        <v>1641</v>
      </c>
      <c r="P149" s="366" t="s">
        <v>1642</v>
      </c>
      <c r="Q149" s="366" t="s">
        <v>1643</v>
      </c>
      <c r="R149" s="366"/>
      <c r="S149" s="366"/>
      <c r="T149" s="366" t="s">
        <v>1638</v>
      </c>
      <c r="U149" s="366" t="s">
        <v>235</v>
      </c>
    </row>
    <row r="150" spans="1:21" x14ac:dyDescent="0.25">
      <c r="A150" s="363" t="s">
        <v>219</v>
      </c>
      <c r="B150" s="368" t="s">
        <v>1644</v>
      </c>
      <c r="C150" s="368" t="s">
        <v>1645</v>
      </c>
      <c r="D150" s="368" t="s">
        <v>1646</v>
      </c>
      <c r="E150" s="368" t="s">
        <v>1647</v>
      </c>
      <c r="L150" s="366" t="s">
        <v>1648</v>
      </c>
      <c r="M150" s="366" t="s">
        <v>1649</v>
      </c>
      <c r="N150" s="366" t="s">
        <v>1649</v>
      </c>
      <c r="O150" s="366" t="s">
        <v>1649</v>
      </c>
      <c r="P150" s="366" t="s">
        <v>1650</v>
      </c>
      <c r="Q150" s="366" t="s">
        <v>1651</v>
      </c>
      <c r="R150" s="366"/>
      <c r="S150" s="366"/>
      <c r="T150" s="366" t="s">
        <v>1648</v>
      </c>
      <c r="U150" s="366" t="s">
        <v>235</v>
      </c>
    </row>
    <row r="151" spans="1:21" ht="409.6" x14ac:dyDescent="0.25">
      <c r="A151" s="373" t="s">
        <v>220</v>
      </c>
      <c r="B151" s="373" t="s">
        <v>1652</v>
      </c>
      <c r="C151" s="373" t="s">
        <v>1653</v>
      </c>
      <c r="D151" s="375" t="s">
        <v>1654</v>
      </c>
      <c r="E151" s="373" t="s">
        <v>1655</v>
      </c>
      <c r="L151" s="366" t="s">
        <v>1656</v>
      </c>
      <c r="M151" s="366" t="s">
        <v>1657</v>
      </c>
      <c r="N151" s="366" t="s">
        <v>1658</v>
      </c>
      <c r="O151" s="366" t="s">
        <v>1657</v>
      </c>
      <c r="P151" s="366" t="s">
        <v>1659</v>
      </c>
      <c r="Q151" s="366" t="s">
        <v>1660</v>
      </c>
      <c r="R151" s="366"/>
      <c r="S151" s="366"/>
      <c r="T151" s="366" t="s">
        <v>1656</v>
      </c>
      <c r="U151" s="367" t="s">
        <v>239</v>
      </c>
    </row>
    <row r="152" spans="1:21" x14ac:dyDescent="0.25">
      <c r="A152" s="363" t="s">
        <v>159</v>
      </c>
      <c r="B152" s="368" t="s">
        <v>1661</v>
      </c>
      <c r="C152" s="368" t="s">
        <v>1662</v>
      </c>
      <c r="D152" s="368" t="s">
        <v>1663</v>
      </c>
      <c r="E152" s="368" t="s">
        <v>1664</v>
      </c>
      <c r="L152" s="366" t="s">
        <v>1665</v>
      </c>
      <c r="M152" s="366" t="s">
        <v>1666</v>
      </c>
      <c r="N152" s="366" t="s">
        <v>1666</v>
      </c>
      <c r="O152" s="366" t="s">
        <v>1666</v>
      </c>
      <c r="P152" s="366" t="s">
        <v>1667</v>
      </c>
      <c r="Q152" s="366" t="s">
        <v>1668</v>
      </c>
      <c r="R152" s="366"/>
      <c r="S152" s="366"/>
      <c r="T152" s="366" t="s">
        <v>1665</v>
      </c>
      <c r="U152" s="366" t="s">
        <v>235</v>
      </c>
    </row>
    <row r="153" spans="1:21" x14ac:dyDescent="0.25">
      <c r="A153" s="363" t="s">
        <v>21</v>
      </c>
      <c r="B153" s="368" t="s">
        <v>1669</v>
      </c>
      <c r="C153" s="368" t="s">
        <v>1085</v>
      </c>
      <c r="D153" s="368" t="s">
        <v>1086</v>
      </c>
      <c r="E153" s="368" t="s">
        <v>1087</v>
      </c>
      <c r="L153" s="366" t="s">
        <v>1670</v>
      </c>
      <c r="M153" s="366" t="s">
        <v>1671</v>
      </c>
      <c r="N153" s="366" t="s">
        <v>1671</v>
      </c>
      <c r="O153" s="366" t="s">
        <v>1672</v>
      </c>
      <c r="P153" s="366" t="s">
        <v>1673</v>
      </c>
      <c r="Q153" s="366" t="s">
        <v>1674</v>
      </c>
      <c r="R153" s="366"/>
      <c r="S153" s="366"/>
      <c r="T153" s="366" t="s">
        <v>1670</v>
      </c>
      <c r="U153" s="366" t="s">
        <v>237</v>
      </c>
    </row>
    <row r="154" spans="1:21" ht="26.4" x14ac:dyDescent="0.25">
      <c r="A154" s="363" t="s">
        <v>28</v>
      </c>
      <c r="B154" s="373" t="s">
        <v>1094</v>
      </c>
      <c r="C154" s="368" t="s">
        <v>1095</v>
      </c>
      <c r="D154" s="368" t="s">
        <v>1096</v>
      </c>
      <c r="E154" s="368" t="s">
        <v>1097</v>
      </c>
      <c r="L154" s="366" t="s">
        <v>1675</v>
      </c>
      <c r="M154" s="366" t="s">
        <v>1676</v>
      </c>
      <c r="N154" s="366" t="s">
        <v>1677</v>
      </c>
      <c r="O154" s="366" t="s">
        <v>1678</v>
      </c>
      <c r="P154" s="366" t="s">
        <v>1679</v>
      </c>
      <c r="Q154" s="366" t="s">
        <v>1680</v>
      </c>
      <c r="R154" s="366"/>
      <c r="S154" s="366"/>
      <c r="T154" s="366" t="s">
        <v>1675</v>
      </c>
      <c r="U154" s="366" t="s">
        <v>235</v>
      </c>
    </row>
    <row r="155" spans="1:21" x14ac:dyDescent="0.25">
      <c r="A155" s="363" t="s">
        <v>1681</v>
      </c>
      <c r="B155" s="368" t="s">
        <v>1682</v>
      </c>
      <c r="C155" s="368" t="s">
        <v>1683</v>
      </c>
      <c r="D155" s="368" t="s">
        <v>1684</v>
      </c>
      <c r="E155" s="368" t="s">
        <v>1685</v>
      </c>
      <c r="L155" s="366" t="s">
        <v>1686</v>
      </c>
      <c r="M155" s="366" t="s">
        <v>1687</v>
      </c>
      <c r="N155" s="366" t="s">
        <v>1687</v>
      </c>
      <c r="O155" s="366" t="s">
        <v>1687</v>
      </c>
      <c r="P155" s="366" t="s">
        <v>1688</v>
      </c>
      <c r="Q155" s="366" t="s">
        <v>1689</v>
      </c>
      <c r="R155" s="366"/>
      <c r="S155" s="366"/>
      <c r="T155" s="366" t="s">
        <v>1686</v>
      </c>
      <c r="U155" s="366" t="s">
        <v>237</v>
      </c>
    </row>
    <row r="156" spans="1:21" x14ac:dyDescent="0.25">
      <c r="A156" s="363" t="s">
        <v>1690</v>
      </c>
      <c r="B156" s="368" t="s">
        <v>1691</v>
      </c>
      <c r="C156" s="368" t="s">
        <v>1692</v>
      </c>
      <c r="D156" s="368" t="s">
        <v>1693</v>
      </c>
      <c r="E156" s="368" t="s">
        <v>1694</v>
      </c>
      <c r="L156" s="366" t="s">
        <v>1695</v>
      </c>
      <c r="M156" s="366" t="s">
        <v>1696</v>
      </c>
      <c r="N156" s="366" t="s">
        <v>1697</v>
      </c>
      <c r="O156" s="366" t="s">
        <v>1698</v>
      </c>
      <c r="P156" s="366" t="s">
        <v>1699</v>
      </c>
      <c r="Q156" s="366" t="s">
        <v>1700</v>
      </c>
      <c r="R156" s="366"/>
      <c r="S156" s="366"/>
      <c r="T156" s="366" t="s">
        <v>1695</v>
      </c>
      <c r="U156" s="366" t="s">
        <v>235</v>
      </c>
    </row>
    <row r="157" spans="1:21" ht="15.75" customHeight="1" x14ac:dyDescent="0.25">
      <c r="A157" s="373" t="s">
        <v>1701</v>
      </c>
      <c r="B157" s="373" t="s">
        <v>1702</v>
      </c>
      <c r="C157" s="373" t="s">
        <v>1703</v>
      </c>
      <c r="D157" s="373" t="s">
        <v>1704</v>
      </c>
      <c r="E157" s="373" t="s">
        <v>1705</v>
      </c>
      <c r="L157" s="366" t="s">
        <v>1706</v>
      </c>
      <c r="M157" s="366" t="s">
        <v>1707</v>
      </c>
      <c r="N157" s="366" t="s">
        <v>1707</v>
      </c>
      <c r="O157" s="366" t="s">
        <v>1707</v>
      </c>
      <c r="P157" s="366" t="s">
        <v>1708</v>
      </c>
      <c r="Q157" s="366" t="s">
        <v>1709</v>
      </c>
      <c r="R157" s="366"/>
      <c r="S157" s="366"/>
      <c r="T157" s="366" t="s">
        <v>1706</v>
      </c>
      <c r="U157" s="366" t="s">
        <v>237</v>
      </c>
    </row>
    <row r="158" spans="1:21" ht="15.75" customHeight="1" x14ac:dyDescent="0.25">
      <c r="A158" s="376" t="s">
        <v>223</v>
      </c>
      <c r="B158" s="376" t="s">
        <v>1710</v>
      </c>
      <c r="C158" s="376" t="s">
        <v>1711</v>
      </c>
      <c r="D158" s="376" t="s">
        <v>1712</v>
      </c>
      <c r="E158" s="363" t="s">
        <v>1713</v>
      </c>
      <c r="L158" s="366" t="s">
        <v>1714</v>
      </c>
      <c r="M158" s="366" t="s">
        <v>1715</v>
      </c>
      <c r="N158" s="366" t="s">
        <v>1716</v>
      </c>
      <c r="O158" s="366" t="s">
        <v>1715</v>
      </c>
      <c r="P158" s="366" t="s">
        <v>1717</v>
      </c>
      <c r="Q158" s="366" t="s">
        <v>1718</v>
      </c>
      <c r="R158" s="366"/>
      <c r="S158" s="366"/>
      <c r="T158" s="366" t="s">
        <v>1714</v>
      </c>
      <c r="U158" s="366" t="s">
        <v>235</v>
      </c>
    </row>
    <row r="159" spans="1:21" x14ac:dyDescent="0.25">
      <c r="A159" s="363" t="s">
        <v>226</v>
      </c>
      <c r="B159" s="363" t="s">
        <v>1719</v>
      </c>
      <c r="C159" s="363" t="s">
        <v>1720</v>
      </c>
      <c r="D159" s="363" t="s">
        <v>1721</v>
      </c>
      <c r="E159" s="363" t="s">
        <v>1722</v>
      </c>
      <c r="L159" s="366" t="s">
        <v>1723</v>
      </c>
      <c r="M159" s="366" t="s">
        <v>1724</v>
      </c>
      <c r="N159" s="366" t="s">
        <v>1725</v>
      </c>
      <c r="O159" s="366" t="s">
        <v>1726</v>
      </c>
      <c r="P159" s="366" t="s">
        <v>1727</v>
      </c>
      <c r="Q159" s="366" t="s">
        <v>1728</v>
      </c>
      <c r="R159" s="366"/>
      <c r="S159" s="366"/>
      <c r="T159" s="366" t="s">
        <v>1723</v>
      </c>
      <c r="U159" s="366" t="s">
        <v>237</v>
      </c>
    </row>
    <row r="160" spans="1:21" ht="13.5" customHeight="1" x14ac:dyDescent="0.25">
      <c r="A160" s="363" t="s">
        <v>229</v>
      </c>
      <c r="B160" s="373" t="s">
        <v>1729</v>
      </c>
      <c r="C160" s="363" t="s">
        <v>1730</v>
      </c>
      <c r="D160" s="363" t="s">
        <v>1731</v>
      </c>
      <c r="E160" s="363" t="s">
        <v>1732</v>
      </c>
      <c r="L160" s="366" t="s">
        <v>1733</v>
      </c>
      <c r="M160" s="366" t="s">
        <v>1734</v>
      </c>
      <c r="N160" s="366" t="s">
        <v>1734</v>
      </c>
      <c r="O160" s="366" t="s">
        <v>1735</v>
      </c>
      <c r="P160" s="366" t="s">
        <v>1736</v>
      </c>
      <c r="Q160" s="366" t="s">
        <v>1737</v>
      </c>
      <c r="R160" s="366"/>
      <c r="S160" s="366"/>
      <c r="T160" s="366" t="s">
        <v>1733</v>
      </c>
      <c r="U160" s="367" t="s">
        <v>237</v>
      </c>
    </row>
    <row r="161" spans="1:21" x14ac:dyDescent="0.25">
      <c r="A161" s="363" t="s">
        <v>232</v>
      </c>
      <c r="B161" s="363" t="s">
        <v>1738</v>
      </c>
      <c r="C161" s="363" t="s">
        <v>1739</v>
      </c>
      <c r="D161" s="363" t="s">
        <v>1740</v>
      </c>
      <c r="E161" s="363" t="s">
        <v>1741</v>
      </c>
      <c r="L161" s="366" t="s">
        <v>1742</v>
      </c>
      <c r="M161" s="366" t="s">
        <v>1743</v>
      </c>
      <c r="N161" s="366" t="s">
        <v>1744</v>
      </c>
      <c r="O161" s="366" t="s">
        <v>1745</v>
      </c>
      <c r="P161" s="366" t="s">
        <v>1746</v>
      </c>
      <c r="Q161" s="366" t="s">
        <v>1747</v>
      </c>
      <c r="R161" s="366"/>
      <c r="S161" s="366"/>
      <c r="T161" s="366" t="s">
        <v>1742</v>
      </c>
      <c r="U161" s="366" t="s">
        <v>235</v>
      </c>
    </row>
    <row r="162" spans="1:21" x14ac:dyDescent="0.25">
      <c r="A162" s="363" t="s">
        <v>224</v>
      </c>
      <c r="B162" s="363" t="s">
        <v>1748</v>
      </c>
      <c r="C162" s="363" t="s">
        <v>1749</v>
      </c>
      <c r="D162" s="363" t="s">
        <v>1750</v>
      </c>
      <c r="E162" s="363" t="s">
        <v>1751</v>
      </c>
      <c r="L162" s="366" t="s">
        <v>1752</v>
      </c>
      <c r="M162" s="366" t="s">
        <v>1753</v>
      </c>
      <c r="N162" s="366" t="s">
        <v>1754</v>
      </c>
      <c r="O162" s="366" t="s">
        <v>1753</v>
      </c>
      <c r="P162" s="366" t="s">
        <v>1755</v>
      </c>
      <c r="Q162" s="366" t="s">
        <v>1756</v>
      </c>
      <c r="R162" s="366"/>
      <c r="S162" s="366"/>
      <c r="T162" s="366" t="s">
        <v>1752</v>
      </c>
      <c r="U162" s="366" t="s">
        <v>235</v>
      </c>
    </row>
    <row r="163" spans="1:21" ht="14.25" customHeight="1" x14ac:dyDescent="0.25">
      <c r="A163" s="363" t="s">
        <v>227</v>
      </c>
      <c r="B163" s="363" t="s">
        <v>1757</v>
      </c>
      <c r="C163" s="363" t="s">
        <v>1758</v>
      </c>
      <c r="D163" s="363" t="s">
        <v>1759</v>
      </c>
      <c r="E163" s="363" t="s">
        <v>1760</v>
      </c>
      <c r="L163" s="366" t="s">
        <v>1761</v>
      </c>
      <c r="M163" s="366" t="s">
        <v>1762</v>
      </c>
      <c r="N163" s="366" t="s">
        <v>1762</v>
      </c>
      <c r="O163" s="366" t="s">
        <v>1762</v>
      </c>
      <c r="P163" s="366" t="s">
        <v>1763</v>
      </c>
      <c r="Q163" s="366" t="s">
        <v>1764</v>
      </c>
      <c r="R163" s="366"/>
      <c r="S163" s="366"/>
      <c r="T163" s="366" t="s">
        <v>1761</v>
      </c>
      <c r="U163" s="367" t="s">
        <v>236</v>
      </c>
    </row>
    <row r="164" spans="1:21" x14ac:dyDescent="0.25">
      <c r="A164" s="363" t="s">
        <v>230</v>
      </c>
      <c r="B164" s="363" t="s">
        <v>1765</v>
      </c>
      <c r="C164" s="363" t="s">
        <v>1766</v>
      </c>
      <c r="D164" s="363" t="s">
        <v>1767</v>
      </c>
      <c r="E164" s="363" t="s">
        <v>1768</v>
      </c>
      <c r="L164" s="366" t="s">
        <v>1769</v>
      </c>
      <c r="M164" s="366" t="s">
        <v>1770</v>
      </c>
      <c r="N164" s="366" t="s">
        <v>1771</v>
      </c>
      <c r="O164" s="366" t="s">
        <v>1770</v>
      </c>
      <c r="P164" s="366" t="s">
        <v>1772</v>
      </c>
      <c r="Q164" s="366" t="s">
        <v>1773</v>
      </c>
      <c r="R164" s="366"/>
      <c r="S164" s="366"/>
      <c r="T164" s="366" t="s">
        <v>1769</v>
      </c>
      <c r="U164" s="366" t="s">
        <v>235</v>
      </c>
    </row>
    <row r="165" spans="1:21" ht="12.75" customHeight="1" x14ac:dyDescent="0.25">
      <c r="A165" s="363" t="s">
        <v>225</v>
      </c>
      <c r="B165" s="363" t="s">
        <v>1774</v>
      </c>
      <c r="C165" s="363" t="s">
        <v>1775</v>
      </c>
      <c r="D165" s="363" t="s">
        <v>1776</v>
      </c>
      <c r="E165" s="363" t="s">
        <v>1777</v>
      </c>
      <c r="L165" s="366" t="s">
        <v>1778</v>
      </c>
      <c r="M165" s="366" t="s">
        <v>1779</v>
      </c>
      <c r="N165" s="366" t="s">
        <v>1780</v>
      </c>
      <c r="O165" s="366" t="s">
        <v>1781</v>
      </c>
      <c r="P165" s="366" t="s">
        <v>1782</v>
      </c>
      <c r="Q165" s="366" t="s">
        <v>1783</v>
      </c>
      <c r="R165" s="366"/>
      <c r="S165" s="366"/>
      <c r="T165" s="366" t="s">
        <v>1778</v>
      </c>
      <c r="U165" s="366" t="s">
        <v>235</v>
      </c>
    </row>
    <row r="166" spans="1:21" ht="12.75" customHeight="1" x14ac:dyDescent="0.25">
      <c r="A166" s="363" t="s">
        <v>228</v>
      </c>
      <c r="B166" s="363" t="s">
        <v>1784</v>
      </c>
      <c r="C166" s="363" t="s">
        <v>1785</v>
      </c>
      <c r="D166" s="363" t="s">
        <v>1786</v>
      </c>
      <c r="E166" s="363" t="s">
        <v>1787</v>
      </c>
      <c r="L166" s="366" t="s">
        <v>1788</v>
      </c>
      <c r="M166" s="366" t="s">
        <v>1789</v>
      </c>
      <c r="N166" s="366" t="s">
        <v>1790</v>
      </c>
      <c r="O166" s="366" t="s">
        <v>1791</v>
      </c>
      <c r="P166" s="366" t="s">
        <v>1792</v>
      </c>
      <c r="Q166" s="366" t="s">
        <v>1793</v>
      </c>
      <c r="R166" s="366"/>
      <c r="S166" s="366"/>
      <c r="T166" s="366" t="s">
        <v>1788</v>
      </c>
      <c r="U166" s="366" t="s">
        <v>235</v>
      </c>
    </row>
    <row r="167" spans="1:21" x14ac:dyDescent="0.25">
      <c r="A167" s="363" t="s">
        <v>231</v>
      </c>
      <c r="B167" s="363" t="s">
        <v>1794</v>
      </c>
      <c r="C167" s="363" t="s">
        <v>1795</v>
      </c>
      <c r="D167" s="363" t="s">
        <v>1796</v>
      </c>
      <c r="E167" s="363" t="s">
        <v>1797</v>
      </c>
      <c r="L167" s="366" t="s">
        <v>1798</v>
      </c>
      <c r="M167" s="366" t="s">
        <v>1799</v>
      </c>
      <c r="N167" s="366" t="s">
        <v>1800</v>
      </c>
      <c r="O167" s="366" t="s">
        <v>1799</v>
      </c>
      <c r="P167" s="366" t="s">
        <v>1801</v>
      </c>
      <c r="Q167" s="366" t="s">
        <v>1802</v>
      </c>
      <c r="R167" s="366"/>
      <c r="S167" s="366"/>
      <c r="T167" s="366" t="s">
        <v>1798</v>
      </c>
      <c r="U167" s="366" t="s">
        <v>235</v>
      </c>
    </row>
    <row r="168" spans="1:21" x14ac:dyDescent="0.25">
      <c r="L168" s="366" t="s">
        <v>1803</v>
      </c>
      <c r="M168" s="366" t="s">
        <v>1804</v>
      </c>
      <c r="N168" s="366" t="s">
        <v>1804</v>
      </c>
      <c r="O168" s="366" t="s">
        <v>1804</v>
      </c>
      <c r="P168" s="366" t="s">
        <v>1805</v>
      </c>
      <c r="Q168" s="366" t="s">
        <v>1806</v>
      </c>
      <c r="R168" s="366"/>
      <c r="S168" s="366"/>
      <c r="T168" s="366" t="s">
        <v>1803</v>
      </c>
      <c r="U168" s="366" t="s">
        <v>235</v>
      </c>
    </row>
    <row r="169" spans="1:21" x14ac:dyDescent="0.25">
      <c r="L169" s="366" t="s">
        <v>1807</v>
      </c>
      <c r="M169" s="366" t="s">
        <v>1808</v>
      </c>
      <c r="N169" s="366" t="s">
        <v>1809</v>
      </c>
      <c r="O169" s="366" t="s">
        <v>1810</v>
      </c>
      <c r="P169" s="366" t="s">
        <v>1811</v>
      </c>
      <c r="Q169" s="366" t="s">
        <v>1812</v>
      </c>
      <c r="R169" s="366"/>
      <c r="S169" s="366"/>
      <c r="T169" s="366" t="s">
        <v>1807</v>
      </c>
      <c r="U169" s="366" t="s">
        <v>235</v>
      </c>
    </row>
    <row r="170" spans="1:21" x14ac:dyDescent="0.25">
      <c r="L170" s="366" t="s">
        <v>1813</v>
      </c>
      <c r="M170" s="366" t="s">
        <v>1814</v>
      </c>
      <c r="N170" s="366" t="s">
        <v>1814</v>
      </c>
      <c r="O170" s="366" t="s">
        <v>1815</v>
      </c>
      <c r="P170" s="366" t="s">
        <v>1816</v>
      </c>
      <c r="Q170" s="366" t="s">
        <v>1817</v>
      </c>
      <c r="R170" s="366"/>
      <c r="S170" s="366"/>
      <c r="T170" s="366" t="s">
        <v>1813</v>
      </c>
      <c r="U170" s="367" t="s">
        <v>239</v>
      </c>
    </row>
    <row r="171" spans="1:21" x14ac:dyDescent="0.25">
      <c r="L171" s="366" t="s">
        <v>1818</v>
      </c>
      <c r="M171" s="366" t="s">
        <v>1819</v>
      </c>
      <c r="N171" s="366" t="s">
        <v>1819</v>
      </c>
      <c r="O171" s="366" t="s">
        <v>1820</v>
      </c>
      <c r="P171" s="366" t="s">
        <v>1821</v>
      </c>
      <c r="Q171" s="366" t="s">
        <v>1822</v>
      </c>
      <c r="R171" s="366"/>
      <c r="S171" s="366"/>
      <c r="T171" s="366" t="s">
        <v>1818</v>
      </c>
      <c r="U171" s="366" t="s">
        <v>235</v>
      </c>
    </row>
    <row r="172" spans="1:21" x14ac:dyDescent="0.25">
      <c r="L172" s="366" t="s">
        <v>1823</v>
      </c>
      <c r="M172" s="366" t="s">
        <v>1824</v>
      </c>
      <c r="N172" s="366" t="s">
        <v>1824</v>
      </c>
      <c r="O172" s="366" t="s">
        <v>1825</v>
      </c>
      <c r="P172" s="366" t="s">
        <v>1826</v>
      </c>
      <c r="Q172" s="366" t="s">
        <v>1827</v>
      </c>
      <c r="R172" s="366"/>
      <c r="S172" s="366"/>
      <c r="T172" s="366" t="s">
        <v>1823</v>
      </c>
      <c r="U172" s="367" t="s">
        <v>236</v>
      </c>
    </row>
    <row r="173" spans="1:21" x14ac:dyDescent="0.25">
      <c r="L173" s="366" t="s">
        <v>1828</v>
      </c>
      <c r="M173" s="366" t="s">
        <v>1829</v>
      </c>
      <c r="N173" s="366" t="s">
        <v>1829</v>
      </c>
      <c r="O173" s="366" t="s">
        <v>1829</v>
      </c>
      <c r="P173" s="366" t="s">
        <v>1830</v>
      </c>
      <c r="Q173" s="366" t="s">
        <v>1831</v>
      </c>
      <c r="R173" s="366"/>
      <c r="S173" s="366"/>
      <c r="T173" s="366" t="s">
        <v>1828</v>
      </c>
      <c r="U173" s="366" t="s">
        <v>235</v>
      </c>
    </row>
    <row r="174" spans="1:21" x14ac:dyDescent="0.25">
      <c r="L174" s="366" t="s">
        <v>1832</v>
      </c>
      <c r="M174" s="366" t="s">
        <v>1833</v>
      </c>
      <c r="N174" s="366" t="s">
        <v>1834</v>
      </c>
      <c r="O174" s="366" t="s">
        <v>1835</v>
      </c>
      <c r="P174" s="366" t="s">
        <v>1836</v>
      </c>
      <c r="Q174" s="366" t="s">
        <v>1837</v>
      </c>
      <c r="R174" s="366"/>
      <c r="S174" s="366"/>
      <c r="T174" s="366" t="s">
        <v>1832</v>
      </c>
      <c r="U174" s="367" t="s">
        <v>236</v>
      </c>
    </row>
    <row r="175" spans="1:21" x14ac:dyDescent="0.25">
      <c r="L175" s="366" t="s">
        <v>1838</v>
      </c>
      <c r="M175" s="366" t="s">
        <v>1839</v>
      </c>
      <c r="N175" s="366" t="s">
        <v>1839</v>
      </c>
      <c r="O175" s="366" t="s">
        <v>1840</v>
      </c>
      <c r="P175" s="366" t="s">
        <v>1841</v>
      </c>
      <c r="Q175" s="366" t="s">
        <v>1842</v>
      </c>
      <c r="R175" s="366"/>
      <c r="S175" s="366"/>
      <c r="T175" s="366" t="s">
        <v>1838</v>
      </c>
      <c r="U175" s="366" t="s">
        <v>235</v>
      </c>
    </row>
    <row r="176" spans="1:21" x14ac:dyDescent="0.25">
      <c r="L176" s="366" t="s">
        <v>1843</v>
      </c>
      <c r="M176" s="366" t="s">
        <v>1844</v>
      </c>
      <c r="N176" s="366" t="s">
        <v>1845</v>
      </c>
      <c r="O176" s="366" t="s">
        <v>1844</v>
      </c>
      <c r="P176" s="366" t="s">
        <v>1846</v>
      </c>
      <c r="Q176" s="366" t="s">
        <v>1847</v>
      </c>
      <c r="R176" s="366"/>
      <c r="S176" s="366"/>
      <c r="T176" s="366" t="s">
        <v>1843</v>
      </c>
      <c r="U176" s="366" t="s">
        <v>235</v>
      </c>
    </row>
    <row r="177" spans="12:21" x14ac:dyDescent="0.25">
      <c r="L177" s="366" t="s">
        <v>1848</v>
      </c>
      <c r="M177" s="366" t="s">
        <v>1849</v>
      </c>
      <c r="N177" s="366" t="s">
        <v>1850</v>
      </c>
      <c r="O177" s="366" t="s">
        <v>1851</v>
      </c>
      <c r="P177" s="366" t="s">
        <v>1852</v>
      </c>
      <c r="Q177" s="366" t="s">
        <v>1853</v>
      </c>
      <c r="R177" s="366"/>
      <c r="S177" s="366"/>
      <c r="T177" s="366" t="s">
        <v>1848</v>
      </c>
      <c r="U177" s="366" t="s">
        <v>235</v>
      </c>
    </row>
    <row r="178" spans="12:21" x14ac:dyDescent="0.25">
      <c r="L178" s="366" t="s">
        <v>1854</v>
      </c>
      <c r="M178" s="366" t="s">
        <v>1855</v>
      </c>
      <c r="N178" s="366" t="s">
        <v>1856</v>
      </c>
      <c r="O178" s="366" t="s">
        <v>1857</v>
      </c>
      <c r="P178" s="366" t="s">
        <v>1858</v>
      </c>
      <c r="Q178" s="366" t="s">
        <v>1859</v>
      </c>
      <c r="R178" s="366"/>
      <c r="S178" s="366"/>
      <c r="T178" s="366" t="s">
        <v>1854</v>
      </c>
      <c r="U178" s="366" t="s">
        <v>235</v>
      </c>
    </row>
    <row r="179" spans="12:21" x14ac:dyDescent="0.25">
      <c r="L179" s="366" t="s">
        <v>1860</v>
      </c>
      <c r="M179" s="366" t="s">
        <v>1861</v>
      </c>
      <c r="N179" s="366" t="s">
        <v>1862</v>
      </c>
      <c r="O179" s="366" t="s">
        <v>1861</v>
      </c>
      <c r="P179" s="366" t="s">
        <v>1863</v>
      </c>
      <c r="Q179" s="366" t="s">
        <v>1864</v>
      </c>
      <c r="R179" s="366"/>
      <c r="S179" s="366"/>
      <c r="T179" s="366" t="s">
        <v>1860</v>
      </c>
      <c r="U179" s="366" t="s">
        <v>236</v>
      </c>
    </row>
    <row r="180" spans="12:21" x14ac:dyDescent="0.25">
      <c r="L180" s="366" t="s">
        <v>1865</v>
      </c>
      <c r="M180" s="366" t="s">
        <v>1866</v>
      </c>
      <c r="N180" s="366" t="s">
        <v>1867</v>
      </c>
      <c r="O180" s="366" t="s">
        <v>1868</v>
      </c>
      <c r="P180" s="366" t="s">
        <v>1869</v>
      </c>
      <c r="Q180" s="366" t="s">
        <v>1870</v>
      </c>
      <c r="R180" s="366"/>
      <c r="S180" s="366"/>
      <c r="T180" s="366" t="s">
        <v>1865</v>
      </c>
      <c r="U180" s="366" t="s">
        <v>235</v>
      </c>
    </row>
    <row r="181" spans="12:21" x14ac:dyDescent="0.25">
      <c r="L181" s="366" t="s">
        <v>1871</v>
      </c>
      <c r="M181" s="366" t="s">
        <v>1872</v>
      </c>
      <c r="N181" s="366" t="s">
        <v>1872</v>
      </c>
      <c r="O181" s="366" t="s">
        <v>1872</v>
      </c>
      <c r="P181" s="366" t="s">
        <v>1873</v>
      </c>
      <c r="Q181" s="366" t="s">
        <v>1874</v>
      </c>
      <c r="R181" s="366"/>
      <c r="S181" s="366"/>
      <c r="T181" s="366" t="s">
        <v>1871</v>
      </c>
      <c r="U181" s="366" t="s">
        <v>237</v>
      </c>
    </row>
    <row r="182" spans="12:21" x14ac:dyDescent="0.25">
      <c r="L182" s="366" t="s">
        <v>1875</v>
      </c>
      <c r="M182" s="366" t="s">
        <v>1876</v>
      </c>
      <c r="N182" s="366" t="s">
        <v>1876</v>
      </c>
      <c r="O182" s="366" t="s">
        <v>1876</v>
      </c>
      <c r="P182" s="366" t="s">
        <v>1877</v>
      </c>
      <c r="Q182" s="366" t="s">
        <v>1878</v>
      </c>
      <c r="R182" s="366"/>
      <c r="S182" s="366"/>
      <c r="T182" s="366" t="s">
        <v>1875</v>
      </c>
      <c r="U182" s="366" t="s">
        <v>236</v>
      </c>
    </row>
    <row r="183" spans="12:21" x14ac:dyDescent="0.25">
      <c r="L183" s="367" t="s">
        <v>1879</v>
      </c>
      <c r="M183" s="366" t="s">
        <v>1880</v>
      </c>
      <c r="N183" s="366" t="s">
        <v>1881</v>
      </c>
      <c r="O183" s="366" t="s">
        <v>1882</v>
      </c>
      <c r="P183" s="366" t="s">
        <v>1883</v>
      </c>
      <c r="Q183" s="366" t="s">
        <v>1884</v>
      </c>
      <c r="R183" s="366"/>
      <c r="S183" s="366"/>
      <c r="T183" s="367" t="s">
        <v>1879</v>
      </c>
      <c r="U183" s="367" t="s">
        <v>239</v>
      </c>
    </row>
    <row r="184" spans="12:21" x14ac:dyDescent="0.25">
      <c r="L184" s="366" t="s">
        <v>1885</v>
      </c>
      <c r="M184" s="366" t="s">
        <v>1886</v>
      </c>
      <c r="N184" s="366" t="s">
        <v>1887</v>
      </c>
      <c r="O184" s="366" t="s">
        <v>1888</v>
      </c>
      <c r="P184" s="366" t="s">
        <v>1889</v>
      </c>
      <c r="Q184" s="366" t="s">
        <v>1890</v>
      </c>
      <c r="R184" s="366"/>
      <c r="S184" s="366"/>
      <c r="T184" s="366" t="s">
        <v>1885</v>
      </c>
      <c r="U184" s="367" t="s">
        <v>237</v>
      </c>
    </row>
    <row r="185" spans="12:21" x14ac:dyDescent="0.25">
      <c r="L185" s="366" t="s">
        <v>1891</v>
      </c>
      <c r="M185" s="366" t="s">
        <v>1892</v>
      </c>
      <c r="N185" s="366" t="s">
        <v>1892</v>
      </c>
      <c r="O185" s="366" t="s">
        <v>1892</v>
      </c>
      <c r="P185" s="366" t="s">
        <v>1893</v>
      </c>
      <c r="Q185" s="366" t="s">
        <v>1894</v>
      </c>
      <c r="R185" s="366"/>
      <c r="S185" s="366"/>
      <c r="T185" s="366" t="s">
        <v>1891</v>
      </c>
      <c r="U185" s="367" t="s">
        <v>239</v>
      </c>
    </row>
    <row r="186" spans="12:21" x14ac:dyDescent="0.25">
      <c r="L186" s="366" t="s">
        <v>1895</v>
      </c>
      <c r="M186" s="366" t="s">
        <v>1896</v>
      </c>
      <c r="N186" s="366" t="s">
        <v>1896</v>
      </c>
      <c r="O186" s="366" t="s">
        <v>1897</v>
      </c>
      <c r="P186" s="366" t="s">
        <v>1898</v>
      </c>
      <c r="Q186" s="366" t="s">
        <v>1899</v>
      </c>
      <c r="R186" s="366"/>
      <c r="S186" s="366"/>
      <c r="T186" s="366" t="s">
        <v>1895</v>
      </c>
      <c r="U186" s="367" t="s">
        <v>237</v>
      </c>
    </row>
    <row r="187" spans="12:21" x14ac:dyDescent="0.25">
      <c r="L187" s="366" t="s">
        <v>1900</v>
      </c>
      <c r="M187" s="366" t="s">
        <v>1901</v>
      </c>
      <c r="N187" s="366" t="s">
        <v>1902</v>
      </c>
      <c r="O187" s="366" t="s">
        <v>1903</v>
      </c>
      <c r="P187" s="366" t="s">
        <v>1904</v>
      </c>
      <c r="Q187" s="366" t="s">
        <v>1905</v>
      </c>
      <c r="R187" s="366"/>
      <c r="S187" s="366"/>
      <c r="T187" s="366" t="s">
        <v>1900</v>
      </c>
      <c r="U187" s="367" t="s">
        <v>237</v>
      </c>
    </row>
    <row r="188" spans="12:21" x14ac:dyDescent="0.25">
      <c r="L188" s="366" t="s">
        <v>1906</v>
      </c>
      <c r="M188" s="366" t="s">
        <v>1907</v>
      </c>
      <c r="N188" s="366" t="s">
        <v>1908</v>
      </c>
      <c r="O188" s="366" t="s">
        <v>1909</v>
      </c>
      <c r="P188" s="366" t="s">
        <v>1910</v>
      </c>
      <c r="Q188" s="366" t="s">
        <v>1911</v>
      </c>
      <c r="R188" s="366"/>
      <c r="S188" s="366"/>
      <c r="T188" s="366" t="s">
        <v>1906</v>
      </c>
      <c r="U188" s="367" t="s">
        <v>238</v>
      </c>
    </row>
    <row r="189" spans="12:21" x14ac:dyDescent="0.25">
      <c r="L189" s="366" t="s">
        <v>1912</v>
      </c>
      <c r="M189" s="366" t="s">
        <v>1913</v>
      </c>
      <c r="N189" s="366" t="s">
        <v>1913</v>
      </c>
      <c r="O189" s="366" t="s">
        <v>1913</v>
      </c>
      <c r="P189" s="366" t="s">
        <v>1914</v>
      </c>
      <c r="Q189" s="366" t="s">
        <v>1915</v>
      </c>
      <c r="R189" s="366"/>
      <c r="S189" s="366"/>
      <c r="T189" s="366" t="s">
        <v>1912</v>
      </c>
      <c r="U189" s="366" t="s">
        <v>235</v>
      </c>
    </row>
    <row r="190" spans="12:21" x14ac:dyDescent="0.25">
      <c r="L190" s="366" t="s">
        <v>1916</v>
      </c>
      <c r="M190" s="366" t="s">
        <v>1917</v>
      </c>
      <c r="N190" s="366" t="s">
        <v>1918</v>
      </c>
      <c r="O190" s="366" t="s">
        <v>1919</v>
      </c>
      <c r="P190" s="366" t="s">
        <v>1920</v>
      </c>
      <c r="Q190" s="366" t="s">
        <v>1921</v>
      </c>
      <c r="R190" s="366"/>
      <c r="S190" s="366"/>
      <c r="T190" s="366" t="s">
        <v>1916</v>
      </c>
      <c r="U190" s="367" t="s">
        <v>239</v>
      </c>
    </row>
    <row r="191" spans="12:21" x14ac:dyDescent="0.25">
      <c r="L191" s="366" t="s">
        <v>1922</v>
      </c>
      <c r="M191" s="366" t="s">
        <v>1923</v>
      </c>
      <c r="N191" s="366" t="s">
        <v>1924</v>
      </c>
      <c r="O191" s="366" t="s">
        <v>1925</v>
      </c>
      <c r="P191" s="366" t="s">
        <v>1926</v>
      </c>
      <c r="Q191" s="366" t="s">
        <v>1927</v>
      </c>
      <c r="R191" s="366"/>
      <c r="S191" s="366"/>
      <c r="T191" s="366" t="s">
        <v>1922</v>
      </c>
      <c r="U191" s="367" t="s">
        <v>239</v>
      </c>
    </row>
    <row r="192" spans="12:21" x14ac:dyDescent="0.25">
      <c r="L192" s="366" t="s">
        <v>1928</v>
      </c>
      <c r="M192" s="366" t="s">
        <v>1929</v>
      </c>
      <c r="N192" s="366" t="s">
        <v>1930</v>
      </c>
      <c r="O192" s="366" t="s">
        <v>1929</v>
      </c>
      <c r="P192" s="366" t="s">
        <v>1931</v>
      </c>
      <c r="Q192" s="366" t="s">
        <v>1932</v>
      </c>
      <c r="R192" s="366"/>
      <c r="S192" s="366"/>
      <c r="T192" s="366" t="s">
        <v>1928</v>
      </c>
      <c r="U192" s="367" t="s">
        <v>237</v>
      </c>
    </row>
    <row r="193" spans="12:21" x14ac:dyDescent="0.25">
      <c r="L193" s="366" t="s">
        <v>1933</v>
      </c>
      <c r="M193" s="366" t="s">
        <v>1934</v>
      </c>
      <c r="N193" s="366" t="s">
        <v>1935</v>
      </c>
      <c r="O193" s="366" t="s">
        <v>1936</v>
      </c>
      <c r="P193" s="366" t="s">
        <v>1937</v>
      </c>
      <c r="Q193" s="366" t="s">
        <v>1938</v>
      </c>
      <c r="R193" s="366"/>
      <c r="S193" s="366"/>
      <c r="T193" s="366" t="s">
        <v>1933</v>
      </c>
      <c r="U193" s="367" t="s">
        <v>235</v>
      </c>
    </row>
    <row r="194" spans="12:21" x14ac:dyDescent="0.25">
      <c r="L194" s="366" t="s">
        <v>1939</v>
      </c>
      <c r="M194" s="366" t="s">
        <v>1940</v>
      </c>
      <c r="N194" s="366" t="s">
        <v>1941</v>
      </c>
      <c r="O194" s="366" t="s">
        <v>1942</v>
      </c>
      <c r="P194" s="366" t="s">
        <v>1943</v>
      </c>
      <c r="Q194" s="366" t="s">
        <v>1944</v>
      </c>
      <c r="R194" s="366"/>
      <c r="S194" s="366"/>
      <c r="T194" s="366" t="s">
        <v>1939</v>
      </c>
      <c r="U194" s="367" t="s">
        <v>235</v>
      </c>
    </row>
    <row r="195" spans="12:21" x14ac:dyDescent="0.25">
      <c r="L195" s="366" t="s">
        <v>1945</v>
      </c>
      <c r="M195" s="366" t="s">
        <v>1946</v>
      </c>
      <c r="N195" s="366" t="s">
        <v>1947</v>
      </c>
      <c r="O195" s="366" t="s">
        <v>1948</v>
      </c>
      <c r="P195" s="366" t="s">
        <v>1949</v>
      </c>
      <c r="Q195" s="366" t="s">
        <v>1950</v>
      </c>
      <c r="R195" s="366"/>
      <c r="S195" s="366"/>
      <c r="T195" s="366" t="s">
        <v>1945</v>
      </c>
      <c r="U195" s="367" t="s">
        <v>235</v>
      </c>
    </row>
    <row r="196" spans="12:21" x14ac:dyDescent="0.25">
      <c r="L196" s="366" t="s">
        <v>1951</v>
      </c>
      <c r="M196" s="366" t="s">
        <v>1952</v>
      </c>
      <c r="N196" s="366" t="s">
        <v>1953</v>
      </c>
      <c r="O196" s="366" t="s">
        <v>1954</v>
      </c>
      <c r="P196" s="366" t="s">
        <v>1955</v>
      </c>
      <c r="Q196" s="366" t="s">
        <v>1956</v>
      </c>
      <c r="R196" s="366"/>
      <c r="S196" s="366"/>
      <c r="T196" s="366" t="s">
        <v>1951</v>
      </c>
      <c r="U196" s="367" t="s">
        <v>235</v>
      </c>
    </row>
    <row r="197" spans="12:21" x14ac:dyDescent="0.25">
      <c r="L197" s="366" t="s">
        <v>1957</v>
      </c>
      <c r="M197" s="366" t="s">
        <v>1958</v>
      </c>
      <c r="N197" s="366" t="s">
        <v>1959</v>
      </c>
      <c r="O197" s="366" t="s">
        <v>1960</v>
      </c>
      <c r="P197" s="366" t="s">
        <v>1961</v>
      </c>
      <c r="Q197" s="366" t="s">
        <v>1962</v>
      </c>
      <c r="R197" s="366"/>
      <c r="S197" s="366"/>
      <c r="T197" s="366" t="s">
        <v>1957</v>
      </c>
      <c r="U197" s="366" t="s">
        <v>235</v>
      </c>
    </row>
    <row r="198" spans="12:21" x14ac:dyDescent="0.25">
      <c r="L198" s="366" t="s">
        <v>1963</v>
      </c>
      <c r="M198" s="366" t="s">
        <v>1964</v>
      </c>
      <c r="N198" s="366" t="s">
        <v>1964</v>
      </c>
      <c r="O198" s="366" t="s">
        <v>1965</v>
      </c>
      <c r="P198" s="366" t="s">
        <v>1966</v>
      </c>
      <c r="Q198" s="366" t="s">
        <v>1967</v>
      </c>
      <c r="R198" s="366"/>
      <c r="S198" s="366"/>
      <c r="T198" s="366" t="s">
        <v>1963</v>
      </c>
      <c r="U198" s="366" t="s">
        <v>235</v>
      </c>
    </row>
    <row r="199" spans="12:21" x14ac:dyDescent="0.25">
      <c r="L199" s="366" t="s">
        <v>1968</v>
      </c>
      <c r="M199" s="366" t="s">
        <v>1969</v>
      </c>
      <c r="N199" s="366" t="s">
        <v>1969</v>
      </c>
      <c r="O199" s="366" t="s">
        <v>1969</v>
      </c>
      <c r="P199" s="366" t="s">
        <v>1970</v>
      </c>
      <c r="Q199" s="366" t="s">
        <v>1971</v>
      </c>
      <c r="R199" s="366"/>
      <c r="S199" s="366"/>
      <c r="T199" s="366" t="s">
        <v>1968</v>
      </c>
      <c r="U199" s="366" t="s">
        <v>236</v>
      </c>
    </row>
    <row r="200" spans="12:21" x14ac:dyDescent="0.25">
      <c r="L200" s="366" t="s">
        <v>1972</v>
      </c>
      <c r="M200" s="366" t="s">
        <v>1973</v>
      </c>
      <c r="N200" s="366" t="s">
        <v>1974</v>
      </c>
      <c r="O200" s="366" t="s">
        <v>1973</v>
      </c>
      <c r="P200" s="366" t="s">
        <v>1975</v>
      </c>
      <c r="Q200" s="366" t="s">
        <v>1976</v>
      </c>
      <c r="R200" s="366"/>
      <c r="S200" s="366"/>
      <c r="T200" s="366" t="s">
        <v>1972</v>
      </c>
      <c r="U200" s="366" t="s">
        <v>235</v>
      </c>
    </row>
    <row r="201" spans="12:21" x14ac:dyDescent="0.25">
      <c r="L201" s="366" t="s">
        <v>1977</v>
      </c>
      <c r="M201" s="366" t="s">
        <v>1978</v>
      </c>
      <c r="N201" s="366" t="s">
        <v>1979</v>
      </c>
      <c r="O201" s="366" t="s">
        <v>1978</v>
      </c>
      <c r="P201" s="366" t="s">
        <v>1980</v>
      </c>
      <c r="Q201" s="366" t="s">
        <v>1981</v>
      </c>
      <c r="R201" s="366"/>
      <c r="S201" s="366"/>
      <c r="T201" s="366" t="s">
        <v>1977</v>
      </c>
      <c r="U201" s="366" t="s">
        <v>239</v>
      </c>
    </row>
    <row r="202" spans="12:21" x14ac:dyDescent="0.25">
      <c r="L202" s="366" t="s">
        <v>1982</v>
      </c>
      <c r="M202" s="366" t="s">
        <v>1983</v>
      </c>
      <c r="N202" s="366" t="s">
        <v>1984</v>
      </c>
      <c r="O202" s="366" t="s">
        <v>1985</v>
      </c>
      <c r="P202" s="366" t="s">
        <v>1986</v>
      </c>
      <c r="Q202" s="366" t="s">
        <v>1987</v>
      </c>
      <c r="R202" s="366"/>
      <c r="S202" s="366"/>
      <c r="T202" s="366" t="s">
        <v>1982</v>
      </c>
      <c r="U202" s="366" t="s">
        <v>237</v>
      </c>
    </row>
    <row r="203" spans="12:21" x14ac:dyDescent="0.25">
      <c r="L203" s="366" t="s">
        <v>1988</v>
      </c>
      <c r="M203" s="366" t="s">
        <v>1989</v>
      </c>
      <c r="N203" s="366" t="s">
        <v>1990</v>
      </c>
      <c r="O203" s="366" t="s">
        <v>1989</v>
      </c>
      <c r="P203" s="366" t="s">
        <v>1991</v>
      </c>
      <c r="Q203" s="366" t="s">
        <v>1992</v>
      </c>
      <c r="R203" s="366"/>
      <c r="S203" s="366"/>
      <c r="T203" s="366" t="s">
        <v>1988</v>
      </c>
      <c r="U203" s="366" t="s">
        <v>235</v>
      </c>
    </row>
    <row r="204" spans="12:21" x14ac:dyDescent="0.25">
      <c r="L204" s="366" t="s">
        <v>1993</v>
      </c>
      <c r="M204" s="366" t="s">
        <v>1994</v>
      </c>
      <c r="N204" s="366" t="s">
        <v>1995</v>
      </c>
      <c r="O204" s="366" t="s">
        <v>1996</v>
      </c>
      <c r="P204" s="366" t="s">
        <v>1997</v>
      </c>
      <c r="Q204" s="366" t="s">
        <v>1998</v>
      </c>
      <c r="R204" s="366"/>
      <c r="S204" s="366"/>
      <c r="T204" s="366" t="s">
        <v>1993</v>
      </c>
      <c r="U204" s="366" t="s">
        <v>235</v>
      </c>
    </row>
    <row r="205" spans="12:21" x14ac:dyDescent="0.25">
      <c r="L205" s="366" t="s">
        <v>1999</v>
      </c>
      <c r="M205" s="366" t="s">
        <v>2000</v>
      </c>
      <c r="N205" s="366" t="s">
        <v>2001</v>
      </c>
      <c r="O205" s="366" t="s">
        <v>2002</v>
      </c>
      <c r="P205" s="366" t="s">
        <v>2003</v>
      </c>
      <c r="Q205" s="366" t="s">
        <v>2004</v>
      </c>
      <c r="R205" s="366"/>
      <c r="S205" s="366"/>
      <c r="T205" s="366" t="s">
        <v>1999</v>
      </c>
      <c r="U205" s="367" t="s">
        <v>237</v>
      </c>
    </row>
    <row r="206" spans="12:21" x14ac:dyDescent="0.25">
      <c r="L206" s="366" t="s">
        <v>2005</v>
      </c>
      <c r="M206" s="366" t="s">
        <v>2006</v>
      </c>
      <c r="N206" s="366" t="s">
        <v>2006</v>
      </c>
      <c r="O206" s="366" t="s">
        <v>2006</v>
      </c>
      <c r="P206" s="366" t="s">
        <v>2007</v>
      </c>
      <c r="Q206" s="366" t="s">
        <v>2008</v>
      </c>
      <c r="R206" s="366"/>
      <c r="S206" s="366"/>
      <c r="T206" s="366" t="s">
        <v>2005</v>
      </c>
      <c r="U206" s="366" t="s">
        <v>235</v>
      </c>
    </row>
    <row r="207" spans="12:21" x14ac:dyDescent="0.25">
      <c r="L207" s="366" t="s">
        <v>2009</v>
      </c>
      <c r="M207" s="366" t="s">
        <v>2010</v>
      </c>
      <c r="N207" s="366" t="s">
        <v>2011</v>
      </c>
      <c r="O207" s="366" t="s">
        <v>2012</v>
      </c>
      <c r="P207" s="366" t="s">
        <v>2013</v>
      </c>
      <c r="Q207" s="366" t="s">
        <v>2014</v>
      </c>
      <c r="R207" s="366"/>
      <c r="S207" s="366"/>
      <c r="T207" s="366" t="s">
        <v>2009</v>
      </c>
      <c r="U207" s="366" t="s">
        <v>235</v>
      </c>
    </row>
    <row r="208" spans="12:21" x14ac:dyDescent="0.25">
      <c r="L208" s="366" t="s">
        <v>2015</v>
      </c>
      <c r="M208" s="366" t="s">
        <v>2016</v>
      </c>
      <c r="N208" s="366" t="s">
        <v>2017</v>
      </c>
      <c r="O208" s="366" t="s">
        <v>2018</v>
      </c>
      <c r="P208" s="366" t="s">
        <v>2019</v>
      </c>
      <c r="Q208" s="366" t="s">
        <v>2020</v>
      </c>
      <c r="R208" s="366"/>
      <c r="S208" s="366"/>
      <c r="T208" s="366" t="s">
        <v>2015</v>
      </c>
      <c r="U208" s="366" t="s">
        <v>235</v>
      </c>
    </row>
    <row r="209" spans="12:21" x14ac:dyDescent="0.25">
      <c r="L209" s="366" t="s">
        <v>2021</v>
      </c>
      <c r="M209" s="366" t="s">
        <v>2022</v>
      </c>
      <c r="N209" s="366" t="s">
        <v>2023</v>
      </c>
      <c r="O209" s="366" t="s">
        <v>2024</v>
      </c>
      <c r="P209" s="366" t="s">
        <v>2025</v>
      </c>
      <c r="Q209" s="366" t="s">
        <v>2026</v>
      </c>
      <c r="R209" s="366"/>
      <c r="S209" s="366"/>
      <c r="T209" s="366" t="s">
        <v>2021</v>
      </c>
      <c r="U209" s="366" t="s">
        <v>235</v>
      </c>
    </row>
    <row r="210" spans="12:21" x14ac:dyDescent="0.25">
      <c r="L210" s="366" t="s">
        <v>2027</v>
      </c>
      <c r="M210" s="366" t="s">
        <v>2028</v>
      </c>
      <c r="N210" s="366" t="s">
        <v>2028</v>
      </c>
      <c r="O210" s="366" t="s">
        <v>2028</v>
      </c>
      <c r="P210" s="366" t="s">
        <v>2029</v>
      </c>
      <c r="Q210" s="366" t="s">
        <v>2030</v>
      </c>
      <c r="R210" s="366"/>
      <c r="S210" s="366"/>
      <c r="T210" s="366" t="s">
        <v>2027</v>
      </c>
      <c r="U210" s="366" t="s">
        <v>235</v>
      </c>
    </row>
    <row r="211" spans="12:21" x14ac:dyDescent="0.25">
      <c r="L211" s="366" t="s">
        <v>2031</v>
      </c>
      <c r="M211" s="366" t="s">
        <v>2032</v>
      </c>
      <c r="N211" s="366" t="s">
        <v>2033</v>
      </c>
      <c r="O211" s="366" t="s">
        <v>2034</v>
      </c>
      <c r="P211" s="366" t="s">
        <v>2035</v>
      </c>
      <c r="Q211" s="366" t="s">
        <v>2036</v>
      </c>
      <c r="R211" s="366"/>
      <c r="S211" s="366"/>
      <c r="T211" s="366" t="s">
        <v>2031</v>
      </c>
      <c r="U211" s="366" t="s">
        <v>235</v>
      </c>
    </row>
    <row r="212" spans="12:21" x14ac:dyDescent="0.25">
      <c r="L212" s="366" t="s">
        <v>2037</v>
      </c>
      <c r="M212" s="366" t="s">
        <v>2038</v>
      </c>
      <c r="N212" s="366" t="s">
        <v>2038</v>
      </c>
      <c r="O212" s="366" t="s">
        <v>2038</v>
      </c>
      <c r="P212" s="366" t="s">
        <v>2039</v>
      </c>
      <c r="Q212" s="366" t="s">
        <v>2040</v>
      </c>
      <c r="R212" s="366"/>
      <c r="S212" s="366"/>
      <c r="T212" s="366" t="s">
        <v>2037</v>
      </c>
      <c r="U212" s="366" t="s">
        <v>235</v>
      </c>
    </row>
    <row r="213" spans="12:21" x14ac:dyDescent="0.25">
      <c r="L213" s="366" t="s">
        <v>2041</v>
      </c>
      <c r="M213" s="366" t="s">
        <v>2042</v>
      </c>
      <c r="N213" s="366" t="s">
        <v>2043</v>
      </c>
      <c r="O213" s="366" t="s">
        <v>2044</v>
      </c>
      <c r="P213" s="366" t="s">
        <v>2045</v>
      </c>
      <c r="Q213" s="366" t="s">
        <v>2046</v>
      </c>
      <c r="R213" s="366"/>
      <c r="S213" s="366"/>
      <c r="T213" s="366" t="s">
        <v>2041</v>
      </c>
      <c r="U213" s="366" t="s">
        <v>239</v>
      </c>
    </row>
    <row r="214" spans="12:21" x14ac:dyDescent="0.25">
      <c r="L214" s="366" t="s">
        <v>2047</v>
      </c>
      <c r="M214" s="366" t="s">
        <v>2048</v>
      </c>
      <c r="N214" s="366" t="s">
        <v>2049</v>
      </c>
      <c r="O214" s="366" t="s">
        <v>2050</v>
      </c>
      <c r="P214" s="366" t="s">
        <v>2051</v>
      </c>
      <c r="Q214" s="366" t="s">
        <v>2052</v>
      </c>
      <c r="R214" s="366"/>
      <c r="S214" s="366"/>
      <c r="T214" s="366" t="s">
        <v>2047</v>
      </c>
      <c r="U214" s="366" t="s">
        <v>235</v>
      </c>
    </row>
    <row r="215" spans="12:21" x14ac:dyDescent="0.25">
      <c r="L215" s="366" t="s">
        <v>2053</v>
      </c>
      <c r="M215" s="366" t="s">
        <v>2054</v>
      </c>
      <c r="N215" s="366" t="s">
        <v>2055</v>
      </c>
      <c r="O215" s="366" t="s">
        <v>2054</v>
      </c>
      <c r="P215" s="366" t="s">
        <v>2056</v>
      </c>
      <c r="Q215" s="366" t="s">
        <v>2057</v>
      </c>
      <c r="R215" s="366"/>
      <c r="S215" s="366"/>
      <c r="T215" s="366" t="s">
        <v>2053</v>
      </c>
      <c r="U215" s="366" t="s">
        <v>237</v>
      </c>
    </row>
    <row r="216" spans="12:21" x14ac:dyDescent="0.25">
      <c r="L216" s="366" t="s">
        <v>2058</v>
      </c>
      <c r="M216" s="366" t="s">
        <v>2059</v>
      </c>
      <c r="N216" s="366" t="s">
        <v>2059</v>
      </c>
      <c r="O216" s="366" t="s">
        <v>2059</v>
      </c>
      <c r="P216" s="366" t="s">
        <v>2060</v>
      </c>
      <c r="Q216" s="366" t="s">
        <v>2061</v>
      </c>
      <c r="R216" s="366"/>
      <c r="S216" s="366"/>
      <c r="T216" s="366" t="s">
        <v>2058</v>
      </c>
      <c r="U216" s="366" t="s">
        <v>237</v>
      </c>
    </row>
    <row r="217" spans="12:21" x14ac:dyDescent="0.25">
      <c r="L217" s="366" t="s">
        <v>2062</v>
      </c>
      <c r="M217" s="366" t="s">
        <v>2063</v>
      </c>
      <c r="N217" s="366" t="s">
        <v>2064</v>
      </c>
      <c r="O217" s="366" t="s">
        <v>2065</v>
      </c>
      <c r="P217" s="366" t="s">
        <v>2066</v>
      </c>
      <c r="Q217" s="366" t="s">
        <v>2067</v>
      </c>
      <c r="R217" s="366"/>
      <c r="S217" s="366"/>
      <c r="T217" s="366" t="s">
        <v>2062</v>
      </c>
      <c r="U217" s="367" t="s">
        <v>235</v>
      </c>
    </row>
    <row r="218" spans="12:21" x14ac:dyDescent="0.25">
      <c r="L218" s="366" t="s">
        <v>2068</v>
      </c>
      <c r="M218" s="366" t="s">
        <v>2069</v>
      </c>
      <c r="N218" s="366" t="s">
        <v>2070</v>
      </c>
      <c r="O218" s="366" t="s">
        <v>2071</v>
      </c>
      <c r="P218" s="366" t="s">
        <v>2072</v>
      </c>
      <c r="Q218" s="366" t="s">
        <v>2073</v>
      </c>
      <c r="R218" s="366"/>
      <c r="S218" s="366"/>
      <c r="T218" s="366" t="s">
        <v>2068</v>
      </c>
      <c r="U218" s="366" t="s">
        <v>238</v>
      </c>
    </row>
    <row r="219" spans="12:21" x14ac:dyDescent="0.25">
      <c r="L219" s="366" t="s">
        <v>2074</v>
      </c>
      <c r="M219" s="366" t="s">
        <v>2075</v>
      </c>
      <c r="N219" s="366" t="s">
        <v>2076</v>
      </c>
      <c r="O219" s="366" t="s">
        <v>2075</v>
      </c>
      <c r="P219" s="366" t="s">
        <v>2077</v>
      </c>
      <c r="Q219" s="366" t="s">
        <v>2078</v>
      </c>
      <c r="R219" s="366"/>
      <c r="S219" s="366"/>
      <c r="T219" s="366" t="s">
        <v>2074</v>
      </c>
      <c r="U219" s="367" t="s">
        <v>235</v>
      </c>
    </row>
    <row r="220" spans="12:21" x14ac:dyDescent="0.25">
      <c r="L220" s="366" t="s">
        <v>2079</v>
      </c>
      <c r="M220" s="366" t="s">
        <v>2080</v>
      </c>
      <c r="N220" s="366" t="s">
        <v>2081</v>
      </c>
      <c r="O220" s="366" t="s">
        <v>2082</v>
      </c>
      <c r="P220" s="366" t="s">
        <v>2083</v>
      </c>
      <c r="Q220" s="366" t="s">
        <v>2084</v>
      </c>
      <c r="R220" s="366"/>
      <c r="S220" s="366"/>
      <c r="T220" s="366" t="s">
        <v>2079</v>
      </c>
      <c r="U220" s="367" t="s">
        <v>235</v>
      </c>
    </row>
    <row r="221" spans="12:21" x14ac:dyDescent="0.25">
      <c r="L221" s="366" t="s">
        <v>2085</v>
      </c>
      <c r="M221" s="366" t="s">
        <v>2086</v>
      </c>
      <c r="N221" s="366" t="s">
        <v>2086</v>
      </c>
      <c r="O221" s="366" t="s">
        <v>2086</v>
      </c>
      <c r="P221" s="366" t="s">
        <v>2087</v>
      </c>
      <c r="Q221" s="366" t="s">
        <v>2088</v>
      </c>
      <c r="R221" s="366"/>
      <c r="S221" s="366"/>
      <c r="T221" s="366" t="s">
        <v>2085</v>
      </c>
      <c r="U221" s="366" t="s">
        <v>235</v>
      </c>
    </row>
    <row r="222" spans="12:21" x14ac:dyDescent="0.25">
      <c r="L222" s="366" t="s">
        <v>2089</v>
      </c>
      <c r="M222" s="366" t="s">
        <v>2090</v>
      </c>
      <c r="N222" s="366" t="s">
        <v>2090</v>
      </c>
      <c r="O222" s="366" t="s">
        <v>2090</v>
      </c>
      <c r="P222" s="366" t="s">
        <v>2091</v>
      </c>
      <c r="Q222" s="366" t="s">
        <v>2092</v>
      </c>
      <c r="R222" s="366"/>
      <c r="S222" s="366"/>
      <c r="T222" s="366" t="s">
        <v>2089</v>
      </c>
      <c r="U222" s="366" t="s">
        <v>235</v>
      </c>
    </row>
    <row r="223" spans="12:21" x14ac:dyDescent="0.25">
      <c r="L223" s="366" t="s">
        <v>2093</v>
      </c>
      <c r="M223" s="366" t="s">
        <v>2094</v>
      </c>
      <c r="N223" s="366" t="s">
        <v>2095</v>
      </c>
      <c r="O223" s="366" t="s">
        <v>2096</v>
      </c>
      <c r="P223" s="366" t="s">
        <v>2097</v>
      </c>
      <c r="Q223" s="366" t="s">
        <v>2098</v>
      </c>
      <c r="R223" s="366"/>
      <c r="S223" s="366"/>
      <c r="T223" s="366" t="s">
        <v>2093</v>
      </c>
      <c r="U223" s="366" t="s">
        <v>235</v>
      </c>
    </row>
    <row r="224" spans="12:21" x14ac:dyDescent="0.25">
      <c r="L224" s="366" t="s">
        <v>2099</v>
      </c>
      <c r="M224" s="366" t="s">
        <v>2100</v>
      </c>
      <c r="N224" s="366" t="s">
        <v>2101</v>
      </c>
      <c r="O224" s="366" t="s">
        <v>2102</v>
      </c>
      <c r="P224" s="366" t="s">
        <v>2103</v>
      </c>
      <c r="Q224" s="366" t="s">
        <v>2104</v>
      </c>
      <c r="R224" s="366"/>
      <c r="S224" s="366"/>
      <c r="T224" s="366" t="s">
        <v>2099</v>
      </c>
      <c r="U224" s="367" t="s">
        <v>239</v>
      </c>
    </row>
    <row r="225" spans="12:21" x14ac:dyDescent="0.25">
      <c r="L225" s="366" t="s">
        <v>2105</v>
      </c>
      <c r="M225" s="366" t="s">
        <v>2106</v>
      </c>
      <c r="N225" s="366" t="s">
        <v>2107</v>
      </c>
      <c r="O225" s="366" t="s">
        <v>2108</v>
      </c>
      <c r="P225" s="366" t="s">
        <v>2109</v>
      </c>
      <c r="Q225" s="366" t="s">
        <v>2110</v>
      </c>
      <c r="R225" s="366"/>
      <c r="S225" s="366"/>
      <c r="T225" s="366" t="s">
        <v>2105</v>
      </c>
      <c r="U225" s="366" t="s">
        <v>235</v>
      </c>
    </row>
    <row r="226" spans="12:21" x14ac:dyDescent="0.25">
      <c r="L226" s="366" t="s">
        <v>2111</v>
      </c>
      <c r="M226" s="366" t="s">
        <v>2112</v>
      </c>
      <c r="N226" s="366" t="s">
        <v>2112</v>
      </c>
      <c r="O226" s="366" t="s">
        <v>2112</v>
      </c>
      <c r="P226" s="366" t="s">
        <v>2113</v>
      </c>
      <c r="Q226" s="366" t="s">
        <v>2114</v>
      </c>
      <c r="R226" s="366"/>
      <c r="S226" s="366"/>
      <c r="T226" s="366" t="s">
        <v>2111</v>
      </c>
      <c r="U226" s="366" t="s">
        <v>235</v>
      </c>
    </row>
    <row r="227" spans="12:21" x14ac:dyDescent="0.25">
      <c r="L227" s="366" t="s">
        <v>2115</v>
      </c>
      <c r="M227" s="366" t="s">
        <v>2116</v>
      </c>
      <c r="N227" s="366" t="s">
        <v>2117</v>
      </c>
      <c r="O227" s="366" t="s">
        <v>2118</v>
      </c>
      <c r="P227" s="366" t="s">
        <v>2119</v>
      </c>
      <c r="Q227" s="366" t="s">
        <v>2120</v>
      </c>
      <c r="R227" s="366"/>
      <c r="S227" s="366"/>
      <c r="T227" s="366" t="s">
        <v>2115</v>
      </c>
      <c r="U227" s="366" t="s">
        <v>235</v>
      </c>
    </row>
    <row r="228" spans="12:21" x14ac:dyDescent="0.25">
      <c r="L228" s="366" t="s">
        <v>2121</v>
      </c>
      <c r="M228" s="366" t="s">
        <v>2122</v>
      </c>
      <c r="N228" s="366" t="s">
        <v>2123</v>
      </c>
      <c r="O228" s="366" t="s">
        <v>2122</v>
      </c>
      <c r="P228" s="366" t="s">
        <v>2124</v>
      </c>
      <c r="Q228" s="366" t="s">
        <v>2125</v>
      </c>
      <c r="R228" s="366"/>
      <c r="S228" s="366"/>
      <c r="T228" s="366" t="s">
        <v>2121</v>
      </c>
      <c r="U228" s="367" t="s">
        <v>235</v>
      </c>
    </row>
    <row r="229" spans="12:21" x14ac:dyDescent="0.25">
      <c r="L229" s="366" t="s">
        <v>2126</v>
      </c>
      <c r="M229" s="366" t="s">
        <v>2127</v>
      </c>
      <c r="N229" s="366" t="s">
        <v>2127</v>
      </c>
      <c r="O229" s="366" t="s">
        <v>2128</v>
      </c>
      <c r="P229" s="366" t="s">
        <v>2129</v>
      </c>
      <c r="Q229" s="366" t="s">
        <v>2130</v>
      </c>
      <c r="R229" s="366"/>
      <c r="S229" s="366"/>
      <c r="T229" s="366" t="s">
        <v>2126</v>
      </c>
      <c r="U229" s="366" t="s">
        <v>235</v>
      </c>
    </row>
    <row r="230" spans="12:21" x14ac:dyDescent="0.25">
      <c r="L230" s="366" t="s">
        <v>2131</v>
      </c>
      <c r="M230" s="366" t="s">
        <v>2132</v>
      </c>
      <c r="N230" s="366" t="s">
        <v>2133</v>
      </c>
      <c r="O230" s="366" t="s">
        <v>2134</v>
      </c>
      <c r="P230" s="366" t="s">
        <v>2135</v>
      </c>
      <c r="Q230" s="366" t="s">
        <v>2136</v>
      </c>
      <c r="R230" s="366"/>
      <c r="S230" s="366"/>
      <c r="T230" s="366" t="s">
        <v>2131</v>
      </c>
      <c r="U230" s="366" t="s">
        <v>235</v>
      </c>
    </row>
    <row r="231" spans="12:21" x14ac:dyDescent="0.25">
      <c r="L231" s="366" t="s">
        <v>2137</v>
      </c>
      <c r="M231" s="366" t="s">
        <v>2138</v>
      </c>
      <c r="N231" s="366" t="s">
        <v>2138</v>
      </c>
      <c r="O231" s="366" t="s">
        <v>2138</v>
      </c>
      <c r="P231" s="366" t="s">
        <v>2139</v>
      </c>
      <c r="Q231" s="366" t="s">
        <v>2140</v>
      </c>
      <c r="R231" s="366"/>
      <c r="S231" s="366"/>
      <c r="T231" s="366" t="s">
        <v>2137</v>
      </c>
      <c r="U231" s="366" t="s">
        <v>236</v>
      </c>
    </row>
    <row r="232" spans="12:21" x14ac:dyDescent="0.25">
      <c r="L232" s="366" t="s">
        <v>2141</v>
      </c>
      <c r="M232" s="366" t="s">
        <v>2142</v>
      </c>
      <c r="N232" s="366" t="s">
        <v>2143</v>
      </c>
      <c r="O232" s="366" t="s">
        <v>2144</v>
      </c>
      <c r="P232" s="366" t="s">
        <v>2145</v>
      </c>
      <c r="Q232" s="366" t="s">
        <v>2146</v>
      </c>
      <c r="R232" s="366"/>
      <c r="S232" s="366"/>
      <c r="T232" s="366" t="s">
        <v>2141</v>
      </c>
      <c r="U232" s="366" t="s">
        <v>235</v>
      </c>
    </row>
    <row r="233" spans="12:21" x14ac:dyDescent="0.25">
      <c r="L233" s="366" t="s">
        <v>2147</v>
      </c>
      <c r="M233" s="366" t="s">
        <v>2148</v>
      </c>
      <c r="N233" s="366" t="s">
        <v>2149</v>
      </c>
      <c r="O233" s="366" t="s">
        <v>2150</v>
      </c>
      <c r="P233" s="366" t="s">
        <v>2151</v>
      </c>
      <c r="Q233" s="366" t="s">
        <v>2152</v>
      </c>
      <c r="R233" s="366"/>
      <c r="S233" s="366"/>
      <c r="T233" s="366" t="s">
        <v>2147</v>
      </c>
      <c r="U233" s="367" t="s">
        <v>238</v>
      </c>
    </row>
    <row r="234" spans="12:21" x14ac:dyDescent="0.25">
      <c r="L234" s="366" t="s">
        <v>2153</v>
      </c>
      <c r="M234" s="366" t="s">
        <v>2154</v>
      </c>
      <c r="N234" s="366" t="s">
        <v>2155</v>
      </c>
      <c r="O234" s="366" t="s">
        <v>2156</v>
      </c>
      <c r="P234" s="366" t="s">
        <v>2157</v>
      </c>
      <c r="Q234" s="366" t="s">
        <v>2158</v>
      </c>
      <c r="R234" s="366"/>
      <c r="S234" s="366"/>
      <c r="T234" s="366" t="s">
        <v>2153</v>
      </c>
      <c r="U234" s="366" t="s">
        <v>235</v>
      </c>
    </row>
    <row r="235" spans="12:21" x14ac:dyDescent="0.25">
      <c r="L235" s="366" t="s">
        <v>2159</v>
      </c>
      <c r="M235" s="366" t="s">
        <v>2160</v>
      </c>
      <c r="N235" s="366" t="s">
        <v>2161</v>
      </c>
      <c r="O235" s="366" t="s">
        <v>2162</v>
      </c>
      <c r="P235" s="366" t="s">
        <v>2163</v>
      </c>
      <c r="Q235" s="366" t="s">
        <v>2164</v>
      </c>
      <c r="R235" s="366"/>
      <c r="S235" s="366"/>
      <c r="T235" s="366" t="s">
        <v>2159</v>
      </c>
      <c r="U235" s="366" t="s">
        <v>235</v>
      </c>
    </row>
    <row r="236" spans="12:21" x14ac:dyDescent="0.25">
      <c r="L236" s="366" t="s">
        <v>2165</v>
      </c>
      <c r="M236" s="366" t="s">
        <v>2166</v>
      </c>
      <c r="N236" s="366" t="s">
        <v>2167</v>
      </c>
      <c r="O236" s="366" t="s">
        <v>2168</v>
      </c>
      <c r="P236" s="366" t="s">
        <v>2169</v>
      </c>
      <c r="Q236" s="366" t="s">
        <v>2170</v>
      </c>
      <c r="R236" s="366"/>
      <c r="S236" s="366"/>
      <c r="T236" s="366" t="s">
        <v>2165</v>
      </c>
      <c r="U236" s="366" t="s">
        <v>236</v>
      </c>
    </row>
    <row r="237" spans="12:21" x14ac:dyDescent="0.25">
      <c r="L237" s="366" t="s">
        <v>2171</v>
      </c>
      <c r="M237" s="366" t="s">
        <v>2172</v>
      </c>
      <c r="N237" s="366" t="s">
        <v>2173</v>
      </c>
      <c r="O237" s="366" t="s">
        <v>2174</v>
      </c>
      <c r="P237" s="366" t="s">
        <v>2175</v>
      </c>
      <c r="Q237" s="366" t="s">
        <v>2176</v>
      </c>
      <c r="R237" s="366"/>
      <c r="S237" s="366"/>
      <c r="T237" s="366" t="s">
        <v>2171</v>
      </c>
      <c r="U237" s="367" t="s">
        <v>235</v>
      </c>
    </row>
    <row r="238" spans="12:21" x14ac:dyDescent="0.25">
      <c r="L238" s="366" t="s">
        <v>2177</v>
      </c>
      <c r="M238" s="366" t="s">
        <v>2178</v>
      </c>
      <c r="N238" s="366" t="s">
        <v>2179</v>
      </c>
      <c r="O238" s="366" t="s">
        <v>2180</v>
      </c>
      <c r="P238" s="366" t="s">
        <v>2181</v>
      </c>
      <c r="Q238" s="366" t="s">
        <v>2182</v>
      </c>
      <c r="R238" s="366"/>
      <c r="S238" s="366"/>
      <c r="T238" s="366" t="s">
        <v>2177</v>
      </c>
      <c r="U238" s="366" t="s">
        <v>236</v>
      </c>
    </row>
    <row r="239" spans="12:21" x14ac:dyDescent="0.25">
      <c r="L239" s="366" t="s">
        <v>2183</v>
      </c>
      <c r="M239" s="366" t="s">
        <v>2184</v>
      </c>
      <c r="N239" s="366" t="s">
        <v>2184</v>
      </c>
      <c r="O239" s="366" t="s">
        <v>2184</v>
      </c>
      <c r="P239" s="366" t="s">
        <v>2185</v>
      </c>
      <c r="Q239" s="366" t="s">
        <v>2186</v>
      </c>
      <c r="R239" s="366"/>
      <c r="S239" s="366"/>
      <c r="T239" s="366" t="s">
        <v>2183</v>
      </c>
      <c r="U239" s="366" t="s">
        <v>235</v>
      </c>
    </row>
    <row r="240" spans="12:21" x14ac:dyDescent="0.25">
      <c r="L240" s="366" t="s">
        <v>2187</v>
      </c>
      <c r="M240" s="366" t="s">
        <v>2188</v>
      </c>
      <c r="N240" s="366" t="s">
        <v>2188</v>
      </c>
      <c r="O240" s="366" t="s">
        <v>2188</v>
      </c>
      <c r="P240" s="366" t="s">
        <v>2189</v>
      </c>
      <c r="Q240" s="366" t="s">
        <v>2190</v>
      </c>
      <c r="R240" s="366"/>
      <c r="S240" s="366"/>
      <c r="T240" s="366" t="s">
        <v>2187</v>
      </c>
      <c r="U240" s="366" t="s">
        <v>235</v>
      </c>
    </row>
    <row r="241" spans="12:21" x14ac:dyDescent="0.25">
      <c r="L241" s="366" t="s">
        <v>2191</v>
      </c>
      <c r="M241" s="366" t="s">
        <v>2192</v>
      </c>
      <c r="N241" s="366" t="s">
        <v>2193</v>
      </c>
      <c r="O241" s="366" t="s">
        <v>2194</v>
      </c>
      <c r="P241" s="366" t="s">
        <v>2195</v>
      </c>
      <c r="Q241" s="366" t="s">
        <v>2196</v>
      </c>
      <c r="R241" s="366"/>
      <c r="S241" s="366"/>
      <c r="T241" s="366" t="s">
        <v>2191</v>
      </c>
      <c r="U241" s="366" t="s">
        <v>237</v>
      </c>
    </row>
    <row r="242" spans="12:21" x14ac:dyDescent="0.25">
      <c r="L242" s="366" t="s">
        <v>2197</v>
      </c>
      <c r="M242" s="366" t="s">
        <v>2198</v>
      </c>
      <c r="N242" s="366" t="s">
        <v>2198</v>
      </c>
      <c r="O242" s="366" t="s">
        <v>2198</v>
      </c>
      <c r="P242" s="366" t="s">
        <v>2199</v>
      </c>
      <c r="Q242" s="366" t="s">
        <v>2200</v>
      </c>
      <c r="R242" s="366"/>
      <c r="S242" s="366"/>
      <c r="T242" s="366" t="s">
        <v>2197</v>
      </c>
      <c r="U242" s="366" t="s">
        <v>235</v>
      </c>
    </row>
    <row r="243" spans="12:21" x14ac:dyDescent="0.25">
      <c r="L243" s="366" t="s">
        <v>2201</v>
      </c>
      <c r="M243" s="366" t="s">
        <v>2202</v>
      </c>
      <c r="N243" s="366" t="s">
        <v>2203</v>
      </c>
      <c r="O243" s="366" t="s">
        <v>2202</v>
      </c>
      <c r="P243" s="366" t="s">
        <v>2204</v>
      </c>
      <c r="Q243" s="366" t="s">
        <v>2205</v>
      </c>
      <c r="R243" s="366"/>
      <c r="S243" s="366"/>
      <c r="T243" s="366" t="s">
        <v>2201</v>
      </c>
      <c r="U243" s="366" t="s">
        <v>239</v>
      </c>
    </row>
    <row r="244" spans="12:21" x14ac:dyDescent="0.25">
      <c r="L244" s="366" t="s">
        <v>2206</v>
      </c>
      <c r="M244" s="366" t="s">
        <v>2207</v>
      </c>
      <c r="N244" s="366" t="s">
        <v>2208</v>
      </c>
      <c r="O244" s="366" t="s">
        <v>2209</v>
      </c>
      <c r="P244" s="366" t="s">
        <v>2210</v>
      </c>
      <c r="Q244" s="366" t="s">
        <v>2211</v>
      </c>
      <c r="R244" s="366"/>
      <c r="S244" s="366"/>
      <c r="T244" s="366" t="s">
        <v>2206</v>
      </c>
      <c r="U244" s="366" t="s">
        <v>235</v>
      </c>
    </row>
    <row r="245" spans="12:21" x14ac:dyDescent="0.25">
      <c r="L245" s="366" t="s">
        <v>2212</v>
      </c>
      <c r="M245" s="366" t="s">
        <v>2213</v>
      </c>
      <c r="N245" s="366" t="s">
        <v>2214</v>
      </c>
      <c r="O245" s="366" t="s">
        <v>2213</v>
      </c>
      <c r="P245" s="366" t="s">
        <v>2215</v>
      </c>
      <c r="Q245" s="366" t="s">
        <v>2216</v>
      </c>
      <c r="R245" s="366"/>
      <c r="S245" s="366"/>
      <c r="T245" s="366" t="s">
        <v>2212</v>
      </c>
      <c r="U245" s="366" t="s">
        <v>235</v>
      </c>
    </row>
    <row r="246" spans="12:21" x14ac:dyDescent="0.25">
      <c r="L246" s="366" t="s">
        <v>2217</v>
      </c>
      <c r="M246" s="366" t="s">
        <v>2218</v>
      </c>
      <c r="N246" s="366" t="s">
        <v>2218</v>
      </c>
      <c r="O246" s="366" t="s">
        <v>2218</v>
      </c>
      <c r="P246" s="366" t="s">
        <v>2219</v>
      </c>
      <c r="Q246" s="366" t="s">
        <v>2220</v>
      </c>
      <c r="R246" s="366"/>
      <c r="S246" s="366"/>
      <c r="T246" s="366" t="s">
        <v>2217</v>
      </c>
      <c r="U246" s="366" t="s">
        <v>235</v>
      </c>
    </row>
    <row r="247" spans="12:21" x14ac:dyDescent="0.25">
      <c r="L247" s="366" t="s">
        <v>2221</v>
      </c>
      <c r="M247" s="366" t="s">
        <v>274</v>
      </c>
      <c r="N247" s="366" t="s">
        <v>274</v>
      </c>
      <c r="O247" s="366" t="s">
        <v>274</v>
      </c>
      <c r="P247" s="366" t="s">
        <v>274</v>
      </c>
      <c r="Q247" s="366" t="s">
        <v>274</v>
      </c>
      <c r="R247" s="366" t="s">
        <v>274</v>
      </c>
      <c r="S247" s="366" t="s">
        <v>274</v>
      </c>
      <c r="T247" s="366" t="s">
        <v>2221</v>
      </c>
      <c r="U247" s="367" t="s">
        <v>235</v>
      </c>
    </row>
    <row r="248" spans="12:21" x14ac:dyDescent="0.25">
      <c r="L248" s="366"/>
      <c r="R248" s="366"/>
      <c r="S248" s="366"/>
      <c r="T248" s="366"/>
      <c r="U248" s="366"/>
    </row>
    <row r="249" spans="12:21" x14ac:dyDescent="0.25">
      <c r="L249" s="366"/>
      <c r="R249" s="366"/>
      <c r="S249" s="366"/>
      <c r="T249" s="366"/>
      <c r="U249" s="366"/>
    </row>
    <row r="250" spans="12:21" x14ac:dyDescent="0.25">
      <c r="L250" s="366"/>
      <c r="R250" s="366"/>
      <c r="S250" s="366"/>
      <c r="T250" s="366"/>
      <c r="U250" s="366"/>
    </row>
    <row r="251" spans="12:21" x14ac:dyDescent="0.25">
      <c r="L251" s="366"/>
      <c r="R251" s="366"/>
      <c r="S251" s="366"/>
      <c r="T251" s="366"/>
      <c r="U251" s="366"/>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B8DDD-FECA-4460-BA6F-3CBB573A4CA7}">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80" customWidth="1"/>
    <col min="2" max="2" width="2.3984375" style="380" customWidth="1"/>
    <col min="3" max="3" width="58" style="380" customWidth="1"/>
    <col min="4" max="4" width="7.69921875" style="380" customWidth="1"/>
    <col min="5" max="6" width="7.69921875" style="380"/>
    <col min="7" max="7" width="9.59765625" style="380" customWidth="1"/>
    <col min="8" max="8" width="3.69921875" style="380" customWidth="1"/>
    <col min="9" max="9" width="5.69921875" style="380" customWidth="1"/>
    <col min="10" max="16384" width="7.69921875" style="380"/>
  </cols>
  <sheetData>
    <row r="1" spans="1:18" ht="29.25" customHeight="1" x14ac:dyDescent="0.3">
      <c r="A1" s="377"/>
      <c r="B1" s="378"/>
      <c r="C1" s="378"/>
      <c r="D1" s="378"/>
      <c r="E1" s="379"/>
      <c r="F1" s="379"/>
      <c r="G1" s="379"/>
      <c r="H1" s="379"/>
      <c r="I1" s="379"/>
      <c r="J1" s="379"/>
      <c r="K1" s="379"/>
      <c r="L1" s="379"/>
      <c r="M1" s="379"/>
      <c r="N1" s="379"/>
      <c r="O1" s="379"/>
      <c r="P1" s="379"/>
      <c r="Q1" s="379"/>
      <c r="R1" s="379"/>
    </row>
    <row r="2" spans="1:18" ht="23.4" thickBot="1" x14ac:dyDescent="0.45">
      <c r="A2" s="378"/>
      <c r="B2" s="378"/>
      <c r="C2" s="381"/>
      <c r="D2" s="378"/>
      <c r="E2" s="379"/>
      <c r="F2" s="379"/>
      <c r="G2" s="378"/>
      <c r="H2" s="379"/>
      <c r="I2" s="379"/>
      <c r="J2" s="379"/>
      <c r="K2" s="379"/>
      <c r="L2" s="379"/>
      <c r="M2" s="379"/>
      <c r="N2" s="379"/>
      <c r="O2" s="379"/>
      <c r="P2" s="379"/>
      <c r="Q2" s="379"/>
      <c r="R2" s="379"/>
    </row>
    <row r="3" spans="1:18" ht="15.6" x14ac:dyDescent="0.3">
      <c r="A3" s="378"/>
      <c r="B3" s="378"/>
      <c r="C3" s="378"/>
      <c r="D3" s="378"/>
      <c r="F3" s="378"/>
      <c r="G3" s="382" t="s">
        <v>2222</v>
      </c>
      <c r="H3" s="383"/>
      <c r="I3" s="384"/>
      <c r="J3" s="379"/>
      <c r="K3" s="379"/>
      <c r="L3" s="379"/>
      <c r="M3" s="379"/>
      <c r="N3" s="379"/>
      <c r="O3" s="379"/>
      <c r="P3" s="379"/>
      <c r="Q3" s="379"/>
      <c r="R3" s="379"/>
    </row>
    <row r="4" spans="1:18" ht="63" customHeight="1" thickBot="1" x14ac:dyDescent="0.3">
      <c r="A4" s="378"/>
      <c r="B4" s="378"/>
      <c r="C4" s="385" t="str">
        <f>HLOOKUP(Introduction!$G$4,Key!A:G,3,FALSE)</f>
        <v>Programme commun OMS/UNICEF de suivi de l’approvisionnement en eau, de l’assainissement et de l’hygiène</v>
      </c>
      <c r="D4" s="378"/>
      <c r="E4" s="386"/>
      <c r="F4" s="379"/>
      <c r="G4" s="387" t="str">
        <f>+VLOOKUP(Introduction!$G$8,ISO3language,2,FALSE)</f>
        <v>French</v>
      </c>
      <c r="H4" s="388"/>
      <c r="I4" s="389"/>
      <c r="J4" s="379"/>
      <c r="K4" s="379"/>
      <c r="L4" s="379"/>
      <c r="M4" s="379"/>
      <c r="N4" s="379"/>
      <c r="O4" s="379"/>
      <c r="P4" s="379"/>
      <c r="Q4" s="379"/>
      <c r="R4" s="379"/>
    </row>
    <row r="5" spans="1:18" ht="10.5" customHeight="1" x14ac:dyDescent="0.25">
      <c r="A5" s="378"/>
      <c r="B5" s="378"/>
      <c r="C5" s="390"/>
      <c r="D5" s="378"/>
      <c r="E5" s="386"/>
      <c r="F5" s="379"/>
      <c r="G5" s="378"/>
      <c r="H5" s="379"/>
      <c r="I5" s="379"/>
      <c r="J5" s="379"/>
      <c r="K5" s="379"/>
      <c r="L5" s="379"/>
      <c r="M5" s="379"/>
      <c r="N5" s="379"/>
      <c r="O5" s="379"/>
      <c r="P5" s="379"/>
      <c r="Q5" s="379"/>
      <c r="R5" s="379"/>
    </row>
    <row r="6" spans="1:18" ht="44.25" customHeight="1" x14ac:dyDescent="0.25">
      <c r="A6" s="378"/>
      <c r="B6" s="378"/>
      <c r="C6" s="391" t="str">
        <f>HLOOKUP(Introduction!$G$4,Key!A:G,4,FALSE)</f>
        <v>Estimations sur l'eau, l'assainissement, l'hygiène en milieu scolaire</v>
      </c>
      <c r="D6" s="379"/>
      <c r="E6" s="379"/>
      <c r="F6" s="379"/>
      <c r="G6" s="379"/>
      <c r="H6" s="379"/>
      <c r="I6" s="379"/>
      <c r="J6" s="379"/>
      <c r="K6" s="379"/>
      <c r="L6" s="379"/>
      <c r="M6" s="379"/>
      <c r="N6" s="379"/>
      <c r="O6" s="379"/>
      <c r="P6" s="379"/>
      <c r="Q6" s="379"/>
      <c r="R6" s="379"/>
    </row>
    <row r="7" spans="1:18" ht="52.5" customHeight="1" x14ac:dyDescent="0.4">
      <c r="A7" s="378"/>
      <c r="B7" s="378"/>
      <c r="C7" s="421" t="str">
        <f>IF($G$4="English",VLOOKUP($G$8,Key!$L$2:$S$247,2,FALSE),IF($G$4="Spanish",VLOOKUP($G$8,Key!$L$2:$S$247,4,FALSE),IF($G$4="French",VLOOKUP($G$8,Key!$L$2:$S$247,3,FALSE),IF($G$4="Russian",VLOOKUP($G$8,Key!$L$2:$S$247,5,FALSE),IF($G$4="Arabic",VLOOKUP($G$8,Key!$L$2:$S$247,6,FALSE),IF($G$4="Other",VLOOKUP($G$8,Key!$L$2:$S$247,7,FALSE)))))))</f>
        <v>Italie</v>
      </c>
      <c r="D7" s="379"/>
      <c r="E7" s="379"/>
      <c r="F7" s="379"/>
      <c r="G7" s="392" t="s">
        <v>2223</v>
      </c>
      <c r="H7" s="392"/>
      <c r="I7" s="392"/>
      <c r="J7" s="379"/>
      <c r="K7" s="379"/>
      <c r="L7" s="379"/>
      <c r="M7" s="379"/>
      <c r="N7" s="379"/>
      <c r="O7" s="379"/>
      <c r="P7" s="379"/>
      <c r="Q7" s="379"/>
      <c r="R7" s="379"/>
    </row>
    <row r="8" spans="1:18" ht="15" x14ac:dyDescent="0.25">
      <c r="A8" s="378"/>
      <c r="B8" s="378"/>
      <c r="C8" s="422"/>
      <c r="D8" s="379"/>
      <c r="E8" s="379"/>
      <c r="F8" s="379"/>
      <c r="G8" s="393" t="s">
        <v>1273</v>
      </c>
      <c r="H8" s="393"/>
      <c r="I8" s="393"/>
      <c r="J8" s="379"/>
      <c r="K8" s="379"/>
      <c r="L8" s="379"/>
      <c r="M8" s="379"/>
      <c r="N8" s="379"/>
      <c r="O8" s="379"/>
      <c r="P8" s="379"/>
      <c r="Q8" s="379"/>
      <c r="R8" s="379"/>
    </row>
    <row r="9" spans="1:18" ht="15.6" x14ac:dyDescent="0.3">
      <c r="A9" s="378"/>
      <c r="B9" s="378"/>
      <c r="C9" s="394" t="str">
        <f>HLOOKUP(Introduction!$G$4,Key!A:G,6,FALSE)</f>
        <v>Mis à jour en septembre 2026</v>
      </c>
      <c r="D9" s="379"/>
      <c r="E9" s="379"/>
      <c r="F9" s="379"/>
      <c r="G9" s="379"/>
      <c r="H9" s="379"/>
      <c r="I9" s="379"/>
      <c r="J9" s="379"/>
      <c r="K9" s="379"/>
      <c r="L9" s="379"/>
      <c r="M9" s="379"/>
      <c r="N9" s="379"/>
      <c r="O9" s="379"/>
      <c r="P9" s="379"/>
      <c r="Q9" s="379"/>
      <c r="R9" s="379"/>
    </row>
    <row r="10" spans="1:18" ht="15" x14ac:dyDescent="0.25">
      <c r="A10" s="378"/>
      <c r="B10" s="378"/>
      <c r="C10" s="395"/>
      <c r="D10" s="379"/>
      <c r="E10" s="379"/>
      <c r="F10" s="379"/>
      <c r="G10" s="379"/>
      <c r="H10" s="379"/>
      <c r="I10" s="379"/>
      <c r="J10" s="379"/>
      <c r="K10" s="379"/>
      <c r="L10" s="379"/>
      <c r="M10" s="379"/>
      <c r="N10" s="379"/>
      <c r="O10" s="379"/>
      <c r="P10" s="379"/>
      <c r="Q10" s="379"/>
      <c r="R10" s="379"/>
    </row>
    <row r="11" spans="1:18" ht="15.9" customHeight="1" x14ac:dyDescent="0.25">
      <c r="A11" s="378"/>
      <c r="C11" s="396" t="str">
        <f>HLOOKUP(Introduction!$G$4,Key!A:G,7,FALSE)</f>
        <v xml:space="preserve">
Suivez les liens ci-dessous pour trouver les informations suivantes :</v>
      </c>
      <c r="D11" s="379"/>
      <c r="E11" s="378"/>
      <c r="F11" s="379"/>
      <c r="G11" s="379"/>
      <c r="H11" s="379"/>
      <c r="I11" s="379"/>
      <c r="J11" s="379"/>
      <c r="K11" s="379"/>
      <c r="L11" s="379"/>
      <c r="M11" s="379"/>
      <c r="N11" s="379"/>
      <c r="O11" s="379"/>
      <c r="P11" s="379"/>
      <c r="Q11" s="379"/>
      <c r="R11" s="379"/>
    </row>
    <row r="12" spans="1:18" ht="9" customHeight="1" x14ac:dyDescent="0.25">
      <c r="A12" s="378"/>
      <c r="B12" s="379"/>
      <c r="C12" s="397"/>
      <c r="D12" s="379"/>
      <c r="E12" s="378"/>
      <c r="F12" s="379"/>
      <c r="G12" s="379"/>
      <c r="H12" s="379"/>
      <c r="I12" s="379"/>
      <c r="J12" s="379"/>
      <c r="K12" s="379"/>
      <c r="L12" s="379"/>
      <c r="M12" s="379"/>
      <c r="N12" s="379"/>
      <c r="O12" s="379"/>
      <c r="P12" s="379"/>
      <c r="Q12" s="379"/>
      <c r="R12" s="379"/>
    </row>
    <row r="13" spans="1:18" ht="24.9" customHeight="1" x14ac:dyDescent="0.3">
      <c r="A13" s="378"/>
      <c r="B13" s="379"/>
      <c r="C13" s="398" t="str">
        <f>HLOOKUP(Introduction!$G$4,Key!A:G,8,FALSE)</f>
        <v>Estimations JMP :</v>
      </c>
      <c r="D13" s="379"/>
      <c r="E13" s="378"/>
      <c r="F13" s="379"/>
      <c r="G13" s="379"/>
      <c r="H13" s="379"/>
      <c r="I13" s="379"/>
      <c r="J13" s="379"/>
      <c r="K13" s="379"/>
      <c r="L13" s="379"/>
      <c r="M13" s="379"/>
      <c r="N13" s="379"/>
      <c r="O13" s="379"/>
      <c r="P13" s="379"/>
      <c r="Q13" s="379"/>
      <c r="R13" s="379"/>
    </row>
    <row r="14" spans="1:18" ht="21.9" customHeight="1" x14ac:dyDescent="0.25">
      <c r="A14" s="378"/>
      <c r="B14" s="399"/>
      <c r="C14" s="400" t="str">
        <f>HLOOKUP(Introduction!$G$4,Key!A:G,9,FALSE)</f>
        <v>Échelles WASH en milieu scolaire</v>
      </c>
      <c r="D14" s="379"/>
      <c r="E14" s="378"/>
      <c r="F14" s="379"/>
      <c r="G14" s="379"/>
      <c r="H14" s="379"/>
      <c r="I14" s="379"/>
      <c r="J14" s="379"/>
      <c r="K14" s="379"/>
      <c r="L14" s="379"/>
      <c r="M14" s="379"/>
      <c r="N14" s="379"/>
      <c r="O14" s="379"/>
      <c r="P14" s="379"/>
      <c r="Q14" s="379"/>
      <c r="R14" s="379"/>
    </row>
    <row r="15" spans="1:18" ht="15" x14ac:dyDescent="0.25">
      <c r="A15" s="378"/>
      <c r="B15" s="399"/>
      <c r="C15" s="401" t="str">
        <f>HLOOKUP(Introduction!$G$4,Key!A:G,10,FALSE)</f>
        <v>Tendances : services de base WASH en milieu scolaire</v>
      </c>
      <c r="D15" s="379"/>
      <c r="E15" s="378"/>
      <c r="F15" s="379"/>
      <c r="G15" s="379"/>
      <c r="H15" s="379"/>
      <c r="I15" s="379"/>
      <c r="J15" s="379"/>
      <c r="K15" s="379"/>
      <c r="L15" s="379"/>
      <c r="M15" s="379"/>
      <c r="N15" s="379"/>
      <c r="O15" s="379"/>
      <c r="P15" s="379"/>
      <c r="Q15" s="379"/>
      <c r="R15" s="379"/>
    </row>
    <row r="16" spans="1:18" ht="15" x14ac:dyDescent="0.25">
      <c r="A16" s="378"/>
      <c r="B16" s="399"/>
      <c r="C16" s="400" t="str">
        <f>HLOOKUP(Introduction!$G$4,Key!A:G,11,FALSE)</f>
        <v>Estimations (2000-2025) en milieu scolaire</v>
      </c>
      <c r="D16" s="379"/>
      <c r="E16" s="378"/>
      <c r="F16" s="379"/>
      <c r="G16" s="379"/>
      <c r="H16" s="379"/>
      <c r="I16" s="379"/>
      <c r="J16" s="379"/>
      <c r="K16" s="379"/>
      <c r="L16" s="379"/>
      <c r="M16" s="379"/>
      <c r="N16" s="379"/>
      <c r="O16" s="379"/>
      <c r="P16" s="379"/>
      <c r="Q16" s="379"/>
      <c r="R16" s="379"/>
    </row>
    <row r="17" spans="1:18" ht="26.1" customHeight="1" x14ac:dyDescent="0.25">
      <c r="A17" s="378"/>
      <c r="B17" s="378"/>
      <c r="C17" s="402"/>
      <c r="D17" s="379"/>
      <c r="E17" s="399"/>
      <c r="F17" s="379"/>
      <c r="G17" s="379"/>
      <c r="H17" s="379"/>
      <c r="I17" s="379"/>
      <c r="J17" s="379"/>
      <c r="K17" s="379"/>
      <c r="L17" s="379"/>
      <c r="M17" s="379"/>
      <c r="N17" s="379"/>
      <c r="O17" s="379"/>
      <c r="P17" s="379"/>
      <c r="Q17" s="379"/>
      <c r="R17" s="379"/>
    </row>
    <row r="18" spans="1:18" ht="15.6" x14ac:dyDescent="0.3">
      <c r="A18" s="378"/>
      <c r="B18" s="378"/>
      <c r="C18" s="403" t="str">
        <f>HLOOKUP(Introduction!$G$4,Key!A:G,12,FALSE)</f>
        <v>Entrées de données :</v>
      </c>
      <c r="D18" s="379"/>
      <c r="E18" s="404"/>
      <c r="F18" s="379"/>
      <c r="G18" s="379"/>
      <c r="H18" s="379"/>
      <c r="I18" s="379"/>
      <c r="J18" s="379"/>
      <c r="K18" s="379"/>
      <c r="L18" s="379"/>
      <c r="M18" s="379"/>
      <c r="N18" s="379"/>
      <c r="O18" s="379"/>
      <c r="P18" s="379"/>
      <c r="Q18" s="379"/>
      <c r="R18" s="379"/>
    </row>
    <row r="19" spans="1:18" ht="15" x14ac:dyDescent="0.25">
      <c r="A19" s="378"/>
      <c r="B19" s="378"/>
      <c r="C19" s="405" t="str">
        <f>HLOOKUP(Introduction!$G$4,Key!A:G,13,FALSE)</f>
        <v>Résumé des données</v>
      </c>
      <c r="D19" s="379"/>
      <c r="E19" s="406"/>
      <c r="F19" s="379"/>
      <c r="G19" s="379"/>
      <c r="H19" s="379"/>
      <c r="I19" s="379"/>
      <c r="J19" s="379"/>
      <c r="K19" s="379"/>
      <c r="L19" s="379"/>
      <c r="M19" s="379"/>
      <c r="N19" s="379"/>
      <c r="O19" s="379"/>
      <c r="P19" s="379"/>
      <c r="Q19" s="379"/>
      <c r="R19" s="379"/>
    </row>
    <row r="20" spans="1:18" ht="15" x14ac:dyDescent="0.25">
      <c r="A20" s="378"/>
      <c r="B20" s="378"/>
      <c r="C20" s="407" t="str">
        <f>HLOOKUP(Introduction!$G$4,Key!A:G,14,FALSE)</f>
        <v xml:space="preserve">
Données sur l'eau</v>
      </c>
      <c r="D20" s="379"/>
      <c r="E20" s="408"/>
      <c r="F20" s="379"/>
      <c r="G20" s="379"/>
      <c r="H20" s="379"/>
      <c r="I20" s="379"/>
      <c r="J20" s="379"/>
      <c r="K20" s="379"/>
      <c r="L20" s="379"/>
      <c r="M20" s="379"/>
      <c r="N20" s="379"/>
      <c r="O20" s="379"/>
      <c r="P20" s="379"/>
      <c r="Q20" s="379"/>
      <c r="R20" s="379"/>
    </row>
    <row r="21" spans="1:18" ht="15" x14ac:dyDescent="0.25">
      <c r="A21" s="378"/>
      <c r="B21" s="378"/>
      <c r="C21" s="409" t="str">
        <f>HLOOKUP(Introduction!$G$4,Key!A:G,15,FALSE)</f>
        <v xml:space="preserve">
Données sur l'assainissement</v>
      </c>
      <c r="D21" s="379"/>
      <c r="E21" s="410"/>
      <c r="F21" s="379"/>
      <c r="G21" s="379"/>
      <c r="H21" s="379"/>
      <c r="I21" s="379"/>
      <c r="J21" s="379"/>
      <c r="K21" s="379"/>
      <c r="L21" s="379"/>
      <c r="M21" s="379"/>
      <c r="N21" s="379"/>
      <c r="O21" s="379"/>
      <c r="P21" s="379"/>
      <c r="Q21" s="379"/>
      <c r="R21" s="379"/>
    </row>
    <row r="22" spans="1:18" ht="15" x14ac:dyDescent="0.25">
      <c r="A22" s="378"/>
      <c r="B22" s="378"/>
      <c r="C22" s="411" t="str">
        <f>HLOOKUP(Introduction!$G$4,Key!A:G,16,FALSE)</f>
        <v>Données sur l'hygiène</v>
      </c>
      <c r="D22" s="379"/>
      <c r="E22" s="379"/>
      <c r="F22" s="379"/>
      <c r="G22" s="379"/>
      <c r="H22" s="379"/>
      <c r="I22" s="379"/>
      <c r="J22" s="379"/>
      <c r="K22" s="379"/>
      <c r="L22" s="379"/>
      <c r="M22" s="379"/>
      <c r="N22" s="379"/>
      <c r="O22" s="379"/>
      <c r="P22" s="379"/>
      <c r="Q22" s="379"/>
      <c r="R22" s="379"/>
    </row>
    <row r="23" spans="1:18" ht="15" x14ac:dyDescent="0.25">
      <c r="A23" s="378"/>
      <c r="B23" s="378"/>
      <c r="C23" s="405" t="str">
        <f>HLOOKUP(Introduction!$G$4,Key!A:G,17,FALSE)</f>
        <v>Données démographiques</v>
      </c>
      <c r="D23" s="379"/>
      <c r="E23" s="379"/>
      <c r="F23" s="379"/>
      <c r="G23" s="379"/>
      <c r="H23" s="379"/>
      <c r="I23" s="379"/>
      <c r="J23" s="379"/>
      <c r="K23" s="379"/>
      <c r="L23" s="379"/>
      <c r="M23" s="379"/>
      <c r="N23" s="379"/>
      <c r="O23" s="379"/>
      <c r="P23" s="379"/>
      <c r="Q23" s="379"/>
      <c r="R23" s="379"/>
    </row>
    <row r="24" spans="1:18" ht="15" x14ac:dyDescent="0.25">
      <c r="A24" s="378"/>
      <c r="B24" s="378"/>
      <c r="C24" s="412"/>
      <c r="D24" s="379"/>
      <c r="E24" s="379"/>
      <c r="F24" s="379"/>
      <c r="G24" s="379"/>
      <c r="H24" s="379"/>
      <c r="I24" s="379"/>
      <c r="J24" s="379"/>
      <c r="K24" s="379"/>
      <c r="L24" s="379"/>
      <c r="M24" s="379"/>
      <c r="N24" s="379"/>
      <c r="O24" s="379"/>
      <c r="P24" s="379"/>
      <c r="Q24" s="379"/>
      <c r="R24" s="379"/>
    </row>
    <row r="25" spans="1:18" ht="15.9" customHeight="1" x14ac:dyDescent="0.25">
      <c r="A25" s="413"/>
      <c r="B25" s="413"/>
      <c r="C25" s="414"/>
      <c r="D25" s="378"/>
      <c r="E25" s="379"/>
      <c r="F25" s="379"/>
      <c r="G25" s="379"/>
      <c r="H25" s="379"/>
      <c r="I25" s="379"/>
      <c r="J25" s="379"/>
      <c r="K25" s="379"/>
      <c r="L25" s="379"/>
      <c r="M25" s="379"/>
      <c r="N25" s="379"/>
      <c r="O25" s="379"/>
      <c r="P25" s="379"/>
      <c r="Q25" s="379"/>
      <c r="R25" s="379"/>
    </row>
    <row r="26" spans="1:18" ht="22.8" x14ac:dyDescent="0.25">
      <c r="A26" s="413"/>
      <c r="B26" s="413"/>
      <c r="C26" s="413"/>
      <c r="D26" s="378"/>
      <c r="E26" s="379"/>
      <c r="F26" s="379"/>
      <c r="G26" s="379"/>
      <c r="H26" s="379"/>
      <c r="I26" s="379"/>
      <c r="J26" s="379"/>
      <c r="K26" s="379"/>
      <c r="L26" s="379"/>
      <c r="M26" s="379"/>
      <c r="N26" s="379"/>
      <c r="O26" s="379"/>
      <c r="P26" s="379"/>
      <c r="Q26" s="379"/>
      <c r="R26" s="379"/>
    </row>
    <row r="27" spans="1:18" ht="15" x14ac:dyDescent="0.25">
      <c r="A27" s="415"/>
      <c r="B27" s="416"/>
      <c r="C27" s="417"/>
      <c r="D27" s="378"/>
      <c r="E27" s="379"/>
      <c r="F27" s="379"/>
      <c r="G27" s="379"/>
      <c r="H27" s="379"/>
      <c r="I27" s="379"/>
      <c r="J27" s="379"/>
      <c r="K27" s="379"/>
      <c r="L27" s="379"/>
      <c r="M27" s="379"/>
      <c r="N27" s="379"/>
      <c r="O27" s="379"/>
      <c r="P27" s="379"/>
      <c r="Q27" s="379"/>
      <c r="R27" s="379"/>
    </row>
    <row r="28" spans="1:18" ht="15" x14ac:dyDescent="0.25">
      <c r="A28" s="415"/>
      <c r="B28" s="416"/>
      <c r="C28" s="418"/>
      <c r="D28" s="378"/>
      <c r="E28" s="379"/>
      <c r="F28" s="379"/>
      <c r="G28" s="379"/>
      <c r="H28" s="379"/>
      <c r="I28" s="379"/>
      <c r="J28" s="379"/>
      <c r="K28" s="379"/>
      <c r="L28" s="379"/>
      <c r="M28" s="379"/>
      <c r="N28" s="379"/>
      <c r="O28" s="379"/>
      <c r="P28" s="379"/>
      <c r="Q28" s="379"/>
      <c r="R28" s="379"/>
    </row>
    <row r="29" spans="1:18" ht="15" x14ac:dyDescent="0.25">
      <c r="A29" s="415"/>
      <c r="B29" s="416"/>
      <c r="C29" s="419"/>
      <c r="D29" s="378"/>
      <c r="E29" s="379"/>
      <c r="F29" s="379"/>
      <c r="G29" s="379"/>
      <c r="H29" s="379"/>
      <c r="I29" s="379"/>
      <c r="J29" s="379"/>
      <c r="K29" s="379"/>
      <c r="L29" s="379"/>
      <c r="M29" s="379"/>
      <c r="N29" s="379"/>
      <c r="O29" s="379"/>
      <c r="P29" s="379"/>
      <c r="Q29" s="379"/>
      <c r="R29" s="379"/>
    </row>
    <row r="30" spans="1:18" ht="15" x14ac:dyDescent="0.25">
      <c r="A30" s="415"/>
      <c r="B30" s="416"/>
      <c r="C30" s="419"/>
      <c r="D30" s="378"/>
      <c r="E30" s="379"/>
      <c r="F30" s="379"/>
      <c r="G30" s="379"/>
      <c r="H30" s="379"/>
      <c r="I30" s="379"/>
      <c r="J30" s="379"/>
      <c r="K30" s="379"/>
      <c r="L30" s="379"/>
      <c r="M30" s="379"/>
      <c r="N30" s="379"/>
      <c r="O30" s="379"/>
      <c r="P30" s="379"/>
      <c r="Q30" s="379"/>
      <c r="R30" s="379"/>
    </row>
    <row r="31" spans="1:18" ht="15" x14ac:dyDescent="0.25">
      <c r="A31" s="415"/>
      <c r="B31" s="416"/>
      <c r="C31" s="419"/>
      <c r="D31" s="378"/>
      <c r="E31" s="379"/>
      <c r="F31" s="379"/>
      <c r="G31" s="379"/>
      <c r="H31" s="379"/>
      <c r="I31" s="379"/>
      <c r="J31" s="379"/>
      <c r="K31" s="379"/>
      <c r="L31" s="379"/>
      <c r="M31" s="379"/>
      <c r="N31" s="379"/>
      <c r="O31" s="379"/>
      <c r="P31" s="379"/>
      <c r="Q31" s="379"/>
      <c r="R31" s="379"/>
    </row>
    <row r="32" spans="1:18" ht="15" x14ac:dyDescent="0.25">
      <c r="A32" s="415"/>
      <c r="B32" s="416"/>
      <c r="C32" s="419"/>
      <c r="D32" s="378"/>
      <c r="E32" s="379"/>
      <c r="F32" s="379"/>
      <c r="G32" s="379"/>
      <c r="H32" s="379"/>
      <c r="I32" s="379"/>
      <c r="J32" s="379"/>
      <c r="K32" s="379"/>
      <c r="L32" s="379"/>
      <c r="M32" s="379"/>
      <c r="N32" s="379"/>
      <c r="O32" s="379"/>
      <c r="P32" s="379"/>
      <c r="Q32" s="379"/>
      <c r="R32" s="379"/>
    </row>
    <row r="33" spans="1:18" ht="15" x14ac:dyDescent="0.25">
      <c r="A33" s="415"/>
      <c r="B33" s="416"/>
      <c r="C33" s="419"/>
      <c r="D33" s="378"/>
      <c r="E33" s="379"/>
      <c r="F33" s="379"/>
      <c r="G33" s="379"/>
      <c r="H33" s="379"/>
      <c r="I33" s="379"/>
      <c r="J33" s="379"/>
      <c r="K33" s="379"/>
      <c r="L33" s="379"/>
      <c r="M33" s="379"/>
      <c r="N33" s="379"/>
      <c r="O33" s="379"/>
      <c r="P33" s="379"/>
      <c r="Q33" s="379"/>
      <c r="R33" s="379"/>
    </row>
    <row r="34" spans="1:18" ht="15" x14ac:dyDescent="0.25">
      <c r="A34" s="415"/>
      <c r="B34" s="416"/>
      <c r="D34" s="378"/>
      <c r="E34" s="379"/>
      <c r="F34" s="379"/>
      <c r="G34" s="379"/>
      <c r="H34" s="379"/>
      <c r="I34" s="379"/>
      <c r="J34" s="379"/>
      <c r="K34" s="379"/>
      <c r="L34" s="379"/>
      <c r="M34" s="379"/>
      <c r="N34" s="379"/>
      <c r="O34" s="379"/>
      <c r="P34" s="379"/>
      <c r="Q34" s="379"/>
      <c r="R34" s="379"/>
    </row>
    <row r="35" spans="1:18" ht="15" x14ac:dyDescent="0.25">
      <c r="A35" s="378"/>
      <c r="B35" s="378"/>
      <c r="C35" s="378"/>
      <c r="D35" s="378"/>
      <c r="E35" s="379"/>
      <c r="F35" s="379"/>
      <c r="G35" s="379"/>
      <c r="H35" s="379"/>
      <c r="I35" s="379"/>
      <c r="J35" s="379"/>
      <c r="K35" s="379"/>
      <c r="L35" s="379"/>
      <c r="M35" s="379"/>
      <c r="N35" s="379"/>
      <c r="O35" s="379"/>
      <c r="P35" s="379"/>
      <c r="Q35" s="379"/>
      <c r="R35" s="379"/>
    </row>
    <row r="36" spans="1:18" ht="15" x14ac:dyDescent="0.25">
      <c r="A36" s="378"/>
      <c r="B36" s="378"/>
      <c r="C36" s="378"/>
      <c r="D36" s="378"/>
      <c r="E36" s="379"/>
      <c r="F36" s="379"/>
      <c r="G36" s="379"/>
      <c r="H36" s="379"/>
      <c r="I36" s="379"/>
      <c r="J36" s="379"/>
      <c r="K36" s="379"/>
      <c r="L36" s="379"/>
      <c r="M36" s="379"/>
      <c r="N36" s="379"/>
      <c r="O36" s="379"/>
      <c r="P36" s="379"/>
      <c r="Q36" s="379"/>
      <c r="R36" s="379"/>
    </row>
    <row r="37" spans="1:18" ht="15" x14ac:dyDescent="0.25">
      <c r="A37" s="378"/>
      <c r="B37" s="378"/>
      <c r="C37" s="378"/>
      <c r="D37" s="378"/>
    </row>
    <row r="38" spans="1:18" ht="15" x14ac:dyDescent="0.25">
      <c r="A38" s="378"/>
      <c r="B38" s="378"/>
      <c r="C38" s="378"/>
      <c r="D38" s="378"/>
    </row>
    <row r="39" spans="1:18" ht="15" x14ac:dyDescent="0.25">
      <c r="A39" s="378"/>
      <c r="B39" s="378"/>
      <c r="C39" s="378"/>
      <c r="D39" s="378"/>
    </row>
    <row r="40" spans="1:18" ht="15" x14ac:dyDescent="0.25">
      <c r="A40" s="378"/>
      <c r="B40" s="378"/>
      <c r="C40" s="378"/>
      <c r="D40" s="378"/>
    </row>
    <row r="46" spans="1:18" x14ac:dyDescent="0.25">
      <c r="L46" s="420"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FF185AE2-08B7-4E8F-A2DD-3380D70F6C4D}"/>
    <hyperlink ref="C19" location="'Data Summary'!A1" display="&quot;Data Summary&quot;" xr:uid="{A5B6400A-8118-47D2-8FD9-815A6B3D7097}"/>
    <hyperlink ref="C20" location="'Water Data'!A1" display="&quot;Water Data&quot;" xr:uid="{2A423B7B-6224-44D9-ABA5-D4F36A5703FA}"/>
    <hyperlink ref="C21" location="'Sanitation Data'!A1" display="&quot;Sanitation Data&quot;" xr:uid="{84CAFC2E-7790-47B8-B030-EC943F8F24AB}"/>
    <hyperlink ref="C22" location="'Hygiene Data'!A1" display="&quot;Hygiene Data&quot;" xr:uid="{0EADBAEE-AF83-485C-B32F-0CA820804FE9}"/>
    <hyperlink ref="C14" location="Ladders!A1" display="Ladders for the most recent estimates (&quot;Ladders&quot;)" xr:uid="{3B13EF8B-48C9-46E1-833F-F0F447090E89}"/>
    <hyperlink ref="C15" location="Charts!A1" display="Trends in basic water, sanitation and hygiene in schools" xr:uid="{F3A7F3F2-C6AD-4055-97B1-A11B088B00A6}"/>
    <hyperlink ref="C23" location="Population!A1" display="&quot;Population&quot;" xr:uid="{F853DBB9-CA5C-483E-93FE-F5EA1F47F053}"/>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37AA7310-93E6-48C2-B2B3-767D2C0C094D}">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DA437-8942-4F1D-AF2E-64848C82B80C}">
  <sheetPr codeName="Sheet9">
    <tabColor rgb="FFEAEAEA"/>
  </sheetPr>
  <dimension ref="A1:AI488"/>
  <sheetViews>
    <sheetView workbookViewId="0"/>
  </sheetViews>
  <sheetFormatPr defaultColWidth="9" defaultRowHeight="13.2" x14ac:dyDescent="0.25"/>
  <cols>
    <col min="1" max="1" width="13.59765625" style="93" customWidth="1"/>
    <col min="2" max="2" width="7.5" style="121" customWidth="1"/>
    <col min="3" max="8" width="8.69921875" style="93" customWidth="1"/>
    <col min="9" max="9" width="9.296875" style="93" customWidth="1"/>
    <col min="10" max="10" width="13.296875" style="93" customWidth="1"/>
    <col min="11" max="11" width="7.5" style="93" customWidth="1"/>
    <col min="12" max="17" width="8.59765625" style="93" customWidth="1"/>
    <col min="18" max="18" width="6.5" style="93" customWidth="1"/>
    <col min="19" max="19" width="13.296875" style="93" customWidth="1"/>
    <col min="20" max="20" width="7.5" style="93" customWidth="1"/>
    <col min="21" max="26" width="9.09765625" style="93" customWidth="1"/>
    <col min="27" max="16384" width="9" style="93"/>
  </cols>
  <sheetData>
    <row r="1" spans="1:35" ht="15.6" x14ac:dyDescent="0.3">
      <c r="A1" s="89" t="s">
        <v>47</v>
      </c>
      <c r="B1" s="90"/>
      <c r="C1" s="91"/>
      <c r="D1" s="91"/>
      <c r="E1" s="91"/>
      <c r="F1" s="91"/>
      <c r="G1" s="91"/>
      <c r="H1" s="354"/>
      <c r="I1" s="354"/>
      <c r="J1" s="354"/>
      <c r="K1" s="354"/>
      <c r="L1" s="354"/>
      <c r="M1" s="354"/>
      <c r="N1" s="354"/>
      <c r="O1" s="354"/>
      <c r="P1" s="354"/>
      <c r="Q1" s="91"/>
      <c r="R1" s="91"/>
      <c r="S1" s="91"/>
      <c r="T1" s="92"/>
      <c r="U1" s="92"/>
      <c r="V1" s="92"/>
      <c r="W1" s="92"/>
      <c r="X1" s="92"/>
      <c r="Y1" s="92"/>
      <c r="Z1" s="92"/>
      <c r="AA1" s="92"/>
    </row>
    <row r="2" spans="1:35" s="96" customFormat="1" ht="26.25" customHeight="1" x14ac:dyDescent="0.3">
      <c r="A2" s="94" t="s">
        <v>13</v>
      </c>
      <c r="B2" s="95"/>
      <c r="J2" s="94" t="s">
        <v>14</v>
      </c>
      <c r="R2" s="97"/>
      <c r="S2" s="98" t="s">
        <v>15</v>
      </c>
      <c r="W2" s="97"/>
      <c r="X2" s="97"/>
      <c r="Y2" s="99"/>
      <c r="Z2" s="99"/>
      <c r="AD2" s="100"/>
      <c r="AE2" s="100"/>
      <c r="AF2" s="100"/>
      <c r="AG2" s="100"/>
      <c r="AH2" s="100"/>
      <c r="AI2" s="100"/>
    </row>
    <row r="3" spans="1:35" ht="15.6" x14ac:dyDescent="0.3">
      <c r="A3" s="101"/>
      <c r="B3" s="95" t="s">
        <v>4</v>
      </c>
      <c r="C3" s="97" t="s">
        <v>7</v>
      </c>
      <c r="D3" s="97" t="s">
        <v>2</v>
      </c>
      <c r="E3" s="97" t="s">
        <v>1</v>
      </c>
      <c r="F3" s="97" t="s">
        <v>53</v>
      </c>
      <c r="G3" s="97" t="s">
        <v>17</v>
      </c>
      <c r="H3" s="97" t="s">
        <v>18</v>
      </c>
      <c r="I3" s="96"/>
      <c r="J3" s="101"/>
      <c r="K3" s="95" t="s">
        <v>4</v>
      </c>
      <c r="L3" s="97" t="s">
        <v>7</v>
      </c>
      <c r="M3" s="97" t="s">
        <v>2</v>
      </c>
      <c r="N3" s="97" t="s">
        <v>1</v>
      </c>
      <c r="O3" s="97" t="s">
        <v>53</v>
      </c>
      <c r="P3" s="97" t="s">
        <v>17</v>
      </c>
      <c r="Q3" s="97" t="s">
        <v>18</v>
      </c>
      <c r="R3" s="99"/>
      <c r="S3" s="102"/>
      <c r="T3" s="95" t="s">
        <v>4</v>
      </c>
      <c r="U3" s="97" t="s">
        <v>7</v>
      </c>
      <c r="V3" s="97" t="s">
        <v>2</v>
      </c>
      <c r="W3" s="97" t="s">
        <v>1</v>
      </c>
      <c r="X3" s="97" t="s">
        <v>53</v>
      </c>
      <c r="Y3" s="97" t="s">
        <v>17</v>
      </c>
      <c r="Z3" s="97" t="s">
        <v>18</v>
      </c>
      <c r="AB3" s="100"/>
      <c r="AC3" s="100"/>
      <c r="AD3" s="100"/>
      <c r="AE3" s="100"/>
      <c r="AF3" s="100"/>
      <c r="AG3" s="100"/>
    </row>
    <row r="4" spans="1:35" ht="15.6" x14ac:dyDescent="0.3">
      <c r="A4" s="101" t="s">
        <v>33</v>
      </c>
      <c r="B4" s="8">
        <v>2025</v>
      </c>
      <c r="C4" s="8">
        <v>100</v>
      </c>
      <c r="D4" s="8"/>
      <c r="E4" s="8"/>
      <c r="F4" s="8"/>
      <c r="G4" s="8">
        <v>100</v>
      </c>
      <c r="H4" s="8">
        <v>100</v>
      </c>
      <c r="I4" s="96"/>
      <c r="J4" s="101" t="s">
        <v>33</v>
      </c>
      <c r="K4" s="8">
        <v>2025</v>
      </c>
      <c r="L4" s="8">
        <v>100</v>
      </c>
      <c r="M4" s="8"/>
      <c r="N4" s="8"/>
      <c r="O4" s="8"/>
      <c r="P4" s="8">
        <v>100</v>
      </c>
      <c r="Q4" s="8">
        <v>100</v>
      </c>
      <c r="R4" s="100"/>
      <c r="S4" s="101" t="s">
        <v>33</v>
      </c>
      <c r="T4" s="8">
        <v>2025</v>
      </c>
      <c r="U4" s="8">
        <v>100</v>
      </c>
      <c r="V4" s="8"/>
      <c r="W4" s="8"/>
      <c r="X4" s="8"/>
      <c r="Y4" s="8">
        <v>100</v>
      </c>
      <c r="Z4" s="8">
        <v>100</v>
      </c>
      <c r="AA4" s="100"/>
      <c r="AB4" s="100"/>
      <c r="AC4" s="100"/>
      <c r="AD4" s="100"/>
      <c r="AE4" s="100"/>
      <c r="AF4" s="100"/>
      <c r="AG4" s="100"/>
    </row>
    <row r="5" spans="1:35" ht="15.6" x14ac:dyDescent="0.3">
      <c r="A5" s="101" t="s">
        <v>34</v>
      </c>
      <c r="B5" s="8">
        <v>2025</v>
      </c>
      <c r="C5" s="8">
        <v>0</v>
      </c>
      <c r="D5" s="8"/>
      <c r="E5" s="8"/>
      <c r="F5" s="8"/>
      <c r="G5" s="8">
        <v>0</v>
      </c>
      <c r="H5" s="8">
        <v>0</v>
      </c>
      <c r="I5" s="96"/>
      <c r="J5" s="101" t="s">
        <v>34</v>
      </c>
      <c r="K5" s="8">
        <v>2025</v>
      </c>
      <c r="L5" s="8">
        <v>0</v>
      </c>
      <c r="M5" s="8"/>
      <c r="N5" s="8"/>
      <c r="O5" s="8"/>
      <c r="P5" s="8">
        <v>0</v>
      </c>
      <c r="Q5" s="8">
        <v>0</v>
      </c>
      <c r="R5" s="100"/>
      <c r="S5" s="101" t="s">
        <v>34</v>
      </c>
      <c r="T5" s="8">
        <v>2025</v>
      </c>
      <c r="U5" s="8">
        <v>0</v>
      </c>
      <c r="V5" s="8"/>
      <c r="W5" s="8"/>
      <c r="X5" s="8"/>
      <c r="Y5" s="8">
        <v>0</v>
      </c>
      <c r="Z5" s="8">
        <v>0</v>
      </c>
      <c r="AA5" s="100"/>
      <c r="AB5" s="100"/>
      <c r="AC5" s="100"/>
      <c r="AD5" s="100"/>
      <c r="AE5" s="100"/>
      <c r="AF5" s="100"/>
      <c r="AG5" s="100"/>
    </row>
    <row r="6" spans="1:35" s="96" customFormat="1" ht="15.6" x14ac:dyDescent="0.3">
      <c r="A6" s="101" t="s">
        <v>35</v>
      </c>
      <c r="B6" s="8">
        <v>2025</v>
      </c>
      <c r="C6" s="8">
        <v>0</v>
      </c>
      <c r="D6" s="8"/>
      <c r="E6" s="8"/>
      <c r="F6" s="8"/>
      <c r="G6" s="8">
        <v>0</v>
      </c>
      <c r="H6" s="8">
        <v>0</v>
      </c>
      <c r="J6" s="101" t="s">
        <v>35</v>
      </c>
      <c r="K6" s="8">
        <v>2025</v>
      </c>
      <c r="L6" s="8">
        <v>0</v>
      </c>
      <c r="M6" s="8"/>
      <c r="N6" s="8"/>
      <c r="O6" s="8"/>
      <c r="P6" s="8">
        <v>0</v>
      </c>
      <c r="Q6" s="8">
        <v>0</v>
      </c>
      <c r="R6" s="99"/>
      <c r="S6" s="101" t="s">
        <v>35</v>
      </c>
      <c r="T6" s="8">
        <v>2025</v>
      </c>
      <c r="U6" s="8">
        <v>0</v>
      </c>
      <c r="V6" s="8"/>
      <c r="W6" s="8"/>
      <c r="X6" s="8"/>
      <c r="Y6" s="8">
        <v>0</v>
      </c>
      <c r="Z6" s="8">
        <v>0</v>
      </c>
      <c r="AA6" s="100"/>
      <c r="AB6" s="100"/>
      <c r="AC6" s="100"/>
      <c r="AD6" s="100"/>
      <c r="AE6" s="100"/>
      <c r="AF6" s="100"/>
      <c r="AG6" s="100"/>
    </row>
    <row r="7" spans="1:35" s="96" customFormat="1" ht="15.6" x14ac:dyDescent="0.3">
      <c r="A7" s="103" t="s">
        <v>196</v>
      </c>
      <c r="B7" s="8">
        <v>2025</v>
      </c>
      <c r="C7" s="8">
        <v>0</v>
      </c>
      <c r="D7" s="8">
        <v>100</v>
      </c>
      <c r="E7" s="8">
        <v>100</v>
      </c>
      <c r="F7" s="8">
        <v>100</v>
      </c>
      <c r="G7" s="8">
        <v>0</v>
      </c>
      <c r="H7" s="8">
        <v>0</v>
      </c>
      <c r="I7" s="100"/>
      <c r="J7" s="103" t="s">
        <v>196</v>
      </c>
      <c r="K7" s="8">
        <v>2025</v>
      </c>
      <c r="L7" s="8">
        <v>0</v>
      </c>
      <c r="M7" s="8">
        <v>100</v>
      </c>
      <c r="N7" s="8">
        <v>100</v>
      </c>
      <c r="O7" s="8">
        <v>100</v>
      </c>
      <c r="P7" s="8">
        <v>0</v>
      </c>
      <c r="Q7" s="8">
        <v>0</v>
      </c>
      <c r="R7" s="100"/>
      <c r="S7" s="103" t="s">
        <v>196</v>
      </c>
      <c r="T7" s="8">
        <v>2025</v>
      </c>
      <c r="U7" s="8">
        <v>0</v>
      </c>
      <c r="V7" s="8">
        <v>100</v>
      </c>
      <c r="W7" s="8">
        <v>100</v>
      </c>
      <c r="X7" s="8">
        <v>100</v>
      </c>
      <c r="Y7" s="8">
        <v>0</v>
      </c>
      <c r="Z7" s="8">
        <v>0</v>
      </c>
      <c r="AA7" s="100"/>
    </row>
    <row r="8" spans="1:35" s="96" customFormat="1" ht="15.6" x14ac:dyDescent="0.3">
      <c r="A8" s="104"/>
      <c r="B8" s="97"/>
      <c r="H8" s="100"/>
      <c r="I8" s="100"/>
      <c r="J8" s="100"/>
      <c r="K8" s="100"/>
      <c r="L8" s="100"/>
      <c r="M8" s="100"/>
      <c r="N8" s="100"/>
      <c r="O8" s="100"/>
      <c r="P8" s="100"/>
      <c r="Q8" s="100"/>
      <c r="R8" s="100"/>
      <c r="S8" s="100"/>
      <c r="T8" s="100"/>
      <c r="U8" s="100"/>
      <c r="V8" s="100"/>
      <c r="W8" s="100"/>
      <c r="X8" s="100"/>
      <c r="Y8" s="100"/>
      <c r="Z8" s="100"/>
      <c r="AA8" s="100"/>
    </row>
    <row r="9" spans="1:35" s="96" customFormat="1" ht="15.6" x14ac:dyDescent="0.3">
      <c r="A9" s="104"/>
      <c r="B9" s="97"/>
      <c r="H9" s="100"/>
      <c r="I9" s="100"/>
      <c r="J9" s="100"/>
      <c r="K9" s="100"/>
      <c r="L9" s="100"/>
      <c r="M9" s="100"/>
      <c r="N9" s="100"/>
      <c r="O9" s="100"/>
      <c r="P9" s="100"/>
      <c r="Q9" s="100"/>
      <c r="R9" s="100"/>
      <c r="S9" s="100"/>
      <c r="T9" s="100"/>
      <c r="U9" s="100"/>
      <c r="V9" s="100"/>
      <c r="W9" s="100"/>
      <c r="X9" s="100"/>
      <c r="Y9" s="100"/>
      <c r="Z9" s="100"/>
      <c r="AA9" s="100"/>
    </row>
    <row r="10" spans="1:35" s="96" customFormat="1" ht="15.6" x14ac:dyDescent="0.3">
      <c r="A10" s="105"/>
      <c r="B10" s="97"/>
      <c r="C10" s="100"/>
      <c r="D10" s="100"/>
      <c r="E10" s="100"/>
      <c r="F10" s="100"/>
      <c r="G10" s="100"/>
      <c r="H10" s="100"/>
      <c r="I10" s="100"/>
      <c r="J10" s="100"/>
      <c r="K10" s="100"/>
      <c r="L10" s="100"/>
      <c r="M10" s="100"/>
      <c r="N10" s="100"/>
      <c r="O10" s="100"/>
      <c r="P10" s="100"/>
      <c r="Q10" s="100"/>
      <c r="R10" s="100"/>
      <c r="S10" s="100"/>
      <c r="T10" s="100"/>
      <c r="U10" s="100"/>
      <c r="V10" s="100"/>
      <c r="W10" s="100"/>
      <c r="X10" s="100"/>
      <c r="Y10" s="100"/>
      <c r="Z10" s="100"/>
      <c r="AA10" s="100"/>
    </row>
    <row r="11" spans="1:35" ht="15.6" x14ac:dyDescent="0.3">
      <c r="A11" s="106"/>
      <c r="B11" s="107"/>
      <c r="C11" s="100"/>
      <c r="D11" s="100"/>
      <c r="E11" s="100"/>
      <c r="F11" s="100"/>
      <c r="G11" s="100"/>
      <c r="H11" s="100"/>
      <c r="I11" s="100"/>
      <c r="J11" s="100"/>
      <c r="K11" s="100"/>
      <c r="L11" s="100"/>
      <c r="M11" s="100"/>
      <c r="N11" s="100"/>
      <c r="O11" s="100"/>
      <c r="P11" s="100"/>
      <c r="Q11" s="100"/>
    </row>
    <row r="12" spans="1:35" ht="15.6" x14ac:dyDescent="0.3">
      <c r="A12" s="89" t="s">
        <v>48</v>
      </c>
      <c r="B12" s="108"/>
      <c r="C12" s="92"/>
      <c r="D12" s="92"/>
      <c r="E12" s="92"/>
      <c r="F12" s="92"/>
      <c r="G12" s="92"/>
      <c r="H12" s="92"/>
      <c r="I12" s="92"/>
      <c r="J12" s="92"/>
      <c r="K12" s="92"/>
      <c r="L12" s="92"/>
      <c r="M12" s="92"/>
      <c r="N12" s="92"/>
      <c r="O12" s="92"/>
      <c r="P12" s="92"/>
      <c r="Q12" s="92"/>
      <c r="R12" s="109"/>
      <c r="S12" s="109"/>
      <c r="T12" s="109"/>
      <c r="U12" s="109"/>
      <c r="V12" s="109"/>
    </row>
    <row r="13" spans="1:35" s="112" customFormat="1" x14ac:dyDescent="0.25">
      <c r="A13" s="110" t="s">
        <v>49</v>
      </c>
      <c r="B13" s="111" t="s">
        <v>40</v>
      </c>
      <c r="C13" s="110" t="s">
        <v>82</v>
      </c>
      <c r="D13" s="110" t="s">
        <v>50</v>
      </c>
      <c r="E13" s="110" t="s">
        <v>157</v>
      </c>
      <c r="F13" s="110" t="s">
        <v>83</v>
      </c>
      <c r="G13" s="110" t="s">
        <v>84</v>
      </c>
      <c r="H13" s="110" t="s">
        <v>85</v>
      </c>
      <c r="I13" s="110" t="s">
        <v>86</v>
      </c>
      <c r="J13" s="110" t="s">
        <v>193</v>
      </c>
      <c r="K13" s="110" t="s">
        <v>158</v>
      </c>
      <c r="L13" s="110" t="s">
        <v>87</v>
      </c>
      <c r="M13" s="110" t="s">
        <v>88</v>
      </c>
      <c r="N13" s="110" t="s">
        <v>89</v>
      </c>
      <c r="O13" s="112" t="s">
        <v>90</v>
      </c>
      <c r="P13" s="112" t="s">
        <v>194</v>
      </c>
      <c r="Q13" s="110" t="s">
        <v>109</v>
      </c>
      <c r="R13" s="110" t="s">
        <v>142</v>
      </c>
      <c r="S13" s="113" t="s">
        <v>91</v>
      </c>
      <c r="T13" s="114" t="s">
        <v>92</v>
      </c>
      <c r="U13" s="114" t="s">
        <v>93</v>
      </c>
      <c r="V13" s="114" t="s">
        <v>195</v>
      </c>
    </row>
    <row r="14" spans="1:35" s="115" customFormat="1" ht="11.4" x14ac:dyDescent="0.2">
      <c r="A14" s="115" t="s">
        <v>145</v>
      </c>
      <c r="B14" s="8">
        <v>2000</v>
      </c>
      <c r="C14" s="116" t="s">
        <v>7</v>
      </c>
      <c r="D14" s="8">
        <v>8992102</v>
      </c>
      <c r="E14" s="8">
        <v>100</v>
      </c>
      <c r="F14" s="8">
        <v>100</v>
      </c>
      <c r="G14" s="8">
        <v>100</v>
      </c>
      <c r="H14" s="8">
        <v>0</v>
      </c>
      <c r="I14" s="8">
        <v>0</v>
      </c>
      <c r="J14" s="8">
        <v>0</v>
      </c>
      <c r="K14" s="8">
        <v>100</v>
      </c>
      <c r="L14" s="8">
        <v>100</v>
      </c>
      <c r="M14" s="8">
        <v>100</v>
      </c>
      <c r="N14" s="8">
        <v>0</v>
      </c>
      <c r="O14" s="8">
        <v>0</v>
      </c>
      <c r="P14" s="8">
        <v>0</v>
      </c>
      <c r="Q14" s="8">
        <v>100</v>
      </c>
      <c r="R14" s="8">
        <v>100</v>
      </c>
      <c r="S14" s="8">
        <v>100</v>
      </c>
      <c r="T14" s="8">
        <v>0</v>
      </c>
      <c r="U14" s="8">
        <v>0</v>
      </c>
      <c r="V14" s="8">
        <v>0</v>
      </c>
    </row>
    <row r="15" spans="1:35" s="115" customFormat="1" ht="11.4" x14ac:dyDescent="0.2">
      <c r="A15" s="115" t="s">
        <v>145</v>
      </c>
      <c r="B15" s="8">
        <v>2001</v>
      </c>
      <c r="C15" s="116" t="s">
        <v>7</v>
      </c>
      <c r="D15" s="8">
        <v>8917547</v>
      </c>
      <c r="E15" s="8">
        <v>100</v>
      </c>
      <c r="F15" s="8">
        <v>100</v>
      </c>
      <c r="G15" s="8">
        <v>100</v>
      </c>
      <c r="H15" s="8">
        <v>0</v>
      </c>
      <c r="I15" s="8">
        <v>0</v>
      </c>
      <c r="J15" s="8">
        <v>0</v>
      </c>
      <c r="K15" s="8">
        <v>100</v>
      </c>
      <c r="L15" s="8">
        <v>100</v>
      </c>
      <c r="M15" s="8">
        <v>100</v>
      </c>
      <c r="N15" s="8">
        <v>0</v>
      </c>
      <c r="O15" s="8">
        <v>0</v>
      </c>
      <c r="P15" s="8">
        <v>0</v>
      </c>
      <c r="Q15" s="8">
        <v>100</v>
      </c>
      <c r="R15" s="8">
        <v>100</v>
      </c>
      <c r="S15" s="8">
        <v>100</v>
      </c>
      <c r="T15" s="8">
        <v>0</v>
      </c>
      <c r="U15" s="8">
        <v>0</v>
      </c>
      <c r="V15" s="8">
        <v>0</v>
      </c>
    </row>
    <row r="16" spans="1:35" s="115" customFormat="1" ht="11.4" x14ac:dyDescent="0.2">
      <c r="A16" s="115" t="s">
        <v>145</v>
      </c>
      <c r="B16" s="8">
        <v>2002</v>
      </c>
      <c r="C16" s="116" t="s">
        <v>7</v>
      </c>
      <c r="D16" s="8">
        <v>8842012</v>
      </c>
      <c r="E16" s="8">
        <v>100</v>
      </c>
      <c r="F16" s="8">
        <v>100</v>
      </c>
      <c r="G16" s="8">
        <v>100</v>
      </c>
      <c r="H16" s="8">
        <v>0</v>
      </c>
      <c r="I16" s="8">
        <v>0</v>
      </c>
      <c r="J16" s="8">
        <v>0</v>
      </c>
      <c r="K16" s="8">
        <v>100</v>
      </c>
      <c r="L16" s="8">
        <v>100</v>
      </c>
      <c r="M16" s="8">
        <v>100</v>
      </c>
      <c r="N16" s="8">
        <v>0</v>
      </c>
      <c r="O16" s="8">
        <v>0</v>
      </c>
      <c r="P16" s="8">
        <v>0</v>
      </c>
      <c r="Q16" s="8">
        <v>100</v>
      </c>
      <c r="R16" s="8">
        <v>100</v>
      </c>
      <c r="S16" s="8">
        <v>100</v>
      </c>
      <c r="T16" s="8">
        <v>0</v>
      </c>
      <c r="U16" s="8">
        <v>0</v>
      </c>
      <c r="V16" s="8">
        <v>0</v>
      </c>
    </row>
    <row r="17" spans="1:22" s="115" customFormat="1" ht="11.4" x14ac:dyDescent="0.2">
      <c r="A17" s="115" t="s">
        <v>145</v>
      </c>
      <c r="B17" s="8">
        <v>2003</v>
      </c>
      <c r="C17" s="116" t="s">
        <v>7</v>
      </c>
      <c r="D17" s="8">
        <v>8811486</v>
      </c>
      <c r="E17" s="8">
        <v>100</v>
      </c>
      <c r="F17" s="8">
        <v>100</v>
      </c>
      <c r="G17" s="8">
        <v>100</v>
      </c>
      <c r="H17" s="8">
        <v>0</v>
      </c>
      <c r="I17" s="8">
        <v>0</v>
      </c>
      <c r="J17" s="8">
        <v>0</v>
      </c>
      <c r="K17" s="8">
        <v>100</v>
      </c>
      <c r="L17" s="8">
        <v>100</v>
      </c>
      <c r="M17" s="8">
        <v>100</v>
      </c>
      <c r="N17" s="8">
        <v>0</v>
      </c>
      <c r="O17" s="8">
        <v>0</v>
      </c>
      <c r="P17" s="8">
        <v>0</v>
      </c>
      <c r="Q17" s="8">
        <v>100</v>
      </c>
      <c r="R17" s="8">
        <v>100</v>
      </c>
      <c r="S17" s="8">
        <v>100</v>
      </c>
      <c r="T17" s="8">
        <v>0</v>
      </c>
      <c r="U17" s="8">
        <v>0</v>
      </c>
      <c r="V17" s="8">
        <v>0</v>
      </c>
    </row>
    <row r="18" spans="1:22" s="115" customFormat="1" ht="11.4" x14ac:dyDescent="0.2">
      <c r="A18" s="115" t="s">
        <v>145</v>
      </c>
      <c r="B18" s="8">
        <v>2004</v>
      </c>
      <c r="C18" s="116" t="s">
        <v>7</v>
      </c>
      <c r="D18" s="8">
        <v>8808391</v>
      </c>
      <c r="E18" s="8">
        <v>100</v>
      </c>
      <c r="F18" s="8">
        <v>100</v>
      </c>
      <c r="G18" s="8">
        <v>100</v>
      </c>
      <c r="H18" s="8">
        <v>0</v>
      </c>
      <c r="I18" s="8">
        <v>0</v>
      </c>
      <c r="J18" s="8">
        <v>0</v>
      </c>
      <c r="K18" s="8">
        <v>100</v>
      </c>
      <c r="L18" s="8">
        <v>100</v>
      </c>
      <c r="M18" s="8">
        <v>100</v>
      </c>
      <c r="N18" s="8">
        <v>0</v>
      </c>
      <c r="O18" s="8">
        <v>0</v>
      </c>
      <c r="P18" s="8">
        <v>0</v>
      </c>
      <c r="Q18" s="8">
        <v>100</v>
      </c>
      <c r="R18" s="8">
        <v>100</v>
      </c>
      <c r="S18" s="8">
        <v>100</v>
      </c>
      <c r="T18" s="8">
        <v>0</v>
      </c>
      <c r="U18" s="8">
        <v>0</v>
      </c>
      <c r="V18" s="8">
        <v>0</v>
      </c>
    </row>
    <row r="19" spans="1:22" s="115" customFormat="1" ht="11.4" x14ac:dyDescent="0.2">
      <c r="A19" s="115" t="s">
        <v>145</v>
      </c>
      <c r="B19" s="8">
        <v>2005</v>
      </c>
      <c r="C19" s="116" t="s">
        <v>7</v>
      </c>
      <c r="D19" s="8">
        <v>8824357</v>
      </c>
      <c r="E19" s="8">
        <v>100</v>
      </c>
      <c r="F19" s="8">
        <v>100</v>
      </c>
      <c r="G19" s="8">
        <v>100</v>
      </c>
      <c r="H19" s="8">
        <v>0</v>
      </c>
      <c r="I19" s="8">
        <v>0</v>
      </c>
      <c r="J19" s="8">
        <v>0</v>
      </c>
      <c r="K19" s="8">
        <v>100</v>
      </c>
      <c r="L19" s="8">
        <v>100</v>
      </c>
      <c r="M19" s="8">
        <v>100</v>
      </c>
      <c r="N19" s="8">
        <v>0</v>
      </c>
      <c r="O19" s="8">
        <v>0</v>
      </c>
      <c r="P19" s="8">
        <v>0</v>
      </c>
      <c r="Q19" s="8">
        <v>100</v>
      </c>
      <c r="R19" s="8">
        <v>100</v>
      </c>
      <c r="S19" s="8">
        <v>100</v>
      </c>
      <c r="T19" s="8">
        <v>0</v>
      </c>
      <c r="U19" s="8">
        <v>0</v>
      </c>
      <c r="V19" s="8">
        <v>0</v>
      </c>
    </row>
    <row r="20" spans="1:22" s="115" customFormat="1" ht="11.4" x14ac:dyDescent="0.2">
      <c r="A20" s="115" t="s">
        <v>145</v>
      </c>
      <c r="B20" s="8">
        <v>2006</v>
      </c>
      <c r="C20" s="116" t="s">
        <v>7</v>
      </c>
      <c r="D20" s="8">
        <v>8872651</v>
      </c>
      <c r="E20" s="8">
        <v>100</v>
      </c>
      <c r="F20" s="8">
        <v>100</v>
      </c>
      <c r="G20" s="8">
        <v>100</v>
      </c>
      <c r="H20" s="8">
        <v>0</v>
      </c>
      <c r="I20" s="8">
        <v>0</v>
      </c>
      <c r="J20" s="8">
        <v>0</v>
      </c>
      <c r="K20" s="8">
        <v>100</v>
      </c>
      <c r="L20" s="8">
        <v>100</v>
      </c>
      <c r="M20" s="8">
        <v>100</v>
      </c>
      <c r="N20" s="8">
        <v>0</v>
      </c>
      <c r="O20" s="8">
        <v>0</v>
      </c>
      <c r="P20" s="8">
        <v>0</v>
      </c>
      <c r="Q20" s="8">
        <v>100</v>
      </c>
      <c r="R20" s="8">
        <v>100</v>
      </c>
      <c r="S20" s="8">
        <v>100</v>
      </c>
      <c r="T20" s="8">
        <v>0</v>
      </c>
      <c r="U20" s="8">
        <v>0</v>
      </c>
      <c r="V20" s="8">
        <v>0</v>
      </c>
    </row>
    <row r="21" spans="1:22" s="115" customFormat="1" ht="11.4" x14ac:dyDescent="0.2">
      <c r="A21" s="115" t="s">
        <v>145</v>
      </c>
      <c r="B21" s="8">
        <v>2007</v>
      </c>
      <c r="C21" s="116" t="s">
        <v>7</v>
      </c>
      <c r="D21" s="8">
        <v>8919153</v>
      </c>
      <c r="E21" s="8">
        <v>100</v>
      </c>
      <c r="F21" s="8">
        <v>100</v>
      </c>
      <c r="G21" s="8">
        <v>100</v>
      </c>
      <c r="H21" s="8">
        <v>0</v>
      </c>
      <c r="I21" s="8">
        <v>0</v>
      </c>
      <c r="J21" s="8">
        <v>0</v>
      </c>
      <c r="K21" s="8">
        <v>100</v>
      </c>
      <c r="L21" s="8">
        <v>100</v>
      </c>
      <c r="M21" s="8">
        <v>100</v>
      </c>
      <c r="N21" s="8">
        <v>0</v>
      </c>
      <c r="O21" s="8">
        <v>0</v>
      </c>
      <c r="P21" s="8">
        <v>0</v>
      </c>
      <c r="Q21" s="8">
        <v>100</v>
      </c>
      <c r="R21" s="8">
        <v>100</v>
      </c>
      <c r="S21" s="8">
        <v>100</v>
      </c>
      <c r="T21" s="8">
        <v>0</v>
      </c>
      <c r="U21" s="8">
        <v>0</v>
      </c>
      <c r="V21" s="8">
        <v>0</v>
      </c>
    </row>
    <row r="22" spans="1:22" s="115" customFormat="1" ht="11.4" x14ac:dyDescent="0.2">
      <c r="A22" s="115" t="s">
        <v>145</v>
      </c>
      <c r="B22" s="8">
        <v>2008</v>
      </c>
      <c r="C22" s="116" t="s">
        <v>7</v>
      </c>
      <c r="D22" s="8">
        <v>8978658</v>
      </c>
      <c r="E22" s="8">
        <v>100</v>
      </c>
      <c r="F22" s="8">
        <v>100</v>
      </c>
      <c r="G22" s="8">
        <v>100</v>
      </c>
      <c r="H22" s="8">
        <v>0</v>
      </c>
      <c r="I22" s="8">
        <v>0</v>
      </c>
      <c r="J22" s="8">
        <v>0</v>
      </c>
      <c r="K22" s="8">
        <v>100</v>
      </c>
      <c r="L22" s="8">
        <v>100</v>
      </c>
      <c r="M22" s="8">
        <v>100</v>
      </c>
      <c r="N22" s="8">
        <v>0</v>
      </c>
      <c r="O22" s="8">
        <v>0</v>
      </c>
      <c r="P22" s="8">
        <v>0</v>
      </c>
      <c r="Q22" s="8">
        <v>100</v>
      </c>
      <c r="R22" s="8">
        <v>100</v>
      </c>
      <c r="S22" s="8">
        <v>100</v>
      </c>
      <c r="T22" s="8">
        <v>0</v>
      </c>
      <c r="U22" s="8">
        <v>0</v>
      </c>
      <c r="V22" s="8">
        <v>0</v>
      </c>
    </row>
    <row r="23" spans="1:22" s="115" customFormat="1" ht="11.4" x14ac:dyDescent="0.2">
      <c r="A23" s="115" t="s">
        <v>145</v>
      </c>
      <c r="B23" s="8">
        <v>2009</v>
      </c>
      <c r="C23" s="116" t="s">
        <v>7</v>
      </c>
      <c r="D23" s="8">
        <v>9028184</v>
      </c>
      <c r="E23" s="8">
        <v>100</v>
      </c>
      <c r="F23" s="8">
        <v>100</v>
      </c>
      <c r="G23" s="8">
        <v>100</v>
      </c>
      <c r="H23" s="8">
        <v>0</v>
      </c>
      <c r="I23" s="8">
        <v>0</v>
      </c>
      <c r="J23" s="8">
        <v>0</v>
      </c>
      <c r="K23" s="8">
        <v>100</v>
      </c>
      <c r="L23" s="8">
        <v>100</v>
      </c>
      <c r="M23" s="8">
        <v>100</v>
      </c>
      <c r="N23" s="8">
        <v>0</v>
      </c>
      <c r="O23" s="8">
        <v>0</v>
      </c>
      <c r="P23" s="8">
        <v>0</v>
      </c>
      <c r="Q23" s="8">
        <v>100</v>
      </c>
      <c r="R23" s="8">
        <v>100</v>
      </c>
      <c r="S23" s="8">
        <v>100</v>
      </c>
      <c r="T23" s="8">
        <v>0</v>
      </c>
      <c r="U23" s="8">
        <v>0</v>
      </c>
      <c r="V23" s="8">
        <v>0</v>
      </c>
    </row>
    <row r="24" spans="1:22" s="115" customFormat="1" ht="11.4" x14ac:dyDescent="0.2">
      <c r="A24" s="115" t="s">
        <v>145</v>
      </c>
      <c r="B24" s="8">
        <v>2010</v>
      </c>
      <c r="C24" s="116" t="s">
        <v>7</v>
      </c>
      <c r="D24" s="8">
        <v>9053972</v>
      </c>
      <c r="E24" s="8">
        <v>100</v>
      </c>
      <c r="F24" s="8">
        <v>100</v>
      </c>
      <c r="G24" s="8">
        <v>100</v>
      </c>
      <c r="H24" s="8">
        <v>0</v>
      </c>
      <c r="I24" s="8">
        <v>0</v>
      </c>
      <c r="J24" s="8">
        <v>0</v>
      </c>
      <c r="K24" s="8">
        <v>100</v>
      </c>
      <c r="L24" s="8">
        <v>100</v>
      </c>
      <c r="M24" s="8">
        <v>100</v>
      </c>
      <c r="N24" s="8">
        <v>0</v>
      </c>
      <c r="O24" s="8">
        <v>0</v>
      </c>
      <c r="P24" s="8">
        <v>0</v>
      </c>
      <c r="Q24" s="8">
        <v>100</v>
      </c>
      <c r="R24" s="8">
        <v>100</v>
      </c>
      <c r="S24" s="8">
        <v>100</v>
      </c>
      <c r="T24" s="8">
        <v>0</v>
      </c>
      <c r="U24" s="8">
        <v>0</v>
      </c>
      <c r="V24" s="8">
        <v>0</v>
      </c>
    </row>
    <row r="25" spans="1:22" s="115" customFormat="1" ht="11.4" x14ac:dyDescent="0.2">
      <c r="A25" s="115" t="s">
        <v>145</v>
      </c>
      <c r="B25" s="8">
        <v>2011</v>
      </c>
      <c r="C25" s="116" t="s">
        <v>7</v>
      </c>
      <c r="D25" s="8">
        <v>9069420</v>
      </c>
      <c r="E25" s="8">
        <v>100</v>
      </c>
      <c r="F25" s="8">
        <v>100</v>
      </c>
      <c r="G25" s="8">
        <v>100</v>
      </c>
      <c r="H25" s="8">
        <v>0</v>
      </c>
      <c r="I25" s="8">
        <v>0</v>
      </c>
      <c r="J25" s="8">
        <v>0</v>
      </c>
      <c r="K25" s="8">
        <v>100</v>
      </c>
      <c r="L25" s="8">
        <v>100</v>
      </c>
      <c r="M25" s="8">
        <v>100</v>
      </c>
      <c r="N25" s="8">
        <v>0</v>
      </c>
      <c r="O25" s="8">
        <v>0</v>
      </c>
      <c r="P25" s="8">
        <v>0</v>
      </c>
      <c r="Q25" s="8">
        <v>100</v>
      </c>
      <c r="R25" s="8">
        <v>100</v>
      </c>
      <c r="S25" s="8">
        <v>100</v>
      </c>
      <c r="T25" s="8">
        <v>0</v>
      </c>
      <c r="U25" s="8">
        <v>0</v>
      </c>
      <c r="V25" s="8">
        <v>0</v>
      </c>
    </row>
    <row r="26" spans="1:22" s="115" customFormat="1" ht="11.4" x14ac:dyDescent="0.2">
      <c r="A26" s="115" t="s">
        <v>145</v>
      </c>
      <c r="B26" s="8">
        <v>2012</v>
      </c>
      <c r="C26" s="116" t="s">
        <v>7</v>
      </c>
      <c r="D26" s="8">
        <v>9070358</v>
      </c>
      <c r="E26" s="8">
        <v>100</v>
      </c>
      <c r="F26" s="8">
        <v>100</v>
      </c>
      <c r="G26" s="8">
        <v>100</v>
      </c>
      <c r="H26" s="8">
        <v>0</v>
      </c>
      <c r="I26" s="8">
        <v>0</v>
      </c>
      <c r="J26" s="8">
        <v>0</v>
      </c>
      <c r="K26" s="8">
        <v>100</v>
      </c>
      <c r="L26" s="8">
        <v>100</v>
      </c>
      <c r="M26" s="8">
        <v>100</v>
      </c>
      <c r="N26" s="8">
        <v>0</v>
      </c>
      <c r="O26" s="8">
        <v>0</v>
      </c>
      <c r="P26" s="8">
        <v>0</v>
      </c>
      <c r="Q26" s="8">
        <v>100</v>
      </c>
      <c r="R26" s="8">
        <v>100</v>
      </c>
      <c r="S26" s="8">
        <v>100</v>
      </c>
      <c r="T26" s="8">
        <v>0</v>
      </c>
      <c r="U26" s="8">
        <v>0</v>
      </c>
      <c r="V26" s="8">
        <v>0</v>
      </c>
    </row>
    <row r="27" spans="1:22" s="115" customFormat="1" ht="11.4" x14ac:dyDescent="0.2">
      <c r="A27" s="115" t="s">
        <v>145</v>
      </c>
      <c r="B27" s="8">
        <v>2013</v>
      </c>
      <c r="C27" s="116" t="s">
        <v>7</v>
      </c>
      <c r="D27" s="8">
        <v>9081631</v>
      </c>
      <c r="E27" s="8">
        <v>100</v>
      </c>
      <c r="F27" s="8">
        <v>100</v>
      </c>
      <c r="G27" s="8">
        <v>100</v>
      </c>
      <c r="H27" s="8">
        <v>0</v>
      </c>
      <c r="I27" s="8">
        <v>0</v>
      </c>
      <c r="J27" s="8">
        <v>0</v>
      </c>
      <c r="K27" s="8">
        <v>100</v>
      </c>
      <c r="L27" s="8">
        <v>100</v>
      </c>
      <c r="M27" s="8">
        <v>100</v>
      </c>
      <c r="N27" s="8">
        <v>0</v>
      </c>
      <c r="O27" s="8">
        <v>0</v>
      </c>
      <c r="P27" s="8">
        <v>0</v>
      </c>
      <c r="Q27" s="8">
        <v>100</v>
      </c>
      <c r="R27" s="8">
        <v>100</v>
      </c>
      <c r="S27" s="8">
        <v>100</v>
      </c>
      <c r="T27" s="8">
        <v>0</v>
      </c>
      <c r="U27" s="8">
        <v>0</v>
      </c>
      <c r="V27" s="8">
        <v>0</v>
      </c>
    </row>
    <row r="28" spans="1:22" s="115" customFormat="1" ht="11.4" x14ac:dyDescent="0.2">
      <c r="A28" s="115" t="s">
        <v>145</v>
      </c>
      <c r="B28" s="8">
        <v>2014</v>
      </c>
      <c r="C28" s="116" t="s">
        <v>7</v>
      </c>
      <c r="D28" s="8">
        <v>9079974</v>
      </c>
      <c r="E28" s="8">
        <v>100</v>
      </c>
      <c r="F28" s="8">
        <v>100</v>
      </c>
      <c r="G28" s="8">
        <v>100</v>
      </c>
      <c r="H28" s="8">
        <v>0</v>
      </c>
      <c r="I28" s="8">
        <v>0</v>
      </c>
      <c r="J28" s="8">
        <v>0</v>
      </c>
      <c r="K28" s="8">
        <v>100</v>
      </c>
      <c r="L28" s="8">
        <v>100</v>
      </c>
      <c r="M28" s="8">
        <v>100</v>
      </c>
      <c r="N28" s="8">
        <v>0</v>
      </c>
      <c r="O28" s="8">
        <v>0</v>
      </c>
      <c r="P28" s="8">
        <v>0</v>
      </c>
      <c r="Q28" s="8">
        <v>100</v>
      </c>
      <c r="R28" s="8">
        <v>100</v>
      </c>
      <c r="S28" s="8">
        <v>100</v>
      </c>
      <c r="T28" s="8">
        <v>0</v>
      </c>
      <c r="U28" s="8">
        <v>0</v>
      </c>
      <c r="V28" s="8">
        <v>0</v>
      </c>
    </row>
    <row r="29" spans="1:22" s="115" customFormat="1" ht="11.4" x14ac:dyDescent="0.2">
      <c r="A29" s="115" t="s">
        <v>145</v>
      </c>
      <c r="B29" s="8">
        <v>2015</v>
      </c>
      <c r="C29" s="116" t="s">
        <v>7</v>
      </c>
      <c r="D29" s="8">
        <v>9056263</v>
      </c>
      <c r="E29" s="8">
        <v>100</v>
      </c>
      <c r="F29" s="8">
        <v>100</v>
      </c>
      <c r="G29" s="8">
        <v>100</v>
      </c>
      <c r="H29" s="8">
        <v>0</v>
      </c>
      <c r="I29" s="8">
        <v>0</v>
      </c>
      <c r="J29" s="8">
        <v>0</v>
      </c>
      <c r="K29" s="8">
        <v>100</v>
      </c>
      <c r="L29" s="8">
        <v>100</v>
      </c>
      <c r="M29" s="8">
        <v>100</v>
      </c>
      <c r="N29" s="8">
        <v>0</v>
      </c>
      <c r="O29" s="8">
        <v>0</v>
      </c>
      <c r="P29" s="8">
        <v>0</v>
      </c>
      <c r="Q29" s="8">
        <v>100</v>
      </c>
      <c r="R29" s="8">
        <v>100</v>
      </c>
      <c r="S29" s="8">
        <v>100</v>
      </c>
      <c r="T29" s="8">
        <v>0</v>
      </c>
      <c r="U29" s="8">
        <v>0</v>
      </c>
      <c r="V29" s="8">
        <v>0</v>
      </c>
    </row>
    <row r="30" spans="1:22" s="115" customFormat="1" ht="11.4" x14ac:dyDescent="0.2">
      <c r="A30" s="115" t="s">
        <v>145</v>
      </c>
      <c r="B30" s="8">
        <v>2016</v>
      </c>
      <c r="C30" s="116" t="s">
        <v>7</v>
      </c>
      <c r="D30" s="8">
        <v>9018828</v>
      </c>
      <c r="E30" s="8">
        <v>100</v>
      </c>
      <c r="F30" s="8">
        <v>100</v>
      </c>
      <c r="G30" s="8">
        <v>100</v>
      </c>
      <c r="H30" s="8">
        <v>0</v>
      </c>
      <c r="I30" s="8">
        <v>0</v>
      </c>
      <c r="J30" s="8">
        <v>0</v>
      </c>
      <c r="K30" s="8">
        <v>100</v>
      </c>
      <c r="L30" s="8">
        <v>100</v>
      </c>
      <c r="M30" s="8">
        <v>100</v>
      </c>
      <c r="N30" s="8">
        <v>0</v>
      </c>
      <c r="O30" s="8">
        <v>0</v>
      </c>
      <c r="P30" s="8">
        <v>0</v>
      </c>
      <c r="Q30" s="8">
        <v>100</v>
      </c>
      <c r="R30" s="8">
        <v>100</v>
      </c>
      <c r="S30" s="8">
        <v>100</v>
      </c>
      <c r="T30" s="8">
        <v>0</v>
      </c>
      <c r="U30" s="8">
        <v>0</v>
      </c>
      <c r="V30" s="8">
        <v>0</v>
      </c>
    </row>
    <row r="31" spans="1:22" s="115" customFormat="1" ht="11.4" x14ac:dyDescent="0.2">
      <c r="A31" s="115" t="s">
        <v>145</v>
      </c>
      <c r="B31" s="8">
        <v>2017</v>
      </c>
      <c r="C31" s="116" t="s">
        <v>7</v>
      </c>
      <c r="D31" s="8">
        <v>8956663</v>
      </c>
      <c r="E31" s="8">
        <v>100</v>
      </c>
      <c r="F31" s="8">
        <v>100</v>
      </c>
      <c r="G31" s="8">
        <v>100</v>
      </c>
      <c r="H31" s="8">
        <v>0</v>
      </c>
      <c r="I31" s="8">
        <v>0</v>
      </c>
      <c r="J31" s="8">
        <v>0</v>
      </c>
      <c r="K31" s="8">
        <v>100</v>
      </c>
      <c r="L31" s="8">
        <v>100</v>
      </c>
      <c r="M31" s="8">
        <v>100</v>
      </c>
      <c r="N31" s="8">
        <v>0</v>
      </c>
      <c r="O31" s="8">
        <v>0</v>
      </c>
      <c r="P31" s="8">
        <v>0</v>
      </c>
      <c r="Q31" s="8">
        <v>100</v>
      </c>
      <c r="R31" s="8">
        <v>100</v>
      </c>
      <c r="S31" s="8">
        <v>100</v>
      </c>
      <c r="T31" s="8">
        <v>0</v>
      </c>
      <c r="U31" s="8">
        <v>0</v>
      </c>
      <c r="V31" s="8">
        <v>0</v>
      </c>
    </row>
    <row r="32" spans="1:22" s="115" customFormat="1" ht="11.4" x14ac:dyDescent="0.2">
      <c r="A32" s="115" t="s">
        <v>145</v>
      </c>
      <c r="B32" s="8">
        <v>2018</v>
      </c>
      <c r="C32" s="116" t="s">
        <v>7</v>
      </c>
      <c r="D32" s="8">
        <v>8886526</v>
      </c>
      <c r="E32" s="8">
        <v>100</v>
      </c>
      <c r="F32" s="8">
        <v>100</v>
      </c>
      <c r="G32" s="8">
        <v>100</v>
      </c>
      <c r="H32" s="8">
        <v>0</v>
      </c>
      <c r="I32" s="8">
        <v>0</v>
      </c>
      <c r="J32" s="8">
        <v>0</v>
      </c>
      <c r="K32" s="8">
        <v>100</v>
      </c>
      <c r="L32" s="8">
        <v>100</v>
      </c>
      <c r="M32" s="8">
        <v>100</v>
      </c>
      <c r="N32" s="8">
        <v>0</v>
      </c>
      <c r="O32" s="8">
        <v>0</v>
      </c>
      <c r="P32" s="8">
        <v>0</v>
      </c>
      <c r="Q32" s="8">
        <v>100</v>
      </c>
      <c r="R32" s="8">
        <v>100</v>
      </c>
      <c r="S32" s="8">
        <v>100</v>
      </c>
      <c r="T32" s="8">
        <v>0</v>
      </c>
      <c r="U32" s="8">
        <v>0</v>
      </c>
      <c r="V32" s="8">
        <v>0</v>
      </c>
    </row>
    <row r="33" spans="1:22" s="115" customFormat="1" ht="11.4" x14ac:dyDescent="0.2">
      <c r="A33" s="115" t="s">
        <v>145</v>
      </c>
      <c r="B33" s="8">
        <v>2019</v>
      </c>
      <c r="C33" s="116" t="s">
        <v>7</v>
      </c>
      <c r="D33" s="8">
        <v>8802462</v>
      </c>
      <c r="E33" s="8">
        <v>100</v>
      </c>
      <c r="F33" s="8">
        <v>100</v>
      </c>
      <c r="G33" s="8">
        <v>100</v>
      </c>
      <c r="H33" s="8">
        <v>0</v>
      </c>
      <c r="I33" s="8">
        <v>0</v>
      </c>
      <c r="J33" s="8">
        <v>0</v>
      </c>
      <c r="K33" s="8">
        <v>100</v>
      </c>
      <c r="L33" s="8">
        <v>100</v>
      </c>
      <c r="M33" s="8">
        <v>100</v>
      </c>
      <c r="N33" s="8">
        <v>0</v>
      </c>
      <c r="O33" s="8">
        <v>0</v>
      </c>
      <c r="P33" s="8">
        <v>0</v>
      </c>
      <c r="Q33" s="8">
        <v>100</v>
      </c>
      <c r="R33" s="8">
        <v>100</v>
      </c>
      <c r="S33" s="8">
        <v>100</v>
      </c>
      <c r="T33" s="8">
        <v>0</v>
      </c>
      <c r="U33" s="8">
        <v>0</v>
      </c>
      <c r="V33" s="8">
        <v>0</v>
      </c>
    </row>
    <row r="34" spans="1:22" s="115" customFormat="1" ht="11.4" x14ac:dyDescent="0.2">
      <c r="A34" s="115" t="s">
        <v>145</v>
      </c>
      <c r="B34" s="8">
        <v>2020</v>
      </c>
      <c r="C34" s="116" t="s">
        <v>7</v>
      </c>
      <c r="D34" s="8">
        <v>8698793</v>
      </c>
      <c r="E34" s="8">
        <v>100</v>
      </c>
      <c r="F34" s="8">
        <v>100</v>
      </c>
      <c r="G34" s="8">
        <v>100</v>
      </c>
      <c r="H34" s="8">
        <v>0</v>
      </c>
      <c r="I34" s="8">
        <v>0</v>
      </c>
      <c r="J34" s="8">
        <v>0</v>
      </c>
      <c r="K34" s="8">
        <v>100</v>
      </c>
      <c r="L34" s="8">
        <v>100</v>
      </c>
      <c r="M34" s="8">
        <v>100</v>
      </c>
      <c r="N34" s="8">
        <v>0</v>
      </c>
      <c r="O34" s="8">
        <v>0</v>
      </c>
      <c r="P34" s="8">
        <v>0</v>
      </c>
      <c r="Q34" s="8">
        <v>100</v>
      </c>
      <c r="R34" s="8">
        <v>100</v>
      </c>
      <c r="S34" s="8">
        <v>100</v>
      </c>
      <c r="T34" s="8">
        <v>0</v>
      </c>
      <c r="U34" s="8">
        <v>0</v>
      </c>
      <c r="V34" s="8">
        <v>0</v>
      </c>
    </row>
    <row r="35" spans="1:22" s="115" customFormat="1" ht="11.4" x14ac:dyDescent="0.2">
      <c r="A35" s="115" t="s">
        <v>145</v>
      </c>
      <c r="B35" s="8">
        <v>2021</v>
      </c>
      <c r="C35" s="116" t="s">
        <v>7</v>
      </c>
      <c r="D35" s="8">
        <v>8645480</v>
      </c>
      <c r="E35" s="8">
        <v>100</v>
      </c>
      <c r="F35" s="8">
        <v>100</v>
      </c>
      <c r="G35" s="8">
        <v>100</v>
      </c>
      <c r="H35" s="8">
        <v>0</v>
      </c>
      <c r="I35" s="8">
        <v>0</v>
      </c>
      <c r="J35" s="8">
        <v>0</v>
      </c>
      <c r="K35" s="8">
        <v>100</v>
      </c>
      <c r="L35" s="8">
        <v>100</v>
      </c>
      <c r="M35" s="8">
        <v>100</v>
      </c>
      <c r="N35" s="8">
        <v>0</v>
      </c>
      <c r="O35" s="8">
        <v>0</v>
      </c>
      <c r="P35" s="8">
        <v>0</v>
      </c>
      <c r="Q35" s="8">
        <v>100</v>
      </c>
      <c r="R35" s="8">
        <v>100</v>
      </c>
      <c r="S35" s="8">
        <v>100</v>
      </c>
      <c r="T35" s="8">
        <v>0</v>
      </c>
      <c r="U35" s="8">
        <v>0</v>
      </c>
      <c r="V35" s="8">
        <v>0</v>
      </c>
    </row>
    <row r="36" spans="1:22" s="115" customFormat="1" ht="11.4" x14ac:dyDescent="0.2">
      <c r="A36" s="115" t="s">
        <v>145</v>
      </c>
      <c r="B36" s="8">
        <v>2022</v>
      </c>
      <c r="C36" s="116" t="s">
        <v>7</v>
      </c>
      <c r="D36" s="8">
        <v>8555179</v>
      </c>
      <c r="E36" s="8">
        <v>100</v>
      </c>
      <c r="F36" s="8">
        <v>100</v>
      </c>
      <c r="G36" s="8">
        <v>100</v>
      </c>
      <c r="H36" s="8">
        <v>0</v>
      </c>
      <c r="I36" s="8">
        <v>0</v>
      </c>
      <c r="J36" s="8">
        <v>0</v>
      </c>
      <c r="K36" s="8">
        <v>100</v>
      </c>
      <c r="L36" s="8">
        <v>100</v>
      </c>
      <c r="M36" s="8">
        <v>100</v>
      </c>
      <c r="N36" s="8">
        <v>0</v>
      </c>
      <c r="O36" s="8">
        <v>0</v>
      </c>
      <c r="P36" s="8">
        <v>0</v>
      </c>
      <c r="Q36" s="8">
        <v>100</v>
      </c>
      <c r="R36" s="8">
        <v>100</v>
      </c>
      <c r="S36" s="8">
        <v>100</v>
      </c>
      <c r="T36" s="8">
        <v>0</v>
      </c>
      <c r="U36" s="8">
        <v>0</v>
      </c>
      <c r="V36" s="8">
        <v>0</v>
      </c>
    </row>
    <row r="37" spans="1:22" s="115" customFormat="1" ht="11.4" x14ac:dyDescent="0.2">
      <c r="A37" s="115" t="s">
        <v>145</v>
      </c>
      <c r="B37" s="8">
        <v>2023</v>
      </c>
      <c r="C37" s="116" t="s">
        <v>7</v>
      </c>
      <c r="D37" s="8">
        <v>8452633</v>
      </c>
      <c r="E37" s="8">
        <v>100</v>
      </c>
      <c r="F37" s="8">
        <v>100</v>
      </c>
      <c r="G37" s="8">
        <v>100</v>
      </c>
      <c r="H37" s="8">
        <v>0</v>
      </c>
      <c r="I37" s="8">
        <v>0</v>
      </c>
      <c r="J37" s="8">
        <v>0</v>
      </c>
      <c r="K37" s="8">
        <v>100</v>
      </c>
      <c r="L37" s="8">
        <v>100</v>
      </c>
      <c r="M37" s="8">
        <v>100</v>
      </c>
      <c r="N37" s="8">
        <v>0</v>
      </c>
      <c r="O37" s="8">
        <v>0</v>
      </c>
      <c r="P37" s="8">
        <v>0</v>
      </c>
      <c r="Q37" s="8">
        <v>100</v>
      </c>
      <c r="R37" s="8">
        <v>100</v>
      </c>
      <c r="S37" s="8">
        <v>100</v>
      </c>
      <c r="T37" s="8">
        <v>0</v>
      </c>
      <c r="U37" s="8">
        <v>0</v>
      </c>
      <c r="V37" s="8">
        <v>0</v>
      </c>
    </row>
    <row r="38" spans="1:22" s="115" customFormat="1" ht="11.4" x14ac:dyDescent="0.2">
      <c r="A38" s="115" t="s">
        <v>145</v>
      </c>
      <c r="B38" s="8">
        <v>2024</v>
      </c>
      <c r="C38" s="116" t="s">
        <v>7</v>
      </c>
      <c r="D38" s="8">
        <v>8771739</v>
      </c>
      <c r="E38" s="8">
        <v>100</v>
      </c>
      <c r="F38" s="8">
        <v>100</v>
      </c>
      <c r="G38" s="8">
        <v>100</v>
      </c>
      <c r="H38" s="8">
        <v>0</v>
      </c>
      <c r="I38" s="8">
        <v>0</v>
      </c>
      <c r="J38" s="8">
        <v>0</v>
      </c>
      <c r="K38" s="8">
        <v>100</v>
      </c>
      <c r="L38" s="8">
        <v>100</v>
      </c>
      <c r="M38" s="8">
        <v>100</v>
      </c>
      <c r="N38" s="8">
        <v>0</v>
      </c>
      <c r="O38" s="8">
        <v>0</v>
      </c>
      <c r="P38" s="8">
        <v>0</v>
      </c>
      <c r="Q38" s="8">
        <v>100</v>
      </c>
      <c r="R38" s="8">
        <v>100</v>
      </c>
      <c r="S38" s="8">
        <v>100</v>
      </c>
      <c r="T38" s="8">
        <v>0</v>
      </c>
      <c r="U38" s="8">
        <v>0</v>
      </c>
      <c r="V38" s="8">
        <v>0</v>
      </c>
    </row>
    <row r="39" spans="1:22" s="115" customFormat="1" ht="11.4" x14ac:dyDescent="0.2">
      <c r="A39" s="115" t="s">
        <v>145</v>
      </c>
      <c r="B39" s="8">
        <v>2025</v>
      </c>
      <c r="C39" s="116" t="s">
        <v>7</v>
      </c>
      <c r="D39" s="8">
        <v>8762070</v>
      </c>
      <c r="E39" s="8">
        <v>100</v>
      </c>
      <c r="F39" s="8">
        <v>100</v>
      </c>
      <c r="G39" s="8">
        <v>100</v>
      </c>
      <c r="H39" s="8">
        <v>0</v>
      </c>
      <c r="I39" s="8">
        <v>0</v>
      </c>
      <c r="J39" s="8">
        <v>0</v>
      </c>
      <c r="K39" s="8">
        <v>100</v>
      </c>
      <c r="L39" s="8">
        <v>100</v>
      </c>
      <c r="M39" s="8">
        <v>100</v>
      </c>
      <c r="N39" s="8">
        <v>0</v>
      </c>
      <c r="O39" s="8">
        <v>0</v>
      </c>
      <c r="P39" s="8">
        <v>0</v>
      </c>
      <c r="Q39" s="8">
        <v>100</v>
      </c>
      <c r="R39" s="8">
        <v>100</v>
      </c>
      <c r="S39" s="8">
        <v>100</v>
      </c>
      <c r="T39" s="8">
        <v>0</v>
      </c>
      <c r="U39" s="8">
        <v>0</v>
      </c>
      <c r="V39" s="8">
        <v>0</v>
      </c>
    </row>
    <row r="40" spans="1:22" s="115" customFormat="1" ht="11.4" x14ac:dyDescent="0.2">
      <c r="A40" s="115" t="s">
        <v>145</v>
      </c>
      <c r="B40" s="8">
        <v>2026</v>
      </c>
      <c r="C40" s="116" t="s">
        <v>7</v>
      </c>
      <c r="D40" s="8"/>
      <c r="E40" s="8">
        <v>100</v>
      </c>
      <c r="F40" s="8">
        <v>100</v>
      </c>
      <c r="G40" s="8">
        <v>100</v>
      </c>
      <c r="H40" s="8">
        <v>0</v>
      </c>
      <c r="I40" s="8">
        <v>0</v>
      </c>
      <c r="J40" s="8">
        <v>0</v>
      </c>
      <c r="K40" s="8">
        <v>100</v>
      </c>
      <c r="L40" s="8">
        <v>100</v>
      </c>
      <c r="M40" s="8">
        <v>100</v>
      </c>
      <c r="N40" s="8">
        <v>0</v>
      </c>
      <c r="O40" s="8">
        <v>0</v>
      </c>
      <c r="P40" s="8">
        <v>0</v>
      </c>
      <c r="Q40" s="8">
        <v>100</v>
      </c>
      <c r="R40" s="8">
        <v>100</v>
      </c>
      <c r="S40" s="8">
        <v>100</v>
      </c>
      <c r="T40" s="8">
        <v>0</v>
      </c>
      <c r="U40" s="8">
        <v>0</v>
      </c>
      <c r="V40" s="8">
        <v>0</v>
      </c>
    </row>
    <row r="41" spans="1:22" s="115" customFormat="1" ht="11.4" x14ac:dyDescent="0.2">
      <c r="A41" s="115" t="s">
        <v>145</v>
      </c>
      <c r="B41" s="8">
        <v>2027</v>
      </c>
      <c r="C41" s="116" t="s">
        <v>7</v>
      </c>
      <c r="D41" s="8"/>
      <c r="E41" s="8">
        <v>100</v>
      </c>
      <c r="F41" s="8">
        <v>100</v>
      </c>
      <c r="G41" s="8">
        <v>100</v>
      </c>
      <c r="H41" s="8">
        <v>0</v>
      </c>
      <c r="I41" s="8">
        <v>0</v>
      </c>
      <c r="J41" s="8">
        <v>0</v>
      </c>
      <c r="K41" s="8">
        <v>100</v>
      </c>
      <c r="L41" s="8">
        <v>100</v>
      </c>
      <c r="M41" s="8">
        <v>100</v>
      </c>
      <c r="N41" s="8">
        <v>0</v>
      </c>
      <c r="O41" s="8">
        <v>0</v>
      </c>
      <c r="P41" s="8">
        <v>0</v>
      </c>
      <c r="Q41" s="8">
        <v>100</v>
      </c>
      <c r="R41" s="8">
        <v>100</v>
      </c>
      <c r="S41" s="8">
        <v>100</v>
      </c>
      <c r="T41" s="8">
        <v>0</v>
      </c>
      <c r="U41" s="8">
        <v>0</v>
      </c>
      <c r="V41" s="8">
        <v>0</v>
      </c>
    </row>
    <row r="42" spans="1:22" s="115" customFormat="1" ht="11.4" x14ac:dyDescent="0.2">
      <c r="A42" s="115" t="s">
        <v>145</v>
      </c>
      <c r="B42" s="8">
        <v>2028</v>
      </c>
      <c r="C42" s="116" t="s">
        <v>7</v>
      </c>
      <c r="D42" s="8"/>
      <c r="E42" s="8">
        <v>100</v>
      </c>
      <c r="F42" s="8">
        <v>100</v>
      </c>
      <c r="G42" s="8">
        <v>100</v>
      </c>
      <c r="H42" s="8">
        <v>0</v>
      </c>
      <c r="I42" s="8">
        <v>0</v>
      </c>
      <c r="J42" s="8">
        <v>0</v>
      </c>
      <c r="K42" s="8">
        <v>100</v>
      </c>
      <c r="L42" s="8">
        <v>100</v>
      </c>
      <c r="M42" s="8">
        <v>100</v>
      </c>
      <c r="N42" s="8">
        <v>0</v>
      </c>
      <c r="O42" s="8">
        <v>0</v>
      </c>
      <c r="P42" s="8">
        <v>0</v>
      </c>
      <c r="Q42" s="8">
        <v>100</v>
      </c>
      <c r="R42" s="8">
        <v>100</v>
      </c>
      <c r="S42" s="8">
        <v>100</v>
      </c>
      <c r="T42" s="8">
        <v>0</v>
      </c>
      <c r="U42" s="8">
        <v>0</v>
      </c>
      <c r="V42" s="8">
        <v>0</v>
      </c>
    </row>
    <row r="43" spans="1:22" s="115" customFormat="1" ht="11.4" x14ac:dyDescent="0.2">
      <c r="A43" s="115" t="s">
        <v>145</v>
      </c>
      <c r="B43" s="8">
        <v>2029</v>
      </c>
      <c r="C43" s="116" t="s">
        <v>7</v>
      </c>
      <c r="D43" s="8"/>
      <c r="E43" s="8">
        <v>100</v>
      </c>
      <c r="F43" s="8">
        <v>100</v>
      </c>
      <c r="G43" s="8">
        <v>100</v>
      </c>
      <c r="H43" s="8">
        <v>0</v>
      </c>
      <c r="I43" s="8">
        <v>0</v>
      </c>
      <c r="J43" s="8">
        <v>0</v>
      </c>
      <c r="K43" s="8">
        <v>100</v>
      </c>
      <c r="L43" s="8">
        <v>100</v>
      </c>
      <c r="M43" s="8">
        <v>100</v>
      </c>
      <c r="N43" s="8">
        <v>0</v>
      </c>
      <c r="O43" s="8">
        <v>0</v>
      </c>
      <c r="P43" s="8">
        <v>0</v>
      </c>
      <c r="Q43" s="8">
        <v>100</v>
      </c>
      <c r="R43" s="8">
        <v>100</v>
      </c>
      <c r="S43" s="8">
        <v>100</v>
      </c>
      <c r="T43" s="8">
        <v>0</v>
      </c>
      <c r="U43" s="8">
        <v>0</v>
      </c>
      <c r="V43" s="8">
        <v>0</v>
      </c>
    </row>
    <row r="44" spans="1:22" s="115" customFormat="1" ht="11.4" x14ac:dyDescent="0.2">
      <c r="A44" s="115" t="s">
        <v>145</v>
      </c>
      <c r="B44" s="8">
        <v>2030</v>
      </c>
      <c r="C44" s="116" t="s">
        <v>7</v>
      </c>
      <c r="D44" s="8"/>
      <c r="E44" s="8">
        <v>100</v>
      </c>
      <c r="F44" s="8">
        <v>100</v>
      </c>
      <c r="G44" s="8">
        <v>100</v>
      </c>
      <c r="H44" s="8">
        <v>0</v>
      </c>
      <c r="I44" s="8">
        <v>0</v>
      </c>
      <c r="J44" s="8">
        <v>0</v>
      </c>
      <c r="K44" s="8">
        <v>100</v>
      </c>
      <c r="L44" s="8">
        <v>100</v>
      </c>
      <c r="M44" s="8">
        <v>100</v>
      </c>
      <c r="N44" s="8">
        <v>0</v>
      </c>
      <c r="O44" s="8">
        <v>0</v>
      </c>
      <c r="P44" s="8">
        <v>0</v>
      </c>
      <c r="Q44" s="8">
        <v>100</v>
      </c>
      <c r="R44" s="8">
        <v>100</v>
      </c>
      <c r="S44" s="8">
        <v>100</v>
      </c>
      <c r="T44" s="8">
        <v>0</v>
      </c>
      <c r="U44" s="8">
        <v>0</v>
      </c>
      <c r="V44" s="8">
        <v>0</v>
      </c>
    </row>
    <row r="45" spans="1:22" s="115" customFormat="1" ht="11.4" x14ac:dyDescent="0.2">
      <c r="A45" s="115" t="s">
        <v>145</v>
      </c>
      <c r="B45" s="8">
        <v>2000</v>
      </c>
      <c r="C45" s="116" t="s">
        <v>1</v>
      </c>
      <c r="D45" s="8">
        <v>6044670.8174166875</v>
      </c>
      <c r="E45" s="8"/>
      <c r="F45" s="8"/>
      <c r="G45" s="8"/>
      <c r="H45" s="8"/>
      <c r="I45" s="8"/>
      <c r="J45" s="8">
        <v>100</v>
      </c>
      <c r="K45" s="8"/>
      <c r="L45" s="8"/>
      <c r="M45" s="8"/>
      <c r="N45" s="8"/>
      <c r="O45" s="8"/>
      <c r="P45" s="8">
        <v>100</v>
      </c>
      <c r="Q45" s="8"/>
      <c r="R45" s="8"/>
      <c r="S45" s="8"/>
      <c r="T45" s="8"/>
      <c r="U45" s="8"/>
      <c r="V45" s="8">
        <v>100</v>
      </c>
    </row>
    <row r="46" spans="1:22" s="115" customFormat="1" ht="11.4" x14ac:dyDescent="0.2">
      <c r="A46" s="115" t="s">
        <v>145</v>
      </c>
      <c r="B46" s="8">
        <v>2001</v>
      </c>
      <c r="C46" s="116" t="s">
        <v>1</v>
      </c>
      <c r="D46" s="8">
        <v>5999903.765712128</v>
      </c>
      <c r="E46" s="8"/>
      <c r="F46" s="8"/>
      <c r="G46" s="8"/>
      <c r="H46" s="8"/>
      <c r="I46" s="8"/>
      <c r="J46" s="8">
        <v>100</v>
      </c>
      <c r="K46" s="8"/>
      <c r="L46" s="8"/>
      <c r="M46" s="8"/>
      <c r="N46" s="8"/>
      <c r="O46" s="8"/>
      <c r="P46" s="8">
        <v>100</v>
      </c>
      <c r="Q46" s="8"/>
      <c r="R46" s="8"/>
      <c r="S46" s="8"/>
      <c r="T46" s="8"/>
      <c r="U46" s="8"/>
      <c r="V46" s="8">
        <v>100</v>
      </c>
    </row>
    <row r="47" spans="1:22" s="115" customFormat="1" ht="11.4" x14ac:dyDescent="0.2">
      <c r="A47" s="115" t="s">
        <v>145</v>
      </c>
      <c r="B47" s="8">
        <v>2002</v>
      </c>
      <c r="C47" s="116" t="s">
        <v>1</v>
      </c>
      <c r="D47" s="8">
        <v>5957924.8604376223</v>
      </c>
      <c r="E47" s="8"/>
      <c r="F47" s="8"/>
      <c r="G47" s="8"/>
      <c r="H47" s="8"/>
      <c r="I47" s="8"/>
      <c r="J47" s="8">
        <v>100</v>
      </c>
      <c r="K47" s="8"/>
      <c r="L47" s="8"/>
      <c r="M47" s="8"/>
      <c r="N47" s="8"/>
      <c r="O47" s="8"/>
      <c r="P47" s="8">
        <v>100</v>
      </c>
      <c r="Q47" s="8"/>
      <c r="R47" s="8"/>
      <c r="S47" s="8"/>
      <c r="T47" s="8"/>
      <c r="U47" s="8"/>
      <c r="V47" s="8">
        <v>100</v>
      </c>
    </row>
    <row r="48" spans="1:22" s="115" customFormat="1" ht="11.4" x14ac:dyDescent="0.2">
      <c r="A48" s="115" t="s">
        <v>145</v>
      </c>
      <c r="B48" s="8">
        <v>2003</v>
      </c>
      <c r="C48" s="116" t="s">
        <v>1</v>
      </c>
      <c r="D48" s="8">
        <v>5947841.1164570618</v>
      </c>
      <c r="E48" s="8"/>
      <c r="F48" s="8"/>
      <c r="G48" s="8"/>
      <c r="H48" s="8"/>
      <c r="I48" s="8"/>
      <c r="J48" s="8">
        <v>100</v>
      </c>
      <c r="K48" s="8"/>
      <c r="L48" s="8"/>
      <c r="M48" s="8"/>
      <c r="N48" s="8"/>
      <c r="O48" s="8"/>
      <c r="P48" s="8">
        <v>100</v>
      </c>
      <c r="Q48" s="8"/>
      <c r="R48" s="8"/>
      <c r="S48" s="8"/>
      <c r="T48" s="8"/>
      <c r="U48" s="8"/>
      <c r="V48" s="8">
        <v>100</v>
      </c>
    </row>
    <row r="49" spans="1:22" s="115" customFormat="1" ht="11.4" x14ac:dyDescent="0.2">
      <c r="A49" s="115" t="s">
        <v>145</v>
      </c>
      <c r="B49" s="8">
        <v>2004</v>
      </c>
      <c r="C49" s="116" t="s">
        <v>1</v>
      </c>
      <c r="D49" s="8">
        <v>5956233.5641027838</v>
      </c>
      <c r="E49" s="8"/>
      <c r="F49" s="8"/>
      <c r="G49" s="8"/>
      <c r="H49" s="8"/>
      <c r="I49" s="8"/>
      <c r="J49" s="8">
        <v>100</v>
      </c>
      <c r="K49" s="8"/>
      <c r="L49" s="8"/>
      <c r="M49" s="8"/>
      <c r="N49" s="8"/>
      <c r="O49" s="8"/>
      <c r="P49" s="8">
        <v>100</v>
      </c>
      <c r="Q49" s="8"/>
      <c r="R49" s="8"/>
      <c r="S49" s="8"/>
      <c r="T49" s="8"/>
      <c r="U49" s="8"/>
      <c r="V49" s="8">
        <v>100</v>
      </c>
    </row>
    <row r="50" spans="1:22" s="115" customFormat="1" ht="11.4" x14ac:dyDescent="0.2">
      <c r="A50" s="115" t="s">
        <v>145</v>
      </c>
      <c r="B50" s="8">
        <v>2005</v>
      </c>
      <c r="C50" s="116" t="s">
        <v>1</v>
      </c>
      <c r="D50" s="8">
        <v>5977442.8530986784</v>
      </c>
      <c r="E50" s="8"/>
      <c r="F50" s="8"/>
      <c r="G50" s="8"/>
      <c r="H50" s="8"/>
      <c r="I50" s="8"/>
      <c r="J50" s="8">
        <v>100</v>
      </c>
      <c r="K50" s="8"/>
      <c r="L50" s="8"/>
      <c r="M50" s="8"/>
      <c r="N50" s="8"/>
      <c r="O50" s="8"/>
      <c r="P50" s="8">
        <v>100</v>
      </c>
      <c r="Q50" s="8"/>
      <c r="R50" s="8"/>
      <c r="S50" s="8"/>
      <c r="T50" s="8"/>
      <c r="U50" s="8"/>
      <c r="V50" s="8">
        <v>100</v>
      </c>
    </row>
    <row r="51" spans="1:22" s="115" customFormat="1" ht="11.4" x14ac:dyDescent="0.2">
      <c r="A51" s="115" t="s">
        <v>145</v>
      </c>
      <c r="B51" s="8">
        <v>2006</v>
      </c>
      <c r="C51" s="116" t="s">
        <v>1</v>
      </c>
      <c r="D51" s="8">
        <v>6020626.3116700742</v>
      </c>
      <c r="E51" s="8"/>
      <c r="F51" s="8"/>
      <c r="G51" s="8"/>
      <c r="H51" s="8"/>
      <c r="I51" s="8"/>
      <c r="J51" s="8">
        <v>100</v>
      </c>
      <c r="K51" s="8"/>
      <c r="L51" s="8"/>
      <c r="M51" s="8"/>
      <c r="N51" s="8"/>
      <c r="O51" s="8"/>
      <c r="P51" s="8">
        <v>100</v>
      </c>
      <c r="Q51" s="8"/>
      <c r="R51" s="8"/>
      <c r="S51" s="8"/>
      <c r="T51" s="8"/>
      <c r="U51" s="8"/>
      <c r="V51" s="8">
        <v>100</v>
      </c>
    </row>
    <row r="52" spans="1:22" s="115" customFormat="1" ht="11.4" x14ac:dyDescent="0.2">
      <c r="A52" s="115" t="s">
        <v>145</v>
      </c>
      <c r="B52" s="8">
        <v>2007</v>
      </c>
      <c r="C52" s="116" t="s">
        <v>1</v>
      </c>
      <c r="D52" s="8">
        <v>6062704.9731188966</v>
      </c>
      <c r="E52" s="8"/>
      <c r="F52" s="8"/>
      <c r="G52" s="8"/>
      <c r="H52" s="8"/>
      <c r="I52" s="8"/>
      <c r="J52" s="8">
        <v>100</v>
      </c>
      <c r="K52" s="8"/>
      <c r="L52" s="8"/>
      <c r="M52" s="8"/>
      <c r="N52" s="8"/>
      <c r="O52" s="8"/>
      <c r="P52" s="8">
        <v>100</v>
      </c>
      <c r="Q52" s="8"/>
      <c r="R52" s="8"/>
      <c r="S52" s="8"/>
      <c r="T52" s="8"/>
      <c r="U52" s="8"/>
      <c r="V52" s="8">
        <v>100</v>
      </c>
    </row>
    <row r="53" spans="1:22" s="115" customFormat="1" ht="11.4" x14ac:dyDescent="0.2">
      <c r="A53" s="115" t="s">
        <v>145</v>
      </c>
      <c r="B53" s="8">
        <v>2008</v>
      </c>
      <c r="C53" s="116" t="s">
        <v>1</v>
      </c>
      <c r="D53" s="8">
        <v>6113748.0629264833</v>
      </c>
      <c r="E53" s="8"/>
      <c r="F53" s="8"/>
      <c r="G53" s="8"/>
      <c r="H53" s="8"/>
      <c r="I53" s="8"/>
      <c r="J53" s="8">
        <v>100</v>
      </c>
      <c r="K53" s="8"/>
      <c r="L53" s="8"/>
      <c r="M53" s="8"/>
      <c r="N53" s="8"/>
      <c r="O53" s="8"/>
      <c r="P53" s="8">
        <v>100</v>
      </c>
      <c r="Q53" s="8"/>
      <c r="R53" s="8"/>
      <c r="S53" s="8"/>
      <c r="T53" s="8"/>
      <c r="U53" s="8"/>
      <c r="V53" s="8">
        <v>100</v>
      </c>
    </row>
    <row r="54" spans="1:22" s="115" customFormat="1" ht="11.4" x14ac:dyDescent="0.2">
      <c r="A54" s="115" t="s">
        <v>145</v>
      </c>
      <c r="B54" s="8">
        <v>2009</v>
      </c>
      <c r="C54" s="116" t="s">
        <v>1</v>
      </c>
      <c r="D54" s="8">
        <v>6158033.9914978025</v>
      </c>
      <c r="E54" s="8"/>
      <c r="F54" s="8"/>
      <c r="G54" s="8"/>
      <c r="H54" s="8"/>
      <c r="I54" s="8"/>
      <c r="J54" s="8">
        <v>100</v>
      </c>
      <c r="K54" s="8"/>
      <c r="L54" s="8"/>
      <c r="M54" s="8"/>
      <c r="N54" s="8"/>
      <c r="O54" s="8"/>
      <c r="P54" s="8">
        <v>100</v>
      </c>
      <c r="Q54" s="8"/>
      <c r="R54" s="8"/>
      <c r="S54" s="8"/>
      <c r="T54" s="8"/>
      <c r="U54" s="8"/>
      <c r="V54" s="8">
        <v>100</v>
      </c>
    </row>
    <row r="55" spans="1:22" s="115" customFormat="1" ht="11.4" x14ac:dyDescent="0.2">
      <c r="A55" s="115" t="s">
        <v>145</v>
      </c>
      <c r="B55" s="8">
        <v>2010</v>
      </c>
      <c r="C55" s="116" t="s">
        <v>1</v>
      </c>
      <c r="D55" s="8">
        <v>6186307.0726647945</v>
      </c>
      <c r="E55" s="8"/>
      <c r="F55" s="8"/>
      <c r="G55" s="8"/>
      <c r="H55" s="8"/>
      <c r="I55" s="8"/>
      <c r="J55" s="8">
        <v>100</v>
      </c>
      <c r="K55" s="8"/>
      <c r="L55" s="8"/>
      <c r="M55" s="8"/>
      <c r="N55" s="8"/>
      <c r="O55" s="8"/>
      <c r="P55" s="8">
        <v>100</v>
      </c>
      <c r="Q55" s="8"/>
      <c r="R55" s="8"/>
      <c r="S55" s="8"/>
      <c r="T55" s="8"/>
      <c r="U55" s="8"/>
      <c r="V55" s="8">
        <v>100</v>
      </c>
    </row>
    <row r="56" spans="1:22" s="115" customFormat="1" ht="11.4" x14ac:dyDescent="0.2">
      <c r="A56" s="115" t="s">
        <v>145</v>
      </c>
      <c r="B56" s="8">
        <v>2011</v>
      </c>
      <c r="C56" s="116" t="s">
        <v>1</v>
      </c>
      <c r="D56" s="8">
        <v>6207473.8469421389</v>
      </c>
      <c r="E56" s="8"/>
      <c r="F56" s="8"/>
      <c r="G56" s="8"/>
      <c r="H56" s="8"/>
      <c r="I56" s="8"/>
      <c r="J56" s="8">
        <v>100</v>
      </c>
      <c r="K56" s="8"/>
      <c r="L56" s="8"/>
      <c r="M56" s="8"/>
      <c r="N56" s="8"/>
      <c r="O56" s="8"/>
      <c r="P56" s="8">
        <v>100</v>
      </c>
      <c r="Q56" s="8"/>
      <c r="R56" s="8"/>
      <c r="S56" s="8"/>
      <c r="T56" s="8"/>
      <c r="U56" s="8"/>
      <c r="V56" s="8">
        <v>100</v>
      </c>
    </row>
    <row r="57" spans="1:22" s="115" customFormat="1" ht="11.4" x14ac:dyDescent="0.2">
      <c r="A57" s="115" t="s">
        <v>145</v>
      </c>
      <c r="B57" s="8">
        <v>2012</v>
      </c>
      <c r="C57" s="116" t="s">
        <v>1</v>
      </c>
      <c r="D57" s="8">
        <v>6229884.5171006778</v>
      </c>
      <c r="E57" s="8"/>
      <c r="F57" s="8"/>
      <c r="G57" s="8"/>
      <c r="H57" s="8"/>
      <c r="I57" s="8"/>
      <c r="J57" s="8">
        <v>100</v>
      </c>
      <c r="K57" s="8"/>
      <c r="L57" s="8"/>
      <c r="M57" s="8"/>
      <c r="N57" s="8"/>
      <c r="O57" s="8"/>
      <c r="P57" s="8">
        <v>100</v>
      </c>
      <c r="Q57" s="8"/>
      <c r="R57" s="8"/>
      <c r="S57" s="8"/>
      <c r="T57" s="8"/>
      <c r="U57" s="8"/>
      <c r="V57" s="8">
        <v>100</v>
      </c>
    </row>
    <row r="58" spans="1:22" s="115" customFormat="1" ht="11.4" x14ac:dyDescent="0.2">
      <c r="A58" s="115" t="s">
        <v>145</v>
      </c>
      <c r="B58" s="8">
        <v>2013</v>
      </c>
      <c r="C58" s="116" t="s">
        <v>1</v>
      </c>
      <c r="D58" s="8">
        <v>6264418.6022412116</v>
      </c>
      <c r="E58" s="8"/>
      <c r="F58" s="8"/>
      <c r="G58" s="8"/>
      <c r="H58" s="8"/>
      <c r="I58" s="8"/>
      <c r="J58" s="8">
        <v>100</v>
      </c>
      <c r="K58" s="8"/>
      <c r="L58" s="8"/>
      <c r="M58" s="8"/>
      <c r="N58" s="8"/>
      <c r="O58" s="8"/>
      <c r="P58" s="8">
        <v>100</v>
      </c>
      <c r="Q58" s="8"/>
      <c r="R58" s="8"/>
      <c r="S58" s="8"/>
      <c r="T58" s="8"/>
      <c r="U58" s="8"/>
      <c r="V58" s="8">
        <v>100</v>
      </c>
    </row>
    <row r="59" spans="1:22" s="115" customFormat="1" ht="11.4" x14ac:dyDescent="0.2">
      <c r="A59" s="115" t="s">
        <v>145</v>
      </c>
      <c r="B59" s="8">
        <v>2014</v>
      </c>
      <c r="C59" s="116" t="s">
        <v>1</v>
      </c>
      <c r="D59" s="8">
        <v>6289879.877462768</v>
      </c>
      <c r="E59" s="8"/>
      <c r="F59" s="8"/>
      <c r="G59" s="8"/>
      <c r="H59" s="8"/>
      <c r="I59" s="8"/>
      <c r="J59" s="8">
        <v>100</v>
      </c>
      <c r="K59" s="8"/>
      <c r="L59" s="8"/>
      <c r="M59" s="8"/>
      <c r="N59" s="8"/>
      <c r="O59" s="8"/>
      <c r="P59" s="8">
        <v>100</v>
      </c>
      <c r="Q59" s="8"/>
      <c r="R59" s="8"/>
      <c r="S59" s="8"/>
      <c r="T59" s="8"/>
      <c r="U59" s="8"/>
      <c r="V59" s="8">
        <v>100</v>
      </c>
    </row>
    <row r="60" spans="1:22" s="115" customFormat="1" ht="11.4" x14ac:dyDescent="0.2">
      <c r="A60" s="115" t="s">
        <v>145</v>
      </c>
      <c r="B60" s="8">
        <v>2015</v>
      </c>
      <c r="C60" s="116" t="s">
        <v>1</v>
      </c>
      <c r="D60" s="8">
        <v>6299988.8861121368</v>
      </c>
      <c r="E60" s="8"/>
      <c r="F60" s="8"/>
      <c r="G60" s="8"/>
      <c r="H60" s="8"/>
      <c r="I60" s="8"/>
      <c r="J60" s="8">
        <v>100</v>
      </c>
      <c r="K60" s="8"/>
      <c r="L60" s="8"/>
      <c r="M60" s="8"/>
      <c r="N60" s="8"/>
      <c r="O60" s="8"/>
      <c r="P60" s="8">
        <v>100</v>
      </c>
      <c r="Q60" s="8"/>
      <c r="R60" s="8"/>
      <c r="S60" s="8"/>
      <c r="T60" s="8"/>
      <c r="U60" s="8"/>
      <c r="V60" s="8">
        <v>100</v>
      </c>
    </row>
    <row r="61" spans="1:22" s="115" customFormat="1" ht="11.4" x14ac:dyDescent="0.2">
      <c r="A61" s="115" t="s">
        <v>145</v>
      </c>
      <c r="B61" s="8">
        <v>2016</v>
      </c>
      <c r="C61" s="116" t="s">
        <v>1</v>
      </c>
      <c r="D61" s="8">
        <v>6300101.9140740968</v>
      </c>
      <c r="E61" s="8"/>
      <c r="F61" s="8"/>
      <c r="G61" s="8"/>
      <c r="H61" s="8"/>
      <c r="I61" s="8"/>
      <c r="J61" s="8">
        <v>100</v>
      </c>
      <c r="K61" s="8"/>
      <c r="L61" s="8"/>
      <c r="M61" s="8"/>
      <c r="N61" s="8"/>
      <c r="O61" s="8"/>
      <c r="P61" s="8">
        <v>100</v>
      </c>
      <c r="Q61" s="8"/>
      <c r="R61" s="8"/>
      <c r="S61" s="8"/>
      <c r="T61" s="8"/>
      <c r="U61" s="8"/>
      <c r="V61" s="8">
        <v>100</v>
      </c>
    </row>
    <row r="62" spans="1:22" s="115" customFormat="1" ht="11.4" x14ac:dyDescent="0.2">
      <c r="A62" s="115" t="s">
        <v>145</v>
      </c>
      <c r="B62" s="8">
        <v>2017</v>
      </c>
      <c r="C62" s="116" t="s">
        <v>1</v>
      </c>
      <c r="D62" s="8">
        <v>6282561.4432511898</v>
      </c>
      <c r="E62" s="8"/>
      <c r="F62" s="8"/>
      <c r="G62" s="8"/>
      <c r="H62" s="8"/>
      <c r="I62" s="8"/>
      <c r="J62" s="8">
        <v>100</v>
      </c>
      <c r="K62" s="8"/>
      <c r="L62" s="8"/>
      <c r="M62" s="8"/>
      <c r="N62" s="8"/>
      <c r="O62" s="8"/>
      <c r="P62" s="8">
        <v>100</v>
      </c>
      <c r="Q62" s="8"/>
      <c r="R62" s="8"/>
      <c r="S62" s="8"/>
      <c r="T62" s="8"/>
      <c r="U62" s="8"/>
      <c r="V62" s="8">
        <v>100</v>
      </c>
    </row>
    <row r="63" spans="1:22" s="115" customFormat="1" ht="11.4" x14ac:dyDescent="0.2">
      <c r="A63" s="115" t="s">
        <v>145</v>
      </c>
      <c r="B63" s="8">
        <v>2018</v>
      </c>
      <c r="C63" s="116" t="s">
        <v>1</v>
      </c>
      <c r="D63" s="8">
        <v>6259490.820478363</v>
      </c>
      <c r="E63" s="8"/>
      <c r="F63" s="8"/>
      <c r="G63" s="8"/>
      <c r="H63" s="8"/>
      <c r="I63" s="8"/>
      <c r="J63" s="8">
        <v>100</v>
      </c>
      <c r="K63" s="8"/>
      <c r="L63" s="8"/>
      <c r="M63" s="8"/>
      <c r="N63" s="8"/>
      <c r="O63" s="8"/>
      <c r="P63" s="8">
        <v>100</v>
      </c>
      <c r="Q63" s="8"/>
      <c r="R63" s="8"/>
      <c r="S63" s="8"/>
      <c r="T63" s="8"/>
      <c r="U63" s="8"/>
      <c r="V63" s="8">
        <v>100</v>
      </c>
    </row>
    <row r="64" spans="1:22" s="115" customFormat="1" ht="11.4" x14ac:dyDescent="0.2">
      <c r="A64" s="115" t="s">
        <v>145</v>
      </c>
      <c r="B64" s="8">
        <v>2019</v>
      </c>
      <c r="C64" s="116" t="s">
        <v>1</v>
      </c>
      <c r="D64" s="8">
        <v>6226509.5256925961</v>
      </c>
      <c r="E64" s="8"/>
      <c r="F64" s="8"/>
      <c r="G64" s="8"/>
      <c r="H64" s="8"/>
      <c r="I64" s="8"/>
      <c r="J64" s="8">
        <v>100</v>
      </c>
      <c r="K64" s="8"/>
      <c r="L64" s="8"/>
      <c r="M64" s="8"/>
      <c r="N64" s="8"/>
      <c r="O64" s="8"/>
      <c r="P64" s="8">
        <v>100</v>
      </c>
      <c r="Q64" s="8"/>
      <c r="R64" s="8"/>
      <c r="S64" s="8"/>
      <c r="T64" s="8"/>
      <c r="U64" s="8"/>
      <c r="V64" s="8">
        <v>100</v>
      </c>
    </row>
    <row r="65" spans="1:22" s="115" customFormat="1" ht="11.4" x14ac:dyDescent="0.2">
      <c r="A65" s="115" t="s">
        <v>145</v>
      </c>
      <c r="B65" s="8">
        <v>2020</v>
      </c>
      <c r="C65" s="116" t="s">
        <v>1</v>
      </c>
      <c r="D65" s="8">
        <v>6179535.0230284883</v>
      </c>
      <c r="E65" s="8"/>
      <c r="F65" s="8"/>
      <c r="G65" s="8"/>
      <c r="H65" s="8"/>
      <c r="I65" s="8"/>
      <c r="J65" s="8">
        <v>100</v>
      </c>
      <c r="K65" s="8"/>
      <c r="L65" s="8"/>
      <c r="M65" s="8"/>
      <c r="N65" s="8"/>
      <c r="O65" s="8"/>
      <c r="P65" s="8">
        <v>100</v>
      </c>
      <c r="Q65" s="8"/>
      <c r="R65" s="8"/>
      <c r="S65" s="8"/>
      <c r="T65" s="8"/>
      <c r="U65" s="8"/>
      <c r="V65" s="8">
        <v>100</v>
      </c>
    </row>
    <row r="66" spans="1:22" s="115" customFormat="1" ht="11.4" x14ac:dyDescent="0.2">
      <c r="A66" s="115" t="s">
        <v>145</v>
      </c>
      <c r="B66" s="8">
        <v>2021</v>
      </c>
      <c r="C66" s="116" t="s">
        <v>1</v>
      </c>
      <c r="D66" s="8">
        <v>6168204.2188446047</v>
      </c>
      <c r="E66" s="8"/>
      <c r="F66" s="8"/>
      <c r="G66" s="8"/>
      <c r="H66" s="8"/>
      <c r="I66" s="8"/>
      <c r="J66" s="8">
        <v>100</v>
      </c>
      <c r="K66" s="8"/>
      <c r="L66" s="8"/>
      <c r="M66" s="8"/>
      <c r="N66" s="8"/>
      <c r="O66" s="8"/>
      <c r="P66" s="8">
        <v>100</v>
      </c>
      <c r="Q66" s="8"/>
      <c r="R66" s="8"/>
      <c r="S66" s="8"/>
      <c r="T66" s="8"/>
      <c r="U66" s="8"/>
      <c r="V66" s="8">
        <v>100</v>
      </c>
    </row>
    <row r="67" spans="1:22" s="115" customFormat="1" ht="11.4" x14ac:dyDescent="0.2">
      <c r="A67" s="115" t="s">
        <v>145</v>
      </c>
      <c r="B67" s="8">
        <v>2022</v>
      </c>
      <c r="C67" s="116" t="s">
        <v>1</v>
      </c>
      <c r="D67" s="8">
        <v>6130385.0703150183</v>
      </c>
      <c r="E67" s="8"/>
      <c r="F67" s="8"/>
      <c r="G67" s="8"/>
      <c r="H67" s="8"/>
      <c r="I67" s="8"/>
      <c r="J67" s="8">
        <v>100</v>
      </c>
      <c r="K67" s="8"/>
      <c r="L67" s="8"/>
      <c r="M67" s="8"/>
      <c r="N67" s="8"/>
      <c r="O67" s="8"/>
      <c r="P67" s="8">
        <v>100</v>
      </c>
      <c r="Q67" s="8"/>
      <c r="R67" s="8"/>
      <c r="S67" s="8"/>
      <c r="T67" s="8"/>
      <c r="U67" s="8"/>
      <c r="V67" s="8">
        <v>100</v>
      </c>
    </row>
    <row r="68" spans="1:22" s="115" customFormat="1" ht="11.4" x14ac:dyDescent="0.2">
      <c r="A68" s="115" t="s">
        <v>145</v>
      </c>
      <c r="B68" s="8">
        <v>2023</v>
      </c>
      <c r="C68" s="116" t="s">
        <v>1</v>
      </c>
      <c r="D68" s="8">
        <v>6083613.5129764555</v>
      </c>
      <c r="E68" s="8"/>
      <c r="F68" s="8"/>
      <c r="G68" s="8"/>
      <c r="H68" s="8"/>
      <c r="I68" s="8"/>
      <c r="J68" s="8">
        <v>100</v>
      </c>
      <c r="K68" s="8"/>
      <c r="L68" s="8"/>
      <c r="M68" s="8"/>
      <c r="N68" s="8"/>
      <c r="O68" s="8"/>
      <c r="P68" s="8">
        <v>100</v>
      </c>
      <c r="Q68" s="8"/>
      <c r="R68" s="8"/>
      <c r="S68" s="8"/>
      <c r="T68" s="8"/>
      <c r="U68" s="8"/>
      <c r="V68" s="8">
        <v>100</v>
      </c>
    </row>
    <row r="69" spans="1:22" s="115" customFormat="1" ht="11.4" x14ac:dyDescent="0.2">
      <c r="A69" s="115" t="s">
        <v>145</v>
      </c>
      <c r="B69" s="8">
        <v>2024</v>
      </c>
      <c r="C69" s="116" t="s">
        <v>1</v>
      </c>
      <c r="D69" s="8">
        <v>6341265.541818467</v>
      </c>
      <c r="E69" s="8"/>
      <c r="F69" s="8"/>
      <c r="G69" s="8"/>
      <c r="H69" s="8"/>
      <c r="I69" s="8"/>
      <c r="J69" s="8">
        <v>100</v>
      </c>
      <c r="K69" s="8"/>
      <c r="L69" s="8"/>
      <c r="M69" s="8"/>
      <c r="N69" s="8"/>
      <c r="O69" s="8"/>
      <c r="P69" s="8">
        <v>100</v>
      </c>
      <c r="Q69" s="8"/>
      <c r="R69" s="8"/>
      <c r="S69" s="8"/>
      <c r="T69" s="8"/>
      <c r="U69" s="8"/>
      <c r="V69" s="8">
        <v>100</v>
      </c>
    </row>
    <row r="70" spans="1:22" s="115" customFormat="1" ht="11.4" x14ac:dyDescent="0.2">
      <c r="A70" s="115" t="s">
        <v>145</v>
      </c>
      <c r="B70" s="8">
        <v>2025</v>
      </c>
      <c r="C70" s="116" t="s">
        <v>1</v>
      </c>
      <c r="D70" s="8">
        <v>6362489.3707534783</v>
      </c>
      <c r="E70" s="8"/>
      <c r="F70" s="8"/>
      <c r="G70" s="8"/>
      <c r="H70" s="8"/>
      <c r="I70" s="8"/>
      <c r="J70" s="8">
        <v>100</v>
      </c>
      <c r="K70" s="8"/>
      <c r="L70" s="8"/>
      <c r="M70" s="8"/>
      <c r="N70" s="8"/>
      <c r="O70" s="8"/>
      <c r="P70" s="8">
        <v>100</v>
      </c>
      <c r="Q70" s="8"/>
      <c r="R70" s="8"/>
      <c r="S70" s="8"/>
      <c r="T70" s="8"/>
      <c r="U70" s="8"/>
      <c r="V70" s="8">
        <v>100</v>
      </c>
    </row>
    <row r="71" spans="1:22" s="115" customFormat="1" ht="11.4" x14ac:dyDescent="0.2">
      <c r="A71" s="115" t="s">
        <v>145</v>
      </c>
      <c r="B71" s="8">
        <v>2026</v>
      </c>
      <c r="C71" s="116" t="s">
        <v>1</v>
      </c>
      <c r="D71" s="8"/>
      <c r="E71" s="8"/>
      <c r="F71" s="8"/>
      <c r="G71" s="8"/>
      <c r="H71" s="8"/>
      <c r="I71" s="8"/>
      <c r="J71" s="8">
        <v>100</v>
      </c>
      <c r="K71" s="8"/>
      <c r="L71" s="8"/>
      <c r="M71" s="8"/>
      <c r="N71" s="8"/>
      <c r="O71" s="8"/>
      <c r="P71" s="8">
        <v>100</v>
      </c>
      <c r="Q71" s="8"/>
      <c r="R71" s="8"/>
      <c r="S71" s="8"/>
      <c r="T71" s="8"/>
      <c r="U71" s="8"/>
      <c r="V71" s="8">
        <v>100</v>
      </c>
    </row>
    <row r="72" spans="1:22" s="115" customFormat="1" ht="11.4" x14ac:dyDescent="0.2">
      <c r="A72" s="115" t="s">
        <v>145</v>
      </c>
      <c r="B72" s="8">
        <v>2027</v>
      </c>
      <c r="C72" s="116" t="s">
        <v>1</v>
      </c>
      <c r="D72" s="8"/>
      <c r="E72" s="8"/>
      <c r="F72" s="8"/>
      <c r="G72" s="8"/>
      <c r="H72" s="8"/>
      <c r="I72" s="8"/>
      <c r="J72" s="8">
        <v>100</v>
      </c>
      <c r="K72" s="8"/>
      <c r="L72" s="8"/>
      <c r="M72" s="8"/>
      <c r="N72" s="8"/>
      <c r="O72" s="8"/>
      <c r="P72" s="8">
        <v>100</v>
      </c>
      <c r="Q72" s="8"/>
      <c r="R72" s="8"/>
      <c r="S72" s="8"/>
      <c r="T72" s="8"/>
      <c r="U72" s="8"/>
      <c r="V72" s="8">
        <v>100</v>
      </c>
    </row>
    <row r="73" spans="1:22" s="115" customFormat="1" ht="11.4" x14ac:dyDescent="0.2">
      <c r="A73" s="115" t="s">
        <v>145</v>
      </c>
      <c r="B73" s="8">
        <v>2028</v>
      </c>
      <c r="C73" s="116" t="s">
        <v>1</v>
      </c>
      <c r="D73" s="8"/>
      <c r="E73" s="8"/>
      <c r="F73" s="8"/>
      <c r="G73" s="8"/>
      <c r="H73" s="8"/>
      <c r="I73" s="8"/>
      <c r="J73" s="8">
        <v>100</v>
      </c>
      <c r="K73" s="8"/>
      <c r="L73" s="8"/>
      <c r="M73" s="8"/>
      <c r="N73" s="8"/>
      <c r="O73" s="8"/>
      <c r="P73" s="8">
        <v>100</v>
      </c>
      <c r="Q73" s="8"/>
      <c r="R73" s="8"/>
      <c r="S73" s="8"/>
      <c r="T73" s="8"/>
      <c r="U73" s="8"/>
      <c r="V73" s="8">
        <v>100</v>
      </c>
    </row>
    <row r="74" spans="1:22" s="115" customFormat="1" ht="11.4" x14ac:dyDescent="0.2">
      <c r="A74" s="115" t="s">
        <v>145</v>
      </c>
      <c r="B74" s="8">
        <v>2029</v>
      </c>
      <c r="C74" s="116" t="s">
        <v>1</v>
      </c>
      <c r="D74" s="8"/>
      <c r="E74" s="8"/>
      <c r="F74" s="8"/>
      <c r="G74" s="8"/>
      <c r="H74" s="8"/>
      <c r="I74" s="8"/>
      <c r="J74" s="8">
        <v>100</v>
      </c>
      <c r="K74" s="8"/>
      <c r="L74" s="8"/>
      <c r="M74" s="8"/>
      <c r="N74" s="8"/>
      <c r="O74" s="8"/>
      <c r="P74" s="8">
        <v>100</v>
      </c>
      <c r="Q74" s="8"/>
      <c r="R74" s="8"/>
      <c r="S74" s="8"/>
      <c r="T74" s="8"/>
      <c r="U74" s="8"/>
      <c r="V74" s="8">
        <v>100</v>
      </c>
    </row>
    <row r="75" spans="1:22" s="115" customFormat="1" ht="11.4" x14ac:dyDescent="0.2">
      <c r="A75" s="115" t="s">
        <v>145</v>
      </c>
      <c r="B75" s="8">
        <v>2030</v>
      </c>
      <c r="C75" s="116" t="s">
        <v>1</v>
      </c>
      <c r="D75" s="8"/>
      <c r="E75" s="8"/>
      <c r="F75" s="8"/>
      <c r="G75" s="8"/>
      <c r="H75" s="8"/>
      <c r="I75" s="8"/>
      <c r="J75" s="8">
        <v>100</v>
      </c>
      <c r="K75" s="8"/>
      <c r="L75" s="8"/>
      <c r="M75" s="8"/>
      <c r="N75" s="8"/>
      <c r="O75" s="8"/>
      <c r="P75" s="8">
        <v>100</v>
      </c>
      <c r="Q75" s="8"/>
      <c r="R75" s="8"/>
      <c r="S75" s="8"/>
      <c r="T75" s="8"/>
      <c r="U75" s="8"/>
      <c r="V75" s="8">
        <v>100</v>
      </c>
    </row>
    <row r="76" spans="1:22" s="115" customFormat="1" ht="11.4" x14ac:dyDescent="0.2">
      <c r="A76" s="115" t="s">
        <v>145</v>
      </c>
      <c r="B76" s="8">
        <v>2000</v>
      </c>
      <c r="C76" s="116" t="s">
        <v>2</v>
      </c>
      <c r="D76" s="8">
        <v>2947431.182583313</v>
      </c>
      <c r="E76" s="8"/>
      <c r="F76" s="8"/>
      <c r="G76" s="8"/>
      <c r="H76" s="8"/>
      <c r="I76" s="8"/>
      <c r="J76" s="8">
        <v>100</v>
      </c>
      <c r="K76" s="8"/>
      <c r="L76" s="8"/>
      <c r="M76" s="8"/>
      <c r="N76" s="8"/>
      <c r="O76" s="8"/>
      <c r="P76" s="8">
        <v>100</v>
      </c>
      <c r="Q76" s="8"/>
      <c r="R76" s="8"/>
      <c r="S76" s="8"/>
      <c r="T76" s="8"/>
      <c r="U76" s="8"/>
      <c r="V76" s="8">
        <v>100</v>
      </c>
    </row>
    <row r="77" spans="1:22" s="115" customFormat="1" ht="11.4" x14ac:dyDescent="0.2">
      <c r="A77" s="115" t="s">
        <v>145</v>
      </c>
      <c r="B77" s="8">
        <v>2001</v>
      </c>
      <c r="C77" s="116" t="s">
        <v>2</v>
      </c>
      <c r="D77" s="8">
        <v>2917643.2342878724</v>
      </c>
      <c r="E77" s="8"/>
      <c r="F77" s="8"/>
      <c r="G77" s="8"/>
      <c r="H77" s="8"/>
      <c r="I77" s="8"/>
      <c r="J77" s="8">
        <v>100</v>
      </c>
      <c r="K77" s="8"/>
      <c r="L77" s="8"/>
      <c r="M77" s="8"/>
      <c r="N77" s="8"/>
      <c r="O77" s="8"/>
      <c r="P77" s="8">
        <v>100</v>
      </c>
      <c r="Q77" s="8"/>
      <c r="R77" s="8"/>
      <c r="S77" s="8"/>
      <c r="T77" s="8"/>
      <c r="U77" s="8"/>
      <c r="V77" s="8">
        <v>100</v>
      </c>
    </row>
    <row r="78" spans="1:22" s="115" customFormat="1" ht="11.4" x14ac:dyDescent="0.2">
      <c r="A78" s="115" t="s">
        <v>145</v>
      </c>
      <c r="B78" s="8">
        <v>2002</v>
      </c>
      <c r="C78" s="116" t="s">
        <v>2</v>
      </c>
      <c r="D78" s="8">
        <v>2884087.1395623777</v>
      </c>
      <c r="E78" s="8"/>
      <c r="F78" s="8"/>
      <c r="G78" s="8"/>
      <c r="H78" s="8"/>
      <c r="I78" s="8"/>
      <c r="J78" s="8">
        <v>100</v>
      </c>
      <c r="K78" s="8"/>
      <c r="L78" s="8"/>
      <c r="M78" s="8"/>
      <c r="N78" s="8"/>
      <c r="O78" s="8"/>
      <c r="P78" s="8">
        <v>100</v>
      </c>
      <c r="Q78" s="8"/>
      <c r="R78" s="8"/>
      <c r="S78" s="8"/>
      <c r="T78" s="8"/>
      <c r="U78" s="8"/>
      <c r="V78" s="8">
        <v>100</v>
      </c>
    </row>
    <row r="79" spans="1:22" s="115" customFormat="1" ht="11.4" x14ac:dyDescent="0.2">
      <c r="A79" s="115" t="s">
        <v>145</v>
      </c>
      <c r="B79" s="8">
        <v>2003</v>
      </c>
      <c r="C79" s="116" t="s">
        <v>2</v>
      </c>
      <c r="D79" s="8">
        <v>2863644.8835429382</v>
      </c>
      <c r="E79" s="8"/>
      <c r="F79" s="8"/>
      <c r="G79" s="8"/>
      <c r="H79" s="8"/>
      <c r="I79" s="8"/>
      <c r="J79" s="8">
        <v>100</v>
      </c>
      <c r="K79" s="8"/>
      <c r="L79" s="8"/>
      <c r="M79" s="8"/>
      <c r="N79" s="8"/>
      <c r="O79" s="8"/>
      <c r="P79" s="8">
        <v>100</v>
      </c>
      <c r="Q79" s="8"/>
      <c r="R79" s="8"/>
      <c r="S79" s="8"/>
      <c r="T79" s="8"/>
      <c r="U79" s="8"/>
      <c r="V79" s="8">
        <v>100</v>
      </c>
    </row>
    <row r="80" spans="1:22" s="115" customFormat="1" ht="11.4" x14ac:dyDescent="0.2">
      <c r="A80" s="115" t="s">
        <v>145</v>
      </c>
      <c r="B80" s="8">
        <v>2004</v>
      </c>
      <c r="C80" s="116" t="s">
        <v>2</v>
      </c>
      <c r="D80" s="8">
        <v>2852157.4358972171</v>
      </c>
      <c r="E80" s="8"/>
      <c r="F80" s="8"/>
      <c r="G80" s="8"/>
      <c r="H80" s="8"/>
      <c r="I80" s="8"/>
      <c r="J80" s="8">
        <v>100</v>
      </c>
      <c r="K80" s="8"/>
      <c r="L80" s="8"/>
      <c r="M80" s="8"/>
      <c r="N80" s="8"/>
      <c r="O80" s="8"/>
      <c r="P80" s="8">
        <v>100</v>
      </c>
      <c r="Q80" s="8"/>
      <c r="R80" s="8"/>
      <c r="S80" s="8"/>
      <c r="T80" s="8"/>
      <c r="U80" s="8"/>
      <c r="V80" s="8">
        <v>100</v>
      </c>
    </row>
    <row r="81" spans="1:22" s="115" customFormat="1" ht="11.4" x14ac:dyDescent="0.2">
      <c r="A81" s="115" t="s">
        <v>145</v>
      </c>
      <c r="B81" s="8">
        <v>2005</v>
      </c>
      <c r="C81" s="116" t="s">
        <v>2</v>
      </c>
      <c r="D81" s="8">
        <v>2846914.1469013211</v>
      </c>
      <c r="E81" s="8"/>
      <c r="F81" s="8"/>
      <c r="G81" s="8"/>
      <c r="H81" s="8"/>
      <c r="I81" s="8"/>
      <c r="J81" s="8">
        <v>100</v>
      </c>
      <c r="K81" s="8"/>
      <c r="L81" s="8"/>
      <c r="M81" s="8"/>
      <c r="N81" s="8"/>
      <c r="O81" s="8"/>
      <c r="P81" s="8">
        <v>100</v>
      </c>
      <c r="Q81" s="8"/>
      <c r="R81" s="8"/>
      <c r="S81" s="8"/>
      <c r="T81" s="8"/>
      <c r="U81" s="8"/>
      <c r="V81" s="8">
        <v>100</v>
      </c>
    </row>
    <row r="82" spans="1:22" s="115" customFormat="1" ht="11.4" x14ac:dyDescent="0.2">
      <c r="A82" s="115" t="s">
        <v>145</v>
      </c>
      <c r="B82" s="8">
        <v>2006</v>
      </c>
      <c r="C82" s="116" t="s">
        <v>2</v>
      </c>
      <c r="D82" s="8">
        <v>2852024.6883299253</v>
      </c>
      <c r="E82" s="8"/>
      <c r="F82" s="8"/>
      <c r="G82" s="8"/>
      <c r="H82" s="8"/>
      <c r="I82" s="8"/>
      <c r="J82" s="8">
        <v>100</v>
      </c>
      <c r="K82" s="8"/>
      <c r="L82" s="8"/>
      <c r="M82" s="8"/>
      <c r="N82" s="8"/>
      <c r="O82" s="8"/>
      <c r="P82" s="8">
        <v>100</v>
      </c>
      <c r="Q82" s="8"/>
      <c r="R82" s="8"/>
      <c r="S82" s="8"/>
      <c r="T82" s="8"/>
      <c r="U82" s="8"/>
      <c r="V82" s="8">
        <v>100</v>
      </c>
    </row>
    <row r="83" spans="1:22" s="115" customFormat="1" ht="11.4" x14ac:dyDescent="0.2">
      <c r="A83" s="115" t="s">
        <v>145</v>
      </c>
      <c r="B83" s="8">
        <v>2007</v>
      </c>
      <c r="C83" s="116" t="s">
        <v>2</v>
      </c>
      <c r="D83" s="8">
        <v>2856448.0268811039</v>
      </c>
      <c r="E83" s="8"/>
      <c r="F83" s="8"/>
      <c r="G83" s="8"/>
      <c r="H83" s="8"/>
      <c r="I83" s="8"/>
      <c r="J83" s="8">
        <v>100</v>
      </c>
      <c r="K83" s="8"/>
      <c r="L83" s="8"/>
      <c r="M83" s="8"/>
      <c r="N83" s="8"/>
      <c r="O83" s="8"/>
      <c r="P83" s="8">
        <v>100</v>
      </c>
      <c r="Q83" s="8"/>
      <c r="R83" s="8"/>
      <c r="S83" s="8"/>
      <c r="T83" s="8"/>
      <c r="U83" s="8"/>
      <c r="V83" s="8">
        <v>100</v>
      </c>
    </row>
    <row r="84" spans="1:22" s="115" customFormat="1" ht="11.4" x14ac:dyDescent="0.2">
      <c r="A84" s="115" t="s">
        <v>145</v>
      </c>
      <c r="B84" s="8">
        <v>2008</v>
      </c>
      <c r="C84" s="116" t="s">
        <v>2</v>
      </c>
      <c r="D84" s="8">
        <v>2864909.9370735167</v>
      </c>
      <c r="E84" s="8"/>
      <c r="F84" s="8"/>
      <c r="G84" s="8"/>
      <c r="H84" s="8"/>
      <c r="I84" s="8"/>
      <c r="J84" s="8">
        <v>100</v>
      </c>
      <c r="K84" s="8"/>
      <c r="L84" s="8"/>
      <c r="M84" s="8"/>
      <c r="N84" s="8"/>
      <c r="O84" s="8"/>
      <c r="P84" s="8">
        <v>100</v>
      </c>
      <c r="Q84" s="8"/>
      <c r="R84" s="8"/>
      <c r="S84" s="8"/>
      <c r="T84" s="8"/>
      <c r="U84" s="8"/>
      <c r="V84" s="8">
        <v>100</v>
      </c>
    </row>
    <row r="85" spans="1:22" s="115" customFormat="1" ht="11.4" x14ac:dyDescent="0.2">
      <c r="A85" s="115" t="s">
        <v>145</v>
      </c>
      <c r="B85" s="8">
        <v>2009</v>
      </c>
      <c r="C85" s="116" t="s">
        <v>2</v>
      </c>
      <c r="D85" s="8">
        <v>2870150.008502197</v>
      </c>
      <c r="E85" s="8"/>
      <c r="F85" s="8"/>
      <c r="G85" s="8"/>
      <c r="H85" s="8"/>
      <c r="I85" s="8"/>
      <c r="J85" s="8">
        <v>100</v>
      </c>
      <c r="K85" s="8"/>
      <c r="L85" s="8"/>
      <c r="M85" s="8"/>
      <c r="N85" s="8"/>
      <c r="O85" s="8"/>
      <c r="P85" s="8">
        <v>100</v>
      </c>
      <c r="Q85" s="8"/>
      <c r="R85" s="8"/>
      <c r="S85" s="8"/>
      <c r="T85" s="8"/>
      <c r="U85" s="8"/>
      <c r="V85" s="8">
        <v>100</v>
      </c>
    </row>
    <row r="86" spans="1:22" s="115" customFormat="1" ht="11.4" x14ac:dyDescent="0.2">
      <c r="A86" s="115" t="s">
        <v>145</v>
      </c>
      <c r="B86" s="8">
        <v>2010</v>
      </c>
      <c r="C86" s="116" t="s">
        <v>2</v>
      </c>
      <c r="D86" s="8">
        <v>2867664.927335205</v>
      </c>
      <c r="E86" s="8"/>
      <c r="F86" s="8"/>
      <c r="G86" s="8"/>
      <c r="H86" s="8"/>
      <c r="I86" s="8"/>
      <c r="J86" s="8">
        <v>100</v>
      </c>
      <c r="K86" s="8"/>
      <c r="L86" s="8"/>
      <c r="M86" s="8"/>
      <c r="N86" s="8"/>
      <c r="O86" s="8"/>
      <c r="P86" s="8">
        <v>100</v>
      </c>
      <c r="Q86" s="8"/>
      <c r="R86" s="8"/>
      <c r="S86" s="8"/>
      <c r="T86" s="8"/>
      <c r="U86" s="8"/>
      <c r="V86" s="8">
        <v>100</v>
      </c>
    </row>
    <row r="87" spans="1:22" s="115" customFormat="1" ht="11.4" x14ac:dyDescent="0.2">
      <c r="A87" s="115" t="s">
        <v>145</v>
      </c>
      <c r="B87" s="8">
        <v>2011</v>
      </c>
      <c r="C87" s="116" t="s">
        <v>2</v>
      </c>
      <c r="D87" s="8">
        <v>2861946.1530578616</v>
      </c>
      <c r="E87" s="8"/>
      <c r="F87" s="8"/>
      <c r="G87" s="8"/>
      <c r="H87" s="8"/>
      <c r="I87" s="8"/>
      <c r="J87" s="8">
        <v>100</v>
      </c>
      <c r="K87" s="8"/>
      <c r="L87" s="8"/>
      <c r="M87" s="8"/>
      <c r="N87" s="8"/>
      <c r="O87" s="8"/>
      <c r="P87" s="8">
        <v>100</v>
      </c>
      <c r="Q87" s="8"/>
      <c r="R87" s="8"/>
      <c r="S87" s="8"/>
      <c r="T87" s="8"/>
      <c r="U87" s="8"/>
      <c r="V87" s="8">
        <v>100</v>
      </c>
    </row>
    <row r="88" spans="1:22" s="115" customFormat="1" ht="11.4" x14ac:dyDescent="0.2">
      <c r="A88" s="115" t="s">
        <v>145</v>
      </c>
      <c r="B88" s="8">
        <v>2012</v>
      </c>
      <c r="C88" s="116" t="s">
        <v>2</v>
      </c>
      <c r="D88" s="8">
        <v>2840473.4828993226</v>
      </c>
      <c r="E88" s="8"/>
      <c r="F88" s="8"/>
      <c r="G88" s="8"/>
      <c r="H88" s="8"/>
      <c r="I88" s="8"/>
      <c r="J88" s="8">
        <v>100</v>
      </c>
      <c r="K88" s="8"/>
      <c r="L88" s="8"/>
      <c r="M88" s="8"/>
      <c r="N88" s="8"/>
      <c r="O88" s="8"/>
      <c r="P88" s="8">
        <v>100</v>
      </c>
      <c r="Q88" s="8"/>
      <c r="R88" s="8"/>
      <c r="S88" s="8"/>
      <c r="T88" s="8"/>
      <c r="U88" s="8"/>
      <c r="V88" s="8">
        <v>100</v>
      </c>
    </row>
    <row r="89" spans="1:22" s="115" customFormat="1" ht="11.4" x14ac:dyDescent="0.2">
      <c r="A89" s="115" t="s">
        <v>145</v>
      </c>
      <c r="B89" s="8">
        <v>2013</v>
      </c>
      <c r="C89" s="116" t="s">
        <v>2</v>
      </c>
      <c r="D89" s="8">
        <v>2817212.3977587889</v>
      </c>
      <c r="E89" s="8"/>
      <c r="F89" s="8"/>
      <c r="G89" s="8"/>
      <c r="H89" s="8"/>
      <c r="I89" s="8"/>
      <c r="J89" s="8">
        <v>100</v>
      </c>
      <c r="K89" s="8"/>
      <c r="L89" s="8"/>
      <c r="M89" s="8"/>
      <c r="N89" s="8"/>
      <c r="O89" s="8"/>
      <c r="P89" s="8">
        <v>100</v>
      </c>
      <c r="Q89" s="8"/>
      <c r="R89" s="8"/>
      <c r="S89" s="8"/>
      <c r="T89" s="8"/>
      <c r="U89" s="8"/>
      <c r="V89" s="8">
        <v>100</v>
      </c>
    </row>
    <row r="90" spans="1:22" s="115" customFormat="1" ht="11.4" x14ac:dyDescent="0.2">
      <c r="A90" s="115" t="s">
        <v>145</v>
      </c>
      <c r="B90" s="8">
        <v>2014</v>
      </c>
      <c r="C90" s="116" t="s">
        <v>2</v>
      </c>
      <c r="D90" s="8">
        <v>2790094.1225372315</v>
      </c>
      <c r="E90" s="8"/>
      <c r="F90" s="8"/>
      <c r="G90" s="8"/>
      <c r="H90" s="8"/>
      <c r="I90" s="8"/>
      <c r="J90" s="8">
        <v>100</v>
      </c>
      <c r="K90" s="8"/>
      <c r="L90" s="8"/>
      <c r="M90" s="8"/>
      <c r="N90" s="8"/>
      <c r="O90" s="8"/>
      <c r="P90" s="8">
        <v>100</v>
      </c>
      <c r="Q90" s="8"/>
      <c r="R90" s="8"/>
      <c r="S90" s="8"/>
      <c r="T90" s="8"/>
      <c r="U90" s="8"/>
      <c r="V90" s="8">
        <v>100</v>
      </c>
    </row>
    <row r="91" spans="1:22" s="115" customFormat="1" ht="11.4" x14ac:dyDescent="0.2">
      <c r="A91" s="115" t="s">
        <v>145</v>
      </c>
      <c r="B91" s="8">
        <v>2015</v>
      </c>
      <c r="C91" s="116" t="s">
        <v>2</v>
      </c>
      <c r="D91" s="8">
        <v>2756274.1138878628</v>
      </c>
      <c r="E91" s="8"/>
      <c r="F91" s="8"/>
      <c r="G91" s="8"/>
      <c r="H91" s="8"/>
      <c r="I91" s="8"/>
      <c r="J91" s="8">
        <v>100</v>
      </c>
      <c r="K91" s="8"/>
      <c r="L91" s="8"/>
      <c r="M91" s="8"/>
      <c r="N91" s="8"/>
      <c r="O91" s="8"/>
      <c r="P91" s="8">
        <v>100</v>
      </c>
      <c r="Q91" s="8"/>
      <c r="R91" s="8"/>
      <c r="S91" s="8"/>
      <c r="T91" s="8"/>
      <c r="U91" s="8"/>
      <c r="V91" s="8">
        <v>100</v>
      </c>
    </row>
    <row r="92" spans="1:22" s="115" customFormat="1" ht="11.4" x14ac:dyDescent="0.2">
      <c r="A92" s="115" t="s">
        <v>145</v>
      </c>
      <c r="B92" s="8">
        <v>2016</v>
      </c>
      <c r="C92" s="116" t="s">
        <v>2</v>
      </c>
      <c r="D92" s="8">
        <v>2718726.0859259036</v>
      </c>
      <c r="E92" s="8"/>
      <c r="F92" s="8"/>
      <c r="G92" s="8"/>
      <c r="H92" s="8"/>
      <c r="I92" s="8"/>
      <c r="J92" s="8">
        <v>100</v>
      </c>
      <c r="K92" s="8"/>
      <c r="L92" s="8"/>
      <c r="M92" s="8"/>
      <c r="N92" s="8"/>
      <c r="O92" s="8"/>
      <c r="P92" s="8">
        <v>100</v>
      </c>
      <c r="Q92" s="8"/>
      <c r="R92" s="8"/>
      <c r="S92" s="8"/>
      <c r="T92" s="8"/>
      <c r="U92" s="8"/>
      <c r="V92" s="8">
        <v>100</v>
      </c>
    </row>
    <row r="93" spans="1:22" s="115" customFormat="1" ht="11.4" x14ac:dyDescent="0.2">
      <c r="A93" s="115" t="s">
        <v>145</v>
      </c>
      <c r="B93" s="8">
        <v>2017</v>
      </c>
      <c r="C93" s="116" t="s">
        <v>2</v>
      </c>
      <c r="D93" s="8">
        <v>2674101.5567488098</v>
      </c>
      <c r="E93" s="8"/>
      <c r="F93" s="8"/>
      <c r="G93" s="8"/>
      <c r="H93" s="8"/>
      <c r="I93" s="8"/>
      <c r="J93" s="8">
        <v>100</v>
      </c>
      <c r="K93" s="8"/>
      <c r="L93" s="8"/>
      <c r="M93" s="8"/>
      <c r="N93" s="8"/>
      <c r="O93" s="8"/>
      <c r="P93" s="8">
        <v>100</v>
      </c>
      <c r="Q93" s="8"/>
      <c r="R93" s="8"/>
      <c r="S93" s="8"/>
      <c r="T93" s="8"/>
      <c r="U93" s="8"/>
      <c r="V93" s="8">
        <v>100</v>
      </c>
    </row>
    <row r="94" spans="1:22" s="115" customFormat="1" ht="11.4" x14ac:dyDescent="0.2">
      <c r="A94" s="115" t="s">
        <v>145</v>
      </c>
      <c r="B94" s="8">
        <v>2018</v>
      </c>
      <c r="C94" s="116" t="s">
        <v>2</v>
      </c>
      <c r="D94" s="8">
        <v>2627035.179521637</v>
      </c>
      <c r="E94" s="8"/>
      <c r="F94" s="8"/>
      <c r="G94" s="8"/>
      <c r="H94" s="8"/>
      <c r="I94" s="8"/>
      <c r="J94" s="8">
        <v>100</v>
      </c>
      <c r="K94" s="8"/>
      <c r="L94" s="8"/>
      <c r="M94" s="8"/>
      <c r="N94" s="8"/>
      <c r="O94" s="8"/>
      <c r="P94" s="8">
        <v>100</v>
      </c>
      <c r="Q94" s="8"/>
      <c r="R94" s="8"/>
      <c r="S94" s="8"/>
      <c r="T94" s="8"/>
      <c r="U94" s="8"/>
      <c r="V94" s="8">
        <v>100</v>
      </c>
    </row>
    <row r="95" spans="1:22" s="115" customFormat="1" ht="11.4" x14ac:dyDescent="0.2">
      <c r="A95" s="115" t="s">
        <v>145</v>
      </c>
      <c r="B95" s="8">
        <v>2019</v>
      </c>
      <c r="C95" s="116" t="s">
        <v>2</v>
      </c>
      <c r="D95" s="8">
        <v>2575952.4743074039</v>
      </c>
      <c r="E95" s="8"/>
      <c r="F95" s="8"/>
      <c r="G95" s="8"/>
      <c r="H95" s="8"/>
      <c r="I95" s="8"/>
      <c r="J95" s="8">
        <v>100</v>
      </c>
      <c r="K95" s="8"/>
      <c r="L95" s="8"/>
      <c r="M95" s="8"/>
      <c r="N95" s="8"/>
      <c r="O95" s="8"/>
      <c r="P95" s="8">
        <v>100</v>
      </c>
      <c r="Q95" s="8"/>
      <c r="R95" s="8"/>
      <c r="S95" s="8"/>
      <c r="T95" s="8"/>
      <c r="U95" s="8"/>
      <c r="V95" s="8">
        <v>100</v>
      </c>
    </row>
    <row r="96" spans="1:22" s="115" customFormat="1" ht="11.4" x14ac:dyDescent="0.2">
      <c r="A96" s="115" t="s">
        <v>145</v>
      </c>
      <c r="B96" s="8">
        <v>2020</v>
      </c>
      <c r="C96" s="116" t="s">
        <v>2</v>
      </c>
      <c r="D96" s="8">
        <v>2519257.9769715117</v>
      </c>
      <c r="E96" s="8"/>
      <c r="F96" s="8"/>
      <c r="G96" s="8"/>
      <c r="H96" s="8"/>
      <c r="I96" s="8"/>
      <c r="J96" s="8">
        <v>100</v>
      </c>
      <c r="K96" s="8"/>
      <c r="L96" s="8"/>
      <c r="M96" s="8"/>
      <c r="N96" s="8"/>
      <c r="O96" s="8"/>
      <c r="P96" s="8">
        <v>100</v>
      </c>
      <c r="Q96" s="8"/>
      <c r="R96" s="8"/>
      <c r="S96" s="8"/>
      <c r="T96" s="8"/>
      <c r="U96" s="8"/>
      <c r="V96" s="8">
        <v>100</v>
      </c>
    </row>
    <row r="97" spans="1:31" s="115" customFormat="1" ht="11.4" x14ac:dyDescent="0.2">
      <c r="A97" s="115" t="s">
        <v>145</v>
      </c>
      <c r="B97" s="8">
        <v>2021</v>
      </c>
      <c r="C97" s="116" t="s">
        <v>2</v>
      </c>
      <c r="D97" s="8">
        <v>2477275.7811553958</v>
      </c>
      <c r="E97" s="8"/>
      <c r="F97" s="8"/>
      <c r="G97" s="8"/>
      <c r="H97" s="8"/>
      <c r="I97" s="8"/>
      <c r="J97" s="8">
        <v>100</v>
      </c>
      <c r="K97" s="8"/>
      <c r="L97" s="8"/>
      <c r="M97" s="8"/>
      <c r="N97" s="8"/>
      <c r="O97" s="8"/>
      <c r="P97" s="8">
        <v>100</v>
      </c>
      <c r="Q97" s="8"/>
      <c r="R97" s="8"/>
      <c r="S97" s="8"/>
      <c r="T97" s="8"/>
      <c r="U97" s="8"/>
      <c r="V97" s="8">
        <v>100</v>
      </c>
    </row>
    <row r="98" spans="1:31" s="115" customFormat="1" ht="11.4" x14ac:dyDescent="0.2">
      <c r="A98" s="115" t="s">
        <v>145</v>
      </c>
      <c r="B98" s="8">
        <v>2022</v>
      </c>
      <c r="C98" s="116" t="s">
        <v>2</v>
      </c>
      <c r="D98" s="8">
        <v>2424793.9296849826</v>
      </c>
      <c r="E98" s="8"/>
      <c r="F98" s="8"/>
      <c r="G98" s="8"/>
      <c r="H98" s="8"/>
      <c r="I98" s="8"/>
      <c r="J98" s="8">
        <v>100</v>
      </c>
      <c r="K98" s="8"/>
      <c r="L98" s="8"/>
      <c r="M98" s="8"/>
      <c r="N98" s="8"/>
      <c r="O98" s="8"/>
      <c r="P98" s="8">
        <v>100</v>
      </c>
      <c r="Q98" s="8"/>
      <c r="R98" s="8"/>
      <c r="S98" s="8"/>
      <c r="T98" s="8"/>
      <c r="U98" s="8"/>
      <c r="V98" s="8">
        <v>100</v>
      </c>
    </row>
    <row r="99" spans="1:31" s="115" customFormat="1" ht="11.4" x14ac:dyDescent="0.2">
      <c r="A99" s="115" t="s">
        <v>145</v>
      </c>
      <c r="B99" s="8">
        <v>2023</v>
      </c>
      <c r="C99" s="116" t="s">
        <v>2</v>
      </c>
      <c r="D99" s="8">
        <v>2369019.4870235445</v>
      </c>
      <c r="E99" s="8"/>
      <c r="F99" s="8"/>
      <c r="G99" s="8"/>
      <c r="H99" s="8"/>
      <c r="I99" s="8"/>
      <c r="J99" s="8">
        <v>100</v>
      </c>
      <c r="K99" s="8"/>
      <c r="L99" s="8"/>
      <c r="M99" s="8"/>
      <c r="N99" s="8"/>
      <c r="O99" s="8"/>
      <c r="P99" s="8">
        <v>100</v>
      </c>
      <c r="Q99" s="8"/>
      <c r="R99" s="8"/>
      <c r="S99" s="8"/>
      <c r="T99" s="8"/>
      <c r="U99" s="8"/>
      <c r="V99" s="8">
        <v>100</v>
      </c>
    </row>
    <row r="100" spans="1:31" s="115" customFormat="1" ht="11.4" x14ac:dyDescent="0.2">
      <c r="A100" s="115" t="s">
        <v>145</v>
      </c>
      <c r="B100" s="8">
        <v>2024</v>
      </c>
      <c r="C100" s="116" t="s">
        <v>2</v>
      </c>
      <c r="D100" s="8">
        <v>2430473.458181534</v>
      </c>
      <c r="E100" s="8"/>
      <c r="F100" s="8"/>
      <c r="G100" s="8"/>
      <c r="H100" s="8"/>
      <c r="I100" s="8"/>
      <c r="J100" s="8">
        <v>100</v>
      </c>
      <c r="K100" s="8"/>
      <c r="L100" s="8"/>
      <c r="M100" s="8"/>
      <c r="N100" s="8"/>
      <c r="O100" s="8"/>
      <c r="P100" s="8">
        <v>100</v>
      </c>
      <c r="Q100" s="8"/>
      <c r="R100" s="8"/>
      <c r="S100" s="8"/>
      <c r="T100" s="8"/>
      <c r="U100" s="8"/>
      <c r="V100" s="8">
        <v>100</v>
      </c>
    </row>
    <row r="101" spans="1:31" s="115" customFormat="1" ht="11.4" x14ac:dyDescent="0.2">
      <c r="A101" s="115" t="s">
        <v>145</v>
      </c>
      <c r="B101" s="8">
        <v>2025</v>
      </c>
      <c r="C101" s="116" t="s">
        <v>2</v>
      </c>
      <c r="D101" s="8">
        <v>2399580.6292465208</v>
      </c>
      <c r="E101" s="8"/>
      <c r="F101" s="8"/>
      <c r="G101" s="8"/>
      <c r="H101" s="8"/>
      <c r="I101" s="8"/>
      <c r="J101" s="8">
        <v>100</v>
      </c>
      <c r="K101" s="8"/>
      <c r="L101" s="8"/>
      <c r="M101" s="8"/>
      <c r="N101" s="8"/>
      <c r="O101" s="8"/>
      <c r="P101" s="8">
        <v>100</v>
      </c>
      <c r="Q101" s="8"/>
      <c r="R101" s="8"/>
      <c r="S101" s="8"/>
      <c r="T101" s="8"/>
      <c r="U101" s="8"/>
      <c r="V101" s="8">
        <v>100</v>
      </c>
    </row>
    <row r="102" spans="1:31" s="115" customFormat="1" ht="11.4" x14ac:dyDescent="0.2">
      <c r="A102" s="115" t="s">
        <v>145</v>
      </c>
      <c r="B102" s="8">
        <v>2026</v>
      </c>
      <c r="C102" s="116" t="s">
        <v>2</v>
      </c>
      <c r="D102" s="8"/>
      <c r="E102" s="8"/>
      <c r="F102" s="8"/>
      <c r="G102" s="8"/>
      <c r="H102" s="8"/>
      <c r="I102" s="8"/>
      <c r="J102" s="8">
        <v>100</v>
      </c>
      <c r="K102" s="8"/>
      <c r="L102" s="8"/>
      <c r="M102" s="8"/>
      <c r="N102" s="8"/>
      <c r="O102" s="8"/>
      <c r="P102" s="8">
        <v>100</v>
      </c>
      <c r="Q102" s="8"/>
      <c r="R102" s="8"/>
      <c r="S102" s="8"/>
      <c r="T102" s="8"/>
      <c r="U102" s="8"/>
      <c r="V102" s="8">
        <v>100</v>
      </c>
    </row>
    <row r="103" spans="1:31" s="115" customFormat="1" ht="11.4" x14ac:dyDescent="0.2">
      <c r="A103" s="115" t="s">
        <v>145</v>
      </c>
      <c r="B103" s="8">
        <v>2027</v>
      </c>
      <c r="C103" s="116" t="s">
        <v>2</v>
      </c>
      <c r="D103" s="8"/>
      <c r="E103" s="8"/>
      <c r="F103" s="8"/>
      <c r="G103" s="8"/>
      <c r="H103" s="8"/>
      <c r="I103" s="8"/>
      <c r="J103" s="8">
        <v>100</v>
      </c>
      <c r="K103" s="8"/>
      <c r="L103" s="8"/>
      <c r="M103" s="8"/>
      <c r="N103" s="8"/>
      <c r="O103" s="8"/>
      <c r="P103" s="8">
        <v>100</v>
      </c>
      <c r="Q103" s="8"/>
      <c r="R103" s="8"/>
      <c r="S103" s="8"/>
      <c r="T103" s="8"/>
      <c r="U103" s="8"/>
      <c r="V103" s="8">
        <v>100</v>
      </c>
    </row>
    <row r="104" spans="1:31" s="115" customFormat="1" ht="11.4" x14ac:dyDescent="0.2">
      <c r="A104" s="115" t="s">
        <v>145</v>
      </c>
      <c r="B104" s="8">
        <v>2028</v>
      </c>
      <c r="C104" s="116" t="s">
        <v>2</v>
      </c>
      <c r="D104" s="8"/>
      <c r="E104" s="8"/>
      <c r="F104" s="8"/>
      <c r="G104" s="8"/>
      <c r="H104" s="8"/>
      <c r="I104" s="8"/>
      <c r="J104" s="8">
        <v>100</v>
      </c>
      <c r="K104" s="8"/>
      <c r="L104" s="8"/>
      <c r="M104" s="8"/>
      <c r="N104" s="8"/>
      <c r="O104" s="8"/>
      <c r="P104" s="8">
        <v>100</v>
      </c>
      <c r="Q104" s="8"/>
      <c r="R104" s="8"/>
      <c r="S104" s="8"/>
      <c r="T104" s="8"/>
      <c r="U104" s="8"/>
      <c r="V104" s="8">
        <v>100</v>
      </c>
    </row>
    <row r="105" spans="1:31" s="115" customFormat="1" ht="11.4" x14ac:dyDescent="0.2">
      <c r="A105" s="115" t="s">
        <v>145</v>
      </c>
      <c r="B105" s="8">
        <v>2029</v>
      </c>
      <c r="C105" s="116" t="s">
        <v>2</v>
      </c>
      <c r="D105" s="8"/>
      <c r="E105" s="8"/>
      <c r="F105" s="8"/>
      <c r="G105" s="8"/>
      <c r="H105" s="8"/>
      <c r="I105" s="8"/>
      <c r="J105" s="8">
        <v>100</v>
      </c>
      <c r="K105" s="8"/>
      <c r="L105" s="8"/>
      <c r="M105" s="8"/>
      <c r="N105" s="8"/>
      <c r="O105" s="8"/>
      <c r="P105" s="8">
        <v>100</v>
      </c>
      <c r="Q105" s="8"/>
      <c r="R105" s="8"/>
      <c r="S105" s="8"/>
      <c r="T105" s="8"/>
      <c r="U105" s="8"/>
      <c r="V105" s="8">
        <v>100</v>
      </c>
    </row>
    <row r="106" spans="1:31" s="115" customFormat="1" ht="11.4" x14ac:dyDescent="0.2">
      <c r="A106" s="115" t="s">
        <v>145</v>
      </c>
      <c r="B106" s="8">
        <v>2030</v>
      </c>
      <c r="C106" s="116" t="s">
        <v>2</v>
      </c>
      <c r="D106" s="8"/>
      <c r="E106" s="8"/>
      <c r="F106" s="8"/>
      <c r="G106" s="8"/>
      <c r="H106" s="8"/>
      <c r="I106" s="8"/>
      <c r="J106" s="8">
        <v>100</v>
      </c>
      <c r="K106" s="8"/>
      <c r="L106" s="8"/>
      <c r="M106" s="8"/>
      <c r="N106" s="8"/>
      <c r="O106" s="8"/>
      <c r="P106" s="8">
        <v>100</v>
      </c>
      <c r="Q106" s="8"/>
      <c r="R106" s="8"/>
      <c r="S106" s="8"/>
      <c r="T106" s="8"/>
      <c r="U106" s="8"/>
      <c r="V106" s="8">
        <v>100</v>
      </c>
    </row>
    <row r="107" spans="1:31" s="115" customFormat="1" ht="11.4" x14ac:dyDescent="0.2">
      <c r="A107" s="115" t="s">
        <v>145</v>
      </c>
      <c r="B107" s="8">
        <v>2000</v>
      </c>
      <c r="C107" s="116" t="s">
        <v>16</v>
      </c>
      <c r="D107" s="8">
        <v>1573248</v>
      </c>
      <c r="E107" s="8"/>
      <c r="F107" s="8"/>
      <c r="G107" s="8"/>
      <c r="H107" s="8"/>
      <c r="I107" s="8"/>
      <c r="J107" s="8">
        <v>100</v>
      </c>
      <c r="K107" s="8"/>
      <c r="L107" s="8"/>
      <c r="M107" s="8"/>
      <c r="N107" s="8"/>
      <c r="O107" s="8"/>
      <c r="P107" s="8">
        <v>100</v>
      </c>
      <c r="Q107" s="8"/>
      <c r="R107" s="8"/>
      <c r="S107" s="8"/>
      <c r="T107" s="8"/>
      <c r="U107" s="8"/>
      <c r="V107" s="8">
        <v>100</v>
      </c>
    </row>
    <row r="108" spans="1:31" s="115" customFormat="1" ht="11.4" x14ac:dyDescent="0.2">
      <c r="A108" s="115" t="s">
        <v>145</v>
      </c>
      <c r="B108" s="8">
        <v>2001</v>
      </c>
      <c r="C108" s="116" t="s">
        <v>16</v>
      </c>
      <c r="D108" s="8">
        <v>1564023</v>
      </c>
      <c r="E108" s="8"/>
      <c r="F108" s="8"/>
      <c r="G108" s="8"/>
      <c r="H108" s="8"/>
      <c r="I108" s="8"/>
      <c r="J108" s="8">
        <v>100</v>
      </c>
      <c r="K108" s="8"/>
      <c r="L108" s="8"/>
      <c r="M108" s="8"/>
      <c r="N108" s="8"/>
      <c r="O108" s="8"/>
      <c r="P108" s="8">
        <v>100</v>
      </c>
      <c r="Q108" s="8"/>
      <c r="R108" s="8"/>
      <c r="S108" s="8"/>
      <c r="T108" s="8"/>
      <c r="U108" s="8"/>
      <c r="V108" s="8">
        <v>100</v>
      </c>
    </row>
    <row r="109" spans="1:31" s="115" customFormat="1" ht="11.4" x14ac:dyDescent="0.2">
      <c r="A109" s="115" t="s">
        <v>145</v>
      </c>
      <c r="B109" s="8">
        <v>2002</v>
      </c>
      <c r="C109" s="116" t="s">
        <v>16</v>
      </c>
      <c r="D109" s="8">
        <v>1556630</v>
      </c>
      <c r="E109" s="8"/>
      <c r="F109" s="8"/>
      <c r="G109" s="8"/>
      <c r="H109" s="8"/>
      <c r="I109" s="8"/>
      <c r="J109" s="8">
        <v>100</v>
      </c>
      <c r="K109" s="8"/>
      <c r="L109" s="8"/>
      <c r="M109" s="8"/>
      <c r="N109" s="8"/>
      <c r="O109" s="8"/>
      <c r="P109" s="8">
        <v>100</v>
      </c>
      <c r="Q109" s="8"/>
      <c r="R109" s="8"/>
      <c r="S109" s="8"/>
      <c r="T109" s="8"/>
      <c r="U109" s="8"/>
      <c r="V109" s="8">
        <v>100</v>
      </c>
    </row>
    <row r="110" spans="1:31" s="115" customFormat="1" ht="11.4" x14ac:dyDescent="0.2">
      <c r="A110" s="115" t="s">
        <v>145</v>
      </c>
      <c r="B110" s="8">
        <v>2003</v>
      </c>
      <c r="C110" s="117" t="s">
        <v>16</v>
      </c>
      <c r="D110" s="8">
        <v>1573205</v>
      </c>
      <c r="E110" s="8"/>
      <c r="F110" s="8"/>
      <c r="G110" s="8"/>
      <c r="H110" s="8"/>
      <c r="I110" s="8"/>
      <c r="J110" s="8">
        <v>100</v>
      </c>
      <c r="K110" s="8"/>
      <c r="L110" s="8"/>
      <c r="M110" s="8"/>
      <c r="N110" s="8"/>
      <c r="O110" s="8"/>
      <c r="P110" s="8">
        <v>100</v>
      </c>
      <c r="Q110" s="8"/>
      <c r="R110" s="8"/>
      <c r="S110" s="8"/>
      <c r="T110" s="8"/>
      <c r="U110" s="8"/>
      <c r="V110" s="8">
        <v>100</v>
      </c>
      <c r="W110" s="116"/>
      <c r="X110" s="116"/>
      <c r="Y110" s="116"/>
      <c r="Z110" s="116"/>
      <c r="AA110" s="116"/>
      <c r="AB110" s="116"/>
      <c r="AC110" s="116"/>
      <c r="AD110" s="116"/>
      <c r="AE110" s="116"/>
    </row>
    <row r="111" spans="1:31" s="115" customFormat="1" ht="11.4" x14ac:dyDescent="0.2">
      <c r="A111" s="115" t="s">
        <v>145</v>
      </c>
      <c r="B111" s="8">
        <v>2004</v>
      </c>
      <c r="C111" s="117" t="s">
        <v>16</v>
      </c>
      <c r="D111" s="8">
        <v>1598330</v>
      </c>
      <c r="E111" s="8"/>
      <c r="F111" s="8"/>
      <c r="G111" s="8"/>
      <c r="H111" s="8"/>
      <c r="I111" s="8"/>
      <c r="J111" s="8">
        <v>100</v>
      </c>
      <c r="K111" s="8"/>
      <c r="L111" s="8"/>
      <c r="M111" s="8"/>
      <c r="N111" s="8"/>
      <c r="O111" s="8"/>
      <c r="P111" s="8">
        <v>100</v>
      </c>
      <c r="Q111" s="8"/>
      <c r="R111" s="8"/>
      <c r="S111" s="8"/>
      <c r="T111" s="8"/>
      <c r="U111" s="8"/>
      <c r="V111" s="8">
        <v>100</v>
      </c>
      <c r="W111" s="116"/>
      <c r="X111" s="116"/>
      <c r="Y111" s="116"/>
      <c r="Z111" s="116"/>
      <c r="AA111" s="116"/>
      <c r="AB111" s="116"/>
      <c r="AC111" s="116"/>
      <c r="AD111" s="116"/>
      <c r="AE111" s="116"/>
    </row>
    <row r="112" spans="1:31" s="115" customFormat="1" ht="11.4" x14ac:dyDescent="0.2">
      <c r="A112" s="115" t="s">
        <v>145</v>
      </c>
      <c r="B112" s="8">
        <v>2005</v>
      </c>
      <c r="C112" s="117" t="s">
        <v>16</v>
      </c>
      <c r="D112" s="8">
        <v>1615561</v>
      </c>
      <c r="E112" s="8"/>
      <c r="F112" s="8"/>
      <c r="G112" s="8"/>
      <c r="H112" s="8"/>
      <c r="I112" s="8"/>
      <c r="J112" s="8">
        <v>100</v>
      </c>
      <c r="K112" s="8"/>
      <c r="L112" s="8"/>
      <c r="M112" s="8"/>
      <c r="N112" s="8"/>
      <c r="O112" s="8"/>
      <c r="P112" s="8">
        <v>100</v>
      </c>
      <c r="Q112" s="8"/>
      <c r="R112" s="8"/>
      <c r="S112" s="8"/>
      <c r="T112" s="8"/>
      <c r="U112" s="8"/>
      <c r="V112" s="8">
        <v>100</v>
      </c>
      <c r="W112" s="116"/>
      <c r="X112" s="116"/>
      <c r="Y112" s="116"/>
      <c r="Z112" s="116"/>
      <c r="AA112" s="116"/>
      <c r="AB112" s="116"/>
      <c r="AC112" s="116"/>
      <c r="AD112" s="116"/>
      <c r="AE112" s="116"/>
    </row>
    <row r="113" spans="1:31" s="115" customFormat="1" ht="11.4" x14ac:dyDescent="0.2">
      <c r="A113" s="115" t="s">
        <v>145</v>
      </c>
      <c r="B113" s="8">
        <v>2006</v>
      </c>
      <c r="C113" s="117" t="s">
        <v>16</v>
      </c>
      <c r="D113" s="8">
        <v>1631185</v>
      </c>
      <c r="E113" s="8"/>
      <c r="F113" s="8"/>
      <c r="G113" s="8"/>
      <c r="H113" s="8"/>
      <c r="I113" s="8"/>
      <c r="J113" s="8">
        <v>100</v>
      </c>
      <c r="K113" s="8"/>
      <c r="L113" s="8"/>
      <c r="M113" s="8"/>
      <c r="N113" s="8"/>
      <c r="O113" s="8"/>
      <c r="P113" s="8">
        <v>100</v>
      </c>
      <c r="Q113" s="8"/>
      <c r="R113" s="8"/>
      <c r="S113" s="8"/>
      <c r="T113" s="8"/>
      <c r="U113" s="8"/>
      <c r="V113" s="8">
        <v>100</v>
      </c>
      <c r="W113" s="116"/>
      <c r="X113" s="116"/>
      <c r="Y113" s="116"/>
      <c r="Z113" s="116"/>
      <c r="AA113" s="116"/>
      <c r="AB113" s="116"/>
      <c r="AC113" s="116"/>
      <c r="AD113" s="116"/>
      <c r="AE113" s="116"/>
    </row>
    <row r="114" spans="1:31" s="115" customFormat="1" ht="11.4" x14ac:dyDescent="0.2">
      <c r="A114" s="115" t="s">
        <v>145</v>
      </c>
      <c r="B114" s="8">
        <v>2007</v>
      </c>
      <c r="C114" s="117" t="s">
        <v>16</v>
      </c>
      <c r="D114" s="8">
        <v>1640489</v>
      </c>
      <c r="E114" s="8"/>
      <c r="F114" s="8"/>
      <c r="G114" s="8"/>
      <c r="H114" s="8"/>
      <c r="I114" s="8"/>
      <c r="J114" s="8">
        <v>100</v>
      </c>
      <c r="K114" s="8"/>
      <c r="L114" s="8"/>
      <c r="M114" s="8"/>
      <c r="N114" s="8"/>
      <c r="O114" s="8"/>
      <c r="P114" s="8">
        <v>100</v>
      </c>
      <c r="Q114" s="8"/>
      <c r="R114" s="8"/>
      <c r="S114" s="8"/>
      <c r="T114" s="8"/>
      <c r="U114" s="8"/>
      <c r="V114" s="8">
        <v>100</v>
      </c>
      <c r="W114" s="116"/>
      <c r="X114" s="116"/>
      <c r="Y114" s="116"/>
      <c r="Z114" s="116"/>
      <c r="AA114" s="116"/>
      <c r="AB114" s="116"/>
      <c r="AC114" s="116"/>
      <c r="AD114" s="116"/>
      <c r="AE114" s="116"/>
    </row>
    <row r="115" spans="1:31" s="115" customFormat="1" ht="11.4" x14ac:dyDescent="0.2">
      <c r="A115" s="115" t="s">
        <v>145</v>
      </c>
      <c r="B115" s="8">
        <v>2008</v>
      </c>
      <c r="C115" s="117" t="s">
        <v>16</v>
      </c>
      <c r="D115" s="8">
        <v>1667680</v>
      </c>
      <c r="E115" s="8"/>
      <c r="F115" s="8"/>
      <c r="G115" s="8"/>
      <c r="H115" s="8"/>
      <c r="I115" s="8"/>
      <c r="J115" s="8">
        <v>100</v>
      </c>
      <c r="K115" s="8"/>
      <c r="L115" s="8"/>
      <c r="M115" s="8"/>
      <c r="N115" s="8"/>
      <c r="O115" s="8"/>
      <c r="P115" s="8">
        <v>100</v>
      </c>
      <c r="Q115" s="8"/>
      <c r="R115" s="8"/>
      <c r="S115" s="8"/>
      <c r="T115" s="8"/>
      <c r="U115" s="8"/>
      <c r="V115" s="8">
        <v>100</v>
      </c>
      <c r="W115" s="116"/>
      <c r="X115" s="116"/>
      <c r="Y115" s="116"/>
      <c r="Z115" s="116"/>
      <c r="AA115" s="116"/>
      <c r="AB115" s="116"/>
      <c r="AC115" s="116"/>
      <c r="AD115" s="116"/>
      <c r="AE115" s="116"/>
    </row>
    <row r="116" spans="1:31" s="115" customFormat="1" ht="12" x14ac:dyDescent="0.25">
      <c r="A116" s="115" t="s">
        <v>145</v>
      </c>
      <c r="B116" s="8">
        <v>2009</v>
      </c>
      <c r="C116" s="118" t="s">
        <v>16</v>
      </c>
      <c r="D116" s="8">
        <v>1682283</v>
      </c>
      <c r="E116" s="8"/>
      <c r="F116" s="8"/>
      <c r="G116" s="8"/>
      <c r="H116" s="8"/>
      <c r="I116" s="8"/>
      <c r="J116" s="8">
        <v>100</v>
      </c>
      <c r="K116" s="8"/>
      <c r="L116" s="8"/>
      <c r="M116" s="8"/>
      <c r="N116" s="8"/>
      <c r="O116" s="8"/>
      <c r="P116" s="8">
        <v>100</v>
      </c>
      <c r="Q116" s="8"/>
      <c r="R116" s="8"/>
      <c r="S116" s="8"/>
      <c r="T116" s="8"/>
      <c r="U116" s="8"/>
      <c r="V116" s="8">
        <v>100</v>
      </c>
      <c r="W116" s="118"/>
      <c r="X116" s="118"/>
      <c r="Y116" s="118"/>
      <c r="Z116" s="118"/>
      <c r="AA116" s="118"/>
      <c r="AB116" s="118"/>
      <c r="AC116" s="118"/>
    </row>
    <row r="117" spans="1:31" s="115" customFormat="1" ht="12" x14ac:dyDescent="0.25">
      <c r="A117" s="115" t="s">
        <v>145</v>
      </c>
      <c r="B117" s="8">
        <v>2010</v>
      </c>
      <c r="C117" s="118" t="s">
        <v>16</v>
      </c>
      <c r="D117" s="8">
        <v>1691846</v>
      </c>
      <c r="E117" s="8"/>
      <c r="F117" s="8"/>
      <c r="G117" s="8"/>
      <c r="H117" s="8"/>
      <c r="I117" s="8"/>
      <c r="J117" s="8">
        <v>100</v>
      </c>
      <c r="K117" s="8"/>
      <c r="L117" s="8"/>
      <c r="M117" s="8"/>
      <c r="N117" s="8"/>
      <c r="O117" s="8"/>
      <c r="P117" s="8">
        <v>100</v>
      </c>
      <c r="Q117" s="8"/>
      <c r="R117" s="8"/>
      <c r="S117" s="8"/>
      <c r="T117" s="8"/>
      <c r="U117" s="8"/>
      <c r="V117" s="8">
        <v>100</v>
      </c>
      <c r="W117" s="118"/>
      <c r="X117" s="118"/>
      <c r="Y117" s="118"/>
      <c r="Z117" s="118"/>
      <c r="AA117" s="118"/>
      <c r="AB117" s="118"/>
      <c r="AC117" s="118"/>
    </row>
    <row r="118" spans="1:31" s="115" customFormat="1" ht="12" x14ac:dyDescent="0.25">
      <c r="A118" s="115" t="s">
        <v>145</v>
      </c>
      <c r="B118" s="8">
        <v>2011</v>
      </c>
      <c r="C118" s="118" t="s">
        <v>16</v>
      </c>
      <c r="D118" s="8">
        <v>1692846</v>
      </c>
      <c r="E118" s="8"/>
      <c r="F118" s="8"/>
      <c r="G118" s="8"/>
      <c r="H118" s="8"/>
      <c r="I118" s="8"/>
      <c r="J118" s="8">
        <v>100</v>
      </c>
      <c r="K118" s="8"/>
      <c r="L118" s="8"/>
      <c r="M118" s="8"/>
      <c r="N118" s="8"/>
      <c r="O118" s="8"/>
      <c r="P118" s="8">
        <v>100</v>
      </c>
      <c r="Q118" s="8"/>
      <c r="R118" s="8"/>
      <c r="S118" s="8"/>
      <c r="T118" s="8"/>
      <c r="U118" s="8"/>
      <c r="V118" s="8">
        <v>100</v>
      </c>
      <c r="W118" s="118"/>
      <c r="X118" s="118"/>
      <c r="Y118" s="118"/>
      <c r="Z118" s="118"/>
      <c r="AA118" s="118"/>
      <c r="AB118" s="118"/>
      <c r="AC118" s="118"/>
      <c r="AD118" s="118"/>
    </row>
    <row r="119" spans="1:31" s="115" customFormat="1" ht="12" x14ac:dyDescent="0.25">
      <c r="A119" s="115" t="s">
        <v>145</v>
      </c>
      <c r="B119" s="8">
        <v>2012</v>
      </c>
      <c r="C119" s="118" t="s">
        <v>16</v>
      </c>
      <c r="D119" s="8">
        <v>1700197</v>
      </c>
      <c r="E119" s="8"/>
      <c r="F119" s="8"/>
      <c r="G119" s="8"/>
      <c r="H119" s="8"/>
      <c r="I119" s="8"/>
      <c r="J119" s="8">
        <v>100</v>
      </c>
      <c r="K119" s="8"/>
      <c r="L119" s="8"/>
      <c r="M119" s="8"/>
      <c r="N119" s="8"/>
      <c r="O119" s="8"/>
      <c r="P119" s="8">
        <v>100</v>
      </c>
      <c r="Q119" s="8"/>
      <c r="R119" s="8"/>
      <c r="S119" s="8"/>
      <c r="T119" s="8"/>
      <c r="U119" s="8"/>
      <c r="V119" s="8">
        <v>100</v>
      </c>
      <c r="W119" s="118"/>
      <c r="X119" s="118"/>
      <c r="Y119" s="118"/>
      <c r="Z119" s="118"/>
      <c r="AA119" s="118"/>
      <c r="AB119" s="118"/>
      <c r="AC119" s="118"/>
      <c r="AD119" s="118"/>
    </row>
    <row r="120" spans="1:31" s="115" customFormat="1" ht="12" x14ac:dyDescent="0.25">
      <c r="A120" s="115" t="s">
        <v>145</v>
      </c>
      <c r="B120" s="8">
        <v>2013</v>
      </c>
      <c r="C120" s="118" t="s">
        <v>16</v>
      </c>
      <c r="D120" s="8">
        <v>1702110</v>
      </c>
      <c r="E120" s="8"/>
      <c r="F120" s="8"/>
      <c r="G120" s="8"/>
      <c r="H120" s="8"/>
      <c r="I120" s="8"/>
      <c r="J120" s="8">
        <v>100</v>
      </c>
      <c r="K120" s="8"/>
      <c r="L120" s="8"/>
      <c r="M120" s="8"/>
      <c r="N120" s="8"/>
      <c r="O120" s="8"/>
      <c r="P120" s="8">
        <v>100</v>
      </c>
      <c r="Q120" s="8"/>
      <c r="R120" s="8"/>
      <c r="S120" s="8"/>
      <c r="T120" s="8"/>
      <c r="U120" s="8"/>
      <c r="V120" s="8">
        <v>100</v>
      </c>
      <c r="W120" s="118"/>
      <c r="X120" s="118"/>
      <c r="Y120" s="118"/>
      <c r="Z120" s="118"/>
      <c r="AA120" s="118"/>
      <c r="AB120" s="118"/>
      <c r="AC120" s="118"/>
      <c r="AD120" s="118"/>
    </row>
    <row r="121" spans="1:31" s="115" customFormat="1" ht="12" x14ac:dyDescent="0.25">
      <c r="A121" s="115" t="s">
        <v>145</v>
      </c>
      <c r="B121" s="8">
        <v>2014</v>
      </c>
      <c r="C121" s="118" t="s">
        <v>16</v>
      </c>
      <c r="D121" s="8">
        <v>1692759</v>
      </c>
      <c r="E121" s="8"/>
      <c r="F121" s="8"/>
      <c r="G121" s="8"/>
      <c r="H121" s="8"/>
      <c r="I121" s="8"/>
      <c r="J121" s="8">
        <v>100</v>
      </c>
      <c r="K121" s="8"/>
      <c r="L121" s="8"/>
      <c r="M121" s="8"/>
      <c r="N121" s="8"/>
      <c r="O121" s="8"/>
      <c r="P121" s="8">
        <v>100</v>
      </c>
      <c r="Q121" s="8"/>
      <c r="R121" s="8"/>
      <c r="S121" s="8"/>
      <c r="T121" s="8"/>
      <c r="U121" s="8"/>
      <c r="V121" s="8">
        <v>100</v>
      </c>
      <c r="W121" s="118"/>
      <c r="X121" s="118"/>
      <c r="Y121" s="118"/>
      <c r="Z121" s="118"/>
      <c r="AA121" s="118"/>
      <c r="AB121" s="118"/>
      <c r="AC121" s="118"/>
      <c r="AD121" s="118"/>
    </row>
    <row r="122" spans="1:31" s="115" customFormat="1" ht="12" x14ac:dyDescent="0.25">
      <c r="A122" s="115" t="s">
        <v>145</v>
      </c>
      <c r="B122" s="8">
        <v>2015</v>
      </c>
      <c r="C122" s="118" t="s">
        <v>16</v>
      </c>
      <c r="D122" s="8">
        <v>1660462</v>
      </c>
      <c r="E122" s="8"/>
      <c r="F122" s="8"/>
      <c r="G122" s="8"/>
      <c r="H122" s="8"/>
      <c r="I122" s="8"/>
      <c r="J122" s="8">
        <v>100</v>
      </c>
      <c r="K122" s="8"/>
      <c r="L122" s="8"/>
      <c r="M122" s="8"/>
      <c r="N122" s="8"/>
      <c r="O122" s="8"/>
      <c r="P122" s="8">
        <v>100</v>
      </c>
      <c r="Q122" s="8"/>
      <c r="R122" s="8"/>
      <c r="S122" s="8"/>
      <c r="T122" s="8"/>
      <c r="U122" s="8"/>
      <c r="V122" s="8">
        <v>100</v>
      </c>
      <c r="W122" s="118"/>
      <c r="X122" s="118"/>
      <c r="Y122" s="118"/>
      <c r="Z122" s="118"/>
      <c r="AA122" s="118"/>
      <c r="AB122" s="118"/>
      <c r="AC122" s="118"/>
      <c r="AD122" s="118"/>
    </row>
    <row r="123" spans="1:31" s="115" customFormat="1" ht="12" x14ac:dyDescent="0.25">
      <c r="A123" s="115" t="s">
        <v>145</v>
      </c>
      <c r="B123" s="8">
        <v>2016</v>
      </c>
      <c r="C123" s="118" t="s">
        <v>16</v>
      </c>
      <c r="D123" s="8">
        <v>1625992</v>
      </c>
      <c r="E123" s="8"/>
      <c r="F123" s="8"/>
      <c r="G123" s="8"/>
      <c r="H123" s="8"/>
      <c r="I123" s="8"/>
      <c r="J123" s="8">
        <v>100</v>
      </c>
      <c r="K123" s="8"/>
      <c r="L123" s="8"/>
      <c r="M123" s="8"/>
      <c r="N123" s="8"/>
      <c r="O123" s="8"/>
      <c r="P123" s="8">
        <v>100</v>
      </c>
      <c r="Q123" s="8"/>
      <c r="R123" s="8"/>
      <c r="S123" s="8"/>
      <c r="T123" s="8"/>
      <c r="U123" s="8"/>
      <c r="V123" s="8">
        <v>100</v>
      </c>
      <c r="W123" s="118"/>
      <c r="X123" s="118"/>
      <c r="Y123" s="118"/>
      <c r="Z123" s="118"/>
      <c r="AA123" s="118"/>
      <c r="AB123" s="118"/>
      <c r="AC123" s="118"/>
      <c r="AD123" s="118"/>
    </row>
    <row r="124" spans="1:31" s="115" customFormat="1" ht="12" x14ac:dyDescent="0.25">
      <c r="A124" s="115" t="s">
        <v>145</v>
      </c>
      <c r="B124" s="8">
        <v>2017</v>
      </c>
      <c r="C124" s="118" t="s">
        <v>16</v>
      </c>
      <c r="D124" s="8">
        <v>1577568</v>
      </c>
      <c r="E124" s="8"/>
      <c r="F124" s="8"/>
      <c r="G124" s="8"/>
      <c r="H124" s="8"/>
      <c r="I124" s="8"/>
      <c r="J124" s="8">
        <v>100</v>
      </c>
      <c r="K124" s="8"/>
      <c r="L124" s="8"/>
      <c r="M124" s="8"/>
      <c r="N124" s="8"/>
      <c r="O124" s="8"/>
      <c r="P124" s="8">
        <v>100</v>
      </c>
      <c r="Q124" s="8"/>
      <c r="R124" s="8"/>
      <c r="S124" s="8"/>
      <c r="T124" s="8"/>
      <c r="U124" s="8"/>
      <c r="V124" s="8">
        <v>100</v>
      </c>
      <c r="W124" s="118"/>
      <c r="X124" s="118"/>
      <c r="Y124" s="118"/>
      <c r="Z124" s="118"/>
      <c r="AA124" s="118"/>
      <c r="AB124" s="118"/>
      <c r="AC124" s="118"/>
      <c r="AD124" s="118"/>
    </row>
    <row r="125" spans="1:31" s="115" customFormat="1" ht="12" x14ac:dyDescent="0.25">
      <c r="A125" s="115" t="s">
        <v>145</v>
      </c>
      <c r="B125" s="8">
        <v>2018</v>
      </c>
      <c r="C125" s="118" t="s">
        <v>16</v>
      </c>
      <c r="D125" s="8">
        <v>1535712</v>
      </c>
      <c r="E125" s="8"/>
      <c r="F125" s="8"/>
      <c r="G125" s="8"/>
      <c r="H125" s="8"/>
      <c r="I125" s="8"/>
      <c r="J125" s="8">
        <v>100</v>
      </c>
      <c r="K125" s="8"/>
      <c r="L125" s="8"/>
      <c r="M125" s="8"/>
      <c r="N125" s="8"/>
      <c r="O125" s="8"/>
      <c r="P125" s="8">
        <v>100</v>
      </c>
      <c r="Q125" s="8"/>
      <c r="R125" s="8"/>
      <c r="S125" s="8"/>
      <c r="T125" s="8"/>
      <c r="U125" s="8"/>
      <c r="V125" s="8">
        <v>100</v>
      </c>
      <c r="W125" s="118"/>
      <c r="X125" s="118"/>
      <c r="Y125" s="118"/>
      <c r="Z125" s="118"/>
      <c r="AA125" s="118"/>
      <c r="AB125" s="118"/>
      <c r="AC125" s="118"/>
      <c r="AD125" s="118"/>
    </row>
    <row r="126" spans="1:31" s="115" customFormat="1" ht="12" x14ac:dyDescent="0.25">
      <c r="A126" s="115" t="s">
        <v>145</v>
      </c>
      <c r="B126" s="8">
        <v>2019</v>
      </c>
      <c r="C126" s="118" t="s">
        <v>16</v>
      </c>
      <c r="D126" s="8">
        <v>1488304</v>
      </c>
      <c r="E126" s="8"/>
      <c r="F126" s="8"/>
      <c r="G126" s="8"/>
      <c r="H126" s="8"/>
      <c r="I126" s="8"/>
      <c r="J126" s="8">
        <v>100</v>
      </c>
      <c r="K126" s="8"/>
      <c r="L126" s="8"/>
      <c r="M126" s="8"/>
      <c r="N126" s="8"/>
      <c r="O126" s="8"/>
      <c r="P126" s="8">
        <v>100</v>
      </c>
      <c r="Q126" s="8"/>
      <c r="R126" s="8"/>
      <c r="S126" s="8"/>
      <c r="T126" s="8"/>
      <c r="U126" s="8"/>
      <c r="V126" s="8">
        <v>100</v>
      </c>
      <c r="W126" s="118"/>
      <c r="X126" s="118"/>
      <c r="Y126" s="118"/>
      <c r="Z126" s="118"/>
      <c r="AA126" s="118"/>
      <c r="AB126" s="118"/>
      <c r="AC126" s="118"/>
      <c r="AD126" s="118"/>
    </row>
    <row r="127" spans="1:31" s="115" customFormat="1" ht="12" x14ac:dyDescent="0.25">
      <c r="A127" s="115" t="s">
        <v>145</v>
      </c>
      <c r="B127" s="8">
        <v>2020</v>
      </c>
      <c r="C127" s="118" t="s">
        <v>16</v>
      </c>
      <c r="D127" s="8">
        <v>1454609</v>
      </c>
      <c r="E127" s="8"/>
      <c r="F127" s="8"/>
      <c r="G127" s="8"/>
      <c r="H127" s="8"/>
      <c r="I127" s="8"/>
      <c r="J127" s="8">
        <v>100</v>
      </c>
      <c r="K127" s="8"/>
      <c r="L127" s="8"/>
      <c r="M127" s="8"/>
      <c r="N127" s="8"/>
      <c r="O127" s="8"/>
      <c r="P127" s="8">
        <v>100</v>
      </c>
      <c r="Q127" s="8"/>
      <c r="R127" s="8"/>
      <c r="S127" s="8"/>
      <c r="T127" s="8"/>
      <c r="U127" s="8"/>
      <c r="V127" s="8">
        <v>100</v>
      </c>
      <c r="W127" s="118"/>
      <c r="X127" s="118"/>
      <c r="Y127" s="118"/>
      <c r="Z127" s="118"/>
      <c r="AA127" s="118"/>
      <c r="AB127" s="118"/>
      <c r="AC127" s="118"/>
      <c r="AD127" s="118"/>
    </row>
    <row r="128" spans="1:31" s="115" customFormat="1" ht="12" x14ac:dyDescent="0.25">
      <c r="A128" s="118" t="s">
        <v>145</v>
      </c>
      <c r="B128" s="8">
        <v>2021</v>
      </c>
      <c r="C128" s="118" t="s">
        <v>16</v>
      </c>
      <c r="D128" s="8">
        <v>1438032</v>
      </c>
      <c r="E128" s="8"/>
      <c r="F128" s="8"/>
      <c r="G128" s="8"/>
      <c r="H128" s="8"/>
      <c r="I128" s="8"/>
      <c r="J128" s="8">
        <v>100</v>
      </c>
      <c r="K128" s="8"/>
      <c r="L128" s="8"/>
      <c r="M128" s="8"/>
      <c r="N128" s="8"/>
      <c r="O128" s="8"/>
      <c r="P128" s="8">
        <v>100</v>
      </c>
      <c r="Q128" s="8"/>
      <c r="R128" s="8"/>
      <c r="S128" s="8"/>
      <c r="T128" s="8"/>
      <c r="U128" s="8"/>
      <c r="V128" s="8">
        <v>100</v>
      </c>
      <c r="W128" s="118"/>
      <c r="X128" s="118"/>
      <c r="Y128" s="118"/>
      <c r="Z128" s="118"/>
      <c r="AA128" s="118"/>
      <c r="AB128" s="118"/>
      <c r="AC128" s="118"/>
      <c r="AD128" s="118"/>
    </row>
    <row r="129" spans="1:30" s="115" customFormat="1" ht="12" x14ac:dyDescent="0.25">
      <c r="A129" s="118" t="s">
        <v>145</v>
      </c>
      <c r="B129" s="8">
        <v>2022</v>
      </c>
      <c r="C129" s="118" t="s">
        <v>16</v>
      </c>
      <c r="D129" s="8">
        <v>1388075</v>
      </c>
      <c r="E129" s="8"/>
      <c r="F129" s="8"/>
      <c r="G129" s="8"/>
      <c r="H129" s="8"/>
      <c r="I129" s="8"/>
      <c r="J129" s="8">
        <v>100</v>
      </c>
      <c r="K129" s="8"/>
      <c r="L129" s="8"/>
      <c r="M129" s="8"/>
      <c r="N129" s="8"/>
      <c r="O129" s="8"/>
      <c r="P129" s="8">
        <v>100</v>
      </c>
      <c r="Q129" s="8"/>
      <c r="R129" s="8"/>
      <c r="S129" s="8"/>
      <c r="T129" s="8"/>
      <c r="U129" s="8"/>
      <c r="V129" s="8">
        <v>100</v>
      </c>
      <c r="W129" s="118"/>
      <c r="X129" s="118"/>
      <c r="Y129" s="118"/>
      <c r="Z129" s="118"/>
      <c r="AA129" s="118"/>
      <c r="AB129" s="118"/>
      <c r="AC129" s="118"/>
      <c r="AD129" s="118"/>
    </row>
    <row r="130" spans="1:30" s="115" customFormat="1" ht="12" x14ac:dyDescent="0.25">
      <c r="A130" s="118" t="s">
        <v>145</v>
      </c>
      <c r="B130" s="8">
        <v>2023</v>
      </c>
      <c r="C130" s="118" t="s">
        <v>16</v>
      </c>
      <c r="D130" s="8">
        <v>1342965</v>
      </c>
      <c r="E130" s="8"/>
      <c r="F130" s="8"/>
      <c r="G130" s="8"/>
      <c r="H130" s="8"/>
      <c r="I130" s="8"/>
      <c r="J130" s="8">
        <v>100</v>
      </c>
      <c r="K130" s="8"/>
      <c r="L130" s="8"/>
      <c r="M130" s="8"/>
      <c r="N130" s="8"/>
      <c r="O130" s="8"/>
      <c r="P130" s="8">
        <v>100</v>
      </c>
      <c r="Q130" s="8"/>
      <c r="R130" s="8"/>
      <c r="S130" s="8"/>
      <c r="T130" s="8"/>
      <c r="U130" s="8"/>
      <c r="V130" s="8">
        <v>100</v>
      </c>
      <c r="W130" s="118"/>
      <c r="X130" s="118"/>
      <c r="Y130" s="118"/>
      <c r="Z130" s="118"/>
      <c r="AA130" s="118"/>
      <c r="AB130" s="118"/>
      <c r="AC130" s="118"/>
      <c r="AD130" s="118"/>
    </row>
    <row r="131" spans="1:30" s="115" customFormat="1" ht="12" x14ac:dyDescent="0.25">
      <c r="A131" s="118" t="s">
        <v>145</v>
      </c>
      <c r="B131" s="8">
        <v>2024</v>
      </c>
      <c r="C131" s="118" t="s">
        <v>16</v>
      </c>
      <c r="D131" s="8">
        <v>1496876</v>
      </c>
      <c r="E131" s="8"/>
      <c r="F131" s="8"/>
      <c r="G131" s="8"/>
      <c r="H131" s="8"/>
      <c r="I131" s="8"/>
      <c r="J131" s="8">
        <v>100</v>
      </c>
      <c r="K131" s="8"/>
      <c r="L131" s="8"/>
      <c r="M131" s="8"/>
      <c r="N131" s="8"/>
      <c r="O131" s="8"/>
      <c r="P131" s="8">
        <v>100</v>
      </c>
      <c r="Q131" s="8"/>
      <c r="R131" s="8"/>
      <c r="S131" s="8"/>
      <c r="T131" s="8"/>
      <c r="U131" s="8"/>
      <c r="V131" s="8">
        <v>100</v>
      </c>
      <c r="W131" s="118"/>
      <c r="X131" s="118"/>
      <c r="Y131" s="118"/>
      <c r="Z131" s="118"/>
      <c r="AA131" s="118"/>
      <c r="AB131" s="118"/>
      <c r="AC131" s="118"/>
      <c r="AD131" s="118"/>
    </row>
    <row r="132" spans="1:30" s="115" customFormat="1" ht="12" x14ac:dyDescent="0.25">
      <c r="A132" s="118" t="s">
        <v>145</v>
      </c>
      <c r="B132" s="8">
        <v>2025</v>
      </c>
      <c r="C132" s="118" t="s">
        <v>16</v>
      </c>
      <c r="D132" s="8">
        <v>1489646</v>
      </c>
      <c r="E132" s="8"/>
      <c r="F132" s="8"/>
      <c r="G132" s="8"/>
      <c r="H132" s="8"/>
      <c r="I132" s="8"/>
      <c r="J132" s="8">
        <v>100</v>
      </c>
      <c r="K132" s="8"/>
      <c r="L132" s="8"/>
      <c r="M132" s="8"/>
      <c r="N132" s="8"/>
      <c r="O132" s="8"/>
      <c r="P132" s="8">
        <v>100</v>
      </c>
      <c r="Q132" s="8"/>
      <c r="R132" s="8"/>
      <c r="S132" s="8"/>
      <c r="T132" s="8"/>
      <c r="U132" s="8"/>
      <c r="V132" s="8">
        <v>100</v>
      </c>
      <c r="W132" s="118"/>
      <c r="X132" s="118"/>
      <c r="Y132" s="118"/>
      <c r="Z132" s="118"/>
      <c r="AA132" s="118"/>
      <c r="AB132" s="118"/>
      <c r="AC132" s="118"/>
      <c r="AD132" s="118"/>
    </row>
    <row r="133" spans="1:30" s="115" customFormat="1" ht="12" x14ac:dyDescent="0.25">
      <c r="A133" s="118" t="s">
        <v>145</v>
      </c>
      <c r="B133" s="8">
        <v>2026</v>
      </c>
      <c r="C133" s="118" t="s">
        <v>16</v>
      </c>
      <c r="D133" s="8"/>
      <c r="E133" s="8"/>
      <c r="F133" s="8"/>
      <c r="G133" s="8"/>
      <c r="H133" s="8"/>
      <c r="I133" s="8"/>
      <c r="J133" s="8">
        <v>100</v>
      </c>
      <c r="K133" s="8"/>
      <c r="L133" s="8"/>
      <c r="M133" s="8"/>
      <c r="N133" s="8"/>
      <c r="O133" s="8"/>
      <c r="P133" s="8">
        <v>100</v>
      </c>
      <c r="Q133" s="8"/>
      <c r="R133" s="8"/>
      <c r="S133" s="8"/>
      <c r="T133" s="8"/>
      <c r="U133" s="8"/>
      <c r="V133" s="8">
        <v>100</v>
      </c>
      <c r="W133" s="118"/>
      <c r="X133" s="118"/>
      <c r="Y133" s="118"/>
      <c r="Z133" s="118"/>
      <c r="AA133" s="118"/>
      <c r="AB133" s="118"/>
      <c r="AC133" s="118"/>
      <c r="AD133" s="118"/>
    </row>
    <row r="134" spans="1:30" s="115" customFormat="1" ht="12" x14ac:dyDescent="0.25">
      <c r="A134" s="118" t="s">
        <v>145</v>
      </c>
      <c r="B134" s="8">
        <v>2027</v>
      </c>
      <c r="C134" s="118" t="s">
        <v>16</v>
      </c>
      <c r="D134" s="8"/>
      <c r="E134" s="8"/>
      <c r="F134" s="8"/>
      <c r="G134" s="8"/>
      <c r="H134" s="8"/>
      <c r="I134" s="8"/>
      <c r="J134" s="8">
        <v>100</v>
      </c>
      <c r="K134" s="8"/>
      <c r="L134" s="8"/>
      <c r="M134" s="8"/>
      <c r="N134" s="8"/>
      <c r="O134" s="8"/>
      <c r="P134" s="8">
        <v>100</v>
      </c>
      <c r="Q134" s="8"/>
      <c r="R134" s="8"/>
      <c r="S134" s="8"/>
      <c r="T134" s="8"/>
      <c r="U134" s="8"/>
      <c r="V134" s="8">
        <v>100</v>
      </c>
      <c r="W134" s="118"/>
      <c r="X134" s="118"/>
      <c r="Y134" s="118"/>
      <c r="Z134" s="118"/>
      <c r="AA134" s="118"/>
      <c r="AB134" s="118"/>
      <c r="AC134" s="118"/>
      <c r="AD134" s="118"/>
    </row>
    <row r="135" spans="1:30" s="115" customFormat="1" ht="12" x14ac:dyDescent="0.25">
      <c r="A135" s="118" t="s">
        <v>145</v>
      </c>
      <c r="B135" s="8">
        <v>2028</v>
      </c>
      <c r="C135" s="118" t="s">
        <v>16</v>
      </c>
      <c r="D135" s="8"/>
      <c r="E135" s="8"/>
      <c r="F135" s="8"/>
      <c r="G135" s="8"/>
      <c r="H135" s="8"/>
      <c r="I135" s="8"/>
      <c r="J135" s="8">
        <v>100</v>
      </c>
      <c r="K135" s="8"/>
      <c r="L135" s="8"/>
      <c r="M135" s="8"/>
      <c r="N135" s="8"/>
      <c r="O135" s="8"/>
      <c r="P135" s="8">
        <v>100</v>
      </c>
      <c r="Q135" s="8"/>
      <c r="R135" s="8"/>
      <c r="S135" s="8"/>
      <c r="T135" s="8"/>
      <c r="U135" s="8"/>
      <c r="V135" s="8">
        <v>100</v>
      </c>
      <c r="W135" s="118"/>
      <c r="X135" s="118"/>
      <c r="Y135" s="118"/>
      <c r="Z135" s="118"/>
      <c r="AA135" s="118"/>
      <c r="AB135" s="118"/>
      <c r="AC135" s="118"/>
      <c r="AD135" s="118"/>
    </row>
    <row r="136" spans="1:30" s="115" customFormat="1" ht="12" x14ac:dyDescent="0.25">
      <c r="A136" s="118" t="s">
        <v>145</v>
      </c>
      <c r="B136" s="8">
        <v>2029</v>
      </c>
      <c r="C136" s="118" t="s">
        <v>16</v>
      </c>
      <c r="D136" s="8"/>
      <c r="E136" s="8"/>
      <c r="F136" s="8"/>
      <c r="G136" s="8"/>
      <c r="H136" s="8"/>
      <c r="I136" s="8"/>
      <c r="J136" s="8">
        <v>100</v>
      </c>
      <c r="K136" s="8"/>
      <c r="L136" s="8"/>
      <c r="M136" s="8"/>
      <c r="N136" s="8"/>
      <c r="O136" s="8"/>
      <c r="P136" s="8">
        <v>100</v>
      </c>
      <c r="Q136" s="8"/>
      <c r="R136" s="8"/>
      <c r="S136" s="8"/>
      <c r="T136" s="8"/>
      <c r="U136" s="8"/>
      <c r="V136" s="8">
        <v>100</v>
      </c>
      <c r="W136" s="118"/>
      <c r="X136" s="118"/>
      <c r="Y136" s="118"/>
      <c r="Z136" s="118"/>
      <c r="AA136" s="118"/>
      <c r="AB136" s="118"/>
      <c r="AC136" s="118"/>
      <c r="AD136" s="118"/>
    </row>
    <row r="137" spans="1:30" s="115" customFormat="1" ht="12" x14ac:dyDescent="0.25">
      <c r="A137" s="118" t="s">
        <v>145</v>
      </c>
      <c r="B137" s="8">
        <v>2030</v>
      </c>
      <c r="C137" s="118" t="s">
        <v>16</v>
      </c>
      <c r="D137" s="8"/>
      <c r="E137" s="8"/>
      <c r="F137" s="8"/>
      <c r="G137" s="8"/>
      <c r="H137" s="8"/>
      <c r="I137" s="8"/>
      <c r="J137" s="8">
        <v>100</v>
      </c>
      <c r="K137" s="8"/>
      <c r="L137" s="8"/>
      <c r="M137" s="8"/>
      <c r="N137" s="8"/>
      <c r="O137" s="8"/>
      <c r="P137" s="8">
        <v>100</v>
      </c>
      <c r="Q137" s="8"/>
      <c r="R137" s="8"/>
      <c r="S137" s="8"/>
      <c r="T137" s="8"/>
      <c r="U137" s="8"/>
      <c r="V137" s="8">
        <v>100</v>
      </c>
      <c r="W137" s="118"/>
      <c r="X137" s="118"/>
      <c r="Y137" s="118"/>
      <c r="Z137" s="118"/>
      <c r="AA137" s="118"/>
      <c r="AB137" s="118"/>
      <c r="AC137" s="118"/>
      <c r="AD137" s="118"/>
    </row>
    <row r="138" spans="1:30" s="115" customFormat="1" ht="12" x14ac:dyDescent="0.25">
      <c r="A138" s="118" t="s">
        <v>145</v>
      </c>
      <c r="B138" s="8">
        <v>2000</v>
      </c>
      <c r="C138" s="118" t="s">
        <v>17</v>
      </c>
      <c r="D138" s="8">
        <v>2772876</v>
      </c>
      <c r="E138" s="8">
        <v>100</v>
      </c>
      <c r="F138" s="8">
        <v>100</v>
      </c>
      <c r="G138" s="8">
        <v>100</v>
      </c>
      <c r="H138" s="8">
        <v>0</v>
      </c>
      <c r="I138" s="8">
        <v>0</v>
      </c>
      <c r="J138" s="8">
        <v>0</v>
      </c>
      <c r="K138" s="8">
        <v>100</v>
      </c>
      <c r="L138" s="8">
        <v>100</v>
      </c>
      <c r="M138" s="8">
        <v>100</v>
      </c>
      <c r="N138" s="8">
        <v>0</v>
      </c>
      <c r="O138" s="8">
        <v>0</v>
      </c>
      <c r="P138" s="8">
        <v>0</v>
      </c>
      <c r="Q138" s="8">
        <v>100</v>
      </c>
      <c r="R138" s="8">
        <v>100</v>
      </c>
      <c r="S138" s="8">
        <v>100</v>
      </c>
      <c r="T138" s="8">
        <v>0</v>
      </c>
      <c r="U138" s="8">
        <v>0</v>
      </c>
      <c r="V138" s="8">
        <v>0</v>
      </c>
      <c r="W138" s="118"/>
      <c r="X138" s="118"/>
      <c r="Y138" s="118"/>
      <c r="Z138" s="118"/>
      <c r="AA138" s="118"/>
      <c r="AB138" s="118"/>
      <c r="AC138" s="118"/>
      <c r="AD138" s="118"/>
    </row>
    <row r="139" spans="1:30" s="115" customFormat="1" ht="12" x14ac:dyDescent="0.25">
      <c r="A139" s="118" t="s">
        <v>145</v>
      </c>
      <c r="B139" s="8">
        <v>2001</v>
      </c>
      <c r="C139" s="118" t="s">
        <v>17</v>
      </c>
      <c r="D139" s="8">
        <v>2755260</v>
      </c>
      <c r="E139" s="8">
        <v>100</v>
      </c>
      <c r="F139" s="8">
        <v>100</v>
      </c>
      <c r="G139" s="8">
        <v>100</v>
      </c>
      <c r="H139" s="8">
        <v>0</v>
      </c>
      <c r="I139" s="8">
        <v>0</v>
      </c>
      <c r="J139" s="8">
        <v>0</v>
      </c>
      <c r="K139" s="8">
        <v>100</v>
      </c>
      <c r="L139" s="8">
        <v>100</v>
      </c>
      <c r="M139" s="8">
        <v>100</v>
      </c>
      <c r="N139" s="8">
        <v>0</v>
      </c>
      <c r="O139" s="8">
        <v>0</v>
      </c>
      <c r="P139" s="8">
        <v>0</v>
      </c>
      <c r="Q139" s="8">
        <v>100</v>
      </c>
      <c r="R139" s="8">
        <v>100</v>
      </c>
      <c r="S139" s="8">
        <v>100</v>
      </c>
      <c r="T139" s="8">
        <v>0</v>
      </c>
      <c r="U139" s="8">
        <v>0</v>
      </c>
      <c r="V139" s="8">
        <v>0</v>
      </c>
      <c r="W139" s="118"/>
      <c r="X139" s="118"/>
      <c r="Y139" s="118"/>
      <c r="Z139" s="118"/>
      <c r="AA139" s="118"/>
      <c r="AB139" s="118"/>
      <c r="AC139" s="118"/>
      <c r="AD139" s="118"/>
    </row>
    <row r="140" spans="1:30" s="115" customFormat="1" ht="12" x14ac:dyDescent="0.25">
      <c r="A140" s="118" t="s">
        <v>145</v>
      </c>
      <c r="B140" s="8">
        <v>2002</v>
      </c>
      <c r="C140" s="118" t="s">
        <v>17</v>
      </c>
      <c r="D140" s="8">
        <v>2715374</v>
      </c>
      <c r="E140" s="8">
        <v>100</v>
      </c>
      <c r="F140" s="8">
        <v>100</v>
      </c>
      <c r="G140" s="8">
        <v>100</v>
      </c>
      <c r="H140" s="8">
        <v>0</v>
      </c>
      <c r="I140" s="8">
        <v>0</v>
      </c>
      <c r="J140" s="8">
        <v>0</v>
      </c>
      <c r="K140" s="8">
        <v>100</v>
      </c>
      <c r="L140" s="8">
        <v>100</v>
      </c>
      <c r="M140" s="8">
        <v>100</v>
      </c>
      <c r="N140" s="8">
        <v>0</v>
      </c>
      <c r="O140" s="8">
        <v>0</v>
      </c>
      <c r="P140" s="8">
        <v>0</v>
      </c>
      <c r="Q140" s="8">
        <v>100</v>
      </c>
      <c r="R140" s="8">
        <v>100</v>
      </c>
      <c r="S140" s="8">
        <v>100</v>
      </c>
      <c r="T140" s="8">
        <v>0</v>
      </c>
      <c r="U140" s="8">
        <v>0</v>
      </c>
      <c r="V140" s="8">
        <v>0</v>
      </c>
      <c r="W140" s="118"/>
      <c r="X140" s="118"/>
      <c r="Y140" s="118"/>
      <c r="Z140" s="118"/>
      <c r="AA140" s="118"/>
      <c r="AB140" s="118"/>
      <c r="AC140" s="118"/>
      <c r="AD140" s="118"/>
    </row>
    <row r="141" spans="1:30" s="115" customFormat="1" ht="12" x14ac:dyDescent="0.25">
      <c r="A141" s="118" t="s">
        <v>145</v>
      </c>
      <c r="B141" s="8">
        <v>2003</v>
      </c>
      <c r="C141" s="118" t="s">
        <v>17</v>
      </c>
      <c r="D141" s="8">
        <v>2688429</v>
      </c>
      <c r="E141" s="8">
        <v>100</v>
      </c>
      <c r="F141" s="8">
        <v>100</v>
      </c>
      <c r="G141" s="8">
        <v>100</v>
      </c>
      <c r="H141" s="8">
        <v>0</v>
      </c>
      <c r="I141" s="8">
        <v>0</v>
      </c>
      <c r="J141" s="8">
        <v>0</v>
      </c>
      <c r="K141" s="8">
        <v>100</v>
      </c>
      <c r="L141" s="8">
        <v>100</v>
      </c>
      <c r="M141" s="8">
        <v>100</v>
      </c>
      <c r="N141" s="8">
        <v>0</v>
      </c>
      <c r="O141" s="8">
        <v>0</v>
      </c>
      <c r="P141" s="8">
        <v>0</v>
      </c>
      <c r="Q141" s="8">
        <v>100</v>
      </c>
      <c r="R141" s="8">
        <v>100</v>
      </c>
      <c r="S141" s="8">
        <v>100</v>
      </c>
      <c r="T141" s="8">
        <v>0</v>
      </c>
      <c r="U141" s="8">
        <v>0</v>
      </c>
      <c r="V141" s="8">
        <v>0</v>
      </c>
      <c r="W141" s="118"/>
      <c r="X141" s="118"/>
      <c r="Y141" s="118"/>
      <c r="Z141" s="118"/>
      <c r="AA141" s="118"/>
      <c r="AB141" s="118"/>
      <c r="AC141" s="118"/>
      <c r="AD141" s="118"/>
    </row>
    <row r="142" spans="1:30" s="115" customFormat="1" ht="12" x14ac:dyDescent="0.25">
      <c r="A142" s="118" t="s">
        <v>145</v>
      </c>
      <c r="B142" s="8">
        <v>2004</v>
      </c>
      <c r="C142" s="118" t="s">
        <v>17</v>
      </c>
      <c r="D142" s="8">
        <v>2662296</v>
      </c>
      <c r="E142" s="8">
        <v>100</v>
      </c>
      <c r="F142" s="8">
        <v>100</v>
      </c>
      <c r="G142" s="8">
        <v>100</v>
      </c>
      <c r="H142" s="8">
        <v>0</v>
      </c>
      <c r="I142" s="8">
        <v>0</v>
      </c>
      <c r="J142" s="8">
        <v>0</v>
      </c>
      <c r="K142" s="8">
        <v>100</v>
      </c>
      <c r="L142" s="8">
        <v>100</v>
      </c>
      <c r="M142" s="8">
        <v>100</v>
      </c>
      <c r="N142" s="8">
        <v>0</v>
      </c>
      <c r="O142" s="8">
        <v>0</v>
      </c>
      <c r="P142" s="8">
        <v>0</v>
      </c>
      <c r="Q142" s="8">
        <v>100</v>
      </c>
      <c r="R142" s="8">
        <v>100</v>
      </c>
      <c r="S142" s="8">
        <v>100</v>
      </c>
      <c r="T142" s="8">
        <v>0</v>
      </c>
      <c r="U142" s="8">
        <v>0</v>
      </c>
      <c r="V142" s="8">
        <v>0</v>
      </c>
      <c r="W142" s="118"/>
      <c r="X142" s="118"/>
      <c r="Y142" s="118"/>
      <c r="Z142" s="118"/>
      <c r="AA142" s="118"/>
      <c r="AB142" s="118"/>
      <c r="AC142" s="118"/>
      <c r="AD142" s="118"/>
    </row>
    <row r="143" spans="1:30" s="115" customFormat="1" ht="12" x14ac:dyDescent="0.25">
      <c r="A143" s="118" t="s">
        <v>145</v>
      </c>
      <c r="B143" s="8">
        <v>2005</v>
      </c>
      <c r="C143" s="118" t="s">
        <v>17</v>
      </c>
      <c r="D143" s="8">
        <v>2665296</v>
      </c>
      <c r="E143" s="8">
        <v>100</v>
      </c>
      <c r="F143" s="8">
        <v>100</v>
      </c>
      <c r="G143" s="8">
        <v>100</v>
      </c>
      <c r="H143" s="8">
        <v>0</v>
      </c>
      <c r="I143" s="8">
        <v>0</v>
      </c>
      <c r="J143" s="8">
        <v>0</v>
      </c>
      <c r="K143" s="8">
        <v>100</v>
      </c>
      <c r="L143" s="8">
        <v>100</v>
      </c>
      <c r="M143" s="8">
        <v>100</v>
      </c>
      <c r="N143" s="8">
        <v>0</v>
      </c>
      <c r="O143" s="8">
        <v>0</v>
      </c>
      <c r="P143" s="8">
        <v>0</v>
      </c>
      <c r="Q143" s="8">
        <v>100</v>
      </c>
      <c r="R143" s="8">
        <v>100</v>
      </c>
      <c r="S143" s="8">
        <v>100</v>
      </c>
      <c r="T143" s="8">
        <v>0</v>
      </c>
      <c r="U143" s="8">
        <v>0</v>
      </c>
      <c r="V143" s="8">
        <v>0</v>
      </c>
      <c r="W143" s="118"/>
      <c r="X143" s="118"/>
      <c r="Y143" s="118"/>
      <c r="Z143" s="118"/>
      <c r="AA143" s="118"/>
      <c r="AB143" s="118"/>
      <c r="AC143" s="118"/>
      <c r="AD143" s="118"/>
    </row>
    <row r="144" spans="1:30" s="115" customFormat="1" ht="12" x14ac:dyDescent="0.25">
      <c r="A144" s="118" t="s">
        <v>145</v>
      </c>
      <c r="B144" s="8">
        <v>2006</v>
      </c>
      <c r="C144" s="118" t="s">
        <v>17</v>
      </c>
      <c r="D144" s="8">
        <v>2688672</v>
      </c>
      <c r="E144" s="8">
        <v>100</v>
      </c>
      <c r="F144" s="8">
        <v>100</v>
      </c>
      <c r="G144" s="8">
        <v>100</v>
      </c>
      <c r="H144" s="8">
        <v>0</v>
      </c>
      <c r="I144" s="8">
        <v>0</v>
      </c>
      <c r="J144" s="8">
        <v>0</v>
      </c>
      <c r="K144" s="8">
        <v>100</v>
      </c>
      <c r="L144" s="8">
        <v>100</v>
      </c>
      <c r="M144" s="8">
        <v>100</v>
      </c>
      <c r="N144" s="8">
        <v>0</v>
      </c>
      <c r="O144" s="8">
        <v>0</v>
      </c>
      <c r="P144" s="8">
        <v>0</v>
      </c>
      <c r="Q144" s="8">
        <v>100</v>
      </c>
      <c r="R144" s="8">
        <v>100</v>
      </c>
      <c r="S144" s="8">
        <v>100</v>
      </c>
      <c r="T144" s="8">
        <v>0</v>
      </c>
      <c r="U144" s="8">
        <v>0</v>
      </c>
      <c r="V144" s="8">
        <v>0</v>
      </c>
      <c r="W144" s="118"/>
      <c r="X144" s="118"/>
      <c r="Y144" s="118"/>
      <c r="Z144" s="118"/>
      <c r="AA144" s="118"/>
      <c r="AB144" s="118"/>
      <c r="AC144" s="118"/>
      <c r="AD144" s="118"/>
    </row>
    <row r="145" spans="1:30" s="115" customFormat="1" ht="12" x14ac:dyDescent="0.25">
      <c r="A145" s="118" t="s">
        <v>145</v>
      </c>
      <c r="B145" s="8">
        <v>2007</v>
      </c>
      <c r="C145" s="118" t="s">
        <v>17</v>
      </c>
      <c r="D145" s="8">
        <v>2718101</v>
      </c>
      <c r="E145" s="8">
        <v>100</v>
      </c>
      <c r="F145" s="8">
        <v>100</v>
      </c>
      <c r="G145" s="8">
        <v>100</v>
      </c>
      <c r="H145" s="8">
        <v>0</v>
      </c>
      <c r="I145" s="8">
        <v>0</v>
      </c>
      <c r="J145" s="8">
        <v>0</v>
      </c>
      <c r="K145" s="8">
        <v>100</v>
      </c>
      <c r="L145" s="8">
        <v>100</v>
      </c>
      <c r="M145" s="8">
        <v>100</v>
      </c>
      <c r="N145" s="8">
        <v>0</v>
      </c>
      <c r="O145" s="8">
        <v>0</v>
      </c>
      <c r="P145" s="8">
        <v>0</v>
      </c>
      <c r="Q145" s="8">
        <v>100</v>
      </c>
      <c r="R145" s="8">
        <v>100</v>
      </c>
      <c r="S145" s="8">
        <v>100</v>
      </c>
      <c r="T145" s="8">
        <v>0</v>
      </c>
      <c r="U145" s="8">
        <v>0</v>
      </c>
      <c r="V145" s="8">
        <v>0</v>
      </c>
      <c r="W145" s="118"/>
      <c r="X145" s="118"/>
      <c r="Y145" s="118"/>
      <c r="Z145" s="118"/>
      <c r="AA145" s="118"/>
      <c r="AB145" s="118"/>
      <c r="AC145" s="118"/>
      <c r="AD145" s="118"/>
    </row>
    <row r="146" spans="1:30" s="115" customFormat="1" ht="12" x14ac:dyDescent="0.25">
      <c r="A146" s="118" t="s">
        <v>145</v>
      </c>
      <c r="B146" s="8">
        <v>2008</v>
      </c>
      <c r="C146" s="118" t="s">
        <v>17</v>
      </c>
      <c r="D146" s="8">
        <v>2749150</v>
      </c>
      <c r="E146" s="8">
        <v>100</v>
      </c>
      <c r="F146" s="8">
        <v>100</v>
      </c>
      <c r="G146" s="8">
        <v>100</v>
      </c>
      <c r="H146" s="8">
        <v>0</v>
      </c>
      <c r="I146" s="8">
        <v>0</v>
      </c>
      <c r="J146" s="8">
        <v>0</v>
      </c>
      <c r="K146" s="8">
        <v>100</v>
      </c>
      <c r="L146" s="8">
        <v>100</v>
      </c>
      <c r="M146" s="8">
        <v>100</v>
      </c>
      <c r="N146" s="8">
        <v>0</v>
      </c>
      <c r="O146" s="8">
        <v>0</v>
      </c>
      <c r="P146" s="8">
        <v>0</v>
      </c>
      <c r="Q146" s="8">
        <v>100</v>
      </c>
      <c r="R146" s="8">
        <v>100</v>
      </c>
      <c r="S146" s="8">
        <v>100</v>
      </c>
      <c r="T146" s="8">
        <v>0</v>
      </c>
      <c r="U146" s="8">
        <v>0</v>
      </c>
      <c r="V146" s="8">
        <v>0</v>
      </c>
      <c r="W146" s="118"/>
      <c r="X146" s="118"/>
      <c r="Y146" s="118"/>
      <c r="Z146" s="118"/>
      <c r="AA146" s="118"/>
      <c r="AB146" s="118"/>
      <c r="AC146" s="118"/>
      <c r="AD146" s="118"/>
    </row>
    <row r="147" spans="1:30" s="115" customFormat="1" ht="12" x14ac:dyDescent="0.25">
      <c r="A147" s="118" t="s">
        <v>145</v>
      </c>
      <c r="B147" s="8">
        <v>2009</v>
      </c>
      <c r="C147" s="118" t="s">
        <v>17</v>
      </c>
      <c r="D147" s="8">
        <v>2777996</v>
      </c>
      <c r="E147" s="8">
        <v>100</v>
      </c>
      <c r="F147" s="8">
        <v>100</v>
      </c>
      <c r="G147" s="8">
        <v>100</v>
      </c>
      <c r="H147" s="8">
        <v>0</v>
      </c>
      <c r="I147" s="8">
        <v>0</v>
      </c>
      <c r="J147" s="8">
        <v>0</v>
      </c>
      <c r="K147" s="8">
        <v>100</v>
      </c>
      <c r="L147" s="8">
        <v>100</v>
      </c>
      <c r="M147" s="8">
        <v>100</v>
      </c>
      <c r="N147" s="8">
        <v>0</v>
      </c>
      <c r="O147" s="8">
        <v>0</v>
      </c>
      <c r="P147" s="8">
        <v>0</v>
      </c>
      <c r="Q147" s="8">
        <v>100</v>
      </c>
      <c r="R147" s="8">
        <v>100</v>
      </c>
      <c r="S147" s="8">
        <v>100</v>
      </c>
      <c r="T147" s="8">
        <v>0</v>
      </c>
      <c r="U147" s="8">
        <v>0</v>
      </c>
      <c r="V147" s="8">
        <v>0</v>
      </c>
      <c r="W147" s="118"/>
      <c r="X147" s="118"/>
      <c r="Y147" s="118"/>
      <c r="Z147" s="118"/>
      <c r="AA147" s="118"/>
      <c r="AB147" s="118"/>
      <c r="AC147" s="118"/>
      <c r="AD147" s="118"/>
    </row>
    <row r="148" spans="1:30" s="115" customFormat="1" ht="12" x14ac:dyDescent="0.25">
      <c r="A148" s="118" t="s">
        <v>145</v>
      </c>
      <c r="B148" s="8">
        <v>2010</v>
      </c>
      <c r="C148" s="118" t="s">
        <v>17</v>
      </c>
      <c r="D148" s="8">
        <v>2799628</v>
      </c>
      <c r="E148" s="8">
        <v>100</v>
      </c>
      <c r="F148" s="8">
        <v>100</v>
      </c>
      <c r="G148" s="8">
        <v>100</v>
      </c>
      <c r="H148" s="8">
        <v>0</v>
      </c>
      <c r="I148" s="8">
        <v>0</v>
      </c>
      <c r="J148" s="8">
        <v>0</v>
      </c>
      <c r="K148" s="8">
        <v>100</v>
      </c>
      <c r="L148" s="8">
        <v>100</v>
      </c>
      <c r="M148" s="8">
        <v>100</v>
      </c>
      <c r="N148" s="8">
        <v>0</v>
      </c>
      <c r="O148" s="8">
        <v>0</v>
      </c>
      <c r="P148" s="8">
        <v>0</v>
      </c>
      <c r="Q148" s="8">
        <v>100</v>
      </c>
      <c r="R148" s="8">
        <v>100</v>
      </c>
      <c r="S148" s="8">
        <v>100</v>
      </c>
      <c r="T148" s="8">
        <v>0</v>
      </c>
      <c r="U148" s="8">
        <v>0</v>
      </c>
      <c r="V148" s="8">
        <v>0</v>
      </c>
      <c r="W148" s="118"/>
      <c r="X148" s="118"/>
      <c r="Y148" s="118"/>
      <c r="Z148" s="118"/>
      <c r="AA148" s="118"/>
      <c r="AB148" s="118"/>
      <c r="AC148" s="118"/>
      <c r="AD148" s="118"/>
    </row>
    <row r="149" spans="1:30" s="115" customFormat="1" ht="12" x14ac:dyDescent="0.25">
      <c r="A149" s="118" t="s">
        <v>145</v>
      </c>
      <c r="B149" s="8">
        <v>2011</v>
      </c>
      <c r="C149" s="118" t="s">
        <v>17</v>
      </c>
      <c r="D149" s="8">
        <v>2819027</v>
      </c>
      <c r="E149" s="8">
        <v>100</v>
      </c>
      <c r="F149" s="8">
        <v>100</v>
      </c>
      <c r="G149" s="8">
        <v>100</v>
      </c>
      <c r="H149" s="8">
        <v>0</v>
      </c>
      <c r="I149" s="8">
        <v>0</v>
      </c>
      <c r="J149" s="8">
        <v>0</v>
      </c>
      <c r="K149" s="8">
        <v>100</v>
      </c>
      <c r="L149" s="8">
        <v>100</v>
      </c>
      <c r="M149" s="8">
        <v>100</v>
      </c>
      <c r="N149" s="8">
        <v>0</v>
      </c>
      <c r="O149" s="8">
        <v>0</v>
      </c>
      <c r="P149" s="8">
        <v>0</v>
      </c>
      <c r="Q149" s="8">
        <v>100</v>
      </c>
      <c r="R149" s="8">
        <v>100</v>
      </c>
      <c r="S149" s="8">
        <v>100</v>
      </c>
      <c r="T149" s="8">
        <v>0</v>
      </c>
      <c r="U149" s="8">
        <v>0</v>
      </c>
      <c r="V149" s="8">
        <v>0</v>
      </c>
      <c r="W149" s="118"/>
      <c r="X149" s="118"/>
      <c r="Y149" s="118"/>
      <c r="Z149" s="118"/>
      <c r="AA149" s="118"/>
      <c r="AB149" s="118"/>
      <c r="AC149" s="118"/>
      <c r="AD149" s="118"/>
    </row>
    <row r="150" spans="1:30" s="115" customFormat="1" ht="12" x14ac:dyDescent="0.25">
      <c r="A150" s="118" t="s">
        <v>145</v>
      </c>
      <c r="B150" s="8">
        <v>2012</v>
      </c>
      <c r="C150" s="118" t="s">
        <v>17</v>
      </c>
      <c r="D150" s="8">
        <v>2817917</v>
      </c>
      <c r="E150" s="8">
        <v>100</v>
      </c>
      <c r="F150" s="8">
        <v>100</v>
      </c>
      <c r="G150" s="8">
        <v>100</v>
      </c>
      <c r="H150" s="8">
        <v>0</v>
      </c>
      <c r="I150" s="8">
        <v>0</v>
      </c>
      <c r="J150" s="8">
        <v>0</v>
      </c>
      <c r="K150" s="8">
        <v>100</v>
      </c>
      <c r="L150" s="8">
        <v>100</v>
      </c>
      <c r="M150" s="8">
        <v>100</v>
      </c>
      <c r="N150" s="8">
        <v>0</v>
      </c>
      <c r="O150" s="8">
        <v>0</v>
      </c>
      <c r="P150" s="8">
        <v>0</v>
      </c>
      <c r="Q150" s="8">
        <v>100</v>
      </c>
      <c r="R150" s="8">
        <v>100</v>
      </c>
      <c r="S150" s="8">
        <v>100</v>
      </c>
      <c r="T150" s="8">
        <v>0</v>
      </c>
      <c r="U150" s="8">
        <v>0</v>
      </c>
      <c r="V150" s="8">
        <v>0</v>
      </c>
      <c r="W150" s="118"/>
      <c r="X150" s="118"/>
      <c r="Y150" s="118"/>
      <c r="Z150" s="118"/>
      <c r="AA150" s="118"/>
      <c r="AB150" s="118"/>
      <c r="AC150" s="118"/>
      <c r="AD150" s="118"/>
    </row>
    <row r="151" spans="1:30" s="115" customFormat="1" ht="12" x14ac:dyDescent="0.25">
      <c r="A151" s="118" t="s">
        <v>145</v>
      </c>
      <c r="B151" s="8">
        <v>2013</v>
      </c>
      <c r="C151" s="118" t="s">
        <v>17</v>
      </c>
      <c r="D151" s="8">
        <v>2829496</v>
      </c>
      <c r="E151" s="8">
        <v>100</v>
      </c>
      <c r="F151" s="8">
        <v>100</v>
      </c>
      <c r="G151" s="8">
        <v>100</v>
      </c>
      <c r="H151" s="8">
        <v>0</v>
      </c>
      <c r="I151" s="8">
        <v>0</v>
      </c>
      <c r="J151" s="8">
        <v>0</v>
      </c>
      <c r="K151" s="8">
        <v>100</v>
      </c>
      <c r="L151" s="8">
        <v>100</v>
      </c>
      <c r="M151" s="8">
        <v>100</v>
      </c>
      <c r="N151" s="8">
        <v>0</v>
      </c>
      <c r="O151" s="8">
        <v>0</v>
      </c>
      <c r="P151" s="8">
        <v>0</v>
      </c>
      <c r="Q151" s="8">
        <v>100</v>
      </c>
      <c r="R151" s="8">
        <v>100</v>
      </c>
      <c r="S151" s="8">
        <v>100</v>
      </c>
      <c r="T151" s="8">
        <v>0</v>
      </c>
      <c r="U151" s="8">
        <v>0</v>
      </c>
      <c r="V151" s="8">
        <v>0</v>
      </c>
      <c r="W151" s="118"/>
      <c r="X151" s="118"/>
      <c r="Y151" s="118"/>
      <c r="Z151" s="118"/>
      <c r="AA151" s="118"/>
      <c r="AB151" s="118"/>
      <c r="AC151" s="118"/>
      <c r="AD151" s="118"/>
    </row>
    <row r="152" spans="1:30" s="115" customFormat="1" ht="12" x14ac:dyDescent="0.25">
      <c r="A152" s="118" t="s">
        <v>145</v>
      </c>
      <c r="B152" s="8">
        <v>2014</v>
      </c>
      <c r="C152" s="118" t="s">
        <v>17</v>
      </c>
      <c r="D152" s="8">
        <v>2841292</v>
      </c>
      <c r="E152" s="8">
        <v>100</v>
      </c>
      <c r="F152" s="8">
        <v>100</v>
      </c>
      <c r="G152" s="8">
        <v>100</v>
      </c>
      <c r="H152" s="8">
        <v>0</v>
      </c>
      <c r="I152" s="8">
        <v>0</v>
      </c>
      <c r="J152" s="8">
        <v>0</v>
      </c>
      <c r="K152" s="8">
        <v>100</v>
      </c>
      <c r="L152" s="8">
        <v>100</v>
      </c>
      <c r="M152" s="8">
        <v>100</v>
      </c>
      <c r="N152" s="8">
        <v>0</v>
      </c>
      <c r="O152" s="8">
        <v>0</v>
      </c>
      <c r="P152" s="8">
        <v>0</v>
      </c>
      <c r="Q152" s="8">
        <v>100</v>
      </c>
      <c r="R152" s="8">
        <v>100</v>
      </c>
      <c r="S152" s="8">
        <v>100</v>
      </c>
      <c r="T152" s="8">
        <v>0</v>
      </c>
      <c r="U152" s="8">
        <v>0</v>
      </c>
      <c r="V152" s="8">
        <v>0</v>
      </c>
      <c r="W152" s="118"/>
      <c r="X152" s="118"/>
      <c r="Y152" s="118"/>
      <c r="Z152" s="118"/>
      <c r="AA152" s="118"/>
      <c r="AB152" s="118"/>
      <c r="AC152" s="118"/>
      <c r="AD152" s="118"/>
    </row>
    <row r="153" spans="1:30" s="115" customFormat="1" ht="12" x14ac:dyDescent="0.25">
      <c r="A153" s="118" t="s">
        <v>145</v>
      </c>
      <c r="B153" s="8">
        <v>2015</v>
      </c>
      <c r="C153" s="118" t="s">
        <v>17</v>
      </c>
      <c r="D153" s="8">
        <v>2845664</v>
      </c>
      <c r="E153" s="8">
        <v>100</v>
      </c>
      <c r="F153" s="8">
        <v>100</v>
      </c>
      <c r="G153" s="8">
        <v>100</v>
      </c>
      <c r="H153" s="8">
        <v>0</v>
      </c>
      <c r="I153" s="8">
        <v>0</v>
      </c>
      <c r="J153" s="8">
        <v>0</v>
      </c>
      <c r="K153" s="8">
        <v>100</v>
      </c>
      <c r="L153" s="8">
        <v>100</v>
      </c>
      <c r="M153" s="8">
        <v>100</v>
      </c>
      <c r="N153" s="8">
        <v>0</v>
      </c>
      <c r="O153" s="8">
        <v>0</v>
      </c>
      <c r="P153" s="8">
        <v>0</v>
      </c>
      <c r="Q153" s="8">
        <v>100</v>
      </c>
      <c r="R153" s="8">
        <v>100</v>
      </c>
      <c r="S153" s="8">
        <v>100</v>
      </c>
      <c r="T153" s="8">
        <v>0</v>
      </c>
      <c r="U153" s="8">
        <v>0</v>
      </c>
      <c r="V153" s="8">
        <v>0</v>
      </c>
      <c r="W153" s="118"/>
      <c r="X153" s="118"/>
      <c r="Y153" s="118"/>
      <c r="Z153" s="118"/>
      <c r="AA153" s="118"/>
      <c r="AB153" s="118"/>
      <c r="AC153" s="118"/>
      <c r="AD153" s="118"/>
    </row>
    <row r="154" spans="1:30" s="115" customFormat="1" ht="12" x14ac:dyDescent="0.25">
      <c r="A154" s="118" t="s">
        <v>145</v>
      </c>
      <c r="B154" s="8">
        <v>2016</v>
      </c>
      <c r="C154" s="118" t="s">
        <v>17</v>
      </c>
      <c r="D154" s="8">
        <v>2837133</v>
      </c>
      <c r="E154" s="8">
        <v>100</v>
      </c>
      <c r="F154" s="8">
        <v>100</v>
      </c>
      <c r="G154" s="8">
        <v>100</v>
      </c>
      <c r="H154" s="8">
        <v>0</v>
      </c>
      <c r="I154" s="8">
        <v>0</v>
      </c>
      <c r="J154" s="8">
        <v>0</v>
      </c>
      <c r="K154" s="8">
        <v>100</v>
      </c>
      <c r="L154" s="8">
        <v>100</v>
      </c>
      <c r="M154" s="8">
        <v>100</v>
      </c>
      <c r="N154" s="8">
        <v>0</v>
      </c>
      <c r="O154" s="8">
        <v>0</v>
      </c>
      <c r="P154" s="8">
        <v>0</v>
      </c>
      <c r="Q154" s="8">
        <v>100</v>
      </c>
      <c r="R154" s="8">
        <v>100</v>
      </c>
      <c r="S154" s="8">
        <v>100</v>
      </c>
      <c r="T154" s="8">
        <v>0</v>
      </c>
      <c r="U154" s="8">
        <v>0</v>
      </c>
      <c r="V154" s="8">
        <v>0</v>
      </c>
      <c r="W154" s="118"/>
      <c r="X154" s="118"/>
      <c r="Y154" s="118"/>
      <c r="Z154" s="118"/>
      <c r="AA154" s="118"/>
      <c r="AB154" s="118"/>
      <c r="AC154" s="118"/>
      <c r="AD154" s="118"/>
    </row>
    <row r="155" spans="1:30" s="115" customFormat="1" ht="12" x14ac:dyDescent="0.25">
      <c r="A155" s="118" t="s">
        <v>145</v>
      </c>
      <c r="B155" s="8">
        <v>2017</v>
      </c>
      <c r="C155" s="118" t="s">
        <v>17</v>
      </c>
      <c r="D155" s="8">
        <v>2823241</v>
      </c>
      <c r="E155" s="8">
        <v>100</v>
      </c>
      <c r="F155" s="8">
        <v>100</v>
      </c>
      <c r="G155" s="8">
        <v>100</v>
      </c>
      <c r="H155" s="8">
        <v>0</v>
      </c>
      <c r="I155" s="8">
        <v>0</v>
      </c>
      <c r="J155" s="8">
        <v>0</v>
      </c>
      <c r="K155" s="8">
        <v>100</v>
      </c>
      <c r="L155" s="8">
        <v>100</v>
      </c>
      <c r="M155" s="8">
        <v>100</v>
      </c>
      <c r="N155" s="8">
        <v>0</v>
      </c>
      <c r="O155" s="8">
        <v>0</v>
      </c>
      <c r="P155" s="8">
        <v>0</v>
      </c>
      <c r="Q155" s="8">
        <v>100</v>
      </c>
      <c r="R155" s="8">
        <v>100</v>
      </c>
      <c r="S155" s="8">
        <v>100</v>
      </c>
      <c r="T155" s="8">
        <v>0</v>
      </c>
      <c r="U155" s="8">
        <v>0</v>
      </c>
      <c r="V155" s="8">
        <v>0</v>
      </c>
      <c r="W155" s="118"/>
      <c r="X155" s="118"/>
      <c r="Y155" s="118"/>
      <c r="Z155" s="118"/>
      <c r="AA155" s="118"/>
      <c r="AB155" s="118"/>
      <c r="AC155" s="118"/>
      <c r="AD155" s="118"/>
    </row>
    <row r="156" spans="1:30" s="115" customFormat="1" ht="12" x14ac:dyDescent="0.25">
      <c r="A156" s="118" t="s">
        <v>145</v>
      </c>
      <c r="B156" s="8">
        <v>2018</v>
      </c>
      <c r="C156" s="118" t="s">
        <v>17</v>
      </c>
      <c r="D156" s="8">
        <v>2789993</v>
      </c>
      <c r="E156" s="8">
        <v>100</v>
      </c>
      <c r="F156" s="8">
        <v>100</v>
      </c>
      <c r="G156" s="8">
        <v>100</v>
      </c>
      <c r="H156" s="8">
        <v>0</v>
      </c>
      <c r="I156" s="8">
        <v>0</v>
      </c>
      <c r="J156" s="8">
        <v>0</v>
      </c>
      <c r="K156" s="8">
        <v>100</v>
      </c>
      <c r="L156" s="8">
        <v>100</v>
      </c>
      <c r="M156" s="8">
        <v>100</v>
      </c>
      <c r="N156" s="8">
        <v>0</v>
      </c>
      <c r="O156" s="8">
        <v>0</v>
      </c>
      <c r="P156" s="8">
        <v>0</v>
      </c>
      <c r="Q156" s="8">
        <v>100</v>
      </c>
      <c r="R156" s="8">
        <v>100</v>
      </c>
      <c r="S156" s="8">
        <v>100</v>
      </c>
      <c r="T156" s="8">
        <v>0</v>
      </c>
      <c r="U156" s="8">
        <v>0</v>
      </c>
      <c r="V156" s="8">
        <v>0</v>
      </c>
      <c r="W156" s="118"/>
      <c r="X156" s="118"/>
      <c r="Y156" s="118"/>
      <c r="Z156" s="118"/>
      <c r="AA156" s="118"/>
      <c r="AB156" s="118"/>
      <c r="AC156" s="118"/>
      <c r="AD156" s="118"/>
    </row>
    <row r="157" spans="1:30" s="115" customFormat="1" ht="12" x14ac:dyDescent="0.25">
      <c r="A157" s="118" t="s">
        <v>145</v>
      </c>
      <c r="B157" s="8">
        <v>2019</v>
      </c>
      <c r="C157" s="118" t="s">
        <v>17</v>
      </c>
      <c r="D157" s="8">
        <v>2753426</v>
      </c>
      <c r="E157" s="8">
        <v>100</v>
      </c>
      <c r="F157" s="8">
        <v>100</v>
      </c>
      <c r="G157" s="8">
        <v>100</v>
      </c>
      <c r="H157" s="8">
        <v>0</v>
      </c>
      <c r="I157" s="8">
        <v>0</v>
      </c>
      <c r="J157" s="8">
        <v>0</v>
      </c>
      <c r="K157" s="8">
        <v>100</v>
      </c>
      <c r="L157" s="8">
        <v>100</v>
      </c>
      <c r="M157" s="8">
        <v>100</v>
      </c>
      <c r="N157" s="8">
        <v>0</v>
      </c>
      <c r="O157" s="8">
        <v>0</v>
      </c>
      <c r="P157" s="8">
        <v>0</v>
      </c>
      <c r="Q157" s="8">
        <v>100</v>
      </c>
      <c r="R157" s="8">
        <v>100</v>
      </c>
      <c r="S157" s="8">
        <v>100</v>
      </c>
      <c r="T157" s="8">
        <v>0</v>
      </c>
      <c r="U157" s="8">
        <v>0</v>
      </c>
      <c r="V157" s="8">
        <v>0</v>
      </c>
      <c r="W157" s="118"/>
      <c r="X157" s="118"/>
      <c r="Y157" s="118"/>
      <c r="Z157" s="118"/>
      <c r="AA157" s="118"/>
      <c r="AB157" s="118"/>
      <c r="AC157" s="118"/>
      <c r="AD157" s="118"/>
    </row>
    <row r="158" spans="1:30" s="115" customFormat="1" ht="12" x14ac:dyDescent="0.25">
      <c r="A158" s="118" t="s">
        <v>145</v>
      </c>
      <c r="B158" s="8">
        <v>2020</v>
      </c>
      <c r="C158" s="118" t="s">
        <v>17</v>
      </c>
      <c r="D158" s="8">
        <v>2691576</v>
      </c>
      <c r="E158" s="8">
        <v>100</v>
      </c>
      <c r="F158" s="8">
        <v>100</v>
      </c>
      <c r="G158" s="8">
        <v>100</v>
      </c>
      <c r="H158" s="8">
        <v>0</v>
      </c>
      <c r="I158" s="8">
        <v>0</v>
      </c>
      <c r="J158" s="8">
        <v>0</v>
      </c>
      <c r="K158" s="8">
        <v>100</v>
      </c>
      <c r="L158" s="8">
        <v>100</v>
      </c>
      <c r="M158" s="8">
        <v>100</v>
      </c>
      <c r="N158" s="8">
        <v>0</v>
      </c>
      <c r="O158" s="8">
        <v>0</v>
      </c>
      <c r="P158" s="8">
        <v>0</v>
      </c>
      <c r="Q158" s="8">
        <v>100</v>
      </c>
      <c r="R158" s="8">
        <v>100</v>
      </c>
      <c r="S158" s="8">
        <v>100</v>
      </c>
      <c r="T158" s="8">
        <v>0</v>
      </c>
      <c r="U158" s="8">
        <v>0</v>
      </c>
      <c r="V158" s="8">
        <v>0</v>
      </c>
      <c r="W158" s="118"/>
      <c r="X158" s="118"/>
      <c r="Y158" s="118"/>
      <c r="Z158" s="118"/>
      <c r="AA158" s="118"/>
      <c r="AB158" s="118"/>
      <c r="AC158" s="118"/>
      <c r="AD158" s="118"/>
    </row>
    <row r="159" spans="1:30" s="115" customFormat="1" ht="12" x14ac:dyDescent="0.25">
      <c r="A159" s="118" t="s">
        <v>145</v>
      </c>
      <c r="B159" s="8">
        <v>2021</v>
      </c>
      <c r="C159" s="118" t="s">
        <v>17</v>
      </c>
      <c r="D159" s="8">
        <v>2642214</v>
      </c>
      <c r="E159" s="8">
        <v>100</v>
      </c>
      <c r="F159" s="8">
        <v>100</v>
      </c>
      <c r="G159" s="8">
        <v>100</v>
      </c>
      <c r="H159" s="8">
        <v>0</v>
      </c>
      <c r="I159" s="8">
        <v>0</v>
      </c>
      <c r="J159" s="8">
        <v>0</v>
      </c>
      <c r="K159" s="8">
        <v>100</v>
      </c>
      <c r="L159" s="8">
        <v>100</v>
      </c>
      <c r="M159" s="8">
        <v>100</v>
      </c>
      <c r="N159" s="8">
        <v>0</v>
      </c>
      <c r="O159" s="8">
        <v>0</v>
      </c>
      <c r="P159" s="8">
        <v>0</v>
      </c>
      <c r="Q159" s="8">
        <v>100</v>
      </c>
      <c r="R159" s="8">
        <v>100</v>
      </c>
      <c r="S159" s="8">
        <v>100</v>
      </c>
      <c r="T159" s="8">
        <v>0</v>
      </c>
      <c r="U159" s="8">
        <v>0</v>
      </c>
      <c r="V159" s="8">
        <v>0</v>
      </c>
      <c r="W159" s="118"/>
      <c r="X159" s="118"/>
      <c r="Y159" s="118"/>
      <c r="Z159" s="118"/>
      <c r="AA159" s="118"/>
      <c r="AB159" s="118"/>
      <c r="AC159" s="118"/>
      <c r="AD159" s="118"/>
    </row>
    <row r="160" spans="1:30" s="115" customFormat="1" ht="12" x14ac:dyDescent="0.25">
      <c r="A160" s="118" t="s">
        <v>145</v>
      </c>
      <c r="B160" s="8">
        <v>2022</v>
      </c>
      <c r="C160" s="118" t="s">
        <v>17</v>
      </c>
      <c r="D160" s="8">
        <v>2588942</v>
      </c>
      <c r="E160" s="8">
        <v>100</v>
      </c>
      <c r="F160" s="8">
        <v>100</v>
      </c>
      <c r="G160" s="8">
        <v>100</v>
      </c>
      <c r="H160" s="8">
        <v>0</v>
      </c>
      <c r="I160" s="8">
        <v>0</v>
      </c>
      <c r="J160" s="8">
        <v>0</v>
      </c>
      <c r="K160" s="8">
        <v>100</v>
      </c>
      <c r="L160" s="8">
        <v>100</v>
      </c>
      <c r="M160" s="8">
        <v>100</v>
      </c>
      <c r="N160" s="8">
        <v>0</v>
      </c>
      <c r="O160" s="8">
        <v>0</v>
      </c>
      <c r="P160" s="8">
        <v>0</v>
      </c>
      <c r="Q160" s="8">
        <v>100</v>
      </c>
      <c r="R160" s="8">
        <v>100</v>
      </c>
      <c r="S160" s="8">
        <v>100</v>
      </c>
      <c r="T160" s="8">
        <v>0</v>
      </c>
      <c r="U160" s="8">
        <v>0</v>
      </c>
      <c r="V160" s="8">
        <v>0</v>
      </c>
      <c r="W160" s="118"/>
      <c r="X160" s="118"/>
      <c r="Y160" s="118"/>
      <c r="Z160" s="118"/>
      <c r="AA160" s="118"/>
      <c r="AB160" s="118"/>
      <c r="AC160" s="118"/>
      <c r="AD160" s="118"/>
    </row>
    <row r="161" spans="1:30" s="115" customFormat="1" ht="12" x14ac:dyDescent="0.25">
      <c r="A161" s="118" t="s">
        <v>145</v>
      </c>
      <c r="B161" s="8">
        <v>2023</v>
      </c>
      <c r="C161" s="118" t="s">
        <v>17</v>
      </c>
      <c r="D161" s="8">
        <v>2534675</v>
      </c>
      <c r="E161" s="8">
        <v>100</v>
      </c>
      <c r="F161" s="8">
        <v>100</v>
      </c>
      <c r="G161" s="8">
        <v>100</v>
      </c>
      <c r="H161" s="8">
        <v>0</v>
      </c>
      <c r="I161" s="8">
        <v>0</v>
      </c>
      <c r="J161" s="8">
        <v>0</v>
      </c>
      <c r="K161" s="8">
        <v>100</v>
      </c>
      <c r="L161" s="8">
        <v>100</v>
      </c>
      <c r="M161" s="8">
        <v>100</v>
      </c>
      <c r="N161" s="8">
        <v>0</v>
      </c>
      <c r="O161" s="8">
        <v>0</v>
      </c>
      <c r="P161" s="8">
        <v>0</v>
      </c>
      <c r="Q161" s="8">
        <v>100</v>
      </c>
      <c r="R161" s="8">
        <v>100</v>
      </c>
      <c r="S161" s="8">
        <v>100</v>
      </c>
      <c r="T161" s="8">
        <v>0</v>
      </c>
      <c r="U161" s="8">
        <v>0</v>
      </c>
      <c r="V161" s="8">
        <v>0</v>
      </c>
      <c r="W161" s="118"/>
      <c r="X161" s="118"/>
      <c r="Y161" s="118"/>
      <c r="Z161" s="118"/>
      <c r="AA161" s="118"/>
      <c r="AB161" s="118"/>
      <c r="AC161" s="118"/>
      <c r="AD161" s="118"/>
    </row>
    <row r="162" spans="1:30" s="115" customFormat="1" ht="12" x14ac:dyDescent="0.25">
      <c r="A162" s="118" t="s">
        <v>145</v>
      </c>
      <c r="B162" s="8">
        <v>2024</v>
      </c>
      <c r="C162" s="118" t="s">
        <v>17</v>
      </c>
      <c r="D162" s="8">
        <v>2721945</v>
      </c>
      <c r="E162" s="8">
        <v>100</v>
      </c>
      <c r="F162" s="8">
        <v>100</v>
      </c>
      <c r="G162" s="8">
        <v>100</v>
      </c>
      <c r="H162" s="8">
        <v>0</v>
      </c>
      <c r="I162" s="8">
        <v>0</v>
      </c>
      <c r="J162" s="8">
        <v>0</v>
      </c>
      <c r="K162" s="8">
        <v>100</v>
      </c>
      <c r="L162" s="8">
        <v>100</v>
      </c>
      <c r="M162" s="8">
        <v>100</v>
      </c>
      <c r="N162" s="8">
        <v>0</v>
      </c>
      <c r="O162" s="8">
        <v>0</v>
      </c>
      <c r="P162" s="8">
        <v>0</v>
      </c>
      <c r="Q162" s="8">
        <v>100</v>
      </c>
      <c r="R162" s="8">
        <v>100</v>
      </c>
      <c r="S162" s="8">
        <v>100</v>
      </c>
      <c r="T162" s="8">
        <v>0</v>
      </c>
      <c r="U162" s="8">
        <v>0</v>
      </c>
      <c r="V162" s="8">
        <v>0</v>
      </c>
      <c r="W162" s="118"/>
      <c r="X162" s="118"/>
      <c r="Y162" s="118"/>
      <c r="Z162" s="118"/>
      <c r="AA162" s="118"/>
      <c r="AB162" s="118"/>
      <c r="AC162" s="118"/>
      <c r="AD162" s="118"/>
    </row>
    <row r="163" spans="1:30" s="115" customFormat="1" ht="12" x14ac:dyDescent="0.25">
      <c r="A163" s="118" t="s">
        <v>145</v>
      </c>
      <c r="B163" s="8">
        <v>2025</v>
      </c>
      <c r="C163" s="118" t="s">
        <v>17</v>
      </c>
      <c r="D163" s="8">
        <v>2720341</v>
      </c>
      <c r="E163" s="8">
        <v>100</v>
      </c>
      <c r="F163" s="8">
        <v>100</v>
      </c>
      <c r="G163" s="8">
        <v>100</v>
      </c>
      <c r="H163" s="8">
        <v>0</v>
      </c>
      <c r="I163" s="8">
        <v>0</v>
      </c>
      <c r="J163" s="8">
        <v>0</v>
      </c>
      <c r="K163" s="8">
        <v>100</v>
      </c>
      <c r="L163" s="8">
        <v>100</v>
      </c>
      <c r="M163" s="8">
        <v>100</v>
      </c>
      <c r="N163" s="8">
        <v>0</v>
      </c>
      <c r="O163" s="8">
        <v>0</v>
      </c>
      <c r="P163" s="8">
        <v>0</v>
      </c>
      <c r="Q163" s="8">
        <v>100</v>
      </c>
      <c r="R163" s="8">
        <v>100</v>
      </c>
      <c r="S163" s="8">
        <v>100</v>
      </c>
      <c r="T163" s="8">
        <v>0</v>
      </c>
      <c r="U163" s="8">
        <v>0</v>
      </c>
      <c r="V163" s="8">
        <v>0</v>
      </c>
      <c r="W163" s="118"/>
      <c r="X163" s="118"/>
      <c r="Y163" s="118"/>
      <c r="Z163" s="118"/>
      <c r="AA163" s="118"/>
      <c r="AB163" s="118"/>
      <c r="AC163" s="118"/>
      <c r="AD163" s="118"/>
    </row>
    <row r="164" spans="1:30" s="115" customFormat="1" ht="12" x14ac:dyDescent="0.25">
      <c r="A164" s="118" t="s">
        <v>145</v>
      </c>
      <c r="B164" s="8">
        <v>2026</v>
      </c>
      <c r="C164" s="118" t="s">
        <v>17</v>
      </c>
      <c r="D164" s="8"/>
      <c r="E164" s="8">
        <v>100</v>
      </c>
      <c r="F164" s="8">
        <v>100</v>
      </c>
      <c r="G164" s="8">
        <v>100</v>
      </c>
      <c r="H164" s="8">
        <v>0</v>
      </c>
      <c r="I164" s="8">
        <v>0</v>
      </c>
      <c r="J164" s="8">
        <v>0</v>
      </c>
      <c r="K164" s="8">
        <v>100</v>
      </c>
      <c r="L164" s="8">
        <v>100</v>
      </c>
      <c r="M164" s="8">
        <v>100</v>
      </c>
      <c r="N164" s="8">
        <v>0</v>
      </c>
      <c r="O164" s="8">
        <v>0</v>
      </c>
      <c r="P164" s="8">
        <v>0</v>
      </c>
      <c r="Q164" s="8">
        <v>100</v>
      </c>
      <c r="R164" s="8">
        <v>100</v>
      </c>
      <c r="S164" s="8">
        <v>100</v>
      </c>
      <c r="T164" s="8">
        <v>0</v>
      </c>
      <c r="U164" s="8">
        <v>0</v>
      </c>
      <c r="V164" s="8">
        <v>0</v>
      </c>
      <c r="W164" s="118"/>
      <c r="X164" s="118"/>
      <c r="Y164" s="118"/>
      <c r="Z164" s="118"/>
      <c r="AA164" s="118"/>
      <c r="AB164" s="118"/>
      <c r="AC164" s="118"/>
      <c r="AD164" s="118"/>
    </row>
    <row r="165" spans="1:30" s="115" customFormat="1" ht="12" x14ac:dyDescent="0.25">
      <c r="A165" s="118" t="s">
        <v>145</v>
      </c>
      <c r="B165" s="8">
        <v>2027</v>
      </c>
      <c r="C165" s="118" t="s">
        <v>17</v>
      </c>
      <c r="D165" s="8"/>
      <c r="E165" s="8">
        <v>100</v>
      </c>
      <c r="F165" s="8">
        <v>100</v>
      </c>
      <c r="G165" s="8">
        <v>100</v>
      </c>
      <c r="H165" s="8">
        <v>0</v>
      </c>
      <c r="I165" s="8">
        <v>0</v>
      </c>
      <c r="J165" s="8">
        <v>0</v>
      </c>
      <c r="K165" s="8">
        <v>100</v>
      </c>
      <c r="L165" s="8">
        <v>100</v>
      </c>
      <c r="M165" s="8">
        <v>100</v>
      </c>
      <c r="N165" s="8">
        <v>0</v>
      </c>
      <c r="O165" s="8">
        <v>0</v>
      </c>
      <c r="P165" s="8">
        <v>0</v>
      </c>
      <c r="Q165" s="8">
        <v>100</v>
      </c>
      <c r="R165" s="8">
        <v>100</v>
      </c>
      <c r="S165" s="8">
        <v>100</v>
      </c>
      <c r="T165" s="8">
        <v>0</v>
      </c>
      <c r="U165" s="8">
        <v>0</v>
      </c>
      <c r="V165" s="8">
        <v>0</v>
      </c>
      <c r="W165" s="118"/>
      <c r="X165" s="118"/>
      <c r="Y165" s="118"/>
      <c r="Z165" s="118"/>
      <c r="AA165" s="118"/>
      <c r="AB165" s="118"/>
      <c r="AC165" s="118"/>
      <c r="AD165" s="118"/>
    </row>
    <row r="166" spans="1:30" s="115" customFormat="1" ht="12" x14ac:dyDescent="0.25">
      <c r="A166" s="118" t="s">
        <v>145</v>
      </c>
      <c r="B166" s="8">
        <v>2028</v>
      </c>
      <c r="C166" s="118" t="s">
        <v>17</v>
      </c>
      <c r="D166" s="8"/>
      <c r="E166" s="8">
        <v>100</v>
      </c>
      <c r="F166" s="8">
        <v>100</v>
      </c>
      <c r="G166" s="8">
        <v>100</v>
      </c>
      <c r="H166" s="8">
        <v>0</v>
      </c>
      <c r="I166" s="8">
        <v>0</v>
      </c>
      <c r="J166" s="8">
        <v>0</v>
      </c>
      <c r="K166" s="8">
        <v>100</v>
      </c>
      <c r="L166" s="8">
        <v>100</v>
      </c>
      <c r="M166" s="8">
        <v>100</v>
      </c>
      <c r="N166" s="8">
        <v>0</v>
      </c>
      <c r="O166" s="8">
        <v>0</v>
      </c>
      <c r="P166" s="8">
        <v>0</v>
      </c>
      <c r="Q166" s="8">
        <v>100</v>
      </c>
      <c r="R166" s="8">
        <v>100</v>
      </c>
      <c r="S166" s="8">
        <v>100</v>
      </c>
      <c r="T166" s="8">
        <v>0</v>
      </c>
      <c r="U166" s="8">
        <v>0</v>
      </c>
      <c r="V166" s="8">
        <v>0</v>
      </c>
      <c r="W166" s="118"/>
      <c r="X166" s="118"/>
      <c r="Y166" s="118"/>
      <c r="Z166" s="118"/>
      <c r="AA166" s="118"/>
      <c r="AB166" s="118"/>
      <c r="AC166" s="118"/>
      <c r="AD166" s="118"/>
    </row>
    <row r="167" spans="1:30" s="115" customFormat="1" ht="12" x14ac:dyDescent="0.25">
      <c r="A167" s="118" t="s">
        <v>145</v>
      </c>
      <c r="B167" s="8">
        <v>2029</v>
      </c>
      <c r="C167" s="118" t="s">
        <v>17</v>
      </c>
      <c r="D167" s="8"/>
      <c r="E167" s="8">
        <v>100</v>
      </c>
      <c r="F167" s="8">
        <v>100</v>
      </c>
      <c r="G167" s="8">
        <v>100</v>
      </c>
      <c r="H167" s="8">
        <v>0</v>
      </c>
      <c r="I167" s="8">
        <v>0</v>
      </c>
      <c r="J167" s="8">
        <v>0</v>
      </c>
      <c r="K167" s="8">
        <v>100</v>
      </c>
      <c r="L167" s="8">
        <v>100</v>
      </c>
      <c r="M167" s="8">
        <v>100</v>
      </c>
      <c r="N167" s="8">
        <v>0</v>
      </c>
      <c r="O167" s="8">
        <v>0</v>
      </c>
      <c r="P167" s="8">
        <v>0</v>
      </c>
      <c r="Q167" s="8">
        <v>100</v>
      </c>
      <c r="R167" s="8">
        <v>100</v>
      </c>
      <c r="S167" s="8">
        <v>100</v>
      </c>
      <c r="T167" s="8">
        <v>0</v>
      </c>
      <c r="U167" s="8">
        <v>0</v>
      </c>
      <c r="V167" s="8">
        <v>0</v>
      </c>
      <c r="W167" s="118"/>
      <c r="X167" s="118"/>
      <c r="Y167" s="118"/>
      <c r="Z167" s="118"/>
      <c r="AA167" s="118"/>
      <c r="AB167" s="118"/>
    </row>
    <row r="168" spans="1:30" s="115" customFormat="1" ht="12" x14ac:dyDescent="0.25">
      <c r="A168" s="118" t="s">
        <v>145</v>
      </c>
      <c r="B168" s="8">
        <v>2030</v>
      </c>
      <c r="C168" s="118" t="s">
        <v>17</v>
      </c>
      <c r="D168" s="8"/>
      <c r="E168" s="8">
        <v>100</v>
      </c>
      <c r="F168" s="8">
        <v>100</v>
      </c>
      <c r="G168" s="8">
        <v>100</v>
      </c>
      <c r="H168" s="8">
        <v>0</v>
      </c>
      <c r="I168" s="8">
        <v>0</v>
      </c>
      <c r="J168" s="8">
        <v>0</v>
      </c>
      <c r="K168" s="8">
        <v>100</v>
      </c>
      <c r="L168" s="8">
        <v>100</v>
      </c>
      <c r="M168" s="8">
        <v>100</v>
      </c>
      <c r="N168" s="8">
        <v>0</v>
      </c>
      <c r="O168" s="8">
        <v>0</v>
      </c>
      <c r="P168" s="8">
        <v>0</v>
      </c>
      <c r="Q168" s="8">
        <v>100</v>
      </c>
      <c r="R168" s="8">
        <v>100</v>
      </c>
      <c r="S168" s="8">
        <v>100</v>
      </c>
      <c r="T168" s="8">
        <v>0</v>
      </c>
      <c r="U168" s="8">
        <v>0</v>
      </c>
      <c r="V168" s="8">
        <v>0</v>
      </c>
      <c r="W168" s="118"/>
      <c r="X168" s="118"/>
      <c r="Y168" s="118"/>
      <c r="Z168" s="118"/>
      <c r="AA168" s="118"/>
      <c r="AB168" s="118"/>
    </row>
    <row r="169" spans="1:30" ht="15.6" x14ac:dyDescent="0.3">
      <c r="A169" s="119" t="s">
        <v>145</v>
      </c>
      <c r="B169" s="8">
        <v>2000</v>
      </c>
      <c r="C169" s="119" t="s">
        <v>18</v>
      </c>
      <c r="D169" s="8">
        <v>4645978</v>
      </c>
      <c r="E169" s="8">
        <v>100</v>
      </c>
      <c r="F169" s="8">
        <v>100</v>
      </c>
      <c r="G169" s="8">
        <v>100</v>
      </c>
      <c r="H169" s="8">
        <v>0</v>
      </c>
      <c r="I169" s="8">
        <v>0</v>
      </c>
      <c r="J169" s="8">
        <v>0</v>
      </c>
      <c r="K169" s="8">
        <v>100</v>
      </c>
      <c r="L169" s="8">
        <v>100</v>
      </c>
      <c r="M169" s="8">
        <v>100</v>
      </c>
      <c r="N169" s="8">
        <v>0</v>
      </c>
      <c r="O169" s="8">
        <v>0</v>
      </c>
      <c r="P169" s="8">
        <v>0</v>
      </c>
      <c r="Q169" s="8">
        <v>100</v>
      </c>
      <c r="R169" s="8">
        <v>100</v>
      </c>
      <c r="S169" s="8">
        <v>100</v>
      </c>
      <c r="T169" s="8">
        <v>0</v>
      </c>
      <c r="U169" s="8">
        <v>0</v>
      </c>
      <c r="V169" s="8">
        <v>0</v>
      </c>
      <c r="W169" s="119"/>
      <c r="X169" s="119"/>
      <c r="Y169" s="119"/>
      <c r="Z169" s="119"/>
      <c r="AA169" s="119"/>
      <c r="AB169" s="119"/>
    </row>
    <row r="170" spans="1:30" ht="15.6" x14ac:dyDescent="0.3">
      <c r="A170" s="119" t="s">
        <v>145</v>
      </c>
      <c r="B170" s="8">
        <v>2001</v>
      </c>
      <c r="C170" s="119" t="s">
        <v>18</v>
      </c>
      <c r="D170" s="8">
        <v>4598264</v>
      </c>
      <c r="E170" s="8">
        <v>100</v>
      </c>
      <c r="F170" s="8">
        <v>100</v>
      </c>
      <c r="G170" s="8">
        <v>100</v>
      </c>
      <c r="H170" s="8">
        <v>0</v>
      </c>
      <c r="I170" s="8">
        <v>0</v>
      </c>
      <c r="J170" s="8">
        <v>0</v>
      </c>
      <c r="K170" s="8">
        <v>100</v>
      </c>
      <c r="L170" s="8">
        <v>100</v>
      </c>
      <c r="M170" s="8">
        <v>100</v>
      </c>
      <c r="N170" s="8">
        <v>0</v>
      </c>
      <c r="O170" s="8">
        <v>0</v>
      </c>
      <c r="P170" s="8">
        <v>0</v>
      </c>
      <c r="Q170" s="8">
        <v>100</v>
      </c>
      <c r="R170" s="8">
        <v>100</v>
      </c>
      <c r="S170" s="8">
        <v>100</v>
      </c>
      <c r="T170" s="8">
        <v>0</v>
      </c>
      <c r="U170" s="8">
        <v>0</v>
      </c>
      <c r="V170" s="8">
        <v>0</v>
      </c>
      <c r="W170" s="119"/>
      <c r="X170" s="119"/>
      <c r="Y170" s="119"/>
      <c r="Z170" s="119"/>
      <c r="AA170" s="119"/>
      <c r="AB170" s="119"/>
    </row>
    <row r="171" spans="1:30" ht="15.6" x14ac:dyDescent="0.3">
      <c r="A171" s="119" t="s">
        <v>145</v>
      </c>
      <c r="B171" s="8">
        <v>2002</v>
      </c>
      <c r="C171" s="119" t="s">
        <v>18</v>
      </c>
      <c r="D171" s="8">
        <v>4570008</v>
      </c>
      <c r="E171" s="8">
        <v>100</v>
      </c>
      <c r="F171" s="8">
        <v>100</v>
      </c>
      <c r="G171" s="8">
        <v>100</v>
      </c>
      <c r="H171" s="8">
        <v>0</v>
      </c>
      <c r="I171" s="8">
        <v>0</v>
      </c>
      <c r="J171" s="8">
        <v>0</v>
      </c>
      <c r="K171" s="8">
        <v>100</v>
      </c>
      <c r="L171" s="8">
        <v>100</v>
      </c>
      <c r="M171" s="8">
        <v>100</v>
      </c>
      <c r="N171" s="8">
        <v>0</v>
      </c>
      <c r="O171" s="8">
        <v>0</v>
      </c>
      <c r="P171" s="8">
        <v>0</v>
      </c>
      <c r="Q171" s="8">
        <v>100</v>
      </c>
      <c r="R171" s="8">
        <v>100</v>
      </c>
      <c r="S171" s="8">
        <v>100</v>
      </c>
      <c r="T171" s="8">
        <v>0</v>
      </c>
      <c r="U171" s="8">
        <v>0</v>
      </c>
      <c r="V171" s="8">
        <v>0</v>
      </c>
      <c r="W171" s="119"/>
      <c r="X171" s="119"/>
      <c r="Y171" s="119"/>
      <c r="Z171" s="119"/>
      <c r="AA171" s="119"/>
      <c r="AB171" s="119"/>
    </row>
    <row r="172" spans="1:30" ht="15.6" x14ac:dyDescent="0.3">
      <c r="A172" s="119" t="s">
        <v>145</v>
      </c>
      <c r="B172" s="8">
        <v>2003</v>
      </c>
      <c r="C172" s="119" t="s">
        <v>18</v>
      </c>
      <c r="D172" s="8">
        <v>4549852</v>
      </c>
      <c r="E172" s="8">
        <v>100</v>
      </c>
      <c r="F172" s="8">
        <v>100</v>
      </c>
      <c r="G172" s="8">
        <v>100</v>
      </c>
      <c r="H172" s="8">
        <v>0</v>
      </c>
      <c r="I172" s="8">
        <v>0</v>
      </c>
      <c r="J172" s="8">
        <v>0</v>
      </c>
      <c r="K172" s="8">
        <v>100</v>
      </c>
      <c r="L172" s="8">
        <v>100</v>
      </c>
      <c r="M172" s="8">
        <v>100</v>
      </c>
      <c r="N172" s="8">
        <v>0</v>
      </c>
      <c r="O172" s="8">
        <v>0</v>
      </c>
      <c r="P172" s="8">
        <v>0</v>
      </c>
      <c r="Q172" s="8">
        <v>100</v>
      </c>
      <c r="R172" s="8">
        <v>100</v>
      </c>
      <c r="S172" s="8">
        <v>100</v>
      </c>
      <c r="T172" s="8">
        <v>0</v>
      </c>
      <c r="U172" s="8">
        <v>0</v>
      </c>
      <c r="V172" s="8">
        <v>0</v>
      </c>
      <c r="W172" s="119"/>
      <c r="X172" s="119"/>
      <c r="Y172" s="119"/>
      <c r="Z172" s="119"/>
      <c r="AA172" s="119"/>
      <c r="AB172" s="119"/>
    </row>
    <row r="173" spans="1:30" ht="15.6" x14ac:dyDescent="0.3">
      <c r="A173" s="119" t="s">
        <v>145</v>
      </c>
      <c r="B173" s="8">
        <v>2004</v>
      </c>
      <c r="C173" s="119" t="s">
        <v>18</v>
      </c>
      <c r="D173" s="8">
        <v>4547765</v>
      </c>
      <c r="E173" s="8">
        <v>100</v>
      </c>
      <c r="F173" s="8">
        <v>100</v>
      </c>
      <c r="G173" s="8">
        <v>100</v>
      </c>
      <c r="H173" s="8">
        <v>0</v>
      </c>
      <c r="I173" s="8">
        <v>0</v>
      </c>
      <c r="J173" s="8">
        <v>0</v>
      </c>
      <c r="K173" s="8">
        <v>100</v>
      </c>
      <c r="L173" s="8">
        <v>100</v>
      </c>
      <c r="M173" s="8">
        <v>100</v>
      </c>
      <c r="N173" s="8">
        <v>0</v>
      </c>
      <c r="O173" s="8">
        <v>0</v>
      </c>
      <c r="P173" s="8">
        <v>0</v>
      </c>
      <c r="Q173" s="8">
        <v>100</v>
      </c>
      <c r="R173" s="8">
        <v>100</v>
      </c>
      <c r="S173" s="8">
        <v>100</v>
      </c>
      <c r="T173" s="8">
        <v>0</v>
      </c>
      <c r="U173" s="8">
        <v>0</v>
      </c>
      <c r="V173" s="8">
        <v>0</v>
      </c>
      <c r="W173" s="119"/>
      <c r="X173" s="119"/>
      <c r="Y173" s="119"/>
      <c r="Z173" s="119"/>
      <c r="AA173" s="119"/>
      <c r="AB173" s="119"/>
    </row>
    <row r="174" spans="1:30" ht="15.6" x14ac:dyDescent="0.3">
      <c r="A174" s="119" t="s">
        <v>145</v>
      </c>
      <c r="B174" s="8">
        <v>2005</v>
      </c>
      <c r="C174" s="119" t="s">
        <v>18</v>
      </c>
      <c r="D174" s="8">
        <v>4543500</v>
      </c>
      <c r="E174" s="8">
        <v>100</v>
      </c>
      <c r="F174" s="8">
        <v>100</v>
      </c>
      <c r="G174" s="8">
        <v>100</v>
      </c>
      <c r="H174" s="8">
        <v>0</v>
      </c>
      <c r="I174" s="8">
        <v>0</v>
      </c>
      <c r="J174" s="8">
        <v>0</v>
      </c>
      <c r="K174" s="8">
        <v>100</v>
      </c>
      <c r="L174" s="8">
        <v>100</v>
      </c>
      <c r="M174" s="8">
        <v>100</v>
      </c>
      <c r="N174" s="8">
        <v>0</v>
      </c>
      <c r="O174" s="8">
        <v>0</v>
      </c>
      <c r="P174" s="8">
        <v>0</v>
      </c>
      <c r="Q174" s="8">
        <v>100</v>
      </c>
      <c r="R174" s="8">
        <v>100</v>
      </c>
      <c r="S174" s="8">
        <v>100</v>
      </c>
      <c r="T174" s="8">
        <v>0</v>
      </c>
      <c r="U174" s="8">
        <v>0</v>
      </c>
      <c r="V174" s="8">
        <v>0</v>
      </c>
      <c r="W174" s="119"/>
      <c r="X174" s="119"/>
      <c r="Y174" s="119"/>
      <c r="Z174" s="119"/>
      <c r="AA174" s="119"/>
      <c r="AB174" s="119"/>
    </row>
    <row r="175" spans="1:30" ht="15.6" x14ac:dyDescent="0.3">
      <c r="A175" s="119" t="s">
        <v>145</v>
      </c>
      <c r="B175" s="8">
        <v>2006</v>
      </c>
      <c r="C175" s="119" t="s">
        <v>18</v>
      </c>
      <c r="D175" s="8">
        <v>4552794</v>
      </c>
      <c r="E175" s="8">
        <v>100</v>
      </c>
      <c r="F175" s="8">
        <v>100</v>
      </c>
      <c r="G175" s="8">
        <v>100</v>
      </c>
      <c r="H175" s="8">
        <v>0</v>
      </c>
      <c r="I175" s="8">
        <v>0</v>
      </c>
      <c r="J175" s="8">
        <v>0</v>
      </c>
      <c r="K175" s="8">
        <v>100</v>
      </c>
      <c r="L175" s="8">
        <v>100</v>
      </c>
      <c r="M175" s="8">
        <v>100</v>
      </c>
      <c r="N175" s="8">
        <v>0</v>
      </c>
      <c r="O175" s="8">
        <v>0</v>
      </c>
      <c r="P175" s="8">
        <v>0</v>
      </c>
      <c r="Q175" s="8">
        <v>100</v>
      </c>
      <c r="R175" s="8">
        <v>100</v>
      </c>
      <c r="S175" s="8">
        <v>100</v>
      </c>
      <c r="T175" s="8">
        <v>0</v>
      </c>
      <c r="U175" s="8">
        <v>0</v>
      </c>
      <c r="V175" s="8">
        <v>0</v>
      </c>
      <c r="W175" s="119"/>
      <c r="X175" s="119"/>
      <c r="Y175" s="119"/>
      <c r="Z175" s="119"/>
      <c r="AA175" s="119"/>
      <c r="AB175" s="119"/>
    </row>
    <row r="176" spans="1:30" ht="15.6" x14ac:dyDescent="0.3">
      <c r="A176" s="119" t="s">
        <v>145</v>
      </c>
      <c r="B176" s="8">
        <v>2007</v>
      </c>
      <c r="C176" s="119" t="s">
        <v>18</v>
      </c>
      <c r="D176" s="8">
        <v>4560563</v>
      </c>
      <c r="E176" s="8">
        <v>100</v>
      </c>
      <c r="F176" s="8">
        <v>100</v>
      </c>
      <c r="G176" s="8">
        <v>100</v>
      </c>
      <c r="H176" s="8">
        <v>0</v>
      </c>
      <c r="I176" s="8">
        <v>0</v>
      </c>
      <c r="J176" s="8">
        <v>0</v>
      </c>
      <c r="K176" s="8">
        <v>100</v>
      </c>
      <c r="L176" s="8">
        <v>100</v>
      </c>
      <c r="M176" s="8">
        <v>100</v>
      </c>
      <c r="N176" s="8">
        <v>0</v>
      </c>
      <c r="O176" s="8">
        <v>0</v>
      </c>
      <c r="P176" s="8">
        <v>0</v>
      </c>
      <c r="Q176" s="8">
        <v>100</v>
      </c>
      <c r="R176" s="8">
        <v>100</v>
      </c>
      <c r="S176" s="8">
        <v>100</v>
      </c>
      <c r="T176" s="8">
        <v>0</v>
      </c>
      <c r="U176" s="8">
        <v>0</v>
      </c>
      <c r="V176" s="8">
        <v>0</v>
      </c>
      <c r="W176" s="119"/>
      <c r="X176" s="119"/>
      <c r="Y176" s="119"/>
      <c r="Z176" s="119"/>
      <c r="AA176" s="119"/>
      <c r="AB176" s="119"/>
    </row>
    <row r="177" spans="1:28" ht="15.6" x14ac:dyDescent="0.3">
      <c r="A177" s="119" t="s">
        <v>145</v>
      </c>
      <c r="B177" s="8">
        <v>2008</v>
      </c>
      <c r="C177" s="119" t="s">
        <v>18</v>
      </c>
      <c r="D177" s="8">
        <v>4561828</v>
      </c>
      <c r="E177" s="8">
        <v>100</v>
      </c>
      <c r="F177" s="8">
        <v>100</v>
      </c>
      <c r="G177" s="8">
        <v>100</v>
      </c>
      <c r="H177" s="8">
        <v>0</v>
      </c>
      <c r="I177" s="8">
        <v>0</v>
      </c>
      <c r="J177" s="8">
        <v>0</v>
      </c>
      <c r="K177" s="8">
        <v>100</v>
      </c>
      <c r="L177" s="8">
        <v>100</v>
      </c>
      <c r="M177" s="8">
        <v>100</v>
      </c>
      <c r="N177" s="8">
        <v>0</v>
      </c>
      <c r="O177" s="8">
        <v>0</v>
      </c>
      <c r="P177" s="8">
        <v>0</v>
      </c>
      <c r="Q177" s="8">
        <v>100</v>
      </c>
      <c r="R177" s="8">
        <v>100</v>
      </c>
      <c r="S177" s="8">
        <v>100</v>
      </c>
      <c r="T177" s="8">
        <v>0</v>
      </c>
      <c r="U177" s="8">
        <v>0</v>
      </c>
      <c r="V177" s="8">
        <v>0</v>
      </c>
      <c r="W177" s="119"/>
      <c r="X177" s="119"/>
      <c r="Y177" s="119"/>
      <c r="Z177" s="119"/>
      <c r="AA177" s="119"/>
      <c r="AB177" s="119"/>
    </row>
    <row r="178" spans="1:28" ht="15.6" x14ac:dyDescent="0.3">
      <c r="A178" s="119" t="s">
        <v>145</v>
      </c>
      <c r="B178" s="8">
        <v>2009</v>
      </c>
      <c r="C178" s="119" t="s">
        <v>18</v>
      </c>
      <c r="D178" s="8">
        <v>4567905</v>
      </c>
      <c r="E178" s="8">
        <v>100</v>
      </c>
      <c r="F178" s="8">
        <v>100</v>
      </c>
      <c r="G178" s="8">
        <v>100</v>
      </c>
      <c r="H178" s="8">
        <v>0</v>
      </c>
      <c r="I178" s="8">
        <v>0</v>
      </c>
      <c r="J178" s="8">
        <v>0</v>
      </c>
      <c r="K178" s="8">
        <v>100</v>
      </c>
      <c r="L178" s="8">
        <v>100</v>
      </c>
      <c r="M178" s="8">
        <v>100</v>
      </c>
      <c r="N178" s="8">
        <v>0</v>
      </c>
      <c r="O178" s="8">
        <v>0</v>
      </c>
      <c r="P178" s="8">
        <v>0</v>
      </c>
      <c r="Q178" s="8">
        <v>100</v>
      </c>
      <c r="R178" s="8">
        <v>100</v>
      </c>
      <c r="S178" s="8">
        <v>100</v>
      </c>
      <c r="T178" s="8">
        <v>0</v>
      </c>
      <c r="U178" s="8">
        <v>0</v>
      </c>
      <c r="V178" s="8">
        <v>0</v>
      </c>
      <c r="W178" s="119"/>
      <c r="X178" s="119"/>
      <c r="Y178" s="119"/>
      <c r="Z178" s="119"/>
      <c r="AA178" s="119"/>
      <c r="AB178" s="119"/>
    </row>
    <row r="179" spans="1:28" ht="15.6" x14ac:dyDescent="0.3">
      <c r="A179" s="119" t="s">
        <v>145</v>
      </c>
      <c r="B179" s="8">
        <v>2010</v>
      </c>
      <c r="C179" s="119" t="s">
        <v>18</v>
      </c>
      <c r="D179" s="8">
        <v>4562498</v>
      </c>
      <c r="E179" s="8">
        <v>100</v>
      </c>
      <c r="F179" s="8">
        <v>100</v>
      </c>
      <c r="G179" s="8">
        <v>100</v>
      </c>
      <c r="H179" s="8">
        <v>0</v>
      </c>
      <c r="I179" s="8">
        <v>0</v>
      </c>
      <c r="J179" s="8">
        <v>0</v>
      </c>
      <c r="K179" s="8">
        <v>100</v>
      </c>
      <c r="L179" s="8">
        <v>100</v>
      </c>
      <c r="M179" s="8">
        <v>100</v>
      </c>
      <c r="N179" s="8">
        <v>0</v>
      </c>
      <c r="O179" s="8">
        <v>0</v>
      </c>
      <c r="P179" s="8">
        <v>0</v>
      </c>
      <c r="Q179" s="8">
        <v>100</v>
      </c>
      <c r="R179" s="8">
        <v>100</v>
      </c>
      <c r="S179" s="8">
        <v>100</v>
      </c>
      <c r="T179" s="8">
        <v>0</v>
      </c>
      <c r="U179" s="8">
        <v>0</v>
      </c>
      <c r="V179" s="8">
        <v>0</v>
      </c>
      <c r="W179" s="119"/>
      <c r="X179" s="119"/>
      <c r="Y179" s="119"/>
      <c r="Z179" s="119"/>
      <c r="AA179" s="119"/>
      <c r="AB179" s="119"/>
    </row>
    <row r="180" spans="1:28" ht="15.6" x14ac:dyDescent="0.3">
      <c r="A180" s="119" t="s">
        <v>145</v>
      </c>
      <c r="B180" s="8">
        <v>2011</v>
      </c>
      <c r="C180" s="119" t="s">
        <v>18</v>
      </c>
      <c r="D180" s="8">
        <v>4557547</v>
      </c>
      <c r="E180" s="8">
        <v>100</v>
      </c>
      <c r="F180" s="8">
        <v>100</v>
      </c>
      <c r="G180" s="8">
        <v>100</v>
      </c>
      <c r="H180" s="8">
        <v>0</v>
      </c>
      <c r="I180" s="8">
        <v>0</v>
      </c>
      <c r="J180" s="8">
        <v>0</v>
      </c>
      <c r="K180" s="8">
        <v>100</v>
      </c>
      <c r="L180" s="8">
        <v>100</v>
      </c>
      <c r="M180" s="8">
        <v>100</v>
      </c>
      <c r="N180" s="8">
        <v>0</v>
      </c>
      <c r="O180" s="8">
        <v>0</v>
      </c>
      <c r="P180" s="8">
        <v>0</v>
      </c>
      <c r="Q180" s="8">
        <v>100</v>
      </c>
      <c r="R180" s="8">
        <v>100</v>
      </c>
      <c r="S180" s="8">
        <v>100</v>
      </c>
      <c r="T180" s="8">
        <v>0</v>
      </c>
      <c r="U180" s="8">
        <v>0</v>
      </c>
      <c r="V180" s="8">
        <v>0</v>
      </c>
      <c r="W180" s="119"/>
      <c r="X180" s="119"/>
      <c r="Y180" s="119"/>
      <c r="Z180" s="119"/>
      <c r="AA180" s="119"/>
      <c r="AB180" s="119"/>
    </row>
    <row r="181" spans="1:28" ht="15.6" x14ac:dyDescent="0.3">
      <c r="A181" s="119" t="s">
        <v>145</v>
      </c>
      <c r="B181" s="8">
        <v>2012</v>
      </c>
      <c r="C181" s="119" t="s">
        <v>18</v>
      </c>
      <c r="D181" s="8">
        <v>4552244</v>
      </c>
      <c r="E181" s="8">
        <v>100</v>
      </c>
      <c r="F181" s="8">
        <v>100</v>
      </c>
      <c r="G181" s="8">
        <v>100</v>
      </c>
      <c r="H181" s="8">
        <v>0</v>
      </c>
      <c r="I181" s="8">
        <v>0</v>
      </c>
      <c r="J181" s="8">
        <v>0</v>
      </c>
      <c r="K181" s="8">
        <v>100</v>
      </c>
      <c r="L181" s="8">
        <v>100</v>
      </c>
      <c r="M181" s="8">
        <v>100</v>
      </c>
      <c r="N181" s="8">
        <v>0</v>
      </c>
      <c r="O181" s="8">
        <v>0</v>
      </c>
      <c r="P181" s="8">
        <v>0</v>
      </c>
      <c r="Q181" s="8">
        <v>100</v>
      </c>
      <c r="R181" s="8">
        <v>100</v>
      </c>
      <c r="S181" s="8">
        <v>100</v>
      </c>
      <c r="T181" s="8">
        <v>0</v>
      </c>
      <c r="U181" s="8">
        <v>0</v>
      </c>
      <c r="V181" s="8">
        <v>0</v>
      </c>
      <c r="W181" s="119"/>
      <c r="X181" s="119"/>
      <c r="Y181" s="119"/>
      <c r="Z181" s="119"/>
      <c r="AA181" s="119"/>
      <c r="AB181" s="119"/>
    </row>
    <row r="182" spans="1:28" ht="15.6" x14ac:dyDescent="0.3">
      <c r="A182" s="119" t="s">
        <v>145</v>
      </c>
      <c r="B182" s="8">
        <v>2013</v>
      </c>
      <c r="C182" s="119" t="s">
        <v>18</v>
      </c>
      <c r="D182" s="8">
        <v>4550025</v>
      </c>
      <c r="E182" s="8">
        <v>100</v>
      </c>
      <c r="F182" s="8">
        <v>100</v>
      </c>
      <c r="G182" s="8">
        <v>100</v>
      </c>
      <c r="H182" s="8">
        <v>0</v>
      </c>
      <c r="I182" s="8">
        <v>0</v>
      </c>
      <c r="J182" s="8">
        <v>0</v>
      </c>
      <c r="K182" s="8">
        <v>100</v>
      </c>
      <c r="L182" s="8">
        <v>100</v>
      </c>
      <c r="M182" s="8">
        <v>100</v>
      </c>
      <c r="N182" s="8">
        <v>0</v>
      </c>
      <c r="O182" s="8">
        <v>0</v>
      </c>
      <c r="P182" s="8">
        <v>0</v>
      </c>
      <c r="Q182" s="8">
        <v>100</v>
      </c>
      <c r="R182" s="8">
        <v>100</v>
      </c>
      <c r="S182" s="8">
        <v>100</v>
      </c>
      <c r="T182" s="8">
        <v>0</v>
      </c>
      <c r="U182" s="8">
        <v>0</v>
      </c>
      <c r="V182" s="8">
        <v>0</v>
      </c>
      <c r="W182" s="119"/>
      <c r="X182" s="119"/>
      <c r="Y182" s="119"/>
      <c r="Z182" s="119"/>
      <c r="AA182" s="119"/>
      <c r="AB182" s="119"/>
    </row>
    <row r="183" spans="1:28" ht="15.6" x14ac:dyDescent="0.3">
      <c r="A183" s="119" t="s">
        <v>145</v>
      </c>
      <c r="B183" s="8">
        <v>2014</v>
      </c>
      <c r="C183" s="119" t="s">
        <v>18</v>
      </c>
      <c r="D183" s="8">
        <v>4545923</v>
      </c>
      <c r="E183" s="8">
        <v>100</v>
      </c>
      <c r="F183" s="8">
        <v>100</v>
      </c>
      <c r="G183" s="8">
        <v>100</v>
      </c>
      <c r="H183" s="8">
        <v>0</v>
      </c>
      <c r="I183" s="8">
        <v>0</v>
      </c>
      <c r="J183" s="8">
        <v>0</v>
      </c>
      <c r="K183" s="8">
        <v>100</v>
      </c>
      <c r="L183" s="8">
        <v>100</v>
      </c>
      <c r="M183" s="8">
        <v>100</v>
      </c>
      <c r="N183" s="8">
        <v>0</v>
      </c>
      <c r="O183" s="8">
        <v>0</v>
      </c>
      <c r="P183" s="8">
        <v>0</v>
      </c>
      <c r="Q183" s="8">
        <v>100</v>
      </c>
      <c r="R183" s="8">
        <v>100</v>
      </c>
      <c r="S183" s="8">
        <v>100</v>
      </c>
      <c r="T183" s="8">
        <v>0</v>
      </c>
      <c r="U183" s="8">
        <v>0</v>
      </c>
      <c r="V183" s="8">
        <v>0</v>
      </c>
      <c r="W183" s="119"/>
      <c r="X183" s="119"/>
      <c r="Y183" s="119"/>
      <c r="Z183" s="119"/>
      <c r="AA183" s="119"/>
      <c r="AB183" s="119"/>
    </row>
    <row r="184" spans="1:28" ht="15.6" x14ac:dyDescent="0.3">
      <c r="A184" s="119" t="s">
        <v>145</v>
      </c>
      <c r="B184" s="8">
        <v>2015</v>
      </c>
      <c r="C184" s="119" t="s">
        <v>18</v>
      </c>
      <c r="D184" s="8">
        <v>4550137</v>
      </c>
      <c r="E184" s="8">
        <v>100</v>
      </c>
      <c r="F184" s="8">
        <v>100</v>
      </c>
      <c r="G184" s="8">
        <v>100</v>
      </c>
      <c r="H184" s="8">
        <v>0</v>
      </c>
      <c r="I184" s="8">
        <v>0</v>
      </c>
      <c r="J184" s="8">
        <v>0</v>
      </c>
      <c r="K184" s="8">
        <v>100</v>
      </c>
      <c r="L184" s="8">
        <v>100</v>
      </c>
      <c r="M184" s="8">
        <v>100</v>
      </c>
      <c r="N184" s="8">
        <v>0</v>
      </c>
      <c r="O184" s="8">
        <v>0</v>
      </c>
      <c r="P184" s="8">
        <v>0</v>
      </c>
      <c r="Q184" s="8">
        <v>100</v>
      </c>
      <c r="R184" s="8">
        <v>100</v>
      </c>
      <c r="S184" s="8">
        <v>100</v>
      </c>
      <c r="T184" s="8">
        <v>0</v>
      </c>
      <c r="U184" s="8">
        <v>0</v>
      </c>
      <c r="V184" s="8">
        <v>0</v>
      </c>
      <c r="W184" s="119"/>
      <c r="X184" s="119"/>
      <c r="Y184" s="119"/>
      <c r="Z184" s="119"/>
      <c r="AA184" s="119"/>
      <c r="AB184" s="119"/>
    </row>
    <row r="185" spans="1:28" ht="15.6" x14ac:dyDescent="0.3">
      <c r="A185" s="119" t="s">
        <v>145</v>
      </c>
      <c r="B185" s="8">
        <v>2016</v>
      </c>
      <c r="C185" s="119" t="s">
        <v>18</v>
      </c>
      <c r="D185" s="8">
        <v>4555703</v>
      </c>
      <c r="E185" s="8">
        <v>100</v>
      </c>
      <c r="F185" s="8">
        <v>100</v>
      </c>
      <c r="G185" s="8">
        <v>100</v>
      </c>
      <c r="H185" s="8">
        <v>0</v>
      </c>
      <c r="I185" s="8">
        <v>0</v>
      </c>
      <c r="J185" s="8">
        <v>0</v>
      </c>
      <c r="K185" s="8">
        <v>100</v>
      </c>
      <c r="L185" s="8">
        <v>100</v>
      </c>
      <c r="M185" s="8">
        <v>100</v>
      </c>
      <c r="N185" s="8">
        <v>0</v>
      </c>
      <c r="O185" s="8">
        <v>0</v>
      </c>
      <c r="P185" s="8">
        <v>0</v>
      </c>
      <c r="Q185" s="8">
        <v>100</v>
      </c>
      <c r="R185" s="8">
        <v>100</v>
      </c>
      <c r="S185" s="8">
        <v>100</v>
      </c>
      <c r="T185" s="8">
        <v>0</v>
      </c>
      <c r="U185" s="8">
        <v>0</v>
      </c>
      <c r="V185" s="8">
        <v>0</v>
      </c>
      <c r="W185" s="119"/>
      <c r="X185" s="119"/>
      <c r="Y185" s="119"/>
      <c r="Z185" s="119"/>
      <c r="AA185" s="119"/>
      <c r="AB185" s="119"/>
    </row>
    <row r="186" spans="1:28" ht="15.6" x14ac:dyDescent="0.3">
      <c r="A186" s="119" t="s">
        <v>145</v>
      </c>
      <c r="B186" s="8">
        <v>2017</v>
      </c>
      <c r="C186" s="119" t="s">
        <v>18</v>
      </c>
      <c r="D186" s="8">
        <v>4555854</v>
      </c>
      <c r="E186" s="8">
        <v>100</v>
      </c>
      <c r="F186" s="8">
        <v>100</v>
      </c>
      <c r="G186" s="8">
        <v>100</v>
      </c>
      <c r="H186" s="8">
        <v>0</v>
      </c>
      <c r="I186" s="8">
        <v>0</v>
      </c>
      <c r="J186" s="8">
        <v>0</v>
      </c>
      <c r="K186" s="8">
        <v>100</v>
      </c>
      <c r="L186" s="8">
        <v>100</v>
      </c>
      <c r="M186" s="8">
        <v>100</v>
      </c>
      <c r="N186" s="8">
        <v>0</v>
      </c>
      <c r="O186" s="8">
        <v>0</v>
      </c>
      <c r="P186" s="8">
        <v>0</v>
      </c>
      <c r="Q186" s="8">
        <v>100</v>
      </c>
      <c r="R186" s="8">
        <v>100</v>
      </c>
      <c r="S186" s="8">
        <v>100</v>
      </c>
      <c r="T186" s="8">
        <v>0</v>
      </c>
      <c r="U186" s="8">
        <v>0</v>
      </c>
      <c r="V186" s="8">
        <v>0</v>
      </c>
      <c r="W186" s="119"/>
      <c r="X186" s="119"/>
      <c r="Y186" s="119"/>
      <c r="Z186" s="119"/>
      <c r="AA186" s="119"/>
      <c r="AB186" s="119"/>
    </row>
    <row r="187" spans="1:28" ht="15.6" x14ac:dyDescent="0.3">
      <c r="A187" s="119" t="s">
        <v>145</v>
      </c>
      <c r="B187" s="8">
        <v>2018</v>
      </c>
      <c r="C187" s="119" t="s">
        <v>18</v>
      </c>
      <c r="D187" s="8">
        <v>4560821</v>
      </c>
      <c r="E187" s="8">
        <v>100</v>
      </c>
      <c r="F187" s="8">
        <v>100</v>
      </c>
      <c r="G187" s="8">
        <v>100</v>
      </c>
      <c r="H187" s="8">
        <v>0</v>
      </c>
      <c r="I187" s="8">
        <v>0</v>
      </c>
      <c r="J187" s="8">
        <v>0</v>
      </c>
      <c r="K187" s="8">
        <v>100</v>
      </c>
      <c r="L187" s="8">
        <v>100</v>
      </c>
      <c r="M187" s="8">
        <v>100</v>
      </c>
      <c r="N187" s="8">
        <v>0</v>
      </c>
      <c r="O187" s="8">
        <v>0</v>
      </c>
      <c r="P187" s="8">
        <v>0</v>
      </c>
      <c r="Q187" s="8">
        <v>100</v>
      </c>
      <c r="R187" s="8">
        <v>100</v>
      </c>
      <c r="S187" s="8">
        <v>100</v>
      </c>
      <c r="T187" s="8">
        <v>0</v>
      </c>
      <c r="U187" s="8">
        <v>0</v>
      </c>
      <c r="V187" s="8">
        <v>0</v>
      </c>
      <c r="W187" s="119"/>
      <c r="X187" s="119"/>
      <c r="Y187" s="119"/>
      <c r="Z187" s="119"/>
      <c r="AA187" s="119"/>
      <c r="AB187" s="119"/>
    </row>
    <row r="188" spans="1:28" ht="15.6" x14ac:dyDescent="0.3">
      <c r="A188" s="119" t="s">
        <v>145</v>
      </c>
      <c r="B188" s="8">
        <v>2019</v>
      </c>
      <c r="C188" s="119" t="s">
        <v>18</v>
      </c>
      <c r="D188" s="8">
        <v>4560732</v>
      </c>
      <c r="E188" s="8">
        <v>100</v>
      </c>
      <c r="F188" s="8">
        <v>100</v>
      </c>
      <c r="G188" s="8">
        <v>100</v>
      </c>
      <c r="H188" s="8">
        <v>0</v>
      </c>
      <c r="I188" s="8">
        <v>0</v>
      </c>
      <c r="J188" s="8">
        <v>0</v>
      </c>
      <c r="K188" s="8">
        <v>100</v>
      </c>
      <c r="L188" s="8">
        <v>100</v>
      </c>
      <c r="M188" s="8">
        <v>100</v>
      </c>
      <c r="N188" s="8">
        <v>0</v>
      </c>
      <c r="O188" s="8">
        <v>0</v>
      </c>
      <c r="P188" s="8">
        <v>0</v>
      </c>
      <c r="Q188" s="8">
        <v>100</v>
      </c>
      <c r="R188" s="8">
        <v>100</v>
      </c>
      <c r="S188" s="8">
        <v>100</v>
      </c>
      <c r="T188" s="8">
        <v>0</v>
      </c>
      <c r="U188" s="8">
        <v>0</v>
      </c>
      <c r="V188" s="8">
        <v>0</v>
      </c>
      <c r="W188" s="119"/>
      <c r="X188" s="119"/>
      <c r="Y188" s="119"/>
      <c r="Z188" s="119"/>
      <c r="AA188" s="119"/>
      <c r="AB188" s="119"/>
    </row>
    <row r="189" spans="1:28" ht="15.6" x14ac:dyDescent="0.3">
      <c r="A189" s="119" t="s">
        <v>145</v>
      </c>
      <c r="B189" s="8">
        <v>2020</v>
      </c>
      <c r="C189" s="119" t="s">
        <v>18</v>
      </c>
      <c r="D189" s="8">
        <v>4552608</v>
      </c>
      <c r="E189" s="8">
        <v>100</v>
      </c>
      <c r="F189" s="8">
        <v>100</v>
      </c>
      <c r="G189" s="8">
        <v>100</v>
      </c>
      <c r="H189" s="8">
        <v>0</v>
      </c>
      <c r="I189" s="8">
        <v>0</v>
      </c>
      <c r="J189" s="8">
        <v>0</v>
      </c>
      <c r="K189" s="8">
        <v>100</v>
      </c>
      <c r="L189" s="8">
        <v>100</v>
      </c>
      <c r="M189" s="8">
        <v>100</v>
      </c>
      <c r="N189" s="8">
        <v>0</v>
      </c>
      <c r="O189" s="8">
        <v>0</v>
      </c>
      <c r="P189" s="8">
        <v>0</v>
      </c>
      <c r="Q189" s="8">
        <v>100</v>
      </c>
      <c r="R189" s="8">
        <v>100</v>
      </c>
      <c r="S189" s="8">
        <v>100</v>
      </c>
      <c r="T189" s="8">
        <v>0</v>
      </c>
      <c r="U189" s="8">
        <v>0</v>
      </c>
      <c r="V189" s="8">
        <v>0</v>
      </c>
      <c r="W189" s="119"/>
      <c r="X189" s="119"/>
      <c r="Y189" s="119"/>
      <c r="Z189" s="119"/>
      <c r="AA189" s="119"/>
      <c r="AB189" s="119"/>
    </row>
    <row r="190" spans="1:28" ht="15.6" x14ac:dyDescent="0.3">
      <c r="A190" s="119" t="s">
        <v>145</v>
      </c>
      <c r="B190" s="8">
        <v>2021</v>
      </c>
      <c r="C190" s="119" t="s">
        <v>18</v>
      </c>
      <c r="D190" s="8">
        <v>4565234</v>
      </c>
      <c r="E190" s="8">
        <v>100</v>
      </c>
      <c r="F190" s="8">
        <v>100</v>
      </c>
      <c r="G190" s="8">
        <v>100</v>
      </c>
      <c r="H190" s="8">
        <v>0</v>
      </c>
      <c r="I190" s="8">
        <v>0</v>
      </c>
      <c r="J190" s="8">
        <v>0</v>
      </c>
      <c r="K190" s="8">
        <v>100</v>
      </c>
      <c r="L190" s="8">
        <v>100</v>
      </c>
      <c r="M190" s="8">
        <v>100</v>
      </c>
      <c r="N190" s="8">
        <v>0</v>
      </c>
      <c r="O190" s="8">
        <v>0</v>
      </c>
      <c r="P190" s="8">
        <v>0</v>
      </c>
      <c r="Q190" s="8">
        <v>100</v>
      </c>
      <c r="R190" s="8">
        <v>100</v>
      </c>
      <c r="S190" s="8">
        <v>100</v>
      </c>
      <c r="T190" s="8">
        <v>0</v>
      </c>
      <c r="U190" s="8">
        <v>0</v>
      </c>
      <c r="V190" s="8">
        <v>0</v>
      </c>
      <c r="W190" s="119"/>
      <c r="X190" s="119"/>
      <c r="Y190" s="119"/>
      <c r="Z190" s="119"/>
      <c r="AA190" s="119"/>
      <c r="AB190" s="119"/>
    </row>
    <row r="191" spans="1:28" ht="15.6" x14ac:dyDescent="0.3">
      <c r="A191" s="119" t="s">
        <v>145</v>
      </c>
      <c r="B191" s="8">
        <v>2022</v>
      </c>
      <c r="C191" s="119" t="s">
        <v>18</v>
      </c>
      <c r="D191" s="8">
        <v>4578162</v>
      </c>
      <c r="E191" s="8">
        <v>100</v>
      </c>
      <c r="F191" s="8">
        <v>100</v>
      </c>
      <c r="G191" s="8">
        <v>100</v>
      </c>
      <c r="H191" s="8">
        <v>0</v>
      </c>
      <c r="I191" s="8">
        <v>0</v>
      </c>
      <c r="J191" s="8">
        <v>0</v>
      </c>
      <c r="K191" s="8">
        <v>100</v>
      </c>
      <c r="L191" s="8">
        <v>100</v>
      </c>
      <c r="M191" s="8">
        <v>100</v>
      </c>
      <c r="N191" s="8">
        <v>0</v>
      </c>
      <c r="O191" s="8">
        <v>0</v>
      </c>
      <c r="P191" s="8">
        <v>0</v>
      </c>
      <c r="Q191" s="8">
        <v>100</v>
      </c>
      <c r="R191" s="8">
        <v>100</v>
      </c>
      <c r="S191" s="8">
        <v>100</v>
      </c>
      <c r="T191" s="8">
        <v>0</v>
      </c>
      <c r="U191" s="8">
        <v>0</v>
      </c>
      <c r="V191" s="8">
        <v>0</v>
      </c>
      <c r="W191" s="119"/>
      <c r="X191" s="119"/>
      <c r="Y191" s="119"/>
      <c r="Z191" s="119"/>
      <c r="AA191" s="119"/>
      <c r="AB191" s="119"/>
    </row>
    <row r="192" spans="1:28" ht="15.6" x14ac:dyDescent="0.3">
      <c r="A192" s="119" t="s">
        <v>145</v>
      </c>
      <c r="B192" s="8">
        <v>2023</v>
      </c>
      <c r="C192" s="119" t="s">
        <v>18</v>
      </c>
      <c r="D192" s="8">
        <v>4574993</v>
      </c>
      <c r="E192" s="8">
        <v>100</v>
      </c>
      <c r="F192" s="8">
        <v>100</v>
      </c>
      <c r="G192" s="8">
        <v>100</v>
      </c>
      <c r="H192" s="8">
        <v>0</v>
      </c>
      <c r="I192" s="8">
        <v>0</v>
      </c>
      <c r="J192" s="8">
        <v>0</v>
      </c>
      <c r="K192" s="8">
        <v>100</v>
      </c>
      <c r="L192" s="8">
        <v>100</v>
      </c>
      <c r="M192" s="8">
        <v>100</v>
      </c>
      <c r="N192" s="8">
        <v>0</v>
      </c>
      <c r="O192" s="8">
        <v>0</v>
      </c>
      <c r="P192" s="8">
        <v>0</v>
      </c>
      <c r="Q192" s="8">
        <v>100</v>
      </c>
      <c r="R192" s="8">
        <v>100</v>
      </c>
      <c r="S192" s="8">
        <v>100</v>
      </c>
      <c r="T192" s="8">
        <v>0</v>
      </c>
      <c r="U192" s="8">
        <v>0</v>
      </c>
      <c r="V192" s="8">
        <v>0</v>
      </c>
      <c r="W192" s="119"/>
      <c r="X192" s="119"/>
      <c r="Y192" s="119"/>
      <c r="Z192" s="119"/>
      <c r="AA192" s="119"/>
      <c r="AB192" s="119"/>
    </row>
    <row r="193" spans="1:28" ht="15.6" x14ac:dyDescent="0.3">
      <c r="A193" s="119" t="s">
        <v>145</v>
      </c>
      <c r="B193" s="8">
        <v>2024</v>
      </c>
      <c r="C193" s="119" t="s">
        <v>18</v>
      </c>
      <c r="D193" s="8">
        <v>4552919</v>
      </c>
      <c r="E193" s="8">
        <v>100</v>
      </c>
      <c r="F193" s="8">
        <v>100</v>
      </c>
      <c r="G193" s="8">
        <v>100</v>
      </c>
      <c r="H193" s="8">
        <v>0</v>
      </c>
      <c r="I193" s="8">
        <v>0</v>
      </c>
      <c r="J193" s="8">
        <v>0</v>
      </c>
      <c r="K193" s="8">
        <v>100</v>
      </c>
      <c r="L193" s="8">
        <v>100</v>
      </c>
      <c r="M193" s="8">
        <v>100</v>
      </c>
      <c r="N193" s="8">
        <v>0</v>
      </c>
      <c r="O193" s="8">
        <v>0</v>
      </c>
      <c r="P193" s="8">
        <v>0</v>
      </c>
      <c r="Q193" s="8">
        <v>100</v>
      </c>
      <c r="R193" s="8">
        <v>100</v>
      </c>
      <c r="S193" s="8">
        <v>100</v>
      </c>
      <c r="T193" s="8">
        <v>0</v>
      </c>
      <c r="U193" s="8">
        <v>0</v>
      </c>
      <c r="V193" s="8">
        <v>0</v>
      </c>
      <c r="W193" s="119"/>
      <c r="X193" s="119"/>
      <c r="Y193" s="119"/>
      <c r="Z193" s="119"/>
      <c r="AA193" s="119"/>
      <c r="AB193" s="119"/>
    </row>
    <row r="194" spans="1:28" ht="15.6" x14ac:dyDescent="0.3">
      <c r="A194" s="119" t="s">
        <v>145</v>
      </c>
      <c r="B194" s="8">
        <v>2025</v>
      </c>
      <c r="C194" s="119" t="s">
        <v>18</v>
      </c>
      <c r="D194" s="8">
        <v>4552082</v>
      </c>
      <c r="E194" s="8">
        <v>100</v>
      </c>
      <c r="F194" s="8">
        <v>100</v>
      </c>
      <c r="G194" s="8">
        <v>100</v>
      </c>
      <c r="H194" s="8">
        <v>0</v>
      </c>
      <c r="I194" s="8">
        <v>0</v>
      </c>
      <c r="J194" s="8">
        <v>0</v>
      </c>
      <c r="K194" s="8">
        <v>100</v>
      </c>
      <c r="L194" s="8">
        <v>100</v>
      </c>
      <c r="M194" s="8">
        <v>100</v>
      </c>
      <c r="N194" s="8">
        <v>0</v>
      </c>
      <c r="O194" s="8">
        <v>0</v>
      </c>
      <c r="P194" s="8">
        <v>0</v>
      </c>
      <c r="Q194" s="8">
        <v>100</v>
      </c>
      <c r="R194" s="8">
        <v>100</v>
      </c>
      <c r="S194" s="8">
        <v>100</v>
      </c>
      <c r="T194" s="8">
        <v>0</v>
      </c>
      <c r="U194" s="8">
        <v>0</v>
      </c>
      <c r="V194" s="8">
        <v>0</v>
      </c>
      <c r="W194" s="119"/>
      <c r="X194" s="119"/>
      <c r="Y194" s="119"/>
      <c r="Z194" s="119"/>
      <c r="AA194" s="119"/>
      <c r="AB194" s="119"/>
    </row>
    <row r="195" spans="1:28" ht="15.6" x14ac:dyDescent="0.3">
      <c r="A195" s="119" t="s">
        <v>145</v>
      </c>
      <c r="B195" s="8">
        <v>2026</v>
      </c>
      <c r="C195" s="119" t="s">
        <v>18</v>
      </c>
      <c r="D195" s="8"/>
      <c r="E195" s="8">
        <v>100</v>
      </c>
      <c r="F195" s="8">
        <v>100</v>
      </c>
      <c r="G195" s="8">
        <v>100</v>
      </c>
      <c r="H195" s="8">
        <v>0</v>
      </c>
      <c r="I195" s="8">
        <v>0</v>
      </c>
      <c r="J195" s="8">
        <v>0</v>
      </c>
      <c r="K195" s="8">
        <v>100</v>
      </c>
      <c r="L195" s="8">
        <v>100</v>
      </c>
      <c r="M195" s="8">
        <v>100</v>
      </c>
      <c r="N195" s="8">
        <v>0</v>
      </c>
      <c r="O195" s="8">
        <v>0</v>
      </c>
      <c r="P195" s="8">
        <v>0</v>
      </c>
      <c r="Q195" s="8">
        <v>100</v>
      </c>
      <c r="R195" s="8">
        <v>100</v>
      </c>
      <c r="S195" s="8">
        <v>100</v>
      </c>
      <c r="T195" s="8">
        <v>0</v>
      </c>
      <c r="U195" s="8">
        <v>0</v>
      </c>
      <c r="V195" s="8">
        <v>0</v>
      </c>
      <c r="W195" s="119"/>
      <c r="X195" s="119"/>
      <c r="Y195" s="119"/>
      <c r="Z195" s="119"/>
      <c r="AA195" s="119"/>
      <c r="AB195" s="119"/>
    </row>
    <row r="196" spans="1:28" ht="15.6" x14ac:dyDescent="0.3">
      <c r="A196" s="119" t="s">
        <v>145</v>
      </c>
      <c r="B196" s="8">
        <v>2027</v>
      </c>
      <c r="C196" s="119" t="s">
        <v>18</v>
      </c>
      <c r="D196" s="8"/>
      <c r="E196" s="8">
        <v>100</v>
      </c>
      <c r="F196" s="8">
        <v>100</v>
      </c>
      <c r="G196" s="8">
        <v>100</v>
      </c>
      <c r="H196" s="8">
        <v>0</v>
      </c>
      <c r="I196" s="8">
        <v>0</v>
      </c>
      <c r="J196" s="8">
        <v>0</v>
      </c>
      <c r="K196" s="8">
        <v>100</v>
      </c>
      <c r="L196" s="8">
        <v>100</v>
      </c>
      <c r="M196" s="8">
        <v>100</v>
      </c>
      <c r="N196" s="8">
        <v>0</v>
      </c>
      <c r="O196" s="8">
        <v>0</v>
      </c>
      <c r="P196" s="8">
        <v>0</v>
      </c>
      <c r="Q196" s="8">
        <v>100</v>
      </c>
      <c r="R196" s="8">
        <v>100</v>
      </c>
      <c r="S196" s="8">
        <v>100</v>
      </c>
      <c r="T196" s="8">
        <v>0</v>
      </c>
      <c r="U196" s="8">
        <v>0</v>
      </c>
      <c r="V196" s="8">
        <v>0</v>
      </c>
      <c r="W196" s="119"/>
      <c r="X196" s="119"/>
      <c r="Y196" s="119"/>
      <c r="Z196" s="119"/>
      <c r="AA196" s="119"/>
      <c r="AB196" s="119"/>
    </row>
    <row r="197" spans="1:28" ht="15.6" x14ac:dyDescent="0.3">
      <c r="A197" s="119" t="s">
        <v>145</v>
      </c>
      <c r="B197" s="8">
        <v>2028</v>
      </c>
      <c r="C197" s="119" t="s">
        <v>18</v>
      </c>
      <c r="D197" s="8"/>
      <c r="E197" s="8">
        <v>100</v>
      </c>
      <c r="F197" s="8">
        <v>100</v>
      </c>
      <c r="G197" s="8">
        <v>100</v>
      </c>
      <c r="H197" s="8">
        <v>0</v>
      </c>
      <c r="I197" s="8">
        <v>0</v>
      </c>
      <c r="J197" s="8">
        <v>0</v>
      </c>
      <c r="K197" s="8">
        <v>100</v>
      </c>
      <c r="L197" s="8">
        <v>100</v>
      </c>
      <c r="M197" s="8">
        <v>100</v>
      </c>
      <c r="N197" s="8">
        <v>0</v>
      </c>
      <c r="O197" s="8">
        <v>0</v>
      </c>
      <c r="P197" s="8">
        <v>0</v>
      </c>
      <c r="Q197" s="8">
        <v>100</v>
      </c>
      <c r="R197" s="8">
        <v>100</v>
      </c>
      <c r="S197" s="8">
        <v>100</v>
      </c>
      <c r="T197" s="8">
        <v>0</v>
      </c>
      <c r="U197" s="8">
        <v>0</v>
      </c>
      <c r="V197" s="8">
        <v>0</v>
      </c>
      <c r="W197" s="119"/>
      <c r="X197" s="119"/>
      <c r="Y197" s="119"/>
      <c r="Z197" s="119"/>
      <c r="AA197" s="119"/>
      <c r="AB197" s="119"/>
    </row>
    <row r="198" spans="1:28" ht="15.6" x14ac:dyDescent="0.3">
      <c r="A198" s="119" t="s">
        <v>145</v>
      </c>
      <c r="B198" s="8">
        <v>2029</v>
      </c>
      <c r="C198" s="119" t="s">
        <v>18</v>
      </c>
      <c r="D198" s="8"/>
      <c r="E198" s="8">
        <v>100</v>
      </c>
      <c r="F198" s="8">
        <v>100</v>
      </c>
      <c r="G198" s="8">
        <v>100</v>
      </c>
      <c r="H198" s="8">
        <v>0</v>
      </c>
      <c r="I198" s="8">
        <v>0</v>
      </c>
      <c r="J198" s="8">
        <v>0</v>
      </c>
      <c r="K198" s="8">
        <v>100</v>
      </c>
      <c r="L198" s="8">
        <v>100</v>
      </c>
      <c r="M198" s="8">
        <v>100</v>
      </c>
      <c r="N198" s="8">
        <v>0</v>
      </c>
      <c r="O198" s="8">
        <v>0</v>
      </c>
      <c r="P198" s="8">
        <v>0</v>
      </c>
      <c r="Q198" s="8">
        <v>100</v>
      </c>
      <c r="R198" s="8">
        <v>100</v>
      </c>
      <c r="S198" s="8">
        <v>100</v>
      </c>
      <c r="T198" s="8">
        <v>0</v>
      </c>
      <c r="U198" s="8">
        <v>0</v>
      </c>
      <c r="V198" s="8">
        <v>0</v>
      </c>
      <c r="W198" s="119"/>
      <c r="X198" s="119"/>
      <c r="Y198" s="119"/>
      <c r="Z198" s="119"/>
      <c r="AA198" s="119"/>
      <c r="AB198" s="119"/>
    </row>
    <row r="199" spans="1:28" ht="15.6" x14ac:dyDescent="0.3">
      <c r="A199" s="119" t="s">
        <v>145</v>
      </c>
      <c r="B199" s="8">
        <v>2030</v>
      </c>
      <c r="C199" s="119" t="s">
        <v>18</v>
      </c>
      <c r="D199" s="8"/>
      <c r="E199" s="8">
        <v>100</v>
      </c>
      <c r="F199" s="8">
        <v>100</v>
      </c>
      <c r="G199" s="8">
        <v>100</v>
      </c>
      <c r="H199" s="8">
        <v>0</v>
      </c>
      <c r="I199" s="8">
        <v>0</v>
      </c>
      <c r="J199" s="8">
        <v>0</v>
      </c>
      <c r="K199" s="8">
        <v>100</v>
      </c>
      <c r="L199" s="8">
        <v>100</v>
      </c>
      <c r="M199" s="8">
        <v>100</v>
      </c>
      <c r="N199" s="8">
        <v>0</v>
      </c>
      <c r="O199" s="8">
        <v>0</v>
      </c>
      <c r="P199" s="8">
        <v>0</v>
      </c>
      <c r="Q199" s="8">
        <v>100</v>
      </c>
      <c r="R199" s="8">
        <v>100</v>
      </c>
      <c r="S199" s="8">
        <v>100</v>
      </c>
      <c r="T199" s="8">
        <v>0</v>
      </c>
      <c r="U199" s="8">
        <v>0</v>
      </c>
      <c r="V199" s="8">
        <v>0</v>
      </c>
      <c r="W199" s="119"/>
      <c r="X199" s="119"/>
      <c r="Y199" s="119"/>
      <c r="Z199" s="119"/>
      <c r="AA199" s="119"/>
      <c r="AB199" s="119"/>
    </row>
    <row r="200" spans="1:28" ht="15.6" x14ac:dyDescent="0.3">
      <c r="A200" s="119"/>
      <c r="B200" s="120"/>
      <c r="C200" s="119"/>
      <c r="D200" s="119"/>
      <c r="E200" s="119"/>
      <c r="F200" s="119"/>
      <c r="G200" s="119"/>
      <c r="H200" s="119"/>
      <c r="I200" s="119"/>
      <c r="J200" s="119"/>
      <c r="K200" s="119"/>
      <c r="L200" s="119"/>
      <c r="M200" s="119"/>
      <c r="N200" s="119"/>
      <c r="O200" s="119"/>
      <c r="P200" s="119"/>
      <c r="Q200" s="119"/>
      <c r="R200" s="119"/>
      <c r="S200" s="119"/>
      <c r="T200" s="119"/>
      <c r="U200" s="119"/>
      <c r="V200" s="119"/>
      <c r="W200" s="119"/>
      <c r="X200" s="119"/>
      <c r="Y200" s="119"/>
      <c r="Z200" s="119"/>
      <c r="AA200" s="119"/>
      <c r="AB200" s="119"/>
    </row>
    <row r="201" spans="1:28" ht="15.6" x14ac:dyDescent="0.3">
      <c r="A201" s="119"/>
      <c r="B201" s="120"/>
      <c r="C201" s="119"/>
      <c r="D201" s="119"/>
      <c r="E201" s="119"/>
      <c r="F201" s="119"/>
      <c r="G201" s="119"/>
      <c r="H201" s="119"/>
      <c r="I201" s="119"/>
      <c r="J201" s="119"/>
      <c r="K201" s="119"/>
      <c r="L201" s="119"/>
      <c r="M201" s="119"/>
      <c r="N201" s="119"/>
      <c r="O201" s="119"/>
      <c r="P201" s="119"/>
      <c r="Q201" s="119"/>
      <c r="R201" s="119"/>
      <c r="S201" s="119"/>
      <c r="T201" s="119"/>
      <c r="U201" s="119"/>
      <c r="V201" s="119"/>
      <c r="W201" s="119"/>
      <c r="X201" s="119"/>
      <c r="Y201" s="119"/>
      <c r="Z201" s="119"/>
      <c r="AA201" s="119"/>
      <c r="AB201" s="119"/>
    </row>
    <row r="202" spans="1:28" ht="15.6" x14ac:dyDescent="0.3">
      <c r="A202" s="119"/>
      <c r="B202" s="120"/>
      <c r="C202" s="119"/>
      <c r="D202" s="119"/>
      <c r="E202" s="119"/>
      <c r="F202" s="119"/>
      <c r="G202" s="119"/>
      <c r="H202" s="119"/>
      <c r="I202" s="119"/>
      <c r="J202" s="119"/>
      <c r="K202" s="119"/>
      <c r="L202" s="119"/>
      <c r="M202" s="119"/>
      <c r="N202" s="119"/>
      <c r="O202" s="119"/>
      <c r="P202" s="119"/>
      <c r="Q202" s="119"/>
      <c r="R202" s="119"/>
      <c r="S202" s="119"/>
      <c r="T202" s="119"/>
      <c r="U202" s="119"/>
      <c r="V202" s="119"/>
      <c r="W202" s="119"/>
      <c r="X202" s="119"/>
      <c r="Y202" s="119"/>
      <c r="Z202" s="119"/>
      <c r="AA202" s="119"/>
      <c r="AB202" s="119"/>
    </row>
    <row r="203" spans="1:28" ht="15.6" x14ac:dyDescent="0.3">
      <c r="A203" s="119"/>
      <c r="B203" s="120"/>
      <c r="C203" s="119"/>
      <c r="D203" s="119"/>
      <c r="E203" s="119"/>
      <c r="F203" s="119"/>
      <c r="G203" s="119"/>
      <c r="H203" s="119"/>
      <c r="I203" s="119"/>
      <c r="J203" s="119"/>
      <c r="K203" s="119"/>
      <c r="L203" s="119"/>
      <c r="M203" s="119"/>
      <c r="N203" s="119"/>
      <c r="O203" s="119"/>
      <c r="P203" s="119"/>
      <c r="Q203" s="119"/>
      <c r="R203" s="119"/>
      <c r="S203" s="119"/>
      <c r="T203" s="119"/>
      <c r="U203" s="119"/>
      <c r="V203" s="119"/>
      <c r="W203" s="119"/>
      <c r="X203" s="119"/>
      <c r="Y203" s="119"/>
      <c r="Z203" s="119"/>
      <c r="AA203" s="119"/>
      <c r="AB203" s="119"/>
    </row>
    <row r="204" spans="1:28" ht="15.6" x14ac:dyDescent="0.3">
      <c r="A204" s="119"/>
      <c r="B204" s="120"/>
      <c r="C204" s="119"/>
      <c r="D204" s="119"/>
      <c r="E204" s="119"/>
      <c r="F204" s="119"/>
      <c r="G204" s="119"/>
      <c r="H204" s="119"/>
      <c r="I204" s="119"/>
      <c r="J204" s="119"/>
      <c r="K204" s="119"/>
      <c r="L204" s="119"/>
      <c r="M204" s="119"/>
      <c r="N204" s="119"/>
      <c r="O204" s="119"/>
      <c r="P204" s="119"/>
      <c r="Q204" s="119"/>
      <c r="R204" s="119"/>
      <c r="S204" s="119"/>
      <c r="T204" s="119"/>
      <c r="U204" s="119"/>
      <c r="V204" s="119"/>
      <c r="W204" s="119"/>
      <c r="X204" s="119"/>
      <c r="Y204" s="119"/>
      <c r="Z204" s="119"/>
      <c r="AA204" s="119"/>
      <c r="AB204" s="119"/>
    </row>
    <row r="205" spans="1:28" ht="15.6" x14ac:dyDescent="0.3">
      <c r="A205" s="119"/>
      <c r="B205" s="120"/>
      <c r="C205" s="119"/>
      <c r="D205" s="119"/>
      <c r="E205" s="119"/>
      <c r="F205" s="119"/>
      <c r="G205" s="119"/>
      <c r="H205" s="119"/>
      <c r="I205" s="119"/>
      <c r="J205" s="119"/>
      <c r="K205" s="119"/>
      <c r="L205" s="119"/>
      <c r="M205" s="119"/>
      <c r="N205" s="119"/>
      <c r="O205" s="119"/>
      <c r="P205" s="119"/>
      <c r="Q205" s="119"/>
      <c r="R205" s="119"/>
      <c r="S205" s="119"/>
      <c r="T205" s="119"/>
      <c r="U205" s="119"/>
      <c r="V205" s="119"/>
      <c r="W205" s="119"/>
      <c r="X205" s="119"/>
      <c r="Y205" s="119"/>
      <c r="Z205" s="119"/>
      <c r="AA205" s="119"/>
      <c r="AB205" s="119"/>
    </row>
    <row r="206" spans="1:28" ht="15.6" x14ac:dyDescent="0.3">
      <c r="A206" s="119"/>
      <c r="B206" s="120"/>
      <c r="C206" s="119"/>
      <c r="D206" s="119"/>
      <c r="E206" s="119"/>
      <c r="F206" s="119"/>
      <c r="G206" s="119"/>
      <c r="H206" s="119"/>
      <c r="I206" s="119"/>
      <c r="J206" s="119"/>
      <c r="K206" s="119"/>
      <c r="L206" s="119"/>
      <c r="M206" s="119"/>
      <c r="N206" s="119"/>
      <c r="O206" s="119"/>
      <c r="P206" s="119"/>
      <c r="Q206" s="119"/>
      <c r="R206" s="119"/>
      <c r="S206" s="119"/>
      <c r="T206" s="119"/>
      <c r="U206" s="119"/>
      <c r="V206" s="119"/>
      <c r="W206" s="119"/>
      <c r="X206" s="119"/>
      <c r="Y206" s="119"/>
      <c r="Z206" s="119"/>
      <c r="AA206" s="119"/>
      <c r="AB206" s="119"/>
    </row>
    <row r="207" spans="1:28" ht="15.6" x14ac:dyDescent="0.3">
      <c r="A207" s="119"/>
      <c r="B207" s="120"/>
      <c r="C207" s="119"/>
      <c r="D207" s="119"/>
      <c r="E207" s="119"/>
      <c r="F207" s="119"/>
      <c r="G207" s="119"/>
      <c r="H207" s="119"/>
      <c r="I207" s="119"/>
      <c r="J207" s="119"/>
      <c r="K207" s="119"/>
      <c r="L207" s="119"/>
      <c r="M207" s="119"/>
      <c r="N207" s="119"/>
      <c r="O207" s="119"/>
      <c r="P207" s="119"/>
      <c r="Q207" s="119"/>
      <c r="R207" s="119"/>
      <c r="S207" s="119"/>
      <c r="T207" s="119"/>
      <c r="U207" s="119"/>
      <c r="V207" s="119"/>
      <c r="W207" s="119"/>
      <c r="X207" s="119"/>
      <c r="Y207" s="119"/>
      <c r="Z207" s="119"/>
      <c r="AA207" s="119"/>
      <c r="AB207" s="119"/>
    </row>
    <row r="208" spans="1:28" ht="15.6" x14ac:dyDescent="0.3">
      <c r="A208" s="119"/>
      <c r="B208" s="120"/>
      <c r="C208" s="119"/>
      <c r="D208" s="119"/>
      <c r="E208" s="119"/>
      <c r="F208" s="119"/>
      <c r="G208" s="119"/>
      <c r="H208" s="119"/>
      <c r="I208" s="119"/>
      <c r="J208" s="119"/>
      <c r="K208" s="119"/>
      <c r="L208" s="119"/>
      <c r="M208" s="119"/>
      <c r="N208" s="119"/>
      <c r="O208" s="119"/>
      <c r="P208" s="119"/>
      <c r="Q208" s="119"/>
      <c r="R208" s="119"/>
      <c r="S208" s="119"/>
      <c r="T208" s="119"/>
      <c r="U208" s="119"/>
      <c r="V208" s="119"/>
      <c r="W208" s="119"/>
      <c r="X208" s="119"/>
      <c r="Y208" s="119"/>
      <c r="Z208" s="119"/>
      <c r="AA208" s="119"/>
      <c r="AB208" s="119"/>
    </row>
    <row r="209" spans="1:28" ht="15.6" x14ac:dyDescent="0.3">
      <c r="A209" s="119"/>
      <c r="B209" s="120"/>
      <c r="C209" s="119"/>
      <c r="D209" s="119"/>
      <c r="E209" s="119"/>
      <c r="F209" s="119"/>
      <c r="G209" s="119"/>
      <c r="H209" s="119"/>
      <c r="I209" s="119"/>
      <c r="J209" s="119"/>
      <c r="K209" s="119"/>
      <c r="L209" s="119"/>
      <c r="M209" s="119"/>
      <c r="N209" s="119"/>
      <c r="O209" s="119"/>
      <c r="P209" s="119"/>
      <c r="Q209" s="119"/>
      <c r="R209" s="119"/>
      <c r="S209" s="119"/>
      <c r="T209" s="119"/>
      <c r="U209" s="119"/>
      <c r="V209" s="119"/>
      <c r="W209" s="119"/>
      <c r="X209" s="119"/>
      <c r="Y209" s="119"/>
      <c r="Z209" s="119"/>
      <c r="AA209" s="119"/>
      <c r="AB209" s="119"/>
    </row>
    <row r="210" spans="1:28" ht="15.6" x14ac:dyDescent="0.3">
      <c r="A210" s="119"/>
      <c r="B210" s="120"/>
      <c r="C210" s="119"/>
      <c r="D210" s="119"/>
      <c r="E210" s="119"/>
      <c r="F210" s="119"/>
      <c r="G210" s="119"/>
      <c r="H210" s="119"/>
      <c r="I210" s="119"/>
      <c r="J210" s="119"/>
      <c r="K210" s="119"/>
      <c r="L210" s="119"/>
      <c r="M210" s="119"/>
      <c r="N210" s="119"/>
      <c r="O210" s="119"/>
      <c r="P210" s="119"/>
      <c r="Q210" s="119"/>
      <c r="R210" s="119"/>
      <c r="S210" s="119"/>
      <c r="T210" s="119"/>
      <c r="U210" s="119"/>
      <c r="V210" s="119"/>
      <c r="W210" s="119"/>
      <c r="X210" s="119"/>
      <c r="Y210" s="119"/>
      <c r="Z210" s="119"/>
      <c r="AA210" s="119"/>
      <c r="AB210" s="119"/>
    </row>
    <row r="211" spans="1:28" ht="15.6" x14ac:dyDescent="0.3">
      <c r="A211" s="119"/>
      <c r="B211" s="120"/>
      <c r="C211" s="119"/>
      <c r="D211" s="119"/>
      <c r="E211" s="119"/>
      <c r="F211" s="119"/>
      <c r="G211" s="119"/>
      <c r="H211" s="119"/>
      <c r="I211" s="119"/>
      <c r="J211" s="119"/>
      <c r="K211" s="119"/>
      <c r="L211" s="119"/>
      <c r="M211" s="119"/>
      <c r="N211" s="119"/>
      <c r="O211" s="119"/>
      <c r="P211" s="119"/>
      <c r="Q211" s="119"/>
      <c r="R211" s="119"/>
      <c r="S211" s="119"/>
      <c r="T211" s="119"/>
      <c r="U211" s="119"/>
      <c r="V211" s="119"/>
      <c r="W211" s="119"/>
      <c r="X211" s="119"/>
      <c r="Y211" s="119"/>
      <c r="Z211" s="119"/>
      <c r="AA211" s="119"/>
      <c r="AB211" s="119"/>
    </row>
    <row r="212" spans="1:28" ht="15.6" x14ac:dyDescent="0.3">
      <c r="A212" s="119"/>
      <c r="B212" s="120"/>
      <c r="C212" s="119"/>
      <c r="D212" s="119"/>
      <c r="E212" s="119"/>
      <c r="F212" s="119"/>
      <c r="G212" s="119"/>
      <c r="H212" s="119"/>
      <c r="I212" s="119"/>
      <c r="J212" s="119"/>
      <c r="K212" s="119"/>
      <c r="L212" s="119"/>
      <c r="M212" s="119"/>
      <c r="N212" s="119"/>
      <c r="O212" s="119"/>
      <c r="P212" s="119"/>
      <c r="Q212" s="119"/>
      <c r="R212" s="119"/>
      <c r="S212" s="119"/>
      <c r="T212" s="119"/>
      <c r="U212" s="119"/>
      <c r="V212" s="119"/>
      <c r="W212" s="119"/>
      <c r="X212" s="119"/>
      <c r="Y212" s="119"/>
      <c r="Z212" s="119"/>
      <c r="AA212" s="119"/>
      <c r="AB212" s="119"/>
    </row>
    <row r="213" spans="1:28" ht="15.6" x14ac:dyDescent="0.3">
      <c r="A213" s="119"/>
      <c r="B213" s="120"/>
      <c r="C213" s="119"/>
      <c r="D213" s="119"/>
      <c r="E213" s="119"/>
      <c r="F213" s="119"/>
      <c r="G213" s="119"/>
      <c r="H213" s="119"/>
      <c r="I213" s="119"/>
      <c r="J213" s="119"/>
      <c r="K213" s="119"/>
      <c r="L213" s="119"/>
      <c r="M213" s="119"/>
      <c r="N213" s="119"/>
      <c r="O213" s="119"/>
      <c r="P213" s="119"/>
      <c r="Q213" s="119"/>
      <c r="R213" s="119"/>
      <c r="S213" s="119"/>
      <c r="T213" s="119"/>
      <c r="U213" s="119"/>
      <c r="V213" s="119"/>
      <c r="W213" s="119"/>
      <c r="X213" s="119"/>
      <c r="Y213" s="119"/>
      <c r="Z213" s="119"/>
      <c r="AA213" s="119"/>
      <c r="AB213" s="119"/>
    </row>
    <row r="214" spans="1:28" ht="15.6" x14ac:dyDescent="0.3">
      <c r="A214" s="119"/>
      <c r="B214" s="120"/>
      <c r="C214" s="119"/>
      <c r="D214" s="119"/>
      <c r="E214" s="119"/>
      <c r="F214" s="119"/>
      <c r="G214" s="119"/>
      <c r="H214" s="119"/>
      <c r="I214" s="119"/>
      <c r="J214" s="119"/>
      <c r="K214" s="119"/>
      <c r="L214" s="119"/>
      <c r="M214" s="119"/>
      <c r="N214" s="119"/>
      <c r="O214" s="119"/>
      <c r="P214" s="119"/>
      <c r="Q214" s="119"/>
      <c r="R214" s="119"/>
      <c r="S214" s="119"/>
      <c r="T214" s="119"/>
      <c r="U214" s="119"/>
      <c r="V214" s="119"/>
      <c r="W214" s="119"/>
      <c r="X214" s="119"/>
      <c r="Y214" s="119"/>
      <c r="Z214" s="119"/>
      <c r="AA214" s="119"/>
      <c r="AB214" s="119"/>
    </row>
    <row r="215" spans="1:28" ht="15.6" x14ac:dyDescent="0.3">
      <c r="A215" s="119"/>
      <c r="B215" s="120"/>
      <c r="C215" s="119"/>
      <c r="D215" s="119"/>
      <c r="E215" s="119"/>
      <c r="F215" s="119"/>
      <c r="G215" s="119"/>
      <c r="H215" s="119"/>
      <c r="I215" s="119"/>
      <c r="J215" s="119"/>
      <c r="K215" s="119"/>
      <c r="L215" s="119"/>
      <c r="M215" s="119"/>
      <c r="N215" s="119"/>
      <c r="O215" s="119"/>
      <c r="P215" s="119"/>
      <c r="Q215" s="119"/>
      <c r="R215" s="119"/>
      <c r="S215" s="119"/>
      <c r="T215" s="119"/>
      <c r="U215" s="119"/>
      <c r="V215" s="119"/>
      <c r="W215" s="119"/>
      <c r="X215" s="119"/>
      <c r="Y215" s="119"/>
      <c r="Z215" s="119"/>
      <c r="AA215" s="119"/>
      <c r="AB215" s="119"/>
    </row>
    <row r="216" spans="1:28" ht="15.6" x14ac:dyDescent="0.3">
      <c r="A216" s="119"/>
      <c r="B216" s="120"/>
      <c r="C216" s="119"/>
      <c r="D216" s="119"/>
      <c r="E216" s="119"/>
      <c r="F216" s="119"/>
      <c r="G216" s="119"/>
      <c r="H216" s="119"/>
      <c r="I216" s="119"/>
      <c r="J216" s="119"/>
      <c r="K216" s="119"/>
      <c r="L216" s="119"/>
      <c r="M216" s="119"/>
      <c r="N216" s="119"/>
      <c r="O216" s="119"/>
      <c r="P216" s="119"/>
      <c r="Q216" s="119"/>
      <c r="R216" s="119"/>
      <c r="S216" s="119"/>
      <c r="T216" s="119"/>
      <c r="U216" s="119"/>
      <c r="V216" s="119"/>
      <c r="W216" s="119"/>
      <c r="X216" s="119"/>
      <c r="Y216" s="119"/>
      <c r="Z216" s="119"/>
      <c r="AA216" s="119"/>
      <c r="AB216" s="119"/>
    </row>
    <row r="217" spans="1:28" ht="15.6" x14ac:dyDescent="0.3">
      <c r="A217" s="119"/>
      <c r="B217" s="120"/>
      <c r="C217" s="119"/>
      <c r="D217" s="119"/>
      <c r="E217" s="119"/>
      <c r="F217" s="119"/>
      <c r="G217" s="119"/>
      <c r="H217" s="119"/>
      <c r="I217" s="119"/>
      <c r="J217" s="119"/>
      <c r="K217" s="119"/>
      <c r="L217" s="119"/>
      <c r="M217" s="119"/>
      <c r="N217" s="119"/>
      <c r="O217" s="119"/>
      <c r="P217" s="119"/>
      <c r="Q217" s="119"/>
      <c r="R217" s="119"/>
      <c r="S217" s="119"/>
      <c r="T217" s="119"/>
      <c r="U217" s="119"/>
      <c r="V217" s="119"/>
      <c r="W217" s="119"/>
      <c r="X217" s="119"/>
      <c r="Y217" s="119"/>
      <c r="Z217" s="119"/>
      <c r="AA217" s="119"/>
      <c r="AB217" s="119"/>
    </row>
    <row r="218" spans="1:28" ht="15.6" x14ac:dyDescent="0.3">
      <c r="A218" s="119"/>
      <c r="B218" s="120"/>
      <c r="C218" s="119"/>
      <c r="D218" s="119"/>
      <c r="E218" s="119"/>
      <c r="F218" s="119"/>
      <c r="G218" s="119"/>
      <c r="H218" s="119"/>
      <c r="I218" s="119"/>
      <c r="J218" s="119"/>
      <c r="K218" s="119"/>
      <c r="L218" s="119"/>
      <c r="M218" s="119"/>
      <c r="N218" s="119"/>
      <c r="O218" s="119"/>
      <c r="P218" s="119"/>
      <c r="Q218" s="119"/>
      <c r="R218" s="119"/>
      <c r="S218" s="119"/>
      <c r="T218" s="119"/>
      <c r="U218" s="119"/>
      <c r="V218" s="119"/>
      <c r="W218" s="119"/>
      <c r="X218" s="119"/>
      <c r="Y218" s="119"/>
      <c r="Z218" s="119"/>
      <c r="AA218" s="119"/>
      <c r="AB218" s="119"/>
    </row>
    <row r="219" spans="1:28" ht="15.6" x14ac:dyDescent="0.3">
      <c r="A219" s="119"/>
      <c r="B219" s="120"/>
      <c r="C219" s="119"/>
      <c r="D219" s="119"/>
      <c r="E219" s="119"/>
      <c r="F219" s="119"/>
      <c r="G219" s="119"/>
      <c r="H219" s="119"/>
      <c r="I219" s="119"/>
      <c r="J219" s="119"/>
      <c r="K219" s="119"/>
      <c r="L219" s="119"/>
      <c r="M219" s="119"/>
      <c r="N219" s="119"/>
      <c r="O219" s="119"/>
      <c r="P219" s="119"/>
      <c r="Q219" s="119"/>
      <c r="R219" s="119"/>
      <c r="S219" s="119"/>
      <c r="T219" s="119"/>
      <c r="U219" s="119"/>
      <c r="V219" s="119"/>
      <c r="W219" s="119"/>
      <c r="X219" s="119"/>
      <c r="Y219" s="119"/>
      <c r="Z219" s="119"/>
      <c r="AA219" s="119"/>
      <c r="AB219" s="119"/>
    </row>
    <row r="220" spans="1:28" ht="15.6" x14ac:dyDescent="0.3">
      <c r="A220" s="119"/>
      <c r="B220" s="120"/>
      <c r="C220" s="119"/>
      <c r="D220" s="119"/>
      <c r="E220" s="119"/>
      <c r="F220" s="119"/>
      <c r="G220" s="119"/>
      <c r="H220" s="119"/>
      <c r="I220" s="119"/>
      <c r="J220" s="119"/>
      <c r="K220" s="119"/>
      <c r="L220" s="119"/>
      <c r="M220" s="119"/>
      <c r="N220" s="119"/>
      <c r="O220" s="119"/>
      <c r="P220" s="119"/>
      <c r="Q220" s="119"/>
      <c r="R220" s="119"/>
      <c r="S220" s="119"/>
      <c r="T220" s="119"/>
      <c r="U220" s="119"/>
      <c r="V220" s="119"/>
      <c r="W220" s="119"/>
      <c r="X220" s="119"/>
      <c r="Y220" s="119"/>
      <c r="Z220" s="119"/>
      <c r="AA220" s="119"/>
      <c r="AB220" s="119"/>
    </row>
    <row r="221" spans="1:28" ht="15.6" x14ac:dyDescent="0.3">
      <c r="A221" s="119"/>
      <c r="B221" s="120"/>
      <c r="C221" s="119"/>
      <c r="D221" s="119"/>
      <c r="E221" s="119"/>
      <c r="F221" s="119"/>
      <c r="G221" s="119"/>
      <c r="H221" s="119"/>
      <c r="I221" s="119"/>
      <c r="J221" s="119"/>
      <c r="K221" s="119"/>
      <c r="L221" s="119"/>
      <c r="M221" s="119"/>
      <c r="N221" s="119"/>
      <c r="O221" s="119"/>
      <c r="P221" s="119"/>
      <c r="Q221" s="119"/>
      <c r="R221" s="119"/>
      <c r="S221" s="119"/>
      <c r="T221" s="119"/>
      <c r="U221" s="119"/>
      <c r="V221" s="119"/>
      <c r="W221" s="119"/>
      <c r="X221" s="119"/>
      <c r="Y221" s="119"/>
      <c r="Z221" s="119"/>
      <c r="AA221" s="119"/>
      <c r="AB221" s="119"/>
    </row>
    <row r="222" spans="1:28" ht="15.6" x14ac:dyDescent="0.3">
      <c r="A222" s="119"/>
      <c r="B222" s="120"/>
      <c r="C222" s="119"/>
      <c r="D222" s="119"/>
      <c r="E222" s="119"/>
      <c r="F222" s="119"/>
      <c r="G222" s="119"/>
      <c r="H222" s="119"/>
      <c r="I222" s="119"/>
      <c r="J222" s="119"/>
      <c r="K222" s="119"/>
      <c r="L222" s="119"/>
      <c r="M222" s="119"/>
      <c r="N222" s="119"/>
      <c r="O222" s="119"/>
      <c r="P222" s="119"/>
      <c r="Q222" s="119"/>
      <c r="R222" s="119"/>
      <c r="S222" s="119"/>
      <c r="T222" s="119"/>
      <c r="U222" s="119"/>
      <c r="V222" s="119"/>
      <c r="W222" s="119"/>
      <c r="X222" s="119"/>
      <c r="Y222" s="119"/>
      <c r="Z222" s="119"/>
      <c r="AA222" s="119"/>
      <c r="AB222" s="119"/>
    </row>
    <row r="223" spans="1:28" ht="15.6" x14ac:dyDescent="0.3">
      <c r="A223" s="119"/>
      <c r="B223" s="120"/>
      <c r="C223" s="119"/>
      <c r="D223" s="119"/>
      <c r="E223" s="119"/>
      <c r="F223" s="119"/>
      <c r="G223" s="119"/>
      <c r="H223" s="119"/>
      <c r="I223" s="119"/>
      <c r="J223" s="119"/>
      <c r="K223" s="119"/>
      <c r="L223" s="119"/>
      <c r="M223" s="119"/>
      <c r="N223" s="119"/>
      <c r="O223" s="119"/>
      <c r="P223" s="119"/>
      <c r="Q223" s="119"/>
      <c r="R223" s="119"/>
      <c r="S223" s="119"/>
      <c r="T223" s="119"/>
      <c r="U223" s="119"/>
      <c r="V223" s="119"/>
      <c r="W223" s="119"/>
      <c r="X223" s="119"/>
      <c r="Y223" s="119"/>
      <c r="Z223" s="119"/>
      <c r="AA223" s="119"/>
      <c r="AB223" s="119"/>
    </row>
    <row r="224" spans="1:28" ht="15.6" x14ac:dyDescent="0.3">
      <c r="A224" s="119"/>
      <c r="B224" s="120"/>
      <c r="C224" s="119"/>
      <c r="D224" s="119"/>
      <c r="E224" s="119"/>
      <c r="F224" s="119"/>
      <c r="G224" s="119"/>
      <c r="H224" s="119"/>
      <c r="I224" s="119"/>
      <c r="J224" s="119"/>
      <c r="K224" s="119"/>
      <c r="L224" s="119"/>
      <c r="M224" s="119"/>
      <c r="N224" s="119"/>
      <c r="O224" s="119"/>
      <c r="P224" s="119"/>
      <c r="Q224" s="119"/>
      <c r="R224" s="119"/>
      <c r="S224" s="119"/>
      <c r="T224" s="119"/>
      <c r="U224" s="119"/>
      <c r="V224" s="119"/>
      <c r="W224" s="119"/>
      <c r="X224" s="119"/>
      <c r="Y224" s="119"/>
      <c r="Z224" s="119"/>
      <c r="AA224" s="119"/>
      <c r="AB224" s="119"/>
    </row>
    <row r="225" spans="1:28" ht="15.6" x14ac:dyDescent="0.3">
      <c r="A225" s="119"/>
      <c r="B225" s="120"/>
      <c r="C225" s="119"/>
      <c r="D225" s="119"/>
      <c r="E225" s="119"/>
      <c r="F225" s="119"/>
      <c r="G225" s="119"/>
      <c r="H225" s="119"/>
      <c r="I225" s="119"/>
      <c r="J225" s="119"/>
      <c r="K225" s="119"/>
      <c r="L225" s="119"/>
      <c r="M225" s="119"/>
      <c r="N225" s="119"/>
      <c r="O225" s="119"/>
      <c r="P225" s="119"/>
      <c r="Q225" s="119"/>
      <c r="R225" s="119"/>
      <c r="S225" s="119"/>
      <c r="T225" s="119"/>
      <c r="U225" s="119"/>
      <c r="V225" s="119"/>
      <c r="W225" s="119"/>
      <c r="X225" s="119"/>
      <c r="Y225" s="119"/>
      <c r="Z225" s="119"/>
      <c r="AA225" s="119"/>
      <c r="AB225" s="119"/>
    </row>
    <row r="226" spans="1:28" ht="15.6" x14ac:dyDescent="0.3">
      <c r="A226" s="119"/>
      <c r="B226" s="120"/>
      <c r="C226" s="119"/>
      <c r="D226" s="119"/>
      <c r="E226" s="119"/>
      <c r="F226" s="119"/>
      <c r="G226" s="119"/>
      <c r="H226" s="119"/>
      <c r="I226" s="119"/>
      <c r="J226" s="119"/>
      <c r="K226" s="119"/>
      <c r="L226" s="119"/>
      <c r="M226" s="119"/>
      <c r="N226" s="119"/>
      <c r="O226" s="119"/>
      <c r="P226" s="119"/>
      <c r="Q226" s="119"/>
      <c r="R226" s="119"/>
      <c r="S226" s="119"/>
      <c r="T226" s="119"/>
      <c r="U226" s="119"/>
      <c r="V226" s="119"/>
      <c r="W226" s="119"/>
      <c r="X226" s="119"/>
      <c r="Y226" s="119"/>
      <c r="Z226" s="119"/>
      <c r="AA226" s="119"/>
      <c r="AB226" s="119"/>
    </row>
    <row r="227" spans="1:28" ht="15.6" x14ac:dyDescent="0.3">
      <c r="A227" s="119"/>
      <c r="B227" s="120"/>
      <c r="C227" s="119"/>
      <c r="D227" s="119"/>
      <c r="E227" s="119"/>
      <c r="F227" s="119"/>
      <c r="G227" s="119"/>
      <c r="H227" s="119"/>
      <c r="I227" s="119"/>
      <c r="J227" s="119"/>
      <c r="K227" s="119"/>
      <c r="L227" s="119"/>
      <c r="M227" s="119"/>
      <c r="N227" s="119"/>
      <c r="O227" s="119"/>
      <c r="P227" s="119"/>
      <c r="Q227" s="119"/>
      <c r="R227" s="119"/>
      <c r="S227" s="119"/>
      <c r="T227" s="119"/>
      <c r="U227" s="119"/>
      <c r="V227" s="119"/>
      <c r="W227" s="119"/>
      <c r="X227" s="119"/>
      <c r="Y227" s="119"/>
      <c r="Z227" s="119"/>
      <c r="AA227" s="119"/>
      <c r="AB227" s="119"/>
    </row>
    <row r="228" spans="1:28" ht="15.6" x14ac:dyDescent="0.3">
      <c r="A228" s="119"/>
      <c r="B228" s="120"/>
      <c r="C228" s="119"/>
      <c r="D228" s="119"/>
      <c r="E228" s="119"/>
      <c r="F228" s="119"/>
      <c r="G228" s="119"/>
      <c r="H228" s="119"/>
      <c r="I228" s="119"/>
      <c r="J228" s="119"/>
      <c r="K228" s="119"/>
      <c r="L228" s="119"/>
      <c r="M228" s="119"/>
      <c r="N228" s="119"/>
      <c r="O228" s="119"/>
      <c r="P228" s="119"/>
      <c r="Q228" s="119"/>
      <c r="R228" s="119"/>
      <c r="S228" s="119"/>
      <c r="T228" s="119"/>
      <c r="U228" s="119"/>
      <c r="V228" s="119"/>
      <c r="W228" s="119"/>
      <c r="X228" s="119"/>
      <c r="Y228" s="119"/>
      <c r="Z228" s="119"/>
      <c r="AA228" s="119"/>
      <c r="AB228" s="119"/>
    </row>
    <row r="229" spans="1:28" ht="15.6" x14ac:dyDescent="0.3">
      <c r="A229" s="119"/>
      <c r="B229" s="120"/>
      <c r="C229" s="119"/>
      <c r="D229" s="119"/>
      <c r="E229" s="119"/>
      <c r="F229" s="119"/>
      <c r="G229" s="119"/>
      <c r="H229" s="119"/>
      <c r="I229" s="119"/>
      <c r="J229" s="119"/>
      <c r="K229" s="119"/>
      <c r="L229" s="119"/>
      <c r="M229" s="119"/>
      <c r="N229" s="119"/>
      <c r="O229" s="119"/>
      <c r="P229" s="119"/>
      <c r="Q229" s="119"/>
      <c r="R229" s="119"/>
      <c r="S229" s="119"/>
      <c r="T229" s="119"/>
      <c r="U229" s="119"/>
      <c r="V229" s="119"/>
      <c r="W229" s="119"/>
      <c r="X229" s="119"/>
      <c r="Y229" s="119"/>
      <c r="Z229" s="119"/>
      <c r="AA229" s="119"/>
      <c r="AB229" s="119"/>
    </row>
    <row r="230" spans="1:28" ht="15.6" x14ac:dyDescent="0.3">
      <c r="A230" s="119"/>
      <c r="B230" s="120"/>
      <c r="C230" s="119"/>
      <c r="D230" s="119"/>
      <c r="E230" s="119"/>
      <c r="F230" s="119"/>
      <c r="G230" s="119"/>
      <c r="H230" s="119"/>
      <c r="I230" s="119"/>
      <c r="J230" s="119"/>
      <c r="K230" s="119"/>
      <c r="L230" s="119"/>
      <c r="M230" s="119"/>
      <c r="N230" s="119"/>
      <c r="O230" s="119"/>
      <c r="P230" s="119"/>
      <c r="Q230" s="119"/>
      <c r="R230" s="119"/>
      <c r="S230" s="119"/>
      <c r="T230" s="119"/>
      <c r="U230" s="119"/>
      <c r="V230" s="119"/>
      <c r="W230" s="119"/>
      <c r="X230" s="119"/>
      <c r="Y230" s="119"/>
      <c r="Z230" s="119"/>
      <c r="AA230" s="119"/>
      <c r="AB230" s="119"/>
    </row>
    <row r="231" spans="1:28" ht="15.6" x14ac:dyDescent="0.3">
      <c r="A231" s="119"/>
      <c r="B231" s="120"/>
      <c r="C231" s="119"/>
      <c r="D231" s="119"/>
      <c r="E231" s="119"/>
      <c r="F231" s="119"/>
      <c r="G231" s="119"/>
      <c r="H231" s="119"/>
      <c r="I231" s="119"/>
      <c r="J231" s="119"/>
      <c r="K231" s="119"/>
      <c r="L231" s="119"/>
      <c r="M231" s="119"/>
      <c r="N231" s="119"/>
      <c r="O231" s="119"/>
      <c r="P231" s="119"/>
      <c r="Q231" s="119"/>
      <c r="R231" s="119"/>
      <c r="S231" s="119"/>
      <c r="T231" s="119"/>
      <c r="U231" s="119"/>
      <c r="V231" s="119"/>
      <c r="W231" s="119"/>
      <c r="X231" s="119"/>
      <c r="Y231" s="119"/>
      <c r="Z231" s="119"/>
      <c r="AA231" s="119"/>
      <c r="AB231" s="119"/>
    </row>
    <row r="232" spans="1:28" ht="15.6" x14ac:dyDescent="0.3">
      <c r="A232" s="119"/>
      <c r="B232" s="120"/>
      <c r="C232" s="119"/>
      <c r="D232" s="119"/>
      <c r="E232" s="119"/>
      <c r="F232" s="119"/>
      <c r="G232" s="119"/>
      <c r="H232" s="119"/>
      <c r="I232" s="119"/>
      <c r="J232" s="119"/>
      <c r="K232" s="119"/>
      <c r="L232" s="119"/>
      <c r="M232" s="119"/>
      <c r="N232" s="119"/>
      <c r="O232" s="119"/>
      <c r="P232" s="119"/>
      <c r="Q232" s="119"/>
      <c r="R232" s="119"/>
      <c r="S232" s="119"/>
      <c r="T232" s="119"/>
      <c r="U232" s="119"/>
      <c r="V232" s="119"/>
      <c r="W232" s="119"/>
      <c r="X232" s="119"/>
      <c r="Y232" s="119"/>
      <c r="Z232" s="119"/>
      <c r="AA232" s="119"/>
      <c r="AB232" s="119"/>
    </row>
    <row r="233" spans="1:28" ht="15.6" x14ac:dyDescent="0.3">
      <c r="A233" s="119"/>
      <c r="B233" s="120"/>
      <c r="C233" s="119"/>
      <c r="D233" s="119"/>
      <c r="E233" s="119"/>
      <c r="F233" s="119"/>
      <c r="G233" s="119"/>
      <c r="H233" s="119"/>
      <c r="I233" s="119"/>
      <c r="J233" s="119"/>
      <c r="K233" s="119"/>
      <c r="L233" s="119"/>
      <c r="M233" s="119"/>
      <c r="N233" s="119"/>
      <c r="O233" s="119"/>
      <c r="P233" s="119"/>
      <c r="Q233" s="119"/>
      <c r="R233" s="119"/>
      <c r="S233" s="119"/>
      <c r="T233" s="119"/>
      <c r="U233" s="119"/>
      <c r="V233" s="119"/>
      <c r="W233" s="119"/>
      <c r="X233" s="119"/>
      <c r="Y233" s="119"/>
      <c r="Z233" s="119"/>
      <c r="AA233" s="119"/>
    </row>
    <row r="234" spans="1:28" ht="15.6" x14ac:dyDescent="0.3">
      <c r="A234" s="119"/>
      <c r="B234" s="120"/>
      <c r="C234" s="119"/>
      <c r="D234" s="119"/>
      <c r="E234" s="119"/>
      <c r="F234" s="119"/>
      <c r="G234" s="119"/>
      <c r="H234" s="119"/>
      <c r="I234" s="119"/>
      <c r="J234" s="119"/>
      <c r="K234" s="119"/>
      <c r="L234" s="119"/>
      <c r="M234" s="119"/>
      <c r="N234" s="119"/>
      <c r="O234" s="119"/>
      <c r="P234" s="119"/>
      <c r="Q234" s="119"/>
      <c r="R234" s="119"/>
      <c r="S234" s="119"/>
      <c r="T234" s="119"/>
      <c r="U234" s="119"/>
      <c r="V234" s="119"/>
      <c r="W234" s="119"/>
      <c r="X234" s="119"/>
      <c r="Y234" s="119"/>
      <c r="Z234" s="119"/>
      <c r="AA234" s="119"/>
    </row>
    <row r="235" spans="1:28" ht="15.6" x14ac:dyDescent="0.3">
      <c r="A235" s="119"/>
      <c r="B235" s="120"/>
      <c r="C235" s="119"/>
      <c r="D235" s="119"/>
      <c r="E235" s="119"/>
      <c r="F235" s="119"/>
      <c r="G235" s="119"/>
      <c r="H235" s="119"/>
      <c r="I235" s="119"/>
      <c r="J235" s="119"/>
      <c r="K235" s="119"/>
      <c r="L235" s="119"/>
      <c r="M235" s="119"/>
      <c r="N235" s="119"/>
      <c r="O235" s="119"/>
      <c r="P235" s="119"/>
      <c r="Q235" s="119"/>
      <c r="R235" s="119"/>
      <c r="S235" s="119"/>
      <c r="T235" s="119"/>
      <c r="U235" s="119"/>
      <c r="V235" s="119"/>
      <c r="W235" s="119"/>
      <c r="X235" s="119"/>
      <c r="Y235" s="119"/>
      <c r="Z235" s="119"/>
      <c r="AA235" s="119"/>
    </row>
    <row r="236" spans="1:28" ht="15.6" x14ac:dyDescent="0.3">
      <c r="A236" s="119"/>
      <c r="B236" s="120"/>
      <c r="C236" s="119"/>
      <c r="D236" s="119"/>
      <c r="E236" s="119"/>
      <c r="F236" s="119"/>
      <c r="G236" s="119"/>
      <c r="H236" s="119"/>
      <c r="I236" s="119"/>
      <c r="J236" s="119"/>
      <c r="K236" s="119"/>
      <c r="L236" s="119"/>
      <c r="M236" s="119"/>
      <c r="N236" s="119"/>
      <c r="O236" s="119"/>
      <c r="P236" s="119"/>
      <c r="Q236" s="119"/>
      <c r="R236" s="119"/>
      <c r="S236" s="119"/>
      <c r="T236" s="119"/>
      <c r="U236" s="119"/>
      <c r="V236" s="119"/>
      <c r="W236" s="119"/>
      <c r="X236" s="119"/>
      <c r="Y236" s="119"/>
      <c r="Z236" s="119"/>
      <c r="AA236" s="119"/>
    </row>
    <row r="237" spans="1:28" ht="15.6" x14ac:dyDescent="0.3">
      <c r="A237" s="119"/>
      <c r="B237" s="120"/>
      <c r="C237" s="119"/>
      <c r="D237" s="119"/>
      <c r="E237" s="119"/>
      <c r="F237" s="119"/>
      <c r="G237" s="119"/>
      <c r="H237" s="119"/>
      <c r="I237" s="119"/>
      <c r="J237" s="119"/>
      <c r="K237" s="119"/>
      <c r="L237" s="119"/>
      <c r="M237" s="119"/>
      <c r="N237" s="119"/>
      <c r="O237" s="119"/>
      <c r="P237" s="119"/>
      <c r="Q237" s="119"/>
      <c r="R237" s="119"/>
      <c r="S237" s="119"/>
      <c r="T237" s="119"/>
      <c r="U237" s="119"/>
      <c r="V237" s="119"/>
      <c r="W237" s="119"/>
      <c r="X237" s="119"/>
      <c r="Y237" s="119"/>
      <c r="Z237" s="119"/>
      <c r="AA237" s="119"/>
    </row>
    <row r="238" spans="1:28" ht="15.6" x14ac:dyDescent="0.3">
      <c r="A238" s="119"/>
      <c r="B238" s="120"/>
      <c r="C238" s="119"/>
      <c r="D238" s="119"/>
      <c r="E238" s="119"/>
      <c r="F238" s="119"/>
      <c r="G238" s="119"/>
      <c r="H238" s="119"/>
      <c r="I238" s="119"/>
      <c r="J238" s="119"/>
      <c r="K238" s="119"/>
      <c r="L238" s="119"/>
      <c r="M238" s="119"/>
      <c r="N238" s="119"/>
      <c r="O238" s="119"/>
      <c r="P238" s="119"/>
      <c r="Q238" s="119"/>
      <c r="R238" s="119"/>
      <c r="S238" s="119"/>
      <c r="T238" s="119"/>
      <c r="U238" s="119"/>
      <c r="V238" s="119"/>
      <c r="W238" s="119"/>
      <c r="X238" s="119"/>
      <c r="Y238" s="119"/>
      <c r="Z238" s="119"/>
      <c r="AA238" s="119"/>
    </row>
    <row r="239" spans="1:28" ht="15.6" x14ac:dyDescent="0.3">
      <c r="A239" s="119"/>
      <c r="B239" s="120"/>
      <c r="C239" s="119"/>
      <c r="D239" s="119"/>
      <c r="E239" s="119"/>
      <c r="F239" s="119"/>
      <c r="G239" s="119"/>
      <c r="H239" s="119"/>
      <c r="I239" s="119"/>
      <c r="J239" s="119"/>
      <c r="K239" s="119"/>
      <c r="L239" s="119"/>
      <c r="M239" s="119"/>
      <c r="N239" s="119"/>
      <c r="O239" s="119"/>
      <c r="P239" s="119"/>
      <c r="Q239" s="119"/>
      <c r="R239" s="119"/>
      <c r="S239" s="119"/>
      <c r="T239" s="119"/>
      <c r="U239" s="119"/>
      <c r="V239" s="119"/>
      <c r="W239" s="119"/>
      <c r="X239" s="119"/>
      <c r="Y239" s="119"/>
      <c r="Z239" s="119"/>
      <c r="AA239" s="119"/>
    </row>
    <row r="240" spans="1:28" ht="15.6" x14ac:dyDescent="0.3">
      <c r="A240" s="119"/>
      <c r="B240" s="120"/>
      <c r="C240" s="119"/>
      <c r="D240" s="119"/>
      <c r="E240" s="119"/>
      <c r="F240" s="119"/>
      <c r="G240" s="119"/>
      <c r="H240" s="119"/>
      <c r="I240" s="119"/>
      <c r="J240" s="119"/>
      <c r="K240" s="119"/>
      <c r="L240" s="119"/>
      <c r="M240" s="119"/>
      <c r="N240" s="119"/>
      <c r="O240" s="119"/>
      <c r="P240" s="119"/>
      <c r="Q240" s="119"/>
      <c r="R240" s="119"/>
      <c r="S240" s="119"/>
      <c r="T240" s="119"/>
      <c r="U240" s="119"/>
      <c r="V240" s="119"/>
      <c r="W240" s="119"/>
      <c r="X240" s="119"/>
      <c r="Y240" s="119"/>
      <c r="Z240" s="119"/>
      <c r="AA240" s="119"/>
    </row>
    <row r="241" spans="1:27" ht="15.6" x14ac:dyDescent="0.3">
      <c r="A241" s="119"/>
      <c r="B241" s="120"/>
      <c r="C241" s="119"/>
      <c r="D241" s="119"/>
      <c r="E241" s="119"/>
      <c r="F241" s="119"/>
      <c r="G241" s="119"/>
      <c r="H241" s="119"/>
      <c r="I241" s="119"/>
      <c r="J241" s="119"/>
      <c r="K241" s="119"/>
      <c r="L241" s="119"/>
      <c r="M241" s="119"/>
      <c r="N241" s="119"/>
      <c r="O241" s="119"/>
      <c r="P241" s="119"/>
      <c r="Q241" s="119"/>
      <c r="R241" s="119"/>
      <c r="S241" s="119"/>
      <c r="T241" s="119"/>
      <c r="U241" s="119"/>
      <c r="V241" s="119"/>
      <c r="W241" s="119"/>
      <c r="X241" s="119"/>
      <c r="Y241" s="119"/>
      <c r="Z241" s="119"/>
      <c r="AA241" s="119"/>
    </row>
    <row r="242" spans="1:27" ht="15.6" x14ac:dyDescent="0.3">
      <c r="A242" s="119"/>
      <c r="B242" s="120"/>
      <c r="C242" s="119"/>
      <c r="D242" s="119"/>
      <c r="E242" s="119"/>
      <c r="F242" s="119"/>
      <c r="G242" s="119"/>
      <c r="H242" s="119"/>
      <c r="I242" s="119"/>
      <c r="J242" s="119"/>
      <c r="K242" s="119"/>
      <c r="L242" s="119"/>
      <c r="M242" s="119"/>
      <c r="N242" s="119"/>
      <c r="O242" s="119"/>
      <c r="P242" s="119"/>
      <c r="Q242" s="119"/>
      <c r="R242" s="119"/>
      <c r="S242" s="119"/>
      <c r="T242" s="119"/>
      <c r="U242" s="119"/>
      <c r="V242" s="119"/>
      <c r="W242" s="119"/>
      <c r="X242" s="119"/>
      <c r="Y242" s="119"/>
      <c r="Z242" s="119"/>
      <c r="AA242" s="119"/>
    </row>
    <row r="243" spans="1:27" ht="15.6" x14ac:dyDescent="0.3">
      <c r="A243" s="119"/>
      <c r="B243" s="120"/>
      <c r="C243" s="119"/>
      <c r="D243" s="119"/>
      <c r="E243" s="119"/>
      <c r="F243" s="119"/>
      <c r="G243" s="119"/>
      <c r="H243" s="119"/>
      <c r="I243" s="119"/>
      <c r="J243" s="119"/>
      <c r="K243" s="119"/>
      <c r="L243" s="119"/>
      <c r="M243" s="119"/>
      <c r="N243" s="119"/>
      <c r="O243" s="119"/>
      <c r="P243" s="119"/>
      <c r="Q243" s="119"/>
      <c r="R243" s="119"/>
      <c r="S243" s="119"/>
      <c r="T243" s="119"/>
      <c r="U243" s="119"/>
      <c r="V243" s="119"/>
      <c r="W243" s="119"/>
      <c r="X243" s="119"/>
      <c r="Y243" s="119"/>
      <c r="Z243" s="119"/>
      <c r="AA243" s="119"/>
    </row>
    <row r="244" spans="1:27" ht="15.6" x14ac:dyDescent="0.3">
      <c r="A244" s="119"/>
      <c r="B244" s="120"/>
      <c r="C244" s="119"/>
      <c r="D244" s="119"/>
      <c r="E244" s="119"/>
      <c r="F244" s="119"/>
      <c r="G244" s="119"/>
      <c r="H244" s="119"/>
      <c r="I244" s="119"/>
      <c r="J244" s="119"/>
      <c r="K244" s="119"/>
      <c r="L244" s="119"/>
      <c r="M244" s="119"/>
      <c r="N244" s="119"/>
      <c r="O244" s="119"/>
      <c r="P244" s="119"/>
      <c r="Q244" s="119"/>
      <c r="R244" s="119"/>
      <c r="S244" s="119"/>
      <c r="T244" s="119"/>
      <c r="U244" s="119"/>
      <c r="V244" s="119"/>
      <c r="W244" s="119"/>
      <c r="X244" s="119"/>
      <c r="Y244" s="119"/>
      <c r="Z244" s="119"/>
      <c r="AA244" s="119"/>
    </row>
    <row r="245" spans="1:27" ht="15.6" x14ac:dyDescent="0.3">
      <c r="A245" s="119"/>
      <c r="B245" s="120"/>
      <c r="C245" s="119"/>
      <c r="D245" s="119"/>
      <c r="E245" s="119"/>
      <c r="F245" s="119"/>
      <c r="G245" s="119"/>
      <c r="H245" s="119"/>
      <c r="I245" s="119"/>
      <c r="J245" s="119"/>
      <c r="K245" s="119"/>
      <c r="L245" s="119"/>
      <c r="M245" s="119"/>
      <c r="N245" s="119"/>
      <c r="O245" s="119"/>
      <c r="P245" s="119"/>
      <c r="Q245" s="119"/>
      <c r="R245" s="119"/>
      <c r="S245" s="119"/>
      <c r="T245" s="119"/>
      <c r="U245" s="119"/>
      <c r="V245" s="119"/>
      <c r="W245" s="119"/>
      <c r="X245" s="119"/>
      <c r="Y245" s="119"/>
      <c r="Z245" s="119"/>
      <c r="AA245" s="119"/>
    </row>
    <row r="246" spans="1:27" ht="15.6" x14ac:dyDescent="0.3">
      <c r="A246" s="119"/>
      <c r="B246" s="120"/>
      <c r="C246" s="119"/>
      <c r="D246" s="119"/>
      <c r="E246" s="119"/>
      <c r="F246" s="119"/>
      <c r="G246" s="119"/>
      <c r="H246" s="119"/>
      <c r="I246" s="119"/>
      <c r="J246" s="119"/>
      <c r="K246" s="119"/>
      <c r="L246" s="119"/>
      <c r="M246" s="119"/>
      <c r="N246" s="119"/>
      <c r="O246" s="119"/>
      <c r="P246" s="119"/>
      <c r="Q246" s="119"/>
      <c r="R246" s="119"/>
      <c r="S246" s="119"/>
      <c r="T246" s="119"/>
      <c r="U246" s="119"/>
      <c r="V246" s="119"/>
      <c r="W246" s="119"/>
      <c r="X246" s="119"/>
      <c r="Y246" s="119"/>
      <c r="Z246" s="119"/>
      <c r="AA246" s="119"/>
    </row>
    <row r="247" spans="1:27" ht="15.6" x14ac:dyDescent="0.3">
      <c r="A247" s="119"/>
      <c r="B247" s="120"/>
      <c r="C247" s="119"/>
      <c r="D247" s="119"/>
      <c r="E247" s="119"/>
      <c r="F247" s="119"/>
      <c r="G247" s="119"/>
      <c r="H247" s="119"/>
      <c r="I247" s="119"/>
      <c r="J247" s="119"/>
      <c r="K247" s="119"/>
      <c r="L247" s="119"/>
      <c r="M247" s="119"/>
      <c r="N247" s="119"/>
      <c r="O247" s="119"/>
      <c r="P247" s="119"/>
      <c r="Q247" s="119"/>
      <c r="R247" s="119"/>
      <c r="S247" s="119"/>
      <c r="T247" s="119"/>
      <c r="U247" s="119"/>
      <c r="V247" s="119"/>
      <c r="W247" s="119"/>
      <c r="X247" s="119"/>
      <c r="Y247" s="119"/>
      <c r="Z247" s="119"/>
      <c r="AA247" s="119"/>
    </row>
    <row r="248" spans="1:27" ht="15.6" x14ac:dyDescent="0.3">
      <c r="A248" s="119"/>
      <c r="B248" s="120"/>
      <c r="C248" s="119"/>
      <c r="D248" s="119"/>
      <c r="E248" s="119"/>
      <c r="F248" s="119"/>
      <c r="G248" s="119"/>
      <c r="H248" s="119"/>
      <c r="I248" s="119"/>
      <c r="J248" s="119"/>
      <c r="K248" s="119"/>
      <c r="L248" s="119"/>
      <c r="M248" s="119"/>
      <c r="N248" s="119"/>
      <c r="O248" s="119"/>
      <c r="P248" s="119"/>
      <c r="Q248" s="119"/>
      <c r="R248" s="119"/>
      <c r="S248" s="119"/>
      <c r="T248" s="119"/>
      <c r="U248" s="119"/>
      <c r="V248" s="119"/>
      <c r="W248" s="119"/>
      <c r="X248" s="119"/>
      <c r="Y248" s="119"/>
      <c r="Z248" s="119"/>
      <c r="AA248" s="119"/>
    </row>
    <row r="249" spans="1:27" ht="15.6" x14ac:dyDescent="0.3">
      <c r="A249" s="119"/>
      <c r="B249" s="120"/>
      <c r="C249" s="119"/>
      <c r="D249" s="119"/>
      <c r="E249" s="119"/>
      <c r="F249" s="119"/>
      <c r="G249" s="119"/>
      <c r="H249" s="119"/>
      <c r="I249" s="119"/>
      <c r="J249" s="119"/>
      <c r="K249" s="119"/>
      <c r="L249" s="119"/>
      <c r="M249" s="119"/>
      <c r="N249" s="119"/>
      <c r="O249" s="119"/>
      <c r="P249" s="119"/>
      <c r="Q249" s="119"/>
      <c r="R249" s="119"/>
      <c r="S249" s="119"/>
      <c r="T249" s="119"/>
      <c r="U249" s="119"/>
      <c r="V249" s="119"/>
      <c r="W249" s="119"/>
      <c r="X249" s="119"/>
      <c r="Y249" s="119"/>
      <c r="Z249" s="119"/>
      <c r="AA249" s="119"/>
    </row>
    <row r="250" spans="1:27" ht="15.6" x14ac:dyDescent="0.3">
      <c r="A250" s="119"/>
      <c r="B250" s="120"/>
      <c r="C250" s="119"/>
      <c r="D250" s="119"/>
      <c r="E250" s="119"/>
      <c r="F250" s="119"/>
      <c r="G250" s="119"/>
      <c r="H250" s="119"/>
      <c r="I250" s="119"/>
      <c r="J250" s="119"/>
      <c r="K250" s="119"/>
      <c r="L250" s="119"/>
      <c r="M250" s="119"/>
      <c r="N250" s="119"/>
      <c r="O250" s="119"/>
      <c r="P250" s="119"/>
      <c r="Q250" s="119"/>
      <c r="R250" s="119"/>
      <c r="S250" s="119"/>
      <c r="T250" s="119"/>
      <c r="U250" s="119"/>
      <c r="V250" s="119"/>
      <c r="W250" s="119"/>
      <c r="X250" s="119"/>
      <c r="Y250" s="119"/>
      <c r="Z250" s="119"/>
      <c r="AA250" s="119"/>
    </row>
    <row r="251" spans="1:27" ht="15.6" x14ac:dyDescent="0.3">
      <c r="A251" s="119"/>
      <c r="B251" s="120"/>
      <c r="C251" s="119"/>
      <c r="D251" s="119"/>
      <c r="E251" s="119"/>
      <c r="F251" s="119"/>
      <c r="G251" s="119"/>
      <c r="H251" s="119"/>
      <c r="I251" s="119"/>
      <c r="J251" s="119"/>
      <c r="K251" s="119"/>
      <c r="L251" s="119"/>
      <c r="M251" s="119"/>
      <c r="N251" s="119"/>
      <c r="O251" s="119"/>
      <c r="P251" s="119"/>
      <c r="Q251" s="119"/>
      <c r="R251" s="119"/>
      <c r="S251" s="119"/>
      <c r="T251" s="119"/>
      <c r="U251" s="119"/>
      <c r="V251" s="119"/>
      <c r="W251" s="119"/>
      <c r="X251" s="119"/>
      <c r="Y251" s="119"/>
      <c r="Z251" s="119"/>
      <c r="AA251" s="119"/>
    </row>
    <row r="252" spans="1:27" ht="15.6" x14ac:dyDescent="0.3">
      <c r="A252" s="119"/>
      <c r="B252" s="120"/>
      <c r="C252" s="119"/>
      <c r="D252" s="119"/>
      <c r="E252" s="119"/>
      <c r="F252" s="119"/>
      <c r="G252" s="119"/>
      <c r="H252" s="119"/>
      <c r="I252" s="119"/>
      <c r="J252" s="119"/>
      <c r="K252" s="119"/>
      <c r="L252" s="119"/>
      <c r="M252" s="119"/>
      <c r="N252" s="119"/>
      <c r="O252" s="119"/>
      <c r="P252" s="119"/>
      <c r="Q252" s="119"/>
      <c r="R252" s="119"/>
      <c r="S252" s="119"/>
      <c r="T252" s="119"/>
      <c r="U252" s="119"/>
      <c r="V252" s="119"/>
      <c r="W252" s="119"/>
      <c r="X252" s="119"/>
      <c r="Y252" s="119"/>
      <c r="Z252" s="119"/>
      <c r="AA252" s="119"/>
    </row>
    <row r="253" spans="1:27" ht="15.6" x14ac:dyDescent="0.3">
      <c r="A253" s="119"/>
      <c r="B253" s="120"/>
      <c r="C253" s="119"/>
      <c r="D253" s="119"/>
      <c r="E253" s="119"/>
      <c r="F253" s="119"/>
      <c r="G253" s="119"/>
      <c r="H253" s="119"/>
      <c r="I253" s="119"/>
      <c r="J253" s="119"/>
      <c r="K253" s="119"/>
      <c r="L253" s="119"/>
      <c r="M253" s="119"/>
      <c r="N253" s="119"/>
      <c r="O253" s="119"/>
      <c r="P253" s="119"/>
      <c r="Q253" s="119"/>
      <c r="R253" s="119"/>
      <c r="S253" s="119"/>
      <c r="T253" s="119"/>
      <c r="U253" s="119"/>
      <c r="V253" s="119"/>
      <c r="W253" s="119"/>
      <c r="X253" s="119"/>
      <c r="Y253" s="119"/>
      <c r="Z253" s="119"/>
      <c r="AA253" s="119"/>
    </row>
    <row r="254" spans="1:27" ht="15.6" x14ac:dyDescent="0.3">
      <c r="A254" s="119"/>
      <c r="B254" s="120"/>
      <c r="C254" s="119"/>
      <c r="D254" s="119"/>
      <c r="E254" s="119"/>
      <c r="F254" s="119"/>
      <c r="G254" s="119"/>
      <c r="H254" s="119"/>
      <c r="I254" s="119"/>
      <c r="J254" s="119"/>
      <c r="K254" s="119"/>
      <c r="L254" s="119"/>
      <c r="M254" s="119"/>
      <c r="N254" s="119"/>
      <c r="O254" s="119"/>
      <c r="P254" s="119"/>
      <c r="Q254" s="119"/>
      <c r="R254" s="119"/>
      <c r="S254" s="119"/>
      <c r="T254" s="119"/>
      <c r="U254" s="119"/>
      <c r="V254" s="119"/>
      <c r="W254" s="119"/>
      <c r="X254" s="119"/>
      <c r="Y254" s="119"/>
      <c r="Z254" s="119"/>
      <c r="AA254" s="119"/>
    </row>
    <row r="255" spans="1:27" ht="15.6" x14ac:dyDescent="0.3">
      <c r="A255" s="119"/>
      <c r="B255" s="120"/>
      <c r="C255" s="119"/>
      <c r="D255" s="119"/>
      <c r="E255" s="119"/>
      <c r="F255" s="119"/>
      <c r="G255" s="119"/>
      <c r="H255" s="119"/>
      <c r="I255" s="119"/>
      <c r="J255" s="119"/>
      <c r="K255" s="119"/>
      <c r="L255" s="119"/>
      <c r="M255" s="119"/>
      <c r="N255" s="119"/>
      <c r="O255" s="119"/>
      <c r="P255" s="119"/>
      <c r="Q255" s="119"/>
      <c r="R255" s="119"/>
      <c r="S255" s="119"/>
      <c r="T255" s="119"/>
      <c r="U255" s="119"/>
      <c r="V255" s="119"/>
      <c r="W255" s="119"/>
      <c r="X255" s="119"/>
      <c r="Y255" s="119"/>
      <c r="Z255" s="119"/>
      <c r="AA255" s="119"/>
    </row>
    <row r="256" spans="1:27" ht="15.6" x14ac:dyDescent="0.3">
      <c r="A256" s="119"/>
      <c r="B256" s="120"/>
      <c r="C256" s="119"/>
      <c r="D256" s="119"/>
      <c r="E256" s="119"/>
      <c r="F256" s="119"/>
      <c r="G256" s="119"/>
      <c r="H256" s="119"/>
      <c r="I256" s="119"/>
      <c r="J256" s="119"/>
      <c r="K256" s="119"/>
      <c r="L256" s="119"/>
      <c r="M256" s="119"/>
      <c r="N256" s="119"/>
      <c r="O256" s="119"/>
      <c r="P256" s="119"/>
      <c r="Q256" s="119"/>
      <c r="R256" s="119"/>
      <c r="S256" s="119"/>
      <c r="T256" s="119"/>
      <c r="U256" s="119"/>
      <c r="V256" s="119"/>
      <c r="W256" s="119"/>
      <c r="X256" s="119"/>
      <c r="Y256" s="119"/>
      <c r="Z256" s="119"/>
      <c r="AA256" s="119"/>
    </row>
    <row r="257" spans="1:27" ht="15.6" x14ac:dyDescent="0.3">
      <c r="A257" s="119"/>
      <c r="B257" s="120"/>
      <c r="C257" s="119"/>
      <c r="D257" s="119"/>
      <c r="E257" s="119"/>
      <c r="F257" s="119"/>
      <c r="G257" s="119"/>
      <c r="H257" s="119"/>
      <c r="I257" s="119"/>
      <c r="J257" s="119"/>
      <c r="K257" s="119"/>
      <c r="L257" s="119"/>
      <c r="M257" s="119"/>
      <c r="N257" s="119"/>
      <c r="O257" s="119"/>
      <c r="P257" s="119"/>
      <c r="Q257" s="119"/>
      <c r="R257" s="119"/>
      <c r="S257" s="119"/>
      <c r="T257" s="119"/>
      <c r="U257" s="119"/>
      <c r="V257" s="119"/>
      <c r="W257" s="119"/>
      <c r="X257" s="119"/>
      <c r="Y257" s="119"/>
      <c r="Z257" s="119"/>
      <c r="AA257" s="119"/>
    </row>
    <row r="258" spans="1:27" ht="15.6" x14ac:dyDescent="0.3">
      <c r="A258" s="119"/>
      <c r="B258" s="120"/>
      <c r="C258" s="119"/>
      <c r="D258" s="119"/>
      <c r="E258" s="119"/>
      <c r="F258" s="119"/>
      <c r="G258" s="119"/>
      <c r="H258" s="119"/>
      <c r="I258" s="119"/>
      <c r="J258" s="119"/>
      <c r="K258" s="119"/>
      <c r="L258" s="119"/>
      <c r="M258" s="119"/>
      <c r="N258" s="119"/>
      <c r="O258" s="119"/>
      <c r="P258" s="119"/>
      <c r="Q258" s="119"/>
      <c r="R258" s="119"/>
      <c r="S258" s="119"/>
      <c r="T258" s="119"/>
      <c r="U258" s="119"/>
      <c r="V258" s="119"/>
      <c r="W258" s="119"/>
      <c r="X258" s="119"/>
      <c r="Y258" s="119"/>
      <c r="Z258" s="119"/>
      <c r="AA258" s="119"/>
    </row>
    <row r="259" spans="1:27" ht="15.6" x14ac:dyDescent="0.3">
      <c r="A259" s="119"/>
      <c r="B259" s="120"/>
      <c r="C259" s="119"/>
      <c r="D259" s="119"/>
      <c r="E259" s="119"/>
      <c r="F259" s="119"/>
      <c r="G259" s="119"/>
      <c r="H259" s="119"/>
      <c r="I259" s="119"/>
      <c r="J259" s="119"/>
      <c r="K259" s="119"/>
      <c r="L259" s="119"/>
      <c r="M259" s="119"/>
      <c r="N259" s="119"/>
      <c r="O259" s="119"/>
      <c r="P259" s="119"/>
      <c r="Q259" s="119"/>
      <c r="R259" s="119"/>
      <c r="S259" s="119"/>
      <c r="T259" s="119"/>
      <c r="U259" s="119"/>
      <c r="V259" s="119"/>
      <c r="W259" s="119"/>
      <c r="X259" s="119"/>
      <c r="Y259" s="119"/>
      <c r="Z259" s="119"/>
      <c r="AA259" s="119"/>
    </row>
    <row r="260" spans="1:27" ht="15.6" x14ac:dyDescent="0.3">
      <c r="A260" s="119"/>
      <c r="B260" s="120"/>
      <c r="C260" s="119"/>
      <c r="D260" s="119"/>
      <c r="E260" s="119"/>
      <c r="F260" s="119"/>
      <c r="G260" s="119"/>
      <c r="H260" s="119"/>
      <c r="I260" s="119"/>
      <c r="J260" s="119"/>
      <c r="K260" s="119"/>
      <c r="L260" s="119"/>
      <c r="M260" s="119"/>
      <c r="N260" s="119"/>
      <c r="O260" s="119"/>
      <c r="P260" s="119"/>
      <c r="Q260" s="119"/>
      <c r="R260" s="119"/>
      <c r="S260" s="119"/>
      <c r="T260" s="119"/>
      <c r="U260" s="119"/>
      <c r="V260" s="119"/>
      <c r="W260" s="119"/>
      <c r="X260" s="119"/>
      <c r="Y260" s="119"/>
      <c r="Z260" s="119"/>
      <c r="AA260" s="119"/>
    </row>
    <row r="261" spans="1:27" ht="15.6" x14ac:dyDescent="0.3">
      <c r="A261" s="119"/>
      <c r="B261" s="120"/>
      <c r="C261" s="119"/>
      <c r="D261" s="119"/>
      <c r="E261" s="119"/>
      <c r="F261" s="119"/>
      <c r="G261" s="119"/>
      <c r="H261" s="119"/>
      <c r="I261" s="119"/>
      <c r="J261" s="119"/>
      <c r="K261" s="119"/>
      <c r="L261" s="119"/>
      <c r="M261" s="119"/>
      <c r="N261" s="119"/>
      <c r="O261" s="119"/>
      <c r="P261" s="119"/>
      <c r="Q261" s="119"/>
      <c r="R261" s="119"/>
      <c r="S261" s="119"/>
      <c r="T261" s="119"/>
      <c r="U261" s="119"/>
      <c r="V261" s="119"/>
      <c r="W261" s="119"/>
      <c r="X261" s="119"/>
      <c r="Y261" s="119"/>
      <c r="Z261" s="119"/>
      <c r="AA261" s="119"/>
    </row>
    <row r="262" spans="1:27" ht="15.6" x14ac:dyDescent="0.3">
      <c r="A262" s="119"/>
      <c r="B262" s="120"/>
      <c r="C262" s="119"/>
      <c r="D262" s="119"/>
      <c r="E262" s="119"/>
      <c r="F262" s="119"/>
      <c r="G262" s="119"/>
      <c r="H262" s="119"/>
      <c r="I262" s="119"/>
      <c r="J262" s="119"/>
      <c r="K262" s="119"/>
      <c r="L262" s="119"/>
      <c r="M262" s="119"/>
      <c r="N262" s="119"/>
      <c r="O262" s="119"/>
      <c r="P262" s="119"/>
      <c r="Q262" s="119"/>
      <c r="R262" s="119"/>
      <c r="S262" s="119"/>
      <c r="T262" s="119"/>
      <c r="U262" s="119"/>
      <c r="V262" s="119"/>
      <c r="W262" s="119"/>
      <c r="X262" s="119"/>
      <c r="Y262" s="119"/>
      <c r="Z262" s="119"/>
      <c r="AA262" s="119"/>
    </row>
    <row r="263" spans="1:27" ht="15.6" x14ac:dyDescent="0.3">
      <c r="A263" s="119"/>
      <c r="B263" s="120"/>
      <c r="C263" s="119"/>
      <c r="D263" s="119"/>
      <c r="E263" s="119"/>
      <c r="F263" s="119"/>
      <c r="G263" s="119"/>
      <c r="H263" s="119"/>
      <c r="I263" s="119"/>
      <c r="J263" s="119"/>
      <c r="K263" s="119"/>
      <c r="L263" s="119"/>
      <c r="M263" s="119"/>
      <c r="N263" s="119"/>
      <c r="O263" s="119"/>
      <c r="P263" s="119"/>
      <c r="Q263" s="119"/>
      <c r="R263" s="119"/>
      <c r="S263" s="119"/>
      <c r="T263" s="119"/>
      <c r="U263" s="119"/>
      <c r="V263" s="119"/>
      <c r="W263" s="119"/>
      <c r="X263" s="119"/>
      <c r="Y263" s="119"/>
      <c r="Z263" s="119"/>
      <c r="AA263" s="119"/>
    </row>
    <row r="264" spans="1:27" ht="15.6" x14ac:dyDescent="0.3">
      <c r="A264" s="119"/>
      <c r="B264" s="120"/>
      <c r="C264" s="119"/>
      <c r="D264" s="119"/>
      <c r="E264" s="119"/>
      <c r="F264" s="119"/>
      <c r="G264" s="119"/>
      <c r="H264" s="119"/>
      <c r="I264" s="119"/>
      <c r="J264" s="119"/>
      <c r="K264" s="119"/>
      <c r="L264" s="119"/>
      <c r="M264" s="119"/>
      <c r="N264" s="119"/>
      <c r="O264" s="119"/>
      <c r="P264" s="119"/>
      <c r="Q264" s="119"/>
      <c r="R264" s="119"/>
      <c r="S264" s="119"/>
      <c r="T264" s="119"/>
      <c r="U264" s="119"/>
      <c r="V264" s="119"/>
      <c r="W264" s="119"/>
      <c r="X264" s="119"/>
      <c r="Y264" s="119"/>
      <c r="Z264" s="119"/>
      <c r="AA264" s="119"/>
    </row>
    <row r="265" spans="1:27" ht="15.6" x14ac:dyDescent="0.3">
      <c r="A265" s="119"/>
      <c r="B265" s="120"/>
      <c r="C265" s="119"/>
      <c r="D265" s="119"/>
      <c r="E265" s="119"/>
      <c r="F265" s="119"/>
      <c r="G265" s="119"/>
      <c r="H265" s="119"/>
      <c r="I265" s="119"/>
      <c r="J265" s="119"/>
      <c r="K265" s="119"/>
      <c r="L265" s="119"/>
      <c r="M265" s="119"/>
      <c r="N265" s="119"/>
      <c r="O265" s="119"/>
      <c r="P265" s="119"/>
      <c r="Q265" s="119"/>
      <c r="R265" s="119"/>
      <c r="S265" s="119"/>
      <c r="T265" s="119"/>
      <c r="U265" s="119"/>
      <c r="V265" s="119"/>
      <c r="W265" s="119"/>
      <c r="X265" s="119"/>
      <c r="Y265" s="119"/>
      <c r="Z265" s="119"/>
      <c r="AA265" s="119"/>
    </row>
    <row r="266" spans="1:27" ht="15.6" x14ac:dyDescent="0.3">
      <c r="A266" s="119"/>
      <c r="B266" s="120"/>
      <c r="C266" s="119"/>
      <c r="D266" s="119"/>
      <c r="E266" s="119"/>
      <c r="F266" s="119"/>
      <c r="G266" s="119"/>
      <c r="H266" s="119"/>
      <c r="I266" s="119"/>
      <c r="J266" s="119"/>
      <c r="K266" s="119"/>
      <c r="L266" s="119"/>
      <c r="M266" s="119"/>
      <c r="N266" s="119"/>
      <c r="O266" s="119"/>
      <c r="P266" s="119"/>
      <c r="Q266" s="119"/>
      <c r="R266" s="119"/>
      <c r="S266" s="119"/>
      <c r="T266" s="119"/>
      <c r="U266" s="119"/>
      <c r="V266" s="119"/>
      <c r="W266" s="119"/>
      <c r="X266" s="119"/>
      <c r="Y266" s="119"/>
      <c r="Z266" s="119"/>
      <c r="AA266" s="119"/>
    </row>
    <row r="267" spans="1:27" ht="15.6" x14ac:dyDescent="0.3">
      <c r="A267" s="119"/>
      <c r="B267" s="120"/>
      <c r="C267" s="119"/>
      <c r="D267" s="119"/>
      <c r="E267" s="119"/>
      <c r="F267" s="119"/>
      <c r="G267" s="119"/>
      <c r="H267" s="119"/>
      <c r="I267" s="119"/>
      <c r="J267" s="119"/>
      <c r="K267" s="119"/>
      <c r="L267" s="119"/>
      <c r="M267" s="119"/>
      <c r="N267" s="119"/>
      <c r="O267" s="119"/>
      <c r="P267" s="119"/>
      <c r="Q267" s="119"/>
      <c r="R267" s="119"/>
      <c r="S267" s="119"/>
      <c r="T267" s="119"/>
      <c r="U267" s="119"/>
      <c r="V267" s="119"/>
      <c r="W267" s="119"/>
      <c r="X267" s="119"/>
      <c r="Y267" s="119"/>
      <c r="Z267" s="119"/>
      <c r="AA267" s="119"/>
    </row>
    <row r="268" spans="1:27" ht="15.6" x14ac:dyDescent="0.3">
      <c r="A268" s="119"/>
      <c r="B268" s="120"/>
      <c r="C268" s="119"/>
      <c r="D268" s="119"/>
      <c r="E268" s="119"/>
      <c r="F268" s="119"/>
      <c r="G268" s="119"/>
      <c r="H268" s="119"/>
      <c r="I268" s="119"/>
      <c r="J268" s="119"/>
      <c r="K268" s="119"/>
      <c r="L268" s="119"/>
      <c r="M268" s="119"/>
      <c r="N268" s="119"/>
      <c r="O268" s="119"/>
      <c r="P268" s="119"/>
      <c r="Q268" s="119"/>
      <c r="R268" s="119"/>
      <c r="S268" s="119"/>
      <c r="T268" s="119"/>
      <c r="U268" s="119"/>
      <c r="V268" s="119"/>
      <c r="W268" s="119"/>
      <c r="X268" s="119"/>
      <c r="Y268" s="119"/>
      <c r="Z268" s="119"/>
      <c r="AA268" s="119"/>
    </row>
    <row r="269" spans="1:27" ht="15.6" x14ac:dyDescent="0.3">
      <c r="A269" s="119"/>
      <c r="B269" s="120"/>
      <c r="C269" s="119"/>
      <c r="D269" s="119"/>
      <c r="E269" s="119"/>
      <c r="F269" s="119"/>
      <c r="G269" s="119"/>
      <c r="H269" s="119"/>
      <c r="I269" s="119"/>
      <c r="J269" s="119"/>
      <c r="K269" s="119"/>
      <c r="L269" s="119"/>
      <c r="M269" s="119"/>
      <c r="N269" s="119"/>
      <c r="O269" s="119"/>
      <c r="P269" s="119"/>
      <c r="Q269" s="119"/>
      <c r="R269" s="119"/>
      <c r="S269" s="119"/>
      <c r="T269" s="119"/>
      <c r="U269" s="119"/>
      <c r="V269" s="119"/>
      <c r="W269" s="119"/>
      <c r="X269" s="119"/>
      <c r="Y269" s="119"/>
      <c r="Z269" s="119"/>
      <c r="AA269" s="119"/>
    </row>
    <row r="270" spans="1:27" ht="15.6" x14ac:dyDescent="0.3">
      <c r="A270" s="119"/>
      <c r="B270" s="120"/>
      <c r="C270" s="119"/>
      <c r="D270" s="119"/>
      <c r="E270" s="119"/>
      <c r="F270" s="119"/>
      <c r="G270" s="119"/>
      <c r="H270" s="119"/>
      <c r="I270" s="119"/>
      <c r="J270" s="119"/>
      <c r="K270" s="119"/>
      <c r="L270" s="119"/>
      <c r="M270" s="119"/>
      <c r="N270" s="119"/>
      <c r="O270" s="119"/>
      <c r="P270" s="119"/>
      <c r="Q270" s="119"/>
      <c r="R270" s="119"/>
      <c r="S270" s="119"/>
      <c r="T270" s="119"/>
      <c r="U270" s="119"/>
      <c r="V270" s="119"/>
      <c r="W270" s="119"/>
      <c r="X270" s="119"/>
      <c r="Y270" s="119"/>
      <c r="Z270" s="119"/>
      <c r="AA270" s="119"/>
    </row>
    <row r="271" spans="1:27" ht="15.6" x14ac:dyDescent="0.3">
      <c r="A271" s="119"/>
      <c r="B271" s="120"/>
      <c r="C271" s="119"/>
      <c r="D271" s="119"/>
      <c r="E271" s="119"/>
      <c r="F271" s="119"/>
      <c r="G271" s="119"/>
      <c r="H271" s="119"/>
      <c r="I271" s="119"/>
      <c r="J271" s="119"/>
      <c r="K271" s="119"/>
      <c r="L271" s="119"/>
      <c r="M271" s="119"/>
      <c r="N271" s="119"/>
      <c r="O271" s="119"/>
      <c r="P271" s="119"/>
      <c r="Q271" s="119"/>
      <c r="R271" s="119"/>
      <c r="S271" s="119"/>
      <c r="T271" s="119"/>
      <c r="U271" s="119"/>
      <c r="V271" s="119"/>
      <c r="W271" s="119"/>
      <c r="X271" s="119"/>
      <c r="Y271" s="119"/>
      <c r="Z271" s="119"/>
      <c r="AA271" s="119"/>
    </row>
    <row r="272" spans="1:27" ht="15.6" x14ac:dyDescent="0.3">
      <c r="A272" s="119"/>
      <c r="B272" s="120"/>
      <c r="C272" s="119"/>
      <c r="D272" s="119"/>
      <c r="E272" s="119"/>
      <c r="F272" s="119"/>
      <c r="G272" s="119"/>
      <c r="H272" s="119"/>
      <c r="I272" s="119"/>
      <c r="J272" s="119"/>
      <c r="K272" s="119"/>
      <c r="L272" s="119"/>
      <c r="M272" s="119"/>
      <c r="N272" s="119"/>
      <c r="O272" s="119"/>
      <c r="P272" s="119"/>
      <c r="Q272" s="119"/>
      <c r="R272" s="119"/>
      <c r="S272" s="119"/>
      <c r="T272" s="119"/>
      <c r="U272" s="119"/>
      <c r="V272" s="119"/>
      <c r="W272" s="119"/>
      <c r="X272" s="119"/>
      <c r="Y272" s="119"/>
      <c r="Z272" s="119"/>
      <c r="AA272" s="119"/>
    </row>
    <row r="273" spans="1:27" ht="15.6" x14ac:dyDescent="0.3">
      <c r="A273" s="119"/>
      <c r="B273" s="120"/>
      <c r="C273" s="119"/>
      <c r="D273" s="119"/>
      <c r="E273" s="119"/>
      <c r="F273" s="119"/>
      <c r="G273" s="119"/>
      <c r="H273" s="119"/>
      <c r="I273" s="119"/>
      <c r="J273" s="119"/>
      <c r="K273" s="119"/>
      <c r="L273" s="119"/>
      <c r="M273" s="119"/>
      <c r="N273" s="119"/>
      <c r="O273" s="119"/>
      <c r="P273" s="119"/>
      <c r="Q273" s="119"/>
      <c r="R273" s="119"/>
      <c r="S273" s="119"/>
      <c r="T273" s="119"/>
      <c r="U273" s="119"/>
      <c r="V273" s="119"/>
      <c r="W273" s="119"/>
      <c r="X273" s="119"/>
      <c r="Y273" s="119"/>
      <c r="Z273" s="119"/>
      <c r="AA273" s="119"/>
    </row>
    <row r="274" spans="1:27" ht="15.6" x14ac:dyDescent="0.3">
      <c r="A274" s="119"/>
      <c r="B274" s="120"/>
      <c r="C274" s="119"/>
      <c r="D274" s="119"/>
      <c r="E274" s="119"/>
      <c r="F274" s="119"/>
      <c r="G274" s="119"/>
      <c r="H274" s="119"/>
      <c r="I274" s="119"/>
      <c r="J274" s="119"/>
      <c r="K274" s="119"/>
      <c r="L274" s="119"/>
      <c r="M274" s="119"/>
      <c r="N274" s="119"/>
      <c r="O274" s="119"/>
      <c r="P274" s="119"/>
      <c r="Q274" s="119"/>
      <c r="R274" s="119"/>
      <c r="S274" s="119"/>
      <c r="T274" s="119"/>
      <c r="U274" s="119"/>
      <c r="V274" s="119"/>
      <c r="W274" s="119"/>
      <c r="X274" s="119"/>
      <c r="Y274" s="119"/>
      <c r="Z274" s="119"/>
      <c r="AA274" s="119"/>
    </row>
    <row r="275" spans="1:27" ht="15.6" x14ac:dyDescent="0.3">
      <c r="A275" s="119"/>
      <c r="B275" s="120"/>
      <c r="C275" s="119"/>
      <c r="D275" s="119"/>
      <c r="E275" s="119"/>
      <c r="F275" s="119"/>
      <c r="G275" s="119"/>
      <c r="H275" s="119"/>
      <c r="I275" s="119"/>
      <c r="J275" s="119"/>
      <c r="K275" s="119"/>
      <c r="L275" s="119"/>
      <c r="M275" s="119"/>
      <c r="N275" s="119"/>
      <c r="O275" s="119"/>
      <c r="P275" s="119"/>
      <c r="Q275" s="119"/>
      <c r="R275" s="119"/>
      <c r="S275" s="119"/>
      <c r="T275" s="119"/>
      <c r="U275" s="119"/>
      <c r="V275" s="119"/>
      <c r="W275" s="119"/>
      <c r="X275" s="119"/>
      <c r="Y275" s="119"/>
      <c r="Z275" s="119"/>
      <c r="AA275" s="119"/>
    </row>
    <row r="276" spans="1:27" ht="15.6" x14ac:dyDescent="0.3">
      <c r="A276" s="119"/>
      <c r="B276" s="120"/>
      <c r="C276" s="119"/>
      <c r="D276" s="119"/>
      <c r="E276" s="119"/>
      <c r="F276" s="119"/>
      <c r="G276" s="119"/>
      <c r="H276" s="119"/>
      <c r="I276" s="119"/>
      <c r="J276" s="119"/>
      <c r="K276" s="119"/>
      <c r="L276" s="119"/>
      <c r="M276" s="119"/>
      <c r="N276" s="119"/>
      <c r="O276" s="119"/>
      <c r="P276" s="119"/>
      <c r="Q276" s="119"/>
      <c r="R276" s="119"/>
      <c r="S276" s="119"/>
      <c r="T276" s="119"/>
      <c r="U276" s="119"/>
      <c r="V276" s="119"/>
      <c r="W276" s="119"/>
      <c r="X276" s="119"/>
      <c r="Y276" s="119"/>
      <c r="Z276" s="119"/>
      <c r="AA276" s="119"/>
    </row>
    <row r="277" spans="1:27" ht="15.6" x14ac:dyDescent="0.3">
      <c r="A277" s="119"/>
      <c r="B277" s="120"/>
      <c r="C277" s="119"/>
      <c r="D277" s="119"/>
      <c r="E277" s="119"/>
      <c r="F277" s="119"/>
      <c r="G277" s="119"/>
      <c r="H277" s="119"/>
      <c r="I277" s="119"/>
      <c r="J277" s="119"/>
      <c r="K277" s="119"/>
      <c r="L277" s="119"/>
      <c r="M277" s="119"/>
      <c r="N277" s="119"/>
      <c r="O277" s="119"/>
      <c r="P277" s="119"/>
      <c r="Q277" s="119"/>
      <c r="R277" s="119"/>
      <c r="S277" s="119"/>
      <c r="T277" s="119"/>
      <c r="U277" s="119"/>
      <c r="V277" s="119"/>
      <c r="W277" s="119"/>
      <c r="X277" s="119"/>
      <c r="Y277" s="119"/>
      <c r="Z277" s="119"/>
      <c r="AA277" s="119"/>
    </row>
    <row r="278" spans="1:27" ht="15.6" x14ac:dyDescent="0.3">
      <c r="A278" s="119"/>
      <c r="B278" s="120"/>
      <c r="C278" s="119"/>
      <c r="D278" s="119"/>
      <c r="E278" s="119"/>
      <c r="F278" s="119"/>
      <c r="G278" s="119"/>
      <c r="H278" s="119"/>
      <c r="I278" s="119"/>
      <c r="J278" s="119"/>
      <c r="K278" s="119"/>
      <c r="L278" s="119"/>
      <c r="M278" s="119"/>
      <c r="N278" s="119"/>
      <c r="O278" s="119"/>
      <c r="P278" s="119"/>
      <c r="Q278" s="119"/>
      <c r="R278" s="119"/>
      <c r="S278" s="119"/>
      <c r="T278" s="119"/>
      <c r="U278" s="119"/>
      <c r="V278" s="119"/>
      <c r="W278" s="119"/>
      <c r="X278" s="119"/>
      <c r="Y278" s="119"/>
      <c r="Z278" s="119"/>
      <c r="AA278" s="119"/>
    </row>
    <row r="279" spans="1:27" ht="15.6" x14ac:dyDescent="0.3">
      <c r="A279" s="119"/>
      <c r="B279" s="120"/>
      <c r="C279" s="119"/>
      <c r="D279" s="119"/>
      <c r="E279" s="119"/>
      <c r="F279" s="119"/>
      <c r="G279" s="119"/>
      <c r="H279" s="119"/>
      <c r="I279" s="119"/>
      <c r="J279" s="119"/>
      <c r="K279" s="119"/>
      <c r="L279" s="119"/>
      <c r="M279" s="119"/>
      <c r="N279" s="119"/>
      <c r="O279" s="119"/>
      <c r="P279" s="119"/>
      <c r="Q279" s="119"/>
      <c r="R279" s="119"/>
      <c r="S279" s="119"/>
      <c r="T279" s="119"/>
      <c r="U279" s="119"/>
      <c r="V279" s="119"/>
      <c r="W279" s="119"/>
      <c r="X279" s="119"/>
      <c r="Y279" s="119"/>
      <c r="Z279" s="119"/>
      <c r="AA279" s="119"/>
    </row>
    <row r="280" spans="1:27" ht="15.6" x14ac:dyDescent="0.3">
      <c r="A280" s="119"/>
      <c r="B280" s="120"/>
      <c r="C280" s="119"/>
      <c r="D280" s="119"/>
      <c r="E280" s="119"/>
      <c r="F280" s="119"/>
      <c r="G280" s="119"/>
      <c r="H280" s="119"/>
      <c r="I280" s="119"/>
      <c r="J280" s="119"/>
      <c r="K280" s="119"/>
      <c r="L280" s="119"/>
      <c r="M280" s="119"/>
      <c r="N280" s="119"/>
      <c r="O280" s="119"/>
      <c r="P280" s="119"/>
      <c r="Q280" s="119"/>
      <c r="R280" s="119"/>
      <c r="S280" s="119"/>
      <c r="T280" s="119"/>
      <c r="U280" s="119"/>
      <c r="V280" s="119"/>
      <c r="W280" s="119"/>
      <c r="X280" s="119"/>
      <c r="Y280" s="119"/>
      <c r="Z280" s="119"/>
      <c r="AA280" s="119"/>
    </row>
    <row r="281" spans="1:27" ht="15.6" x14ac:dyDescent="0.3">
      <c r="A281" s="119"/>
      <c r="B281" s="120"/>
      <c r="C281" s="119"/>
      <c r="D281" s="119"/>
      <c r="E281" s="119"/>
      <c r="F281" s="119"/>
      <c r="G281" s="119"/>
      <c r="H281" s="119"/>
      <c r="I281" s="119"/>
      <c r="J281" s="119"/>
      <c r="K281" s="119"/>
      <c r="L281" s="119"/>
      <c r="M281" s="119"/>
      <c r="N281" s="119"/>
      <c r="O281" s="119"/>
      <c r="P281" s="119"/>
      <c r="Q281" s="119"/>
      <c r="R281" s="119"/>
      <c r="S281" s="119"/>
      <c r="T281" s="119"/>
      <c r="U281" s="119"/>
      <c r="V281" s="119"/>
      <c r="W281" s="119"/>
      <c r="X281" s="119"/>
      <c r="Y281" s="119"/>
      <c r="Z281" s="119"/>
      <c r="AA281" s="119"/>
    </row>
    <row r="282" spans="1:27" ht="15.6" x14ac:dyDescent="0.3">
      <c r="A282" s="119"/>
      <c r="B282" s="120"/>
      <c r="C282" s="119"/>
      <c r="D282" s="119"/>
      <c r="E282" s="119"/>
      <c r="F282" s="119"/>
      <c r="G282" s="119"/>
      <c r="H282" s="119"/>
      <c r="I282" s="119"/>
      <c r="J282" s="119"/>
      <c r="K282" s="119"/>
      <c r="L282" s="119"/>
      <c r="M282" s="119"/>
      <c r="N282" s="119"/>
      <c r="O282" s="119"/>
      <c r="P282" s="119"/>
      <c r="Q282" s="119"/>
      <c r="R282" s="119"/>
      <c r="S282" s="119"/>
      <c r="T282" s="119"/>
      <c r="U282" s="119"/>
      <c r="V282" s="119"/>
      <c r="W282" s="119"/>
      <c r="X282" s="119"/>
      <c r="Y282" s="119"/>
      <c r="Z282" s="119"/>
      <c r="AA282" s="119"/>
    </row>
    <row r="283" spans="1:27" ht="15.6" x14ac:dyDescent="0.3">
      <c r="A283" s="119"/>
      <c r="B283" s="120"/>
      <c r="C283" s="119"/>
      <c r="D283" s="119"/>
      <c r="E283" s="119"/>
      <c r="F283" s="119"/>
      <c r="G283" s="119"/>
      <c r="H283" s="119"/>
      <c r="I283" s="119"/>
      <c r="J283" s="119"/>
      <c r="K283" s="119"/>
      <c r="L283" s="119"/>
      <c r="M283" s="119"/>
      <c r="N283" s="119"/>
      <c r="O283" s="119"/>
      <c r="P283" s="119"/>
      <c r="Q283" s="119"/>
      <c r="R283" s="119"/>
      <c r="S283" s="119"/>
      <c r="T283" s="119"/>
      <c r="U283" s="119"/>
      <c r="V283" s="119"/>
      <c r="W283" s="119"/>
      <c r="X283" s="119"/>
      <c r="Y283" s="119"/>
      <c r="Z283" s="119"/>
      <c r="AA283" s="119"/>
    </row>
    <row r="284" spans="1:27" ht="15.6" x14ac:dyDescent="0.3">
      <c r="A284" s="119"/>
      <c r="B284" s="120"/>
      <c r="C284" s="119"/>
      <c r="D284" s="119"/>
      <c r="E284" s="119"/>
      <c r="F284" s="119"/>
      <c r="G284" s="119"/>
      <c r="H284" s="119"/>
      <c r="I284" s="119"/>
      <c r="J284" s="119"/>
      <c r="K284" s="119"/>
      <c r="L284" s="119"/>
      <c r="M284" s="119"/>
      <c r="N284" s="119"/>
      <c r="O284" s="119"/>
      <c r="P284" s="119"/>
      <c r="Q284" s="119"/>
      <c r="R284" s="119"/>
      <c r="S284" s="119"/>
      <c r="T284" s="119"/>
      <c r="U284" s="119"/>
      <c r="V284" s="119"/>
      <c r="W284" s="119"/>
      <c r="X284" s="119"/>
      <c r="Y284" s="119"/>
      <c r="Z284" s="119"/>
      <c r="AA284" s="119"/>
    </row>
    <row r="285" spans="1:27" ht="15.6" x14ac:dyDescent="0.3">
      <c r="A285" s="119"/>
      <c r="B285" s="120"/>
      <c r="C285" s="119"/>
      <c r="D285" s="119"/>
      <c r="E285" s="119"/>
      <c r="F285" s="119"/>
      <c r="G285" s="119"/>
      <c r="H285" s="119"/>
      <c r="I285" s="119"/>
      <c r="J285" s="119"/>
      <c r="K285" s="119"/>
      <c r="L285" s="119"/>
      <c r="M285" s="119"/>
      <c r="N285" s="119"/>
      <c r="O285" s="119"/>
      <c r="P285" s="119"/>
      <c r="Q285" s="119"/>
      <c r="R285" s="119"/>
      <c r="S285" s="119"/>
      <c r="T285" s="119"/>
      <c r="U285" s="119"/>
      <c r="V285" s="119"/>
      <c r="W285" s="119"/>
      <c r="X285" s="119"/>
      <c r="Y285" s="119"/>
      <c r="Z285" s="119"/>
      <c r="AA285" s="119"/>
    </row>
    <row r="286" spans="1:27" ht="15.6" x14ac:dyDescent="0.3">
      <c r="A286" s="119"/>
      <c r="B286" s="120"/>
      <c r="C286" s="119"/>
      <c r="D286" s="119"/>
      <c r="E286" s="119"/>
      <c r="F286" s="119"/>
      <c r="G286" s="119"/>
      <c r="H286" s="119"/>
      <c r="I286" s="119"/>
      <c r="J286" s="119"/>
      <c r="K286" s="119"/>
      <c r="L286" s="119"/>
      <c r="M286" s="119"/>
      <c r="N286" s="119"/>
      <c r="O286" s="119"/>
      <c r="P286" s="119"/>
      <c r="Q286" s="119"/>
      <c r="R286" s="119"/>
      <c r="S286" s="119"/>
      <c r="T286" s="119"/>
      <c r="U286" s="119"/>
      <c r="V286" s="119"/>
      <c r="W286" s="119"/>
      <c r="X286" s="119"/>
      <c r="Y286" s="119"/>
      <c r="Z286" s="119"/>
      <c r="AA286" s="119"/>
    </row>
    <row r="287" spans="1:27" ht="15.6" x14ac:dyDescent="0.3">
      <c r="A287" s="119"/>
      <c r="B287" s="120"/>
      <c r="C287" s="119"/>
      <c r="D287" s="119"/>
      <c r="E287" s="119"/>
      <c r="F287" s="119"/>
      <c r="G287" s="119"/>
      <c r="H287" s="119"/>
      <c r="I287" s="119"/>
      <c r="J287" s="119"/>
      <c r="K287" s="119"/>
      <c r="L287" s="119"/>
      <c r="M287" s="119"/>
      <c r="N287" s="119"/>
      <c r="O287" s="119"/>
      <c r="P287" s="119"/>
      <c r="Q287" s="119"/>
      <c r="R287" s="119"/>
      <c r="S287" s="119"/>
      <c r="T287" s="119"/>
      <c r="U287" s="119"/>
      <c r="V287" s="119"/>
      <c r="W287" s="119"/>
      <c r="X287" s="119"/>
      <c r="Y287" s="119"/>
      <c r="Z287" s="119"/>
      <c r="AA287" s="119"/>
    </row>
    <row r="288" spans="1:27" ht="15.6" x14ac:dyDescent="0.3">
      <c r="A288" s="119"/>
      <c r="B288" s="120"/>
      <c r="C288" s="119"/>
      <c r="D288" s="119"/>
      <c r="E288" s="119"/>
      <c r="F288" s="119"/>
      <c r="G288" s="119"/>
      <c r="H288" s="119"/>
      <c r="I288" s="119"/>
      <c r="J288" s="119"/>
      <c r="K288" s="119"/>
      <c r="L288" s="119"/>
      <c r="M288" s="119"/>
      <c r="N288" s="119"/>
      <c r="O288" s="119"/>
      <c r="P288" s="119"/>
      <c r="Q288" s="119"/>
      <c r="R288" s="119"/>
      <c r="S288" s="119"/>
      <c r="T288" s="119"/>
      <c r="U288" s="119"/>
      <c r="V288" s="119"/>
      <c r="W288" s="119"/>
      <c r="X288" s="119"/>
      <c r="Y288" s="119"/>
      <c r="Z288" s="119"/>
      <c r="AA288" s="119"/>
    </row>
    <row r="289" spans="1:27" ht="15.6" x14ac:dyDescent="0.3">
      <c r="A289" s="119"/>
      <c r="B289" s="120"/>
      <c r="C289" s="119"/>
      <c r="D289" s="119"/>
      <c r="E289" s="119"/>
      <c r="F289" s="119"/>
      <c r="G289" s="119"/>
      <c r="H289" s="119"/>
      <c r="I289" s="119"/>
      <c r="J289" s="119"/>
      <c r="K289" s="119"/>
      <c r="L289" s="119"/>
      <c r="M289" s="119"/>
      <c r="N289" s="119"/>
      <c r="O289" s="119"/>
      <c r="P289" s="119"/>
      <c r="Q289" s="119"/>
      <c r="R289" s="119"/>
      <c r="S289" s="119"/>
      <c r="T289" s="119"/>
      <c r="U289" s="119"/>
      <c r="V289" s="119"/>
      <c r="W289" s="119"/>
      <c r="X289" s="119"/>
      <c r="Y289" s="119"/>
      <c r="Z289" s="119"/>
      <c r="AA289" s="119"/>
    </row>
    <row r="290" spans="1:27" ht="15.6" x14ac:dyDescent="0.3">
      <c r="A290" s="119"/>
      <c r="B290" s="120"/>
      <c r="C290" s="119"/>
      <c r="D290" s="119"/>
      <c r="E290" s="119"/>
      <c r="F290" s="119"/>
      <c r="G290" s="119"/>
      <c r="H290" s="119"/>
      <c r="I290" s="119"/>
      <c r="J290" s="119"/>
      <c r="K290" s="119"/>
      <c r="L290" s="119"/>
      <c r="M290" s="119"/>
      <c r="N290" s="119"/>
      <c r="O290" s="119"/>
      <c r="P290" s="119"/>
      <c r="Q290" s="119"/>
      <c r="R290" s="119"/>
      <c r="S290" s="119"/>
      <c r="T290" s="119"/>
      <c r="U290" s="119"/>
      <c r="V290" s="119"/>
      <c r="W290" s="119"/>
      <c r="X290" s="119"/>
      <c r="Y290" s="119"/>
      <c r="Z290" s="119"/>
      <c r="AA290" s="119"/>
    </row>
    <row r="291" spans="1:27" ht="15.6" x14ac:dyDescent="0.3">
      <c r="A291" s="119"/>
      <c r="B291" s="120"/>
      <c r="C291" s="119"/>
      <c r="D291" s="119"/>
      <c r="E291" s="119"/>
      <c r="F291" s="119"/>
      <c r="G291" s="119"/>
      <c r="H291" s="119"/>
      <c r="I291" s="119"/>
      <c r="J291" s="119"/>
      <c r="K291" s="119"/>
      <c r="L291" s="119"/>
      <c r="M291" s="119"/>
      <c r="N291" s="119"/>
      <c r="O291" s="119"/>
      <c r="P291" s="119"/>
      <c r="Q291" s="119"/>
      <c r="R291" s="119"/>
      <c r="S291" s="119"/>
      <c r="T291" s="119"/>
      <c r="U291" s="119"/>
      <c r="V291" s="119"/>
      <c r="W291" s="119"/>
      <c r="X291" s="119"/>
      <c r="Y291" s="119"/>
      <c r="Z291" s="119"/>
      <c r="AA291" s="119"/>
    </row>
    <row r="292" spans="1:27" ht="15.6" x14ac:dyDescent="0.3">
      <c r="A292" s="119"/>
      <c r="B292" s="120"/>
      <c r="C292" s="119"/>
      <c r="D292" s="119"/>
      <c r="E292" s="119"/>
      <c r="F292" s="119"/>
      <c r="G292" s="119"/>
      <c r="H292" s="119"/>
      <c r="I292" s="119"/>
      <c r="J292" s="119"/>
      <c r="K292" s="119"/>
      <c r="L292" s="119"/>
      <c r="M292" s="119"/>
      <c r="N292" s="119"/>
      <c r="O292" s="119"/>
      <c r="P292" s="119"/>
      <c r="Q292" s="119"/>
      <c r="R292" s="119"/>
      <c r="S292" s="119"/>
      <c r="T292" s="119"/>
      <c r="U292" s="119"/>
      <c r="V292" s="119"/>
      <c r="W292" s="119"/>
      <c r="X292" s="119"/>
      <c r="Y292" s="119"/>
      <c r="Z292" s="119"/>
      <c r="AA292" s="119"/>
    </row>
    <row r="293" spans="1:27" ht="15.6" x14ac:dyDescent="0.3">
      <c r="A293" s="119"/>
      <c r="B293" s="120"/>
      <c r="C293" s="119"/>
      <c r="D293" s="119"/>
      <c r="E293" s="119"/>
      <c r="F293" s="119"/>
      <c r="G293" s="119"/>
      <c r="H293" s="119"/>
      <c r="I293" s="119"/>
      <c r="J293" s="119"/>
      <c r="K293" s="119"/>
      <c r="L293" s="119"/>
      <c r="M293" s="119"/>
      <c r="N293" s="119"/>
      <c r="O293" s="119"/>
      <c r="P293" s="119"/>
      <c r="Q293" s="119"/>
      <c r="R293" s="119"/>
      <c r="S293" s="119"/>
      <c r="T293" s="119"/>
      <c r="U293" s="119"/>
      <c r="V293" s="119"/>
      <c r="W293" s="119"/>
      <c r="X293" s="119"/>
      <c r="Y293" s="119"/>
      <c r="Z293" s="119"/>
      <c r="AA293" s="119"/>
    </row>
    <row r="294" spans="1:27" ht="15.6" x14ac:dyDescent="0.3">
      <c r="A294" s="119"/>
      <c r="B294" s="120"/>
      <c r="C294" s="119"/>
      <c r="D294" s="119"/>
      <c r="E294" s="119"/>
      <c r="F294" s="119"/>
      <c r="G294" s="119"/>
      <c r="H294" s="119"/>
      <c r="I294" s="119"/>
      <c r="J294" s="119"/>
      <c r="K294" s="119"/>
      <c r="L294" s="119"/>
      <c r="M294" s="119"/>
      <c r="N294" s="119"/>
      <c r="O294" s="119"/>
      <c r="P294" s="119"/>
      <c r="Q294" s="119"/>
      <c r="R294" s="119"/>
      <c r="S294" s="119"/>
      <c r="T294" s="119"/>
      <c r="U294" s="119"/>
      <c r="V294" s="119"/>
      <c r="W294" s="119"/>
      <c r="X294" s="119"/>
      <c r="Y294" s="119"/>
      <c r="Z294" s="119"/>
      <c r="AA294" s="119"/>
    </row>
    <row r="295" spans="1:27" ht="15.6" x14ac:dyDescent="0.3">
      <c r="A295" s="119"/>
      <c r="B295" s="120"/>
      <c r="C295" s="119"/>
      <c r="D295" s="119"/>
      <c r="E295" s="119"/>
      <c r="F295" s="119"/>
      <c r="G295" s="119"/>
      <c r="H295" s="119"/>
      <c r="I295" s="119"/>
      <c r="J295" s="119"/>
      <c r="K295" s="119"/>
      <c r="L295" s="119"/>
      <c r="M295" s="119"/>
      <c r="N295" s="119"/>
      <c r="O295" s="119"/>
      <c r="P295" s="119"/>
      <c r="Q295" s="119"/>
      <c r="R295" s="119"/>
      <c r="S295" s="119"/>
      <c r="T295" s="119"/>
      <c r="U295" s="119"/>
      <c r="V295" s="119"/>
      <c r="W295" s="119"/>
      <c r="X295" s="119"/>
      <c r="Y295" s="119"/>
      <c r="Z295" s="119"/>
      <c r="AA295" s="119"/>
    </row>
    <row r="296" spans="1:27" ht="15.6" x14ac:dyDescent="0.3">
      <c r="A296" s="119"/>
      <c r="B296" s="120"/>
      <c r="C296" s="119"/>
      <c r="D296" s="119"/>
      <c r="E296" s="119"/>
      <c r="F296" s="119"/>
      <c r="G296" s="119"/>
      <c r="H296" s="119"/>
      <c r="I296" s="119"/>
      <c r="J296" s="119"/>
      <c r="K296" s="119"/>
      <c r="L296" s="119"/>
      <c r="M296" s="119"/>
      <c r="N296" s="119"/>
      <c r="O296" s="119"/>
      <c r="P296" s="119"/>
      <c r="Q296" s="119"/>
      <c r="R296" s="119"/>
      <c r="S296" s="119"/>
      <c r="T296" s="119"/>
      <c r="U296" s="119"/>
      <c r="V296" s="119"/>
      <c r="W296" s="119"/>
      <c r="X296" s="119"/>
      <c r="Y296" s="119"/>
      <c r="Z296" s="119"/>
      <c r="AA296" s="119"/>
    </row>
    <row r="297" spans="1:27" ht="15.6" x14ac:dyDescent="0.3">
      <c r="A297" s="119"/>
      <c r="B297" s="120"/>
      <c r="C297" s="119"/>
      <c r="D297" s="119"/>
      <c r="E297" s="119"/>
      <c r="F297" s="119"/>
      <c r="G297" s="119"/>
      <c r="H297" s="119"/>
      <c r="I297" s="119"/>
      <c r="J297" s="119"/>
      <c r="K297" s="119"/>
      <c r="L297" s="119"/>
      <c r="M297" s="119"/>
      <c r="N297" s="119"/>
      <c r="O297" s="119"/>
      <c r="P297" s="119"/>
      <c r="Q297" s="119"/>
      <c r="R297" s="119"/>
      <c r="S297" s="119"/>
      <c r="T297" s="119"/>
      <c r="U297" s="119"/>
      <c r="V297" s="119"/>
      <c r="W297" s="119"/>
      <c r="X297" s="119"/>
      <c r="Y297" s="119"/>
      <c r="Z297" s="119"/>
      <c r="AA297" s="119"/>
    </row>
    <row r="298" spans="1:27" ht="15.6" x14ac:dyDescent="0.3">
      <c r="A298" s="119"/>
      <c r="B298" s="120"/>
      <c r="C298" s="119"/>
      <c r="D298" s="119"/>
      <c r="E298" s="119"/>
      <c r="F298" s="119"/>
      <c r="G298" s="119"/>
      <c r="H298" s="119"/>
      <c r="I298" s="119"/>
      <c r="J298" s="119"/>
      <c r="K298" s="119"/>
      <c r="L298" s="119"/>
      <c r="M298" s="119"/>
      <c r="N298" s="119"/>
      <c r="O298" s="119"/>
      <c r="P298" s="119"/>
      <c r="Q298" s="119"/>
      <c r="R298" s="119"/>
      <c r="S298" s="119"/>
      <c r="T298" s="119"/>
      <c r="U298" s="119"/>
      <c r="V298" s="119"/>
      <c r="W298" s="119"/>
      <c r="X298" s="119"/>
      <c r="Y298" s="119"/>
      <c r="Z298" s="119"/>
      <c r="AA298" s="119"/>
    </row>
    <row r="299" spans="1:27" ht="15.6" x14ac:dyDescent="0.3">
      <c r="A299" s="119"/>
      <c r="B299" s="120"/>
      <c r="C299" s="119"/>
      <c r="D299" s="119"/>
      <c r="E299" s="119"/>
      <c r="F299" s="119"/>
      <c r="G299" s="119"/>
      <c r="H299" s="119"/>
      <c r="I299" s="119"/>
      <c r="J299" s="119"/>
      <c r="K299" s="119"/>
      <c r="L299" s="119"/>
      <c r="M299" s="119"/>
      <c r="N299" s="119"/>
      <c r="O299" s="119"/>
      <c r="P299" s="119"/>
      <c r="Q299" s="119"/>
      <c r="R299" s="119"/>
      <c r="S299" s="119"/>
      <c r="T299" s="119"/>
      <c r="U299" s="119"/>
      <c r="V299" s="119"/>
      <c r="W299" s="119"/>
      <c r="X299" s="119"/>
      <c r="Y299" s="119"/>
      <c r="Z299" s="119"/>
      <c r="AA299" s="119"/>
    </row>
    <row r="300" spans="1:27" ht="15.6" x14ac:dyDescent="0.3">
      <c r="A300" s="119"/>
      <c r="B300" s="120"/>
      <c r="C300" s="119"/>
      <c r="D300" s="119"/>
      <c r="E300" s="119"/>
      <c r="F300" s="119"/>
      <c r="G300" s="119"/>
      <c r="H300" s="119"/>
      <c r="I300" s="119"/>
      <c r="J300" s="119"/>
      <c r="K300" s="119"/>
      <c r="L300" s="119"/>
      <c r="M300" s="119"/>
      <c r="N300" s="119"/>
      <c r="O300" s="119"/>
      <c r="P300" s="119"/>
      <c r="Q300" s="119"/>
      <c r="R300" s="119"/>
      <c r="S300" s="119"/>
      <c r="T300" s="119"/>
      <c r="U300" s="119"/>
      <c r="V300" s="119"/>
      <c r="W300" s="119"/>
      <c r="X300" s="119"/>
      <c r="Y300" s="119"/>
      <c r="Z300" s="119"/>
      <c r="AA300" s="119"/>
    </row>
    <row r="301" spans="1:27" ht="15.6" x14ac:dyDescent="0.3">
      <c r="A301" s="119"/>
      <c r="B301" s="120"/>
      <c r="C301" s="119"/>
      <c r="D301" s="119"/>
      <c r="E301" s="119"/>
      <c r="F301" s="119"/>
      <c r="G301" s="119"/>
      <c r="H301" s="119"/>
      <c r="I301" s="119"/>
      <c r="J301" s="119"/>
      <c r="K301" s="119"/>
      <c r="L301" s="119"/>
      <c r="M301" s="119"/>
      <c r="N301" s="119"/>
      <c r="O301" s="119"/>
      <c r="P301" s="119"/>
      <c r="Q301" s="119"/>
      <c r="R301" s="119"/>
      <c r="S301" s="119"/>
      <c r="T301" s="119"/>
      <c r="U301" s="119"/>
      <c r="V301" s="119"/>
      <c r="W301" s="119"/>
      <c r="X301" s="119"/>
      <c r="Y301" s="119"/>
      <c r="Z301" s="119"/>
      <c r="AA301" s="119"/>
    </row>
    <row r="302" spans="1:27" ht="15.6" x14ac:dyDescent="0.3">
      <c r="A302" s="119"/>
      <c r="B302" s="120"/>
      <c r="C302" s="119"/>
      <c r="D302" s="119"/>
      <c r="E302" s="119"/>
      <c r="F302" s="119"/>
      <c r="G302" s="119"/>
      <c r="H302" s="119"/>
      <c r="I302" s="119"/>
      <c r="J302" s="119"/>
      <c r="K302" s="119"/>
      <c r="L302" s="119"/>
      <c r="M302" s="119"/>
      <c r="N302" s="119"/>
      <c r="O302" s="119"/>
      <c r="P302" s="119"/>
      <c r="Q302" s="119"/>
      <c r="R302" s="119"/>
      <c r="S302" s="119"/>
      <c r="T302" s="119"/>
      <c r="U302" s="119"/>
      <c r="V302" s="119"/>
      <c r="W302" s="119"/>
      <c r="X302" s="119"/>
      <c r="Y302" s="119"/>
      <c r="Z302" s="119"/>
      <c r="AA302" s="119"/>
    </row>
    <row r="303" spans="1:27" ht="15.6" x14ac:dyDescent="0.3">
      <c r="A303" s="119"/>
      <c r="B303" s="120"/>
      <c r="C303" s="119"/>
      <c r="D303" s="119"/>
      <c r="E303" s="119"/>
      <c r="F303" s="119"/>
      <c r="G303" s="119"/>
      <c r="H303" s="119"/>
      <c r="I303" s="119"/>
      <c r="J303" s="119"/>
      <c r="K303" s="119"/>
      <c r="L303" s="119"/>
      <c r="M303" s="119"/>
      <c r="N303" s="119"/>
      <c r="O303" s="119"/>
      <c r="P303" s="119"/>
      <c r="Q303" s="119"/>
      <c r="R303" s="119"/>
      <c r="S303" s="119"/>
      <c r="T303" s="119"/>
      <c r="U303" s="119"/>
      <c r="V303" s="119"/>
      <c r="W303" s="119"/>
      <c r="X303" s="119"/>
      <c r="Y303" s="119"/>
      <c r="Z303" s="119"/>
      <c r="AA303" s="119"/>
    </row>
    <row r="304" spans="1:27" ht="15.6" x14ac:dyDescent="0.3">
      <c r="A304" s="119"/>
      <c r="B304" s="120"/>
      <c r="C304" s="119"/>
      <c r="D304" s="119"/>
      <c r="E304" s="119"/>
      <c r="F304" s="119"/>
      <c r="G304" s="119"/>
      <c r="H304" s="119"/>
      <c r="I304" s="119"/>
      <c r="J304" s="119"/>
      <c r="K304" s="119"/>
      <c r="L304" s="119"/>
      <c r="M304" s="119"/>
      <c r="N304" s="119"/>
      <c r="O304" s="119"/>
      <c r="P304" s="119"/>
      <c r="Q304" s="119"/>
      <c r="R304" s="119"/>
      <c r="S304" s="119"/>
      <c r="T304" s="119"/>
      <c r="U304" s="119"/>
      <c r="V304" s="119"/>
      <c r="W304" s="119"/>
      <c r="X304" s="119"/>
      <c r="Y304" s="119"/>
      <c r="Z304" s="119"/>
      <c r="AA304" s="119"/>
    </row>
    <row r="305" spans="1:27" ht="15.6" x14ac:dyDescent="0.3">
      <c r="A305" s="119"/>
      <c r="B305" s="120"/>
      <c r="C305" s="119"/>
      <c r="D305" s="119"/>
      <c r="E305" s="119"/>
      <c r="F305" s="119"/>
      <c r="G305" s="119"/>
      <c r="H305" s="119"/>
      <c r="I305" s="119"/>
      <c r="J305" s="119"/>
      <c r="K305" s="119"/>
      <c r="L305" s="119"/>
      <c r="M305" s="119"/>
      <c r="N305" s="119"/>
      <c r="O305" s="119"/>
      <c r="P305" s="119"/>
      <c r="Q305" s="119"/>
      <c r="R305" s="119"/>
      <c r="S305" s="119"/>
      <c r="T305" s="119"/>
      <c r="U305" s="119"/>
      <c r="V305" s="119"/>
      <c r="W305" s="119"/>
      <c r="X305" s="119"/>
      <c r="Y305" s="119"/>
      <c r="Z305" s="119"/>
      <c r="AA305" s="119"/>
    </row>
    <row r="306" spans="1:27" ht="15.6" x14ac:dyDescent="0.3">
      <c r="A306" s="119"/>
      <c r="B306" s="120"/>
      <c r="C306" s="119"/>
      <c r="D306" s="119"/>
      <c r="E306" s="119"/>
      <c r="F306" s="119"/>
      <c r="G306" s="119"/>
      <c r="H306" s="119"/>
      <c r="I306" s="119"/>
      <c r="J306" s="119"/>
      <c r="K306" s="119"/>
      <c r="L306" s="119"/>
      <c r="M306" s="119"/>
      <c r="N306" s="119"/>
      <c r="O306" s="119"/>
      <c r="P306" s="119"/>
      <c r="Q306" s="119"/>
      <c r="R306" s="119"/>
      <c r="S306" s="119"/>
      <c r="T306" s="119"/>
      <c r="U306" s="119"/>
      <c r="V306" s="119"/>
      <c r="W306" s="119"/>
      <c r="X306" s="119"/>
      <c r="Y306" s="119"/>
      <c r="Z306" s="119"/>
      <c r="AA306" s="119"/>
    </row>
    <row r="307" spans="1:27" ht="15.6" x14ac:dyDescent="0.3">
      <c r="A307" s="119"/>
      <c r="B307" s="120"/>
      <c r="C307" s="119"/>
      <c r="D307" s="119"/>
      <c r="E307" s="119"/>
      <c r="F307" s="119"/>
      <c r="G307" s="119"/>
      <c r="H307" s="119"/>
      <c r="I307" s="119"/>
      <c r="J307" s="119"/>
      <c r="K307" s="119"/>
      <c r="L307" s="119"/>
      <c r="M307" s="119"/>
      <c r="N307" s="119"/>
      <c r="O307" s="119"/>
      <c r="P307" s="119"/>
      <c r="Q307" s="119"/>
      <c r="R307" s="119"/>
      <c r="S307" s="119"/>
      <c r="T307" s="119"/>
      <c r="U307" s="119"/>
      <c r="V307" s="119"/>
      <c r="W307" s="119"/>
      <c r="X307" s="119"/>
      <c r="Y307" s="119"/>
      <c r="Z307" s="119"/>
      <c r="AA307" s="119"/>
    </row>
    <row r="308" spans="1:27" ht="15.6" x14ac:dyDescent="0.3">
      <c r="A308" s="119"/>
      <c r="B308" s="120"/>
      <c r="C308" s="119"/>
      <c r="D308" s="119"/>
      <c r="E308" s="119"/>
      <c r="F308" s="119"/>
      <c r="G308" s="119"/>
      <c r="H308" s="119"/>
      <c r="I308" s="119"/>
      <c r="J308" s="119"/>
      <c r="K308" s="119"/>
      <c r="L308" s="119"/>
      <c r="M308" s="119"/>
      <c r="N308" s="119"/>
      <c r="O308" s="119"/>
      <c r="P308" s="119"/>
      <c r="Q308" s="119"/>
      <c r="R308" s="119"/>
      <c r="S308" s="119"/>
      <c r="T308" s="119"/>
      <c r="U308" s="119"/>
      <c r="V308" s="119"/>
      <c r="W308" s="119"/>
      <c r="X308" s="119"/>
      <c r="Y308" s="119"/>
      <c r="Z308" s="119"/>
      <c r="AA308" s="119"/>
    </row>
    <row r="309" spans="1:27" ht="15.6" x14ac:dyDescent="0.3">
      <c r="A309" s="119"/>
      <c r="B309" s="120"/>
      <c r="C309" s="119"/>
      <c r="D309" s="119"/>
      <c r="E309" s="119"/>
      <c r="F309" s="119"/>
      <c r="G309" s="119"/>
      <c r="H309" s="119"/>
      <c r="I309" s="119"/>
      <c r="J309" s="119"/>
      <c r="K309" s="119"/>
      <c r="L309" s="119"/>
      <c r="M309" s="119"/>
      <c r="N309" s="119"/>
      <c r="O309" s="119"/>
      <c r="P309" s="119"/>
      <c r="Q309" s="119"/>
      <c r="R309" s="119"/>
      <c r="S309" s="119"/>
      <c r="T309" s="119"/>
      <c r="U309" s="119"/>
      <c r="V309" s="119"/>
      <c r="W309" s="119"/>
      <c r="X309" s="119"/>
      <c r="Y309" s="119"/>
      <c r="Z309" s="119"/>
      <c r="AA309" s="119"/>
    </row>
    <row r="310" spans="1:27" ht="15.6" x14ac:dyDescent="0.3">
      <c r="A310" s="119"/>
      <c r="B310" s="120"/>
      <c r="C310" s="119"/>
      <c r="D310" s="119"/>
      <c r="E310" s="119"/>
      <c r="F310" s="119"/>
      <c r="G310" s="119"/>
      <c r="H310" s="119"/>
      <c r="I310" s="119"/>
      <c r="J310" s="119"/>
      <c r="K310" s="119"/>
      <c r="L310" s="119"/>
      <c r="M310" s="119"/>
      <c r="N310" s="119"/>
      <c r="O310" s="119"/>
      <c r="P310" s="119"/>
      <c r="Q310" s="119"/>
      <c r="R310" s="119"/>
      <c r="S310" s="119"/>
      <c r="T310" s="119"/>
      <c r="U310" s="119"/>
      <c r="V310" s="119"/>
      <c r="W310" s="119"/>
      <c r="X310" s="119"/>
      <c r="Y310" s="119"/>
      <c r="Z310" s="119"/>
      <c r="AA310" s="119"/>
    </row>
    <row r="311" spans="1:27" ht="15.6" x14ac:dyDescent="0.3">
      <c r="A311" s="119"/>
      <c r="B311" s="120"/>
      <c r="C311" s="119"/>
      <c r="D311" s="119"/>
      <c r="E311" s="119"/>
      <c r="F311" s="119"/>
      <c r="G311" s="119"/>
      <c r="H311" s="119"/>
      <c r="I311" s="119"/>
      <c r="J311" s="119"/>
      <c r="K311" s="119"/>
      <c r="L311" s="119"/>
      <c r="M311" s="119"/>
      <c r="N311" s="119"/>
      <c r="O311" s="119"/>
      <c r="P311" s="119"/>
      <c r="Q311" s="119"/>
      <c r="R311" s="119"/>
      <c r="S311" s="119"/>
      <c r="T311" s="119"/>
      <c r="U311" s="119"/>
      <c r="V311" s="119"/>
      <c r="W311" s="119"/>
      <c r="X311" s="119"/>
      <c r="Y311" s="119"/>
      <c r="Z311" s="119"/>
      <c r="AA311" s="119"/>
    </row>
    <row r="312" spans="1:27" ht="15.6" x14ac:dyDescent="0.3">
      <c r="A312" s="119"/>
      <c r="B312" s="120"/>
      <c r="C312" s="119"/>
      <c r="D312" s="119"/>
      <c r="E312" s="119"/>
      <c r="F312" s="119"/>
      <c r="G312" s="119"/>
      <c r="H312" s="119"/>
      <c r="I312" s="119"/>
      <c r="J312" s="119"/>
      <c r="K312" s="119"/>
      <c r="L312" s="119"/>
      <c r="M312" s="119"/>
      <c r="N312" s="119"/>
      <c r="O312" s="119"/>
      <c r="P312" s="119"/>
      <c r="Q312" s="119"/>
      <c r="R312" s="119"/>
      <c r="S312" s="119"/>
      <c r="T312" s="119"/>
      <c r="U312" s="119"/>
      <c r="V312" s="119"/>
      <c r="W312" s="119"/>
      <c r="X312" s="119"/>
      <c r="Y312" s="119"/>
      <c r="Z312" s="119"/>
      <c r="AA312" s="119"/>
    </row>
    <row r="313" spans="1:27" ht="15.6" x14ac:dyDescent="0.3">
      <c r="A313" s="119"/>
      <c r="B313" s="120"/>
      <c r="C313" s="119"/>
      <c r="D313" s="119"/>
      <c r="E313" s="119"/>
      <c r="F313" s="119"/>
      <c r="G313" s="119"/>
      <c r="H313" s="119"/>
      <c r="I313" s="119"/>
      <c r="J313" s="119"/>
      <c r="K313" s="119"/>
      <c r="L313" s="119"/>
      <c r="M313" s="119"/>
      <c r="N313" s="119"/>
      <c r="O313" s="119"/>
      <c r="P313" s="119"/>
      <c r="Q313" s="119"/>
      <c r="R313" s="119"/>
      <c r="S313" s="119"/>
      <c r="T313" s="119"/>
      <c r="U313" s="119"/>
      <c r="V313" s="119"/>
      <c r="W313" s="119"/>
      <c r="X313" s="119"/>
      <c r="Y313" s="119"/>
      <c r="Z313" s="119"/>
      <c r="AA313" s="119"/>
    </row>
    <row r="314" spans="1:27" ht="15.6" x14ac:dyDescent="0.3">
      <c r="A314" s="119"/>
      <c r="B314" s="120"/>
      <c r="C314" s="119"/>
      <c r="D314" s="119"/>
      <c r="E314" s="119"/>
      <c r="F314" s="119"/>
      <c r="G314" s="119"/>
      <c r="H314" s="119"/>
      <c r="I314" s="119"/>
      <c r="J314" s="119"/>
      <c r="K314" s="119"/>
      <c r="L314" s="119"/>
      <c r="M314" s="119"/>
      <c r="N314" s="119"/>
      <c r="O314" s="119"/>
      <c r="P314" s="119"/>
      <c r="Q314" s="119"/>
      <c r="R314" s="119"/>
      <c r="S314" s="119"/>
      <c r="T314" s="119"/>
      <c r="U314" s="119"/>
      <c r="V314" s="119"/>
      <c r="W314" s="119"/>
      <c r="X314" s="119"/>
      <c r="Y314" s="119"/>
      <c r="Z314" s="119"/>
      <c r="AA314" s="119"/>
    </row>
    <row r="315" spans="1:27" ht="15.6" x14ac:dyDescent="0.3">
      <c r="A315" s="119"/>
      <c r="B315" s="120"/>
      <c r="C315" s="119"/>
      <c r="D315" s="119"/>
      <c r="E315" s="119"/>
      <c r="F315" s="119"/>
      <c r="G315" s="119"/>
      <c r="H315" s="119"/>
      <c r="I315" s="119"/>
      <c r="J315" s="119"/>
      <c r="K315" s="119"/>
      <c r="L315" s="119"/>
      <c r="M315" s="119"/>
      <c r="N315" s="119"/>
      <c r="O315" s="119"/>
      <c r="P315" s="119"/>
      <c r="Q315" s="119"/>
      <c r="R315" s="119"/>
      <c r="S315" s="119"/>
      <c r="T315" s="119"/>
      <c r="U315" s="119"/>
      <c r="V315" s="119"/>
      <c r="W315" s="119"/>
      <c r="X315" s="119"/>
      <c r="Y315" s="119"/>
      <c r="Z315" s="119"/>
      <c r="AA315" s="119"/>
    </row>
    <row r="316" spans="1:27" ht="15.6" x14ac:dyDescent="0.3">
      <c r="A316" s="119"/>
      <c r="B316" s="120"/>
      <c r="C316" s="119"/>
      <c r="D316" s="119"/>
      <c r="E316" s="119"/>
      <c r="F316" s="119"/>
      <c r="G316" s="119"/>
      <c r="H316" s="119"/>
      <c r="I316" s="119"/>
      <c r="J316" s="119"/>
      <c r="K316" s="119"/>
      <c r="L316" s="119"/>
      <c r="M316" s="119"/>
      <c r="N316" s="119"/>
      <c r="O316" s="119"/>
      <c r="P316" s="119"/>
      <c r="Q316" s="119"/>
      <c r="R316" s="119"/>
      <c r="S316" s="119"/>
      <c r="T316" s="119"/>
      <c r="U316" s="119"/>
      <c r="V316" s="119"/>
      <c r="W316" s="119"/>
      <c r="X316" s="119"/>
      <c r="Y316" s="119"/>
      <c r="Z316" s="119"/>
      <c r="AA316" s="119"/>
    </row>
    <row r="317" spans="1:27" ht="15.6" x14ac:dyDescent="0.3">
      <c r="A317" s="119"/>
      <c r="B317" s="120"/>
      <c r="C317" s="119"/>
      <c r="D317" s="119"/>
      <c r="E317" s="119"/>
      <c r="F317" s="119"/>
      <c r="G317" s="119"/>
      <c r="H317" s="119"/>
      <c r="I317" s="119"/>
      <c r="J317" s="119"/>
      <c r="K317" s="119"/>
      <c r="L317" s="119"/>
      <c r="M317" s="119"/>
      <c r="N317" s="119"/>
      <c r="O317" s="119"/>
      <c r="P317" s="119"/>
      <c r="Q317" s="119"/>
      <c r="R317" s="119"/>
      <c r="S317" s="119"/>
      <c r="T317" s="119"/>
      <c r="U317" s="119"/>
      <c r="V317" s="119"/>
      <c r="W317" s="119"/>
      <c r="X317" s="119"/>
      <c r="Y317" s="119"/>
      <c r="Z317" s="119"/>
      <c r="AA317" s="119"/>
    </row>
    <row r="318" spans="1:27" ht="15.6" x14ac:dyDescent="0.3">
      <c r="A318" s="119"/>
      <c r="B318" s="120"/>
      <c r="C318" s="119"/>
      <c r="D318" s="119"/>
      <c r="E318" s="119"/>
      <c r="F318" s="119"/>
      <c r="G318" s="119"/>
      <c r="H318" s="119"/>
      <c r="I318" s="119"/>
      <c r="J318" s="119"/>
      <c r="K318" s="119"/>
      <c r="L318" s="119"/>
      <c r="M318" s="119"/>
      <c r="N318" s="119"/>
      <c r="O318" s="119"/>
      <c r="P318" s="119"/>
      <c r="Q318" s="119"/>
      <c r="R318" s="119"/>
      <c r="S318" s="119"/>
      <c r="T318" s="119"/>
      <c r="U318" s="119"/>
      <c r="V318" s="119"/>
      <c r="W318" s="119"/>
      <c r="X318" s="119"/>
      <c r="Y318" s="119"/>
      <c r="Z318" s="119"/>
      <c r="AA318" s="119"/>
    </row>
    <row r="319" spans="1:27" ht="15.6" x14ac:dyDescent="0.3">
      <c r="A319" s="119"/>
      <c r="B319" s="120"/>
      <c r="C319" s="119"/>
      <c r="D319" s="119"/>
      <c r="E319" s="119"/>
      <c r="F319" s="119"/>
      <c r="G319" s="119"/>
      <c r="H319" s="119"/>
      <c r="I319" s="119"/>
      <c r="J319" s="119"/>
      <c r="K319" s="119"/>
      <c r="L319" s="119"/>
      <c r="M319" s="119"/>
      <c r="N319" s="119"/>
      <c r="O319" s="119"/>
      <c r="P319" s="119"/>
      <c r="Q319" s="119"/>
      <c r="R319" s="119"/>
      <c r="S319" s="119"/>
      <c r="T319" s="119"/>
      <c r="U319" s="119"/>
      <c r="V319" s="119"/>
      <c r="W319" s="119"/>
      <c r="X319" s="119"/>
      <c r="Y319" s="119"/>
      <c r="Z319" s="119"/>
      <c r="AA319" s="119"/>
    </row>
    <row r="320" spans="1:27" ht="15.6" x14ac:dyDescent="0.3">
      <c r="A320" s="119"/>
      <c r="B320" s="120"/>
      <c r="C320" s="119"/>
      <c r="D320" s="119"/>
      <c r="E320" s="119"/>
      <c r="F320" s="119"/>
      <c r="G320" s="119"/>
      <c r="H320" s="119"/>
      <c r="I320" s="119"/>
      <c r="J320" s="119"/>
      <c r="K320" s="119"/>
      <c r="L320" s="119"/>
      <c r="M320" s="119"/>
      <c r="N320" s="119"/>
      <c r="O320" s="119"/>
      <c r="P320" s="119"/>
      <c r="Q320" s="119"/>
      <c r="R320" s="119"/>
      <c r="S320" s="119"/>
      <c r="T320" s="119"/>
      <c r="U320" s="119"/>
      <c r="V320" s="119"/>
      <c r="W320" s="119"/>
      <c r="X320" s="119"/>
      <c r="Y320" s="119"/>
      <c r="Z320" s="119"/>
      <c r="AA320" s="119"/>
    </row>
    <row r="321" spans="1:27" ht="15.6" x14ac:dyDescent="0.3">
      <c r="A321" s="119"/>
      <c r="B321" s="120"/>
      <c r="C321" s="119"/>
      <c r="D321" s="119"/>
      <c r="E321" s="119"/>
      <c r="F321" s="119"/>
      <c r="G321" s="119"/>
      <c r="H321" s="119"/>
      <c r="I321" s="119"/>
      <c r="J321" s="119"/>
      <c r="K321" s="119"/>
      <c r="L321" s="119"/>
      <c r="M321" s="119"/>
      <c r="N321" s="119"/>
      <c r="O321" s="119"/>
      <c r="P321" s="119"/>
      <c r="Q321" s="119"/>
      <c r="R321" s="119"/>
      <c r="S321" s="119"/>
      <c r="T321" s="119"/>
      <c r="U321" s="119"/>
      <c r="V321" s="119"/>
      <c r="W321" s="119"/>
      <c r="X321" s="119"/>
      <c r="Y321" s="119"/>
      <c r="Z321" s="119"/>
      <c r="AA321" s="119"/>
    </row>
    <row r="322" spans="1:27" ht="15.6" x14ac:dyDescent="0.3">
      <c r="A322" s="119"/>
      <c r="B322" s="120"/>
      <c r="C322" s="119"/>
      <c r="D322" s="119"/>
      <c r="E322" s="119"/>
      <c r="F322" s="119"/>
      <c r="G322" s="119"/>
      <c r="H322" s="119"/>
      <c r="I322" s="119"/>
      <c r="J322" s="119"/>
      <c r="K322" s="119"/>
      <c r="L322" s="119"/>
      <c r="M322" s="119"/>
      <c r="N322" s="119"/>
      <c r="O322" s="119"/>
      <c r="P322" s="119"/>
      <c r="Q322" s="119"/>
      <c r="R322" s="119"/>
      <c r="S322" s="119"/>
      <c r="T322" s="119"/>
      <c r="U322" s="119"/>
      <c r="V322" s="119"/>
      <c r="W322" s="119"/>
      <c r="X322" s="119"/>
      <c r="Y322" s="119"/>
      <c r="Z322" s="119"/>
      <c r="AA322" s="119"/>
    </row>
    <row r="323" spans="1:27" ht="15.6" x14ac:dyDescent="0.3">
      <c r="A323" s="119"/>
      <c r="B323" s="120"/>
      <c r="C323" s="119"/>
      <c r="D323" s="119"/>
      <c r="E323" s="119"/>
      <c r="F323" s="119"/>
      <c r="G323" s="119"/>
      <c r="H323" s="119"/>
      <c r="I323" s="119"/>
      <c r="J323" s="119"/>
      <c r="K323" s="119"/>
      <c r="L323" s="119"/>
      <c r="M323" s="119"/>
      <c r="N323" s="119"/>
      <c r="O323" s="119"/>
      <c r="P323" s="119"/>
      <c r="Q323" s="119"/>
      <c r="R323" s="119"/>
      <c r="S323" s="119"/>
      <c r="T323" s="119"/>
      <c r="U323" s="119"/>
      <c r="V323" s="119"/>
      <c r="W323" s="119"/>
      <c r="X323" s="119"/>
      <c r="Y323" s="119"/>
      <c r="Z323" s="119"/>
      <c r="AA323" s="119"/>
    </row>
    <row r="324" spans="1:27" ht="15.6" x14ac:dyDescent="0.3">
      <c r="A324" s="119"/>
      <c r="B324" s="120"/>
      <c r="C324" s="119"/>
      <c r="D324" s="119"/>
      <c r="E324" s="119"/>
      <c r="F324" s="119"/>
      <c r="G324" s="119"/>
      <c r="H324" s="119"/>
      <c r="I324" s="119"/>
      <c r="J324" s="119"/>
      <c r="K324" s="119"/>
      <c r="L324" s="119"/>
      <c r="M324" s="119"/>
      <c r="N324" s="119"/>
      <c r="O324" s="119"/>
      <c r="P324" s="119"/>
      <c r="Q324" s="119"/>
      <c r="R324" s="119"/>
      <c r="S324" s="119"/>
      <c r="T324" s="119"/>
      <c r="U324" s="119"/>
      <c r="V324" s="119"/>
      <c r="W324" s="119"/>
      <c r="X324" s="119"/>
      <c r="Y324" s="119"/>
      <c r="Z324" s="119"/>
      <c r="AA324" s="119"/>
    </row>
    <row r="325" spans="1:27" ht="15.6" x14ac:dyDescent="0.3">
      <c r="A325" s="119"/>
      <c r="B325" s="120"/>
      <c r="C325" s="119"/>
      <c r="D325" s="119"/>
      <c r="E325" s="119"/>
      <c r="F325" s="119"/>
      <c r="G325" s="119"/>
      <c r="H325" s="119"/>
      <c r="I325" s="119"/>
      <c r="J325" s="119"/>
      <c r="K325" s="119"/>
      <c r="L325" s="119"/>
      <c r="M325" s="119"/>
      <c r="N325" s="119"/>
      <c r="O325" s="119"/>
      <c r="P325" s="119"/>
      <c r="Q325" s="119"/>
      <c r="R325" s="119"/>
      <c r="S325" s="119"/>
      <c r="T325" s="119"/>
      <c r="U325" s="119"/>
      <c r="V325" s="119"/>
      <c r="W325" s="119"/>
      <c r="X325" s="119"/>
      <c r="Y325" s="119"/>
      <c r="Z325" s="119"/>
      <c r="AA325" s="119"/>
    </row>
    <row r="326" spans="1:27" ht="15.6" x14ac:dyDescent="0.3">
      <c r="A326" s="119"/>
      <c r="B326" s="120"/>
      <c r="C326" s="119"/>
      <c r="D326" s="119"/>
      <c r="E326" s="119"/>
      <c r="F326" s="119"/>
      <c r="G326" s="119"/>
      <c r="H326" s="119"/>
      <c r="I326" s="119"/>
      <c r="J326" s="119"/>
      <c r="K326" s="119"/>
      <c r="L326" s="119"/>
      <c r="M326" s="119"/>
      <c r="N326" s="119"/>
      <c r="O326" s="119"/>
      <c r="P326" s="119"/>
      <c r="Q326" s="119"/>
      <c r="R326" s="119"/>
      <c r="S326" s="119"/>
      <c r="T326" s="119"/>
      <c r="U326" s="119"/>
      <c r="V326" s="119"/>
      <c r="W326" s="119"/>
      <c r="X326" s="119"/>
      <c r="Y326" s="119"/>
      <c r="Z326" s="119"/>
      <c r="AA326" s="119"/>
    </row>
    <row r="327" spans="1:27" ht="15.6" x14ac:dyDescent="0.3">
      <c r="A327" s="119"/>
      <c r="B327" s="120"/>
      <c r="C327" s="119"/>
      <c r="D327" s="119"/>
      <c r="E327" s="119"/>
      <c r="F327" s="119"/>
      <c r="G327" s="119"/>
      <c r="H327" s="119"/>
      <c r="I327" s="119"/>
      <c r="J327" s="119"/>
      <c r="K327" s="119"/>
      <c r="L327" s="119"/>
      <c r="M327" s="119"/>
      <c r="N327" s="119"/>
      <c r="O327" s="119"/>
      <c r="P327" s="119"/>
      <c r="Q327" s="119"/>
      <c r="R327" s="119"/>
      <c r="S327" s="119"/>
      <c r="T327" s="119"/>
      <c r="U327" s="119"/>
      <c r="V327" s="119"/>
      <c r="W327" s="119"/>
      <c r="X327" s="119"/>
      <c r="Y327" s="119"/>
      <c r="Z327" s="119"/>
      <c r="AA327" s="119"/>
    </row>
    <row r="328" spans="1:27" ht="15.6" x14ac:dyDescent="0.3">
      <c r="A328" s="119"/>
      <c r="B328" s="120"/>
      <c r="C328" s="119"/>
      <c r="D328" s="119"/>
      <c r="E328" s="119"/>
      <c r="F328" s="119"/>
      <c r="G328" s="119"/>
      <c r="H328" s="119"/>
      <c r="I328" s="119"/>
      <c r="J328" s="119"/>
      <c r="K328" s="119"/>
      <c r="L328" s="119"/>
      <c r="M328" s="119"/>
      <c r="N328" s="119"/>
      <c r="O328" s="119"/>
      <c r="P328" s="119"/>
      <c r="Q328" s="119"/>
      <c r="R328" s="119"/>
      <c r="S328" s="119"/>
      <c r="T328" s="119"/>
      <c r="U328" s="119"/>
      <c r="V328" s="119"/>
      <c r="W328" s="119"/>
      <c r="X328" s="119"/>
      <c r="Y328" s="119"/>
      <c r="Z328" s="119"/>
      <c r="AA328" s="119"/>
    </row>
    <row r="329" spans="1:27" ht="15.6" x14ac:dyDescent="0.3">
      <c r="A329" s="119"/>
      <c r="B329" s="120"/>
      <c r="C329" s="119"/>
      <c r="D329" s="119"/>
      <c r="E329" s="119"/>
      <c r="F329" s="119"/>
      <c r="G329" s="119"/>
      <c r="H329" s="119"/>
      <c r="I329" s="119"/>
      <c r="J329" s="119"/>
      <c r="K329" s="119"/>
      <c r="L329" s="119"/>
      <c r="M329" s="119"/>
      <c r="N329" s="119"/>
      <c r="O329" s="119"/>
      <c r="P329" s="119"/>
      <c r="Q329" s="119"/>
      <c r="R329" s="119"/>
      <c r="S329" s="119"/>
      <c r="T329" s="119"/>
      <c r="U329" s="119"/>
      <c r="V329" s="119"/>
      <c r="W329" s="119"/>
      <c r="X329" s="119"/>
      <c r="Y329" s="119"/>
      <c r="Z329" s="119"/>
      <c r="AA329" s="119"/>
    </row>
    <row r="330" spans="1:27" ht="15.6" x14ac:dyDescent="0.3">
      <c r="A330" s="119"/>
      <c r="B330" s="120"/>
      <c r="C330" s="119"/>
      <c r="D330" s="119"/>
      <c r="E330" s="119"/>
      <c r="F330" s="119"/>
      <c r="G330" s="119"/>
      <c r="H330" s="119"/>
      <c r="I330" s="119"/>
      <c r="J330" s="119"/>
      <c r="K330" s="119"/>
      <c r="L330" s="119"/>
      <c r="M330" s="119"/>
      <c r="N330" s="119"/>
      <c r="O330" s="119"/>
      <c r="P330" s="119"/>
      <c r="Q330" s="119"/>
      <c r="R330" s="119"/>
      <c r="S330" s="119"/>
      <c r="T330" s="119"/>
      <c r="U330" s="119"/>
      <c r="V330" s="119"/>
      <c r="W330" s="119"/>
      <c r="X330" s="119"/>
      <c r="Y330" s="119"/>
      <c r="Z330" s="119"/>
      <c r="AA330" s="119"/>
    </row>
    <row r="331" spans="1:27" ht="15.6" x14ac:dyDescent="0.3">
      <c r="A331" s="119"/>
      <c r="B331" s="120"/>
      <c r="C331" s="119"/>
      <c r="D331" s="119"/>
      <c r="E331" s="119"/>
      <c r="F331" s="119"/>
      <c r="G331" s="119"/>
      <c r="H331" s="119"/>
      <c r="I331" s="119"/>
      <c r="J331" s="119"/>
      <c r="K331" s="119"/>
      <c r="L331" s="119"/>
      <c r="M331" s="119"/>
      <c r="N331" s="119"/>
      <c r="O331" s="119"/>
      <c r="P331" s="119"/>
      <c r="Q331" s="119"/>
      <c r="R331" s="119"/>
      <c r="S331" s="119"/>
      <c r="T331" s="119"/>
      <c r="U331" s="119"/>
      <c r="V331" s="119"/>
      <c r="W331" s="119"/>
      <c r="X331" s="119"/>
      <c r="Y331" s="119"/>
      <c r="Z331" s="119"/>
      <c r="AA331" s="119"/>
    </row>
    <row r="332" spans="1:27" ht="15.6" x14ac:dyDescent="0.3">
      <c r="A332" s="119"/>
      <c r="B332" s="120"/>
      <c r="C332" s="119"/>
      <c r="D332" s="119"/>
      <c r="E332" s="119"/>
      <c r="F332" s="119"/>
      <c r="G332" s="119"/>
      <c r="H332" s="119"/>
      <c r="I332" s="119"/>
      <c r="J332" s="119"/>
      <c r="K332" s="119"/>
      <c r="L332" s="119"/>
      <c r="M332" s="119"/>
      <c r="N332" s="119"/>
      <c r="O332" s="119"/>
      <c r="P332" s="119"/>
      <c r="Q332" s="119"/>
      <c r="R332" s="119"/>
      <c r="S332" s="119"/>
      <c r="T332" s="119"/>
      <c r="U332" s="119"/>
      <c r="V332" s="119"/>
      <c r="W332" s="119"/>
      <c r="X332" s="119"/>
      <c r="Y332" s="119"/>
      <c r="Z332" s="119"/>
      <c r="AA332" s="119"/>
    </row>
    <row r="333" spans="1:27" ht="15.6" x14ac:dyDescent="0.3">
      <c r="A333" s="119"/>
      <c r="B333" s="120"/>
      <c r="C333" s="119"/>
      <c r="D333" s="119"/>
      <c r="E333" s="119"/>
      <c r="F333" s="119"/>
      <c r="G333" s="119"/>
      <c r="H333" s="119"/>
      <c r="I333" s="119"/>
      <c r="J333" s="119"/>
      <c r="K333" s="119"/>
      <c r="L333" s="119"/>
      <c r="M333" s="119"/>
      <c r="N333" s="119"/>
      <c r="O333" s="119"/>
      <c r="P333" s="119"/>
      <c r="Q333" s="119"/>
      <c r="R333" s="119"/>
      <c r="S333" s="119"/>
      <c r="T333" s="119"/>
      <c r="U333" s="119"/>
      <c r="V333" s="119"/>
      <c r="W333" s="119"/>
      <c r="X333" s="119"/>
      <c r="Y333" s="119"/>
      <c r="Z333" s="119"/>
      <c r="AA333" s="119"/>
    </row>
    <row r="334" spans="1:27" ht="15.6" x14ac:dyDescent="0.3">
      <c r="A334" s="119"/>
      <c r="B334" s="120"/>
      <c r="C334" s="119"/>
      <c r="D334" s="119"/>
      <c r="E334" s="119"/>
      <c r="F334" s="119"/>
      <c r="G334" s="119"/>
      <c r="H334" s="119"/>
      <c r="I334" s="119"/>
      <c r="J334" s="119"/>
      <c r="K334" s="119"/>
      <c r="L334" s="119"/>
      <c r="M334" s="119"/>
      <c r="N334" s="119"/>
      <c r="O334" s="119"/>
      <c r="P334" s="119"/>
      <c r="Q334" s="119"/>
      <c r="R334" s="119"/>
      <c r="S334" s="119"/>
      <c r="T334" s="119"/>
      <c r="U334" s="119"/>
      <c r="V334" s="119"/>
      <c r="W334" s="119"/>
      <c r="X334" s="119"/>
      <c r="Y334" s="119"/>
      <c r="Z334" s="119"/>
      <c r="AA334" s="119"/>
    </row>
    <row r="335" spans="1:27" ht="15.6" x14ac:dyDescent="0.3">
      <c r="A335" s="119"/>
      <c r="B335" s="120"/>
      <c r="C335" s="119"/>
      <c r="D335" s="119"/>
      <c r="E335" s="119"/>
      <c r="F335" s="119"/>
      <c r="G335" s="119"/>
      <c r="H335" s="119"/>
      <c r="I335" s="119"/>
      <c r="J335" s="119"/>
      <c r="K335" s="119"/>
      <c r="L335" s="119"/>
      <c r="M335" s="119"/>
      <c r="N335" s="119"/>
      <c r="O335" s="119"/>
      <c r="P335" s="119"/>
      <c r="Q335" s="119"/>
      <c r="R335" s="119"/>
      <c r="S335" s="119"/>
      <c r="T335" s="119"/>
      <c r="U335" s="119"/>
      <c r="V335" s="119"/>
      <c r="W335" s="119"/>
      <c r="X335" s="119"/>
      <c r="Y335" s="119"/>
      <c r="Z335" s="119"/>
      <c r="AA335" s="119"/>
    </row>
    <row r="336" spans="1:27" ht="15.6" x14ac:dyDescent="0.3">
      <c r="A336" s="119"/>
      <c r="B336" s="120"/>
      <c r="C336" s="119"/>
      <c r="D336" s="119"/>
      <c r="E336" s="119"/>
      <c r="F336" s="119"/>
      <c r="G336" s="119"/>
      <c r="H336" s="119"/>
      <c r="I336" s="119"/>
      <c r="J336" s="119"/>
      <c r="K336" s="119"/>
      <c r="L336" s="119"/>
      <c r="M336" s="119"/>
      <c r="N336" s="119"/>
      <c r="O336" s="119"/>
      <c r="P336" s="119"/>
      <c r="Q336" s="119"/>
      <c r="R336" s="119"/>
      <c r="S336" s="119"/>
      <c r="T336" s="119"/>
      <c r="U336" s="119"/>
      <c r="V336" s="119"/>
      <c r="W336" s="119"/>
      <c r="X336" s="119"/>
      <c r="Y336" s="119"/>
      <c r="Z336" s="119"/>
      <c r="AA336" s="119"/>
    </row>
    <row r="337" spans="1:27" ht="15.6" x14ac:dyDescent="0.3">
      <c r="A337" s="119"/>
      <c r="B337" s="120"/>
      <c r="C337" s="119"/>
      <c r="D337" s="119"/>
      <c r="E337" s="119"/>
      <c r="F337" s="119"/>
      <c r="G337" s="119"/>
      <c r="H337" s="119"/>
      <c r="I337" s="119"/>
      <c r="J337" s="119"/>
      <c r="K337" s="119"/>
      <c r="L337" s="119"/>
      <c r="M337" s="119"/>
      <c r="N337" s="119"/>
      <c r="O337" s="119"/>
      <c r="P337" s="119"/>
      <c r="Q337" s="119"/>
      <c r="R337" s="119"/>
      <c r="S337" s="119"/>
      <c r="T337" s="119"/>
      <c r="U337" s="119"/>
      <c r="V337" s="119"/>
      <c r="W337" s="119"/>
      <c r="X337" s="119"/>
      <c r="Y337" s="119"/>
      <c r="Z337" s="119"/>
      <c r="AA337" s="119"/>
    </row>
    <row r="338" spans="1:27" ht="15.6" x14ac:dyDescent="0.3">
      <c r="A338" s="119"/>
      <c r="B338" s="120"/>
      <c r="C338" s="119"/>
      <c r="D338" s="119"/>
      <c r="E338" s="119"/>
      <c r="F338" s="119"/>
      <c r="G338" s="119"/>
      <c r="H338" s="119"/>
      <c r="I338" s="119"/>
      <c r="J338" s="119"/>
      <c r="K338" s="119"/>
      <c r="L338" s="119"/>
      <c r="M338" s="119"/>
      <c r="N338" s="119"/>
      <c r="O338" s="119"/>
      <c r="P338" s="119"/>
      <c r="Q338" s="119"/>
      <c r="R338" s="119"/>
      <c r="S338" s="119"/>
      <c r="T338" s="119"/>
      <c r="U338" s="119"/>
      <c r="V338" s="119"/>
      <c r="W338" s="119"/>
      <c r="X338" s="119"/>
      <c r="Y338" s="119"/>
      <c r="Z338" s="119"/>
      <c r="AA338" s="119"/>
    </row>
    <row r="339" spans="1:27" ht="15.6" x14ac:dyDescent="0.3">
      <c r="A339" s="119"/>
      <c r="B339" s="120"/>
      <c r="C339" s="119"/>
      <c r="D339" s="119"/>
      <c r="E339" s="119"/>
      <c r="F339" s="119"/>
      <c r="G339" s="119"/>
      <c r="H339" s="119"/>
      <c r="I339" s="119"/>
      <c r="J339" s="119"/>
      <c r="K339" s="119"/>
      <c r="L339" s="119"/>
      <c r="M339" s="119"/>
      <c r="N339" s="119"/>
      <c r="O339" s="119"/>
      <c r="P339" s="119"/>
      <c r="Q339" s="119"/>
      <c r="R339" s="119"/>
      <c r="S339" s="119"/>
      <c r="T339" s="119"/>
      <c r="U339" s="119"/>
      <c r="V339" s="119"/>
      <c r="W339" s="119"/>
      <c r="X339" s="119"/>
      <c r="Y339" s="119"/>
      <c r="Z339" s="119"/>
      <c r="AA339" s="119"/>
    </row>
    <row r="340" spans="1:27" ht="15.6" x14ac:dyDescent="0.3">
      <c r="A340" s="119"/>
      <c r="B340" s="120"/>
      <c r="C340" s="119"/>
      <c r="D340" s="119"/>
      <c r="E340" s="119"/>
      <c r="F340" s="119"/>
      <c r="G340" s="119"/>
      <c r="H340" s="119"/>
      <c r="I340" s="119"/>
      <c r="J340" s="119"/>
      <c r="K340" s="119"/>
      <c r="L340" s="119"/>
      <c r="M340" s="119"/>
      <c r="N340" s="119"/>
      <c r="O340" s="119"/>
      <c r="P340" s="119"/>
      <c r="Q340" s="119"/>
      <c r="R340" s="119"/>
      <c r="S340" s="119"/>
      <c r="T340" s="119"/>
      <c r="U340" s="119"/>
      <c r="V340" s="119"/>
      <c r="W340" s="119"/>
      <c r="X340" s="119"/>
      <c r="Y340" s="119"/>
      <c r="Z340" s="119"/>
      <c r="AA340" s="119"/>
    </row>
    <row r="341" spans="1:27" ht="15.6" x14ac:dyDescent="0.3">
      <c r="A341" s="119"/>
      <c r="B341" s="120"/>
      <c r="C341" s="119"/>
      <c r="D341" s="119"/>
      <c r="E341" s="119"/>
      <c r="F341" s="119"/>
      <c r="G341" s="119"/>
      <c r="H341" s="119"/>
      <c r="I341" s="119"/>
      <c r="J341" s="119"/>
      <c r="K341" s="119"/>
      <c r="L341" s="119"/>
      <c r="M341" s="119"/>
      <c r="N341" s="119"/>
      <c r="O341" s="119"/>
      <c r="P341" s="119"/>
      <c r="Q341" s="119"/>
      <c r="R341" s="119"/>
      <c r="S341" s="119"/>
      <c r="T341" s="119"/>
      <c r="U341" s="119"/>
      <c r="V341" s="119"/>
      <c r="W341" s="119"/>
      <c r="X341" s="119"/>
      <c r="Y341" s="119"/>
      <c r="Z341" s="119"/>
      <c r="AA341" s="119"/>
    </row>
    <row r="342" spans="1:27" ht="15.6" x14ac:dyDescent="0.3">
      <c r="A342" s="119"/>
      <c r="B342" s="120"/>
      <c r="C342" s="119"/>
      <c r="D342" s="119"/>
      <c r="E342" s="119"/>
      <c r="F342" s="119"/>
      <c r="G342" s="119"/>
      <c r="H342" s="119"/>
      <c r="I342" s="119"/>
      <c r="J342" s="119"/>
      <c r="K342" s="119"/>
      <c r="L342" s="119"/>
      <c r="M342" s="119"/>
      <c r="N342" s="119"/>
      <c r="O342" s="119"/>
      <c r="P342" s="119"/>
      <c r="Q342" s="119"/>
      <c r="R342" s="119"/>
      <c r="S342" s="119"/>
      <c r="T342" s="119"/>
      <c r="U342" s="119"/>
      <c r="V342" s="119"/>
      <c r="W342" s="119"/>
      <c r="X342" s="119"/>
      <c r="Y342" s="119"/>
      <c r="Z342" s="119"/>
      <c r="AA342" s="119"/>
    </row>
    <row r="343" spans="1:27" ht="15.6" x14ac:dyDescent="0.3">
      <c r="A343" s="119"/>
      <c r="B343" s="120"/>
      <c r="C343" s="119"/>
      <c r="D343" s="119"/>
      <c r="E343" s="119"/>
      <c r="F343" s="119"/>
      <c r="G343" s="119"/>
      <c r="H343" s="119"/>
      <c r="I343" s="119"/>
      <c r="J343" s="119"/>
      <c r="K343" s="119"/>
      <c r="L343" s="119"/>
      <c r="M343" s="119"/>
      <c r="N343" s="119"/>
      <c r="O343" s="119"/>
      <c r="P343" s="119"/>
      <c r="Q343" s="119"/>
      <c r="R343" s="119"/>
      <c r="S343" s="119"/>
      <c r="T343" s="119"/>
      <c r="U343" s="119"/>
      <c r="V343" s="119"/>
      <c r="W343" s="119"/>
      <c r="X343" s="119"/>
      <c r="Y343" s="119"/>
      <c r="Z343" s="119"/>
      <c r="AA343" s="119"/>
    </row>
    <row r="344" spans="1:27" ht="15.6" x14ac:dyDescent="0.3">
      <c r="A344" s="119"/>
      <c r="B344" s="120"/>
      <c r="C344" s="119"/>
      <c r="D344" s="119"/>
      <c r="E344" s="119"/>
      <c r="F344" s="119"/>
      <c r="G344" s="119"/>
      <c r="H344" s="119"/>
      <c r="I344" s="119"/>
      <c r="J344" s="119"/>
      <c r="K344" s="119"/>
      <c r="L344" s="119"/>
      <c r="M344" s="119"/>
      <c r="N344" s="119"/>
      <c r="O344" s="119"/>
      <c r="P344" s="119"/>
      <c r="Q344" s="119"/>
      <c r="R344" s="119"/>
      <c r="S344" s="119"/>
      <c r="T344" s="119"/>
      <c r="U344" s="119"/>
      <c r="V344" s="119"/>
      <c r="W344" s="119"/>
      <c r="X344" s="119"/>
      <c r="Y344" s="119"/>
      <c r="Z344" s="119"/>
      <c r="AA344" s="119"/>
    </row>
    <row r="345" spans="1:27" ht="15.6" x14ac:dyDescent="0.3">
      <c r="A345" s="119"/>
      <c r="B345" s="120"/>
      <c r="C345" s="119"/>
      <c r="D345" s="119"/>
      <c r="E345" s="119"/>
      <c r="F345" s="119"/>
      <c r="G345" s="119"/>
      <c r="H345" s="119"/>
      <c r="I345" s="119"/>
      <c r="J345" s="119"/>
      <c r="K345" s="119"/>
      <c r="L345" s="119"/>
      <c r="M345" s="119"/>
      <c r="N345" s="119"/>
      <c r="O345" s="119"/>
      <c r="P345" s="119"/>
      <c r="Q345" s="119"/>
      <c r="R345" s="119"/>
      <c r="S345" s="119"/>
      <c r="T345" s="119"/>
      <c r="U345" s="119"/>
      <c r="V345" s="119"/>
      <c r="W345" s="119"/>
      <c r="X345" s="119"/>
      <c r="Y345" s="119"/>
      <c r="Z345" s="119"/>
      <c r="AA345" s="119"/>
    </row>
    <row r="346" spans="1:27" ht="15.6" x14ac:dyDescent="0.3">
      <c r="A346" s="119"/>
      <c r="B346" s="120"/>
      <c r="C346" s="119"/>
      <c r="D346" s="119"/>
      <c r="E346" s="119"/>
      <c r="F346" s="119"/>
      <c r="G346" s="119"/>
      <c r="H346" s="119"/>
      <c r="I346" s="119"/>
      <c r="J346" s="119"/>
      <c r="K346" s="119"/>
      <c r="L346" s="119"/>
      <c r="M346" s="119"/>
      <c r="N346" s="119"/>
      <c r="O346" s="119"/>
      <c r="P346" s="119"/>
      <c r="Q346" s="119"/>
      <c r="R346" s="119"/>
      <c r="S346" s="119"/>
      <c r="T346" s="119"/>
      <c r="U346" s="119"/>
      <c r="V346" s="119"/>
      <c r="W346" s="119"/>
      <c r="X346" s="119"/>
      <c r="Y346" s="119"/>
      <c r="Z346" s="119"/>
      <c r="AA346" s="119"/>
    </row>
    <row r="347" spans="1:27" ht="15.6" x14ac:dyDescent="0.3">
      <c r="A347" s="119"/>
      <c r="B347" s="120"/>
      <c r="C347" s="119"/>
      <c r="D347" s="119"/>
      <c r="E347" s="119"/>
      <c r="F347" s="119"/>
      <c r="G347" s="119"/>
      <c r="H347" s="119"/>
      <c r="I347" s="119"/>
      <c r="J347" s="119"/>
      <c r="K347" s="119"/>
      <c r="L347" s="119"/>
      <c r="M347" s="119"/>
      <c r="N347" s="119"/>
      <c r="O347" s="119"/>
      <c r="P347" s="119"/>
      <c r="Q347" s="119"/>
      <c r="R347" s="119"/>
      <c r="S347" s="119"/>
      <c r="T347" s="119"/>
      <c r="U347" s="119"/>
      <c r="V347" s="119"/>
      <c r="W347" s="119"/>
      <c r="X347" s="119"/>
      <c r="Y347" s="119"/>
      <c r="Z347" s="119"/>
      <c r="AA347" s="119"/>
    </row>
    <row r="348" spans="1:27" ht="15.6" x14ac:dyDescent="0.3">
      <c r="A348" s="119"/>
      <c r="B348" s="120"/>
      <c r="C348" s="119"/>
      <c r="D348" s="119"/>
      <c r="E348" s="119"/>
      <c r="F348" s="119"/>
      <c r="G348" s="119"/>
      <c r="H348" s="119"/>
      <c r="I348" s="119"/>
      <c r="J348" s="119"/>
      <c r="K348" s="119"/>
      <c r="L348" s="119"/>
      <c r="M348" s="119"/>
      <c r="N348" s="119"/>
      <c r="O348" s="119"/>
      <c r="P348" s="119"/>
      <c r="Q348" s="119"/>
      <c r="R348" s="119"/>
      <c r="S348" s="119"/>
      <c r="T348" s="119"/>
      <c r="U348" s="119"/>
      <c r="V348" s="119"/>
      <c r="W348" s="119"/>
      <c r="X348" s="119"/>
      <c r="Y348" s="119"/>
      <c r="Z348" s="119"/>
      <c r="AA348" s="119"/>
    </row>
    <row r="349" spans="1:27" ht="15.6" x14ac:dyDescent="0.3">
      <c r="A349" s="119"/>
      <c r="B349" s="120"/>
      <c r="C349" s="119"/>
      <c r="D349" s="119"/>
      <c r="E349" s="119"/>
      <c r="F349" s="119"/>
      <c r="G349" s="119"/>
      <c r="H349" s="119"/>
      <c r="I349" s="119"/>
      <c r="J349" s="119"/>
      <c r="K349" s="119"/>
      <c r="L349" s="119"/>
      <c r="M349" s="119"/>
      <c r="N349" s="119"/>
      <c r="O349" s="119"/>
      <c r="P349" s="119"/>
      <c r="Q349" s="119"/>
      <c r="R349" s="119"/>
      <c r="S349" s="119"/>
      <c r="T349" s="119"/>
      <c r="U349" s="119"/>
      <c r="V349" s="119"/>
      <c r="W349" s="119"/>
      <c r="X349" s="119"/>
      <c r="Y349" s="119"/>
      <c r="Z349" s="119"/>
      <c r="AA349" s="119"/>
    </row>
    <row r="350" spans="1:27" ht="15.6" x14ac:dyDescent="0.3">
      <c r="A350" s="119"/>
      <c r="B350" s="120"/>
      <c r="C350" s="119"/>
      <c r="D350" s="119"/>
      <c r="E350" s="119"/>
      <c r="F350" s="119"/>
      <c r="G350" s="119"/>
      <c r="H350" s="119"/>
      <c r="I350" s="119"/>
      <c r="J350" s="119"/>
      <c r="K350" s="119"/>
      <c r="L350" s="119"/>
      <c r="M350" s="119"/>
      <c r="N350" s="119"/>
      <c r="O350" s="119"/>
      <c r="P350" s="119"/>
      <c r="Q350" s="119"/>
      <c r="R350" s="119"/>
      <c r="S350" s="119"/>
      <c r="T350" s="119"/>
      <c r="U350" s="119"/>
      <c r="V350" s="119"/>
      <c r="W350" s="119"/>
      <c r="X350" s="119"/>
      <c r="Y350" s="119"/>
      <c r="Z350" s="119"/>
      <c r="AA350" s="119"/>
    </row>
    <row r="351" spans="1:27" ht="15.6" x14ac:dyDescent="0.3">
      <c r="A351" s="119"/>
      <c r="B351" s="120"/>
      <c r="C351" s="119"/>
      <c r="D351" s="119"/>
      <c r="E351" s="119"/>
      <c r="F351" s="119"/>
      <c r="G351" s="119"/>
      <c r="H351" s="119"/>
      <c r="I351" s="119"/>
      <c r="J351" s="119"/>
      <c r="K351" s="119"/>
      <c r="L351" s="119"/>
      <c r="M351" s="119"/>
      <c r="N351" s="119"/>
      <c r="O351" s="119"/>
      <c r="P351" s="119"/>
      <c r="Q351" s="119"/>
      <c r="R351" s="119"/>
      <c r="S351" s="119"/>
      <c r="T351" s="119"/>
      <c r="U351" s="119"/>
      <c r="V351" s="119"/>
      <c r="W351" s="119"/>
      <c r="X351" s="119"/>
      <c r="Y351" s="119"/>
      <c r="Z351" s="119"/>
      <c r="AA351" s="119"/>
    </row>
    <row r="352" spans="1:27" ht="15.6" x14ac:dyDescent="0.3">
      <c r="A352" s="119"/>
      <c r="B352" s="120"/>
      <c r="C352" s="119"/>
      <c r="D352" s="119"/>
      <c r="E352" s="119"/>
      <c r="F352" s="119"/>
      <c r="G352" s="119"/>
      <c r="H352" s="119"/>
      <c r="I352" s="119"/>
      <c r="J352" s="119"/>
      <c r="K352" s="119"/>
      <c r="L352" s="119"/>
      <c r="M352" s="119"/>
      <c r="N352" s="119"/>
      <c r="O352" s="119"/>
      <c r="P352" s="119"/>
      <c r="Q352" s="119"/>
      <c r="R352" s="119"/>
      <c r="S352" s="119"/>
      <c r="T352" s="119"/>
      <c r="U352" s="119"/>
      <c r="V352" s="119"/>
      <c r="W352" s="119"/>
      <c r="X352" s="119"/>
      <c r="Y352" s="119"/>
      <c r="Z352" s="119"/>
      <c r="AA352" s="119"/>
    </row>
    <row r="353" spans="1:27" ht="15.6" x14ac:dyDescent="0.3">
      <c r="A353" s="119"/>
      <c r="B353" s="120"/>
      <c r="C353" s="119"/>
      <c r="D353" s="119"/>
      <c r="E353" s="119"/>
      <c r="F353" s="119"/>
      <c r="G353" s="119"/>
      <c r="H353" s="119"/>
      <c r="I353" s="119"/>
      <c r="J353" s="119"/>
      <c r="K353" s="119"/>
      <c r="L353" s="119"/>
      <c r="M353" s="119"/>
      <c r="N353" s="119"/>
      <c r="O353" s="119"/>
      <c r="P353" s="119"/>
      <c r="Q353" s="119"/>
      <c r="R353" s="119"/>
      <c r="S353" s="119"/>
      <c r="T353" s="119"/>
      <c r="U353" s="119"/>
      <c r="V353" s="119"/>
      <c r="W353" s="119"/>
      <c r="X353" s="119"/>
      <c r="Y353" s="119"/>
      <c r="Z353" s="119"/>
      <c r="AA353" s="119"/>
    </row>
    <row r="354" spans="1:27" ht="15.6" x14ac:dyDescent="0.3">
      <c r="A354" s="119"/>
      <c r="B354" s="120"/>
      <c r="C354" s="119"/>
      <c r="D354" s="119"/>
      <c r="E354" s="119"/>
      <c r="F354" s="119"/>
      <c r="G354" s="119"/>
      <c r="H354" s="119"/>
      <c r="I354" s="119"/>
      <c r="J354" s="119"/>
      <c r="K354" s="119"/>
      <c r="L354" s="119"/>
      <c r="M354" s="119"/>
      <c r="N354" s="119"/>
      <c r="O354" s="119"/>
      <c r="P354" s="119"/>
      <c r="Q354" s="119"/>
      <c r="R354" s="119"/>
      <c r="S354" s="119"/>
      <c r="T354" s="119"/>
      <c r="U354" s="119"/>
      <c r="V354" s="119"/>
      <c r="W354" s="119"/>
      <c r="X354" s="119"/>
      <c r="Y354" s="119"/>
      <c r="Z354" s="119"/>
      <c r="AA354" s="119"/>
    </row>
    <row r="355" spans="1:27" ht="15.6" x14ac:dyDescent="0.3">
      <c r="A355" s="119"/>
      <c r="B355" s="120"/>
      <c r="C355" s="119"/>
      <c r="D355" s="119"/>
      <c r="E355" s="119"/>
      <c r="F355" s="119"/>
      <c r="G355" s="119"/>
      <c r="H355" s="119"/>
      <c r="I355" s="119"/>
      <c r="J355" s="119"/>
      <c r="K355" s="119"/>
      <c r="L355" s="119"/>
      <c r="M355" s="119"/>
      <c r="N355" s="119"/>
      <c r="O355" s="119"/>
      <c r="P355" s="119"/>
      <c r="Q355" s="119"/>
      <c r="R355" s="119"/>
      <c r="S355" s="119"/>
      <c r="T355" s="119"/>
      <c r="U355" s="119"/>
      <c r="V355" s="119"/>
      <c r="W355" s="119"/>
      <c r="X355" s="119"/>
      <c r="Y355" s="119"/>
      <c r="Z355" s="119"/>
      <c r="AA355" s="119"/>
    </row>
    <row r="356" spans="1:27" ht="15.6" x14ac:dyDescent="0.3">
      <c r="A356" s="119"/>
      <c r="B356" s="120"/>
      <c r="C356" s="119"/>
      <c r="D356" s="119"/>
      <c r="E356" s="119"/>
      <c r="F356" s="119"/>
      <c r="G356" s="119"/>
      <c r="H356" s="119"/>
      <c r="I356" s="119"/>
      <c r="J356" s="119"/>
      <c r="K356" s="119"/>
      <c r="L356" s="119"/>
      <c r="M356" s="119"/>
      <c r="N356" s="119"/>
      <c r="O356" s="119"/>
      <c r="P356" s="119"/>
      <c r="Q356" s="119"/>
      <c r="R356" s="119"/>
      <c r="S356" s="119"/>
      <c r="T356" s="119"/>
      <c r="U356" s="119"/>
      <c r="V356" s="119"/>
      <c r="W356" s="119"/>
      <c r="X356" s="119"/>
      <c r="Y356" s="119"/>
      <c r="Z356" s="119"/>
      <c r="AA356" s="119"/>
    </row>
    <row r="357" spans="1:27" ht="15.6" x14ac:dyDescent="0.3">
      <c r="A357" s="119"/>
      <c r="B357" s="120"/>
      <c r="C357" s="119"/>
      <c r="D357" s="119"/>
      <c r="E357" s="119"/>
      <c r="F357" s="119"/>
      <c r="G357" s="119"/>
      <c r="H357" s="119"/>
      <c r="I357" s="119"/>
      <c r="J357" s="119"/>
      <c r="K357" s="119"/>
      <c r="L357" s="119"/>
      <c r="M357" s="119"/>
      <c r="N357" s="119"/>
      <c r="O357" s="119"/>
      <c r="P357" s="119"/>
      <c r="Q357" s="119"/>
      <c r="R357" s="119"/>
      <c r="S357" s="119"/>
      <c r="T357" s="119"/>
      <c r="U357" s="119"/>
      <c r="V357" s="119"/>
      <c r="W357" s="119"/>
      <c r="X357" s="119"/>
      <c r="Y357" s="119"/>
      <c r="Z357" s="119"/>
      <c r="AA357" s="119"/>
    </row>
    <row r="358" spans="1:27" ht="15.6" x14ac:dyDescent="0.3">
      <c r="A358" s="119"/>
      <c r="B358" s="120"/>
      <c r="C358" s="119"/>
      <c r="D358" s="119"/>
      <c r="E358" s="119"/>
      <c r="F358" s="119"/>
      <c r="G358" s="119"/>
      <c r="H358" s="119"/>
      <c r="I358" s="119"/>
      <c r="J358" s="119"/>
      <c r="K358" s="119"/>
      <c r="L358" s="119"/>
      <c r="M358" s="119"/>
      <c r="N358" s="119"/>
      <c r="O358" s="119"/>
      <c r="P358" s="119"/>
      <c r="Q358" s="119"/>
      <c r="R358" s="119"/>
      <c r="S358" s="119"/>
      <c r="T358" s="119"/>
      <c r="U358" s="119"/>
      <c r="V358" s="119"/>
      <c r="W358" s="119"/>
      <c r="X358" s="119"/>
      <c r="Y358" s="119"/>
      <c r="Z358" s="119"/>
      <c r="AA358" s="119"/>
    </row>
    <row r="359" spans="1:27" ht="15.6" x14ac:dyDescent="0.3">
      <c r="A359" s="119"/>
      <c r="B359" s="120"/>
      <c r="C359" s="119"/>
      <c r="D359" s="119"/>
      <c r="E359" s="119"/>
      <c r="F359" s="119"/>
      <c r="G359" s="119"/>
      <c r="H359" s="119"/>
      <c r="I359" s="119"/>
      <c r="J359" s="119"/>
      <c r="K359" s="119"/>
      <c r="L359" s="119"/>
      <c r="M359" s="119"/>
      <c r="N359" s="119"/>
      <c r="O359" s="119"/>
      <c r="P359" s="119"/>
      <c r="Q359" s="119"/>
      <c r="R359" s="119"/>
      <c r="S359" s="119"/>
      <c r="T359" s="119"/>
      <c r="U359" s="119"/>
      <c r="V359" s="119"/>
      <c r="W359" s="119"/>
      <c r="X359" s="119"/>
      <c r="Y359" s="119"/>
      <c r="Z359" s="119"/>
      <c r="AA359" s="119"/>
    </row>
    <row r="360" spans="1:27" ht="15.6" x14ac:dyDescent="0.3">
      <c r="A360" s="119"/>
      <c r="B360" s="120"/>
      <c r="C360" s="119"/>
      <c r="D360" s="119"/>
      <c r="E360" s="119"/>
      <c r="F360" s="119"/>
      <c r="G360" s="119"/>
      <c r="H360" s="119"/>
      <c r="I360" s="119"/>
      <c r="J360" s="119"/>
      <c r="K360" s="119"/>
      <c r="L360" s="119"/>
      <c r="M360" s="119"/>
      <c r="N360" s="119"/>
      <c r="O360" s="119"/>
      <c r="P360" s="119"/>
      <c r="Q360" s="119"/>
      <c r="R360" s="119"/>
      <c r="S360" s="119"/>
      <c r="T360" s="119"/>
      <c r="U360" s="119"/>
      <c r="V360" s="119"/>
      <c r="W360" s="119"/>
      <c r="X360" s="119"/>
      <c r="Y360" s="119"/>
      <c r="Z360" s="119"/>
      <c r="AA360" s="119"/>
    </row>
    <row r="361" spans="1:27" ht="15.6" x14ac:dyDescent="0.3">
      <c r="A361" s="119"/>
      <c r="B361" s="120"/>
      <c r="C361" s="119"/>
      <c r="D361" s="119"/>
      <c r="E361" s="119"/>
      <c r="F361" s="119"/>
      <c r="G361" s="119"/>
      <c r="H361" s="119"/>
      <c r="I361" s="119"/>
      <c r="J361" s="119"/>
      <c r="K361" s="119"/>
      <c r="L361" s="119"/>
      <c r="M361" s="119"/>
      <c r="N361" s="119"/>
      <c r="O361" s="119"/>
      <c r="P361" s="119"/>
      <c r="Q361" s="119"/>
      <c r="R361" s="119"/>
      <c r="S361" s="119"/>
      <c r="T361" s="119"/>
      <c r="U361" s="119"/>
      <c r="V361" s="119"/>
      <c r="W361" s="119"/>
      <c r="X361" s="119"/>
      <c r="Y361" s="119"/>
      <c r="Z361" s="119"/>
      <c r="AA361" s="119"/>
    </row>
    <row r="362" spans="1:27" ht="15.6" x14ac:dyDescent="0.3">
      <c r="A362" s="119"/>
      <c r="B362" s="120"/>
      <c r="C362" s="119"/>
      <c r="D362" s="119"/>
      <c r="E362" s="119"/>
      <c r="F362" s="119"/>
      <c r="G362" s="119"/>
      <c r="H362" s="119"/>
      <c r="I362" s="119"/>
      <c r="J362" s="119"/>
      <c r="K362" s="119"/>
      <c r="L362" s="119"/>
      <c r="M362" s="119"/>
      <c r="N362" s="119"/>
      <c r="O362" s="119"/>
      <c r="P362" s="119"/>
      <c r="Q362" s="119"/>
      <c r="R362" s="119"/>
      <c r="S362" s="119"/>
      <c r="T362" s="119"/>
      <c r="U362" s="119"/>
      <c r="V362" s="119"/>
      <c r="W362" s="119"/>
      <c r="X362" s="119"/>
      <c r="Y362" s="119"/>
      <c r="Z362" s="119"/>
      <c r="AA362" s="119"/>
    </row>
    <row r="363" spans="1:27" ht="15.6" x14ac:dyDescent="0.3">
      <c r="A363" s="119"/>
      <c r="B363" s="120"/>
      <c r="C363" s="119"/>
      <c r="D363" s="119"/>
      <c r="E363" s="119"/>
      <c r="F363" s="119"/>
      <c r="G363" s="119"/>
      <c r="H363" s="119"/>
      <c r="I363" s="119"/>
      <c r="J363" s="119"/>
      <c r="K363" s="119"/>
      <c r="L363" s="119"/>
      <c r="M363" s="119"/>
      <c r="N363" s="119"/>
      <c r="O363" s="119"/>
      <c r="P363" s="119"/>
      <c r="Q363" s="119"/>
      <c r="R363" s="119"/>
      <c r="S363" s="119"/>
      <c r="T363" s="119"/>
      <c r="U363" s="119"/>
      <c r="V363" s="119"/>
      <c r="W363" s="119"/>
      <c r="X363" s="119"/>
      <c r="Y363" s="119"/>
      <c r="Z363" s="119"/>
      <c r="AA363" s="119"/>
    </row>
    <row r="364" spans="1:27" ht="15.6" x14ac:dyDescent="0.3">
      <c r="A364" s="119"/>
      <c r="B364" s="120"/>
      <c r="C364" s="119"/>
      <c r="D364" s="119"/>
      <c r="E364" s="119"/>
      <c r="F364" s="119"/>
      <c r="G364" s="119"/>
      <c r="H364" s="119"/>
      <c r="I364" s="119"/>
      <c r="J364" s="119"/>
      <c r="K364" s="119"/>
      <c r="L364" s="119"/>
      <c r="M364" s="119"/>
      <c r="N364" s="119"/>
      <c r="O364" s="119"/>
      <c r="P364" s="119"/>
      <c r="Q364" s="119"/>
      <c r="R364" s="119"/>
      <c r="S364" s="119"/>
      <c r="T364" s="119"/>
      <c r="U364" s="119"/>
      <c r="V364" s="119"/>
      <c r="W364" s="119"/>
      <c r="X364" s="119"/>
      <c r="Y364" s="119"/>
      <c r="Z364" s="119"/>
      <c r="AA364" s="119"/>
    </row>
    <row r="365" spans="1:27" ht="15.6" x14ac:dyDescent="0.3">
      <c r="A365" s="119"/>
      <c r="B365" s="120"/>
      <c r="C365" s="119"/>
      <c r="D365" s="119"/>
      <c r="E365" s="119"/>
      <c r="F365" s="119"/>
      <c r="G365" s="119"/>
      <c r="H365" s="119"/>
      <c r="I365" s="119"/>
      <c r="J365" s="119"/>
      <c r="K365" s="119"/>
      <c r="L365" s="119"/>
      <c r="M365" s="119"/>
      <c r="N365" s="119"/>
      <c r="O365" s="119"/>
      <c r="P365" s="119"/>
      <c r="Q365" s="119"/>
      <c r="R365" s="119"/>
      <c r="S365" s="119"/>
      <c r="T365" s="119"/>
      <c r="U365" s="119"/>
      <c r="V365" s="119"/>
      <c r="W365" s="119"/>
      <c r="X365" s="119"/>
      <c r="Y365" s="119"/>
      <c r="Z365" s="119"/>
      <c r="AA365" s="119"/>
    </row>
    <row r="366" spans="1:27" ht="15.6" x14ac:dyDescent="0.3">
      <c r="A366" s="119"/>
      <c r="B366" s="120"/>
      <c r="C366" s="119"/>
      <c r="D366" s="119"/>
      <c r="E366" s="119"/>
      <c r="F366" s="119"/>
      <c r="G366" s="119"/>
      <c r="H366" s="119"/>
      <c r="I366" s="119"/>
      <c r="J366" s="119"/>
      <c r="K366" s="119"/>
      <c r="L366" s="119"/>
      <c r="M366" s="119"/>
      <c r="N366" s="119"/>
      <c r="O366" s="119"/>
      <c r="P366" s="119"/>
      <c r="Q366" s="119"/>
      <c r="R366" s="119"/>
      <c r="S366" s="119"/>
      <c r="T366" s="119"/>
      <c r="U366" s="119"/>
      <c r="V366" s="119"/>
      <c r="W366" s="119"/>
      <c r="X366" s="119"/>
      <c r="Y366" s="119"/>
      <c r="Z366" s="119"/>
      <c r="AA366" s="119"/>
    </row>
    <row r="367" spans="1:27" ht="15.6" x14ac:dyDescent="0.3">
      <c r="A367" s="119"/>
      <c r="B367" s="120"/>
      <c r="C367" s="119"/>
      <c r="D367" s="119"/>
      <c r="E367" s="119"/>
      <c r="F367" s="119"/>
      <c r="G367" s="119"/>
      <c r="H367" s="119"/>
      <c r="I367" s="119"/>
      <c r="J367" s="119"/>
      <c r="K367" s="119"/>
      <c r="L367" s="119"/>
      <c r="M367" s="119"/>
      <c r="N367" s="119"/>
      <c r="O367" s="119"/>
      <c r="P367" s="119"/>
      <c r="Q367" s="119"/>
      <c r="R367" s="119"/>
      <c r="S367" s="119"/>
      <c r="T367" s="119"/>
      <c r="U367" s="119"/>
      <c r="V367" s="119"/>
      <c r="W367" s="119"/>
      <c r="X367" s="119"/>
      <c r="Y367" s="119"/>
      <c r="Z367" s="119"/>
      <c r="AA367" s="119"/>
    </row>
    <row r="368" spans="1:27" ht="15.6" x14ac:dyDescent="0.3">
      <c r="A368" s="119"/>
      <c r="B368" s="120"/>
      <c r="C368" s="119"/>
      <c r="D368" s="119"/>
      <c r="E368" s="119"/>
      <c r="F368" s="119"/>
      <c r="G368" s="119"/>
      <c r="H368" s="119"/>
      <c r="I368" s="119"/>
      <c r="J368" s="119"/>
      <c r="K368" s="119"/>
      <c r="L368" s="119"/>
      <c r="M368" s="119"/>
      <c r="N368" s="119"/>
      <c r="O368" s="119"/>
      <c r="P368" s="119"/>
      <c r="Q368" s="119"/>
      <c r="R368" s="119"/>
      <c r="S368" s="119"/>
      <c r="T368" s="119"/>
      <c r="U368" s="119"/>
      <c r="V368" s="119"/>
      <c r="W368" s="119"/>
      <c r="X368" s="119"/>
      <c r="Y368" s="119"/>
      <c r="Z368" s="119"/>
      <c r="AA368" s="119"/>
    </row>
    <row r="369" spans="1:27" ht="15.6" x14ac:dyDescent="0.3">
      <c r="A369" s="119"/>
      <c r="B369" s="120"/>
      <c r="C369" s="119"/>
      <c r="D369" s="119"/>
      <c r="E369" s="119"/>
      <c r="F369" s="119"/>
      <c r="G369" s="119"/>
      <c r="H369" s="119"/>
      <c r="I369" s="119"/>
      <c r="J369" s="119"/>
      <c r="K369" s="119"/>
      <c r="L369" s="119"/>
      <c r="M369" s="119"/>
      <c r="N369" s="119"/>
      <c r="O369" s="119"/>
      <c r="P369" s="119"/>
      <c r="Q369" s="119"/>
      <c r="R369" s="119"/>
      <c r="S369" s="119"/>
      <c r="T369" s="119"/>
      <c r="U369" s="119"/>
      <c r="V369" s="119"/>
      <c r="W369" s="119"/>
      <c r="X369" s="119"/>
      <c r="Y369" s="119"/>
      <c r="Z369" s="119"/>
      <c r="AA369" s="119"/>
    </row>
    <row r="370" spans="1:27" ht="15.6" x14ac:dyDescent="0.3">
      <c r="A370" s="119"/>
      <c r="B370" s="120"/>
      <c r="C370" s="119"/>
      <c r="D370" s="119"/>
      <c r="E370" s="119"/>
      <c r="F370" s="119"/>
      <c r="G370" s="119"/>
      <c r="H370" s="119"/>
      <c r="I370" s="119"/>
      <c r="J370" s="119"/>
      <c r="K370" s="119"/>
      <c r="L370" s="119"/>
      <c r="M370" s="119"/>
      <c r="N370" s="119"/>
      <c r="O370" s="119"/>
      <c r="P370" s="119"/>
      <c r="Q370" s="119"/>
      <c r="R370" s="119"/>
      <c r="S370" s="119"/>
      <c r="T370" s="119"/>
      <c r="U370" s="119"/>
      <c r="V370" s="119"/>
      <c r="W370" s="119"/>
      <c r="X370" s="119"/>
      <c r="Y370" s="119"/>
      <c r="Z370" s="119"/>
      <c r="AA370" s="119"/>
    </row>
    <row r="371" spans="1:27" ht="15.6" x14ac:dyDescent="0.3">
      <c r="A371" s="119"/>
      <c r="B371" s="120"/>
      <c r="C371" s="119"/>
      <c r="D371" s="119"/>
      <c r="E371" s="119"/>
      <c r="F371" s="119"/>
      <c r="G371" s="119"/>
      <c r="H371" s="119"/>
      <c r="I371" s="119"/>
      <c r="J371" s="119"/>
      <c r="K371" s="119"/>
      <c r="L371" s="119"/>
      <c r="M371" s="119"/>
      <c r="N371" s="119"/>
      <c r="O371" s="119"/>
      <c r="P371" s="119"/>
      <c r="Q371" s="119"/>
      <c r="R371" s="119"/>
      <c r="S371" s="119"/>
      <c r="T371" s="119"/>
      <c r="U371" s="119"/>
      <c r="V371" s="119"/>
      <c r="W371" s="119"/>
      <c r="X371" s="119"/>
      <c r="Y371" s="119"/>
      <c r="Z371" s="119"/>
      <c r="AA371" s="119"/>
    </row>
    <row r="372" spans="1:27" ht="15.6" x14ac:dyDescent="0.3">
      <c r="A372" s="119"/>
      <c r="B372" s="120"/>
      <c r="C372" s="119"/>
      <c r="D372" s="119"/>
      <c r="E372" s="119"/>
      <c r="F372" s="119"/>
      <c r="G372" s="119"/>
      <c r="H372" s="119"/>
      <c r="I372" s="119"/>
      <c r="J372" s="119"/>
      <c r="K372" s="119"/>
      <c r="L372" s="119"/>
      <c r="M372" s="119"/>
      <c r="N372" s="119"/>
      <c r="O372" s="119"/>
      <c r="P372" s="119"/>
      <c r="Q372" s="119"/>
      <c r="R372" s="119"/>
      <c r="S372" s="119"/>
      <c r="T372" s="119"/>
      <c r="U372" s="119"/>
      <c r="V372" s="119"/>
      <c r="W372" s="119"/>
      <c r="X372" s="119"/>
      <c r="Y372" s="119"/>
      <c r="Z372" s="119"/>
      <c r="AA372" s="119"/>
    </row>
    <row r="373" spans="1:27" ht="15.6" x14ac:dyDescent="0.3">
      <c r="A373" s="119"/>
      <c r="B373" s="120"/>
      <c r="C373" s="119"/>
      <c r="D373" s="119"/>
      <c r="E373" s="119"/>
      <c r="F373" s="119"/>
      <c r="G373" s="119"/>
      <c r="H373" s="119"/>
      <c r="I373" s="119"/>
      <c r="J373" s="119"/>
      <c r="K373" s="119"/>
      <c r="L373" s="119"/>
      <c r="M373" s="119"/>
      <c r="N373" s="119"/>
      <c r="O373" s="119"/>
      <c r="P373" s="119"/>
      <c r="Q373" s="119"/>
      <c r="R373" s="119"/>
      <c r="S373" s="119"/>
      <c r="T373" s="119"/>
      <c r="U373" s="119"/>
      <c r="V373" s="119"/>
      <c r="W373" s="119"/>
      <c r="X373" s="119"/>
      <c r="Y373" s="119"/>
      <c r="Z373" s="119"/>
      <c r="AA373" s="119"/>
    </row>
    <row r="374" spans="1:27" ht="15.6" x14ac:dyDescent="0.3">
      <c r="A374" s="119"/>
      <c r="B374" s="120"/>
      <c r="C374" s="119"/>
      <c r="D374" s="119"/>
      <c r="E374" s="119"/>
      <c r="F374" s="119"/>
      <c r="G374" s="119"/>
      <c r="H374" s="119"/>
      <c r="I374" s="119"/>
      <c r="J374" s="119"/>
      <c r="K374" s="119"/>
      <c r="L374" s="119"/>
      <c r="M374" s="119"/>
      <c r="N374" s="119"/>
      <c r="O374" s="119"/>
      <c r="P374" s="119"/>
      <c r="Q374" s="119"/>
      <c r="R374" s="119"/>
      <c r="S374" s="119"/>
      <c r="T374" s="119"/>
      <c r="U374" s="119"/>
      <c r="V374" s="119"/>
      <c r="W374" s="119"/>
      <c r="X374" s="119"/>
      <c r="Y374" s="119"/>
      <c r="Z374" s="119"/>
      <c r="AA374" s="119"/>
    </row>
    <row r="375" spans="1:27" ht="15.6" x14ac:dyDescent="0.3">
      <c r="A375" s="119"/>
      <c r="B375" s="120"/>
      <c r="C375" s="119"/>
      <c r="D375" s="119"/>
      <c r="E375" s="119"/>
      <c r="F375" s="119"/>
      <c r="G375" s="119"/>
      <c r="H375" s="119"/>
      <c r="I375" s="119"/>
      <c r="J375" s="119"/>
      <c r="K375" s="119"/>
      <c r="L375" s="119"/>
      <c r="M375" s="119"/>
      <c r="N375" s="119"/>
      <c r="O375" s="119"/>
      <c r="P375" s="119"/>
      <c r="Q375" s="119"/>
      <c r="R375" s="119"/>
      <c r="S375" s="119"/>
      <c r="T375" s="119"/>
      <c r="U375" s="119"/>
      <c r="V375" s="119"/>
      <c r="W375" s="119"/>
      <c r="X375" s="119"/>
      <c r="Y375" s="119"/>
      <c r="Z375" s="119"/>
      <c r="AA375" s="119"/>
    </row>
    <row r="376" spans="1:27" ht="15.6" x14ac:dyDescent="0.3">
      <c r="A376" s="119"/>
      <c r="B376" s="120"/>
      <c r="C376" s="119"/>
      <c r="D376" s="119"/>
      <c r="E376" s="119"/>
      <c r="F376" s="119"/>
      <c r="G376" s="119"/>
      <c r="H376" s="119"/>
      <c r="I376" s="119"/>
      <c r="J376" s="119"/>
      <c r="K376" s="119"/>
      <c r="L376" s="119"/>
      <c r="M376" s="119"/>
      <c r="N376" s="119"/>
      <c r="O376" s="119"/>
      <c r="P376" s="119"/>
      <c r="Q376" s="119"/>
      <c r="R376" s="119"/>
      <c r="S376" s="119"/>
      <c r="T376" s="119"/>
      <c r="U376" s="119"/>
      <c r="V376" s="119"/>
      <c r="W376" s="119"/>
      <c r="X376" s="119"/>
      <c r="Y376" s="119"/>
      <c r="Z376" s="119"/>
      <c r="AA376" s="119"/>
    </row>
    <row r="377" spans="1:27" ht="15.6" x14ac:dyDescent="0.3">
      <c r="A377" s="119"/>
      <c r="B377" s="120"/>
      <c r="C377" s="119"/>
      <c r="D377" s="119"/>
      <c r="E377" s="119"/>
      <c r="F377" s="119"/>
      <c r="G377" s="119"/>
      <c r="H377" s="119"/>
      <c r="I377" s="119"/>
      <c r="J377" s="119"/>
      <c r="K377" s="119"/>
      <c r="L377" s="119"/>
      <c r="M377" s="119"/>
      <c r="N377" s="119"/>
      <c r="O377" s="119"/>
      <c r="P377" s="119"/>
      <c r="Q377" s="119"/>
      <c r="R377" s="119"/>
      <c r="S377" s="119"/>
      <c r="T377" s="119"/>
      <c r="U377" s="119"/>
      <c r="V377" s="119"/>
      <c r="W377" s="119"/>
      <c r="X377" s="119"/>
      <c r="Y377" s="119"/>
      <c r="Z377" s="119"/>
      <c r="AA377" s="119"/>
    </row>
    <row r="378" spans="1:27" ht="15.6" x14ac:dyDescent="0.3">
      <c r="A378" s="119"/>
      <c r="B378" s="120"/>
      <c r="C378" s="119"/>
      <c r="D378" s="119"/>
      <c r="E378" s="119"/>
      <c r="F378" s="119"/>
      <c r="G378" s="119"/>
      <c r="H378" s="119"/>
      <c r="I378" s="119"/>
      <c r="J378" s="119"/>
      <c r="K378" s="119"/>
      <c r="L378" s="119"/>
      <c r="M378" s="119"/>
      <c r="N378" s="119"/>
      <c r="O378" s="119"/>
      <c r="P378" s="119"/>
      <c r="Q378" s="119"/>
      <c r="R378" s="119"/>
      <c r="S378" s="119"/>
      <c r="T378" s="119"/>
      <c r="U378" s="119"/>
      <c r="V378" s="119"/>
      <c r="W378" s="119"/>
      <c r="X378" s="119"/>
      <c r="Y378" s="119"/>
      <c r="Z378" s="119"/>
      <c r="AA378" s="119"/>
    </row>
    <row r="379" spans="1:27" ht="15.6" x14ac:dyDescent="0.3">
      <c r="A379" s="119"/>
      <c r="B379" s="120"/>
      <c r="C379" s="119"/>
      <c r="D379" s="119"/>
      <c r="E379" s="119"/>
      <c r="F379" s="119"/>
      <c r="G379" s="119"/>
      <c r="H379" s="119"/>
      <c r="I379" s="119"/>
      <c r="J379" s="119"/>
      <c r="K379" s="119"/>
      <c r="L379" s="119"/>
      <c r="M379" s="119"/>
      <c r="N379" s="119"/>
      <c r="O379" s="119"/>
      <c r="P379" s="119"/>
      <c r="Q379" s="119"/>
      <c r="R379" s="119"/>
      <c r="S379" s="119"/>
      <c r="T379" s="119"/>
      <c r="U379" s="119"/>
      <c r="V379" s="119"/>
      <c r="W379" s="119"/>
      <c r="X379" s="119"/>
      <c r="Y379" s="119"/>
      <c r="Z379" s="119"/>
      <c r="AA379" s="119"/>
    </row>
    <row r="380" spans="1:27" ht="15.6" x14ac:dyDescent="0.3">
      <c r="A380" s="119"/>
      <c r="B380" s="120"/>
      <c r="C380" s="119"/>
      <c r="D380" s="119"/>
      <c r="E380" s="119"/>
      <c r="F380" s="119"/>
      <c r="G380" s="119"/>
      <c r="H380" s="119"/>
      <c r="I380" s="119"/>
      <c r="J380" s="119"/>
      <c r="K380" s="119"/>
      <c r="L380" s="119"/>
      <c r="M380" s="119"/>
      <c r="N380" s="119"/>
      <c r="O380" s="119"/>
      <c r="P380" s="119"/>
      <c r="Q380" s="119"/>
      <c r="R380" s="119"/>
      <c r="S380" s="119"/>
      <c r="T380" s="119"/>
      <c r="U380" s="119"/>
      <c r="V380" s="119"/>
      <c r="W380" s="119"/>
      <c r="X380" s="119"/>
      <c r="Y380" s="119"/>
      <c r="Z380" s="119"/>
      <c r="AA380" s="119"/>
    </row>
    <row r="381" spans="1:27" ht="15.6" x14ac:dyDescent="0.3">
      <c r="A381" s="119"/>
      <c r="B381" s="120"/>
      <c r="C381" s="119"/>
      <c r="D381" s="119"/>
      <c r="E381" s="119"/>
      <c r="F381" s="119"/>
      <c r="G381" s="119"/>
      <c r="H381" s="119"/>
      <c r="I381" s="119"/>
      <c r="J381" s="119"/>
      <c r="K381" s="119"/>
      <c r="L381" s="119"/>
      <c r="M381" s="119"/>
      <c r="N381" s="119"/>
      <c r="O381" s="119"/>
      <c r="P381" s="119"/>
      <c r="Q381" s="119"/>
      <c r="R381" s="119"/>
      <c r="S381" s="119"/>
      <c r="T381" s="119"/>
      <c r="U381" s="119"/>
      <c r="V381" s="119"/>
      <c r="W381" s="119"/>
      <c r="X381" s="119"/>
      <c r="Y381" s="119"/>
      <c r="Z381" s="119"/>
      <c r="AA381" s="119"/>
    </row>
    <row r="382" spans="1:27" ht="15.6" x14ac:dyDescent="0.3">
      <c r="A382" s="119"/>
      <c r="B382" s="120"/>
      <c r="C382" s="119"/>
      <c r="D382" s="119"/>
      <c r="E382" s="119"/>
      <c r="F382" s="119"/>
      <c r="G382" s="119"/>
      <c r="H382" s="119"/>
      <c r="I382" s="119"/>
      <c r="J382" s="119"/>
      <c r="K382" s="119"/>
      <c r="L382" s="119"/>
      <c r="M382" s="119"/>
      <c r="N382" s="119"/>
      <c r="O382" s="119"/>
      <c r="P382" s="119"/>
      <c r="Q382" s="119"/>
      <c r="R382" s="119"/>
      <c r="S382" s="119"/>
      <c r="T382" s="119"/>
      <c r="U382" s="119"/>
      <c r="V382" s="119"/>
      <c r="W382" s="119"/>
      <c r="X382" s="119"/>
      <c r="Y382" s="119"/>
      <c r="Z382" s="119"/>
      <c r="AA382" s="119"/>
    </row>
    <row r="383" spans="1:27" ht="15.6" x14ac:dyDescent="0.3">
      <c r="A383" s="119"/>
      <c r="B383" s="120"/>
      <c r="C383" s="119"/>
      <c r="D383" s="119"/>
      <c r="E383" s="119"/>
      <c r="F383" s="119"/>
      <c r="G383" s="119"/>
      <c r="H383" s="119"/>
      <c r="I383" s="119"/>
      <c r="J383" s="119"/>
      <c r="K383" s="119"/>
      <c r="L383" s="119"/>
      <c r="M383" s="119"/>
      <c r="N383" s="119"/>
      <c r="O383" s="119"/>
      <c r="P383" s="119"/>
      <c r="Q383" s="119"/>
      <c r="R383" s="119"/>
      <c r="S383" s="119"/>
      <c r="T383" s="119"/>
      <c r="U383" s="119"/>
      <c r="V383" s="119"/>
      <c r="W383" s="119"/>
      <c r="X383" s="119"/>
      <c r="Y383" s="119"/>
      <c r="Z383" s="119"/>
      <c r="AA383" s="119"/>
    </row>
    <row r="384" spans="1:27" ht="15.6" x14ac:dyDescent="0.3">
      <c r="A384" s="119"/>
      <c r="B384" s="120"/>
      <c r="C384" s="119"/>
      <c r="D384" s="119"/>
      <c r="E384" s="119"/>
      <c r="F384" s="119"/>
      <c r="G384" s="119"/>
      <c r="H384" s="119"/>
      <c r="I384" s="119"/>
      <c r="J384" s="119"/>
      <c r="K384" s="119"/>
      <c r="L384" s="119"/>
      <c r="M384" s="119"/>
      <c r="N384" s="119"/>
      <c r="O384" s="119"/>
      <c r="P384" s="119"/>
      <c r="Q384" s="119"/>
      <c r="R384" s="119"/>
      <c r="S384" s="119"/>
      <c r="T384" s="119"/>
      <c r="U384" s="119"/>
      <c r="V384" s="119"/>
      <c r="W384" s="119"/>
      <c r="X384" s="119"/>
      <c r="Y384" s="119"/>
      <c r="Z384" s="119"/>
      <c r="AA384" s="119"/>
    </row>
    <row r="385" spans="1:27" ht="15.6" x14ac:dyDescent="0.3">
      <c r="A385" s="119"/>
      <c r="B385" s="120"/>
      <c r="C385" s="119"/>
      <c r="D385" s="119"/>
      <c r="E385" s="119"/>
      <c r="F385" s="119"/>
      <c r="G385" s="119"/>
      <c r="H385" s="119"/>
      <c r="I385" s="119"/>
      <c r="J385" s="119"/>
      <c r="K385" s="119"/>
      <c r="L385" s="119"/>
      <c r="M385" s="119"/>
      <c r="N385" s="119"/>
      <c r="O385" s="119"/>
      <c r="P385" s="119"/>
      <c r="Q385" s="119"/>
      <c r="R385" s="119"/>
      <c r="S385" s="119"/>
      <c r="T385" s="119"/>
      <c r="U385" s="119"/>
      <c r="V385" s="119"/>
      <c r="W385" s="119"/>
      <c r="X385" s="119"/>
      <c r="Y385" s="119"/>
      <c r="Z385" s="119"/>
      <c r="AA385" s="119"/>
    </row>
    <row r="386" spans="1:27" ht="15.6" x14ac:dyDescent="0.3">
      <c r="A386" s="119"/>
      <c r="B386" s="120"/>
      <c r="C386" s="119"/>
      <c r="D386" s="119"/>
      <c r="E386" s="119"/>
      <c r="F386" s="119"/>
      <c r="G386" s="119"/>
      <c r="H386" s="119"/>
      <c r="I386" s="119"/>
      <c r="J386" s="119"/>
      <c r="K386" s="119"/>
      <c r="L386" s="119"/>
      <c r="M386" s="119"/>
      <c r="N386" s="119"/>
      <c r="O386" s="119"/>
      <c r="P386" s="119"/>
      <c r="Q386" s="119"/>
      <c r="R386" s="119"/>
      <c r="S386" s="119"/>
      <c r="T386" s="119"/>
      <c r="U386" s="119"/>
      <c r="V386" s="119"/>
      <c r="W386" s="119"/>
      <c r="X386" s="119"/>
      <c r="Y386" s="119"/>
      <c r="Z386" s="119"/>
      <c r="AA386" s="119"/>
    </row>
    <row r="387" spans="1:27" ht="15.6" x14ac:dyDescent="0.3">
      <c r="A387" s="119"/>
      <c r="B387" s="120"/>
      <c r="C387" s="119"/>
      <c r="D387" s="119"/>
      <c r="E387" s="119"/>
      <c r="F387" s="119"/>
      <c r="G387" s="119"/>
      <c r="H387" s="119"/>
      <c r="I387" s="119"/>
      <c r="J387" s="119"/>
      <c r="K387" s="119"/>
      <c r="L387" s="119"/>
      <c r="M387" s="119"/>
      <c r="N387" s="119"/>
      <c r="O387" s="119"/>
      <c r="P387" s="119"/>
      <c r="Q387" s="119"/>
      <c r="R387" s="119"/>
      <c r="S387" s="119"/>
      <c r="T387" s="119"/>
      <c r="U387" s="119"/>
      <c r="V387" s="119"/>
      <c r="W387" s="119"/>
      <c r="X387" s="119"/>
      <c r="Y387" s="119"/>
      <c r="Z387" s="119"/>
      <c r="AA387" s="119"/>
    </row>
    <row r="388" spans="1:27" ht="15.6" x14ac:dyDescent="0.3">
      <c r="A388" s="119"/>
      <c r="B388" s="120"/>
      <c r="C388" s="119"/>
      <c r="D388" s="119"/>
      <c r="E388" s="119"/>
      <c r="F388" s="119"/>
      <c r="G388" s="119"/>
      <c r="H388" s="119"/>
      <c r="I388" s="119"/>
      <c r="J388" s="119"/>
      <c r="K388" s="119"/>
      <c r="L388" s="119"/>
      <c r="M388" s="119"/>
      <c r="N388" s="119"/>
      <c r="O388" s="119"/>
      <c r="P388" s="119"/>
      <c r="Q388" s="119"/>
      <c r="R388" s="119"/>
      <c r="S388" s="119"/>
      <c r="T388" s="119"/>
      <c r="U388" s="119"/>
      <c r="V388" s="119"/>
      <c r="W388" s="119"/>
      <c r="X388" s="119"/>
      <c r="Y388" s="119"/>
      <c r="Z388" s="119"/>
      <c r="AA388" s="119"/>
    </row>
    <row r="389" spans="1:27" ht="15.6" x14ac:dyDescent="0.3">
      <c r="A389" s="119"/>
      <c r="B389" s="120"/>
      <c r="C389" s="119"/>
      <c r="D389" s="119"/>
      <c r="E389" s="119"/>
      <c r="F389" s="119"/>
      <c r="G389" s="119"/>
      <c r="H389" s="119"/>
      <c r="I389" s="119"/>
      <c r="J389" s="119"/>
      <c r="K389" s="119"/>
      <c r="L389" s="119"/>
      <c r="M389" s="119"/>
      <c r="N389" s="119"/>
      <c r="O389" s="119"/>
      <c r="P389" s="119"/>
      <c r="Q389" s="119"/>
      <c r="R389" s="119"/>
      <c r="S389" s="119"/>
      <c r="T389" s="119"/>
      <c r="U389" s="119"/>
      <c r="V389" s="119"/>
      <c r="W389" s="119"/>
      <c r="X389" s="119"/>
      <c r="Y389" s="119"/>
      <c r="Z389" s="119"/>
      <c r="AA389" s="119"/>
    </row>
    <row r="390" spans="1:27" ht="15.6" x14ac:dyDescent="0.3">
      <c r="A390" s="119"/>
      <c r="B390" s="120"/>
      <c r="C390" s="119"/>
      <c r="D390" s="119"/>
      <c r="E390" s="119"/>
      <c r="F390" s="119"/>
      <c r="G390" s="119"/>
      <c r="H390" s="119"/>
      <c r="I390" s="119"/>
      <c r="J390" s="119"/>
      <c r="K390" s="119"/>
      <c r="L390" s="119"/>
      <c r="M390" s="119"/>
      <c r="N390" s="119"/>
      <c r="O390" s="119"/>
      <c r="P390" s="119"/>
      <c r="Q390" s="119"/>
      <c r="R390" s="119"/>
      <c r="S390" s="119"/>
      <c r="T390" s="119"/>
      <c r="U390" s="119"/>
      <c r="V390" s="119"/>
      <c r="W390" s="119"/>
      <c r="X390" s="119"/>
      <c r="Y390" s="119"/>
      <c r="Z390" s="119"/>
      <c r="AA390" s="119"/>
    </row>
    <row r="391" spans="1:27" ht="15.6" x14ac:dyDescent="0.3">
      <c r="A391" s="119"/>
      <c r="B391" s="120"/>
      <c r="C391" s="119"/>
      <c r="D391" s="119"/>
      <c r="E391" s="119"/>
      <c r="F391" s="119"/>
      <c r="G391" s="119"/>
      <c r="H391" s="119"/>
      <c r="I391" s="119"/>
      <c r="J391" s="119"/>
      <c r="K391" s="119"/>
      <c r="L391" s="119"/>
      <c r="M391" s="119"/>
      <c r="N391" s="119"/>
      <c r="O391" s="119"/>
      <c r="P391" s="119"/>
      <c r="Q391" s="119"/>
      <c r="R391" s="119"/>
      <c r="S391" s="119"/>
      <c r="T391" s="119"/>
      <c r="U391" s="119"/>
      <c r="V391" s="119"/>
      <c r="W391" s="119"/>
      <c r="X391" s="119"/>
      <c r="Y391" s="119"/>
      <c r="Z391" s="119"/>
      <c r="AA391" s="119"/>
    </row>
    <row r="392" spans="1:27" ht="15.6" x14ac:dyDescent="0.3">
      <c r="A392" s="119"/>
      <c r="B392" s="120"/>
      <c r="C392" s="119"/>
      <c r="D392" s="119"/>
      <c r="E392" s="119"/>
      <c r="F392" s="119"/>
      <c r="G392" s="119"/>
      <c r="H392" s="119"/>
      <c r="I392" s="119"/>
      <c r="J392" s="119"/>
      <c r="K392" s="119"/>
      <c r="L392" s="119"/>
      <c r="M392" s="119"/>
      <c r="N392" s="119"/>
      <c r="O392" s="119"/>
      <c r="P392" s="119"/>
      <c r="Q392" s="119"/>
      <c r="R392" s="119"/>
      <c r="S392" s="119"/>
      <c r="T392" s="119"/>
      <c r="U392" s="119"/>
      <c r="V392" s="119"/>
      <c r="W392" s="119"/>
      <c r="X392" s="119"/>
      <c r="Y392" s="119"/>
      <c r="Z392" s="119"/>
      <c r="AA392" s="119"/>
    </row>
    <row r="393" spans="1:27" ht="15.6" x14ac:dyDescent="0.3">
      <c r="A393" s="119"/>
      <c r="B393" s="120"/>
      <c r="C393" s="119"/>
      <c r="D393" s="119"/>
      <c r="E393" s="119"/>
      <c r="F393" s="119"/>
      <c r="G393" s="119"/>
      <c r="H393" s="119"/>
      <c r="I393" s="119"/>
      <c r="J393" s="119"/>
      <c r="K393" s="119"/>
      <c r="L393" s="119"/>
      <c r="M393" s="119"/>
      <c r="N393" s="119"/>
      <c r="O393" s="119"/>
      <c r="P393" s="119"/>
      <c r="Q393" s="119"/>
      <c r="R393" s="119"/>
      <c r="S393" s="119"/>
      <c r="T393" s="119"/>
      <c r="U393" s="119"/>
      <c r="V393" s="119"/>
      <c r="W393" s="119"/>
      <c r="X393" s="119"/>
      <c r="Y393" s="119"/>
      <c r="Z393" s="119"/>
      <c r="AA393" s="119"/>
    </row>
    <row r="394" spans="1:27" ht="15.6" x14ac:dyDescent="0.3">
      <c r="A394" s="119"/>
      <c r="B394" s="120"/>
      <c r="C394" s="119"/>
      <c r="D394" s="119"/>
      <c r="E394" s="119"/>
      <c r="F394" s="119"/>
      <c r="G394" s="119"/>
      <c r="H394" s="119"/>
      <c r="I394" s="119"/>
      <c r="J394" s="119"/>
      <c r="K394" s="119"/>
      <c r="L394" s="119"/>
      <c r="M394" s="119"/>
      <c r="N394" s="119"/>
      <c r="O394" s="119"/>
      <c r="P394" s="119"/>
      <c r="Q394" s="119"/>
      <c r="R394" s="119"/>
      <c r="S394" s="119"/>
      <c r="T394" s="119"/>
      <c r="U394" s="119"/>
      <c r="V394" s="119"/>
      <c r="W394" s="119"/>
      <c r="X394" s="119"/>
      <c r="Y394" s="119"/>
      <c r="Z394" s="119"/>
      <c r="AA394" s="119"/>
    </row>
    <row r="395" spans="1:27" ht="15.6" x14ac:dyDescent="0.3">
      <c r="A395" s="119"/>
      <c r="B395" s="120"/>
      <c r="C395" s="119"/>
      <c r="D395" s="119"/>
      <c r="E395" s="119"/>
      <c r="F395" s="119"/>
      <c r="G395" s="119"/>
      <c r="H395" s="119"/>
      <c r="I395" s="119"/>
      <c r="J395" s="119"/>
      <c r="K395" s="119"/>
      <c r="L395" s="119"/>
      <c r="M395" s="119"/>
      <c r="N395" s="119"/>
      <c r="O395" s="119"/>
      <c r="P395" s="119"/>
      <c r="Q395" s="119"/>
      <c r="R395" s="119"/>
      <c r="S395" s="119"/>
      <c r="T395" s="119"/>
      <c r="U395" s="119"/>
      <c r="V395" s="119"/>
      <c r="W395" s="119"/>
      <c r="X395" s="119"/>
      <c r="Y395" s="119"/>
      <c r="Z395" s="119"/>
      <c r="AA395" s="119"/>
    </row>
    <row r="396" spans="1:27" ht="15.6" x14ac:dyDescent="0.3">
      <c r="A396" s="119"/>
      <c r="B396" s="120"/>
      <c r="C396" s="119"/>
      <c r="D396" s="119"/>
      <c r="E396" s="119"/>
      <c r="F396" s="119"/>
      <c r="G396" s="119"/>
      <c r="H396" s="119"/>
      <c r="I396" s="119"/>
      <c r="J396" s="119"/>
      <c r="K396" s="119"/>
      <c r="L396" s="119"/>
      <c r="M396" s="119"/>
      <c r="N396" s="119"/>
      <c r="O396" s="119"/>
      <c r="P396" s="119"/>
      <c r="Q396" s="119"/>
      <c r="R396" s="119"/>
      <c r="S396" s="119"/>
      <c r="T396" s="119"/>
      <c r="U396" s="119"/>
      <c r="V396" s="119"/>
      <c r="W396" s="119"/>
      <c r="X396" s="119"/>
      <c r="Y396" s="119"/>
      <c r="Z396" s="119"/>
      <c r="AA396" s="119"/>
    </row>
    <row r="397" spans="1:27" ht="15.6" x14ac:dyDescent="0.3">
      <c r="A397" s="119"/>
      <c r="B397" s="120"/>
      <c r="C397" s="119"/>
      <c r="D397" s="119"/>
      <c r="E397" s="119"/>
      <c r="F397" s="119"/>
      <c r="G397" s="119"/>
      <c r="H397" s="119"/>
      <c r="I397" s="119"/>
      <c r="J397" s="119"/>
      <c r="K397" s="119"/>
      <c r="L397" s="119"/>
      <c r="M397" s="119"/>
      <c r="N397" s="119"/>
      <c r="O397" s="119"/>
      <c r="P397" s="119"/>
      <c r="Q397" s="119"/>
      <c r="R397" s="119"/>
      <c r="S397" s="119"/>
      <c r="T397" s="119"/>
      <c r="U397" s="119"/>
      <c r="V397" s="119"/>
      <c r="W397" s="119"/>
      <c r="X397" s="119"/>
      <c r="Y397" s="119"/>
      <c r="Z397" s="119"/>
      <c r="AA397" s="119"/>
    </row>
    <row r="398" spans="1:27" ht="15.6" x14ac:dyDescent="0.3">
      <c r="A398" s="119"/>
      <c r="B398" s="120"/>
      <c r="C398" s="119"/>
      <c r="D398" s="119"/>
      <c r="E398" s="119"/>
      <c r="F398" s="119"/>
      <c r="G398" s="119"/>
      <c r="H398" s="119"/>
      <c r="I398" s="119"/>
      <c r="J398" s="119"/>
      <c r="K398" s="119"/>
      <c r="L398" s="119"/>
      <c r="M398" s="119"/>
      <c r="N398" s="119"/>
      <c r="O398" s="119"/>
      <c r="P398" s="119"/>
      <c r="Q398" s="119"/>
      <c r="R398" s="119"/>
      <c r="S398" s="119"/>
      <c r="T398" s="119"/>
      <c r="U398" s="119"/>
      <c r="V398" s="119"/>
      <c r="W398" s="119"/>
      <c r="X398" s="119"/>
      <c r="Y398" s="119"/>
      <c r="Z398" s="119"/>
      <c r="AA398" s="119"/>
    </row>
    <row r="399" spans="1:27" ht="15.6" x14ac:dyDescent="0.3">
      <c r="A399" s="119"/>
      <c r="B399" s="120"/>
      <c r="C399" s="119"/>
      <c r="D399" s="119"/>
      <c r="E399" s="119"/>
      <c r="F399" s="119"/>
      <c r="G399" s="119"/>
      <c r="H399" s="119"/>
      <c r="I399" s="119"/>
      <c r="J399" s="119"/>
      <c r="K399" s="119"/>
      <c r="L399" s="119"/>
      <c r="M399" s="119"/>
      <c r="N399" s="119"/>
      <c r="O399" s="119"/>
      <c r="P399" s="119"/>
      <c r="Q399" s="119"/>
      <c r="R399" s="119"/>
      <c r="S399" s="119"/>
      <c r="T399" s="119"/>
      <c r="U399" s="119"/>
      <c r="V399" s="119"/>
      <c r="W399" s="119"/>
      <c r="X399" s="119"/>
      <c r="Y399" s="119"/>
      <c r="Z399" s="119"/>
      <c r="AA399" s="119"/>
    </row>
    <row r="400" spans="1:27" ht="15.6" x14ac:dyDescent="0.3">
      <c r="A400" s="119"/>
      <c r="B400" s="120"/>
      <c r="C400" s="119"/>
      <c r="D400" s="119"/>
      <c r="E400" s="119"/>
      <c r="F400" s="119"/>
      <c r="G400" s="119"/>
      <c r="H400" s="119"/>
      <c r="I400" s="119"/>
      <c r="J400" s="119"/>
      <c r="K400" s="119"/>
      <c r="L400" s="119"/>
      <c r="M400" s="119"/>
      <c r="N400" s="119"/>
      <c r="O400" s="119"/>
      <c r="P400" s="119"/>
      <c r="Q400" s="119"/>
      <c r="R400" s="119"/>
      <c r="S400" s="119"/>
      <c r="T400" s="119"/>
      <c r="U400" s="119"/>
      <c r="V400" s="119"/>
      <c r="W400" s="119"/>
      <c r="X400" s="119"/>
      <c r="Y400" s="119"/>
      <c r="Z400" s="119"/>
      <c r="AA400" s="119"/>
    </row>
    <row r="401" spans="1:27" ht="15.6" x14ac:dyDescent="0.3">
      <c r="A401" s="119"/>
      <c r="B401" s="120"/>
      <c r="C401" s="119"/>
      <c r="D401" s="119"/>
      <c r="E401" s="119"/>
      <c r="F401" s="119"/>
      <c r="G401" s="119"/>
      <c r="H401" s="119"/>
      <c r="I401" s="119"/>
      <c r="J401" s="119"/>
      <c r="K401" s="119"/>
      <c r="L401" s="119"/>
      <c r="M401" s="119"/>
      <c r="N401" s="119"/>
      <c r="O401" s="119"/>
      <c r="P401" s="119"/>
      <c r="Q401" s="119"/>
      <c r="R401" s="119"/>
      <c r="S401" s="119"/>
      <c r="T401" s="119"/>
      <c r="U401" s="119"/>
      <c r="V401" s="119"/>
      <c r="W401" s="119"/>
      <c r="X401" s="119"/>
      <c r="Y401" s="119"/>
      <c r="Z401" s="119"/>
      <c r="AA401" s="119"/>
    </row>
    <row r="402" spans="1:27" ht="15.6" x14ac:dyDescent="0.3">
      <c r="A402" s="119"/>
      <c r="B402" s="120"/>
      <c r="C402" s="119"/>
      <c r="D402" s="119"/>
      <c r="E402" s="119"/>
      <c r="F402" s="119"/>
      <c r="G402" s="119"/>
      <c r="H402" s="119"/>
      <c r="I402" s="119"/>
      <c r="J402" s="119"/>
      <c r="K402" s="119"/>
      <c r="L402" s="119"/>
      <c r="M402" s="119"/>
      <c r="N402" s="119"/>
      <c r="O402" s="119"/>
      <c r="P402" s="119"/>
      <c r="Q402" s="119"/>
      <c r="R402" s="119"/>
      <c r="S402" s="119"/>
      <c r="T402" s="119"/>
      <c r="U402" s="119"/>
      <c r="V402" s="119"/>
      <c r="W402" s="119"/>
      <c r="X402" s="119"/>
      <c r="Y402" s="119"/>
      <c r="Z402" s="119"/>
      <c r="AA402" s="119"/>
    </row>
    <row r="403" spans="1:27" ht="15.6" x14ac:dyDescent="0.3">
      <c r="A403" s="119"/>
      <c r="B403" s="120"/>
      <c r="C403" s="119"/>
      <c r="D403" s="119"/>
      <c r="E403" s="119"/>
      <c r="F403" s="119"/>
      <c r="G403" s="119"/>
      <c r="H403" s="119"/>
      <c r="I403" s="119"/>
      <c r="J403" s="119"/>
      <c r="K403" s="119"/>
      <c r="L403" s="119"/>
      <c r="M403" s="119"/>
      <c r="N403" s="119"/>
      <c r="O403" s="119"/>
      <c r="P403" s="119"/>
      <c r="Q403" s="119"/>
      <c r="R403" s="119"/>
      <c r="S403" s="119"/>
      <c r="T403" s="119"/>
      <c r="U403" s="119"/>
      <c r="V403" s="119"/>
      <c r="W403" s="119"/>
      <c r="X403" s="119"/>
      <c r="Y403" s="119"/>
      <c r="Z403" s="119"/>
      <c r="AA403" s="119"/>
    </row>
    <row r="404" spans="1:27" ht="15.6" x14ac:dyDescent="0.3">
      <c r="A404" s="119"/>
      <c r="B404" s="120"/>
      <c r="C404" s="119"/>
      <c r="D404" s="119"/>
      <c r="E404" s="119"/>
      <c r="F404" s="119"/>
      <c r="G404" s="119"/>
      <c r="H404" s="119"/>
      <c r="I404" s="119"/>
      <c r="J404" s="119"/>
      <c r="K404" s="119"/>
      <c r="L404" s="119"/>
      <c r="M404" s="119"/>
      <c r="N404" s="119"/>
      <c r="O404" s="119"/>
      <c r="P404" s="119"/>
      <c r="Q404" s="119"/>
      <c r="R404" s="119"/>
      <c r="S404" s="119"/>
      <c r="T404" s="119"/>
      <c r="U404" s="119"/>
      <c r="V404" s="119"/>
      <c r="W404" s="119"/>
      <c r="X404" s="119"/>
      <c r="Y404" s="119"/>
      <c r="Z404" s="119"/>
      <c r="AA404" s="119"/>
    </row>
    <row r="405" spans="1:27" ht="15.6" x14ac:dyDescent="0.3">
      <c r="A405" s="119"/>
      <c r="B405" s="120"/>
      <c r="C405" s="119"/>
      <c r="D405" s="119"/>
      <c r="E405" s="119"/>
      <c r="F405" s="119"/>
      <c r="G405" s="119"/>
      <c r="H405" s="119"/>
      <c r="I405" s="119"/>
      <c r="J405" s="119"/>
      <c r="K405" s="119"/>
      <c r="L405" s="119"/>
      <c r="M405" s="119"/>
      <c r="N405" s="119"/>
      <c r="O405" s="119"/>
      <c r="P405" s="119"/>
      <c r="Q405" s="119"/>
      <c r="R405" s="119"/>
      <c r="S405" s="119"/>
      <c r="T405" s="119"/>
      <c r="U405" s="119"/>
      <c r="V405" s="119"/>
      <c r="W405" s="119"/>
      <c r="X405" s="119"/>
      <c r="Y405" s="119"/>
      <c r="Z405" s="119"/>
      <c r="AA405" s="119"/>
    </row>
    <row r="406" spans="1:27" ht="15.6" x14ac:dyDescent="0.3">
      <c r="A406" s="119"/>
      <c r="B406" s="120"/>
      <c r="C406" s="119"/>
      <c r="D406" s="119"/>
      <c r="E406" s="119"/>
      <c r="F406" s="119"/>
      <c r="G406" s="119"/>
      <c r="H406" s="119"/>
      <c r="I406" s="119"/>
      <c r="J406" s="119"/>
      <c r="K406" s="119"/>
      <c r="L406" s="119"/>
      <c r="M406" s="119"/>
      <c r="N406" s="119"/>
      <c r="O406" s="119"/>
      <c r="P406" s="119"/>
      <c r="Q406" s="119"/>
      <c r="R406" s="119"/>
      <c r="S406" s="119"/>
      <c r="T406" s="119"/>
      <c r="U406" s="119"/>
      <c r="V406" s="119"/>
      <c r="W406" s="119"/>
      <c r="X406" s="119"/>
      <c r="Y406" s="119"/>
      <c r="Z406" s="119"/>
      <c r="AA406" s="119"/>
    </row>
    <row r="407" spans="1:27" ht="15.6" x14ac:dyDescent="0.3">
      <c r="A407" s="119"/>
      <c r="B407" s="120"/>
      <c r="C407" s="119"/>
      <c r="D407" s="119"/>
      <c r="E407" s="119"/>
      <c r="F407" s="119"/>
      <c r="G407" s="119"/>
      <c r="H407" s="119"/>
      <c r="I407" s="119"/>
      <c r="J407" s="119"/>
      <c r="K407" s="119"/>
      <c r="L407" s="119"/>
      <c r="M407" s="119"/>
      <c r="N407" s="119"/>
      <c r="O407" s="119"/>
      <c r="P407" s="119"/>
      <c r="Q407" s="119"/>
      <c r="R407" s="119"/>
      <c r="S407" s="119"/>
      <c r="T407" s="119"/>
      <c r="U407" s="119"/>
      <c r="V407" s="119"/>
      <c r="W407" s="119"/>
      <c r="X407" s="119"/>
      <c r="Y407" s="119"/>
      <c r="Z407" s="119"/>
      <c r="AA407" s="119"/>
    </row>
    <row r="408" spans="1:27" ht="15.6" x14ac:dyDescent="0.3">
      <c r="A408" s="119"/>
      <c r="B408" s="120"/>
      <c r="C408" s="119"/>
      <c r="D408" s="119"/>
      <c r="E408" s="119"/>
      <c r="F408" s="119"/>
      <c r="G408" s="119"/>
      <c r="H408" s="119"/>
      <c r="I408" s="119"/>
      <c r="J408" s="119"/>
      <c r="K408" s="119"/>
      <c r="L408" s="119"/>
      <c r="M408" s="119"/>
      <c r="N408" s="119"/>
      <c r="O408" s="119"/>
      <c r="P408" s="119"/>
      <c r="Q408" s="119"/>
      <c r="R408" s="119"/>
      <c r="S408" s="119"/>
      <c r="T408" s="119"/>
      <c r="U408" s="119"/>
      <c r="V408" s="119"/>
      <c r="W408" s="119"/>
      <c r="X408" s="119"/>
      <c r="Y408" s="119"/>
      <c r="Z408" s="119"/>
      <c r="AA408" s="119"/>
    </row>
    <row r="409" spans="1:27" ht="15.6" x14ac:dyDescent="0.3">
      <c r="A409" s="119"/>
      <c r="B409" s="120"/>
      <c r="C409" s="119"/>
      <c r="D409" s="119"/>
      <c r="E409" s="119"/>
      <c r="F409" s="119"/>
      <c r="G409" s="119"/>
      <c r="H409" s="119"/>
      <c r="I409" s="119"/>
      <c r="J409" s="119"/>
      <c r="K409" s="119"/>
      <c r="L409" s="119"/>
      <c r="M409" s="119"/>
      <c r="N409" s="119"/>
      <c r="O409" s="119"/>
      <c r="P409" s="119"/>
      <c r="Q409" s="119"/>
      <c r="R409" s="119"/>
      <c r="S409" s="119"/>
      <c r="T409" s="119"/>
      <c r="U409" s="119"/>
      <c r="V409" s="119"/>
      <c r="W409" s="119"/>
      <c r="X409" s="119"/>
      <c r="Y409" s="119"/>
      <c r="Z409" s="119"/>
      <c r="AA409" s="119"/>
    </row>
    <row r="410" spans="1:27" ht="15.6" x14ac:dyDescent="0.3">
      <c r="A410" s="119"/>
      <c r="B410" s="120"/>
      <c r="C410" s="119"/>
      <c r="D410" s="119"/>
      <c r="E410" s="119"/>
      <c r="F410" s="119"/>
      <c r="G410" s="119"/>
      <c r="H410" s="119"/>
      <c r="I410" s="119"/>
      <c r="J410" s="119"/>
      <c r="K410" s="119"/>
      <c r="L410" s="119"/>
      <c r="M410" s="119"/>
      <c r="N410" s="119"/>
      <c r="O410" s="119"/>
      <c r="P410" s="119"/>
      <c r="Q410" s="119"/>
      <c r="R410" s="119"/>
      <c r="S410" s="119"/>
      <c r="T410" s="119"/>
      <c r="U410" s="119"/>
      <c r="V410" s="119"/>
      <c r="W410" s="119"/>
      <c r="X410" s="119"/>
      <c r="Y410" s="119"/>
      <c r="Z410" s="119"/>
      <c r="AA410" s="119"/>
    </row>
    <row r="411" spans="1:27" ht="15.6" x14ac:dyDescent="0.3">
      <c r="A411" s="119"/>
      <c r="B411" s="120"/>
      <c r="C411" s="119"/>
      <c r="D411" s="119"/>
      <c r="E411" s="119"/>
      <c r="F411" s="119"/>
      <c r="G411" s="119"/>
      <c r="H411" s="119"/>
      <c r="I411" s="119"/>
      <c r="J411" s="119"/>
      <c r="K411" s="119"/>
      <c r="L411" s="119"/>
      <c r="M411" s="119"/>
      <c r="N411" s="119"/>
      <c r="O411" s="119"/>
      <c r="P411" s="119"/>
      <c r="Q411" s="119"/>
      <c r="R411" s="119"/>
      <c r="S411" s="119"/>
      <c r="T411" s="119"/>
      <c r="U411" s="119"/>
      <c r="V411" s="119"/>
      <c r="W411" s="119"/>
      <c r="X411" s="119"/>
      <c r="Y411" s="119"/>
      <c r="Z411" s="119"/>
      <c r="AA411" s="119"/>
    </row>
    <row r="412" spans="1:27" ht="15.6" x14ac:dyDescent="0.3">
      <c r="A412" s="119"/>
      <c r="B412" s="120"/>
      <c r="C412" s="119"/>
      <c r="D412" s="119"/>
      <c r="E412" s="119"/>
      <c r="F412" s="119"/>
      <c r="G412" s="119"/>
      <c r="H412" s="119"/>
      <c r="I412" s="119"/>
      <c r="J412" s="119"/>
      <c r="K412" s="119"/>
      <c r="L412" s="119"/>
      <c r="M412" s="119"/>
      <c r="N412" s="119"/>
      <c r="O412" s="119"/>
      <c r="P412" s="119"/>
      <c r="Q412" s="119"/>
      <c r="R412" s="119"/>
      <c r="S412" s="119"/>
      <c r="T412" s="119"/>
      <c r="U412" s="119"/>
      <c r="V412" s="119"/>
      <c r="W412" s="119"/>
      <c r="X412" s="119"/>
      <c r="Y412" s="119"/>
      <c r="Z412" s="119"/>
      <c r="AA412" s="119"/>
    </row>
    <row r="413" spans="1:27" ht="15.6" x14ac:dyDescent="0.3">
      <c r="A413" s="119"/>
      <c r="B413" s="120"/>
      <c r="C413" s="119"/>
      <c r="D413" s="119"/>
      <c r="E413" s="119"/>
      <c r="F413" s="119"/>
      <c r="G413" s="119"/>
      <c r="H413" s="119"/>
      <c r="I413" s="119"/>
      <c r="J413" s="119"/>
      <c r="K413" s="119"/>
      <c r="L413" s="119"/>
      <c r="M413" s="119"/>
      <c r="N413" s="119"/>
      <c r="O413" s="119"/>
      <c r="P413" s="119"/>
      <c r="Q413" s="119"/>
      <c r="R413" s="119"/>
      <c r="S413" s="119"/>
      <c r="T413" s="119"/>
      <c r="U413" s="119"/>
      <c r="V413" s="119"/>
      <c r="W413" s="119"/>
      <c r="X413" s="119"/>
      <c r="Y413" s="119"/>
      <c r="Z413" s="119"/>
      <c r="AA413" s="119"/>
    </row>
    <row r="414" spans="1:27" ht="15.6" x14ac:dyDescent="0.3">
      <c r="A414" s="119"/>
      <c r="B414" s="120"/>
      <c r="C414" s="119"/>
      <c r="D414" s="119"/>
      <c r="E414" s="119"/>
      <c r="F414" s="119"/>
      <c r="G414" s="119"/>
      <c r="H414" s="119"/>
      <c r="I414" s="119"/>
      <c r="J414" s="119"/>
      <c r="K414" s="119"/>
      <c r="L414" s="119"/>
      <c r="M414" s="119"/>
      <c r="N414" s="119"/>
      <c r="O414" s="119"/>
      <c r="P414" s="119"/>
      <c r="Q414" s="119"/>
      <c r="R414" s="119"/>
      <c r="S414" s="119"/>
      <c r="T414" s="119"/>
      <c r="U414" s="119"/>
      <c r="V414" s="119"/>
      <c r="W414" s="119"/>
      <c r="X414" s="119"/>
      <c r="Y414" s="119"/>
      <c r="Z414" s="119"/>
      <c r="AA414" s="119"/>
    </row>
    <row r="415" spans="1:27" ht="15.6" x14ac:dyDescent="0.3">
      <c r="A415" s="119"/>
      <c r="B415" s="120"/>
      <c r="C415" s="119"/>
      <c r="D415" s="119"/>
      <c r="E415" s="119"/>
      <c r="F415" s="119"/>
      <c r="G415" s="119"/>
      <c r="H415" s="119"/>
      <c r="I415" s="119"/>
      <c r="J415" s="119"/>
      <c r="K415" s="119"/>
      <c r="L415" s="119"/>
      <c r="M415" s="119"/>
      <c r="N415" s="119"/>
      <c r="O415" s="119"/>
      <c r="P415" s="119"/>
      <c r="Q415" s="119"/>
      <c r="R415" s="119"/>
      <c r="S415" s="119"/>
      <c r="T415" s="119"/>
      <c r="U415" s="119"/>
      <c r="V415" s="119"/>
      <c r="W415" s="119"/>
      <c r="X415" s="119"/>
      <c r="Y415" s="119"/>
      <c r="Z415" s="119"/>
      <c r="AA415" s="119"/>
    </row>
    <row r="416" spans="1:27" ht="15.6" x14ac:dyDescent="0.3">
      <c r="A416" s="119"/>
      <c r="B416" s="120"/>
      <c r="C416" s="119"/>
      <c r="D416" s="119"/>
      <c r="E416" s="119"/>
      <c r="F416" s="119"/>
      <c r="G416" s="119"/>
      <c r="H416" s="119"/>
      <c r="I416" s="119"/>
      <c r="J416" s="119"/>
      <c r="K416" s="119"/>
      <c r="L416" s="119"/>
      <c r="M416" s="119"/>
      <c r="N416" s="119"/>
      <c r="O416" s="119"/>
      <c r="P416" s="119"/>
      <c r="Q416" s="119"/>
      <c r="R416" s="119"/>
      <c r="S416" s="119"/>
      <c r="T416" s="119"/>
      <c r="U416" s="119"/>
      <c r="V416" s="119"/>
      <c r="W416" s="119"/>
      <c r="X416" s="119"/>
      <c r="Y416" s="119"/>
      <c r="Z416" s="119"/>
      <c r="AA416" s="119"/>
    </row>
    <row r="417" spans="1:27" ht="15.6" x14ac:dyDescent="0.3">
      <c r="A417" s="119"/>
      <c r="B417" s="120"/>
      <c r="C417" s="119"/>
      <c r="D417" s="119"/>
      <c r="E417" s="119"/>
      <c r="F417" s="119"/>
      <c r="G417" s="119"/>
      <c r="H417" s="119"/>
      <c r="I417" s="119"/>
      <c r="J417" s="119"/>
      <c r="K417" s="119"/>
      <c r="L417" s="119"/>
      <c r="M417" s="119"/>
      <c r="N417" s="119"/>
      <c r="O417" s="119"/>
      <c r="P417" s="119"/>
      <c r="Q417" s="119"/>
      <c r="R417" s="119"/>
      <c r="S417" s="119"/>
      <c r="T417" s="119"/>
      <c r="U417" s="119"/>
      <c r="V417" s="119"/>
      <c r="W417" s="119"/>
      <c r="X417" s="119"/>
      <c r="Y417" s="119"/>
      <c r="Z417" s="119"/>
      <c r="AA417" s="119"/>
    </row>
    <row r="418" spans="1:27" ht="15.6" x14ac:dyDescent="0.3">
      <c r="A418" s="119"/>
      <c r="B418" s="120"/>
      <c r="C418" s="119"/>
      <c r="D418" s="119"/>
      <c r="E418" s="119"/>
      <c r="F418" s="119"/>
      <c r="G418" s="119"/>
      <c r="H418" s="119"/>
      <c r="I418" s="119"/>
      <c r="J418" s="119"/>
      <c r="K418" s="119"/>
      <c r="L418" s="119"/>
      <c r="M418" s="119"/>
      <c r="N418" s="119"/>
      <c r="O418" s="119"/>
      <c r="P418" s="119"/>
      <c r="Q418" s="119"/>
      <c r="R418" s="119"/>
      <c r="S418" s="119"/>
      <c r="T418" s="119"/>
      <c r="U418" s="119"/>
      <c r="V418" s="119"/>
      <c r="W418" s="119"/>
      <c r="X418" s="119"/>
      <c r="Y418" s="119"/>
      <c r="Z418" s="119"/>
      <c r="AA418" s="119"/>
    </row>
    <row r="419" spans="1:27" ht="15.6" x14ac:dyDescent="0.3">
      <c r="A419" s="119"/>
      <c r="B419" s="120"/>
      <c r="C419" s="119"/>
      <c r="D419" s="119"/>
      <c r="E419" s="119"/>
      <c r="F419" s="119"/>
      <c r="G419" s="119"/>
      <c r="H419" s="119"/>
      <c r="I419" s="119"/>
      <c r="J419" s="119"/>
      <c r="K419" s="119"/>
      <c r="L419" s="119"/>
      <c r="M419" s="119"/>
      <c r="N419" s="119"/>
      <c r="O419" s="119"/>
      <c r="P419" s="119"/>
      <c r="Q419" s="119"/>
      <c r="R419" s="119"/>
      <c r="S419" s="119"/>
      <c r="T419" s="119"/>
      <c r="U419" s="119"/>
      <c r="V419" s="119"/>
      <c r="W419" s="119"/>
      <c r="X419" s="119"/>
      <c r="Y419" s="119"/>
      <c r="Z419" s="119"/>
      <c r="AA419" s="119"/>
    </row>
    <row r="420" spans="1:27" ht="15.6" x14ac:dyDescent="0.3">
      <c r="A420" s="119"/>
      <c r="B420" s="120"/>
      <c r="C420" s="119"/>
      <c r="D420" s="119"/>
      <c r="E420" s="119"/>
      <c r="F420" s="119"/>
      <c r="G420" s="119"/>
      <c r="H420" s="119"/>
      <c r="I420" s="119"/>
      <c r="J420" s="119"/>
      <c r="K420" s="119"/>
      <c r="L420" s="119"/>
      <c r="M420" s="119"/>
      <c r="N420" s="119"/>
      <c r="O420" s="119"/>
      <c r="P420" s="119"/>
      <c r="Q420" s="119"/>
      <c r="R420" s="119"/>
      <c r="S420" s="119"/>
      <c r="T420" s="119"/>
      <c r="U420" s="119"/>
      <c r="V420" s="119"/>
      <c r="W420" s="119"/>
      <c r="X420" s="119"/>
      <c r="Y420" s="119"/>
      <c r="Z420" s="119"/>
      <c r="AA420" s="119"/>
    </row>
    <row r="421" spans="1:27" ht="15.6" x14ac:dyDescent="0.3">
      <c r="A421" s="119"/>
      <c r="B421" s="120"/>
      <c r="C421" s="119"/>
      <c r="D421" s="119"/>
      <c r="E421" s="119"/>
      <c r="F421" s="119"/>
      <c r="G421" s="119"/>
      <c r="H421" s="119"/>
      <c r="I421" s="119"/>
      <c r="J421" s="119"/>
      <c r="K421" s="119"/>
      <c r="L421" s="119"/>
      <c r="M421" s="119"/>
      <c r="N421" s="119"/>
      <c r="O421" s="119"/>
      <c r="P421" s="119"/>
      <c r="Q421" s="119"/>
      <c r="R421" s="119"/>
      <c r="S421" s="119"/>
      <c r="T421" s="119"/>
      <c r="U421" s="119"/>
      <c r="V421" s="119"/>
      <c r="W421" s="119"/>
      <c r="X421" s="119"/>
      <c r="Y421" s="119"/>
      <c r="Z421" s="119"/>
      <c r="AA421" s="119"/>
    </row>
    <row r="422" spans="1:27" ht="15.6" x14ac:dyDescent="0.3">
      <c r="A422" s="119"/>
      <c r="B422" s="120"/>
      <c r="C422" s="119"/>
      <c r="D422" s="119"/>
      <c r="E422" s="119"/>
      <c r="F422" s="119"/>
      <c r="G422" s="119"/>
      <c r="H422" s="119"/>
      <c r="I422" s="119"/>
      <c r="J422" s="119"/>
      <c r="K422" s="119"/>
      <c r="L422" s="119"/>
      <c r="M422" s="119"/>
      <c r="N422" s="119"/>
      <c r="O422" s="119"/>
      <c r="P422" s="119"/>
      <c r="Q422" s="119"/>
      <c r="R422" s="119"/>
      <c r="S422" s="119"/>
      <c r="T422" s="119"/>
      <c r="U422" s="119"/>
      <c r="V422" s="119"/>
      <c r="W422" s="119"/>
      <c r="X422" s="119"/>
      <c r="Y422" s="119"/>
      <c r="Z422" s="119"/>
      <c r="AA422" s="119"/>
    </row>
    <row r="423" spans="1:27" ht="15.6" x14ac:dyDescent="0.3">
      <c r="A423" s="119"/>
      <c r="B423" s="120"/>
      <c r="C423" s="119"/>
      <c r="D423" s="119"/>
      <c r="E423" s="119"/>
      <c r="F423" s="119"/>
      <c r="G423" s="119"/>
      <c r="H423" s="119"/>
      <c r="I423" s="119"/>
      <c r="J423" s="119"/>
      <c r="K423" s="119"/>
      <c r="L423" s="119"/>
      <c r="M423" s="119"/>
      <c r="N423" s="119"/>
      <c r="O423" s="119"/>
      <c r="P423" s="119"/>
      <c r="Q423" s="119"/>
      <c r="R423" s="119"/>
      <c r="S423" s="119"/>
      <c r="T423" s="119"/>
      <c r="U423" s="119"/>
      <c r="V423" s="119"/>
      <c r="W423" s="119"/>
      <c r="X423" s="119"/>
      <c r="Y423" s="119"/>
      <c r="Z423" s="119"/>
      <c r="AA423" s="119"/>
    </row>
    <row r="424" spans="1:27" ht="15.6" x14ac:dyDescent="0.3">
      <c r="A424" s="119"/>
      <c r="B424" s="120"/>
      <c r="C424" s="119"/>
      <c r="D424" s="119"/>
      <c r="E424" s="119"/>
      <c r="F424" s="119"/>
      <c r="G424" s="119"/>
      <c r="H424" s="119"/>
      <c r="I424" s="119"/>
      <c r="J424" s="119"/>
      <c r="K424" s="119"/>
      <c r="L424" s="119"/>
      <c r="M424" s="119"/>
      <c r="N424" s="119"/>
      <c r="O424" s="119"/>
      <c r="P424" s="119"/>
      <c r="Q424" s="119"/>
      <c r="R424" s="119"/>
      <c r="S424" s="119"/>
      <c r="T424" s="119"/>
      <c r="U424" s="119"/>
      <c r="V424" s="119"/>
      <c r="W424" s="119"/>
      <c r="X424" s="119"/>
      <c r="Y424" s="119"/>
      <c r="Z424" s="119"/>
      <c r="AA424" s="119"/>
    </row>
    <row r="425" spans="1:27" ht="15.6" x14ac:dyDescent="0.3">
      <c r="A425" s="119"/>
      <c r="B425" s="120"/>
      <c r="C425" s="119"/>
      <c r="D425" s="119"/>
      <c r="E425" s="119"/>
      <c r="F425" s="119"/>
      <c r="G425" s="119"/>
      <c r="H425" s="119"/>
      <c r="I425" s="119"/>
      <c r="J425" s="119"/>
      <c r="K425" s="119"/>
      <c r="L425" s="119"/>
      <c r="M425" s="119"/>
      <c r="N425" s="119"/>
      <c r="O425" s="119"/>
      <c r="P425" s="119"/>
      <c r="Q425" s="119"/>
      <c r="R425" s="119"/>
      <c r="S425" s="119"/>
      <c r="T425" s="119"/>
      <c r="U425" s="119"/>
      <c r="V425" s="119"/>
      <c r="W425" s="119"/>
      <c r="X425" s="119"/>
      <c r="Y425" s="119"/>
      <c r="Z425" s="119"/>
      <c r="AA425" s="119"/>
    </row>
    <row r="426" spans="1:27" ht="15.6" x14ac:dyDescent="0.3">
      <c r="A426" s="119"/>
      <c r="B426" s="120"/>
      <c r="C426" s="119"/>
      <c r="D426" s="119"/>
      <c r="E426" s="119"/>
      <c r="F426" s="119"/>
      <c r="G426" s="119"/>
      <c r="H426" s="119"/>
      <c r="I426" s="119"/>
      <c r="J426" s="119"/>
      <c r="K426" s="119"/>
      <c r="L426" s="119"/>
      <c r="M426" s="119"/>
      <c r="N426" s="119"/>
      <c r="O426" s="119"/>
      <c r="P426" s="119"/>
      <c r="Q426" s="119"/>
      <c r="R426" s="119"/>
      <c r="S426" s="119"/>
      <c r="T426" s="119"/>
      <c r="U426" s="119"/>
      <c r="V426" s="119"/>
      <c r="W426" s="119"/>
      <c r="X426" s="119"/>
      <c r="Y426" s="119"/>
      <c r="Z426" s="119"/>
      <c r="AA426" s="119"/>
    </row>
    <row r="427" spans="1:27" ht="15.6" x14ac:dyDescent="0.3">
      <c r="A427" s="119"/>
      <c r="B427" s="120"/>
      <c r="C427" s="119"/>
      <c r="D427" s="119"/>
      <c r="E427" s="119"/>
      <c r="F427" s="119"/>
      <c r="G427" s="119"/>
      <c r="H427" s="119"/>
      <c r="I427" s="119"/>
      <c r="J427" s="119"/>
      <c r="K427" s="119"/>
      <c r="L427" s="119"/>
      <c r="M427" s="119"/>
      <c r="N427" s="119"/>
      <c r="O427" s="119"/>
      <c r="P427" s="119"/>
      <c r="Q427" s="119"/>
      <c r="R427" s="119"/>
      <c r="S427" s="119"/>
      <c r="T427" s="119"/>
      <c r="U427" s="119"/>
      <c r="V427" s="119"/>
      <c r="W427" s="119"/>
      <c r="X427" s="119"/>
      <c r="Y427" s="119"/>
      <c r="Z427" s="119"/>
      <c r="AA427" s="119"/>
    </row>
    <row r="428" spans="1:27" ht="15.6" x14ac:dyDescent="0.3">
      <c r="A428" s="119"/>
      <c r="B428" s="120"/>
      <c r="C428" s="119"/>
      <c r="D428" s="119"/>
      <c r="E428" s="119"/>
      <c r="F428" s="119"/>
      <c r="G428" s="119"/>
      <c r="H428" s="119"/>
      <c r="I428" s="119"/>
      <c r="J428" s="119"/>
      <c r="K428" s="119"/>
      <c r="L428" s="119"/>
      <c r="M428" s="119"/>
      <c r="N428" s="119"/>
      <c r="O428" s="119"/>
      <c r="P428" s="119"/>
      <c r="Q428" s="119"/>
      <c r="R428" s="119"/>
      <c r="S428" s="119"/>
      <c r="T428" s="119"/>
      <c r="U428" s="119"/>
      <c r="V428" s="119"/>
      <c r="W428" s="119"/>
      <c r="X428" s="119"/>
      <c r="Y428" s="119"/>
      <c r="Z428" s="119"/>
      <c r="AA428" s="119"/>
    </row>
    <row r="429" spans="1:27" ht="15.6" x14ac:dyDescent="0.3">
      <c r="A429" s="119"/>
      <c r="B429" s="120"/>
      <c r="C429" s="119"/>
      <c r="D429" s="119"/>
      <c r="E429" s="119"/>
      <c r="F429" s="119"/>
      <c r="G429" s="119"/>
      <c r="H429" s="119"/>
      <c r="I429" s="119"/>
      <c r="J429" s="119"/>
      <c r="K429" s="119"/>
      <c r="L429" s="119"/>
      <c r="M429" s="119"/>
      <c r="N429" s="119"/>
      <c r="O429" s="119"/>
      <c r="P429" s="119"/>
      <c r="Q429" s="119"/>
      <c r="R429" s="119"/>
      <c r="S429" s="119"/>
      <c r="T429" s="119"/>
      <c r="U429" s="119"/>
      <c r="V429" s="119"/>
      <c r="W429" s="119"/>
      <c r="X429" s="119"/>
      <c r="Y429" s="119"/>
      <c r="Z429" s="119"/>
      <c r="AA429" s="119"/>
    </row>
    <row r="430" spans="1:27" ht="15.6" x14ac:dyDescent="0.3">
      <c r="A430" s="119"/>
      <c r="B430" s="120"/>
      <c r="C430" s="119"/>
      <c r="D430" s="119"/>
      <c r="E430" s="119"/>
      <c r="F430" s="119"/>
      <c r="G430" s="119"/>
      <c r="H430" s="119"/>
      <c r="I430" s="119"/>
      <c r="J430" s="119"/>
      <c r="K430" s="119"/>
      <c r="L430" s="119"/>
      <c r="M430" s="119"/>
      <c r="N430" s="119"/>
      <c r="O430" s="119"/>
      <c r="P430" s="119"/>
      <c r="Q430" s="119"/>
      <c r="R430" s="119"/>
      <c r="S430" s="119"/>
      <c r="T430" s="119"/>
      <c r="U430" s="119"/>
      <c r="V430" s="119"/>
      <c r="W430" s="119"/>
      <c r="X430" s="119"/>
      <c r="Y430" s="119"/>
      <c r="Z430" s="119"/>
      <c r="AA430" s="119"/>
    </row>
    <row r="431" spans="1:27" ht="15.6" x14ac:dyDescent="0.3">
      <c r="A431" s="119"/>
      <c r="B431" s="120"/>
      <c r="C431" s="119"/>
      <c r="D431" s="119"/>
      <c r="E431" s="119"/>
      <c r="F431" s="119"/>
      <c r="G431" s="119"/>
      <c r="H431" s="119"/>
      <c r="I431" s="119"/>
      <c r="J431" s="119"/>
      <c r="K431" s="119"/>
      <c r="L431" s="119"/>
      <c r="M431" s="119"/>
      <c r="N431" s="119"/>
      <c r="O431" s="119"/>
      <c r="P431" s="119"/>
      <c r="Q431" s="119"/>
      <c r="R431" s="119"/>
      <c r="S431" s="119"/>
      <c r="T431" s="119"/>
      <c r="U431" s="119"/>
      <c r="V431" s="119"/>
      <c r="W431" s="119"/>
      <c r="X431" s="119"/>
      <c r="Y431" s="119"/>
      <c r="Z431" s="119"/>
      <c r="AA431" s="119"/>
    </row>
    <row r="432" spans="1:27" ht="15.6" x14ac:dyDescent="0.3">
      <c r="A432" s="119"/>
      <c r="B432" s="120"/>
      <c r="C432" s="119"/>
      <c r="D432" s="119"/>
      <c r="E432" s="119"/>
      <c r="F432" s="119"/>
      <c r="G432" s="119"/>
      <c r="H432" s="119"/>
      <c r="I432" s="119"/>
      <c r="J432" s="119"/>
      <c r="K432" s="119"/>
      <c r="L432" s="119"/>
      <c r="M432" s="119"/>
      <c r="N432" s="119"/>
      <c r="O432" s="119"/>
      <c r="P432" s="119"/>
      <c r="Q432" s="119"/>
      <c r="R432" s="119"/>
      <c r="S432" s="119"/>
      <c r="T432" s="119"/>
      <c r="U432" s="119"/>
      <c r="V432" s="119"/>
      <c r="W432" s="119"/>
      <c r="X432" s="119"/>
      <c r="Y432" s="119"/>
      <c r="Z432" s="119"/>
      <c r="AA432" s="119"/>
    </row>
    <row r="433" spans="1:27" ht="15.6" x14ac:dyDescent="0.3">
      <c r="A433" s="119"/>
      <c r="B433" s="120"/>
      <c r="C433" s="119"/>
      <c r="D433" s="119"/>
      <c r="E433" s="119"/>
      <c r="F433" s="119"/>
      <c r="G433" s="119"/>
      <c r="H433" s="119"/>
      <c r="I433" s="119"/>
      <c r="J433" s="119"/>
      <c r="K433" s="119"/>
      <c r="L433" s="119"/>
      <c r="M433" s="119"/>
      <c r="N433" s="119"/>
      <c r="O433" s="119"/>
      <c r="P433" s="119"/>
      <c r="Q433" s="119"/>
      <c r="R433" s="119"/>
      <c r="S433" s="119"/>
      <c r="T433" s="119"/>
      <c r="U433" s="119"/>
      <c r="V433" s="119"/>
      <c r="W433" s="119"/>
      <c r="X433" s="119"/>
      <c r="Y433" s="119"/>
      <c r="Z433" s="119"/>
      <c r="AA433" s="119"/>
    </row>
    <row r="434" spans="1:27" ht="15.6" x14ac:dyDescent="0.3">
      <c r="A434" s="119"/>
      <c r="B434" s="120"/>
      <c r="C434" s="119"/>
      <c r="D434" s="119"/>
      <c r="E434" s="119"/>
      <c r="F434" s="119"/>
      <c r="G434" s="119"/>
      <c r="H434" s="119"/>
      <c r="I434" s="119"/>
      <c r="J434" s="119"/>
      <c r="K434" s="119"/>
      <c r="L434" s="119"/>
      <c r="M434" s="119"/>
      <c r="N434" s="119"/>
      <c r="O434" s="119"/>
      <c r="P434" s="119"/>
      <c r="Q434" s="119"/>
      <c r="R434" s="119"/>
      <c r="S434" s="119"/>
      <c r="T434" s="119"/>
      <c r="U434" s="119"/>
      <c r="V434" s="119"/>
      <c r="W434" s="119"/>
      <c r="X434" s="119"/>
      <c r="Y434" s="119"/>
      <c r="Z434" s="119"/>
      <c r="AA434" s="119"/>
    </row>
    <row r="435" spans="1:27" ht="15.6" x14ac:dyDescent="0.3">
      <c r="A435" s="119"/>
      <c r="B435" s="120"/>
      <c r="C435" s="119"/>
      <c r="D435" s="119"/>
      <c r="E435" s="119"/>
      <c r="F435" s="119"/>
      <c r="G435" s="119"/>
      <c r="H435" s="119"/>
      <c r="I435" s="119"/>
      <c r="J435" s="119"/>
      <c r="K435" s="119"/>
      <c r="L435" s="119"/>
      <c r="M435" s="119"/>
      <c r="N435" s="119"/>
      <c r="O435" s="119"/>
      <c r="P435" s="119"/>
      <c r="Q435" s="119"/>
      <c r="R435" s="119"/>
      <c r="S435" s="119"/>
      <c r="T435" s="119"/>
      <c r="U435" s="119"/>
      <c r="V435" s="119"/>
      <c r="W435" s="119"/>
      <c r="X435" s="119"/>
      <c r="Y435" s="119"/>
      <c r="Z435" s="119"/>
      <c r="AA435" s="119"/>
    </row>
    <row r="436" spans="1:27" ht="15.6" x14ac:dyDescent="0.3">
      <c r="A436" s="119"/>
      <c r="B436" s="120"/>
      <c r="C436" s="119"/>
      <c r="D436" s="119"/>
      <c r="E436" s="119"/>
      <c r="F436" s="119"/>
      <c r="G436" s="119"/>
      <c r="H436" s="119"/>
      <c r="I436" s="119"/>
      <c r="J436" s="119"/>
      <c r="K436" s="119"/>
      <c r="L436" s="119"/>
      <c r="M436" s="119"/>
      <c r="N436" s="119"/>
      <c r="O436" s="119"/>
      <c r="P436" s="119"/>
      <c r="Q436" s="119"/>
      <c r="R436" s="119"/>
      <c r="S436" s="119"/>
      <c r="T436" s="119"/>
      <c r="U436" s="119"/>
      <c r="V436" s="119"/>
      <c r="W436" s="119"/>
      <c r="X436" s="119"/>
      <c r="Y436" s="119"/>
      <c r="Z436" s="119"/>
      <c r="AA436" s="119"/>
    </row>
    <row r="437" spans="1:27" ht="15.6" x14ac:dyDescent="0.3">
      <c r="A437" s="119"/>
      <c r="B437" s="120"/>
      <c r="C437" s="119"/>
      <c r="D437" s="119"/>
      <c r="E437" s="119"/>
      <c r="F437" s="119"/>
      <c r="G437" s="119"/>
      <c r="H437" s="119"/>
      <c r="I437" s="119"/>
      <c r="J437" s="119"/>
      <c r="K437" s="119"/>
      <c r="L437" s="119"/>
      <c r="M437" s="119"/>
      <c r="N437" s="119"/>
      <c r="O437" s="119"/>
      <c r="P437" s="119"/>
      <c r="Q437" s="119"/>
      <c r="R437" s="119"/>
      <c r="S437" s="119"/>
      <c r="T437" s="119"/>
      <c r="U437" s="119"/>
      <c r="V437" s="119"/>
      <c r="W437" s="119"/>
      <c r="X437" s="119"/>
      <c r="Y437" s="119"/>
      <c r="Z437" s="119"/>
      <c r="AA437" s="119"/>
    </row>
    <row r="438" spans="1:27" ht="15.6" x14ac:dyDescent="0.3">
      <c r="A438" s="119"/>
      <c r="B438" s="120"/>
      <c r="C438" s="119"/>
      <c r="D438" s="119"/>
      <c r="E438" s="119"/>
      <c r="F438" s="119"/>
      <c r="G438" s="119"/>
      <c r="H438" s="119"/>
      <c r="I438" s="119"/>
      <c r="J438" s="119"/>
      <c r="K438" s="119"/>
      <c r="L438" s="119"/>
      <c r="M438" s="119"/>
      <c r="N438" s="119"/>
      <c r="O438" s="119"/>
      <c r="P438" s="119"/>
      <c r="Q438" s="119"/>
      <c r="R438" s="119"/>
      <c r="S438" s="119"/>
      <c r="T438" s="119"/>
      <c r="U438" s="119"/>
      <c r="V438" s="119"/>
      <c r="W438" s="119"/>
      <c r="X438" s="119"/>
      <c r="Y438" s="119"/>
      <c r="Z438" s="119"/>
      <c r="AA438" s="119"/>
    </row>
    <row r="439" spans="1:27" ht="15.6" x14ac:dyDescent="0.3">
      <c r="A439" s="119"/>
      <c r="B439" s="120"/>
      <c r="C439" s="119"/>
      <c r="D439" s="119"/>
      <c r="E439" s="119"/>
      <c r="F439" s="119"/>
      <c r="G439" s="119"/>
      <c r="H439" s="119"/>
      <c r="I439" s="119"/>
      <c r="J439" s="119"/>
      <c r="K439" s="119"/>
      <c r="L439" s="119"/>
      <c r="M439" s="119"/>
      <c r="N439" s="119"/>
      <c r="O439" s="119"/>
      <c r="P439" s="119"/>
      <c r="Q439" s="119"/>
      <c r="R439" s="119"/>
      <c r="S439" s="119"/>
      <c r="T439" s="119"/>
      <c r="U439" s="119"/>
      <c r="V439" s="119"/>
      <c r="W439" s="119"/>
      <c r="X439" s="119"/>
      <c r="Y439" s="119"/>
      <c r="Z439" s="119"/>
      <c r="AA439" s="119"/>
    </row>
    <row r="440" spans="1:27" ht="15.6" x14ac:dyDescent="0.3">
      <c r="A440" s="119"/>
      <c r="B440" s="120"/>
      <c r="C440" s="119"/>
      <c r="D440" s="119"/>
      <c r="E440" s="119"/>
      <c r="F440" s="119"/>
      <c r="G440" s="119"/>
      <c r="H440" s="119"/>
      <c r="I440" s="119"/>
      <c r="J440" s="119"/>
      <c r="K440" s="119"/>
      <c r="L440" s="119"/>
      <c r="M440" s="119"/>
      <c r="N440" s="119"/>
      <c r="O440" s="119"/>
      <c r="P440" s="119"/>
      <c r="Q440" s="119"/>
      <c r="R440" s="119"/>
      <c r="S440" s="119"/>
      <c r="T440" s="119"/>
      <c r="U440" s="119"/>
      <c r="V440" s="119"/>
      <c r="W440" s="119"/>
      <c r="X440" s="119"/>
      <c r="Y440" s="119"/>
      <c r="Z440" s="119"/>
      <c r="AA440" s="119"/>
    </row>
    <row r="441" spans="1:27" ht="15.6" x14ac:dyDescent="0.3">
      <c r="A441" s="119"/>
      <c r="B441" s="120"/>
      <c r="C441" s="119"/>
      <c r="D441" s="119"/>
      <c r="E441" s="119"/>
      <c r="F441" s="119"/>
      <c r="G441" s="119"/>
      <c r="H441" s="119"/>
      <c r="I441" s="119"/>
      <c r="J441" s="119"/>
      <c r="K441" s="119"/>
      <c r="L441" s="119"/>
      <c r="M441" s="119"/>
      <c r="N441" s="119"/>
      <c r="O441" s="119"/>
      <c r="P441" s="119"/>
      <c r="Q441" s="119"/>
      <c r="R441" s="119"/>
      <c r="S441" s="119"/>
      <c r="T441" s="119"/>
      <c r="U441" s="119"/>
      <c r="V441" s="119"/>
      <c r="W441" s="119"/>
      <c r="X441" s="119"/>
      <c r="Y441" s="119"/>
      <c r="Z441" s="119"/>
      <c r="AA441" s="119"/>
    </row>
    <row r="442" spans="1:27" ht="15.6" x14ac:dyDescent="0.3">
      <c r="A442" s="119"/>
      <c r="B442" s="120"/>
      <c r="C442" s="119"/>
      <c r="D442" s="119"/>
      <c r="E442" s="119"/>
      <c r="F442" s="119"/>
      <c r="G442" s="119"/>
      <c r="H442" s="119"/>
      <c r="I442" s="119"/>
      <c r="J442" s="119"/>
      <c r="K442" s="119"/>
      <c r="L442" s="119"/>
      <c r="M442" s="119"/>
      <c r="N442" s="119"/>
      <c r="O442" s="119"/>
      <c r="P442" s="119"/>
      <c r="Q442" s="119"/>
      <c r="R442" s="119"/>
      <c r="S442" s="119"/>
      <c r="T442" s="119"/>
      <c r="U442" s="119"/>
      <c r="V442" s="119"/>
      <c r="W442" s="119"/>
      <c r="X442" s="119"/>
      <c r="Y442" s="119"/>
      <c r="Z442" s="119"/>
      <c r="AA442" s="119"/>
    </row>
    <row r="443" spans="1:27" ht="15.6" x14ac:dyDescent="0.3">
      <c r="A443" s="119"/>
      <c r="B443" s="120"/>
      <c r="C443" s="119"/>
      <c r="D443" s="119"/>
      <c r="E443" s="119"/>
      <c r="F443" s="119"/>
      <c r="G443" s="119"/>
      <c r="H443" s="119"/>
      <c r="I443" s="119"/>
      <c r="J443" s="119"/>
      <c r="K443" s="119"/>
      <c r="L443" s="119"/>
      <c r="M443" s="119"/>
      <c r="N443" s="119"/>
      <c r="O443" s="119"/>
      <c r="P443" s="119"/>
      <c r="Q443" s="119"/>
      <c r="R443" s="119"/>
      <c r="S443" s="119"/>
      <c r="T443" s="119"/>
      <c r="U443" s="119"/>
      <c r="V443" s="119"/>
      <c r="W443" s="119"/>
      <c r="X443" s="119"/>
      <c r="Y443" s="119"/>
      <c r="Z443" s="119"/>
      <c r="AA443" s="119"/>
    </row>
    <row r="444" spans="1:27" ht="15.6" x14ac:dyDescent="0.3">
      <c r="A444" s="119"/>
      <c r="B444" s="120"/>
      <c r="C444" s="119"/>
      <c r="D444" s="119"/>
      <c r="E444" s="119"/>
      <c r="F444" s="119"/>
      <c r="G444" s="119"/>
      <c r="H444" s="119"/>
      <c r="I444" s="119"/>
      <c r="J444" s="119"/>
      <c r="K444" s="119"/>
      <c r="L444" s="119"/>
      <c r="M444" s="119"/>
      <c r="N444" s="119"/>
      <c r="O444" s="119"/>
      <c r="P444" s="119"/>
      <c r="Q444" s="119"/>
      <c r="R444" s="119"/>
      <c r="S444" s="119"/>
      <c r="T444" s="119"/>
      <c r="U444" s="119"/>
      <c r="V444" s="119"/>
      <c r="W444" s="119"/>
      <c r="X444" s="119"/>
      <c r="Y444" s="119"/>
      <c r="Z444" s="119"/>
      <c r="AA444" s="119"/>
    </row>
    <row r="445" spans="1:27" ht="15.6" x14ac:dyDescent="0.3">
      <c r="A445" s="119"/>
      <c r="B445" s="120"/>
      <c r="C445" s="119"/>
      <c r="D445" s="119"/>
      <c r="E445" s="119"/>
      <c r="F445" s="119"/>
      <c r="G445" s="119"/>
      <c r="H445" s="119"/>
      <c r="I445" s="119"/>
      <c r="J445" s="119"/>
      <c r="K445" s="119"/>
      <c r="L445" s="119"/>
      <c r="M445" s="119"/>
      <c r="N445" s="119"/>
      <c r="O445" s="119"/>
      <c r="P445" s="119"/>
      <c r="Q445" s="119"/>
      <c r="R445" s="119"/>
      <c r="S445" s="119"/>
      <c r="T445" s="119"/>
      <c r="U445" s="119"/>
      <c r="V445" s="119"/>
      <c r="W445" s="119"/>
      <c r="X445" s="119"/>
      <c r="Y445" s="119"/>
      <c r="Z445" s="119"/>
      <c r="AA445" s="119"/>
    </row>
    <row r="446" spans="1:27" ht="15.6" x14ac:dyDescent="0.3">
      <c r="A446" s="119"/>
      <c r="B446" s="120"/>
      <c r="C446" s="119"/>
      <c r="D446" s="119"/>
      <c r="E446" s="119"/>
      <c r="F446" s="119"/>
      <c r="G446" s="119"/>
      <c r="H446" s="119"/>
      <c r="I446" s="119"/>
      <c r="J446" s="119"/>
      <c r="K446" s="119"/>
      <c r="L446" s="119"/>
      <c r="M446" s="119"/>
      <c r="N446" s="119"/>
      <c r="O446" s="119"/>
      <c r="P446" s="119"/>
      <c r="Q446" s="119"/>
      <c r="R446" s="119"/>
      <c r="S446" s="119"/>
      <c r="T446" s="119"/>
      <c r="U446" s="119"/>
      <c r="V446" s="119"/>
      <c r="W446" s="119"/>
      <c r="X446" s="119"/>
      <c r="Y446" s="119"/>
      <c r="Z446" s="119"/>
      <c r="AA446" s="119"/>
    </row>
    <row r="447" spans="1:27" ht="15.6" x14ac:dyDescent="0.3">
      <c r="A447" s="119"/>
      <c r="B447" s="120"/>
      <c r="C447" s="119"/>
      <c r="D447" s="119"/>
      <c r="E447" s="119"/>
      <c r="F447" s="119"/>
      <c r="G447" s="119"/>
      <c r="H447" s="119"/>
      <c r="I447" s="119"/>
      <c r="J447" s="119"/>
      <c r="K447" s="119"/>
      <c r="L447" s="119"/>
      <c r="M447" s="119"/>
      <c r="N447" s="119"/>
      <c r="O447" s="119"/>
      <c r="P447" s="119"/>
      <c r="Q447" s="119"/>
      <c r="R447" s="119"/>
      <c r="S447" s="119"/>
      <c r="T447" s="119"/>
      <c r="U447" s="119"/>
      <c r="V447" s="119"/>
      <c r="W447" s="119"/>
      <c r="X447" s="119"/>
      <c r="Y447" s="119"/>
      <c r="Z447" s="119"/>
      <c r="AA447" s="119"/>
    </row>
    <row r="448" spans="1:27" ht="15.6" x14ac:dyDescent="0.3">
      <c r="A448" s="119"/>
      <c r="B448" s="120"/>
      <c r="C448" s="119"/>
      <c r="D448" s="119"/>
      <c r="E448" s="119"/>
      <c r="F448" s="119"/>
      <c r="G448" s="119"/>
      <c r="H448" s="119"/>
      <c r="I448" s="119"/>
      <c r="J448" s="119"/>
      <c r="K448" s="119"/>
      <c r="L448" s="119"/>
      <c r="M448" s="119"/>
      <c r="N448" s="119"/>
      <c r="O448" s="119"/>
      <c r="P448" s="119"/>
      <c r="Q448" s="119"/>
      <c r="R448" s="119"/>
      <c r="S448" s="119"/>
      <c r="T448" s="119"/>
      <c r="U448" s="119"/>
      <c r="V448" s="119"/>
      <c r="W448" s="119"/>
      <c r="X448" s="119"/>
      <c r="Y448" s="119"/>
      <c r="Z448" s="119"/>
      <c r="AA448" s="119"/>
    </row>
    <row r="449" spans="1:27" ht="15.6" x14ac:dyDescent="0.3">
      <c r="A449" s="119"/>
      <c r="B449" s="120"/>
      <c r="C449" s="119"/>
      <c r="D449" s="119"/>
      <c r="E449" s="119"/>
      <c r="F449" s="119"/>
      <c r="G449" s="119"/>
      <c r="H449" s="119"/>
      <c r="I449" s="119"/>
      <c r="J449" s="119"/>
      <c r="K449" s="119"/>
      <c r="L449" s="119"/>
      <c r="M449" s="119"/>
      <c r="N449" s="119"/>
      <c r="O449" s="119"/>
      <c r="P449" s="119"/>
      <c r="Q449" s="119"/>
      <c r="R449" s="119"/>
      <c r="S449" s="119"/>
      <c r="T449" s="119"/>
      <c r="U449" s="119"/>
      <c r="V449" s="119"/>
      <c r="W449" s="119"/>
      <c r="X449" s="119"/>
      <c r="Y449" s="119"/>
      <c r="Z449" s="119"/>
      <c r="AA449" s="119"/>
    </row>
    <row r="450" spans="1:27" ht="15.6" x14ac:dyDescent="0.3">
      <c r="A450" s="119"/>
      <c r="B450" s="120"/>
      <c r="C450" s="119"/>
      <c r="D450" s="119"/>
      <c r="E450" s="119"/>
      <c r="F450" s="119"/>
      <c r="G450" s="119"/>
      <c r="H450" s="119"/>
      <c r="I450" s="119"/>
      <c r="J450" s="119"/>
      <c r="K450" s="119"/>
      <c r="L450" s="119"/>
      <c r="M450" s="119"/>
      <c r="N450" s="119"/>
      <c r="O450" s="119"/>
      <c r="P450" s="119"/>
      <c r="Q450" s="119"/>
      <c r="R450" s="119"/>
      <c r="S450" s="119"/>
      <c r="T450" s="119"/>
      <c r="U450" s="119"/>
      <c r="V450" s="119"/>
      <c r="W450" s="119"/>
      <c r="X450" s="119"/>
      <c r="Y450" s="119"/>
      <c r="Z450" s="119"/>
      <c r="AA450" s="119"/>
    </row>
    <row r="451" spans="1:27" ht="15.6" x14ac:dyDescent="0.3">
      <c r="A451" s="119"/>
      <c r="B451" s="120"/>
      <c r="C451" s="119"/>
      <c r="D451" s="119"/>
      <c r="E451" s="119"/>
      <c r="F451" s="119"/>
      <c r="G451" s="119"/>
      <c r="H451" s="119"/>
      <c r="I451" s="119"/>
      <c r="J451" s="119"/>
      <c r="K451" s="119"/>
      <c r="L451" s="119"/>
      <c r="M451" s="119"/>
      <c r="N451" s="119"/>
      <c r="O451" s="119"/>
      <c r="P451" s="119"/>
      <c r="Q451" s="119"/>
      <c r="R451" s="119"/>
      <c r="S451" s="119"/>
      <c r="T451" s="119"/>
      <c r="U451" s="119"/>
      <c r="V451" s="119"/>
      <c r="W451" s="119"/>
      <c r="X451" s="119"/>
      <c r="Y451" s="119"/>
      <c r="Z451" s="119"/>
      <c r="AA451" s="119"/>
    </row>
    <row r="452" spans="1:27" ht="15.6" x14ac:dyDescent="0.3">
      <c r="A452" s="119"/>
      <c r="B452" s="120"/>
      <c r="C452" s="119"/>
      <c r="D452" s="119"/>
      <c r="E452" s="119"/>
      <c r="F452" s="119"/>
      <c r="G452" s="119"/>
      <c r="H452" s="119"/>
      <c r="I452" s="119"/>
      <c r="J452" s="119"/>
      <c r="K452" s="119"/>
      <c r="L452" s="119"/>
      <c r="M452" s="119"/>
      <c r="N452" s="119"/>
      <c r="O452" s="119"/>
      <c r="P452" s="119"/>
      <c r="Q452" s="119"/>
      <c r="R452" s="119"/>
      <c r="S452" s="119"/>
      <c r="T452" s="119"/>
      <c r="U452" s="119"/>
      <c r="V452" s="119"/>
      <c r="W452" s="119"/>
      <c r="X452" s="119"/>
      <c r="Y452" s="119"/>
      <c r="Z452" s="119"/>
      <c r="AA452" s="119"/>
    </row>
    <row r="453" spans="1:27" ht="15.6" x14ac:dyDescent="0.3">
      <c r="A453" s="119"/>
      <c r="B453" s="120"/>
      <c r="C453" s="119"/>
      <c r="D453" s="119"/>
      <c r="E453" s="119"/>
      <c r="F453" s="119"/>
      <c r="G453" s="119"/>
      <c r="H453" s="119"/>
      <c r="I453" s="119"/>
      <c r="J453" s="119"/>
      <c r="K453" s="119"/>
      <c r="L453" s="119"/>
      <c r="M453" s="119"/>
      <c r="N453" s="119"/>
      <c r="O453" s="119"/>
      <c r="P453" s="119"/>
      <c r="Q453" s="119"/>
      <c r="R453" s="119"/>
      <c r="S453" s="119"/>
      <c r="T453" s="119"/>
      <c r="U453" s="119"/>
      <c r="V453" s="119"/>
      <c r="W453" s="119"/>
      <c r="X453" s="119"/>
      <c r="Y453" s="119"/>
      <c r="Z453" s="119"/>
      <c r="AA453" s="119"/>
    </row>
    <row r="454" spans="1:27" ht="15.6" x14ac:dyDescent="0.3">
      <c r="A454" s="119"/>
      <c r="B454" s="120"/>
      <c r="C454" s="119"/>
      <c r="D454" s="119"/>
      <c r="E454" s="119"/>
      <c r="F454" s="119"/>
      <c r="G454" s="119"/>
      <c r="H454" s="119"/>
      <c r="I454" s="119"/>
      <c r="J454" s="119"/>
      <c r="K454" s="119"/>
      <c r="L454" s="119"/>
      <c r="M454" s="119"/>
      <c r="N454" s="119"/>
      <c r="O454" s="119"/>
      <c r="P454" s="119"/>
      <c r="Q454" s="119"/>
      <c r="R454" s="119"/>
      <c r="S454" s="119"/>
      <c r="T454" s="119"/>
      <c r="U454" s="119"/>
      <c r="V454" s="119"/>
      <c r="W454" s="119"/>
      <c r="X454" s="119"/>
      <c r="Y454" s="119"/>
      <c r="Z454" s="119"/>
      <c r="AA454" s="119"/>
    </row>
    <row r="455" spans="1:27" ht="15.6" x14ac:dyDescent="0.3">
      <c r="A455" s="119"/>
      <c r="B455" s="120"/>
      <c r="C455" s="119"/>
      <c r="D455" s="119"/>
      <c r="E455" s="119"/>
      <c r="F455" s="119"/>
      <c r="G455" s="119"/>
      <c r="H455" s="119"/>
      <c r="I455" s="119"/>
      <c r="J455" s="119"/>
      <c r="K455" s="119"/>
      <c r="L455" s="119"/>
      <c r="M455" s="119"/>
      <c r="N455" s="119"/>
      <c r="O455" s="119"/>
      <c r="P455" s="119"/>
      <c r="Q455" s="119"/>
      <c r="R455" s="119"/>
      <c r="S455" s="119"/>
      <c r="T455" s="119"/>
      <c r="U455" s="119"/>
      <c r="V455" s="119"/>
      <c r="W455" s="119"/>
      <c r="X455" s="119"/>
      <c r="Y455" s="119"/>
      <c r="Z455" s="119"/>
      <c r="AA455" s="119"/>
    </row>
    <row r="456" spans="1:27" ht="15.6" x14ac:dyDescent="0.3">
      <c r="A456" s="119"/>
      <c r="B456" s="120"/>
      <c r="C456" s="119"/>
      <c r="D456" s="119"/>
      <c r="E456" s="119"/>
      <c r="F456" s="119"/>
      <c r="G456" s="119"/>
      <c r="H456" s="119"/>
      <c r="I456" s="119"/>
      <c r="J456" s="119"/>
      <c r="K456" s="119"/>
      <c r="L456" s="119"/>
      <c r="M456" s="119"/>
      <c r="N456" s="119"/>
      <c r="O456" s="119"/>
      <c r="P456" s="119"/>
      <c r="Q456" s="119"/>
      <c r="R456" s="119"/>
      <c r="S456" s="119"/>
      <c r="T456" s="119"/>
      <c r="U456" s="119"/>
      <c r="V456" s="119"/>
      <c r="W456" s="119"/>
      <c r="X456" s="119"/>
      <c r="Y456" s="119"/>
      <c r="Z456" s="119"/>
      <c r="AA456" s="119"/>
    </row>
    <row r="457" spans="1:27" ht="15.6" x14ac:dyDescent="0.3">
      <c r="A457" s="119"/>
      <c r="B457" s="120"/>
      <c r="C457" s="119"/>
      <c r="D457" s="119"/>
      <c r="E457" s="119"/>
      <c r="F457" s="119"/>
      <c r="G457" s="119"/>
      <c r="H457" s="119"/>
      <c r="I457" s="119"/>
      <c r="J457" s="119"/>
      <c r="K457" s="119"/>
      <c r="L457" s="119"/>
      <c r="M457" s="119"/>
      <c r="N457" s="119"/>
      <c r="O457" s="119"/>
      <c r="P457" s="119"/>
      <c r="Q457" s="119"/>
      <c r="R457" s="119"/>
      <c r="S457" s="119"/>
      <c r="T457" s="119"/>
      <c r="U457" s="119"/>
      <c r="V457" s="119"/>
      <c r="W457" s="119"/>
      <c r="X457" s="119"/>
      <c r="Y457" s="119"/>
      <c r="Z457" s="119"/>
      <c r="AA457" s="119"/>
    </row>
    <row r="458" spans="1:27" ht="15.6" x14ac:dyDescent="0.3">
      <c r="A458" s="119"/>
      <c r="B458" s="120"/>
      <c r="C458" s="119"/>
      <c r="D458" s="119"/>
      <c r="E458" s="119"/>
      <c r="F458" s="119"/>
      <c r="G458" s="119"/>
      <c r="H458" s="119"/>
      <c r="I458" s="119"/>
      <c r="J458" s="119"/>
      <c r="K458" s="119"/>
      <c r="L458" s="119"/>
      <c r="M458" s="119"/>
      <c r="N458" s="119"/>
      <c r="O458" s="119"/>
      <c r="P458" s="119"/>
      <c r="Q458" s="119"/>
      <c r="R458" s="119"/>
      <c r="S458" s="119"/>
      <c r="T458" s="119"/>
      <c r="U458" s="119"/>
      <c r="V458" s="119"/>
      <c r="W458" s="119"/>
      <c r="X458" s="119"/>
      <c r="Y458" s="119"/>
      <c r="Z458" s="119"/>
      <c r="AA458" s="119"/>
    </row>
    <row r="459" spans="1:27" ht="15.6" x14ac:dyDescent="0.3">
      <c r="A459" s="119"/>
      <c r="B459" s="120"/>
      <c r="C459" s="119"/>
      <c r="D459" s="119"/>
      <c r="E459" s="119"/>
      <c r="F459" s="119"/>
      <c r="G459" s="119"/>
      <c r="H459" s="119"/>
      <c r="I459" s="119"/>
      <c r="J459" s="119"/>
      <c r="K459" s="119"/>
      <c r="L459" s="119"/>
      <c r="M459" s="119"/>
      <c r="N459" s="119"/>
      <c r="O459" s="119"/>
      <c r="P459" s="119"/>
      <c r="Q459" s="119"/>
      <c r="R459" s="119"/>
      <c r="S459" s="119"/>
      <c r="T459" s="119"/>
      <c r="U459" s="119"/>
      <c r="V459" s="119"/>
      <c r="W459" s="119"/>
      <c r="X459" s="119"/>
      <c r="Y459" s="119"/>
      <c r="Z459" s="119"/>
      <c r="AA459" s="119"/>
    </row>
    <row r="460" spans="1:27" ht="15.6" x14ac:dyDescent="0.3">
      <c r="A460" s="119"/>
      <c r="B460" s="120"/>
      <c r="C460" s="119"/>
      <c r="D460" s="119"/>
      <c r="E460" s="119"/>
      <c r="F460" s="119"/>
      <c r="G460" s="119"/>
      <c r="H460" s="119"/>
      <c r="I460" s="119"/>
      <c r="J460" s="119"/>
      <c r="K460" s="119"/>
      <c r="L460" s="119"/>
      <c r="M460" s="119"/>
      <c r="N460" s="119"/>
      <c r="O460" s="119"/>
      <c r="P460" s="119"/>
      <c r="Q460" s="119"/>
      <c r="R460" s="119"/>
      <c r="S460" s="119"/>
      <c r="T460" s="119"/>
      <c r="U460" s="119"/>
      <c r="V460" s="119"/>
      <c r="W460" s="119"/>
      <c r="X460" s="119"/>
      <c r="Y460" s="119"/>
      <c r="Z460" s="119"/>
      <c r="AA460" s="119"/>
    </row>
    <row r="461" spans="1:27" ht="15.6" x14ac:dyDescent="0.3">
      <c r="A461" s="119"/>
      <c r="B461" s="120"/>
      <c r="C461" s="119"/>
      <c r="D461" s="119"/>
      <c r="E461" s="119"/>
      <c r="F461" s="119"/>
      <c r="G461" s="119"/>
      <c r="H461" s="119"/>
      <c r="I461" s="119"/>
      <c r="J461" s="119"/>
      <c r="K461" s="119"/>
      <c r="L461" s="119"/>
      <c r="M461" s="119"/>
      <c r="N461" s="119"/>
      <c r="O461" s="119"/>
      <c r="P461" s="119"/>
      <c r="Q461" s="119"/>
      <c r="R461" s="119"/>
      <c r="S461" s="119"/>
      <c r="T461" s="119"/>
      <c r="U461" s="119"/>
      <c r="V461" s="119"/>
      <c r="W461" s="119"/>
      <c r="X461" s="119"/>
      <c r="Y461" s="119"/>
      <c r="Z461" s="119"/>
      <c r="AA461" s="119"/>
    </row>
    <row r="462" spans="1:27" ht="15.6" x14ac:dyDescent="0.3">
      <c r="A462" s="119"/>
      <c r="B462" s="120"/>
      <c r="C462" s="119"/>
      <c r="D462" s="119"/>
      <c r="E462" s="119"/>
      <c r="F462" s="119"/>
      <c r="G462" s="119"/>
      <c r="H462" s="119"/>
      <c r="I462" s="119"/>
      <c r="J462" s="119"/>
      <c r="K462" s="119"/>
      <c r="L462" s="119"/>
      <c r="M462" s="119"/>
      <c r="N462" s="119"/>
      <c r="O462" s="119"/>
      <c r="P462" s="119"/>
      <c r="Q462" s="119"/>
      <c r="R462" s="119"/>
      <c r="S462" s="119"/>
      <c r="T462" s="119"/>
      <c r="U462" s="119"/>
      <c r="V462" s="119"/>
      <c r="W462" s="119"/>
      <c r="X462" s="119"/>
      <c r="Y462" s="119"/>
      <c r="Z462" s="119"/>
      <c r="AA462" s="119"/>
    </row>
    <row r="463" spans="1:27" ht="15.6" x14ac:dyDescent="0.3">
      <c r="A463" s="119"/>
      <c r="B463" s="120"/>
      <c r="C463" s="119"/>
      <c r="D463" s="119"/>
      <c r="E463" s="119"/>
      <c r="F463" s="119"/>
      <c r="G463" s="119"/>
      <c r="H463" s="119"/>
      <c r="I463" s="119"/>
      <c r="J463" s="119"/>
      <c r="K463" s="119"/>
      <c r="L463" s="119"/>
      <c r="M463" s="119"/>
      <c r="N463" s="119"/>
      <c r="O463" s="119"/>
      <c r="P463" s="119"/>
      <c r="Q463" s="119"/>
      <c r="R463" s="119"/>
      <c r="S463" s="119"/>
      <c r="T463" s="119"/>
      <c r="U463" s="119"/>
      <c r="V463" s="119"/>
      <c r="W463" s="119"/>
      <c r="X463" s="119"/>
      <c r="Y463" s="119"/>
      <c r="Z463" s="119"/>
      <c r="AA463" s="119"/>
    </row>
    <row r="464" spans="1:27" ht="15.6" x14ac:dyDescent="0.3">
      <c r="A464" s="119"/>
      <c r="B464" s="120"/>
      <c r="C464" s="119"/>
      <c r="D464" s="119"/>
      <c r="E464" s="119"/>
      <c r="F464" s="119"/>
      <c r="G464" s="119"/>
      <c r="H464" s="119"/>
      <c r="I464" s="119"/>
      <c r="J464" s="119"/>
      <c r="K464" s="119"/>
      <c r="L464" s="119"/>
      <c r="M464" s="119"/>
      <c r="N464" s="119"/>
      <c r="O464" s="119"/>
      <c r="P464" s="119"/>
      <c r="Q464" s="119"/>
      <c r="R464" s="119"/>
      <c r="S464" s="119"/>
      <c r="T464" s="119"/>
      <c r="U464" s="119"/>
      <c r="V464" s="119"/>
      <c r="W464" s="119"/>
      <c r="X464" s="119"/>
      <c r="Y464" s="119"/>
      <c r="Z464" s="119"/>
      <c r="AA464" s="119"/>
    </row>
    <row r="465" spans="1:27" ht="15.6" x14ac:dyDescent="0.3">
      <c r="A465" s="119"/>
      <c r="B465" s="120"/>
      <c r="C465" s="119"/>
      <c r="D465" s="119"/>
      <c r="E465" s="119"/>
      <c r="F465" s="119"/>
      <c r="G465" s="119"/>
      <c r="H465" s="119"/>
      <c r="I465" s="119"/>
      <c r="J465" s="119"/>
      <c r="K465" s="119"/>
      <c r="L465" s="119"/>
      <c r="M465" s="119"/>
      <c r="N465" s="119"/>
      <c r="O465" s="119"/>
      <c r="P465" s="119"/>
      <c r="Q465" s="119"/>
      <c r="R465" s="119"/>
      <c r="S465" s="119"/>
      <c r="T465" s="119"/>
      <c r="U465" s="119"/>
      <c r="V465" s="119"/>
      <c r="W465" s="119"/>
      <c r="X465" s="119"/>
      <c r="Y465" s="119"/>
      <c r="Z465" s="119"/>
      <c r="AA465" s="119"/>
    </row>
    <row r="466" spans="1:27" ht="15.6" x14ac:dyDescent="0.3">
      <c r="A466" s="119"/>
      <c r="B466" s="120"/>
      <c r="C466" s="119"/>
      <c r="D466" s="119"/>
      <c r="E466" s="119"/>
      <c r="F466" s="119"/>
      <c r="G466" s="119"/>
      <c r="H466" s="119"/>
      <c r="I466" s="119"/>
      <c r="J466" s="119"/>
      <c r="K466" s="119"/>
      <c r="L466" s="119"/>
      <c r="M466" s="119"/>
      <c r="N466" s="119"/>
      <c r="O466" s="119"/>
      <c r="P466" s="119"/>
      <c r="Q466" s="119"/>
      <c r="R466" s="119"/>
      <c r="S466" s="119"/>
      <c r="T466" s="119"/>
      <c r="U466" s="119"/>
      <c r="V466" s="119"/>
      <c r="W466" s="119"/>
      <c r="X466" s="119"/>
      <c r="Y466" s="119"/>
      <c r="Z466" s="119"/>
      <c r="AA466" s="119"/>
    </row>
    <row r="467" spans="1:27" ht="15.6" x14ac:dyDescent="0.3">
      <c r="A467" s="119"/>
      <c r="B467" s="120"/>
      <c r="C467" s="119"/>
      <c r="D467" s="119"/>
      <c r="E467" s="119"/>
      <c r="F467" s="119"/>
      <c r="G467" s="119"/>
      <c r="H467" s="119"/>
      <c r="I467" s="119"/>
      <c r="J467" s="119"/>
      <c r="K467" s="119"/>
      <c r="L467" s="119"/>
      <c r="M467" s="119"/>
      <c r="N467" s="119"/>
      <c r="O467" s="119"/>
      <c r="P467" s="119"/>
      <c r="Q467" s="119"/>
      <c r="R467" s="119"/>
      <c r="S467" s="119"/>
      <c r="T467" s="119"/>
      <c r="U467" s="119"/>
      <c r="V467" s="119"/>
      <c r="W467" s="119"/>
      <c r="X467" s="119"/>
      <c r="Y467" s="119"/>
      <c r="Z467" s="119"/>
      <c r="AA467" s="119"/>
    </row>
    <row r="468" spans="1:27" ht="15.6" x14ac:dyDescent="0.3">
      <c r="A468" s="119"/>
      <c r="B468" s="120"/>
      <c r="C468" s="119"/>
      <c r="D468" s="119"/>
      <c r="E468" s="119"/>
      <c r="F468" s="119"/>
      <c r="G468" s="119"/>
      <c r="H468" s="119"/>
      <c r="I468" s="119"/>
      <c r="J468" s="119"/>
      <c r="K468" s="119"/>
      <c r="L468" s="119"/>
      <c r="M468" s="119"/>
      <c r="N468" s="119"/>
      <c r="O468" s="119"/>
      <c r="P468" s="119"/>
      <c r="Q468" s="119"/>
      <c r="R468" s="119"/>
      <c r="S468" s="119"/>
      <c r="T468" s="119"/>
      <c r="U468" s="119"/>
      <c r="V468" s="119"/>
      <c r="W468" s="119"/>
      <c r="X468" s="119"/>
      <c r="Y468" s="119"/>
      <c r="Z468" s="119"/>
      <c r="AA468" s="119"/>
    </row>
    <row r="469" spans="1:27" ht="15.6" x14ac:dyDescent="0.3">
      <c r="A469" s="119"/>
      <c r="B469" s="120"/>
      <c r="C469" s="119"/>
      <c r="D469" s="119"/>
      <c r="E469" s="119"/>
      <c r="F469" s="119"/>
      <c r="G469" s="119"/>
      <c r="H469" s="119"/>
      <c r="I469" s="119"/>
      <c r="J469" s="119"/>
      <c r="K469" s="119"/>
      <c r="L469" s="119"/>
      <c r="M469" s="119"/>
      <c r="N469" s="119"/>
      <c r="O469" s="119"/>
      <c r="P469" s="119"/>
      <c r="Q469" s="119"/>
      <c r="R469" s="119"/>
      <c r="S469" s="119"/>
      <c r="T469" s="119"/>
      <c r="U469" s="119"/>
      <c r="V469" s="119"/>
      <c r="W469" s="119"/>
      <c r="X469" s="119"/>
      <c r="Y469" s="119"/>
      <c r="Z469" s="119"/>
      <c r="AA469" s="119"/>
    </row>
    <row r="470" spans="1:27" ht="15.6" x14ac:dyDescent="0.3">
      <c r="A470" s="119"/>
      <c r="B470" s="120"/>
      <c r="C470" s="119"/>
      <c r="D470" s="119"/>
      <c r="E470" s="119"/>
      <c r="F470" s="119"/>
      <c r="G470" s="119"/>
      <c r="H470" s="119"/>
      <c r="I470" s="119"/>
      <c r="J470" s="119"/>
      <c r="K470" s="119"/>
      <c r="L470" s="119"/>
      <c r="M470" s="119"/>
      <c r="N470" s="119"/>
      <c r="O470" s="119"/>
      <c r="P470" s="119"/>
      <c r="Q470" s="119"/>
      <c r="R470" s="119"/>
      <c r="S470" s="119"/>
      <c r="T470" s="119"/>
      <c r="U470" s="119"/>
      <c r="V470" s="119"/>
      <c r="W470" s="119"/>
      <c r="X470" s="119"/>
      <c r="Y470" s="119"/>
      <c r="Z470" s="119"/>
      <c r="AA470" s="119"/>
    </row>
    <row r="471" spans="1:27" ht="15.6" x14ac:dyDescent="0.3">
      <c r="A471" s="119"/>
      <c r="B471" s="120"/>
      <c r="C471" s="119"/>
      <c r="D471" s="119"/>
      <c r="E471" s="119"/>
      <c r="F471" s="119"/>
      <c r="G471" s="119"/>
      <c r="H471" s="119"/>
      <c r="I471" s="119"/>
      <c r="J471" s="119"/>
      <c r="K471" s="119"/>
      <c r="L471" s="119"/>
      <c r="M471" s="119"/>
      <c r="N471" s="119"/>
      <c r="O471" s="119"/>
      <c r="P471" s="119"/>
      <c r="Q471" s="119"/>
      <c r="R471" s="119"/>
      <c r="S471" s="119"/>
      <c r="T471" s="119"/>
      <c r="U471" s="119"/>
      <c r="V471" s="119"/>
      <c r="W471" s="119"/>
      <c r="X471" s="119"/>
      <c r="Y471" s="119"/>
      <c r="Z471" s="119"/>
      <c r="AA471" s="119"/>
    </row>
    <row r="472" spans="1:27" ht="15.6" x14ac:dyDescent="0.3">
      <c r="A472" s="119"/>
      <c r="B472" s="120"/>
      <c r="C472" s="119"/>
      <c r="D472" s="119"/>
      <c r="E472" s="119"/>
      <c r="F472" s="119"/>
      <c r="G472" s="119"/>
      <c r="H472" s="119"/>
      <c r="I472" s="119"/>
      <c r="J472" s="119"/>
      <c r="K472" s="119"/>
      <c r="L472" s="119"/>
      <c r="M472" s="119"/>
      <c r="N472" s="119"/>
      <c r="O472" s="119"/>
      <c r="P472" s="119"/>
      <c r="Q472" s="119"/>
      <c r="R472" s="119"/>
      <c r="S472" s="119"/>
      <c r="T472" s="119"/>
      <c r="U472" s="119"/>
      <c r="V472" s="119"/>
      <c r="W472" s="119"/>
      <c r="X472" s="119"/>
      <c r="Y472" s="119"/>
      <c r="Z472" s="119"/>
      <c r="AA472" s="119"/>
    </row>
    <row r="473" spans="1:27" ht="15.6" x14ac:dyDescent="0.3">
      <c r="A473" s="119"/>
      <c r="B473" s="120"/>
      <c r="C473" s="119"/>
      <c r="D473" s="119"/>
      <c r="E473" s="119"/>
      <c r="F473" s="119"/>
      <c r="G473" s="119"/>
      <c r="H473" s="119"/>
      <c r="I473" s="119"/>
      <c r="J473" s="119"/>
      <c r="K473" s="119"/>
      <c r="L473" s="119"/>
      <c r="M473" s="119"/>
      <c r="N473" s="119"/>
      <c r="O473" s="119"/>
      <c r="P473" s="119"/>
      <c r="Q473" s="119"/>
      <c r="R473" s="119"/>
      <c r="S473" s="119"/>
      <c r="T473" s="119"/>
      <c r="U473" s="119"/>
      <c r="V473" s="119"/>
      <c r="W473" s="119"/>
      <c r="X473" s="119"/>
      <c r="Y473" s="119"/>
      <c r="Z473" s="119"/>
      <c r="AA473" s="119"/>
    </row>
    <row r="474" spans="1:27" ht="15.6" x14ac:dyDescent="0.3">
      <c r="A474" s="119"/>
      <c r="B474" s="120"/>
      <c r="C474" s="119"/>
      <c r="D474" s="119"/>
      <c r="E474" s="119"/>
      <c r="F474" s="119"/>
      <c r="G474" s="119"/>
      <c r="H474" s="119"/>
      <c r="I474" s="119"/>
      <c r="J474" s="119"/>
      <c r="K474" s="119"/>
      <c r="L474" s="119"/>
      <c r="M474" s="119"/>
      <c r="N474" s="119"/>
      <c r="O474" s="119"/>
      <c r="P474" s="119"/>
      <c r="Q474" s="119"/>
      <c r="R474" s="119"/>
      <c r="S474" s="119"/>
      <c r="T474" s="119"/>
      <c r="U474" s="119"/>
      <c r="V474" s="119"/>
      <c r="W474" s="119"/>
      <c r="X474" s="119"/>
      <c r="Y474" s="119"/>
      <c r="Z474" s="119"/>
      <c r="AA474" s="119"/>
    </row>
    <row r="475" spans="1:27" ht="15.6" x14ac:dyDescent="0.3">
      <c r="A475" s="119"/>
      <c r="B475" s="120"/>
      <c r="C475" s="119"/>
      <c r="D475" s="119"/>
      <c r="E475" s="119"/>
      <c r="F475" s="119"/>
      <c r="G475" s="119"/>
      <c r="H475" s="119"/>
      <c r="I475" s="119"/>
      <c r="J475" s="119"/>
      <c r="K475" s="119"/>
      <c r="L475" s="119"/>
      <c r="M475" s="119"/>
      <c r="N475" s="119"/>
      <c r="O475" s="119"/>
      <c r="P475" s="119"/>
      <c r="Q475" s="119"/>
      <c r="R475" s="119"/>
      <c r="S475" s="119"/>
      <c r="T475" s="119"/>
      <c r="U475" s="119"/>
      <c r="V475" s="119"/>
      <c r="W475" s="119"/>
      <c r="X475" s="119"/>
      <c r="Y475" s="119"/>
      <c r="Z475" s="119"/>
      <c r="AA475" s="119"/>
    </row>
    <row r="476" spans="1:27" ht="15.6" x14ac:dyDescent="0.3">
      <c r="A476" s="119"/>
      <c r="B476" s="120"/>
      <c r="C476" s="119"/>
      <c r="D476" s="119"/>
      <c r="E476" s="119"/>
      <c r="F476" s="119"/>
      <c r="G476" s="119"/>
      <c r="H476" s="119"/>
      <c r="I476" s="119"/>
      <c r="J476" s="119"/>
      <c r="K476" s="119"/>
      <c r="L476" s="119"/>
      <c r="M476" s="119"/>
      <c r="N476" s="119"/>
      <c r="O476" s="119"/>
      <c r="P476" s="119"/>
      <c r="Q476" s="119"/>
      <c r="R476" s="119"/>
      <c r="S476" s="119"/>
      <c r="T476" s="119"/>
      <c r="U476" s="119"/>
      <c r="V476" s="119"/>
      <c r="W476" s="119"/>
      <c r="X476" s="119"/>
      <c r="Y476" s="119"/>
      <c r="Z476" s="119"/>
      <c r="AA476" s="119"/>
    </row>
    <row r="477" spans="1:27" ht="15.6" x14ac:dyDescent="0.3">
      <c r="A477" s="119"/>
      <c r="B477" s="120"/>
      <c r="C477" s="119"/>
      <c r="D477" s="119"/>
      <c r="E477" s="119"/>
      <c r="F477" s="119"/>
      <c r="G477" s="119"/>
      <c r="H477" s="119"/>
      <c r="I477" s="119"/>
      <c r="J477" s="119"/>
      <c r="K477" s="119"/>
      <c r="L477" s="119"/>
      <c r="M477" s="119"/>
      <c r="N477" s="119"/>
      <c r="O477" s="119"/>
      <c r="P477" s="119"/>
      <c r="Q477" s="119"/>
      <c r="R477" s="119"/>
      <c r="S477" s="119"/>
      <c r="T477" s="119"/>
      <c r="U477" s="119"/>
      <c r="V477" s="119"/>
      <c r="W477" s="119"/>
      <c r="X477" s="119"/>
      <c r="Y477" s="119"/>
      <c r="Z477" s="119"/>
      <c r="AA477" s="119"/>
    </row>
    <row r="478" spans="1:27" ht="15.6" x14ac:dyDescent="0.3">
      <c r="A478" s="119"/>
      <c r="B478" s="120"/>
      <c r="C478" s="119"/>
      <c r="D478" s="119"/>
      <c r="E478" s="119"/>
      <c r="F478" s="119"/>
      <c r="G478" s="119"/>
      <c r="H478" s="119"/>
      <c r="I478" s="119"/>
      <c r="J478" s="119"/>
      <c r="K478" s="119"/>
      <c r="L478" s="119"/>
      <c r="M478" s="119"/>
      <c r="N478" s="119"/>
      <c r="O478" s="119"/>
      <c r="P478" s="119"/>
      <c r="Q478" s="119"/>
      <c r="R478" s="119"/>
      <c r="S478" s="119"/>
      <c r="T478" s="119"/>
      <c r="U478" s="119"/>
      <c r="V478" s="119"/>
      <c r="W478" s="119"/>
      <c r="X478" s="119"/>
      <c r="Y478" s="119"/>
      <c r="Z478" s="119"/>
      <c r="AA478" s="119"/>
    </row>
    <row r="479" spans="1:27" ht="15.6" x14ac:dyDescent="0.3">
      <c r="A479" s="119"/>
      <c r="B479" s="120"/>
      <c r="C479" s="119"/>
      <c r="D479" s="119"/>
      <c r="E479" s="119"/>
      <c r="F479" s="119"/>
      <c r="G479" s="119"/>
      <c r="H479" s="119"/>
      <c r="I479" s="119"/>
      <c r="J479" s="119"/>
      <c r="K479" s="119"/>
      <c r="L479" s="119"/>
      <c r="M479" s="119"/>
      <c r="N479" s="119"/>
      <c r="O479" s="119"/>
      <c r="P479" s="119"/>
      <c r="Q479" s="119"/>
      <c r="R479" s="119"/>
      <c r="S479" s="119"/>
      <c r="T479" s="119"/>
      <c r="U479" s="119"/>
      <c r="V479" s="119"/>
      <c r="W479" s="119"/>
      <c r="X479" s="119"/>
      <c r="Y479" s="119"/>
      <c r="Z479" s="119"/>
      <c r="AA479" s="119"/>
    </row>
    <row r="480" spans="1:27" ht="15.6" x14ac:dyDescent="0.3">
      <c r="A480" s="119"/>
      <c r="B480" s="120"/>
      <c r="C480" s="119"/>
      <c r="D480" s="119"/>
      <c r="E480" s="119"/>
      <c r="F480" s="119"/>
      <c r="G480" s="119"/>
      <c r="H480" s="119"/>
      <c r="I480" s="119"/>
      <c r="J480" s="119"/>
      <c r="K480" s="119"/>
      <c r="L480" s="119"/>
      <c r="M480" s="119"/>
      <c r="N480" s="119"/>
      <c r="O480" s="119"/>
      <c r="P480" s="119"/>
      <c r="Q480" s="119"/>
      <c r="R480" s="119"/>
      <c r="S480" s="119"/>
      <c r="T480" s="119"/>
      <c r="U480" s="119"/>
      <c r="V480" s="119"/>
      <c r="W480" s="119"/>
      <c r="X480" s="119"/>
      <c r="Y480" s="119"/>
      <c r="Z480" s="119"/>
      <c r="AA480" s="119"/>
    </row>
    <row r="481" spans="1:27" ht="15.6" x14ac:dyDescent="0.3">
      <c r="A481" s="119"/>
      <c r="B481" s="120"/>
      <c r="C481" s="119"/>
      <c r="D481" s="119"/>
      <c r="E481" s="119"/>
      <c r="F481" s="119"/>
      <c r="G481" s="119"/>
      <c r="H481" s="119"/>
      <c r="I481" s="119"/>
      <c r="J481" s="119"/>
      <c r="K481" s="119"/>
      <c r="L481" s="119"/>
      <c r="M481" s="119"/>
      <c r="N481" s="119"/>
      <c r="O481" s="119"/>
      <c r="P481" s="119"/>
      <c r="Q481" s="119"/>
      <c r="R481" s="119"/>
      <c r="S481" s="119"/>
      <c r="T481" s="119"/>
      <c r="U481" s="119"/>
      <c r="V481" s="119"/>
      <c r="W481" s="119"/>
      <c r="X481" s="119"/>
      <c r="Y481" s="119"/>
      <c r="Z481" s="119"/>
      <c r="AA481" s="119"/>
    </row>
    <row r="482" spans="1:27" ht="15.6" x14ac:dyDescent="0.3">
      <c r="A482" s="119"/>
      <c r="B482" s="120"/>
      <c r="C482" s="119"/>
      <c r="D482" s="119"/>
      <c r="E482" s="119"/>
      <c r="F482" s="119"/>
      <c r="G482" s="119"/>
      <c r="H482" s="119"/>
      <c r="I482" s="119"/>
      <c r="J482" s="119"/>
      <c r="K482" s="119"/>
      <c r="L482" s="119"/>
      <c r="M482" s="119"/>
      <c r="N482" s="119"/>
      <c r="O482" s="119"/>
      <c r="P482" s="119"/>
      <c r="Q482" s="119"/>
      <c r="R482" s="119"/>
      <c r="S482" s="119"/>
      <c r="T482" s="119"/>
      <c r="U482" s="119"/>
      <c r="V482" s="119"/>
      <c r="W482" s="119"/>
      <c r="X482" s="119"/>
      <c r="Y482" s="119"/>
      <c r="Z482" s="119"/>
      <c r="AA482" s="119"/>
    </row>
    <row r="483" spans="1:27" ht="15.6" x14ac:dyDescent="0.3">
      <c r="A483" s="119"/>
      <c r="B483" s="120"/>
      <c r="C483" s="119"/>
      <c r="D483" s="119"/>
      <c r="E483" s="119"/>
      <c r="F483" s="119"/>
      <c r="G483" s="119"/>
      <c r="H483" s="119"/>
      <c r="I483" s="119"/>
      <c r="J483" s="119"/>
      <c r="K483" s="119"/>
      <c r="L483" s="119"/>
      <c r="M483" s="119"/>
      <c r="N483" s="119"/>
      <c r="O483" s="119"/>
      <c r="P483" s="119"/>
      <c r="Q483" s="119"/>
      <c r="R483" s="119"/>
      <c r="S483" s="119"/>
      <c r="T483" s="119"/>
      <c r="U483" s="119"/>
      <c r="V483" s="119"/>
      <c r="W483" s="119"/>
      <c r="X483" s="119"/>
      <c r="Y483" s="119"/>
      <c r="Z483" s="119"/>
      <c r="AA483" s="119"/>
    </row>
    <row r="484" spans="1:27" ht="15.6" x14ac:dyDescent="0.3">
      <c r="A484" s="119"/>
      <c r="B484" s="120"/>
      <c r="C484" s="119"/>
      <c r="D484" s="119"/>
      <c r="E484" s="119"/>
      <c r="F484" s="119"/>
      <c r="G484" s="119"/>
      <c r="H484" s="119"/>
      <c r="I484" s="119"/>
      <c r="J484" s="119"/>
      <c r="K484" s="119"/>
      <c r="L484" s="119"/>
      <c r="M484" s="119"/>
      <c r="N484" s="119"/>
      <c r="O484" s="119"/>
      <c r="P484" s="119"/>
      <c r="Q484" s="119"/>
      <c r="R484" s="119"/>
      <c r="S484" s="119"/>
      <c r="T484" s="119"/>
      <c r="U484" s="119"/>
      <c r="V484" s="119"/>
      <c r="W484" s="119"/>
      <c r="X484" s="119"/>
      <c r="Y484" s="119"/>
      <c r="Z484" s="119"/>
      <c r="AA484" s="119"/>
    </row>
    <row r="485" spans="1:27" ht="15.6" x14ac:dyDescent="0.3">
      <c r="A485" s="119"/>
      <c r="B485" s="120"/>
      <c r="C485" s="119"/>
      <c r="D485" s="119"/>
      <c r="E485" s="119"/>
      <c r="F485" s="119"/>
      <c r="G485" s="119"/>
      <c r="H485" s="119"/>
      <c r="I485" s="119"/>
      <c r="J485" s="119"/>
      <c r="K485" s="119"/>
      <c r="L485" s="119"/>
      <c r="M485" s="119"/>
      <c r="N485" s="119"/>
      <c r="O485" s="119"/>
      <c r="P485" s="119"/>
      <c r="Q485" s="119"/>
      <c r="R485" s="119"/>
      <c r="S485" s="119"/>
      <c r="T485" s="119"/>
      <c r="U485" s="119"/>
      <c r="V485" s="119"/>
      <c r="W485" s="119"/>
      <c r="X485" s="119"/>
      <c r="Y485" s="119"/>
      <c r="Z485" s="119"/>
      <c r="AA485" s="119"/>
    </row>
    <row r="486" spans="1:27" ht="15.6" x14ac:dyDescent="0.3">
      <c r="A486" s="119"/>
      <c r="B486" s="120"/>
      <c r="C486" s="119"/>
      <c r="D486" s="119"/>
      <c r="E486" s="119"/>
      <c r="F486" s="119"/>
      <c r="G486" s="119"/>
      <c r="H486" s="119"/>
      <c r="I486" s="119"/>
      <c r="J486" s="119"/>
      <c r="K486" s="119"/>
      <c r="L486" s="119"/>
      <c r="M486" s="119"/>
      <c r="N486" s="119"/>
      <c r="O486" s="119"/>
      <c r="P486" s="119"/>
      <c r="Q486" s="119"/>
      <c r="R486" s="119"/>
      <c r="S486" s="119"/>
      <c r="T486" s="119"/>
      <c r="U486" s="119"/>
      <c r="V486" s="119"/>
      <c r="W486" s="119"/>
      <c r="X486" s="119"/>
      <c r="Y486" s="119"/>
      <c r="Z486" s="119"/>
      <c r="AA486" s="119"/>
    </row>
    <row r="487" spans="1:27" ht="15.6" x14ac:dyDescent="0.3">
      <c r="A487" s="119"/>
      <c r="B487" s="120"/>
      <c r="C487" s="119"/>
      <c r="D487" s="119"/>
      <c r="E487" s="119"/>
      <c r="F487" s="119"/>
      <c r="G487" s="119"/>
      <c r="H487" s="119"/>
      <c r="I487" s="119"/>
      <c r="J487" s="119"/>
      <c r="K487" s="119"/>
      <c r="L487" s="119"/>
      <c r="M487" s="119"/>
      <c r="N487" s="119"/>
      <c r="O487" s="119"/>
      <c r="P487" s="119"/>
      <c r="Q487" s="119"/>
      <c r="R487" s="119"/>
      <c r="S487" s="119"/>
      <c r="T487" s="119"/>
      <c r="U487" s="119"/>
      <c r="V487" s="119"/>
      <c r="W487" s="119"/>
      <c r="X487" s="119"/>
      <c r="Y487" s="119"/>
      <c r="Z487" s="119"/>
      <c r="AA487" s="119"/>
    </row>
    <row r="488" spans="1:27" ht="15.6" x14ac:dyDescent="0.3">
      <c r="A488" s="119"/>
      <c r="B488" s="120"/>
      <c r="C488" s="119"/>
      <c r="D488" s="119"/>
      <c r="E488" s="119"/>
      <c r="F488" s="119"/>
      <c r="G488" s="119"/>
      <c r="H488" s="119"/>
      <c r="I488" s="119"/>
      <c r="J488" s="119"/>
      <c r="K488" s="119"/>
      <c r="L488" s="119"/>
      <c r="M488" s="119"/>
      <c r="N488" s="119"/>
      <c r="O488" s="119"/>
      <c r="P488" s="119"/>
      <c r="Q488" s="119"/>
      <c r="R488" s="119"/>
      <c r="S488" s="119"/>
      <c r="T488" s="119"/>
      <c r="U488" s="119"/>
      <c r="V488" s="119"/>
      <c r="W488" s="119"/>
      <c r="X488" s="119"/>
      <c r="Y488" s="119"/>
      <c r="Z488" s="119"/>
      <c r="AA488" s="119"/>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FC0B9-DB53-43DB-8B1B-D0A704E171C1}">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24" customWidth="1"/>
    <col min="2" max="2" width="12.3984375" style="424" customWidth="1"/>
    <col min="3" max="8" width="9" style="424" customWidth="1"/>
    <col min="9" max="9" width="12.3984375" style="424" customWidth="1"/>
    <col min="10" max="15" width="9" style="424" customWidth="1"/>
    <col min="16" max="16" width="12.3984375" style="424" customWidth="1"/>
    <col min="17" max="22" width="9" style="424" customWidth="1"/>
    <col min="23" max="38" width="9" style="424"/>
    <col min="39" max="16384" width="9" style="432"/>
  </cols>
  <sheetData>
    <row r="1" spans="1:22" s="424" customFormat="1" x14ac:dyDescent="0.25">
      <c r="A1" s="423" t="str">
        <f>HLOOKUP(Introduction!$G$4,nametranslations,20,FALSE)</f>
        <v>Echelles d'eau, d'assainissement et d'hygiène en milieu scolaire</v>
      </c>
      <c r="B1" s="423" t="e">
        <f ca="1">HLOOKUP([1]Introduction!$G$4,nametranslations,5,FALSE)</f>
        <v>#N/A</v>
      </c>
      <c r="C1" s="423" t="e">
        <f ca="1">HLOOKUP([1]Introduction!$G$4,nametranslations,5,FALSE)</f>
        <v>#N/A</v>
      </c>
      <c r="D1" s="423" t="e">
        <f ca="1">HLOOKUP([1]Introduction!$G$4,nametranslations,5,FALSE)</f>
        <v>#N/A</v>
      </c>
      <c r="E1" s="423" t="e">
        <f ca="1">HLOOKUP([1]Introduction!$G$4,nametranslations,5,FALSE)</f>
        <v>#N/A</v>
      </c>
      <c r="F1" s="423" t="e">
        <f ca="1">HLOOKUP([1]Introduction!$G$4,nametranslations,5,FALSE)</f>
        <v>#N/A</v>
      </c>
      <c r="G1" s="423" t="e">
        <f ca="1">HLOOKUP([1]Introduction!$G$4,nametranslations,5,FALSE)</f>
        <v>#N/A</v>
      </c>
      <c r="H1" s="423" t="e">
        <f ca="1">HLOOKUP([1]Introduction!$G$4,nametranslations,5,FALSE)</f>
        <v>#N/A</v>
      </c>
      <c r="I1" s="423" t="e">
        <f ca="1">HLOOKUP([1]Introduction!$G$4,nametranslations,5,FALSE)</f>
        <v>#N/A</v>
      </c>
      <c r="J1" s="423" t="e">
        <f ca="1">HLOOKUP([1]Introduction!$G$4,nametranslations,5,FALSE)</f>
        <v>#N/A</v>
      </c>
      <c r="K1" s="423" t="e">
        <f ca="1">HLOOKUP([1]Introduction!$G$4,nametranslations,5,FALSE)</f>
        <v>#N/A</v>
      </c>
      <c r="L1" s="423" t="e">
        <f ca="1">HLOOKUP([1]Introduction!$G$4,nametranslations,5,FALSE)</f>
        <v>#N/A</v>
      </c>
      <c r="M1" s="423" t="e">
        <f ca="1">HLOOKUP([1]Introduction!$G$4,nametranslations,5,FALSE)</f>
        <v>#N/A</v>
      </c>
      <c r="N1" s="423" t="e">
        <f ca="1">HLOOKUP([1]Introduction!$G$4,nametranslations,5,FALSE)</f>
        <v>#N/A</v>
      </c>
      <c r="O1" s="423" t="e">
        <f ca="1">HLOOKUP([1]Introduction!$G$4,nametranslations,5,FALSE)</f>
        <v>#N/A</v>
      </c>
      <c r="P1" s="423" t="e">
        <f ca="1">HLOOKUP([1]Introduction!$G$4,nametranslations,5,FALSE)</f>
        <v>#N/A</v>
      </c>
      <c r="Q1" s="423" t="e">
        <f ca="1">HLOOKUP([1]Introduction!$G$4,nametranslations,5,FALSE)</f>
        <v>#N/A</v>
      </c>
      <c r="R1" s="423" t="e">
        <f ca="1">HLOOKUP([1]Introduction!$G$4,nametranslations,5,FALSE)</f>
        <v>#N/A</v>
      </c>
      <c r="S1" s="423" t="e">
        <f ca="1">HLOOKUP([1]Introduction!$G$4,nametranslations,5,FALSE)</f>
        <v>#N/A</v>
      </c>
      <c r="T1" s="423" t="e">
        <f ca="1">HLOOKUP([1]Introduction!$G$4,nametranslations,5,FALSE)</f>
        <v>#N/A</v>
      </c>
      <c r="U1" s="423" t="e">
        <f ca="1">HLOOKUP([1]Introduction!$G$4,nametranslations,5,FALSE)</f>
        <v>#N/A</v>
      </c>
      <c r="V1" s="423" t="e">
        <f ca="1">HLOOKUP([1]Introduction!$G$4,nametranslations,5,FALSE)</f>
        <v>#N/A</v>
      </c>
    </row>
    <row r="2" spans="1:22" s="424" customFormat="1" x14ac:dyDescent="0.25">
      <c r="A2" s="423" t="e">
        <f ca="1">HLOOKUP([1]Introduction!$G$4,nametranslations,5,FALSE)</f>
        <v>#N/A</v>
      </c>
      <c r="B2" s="423" t="e">
        <f ca="1">HLOOKUP([1]Introduction!$G$4,nametranslations,5,FALSE)</f>
        <v>#N/A</v>
      </c>
      <c r="C2" s="423" t="e">
        <f ca="1">HLOOKUP([1]Introduction!$G$4,nametranslations,5,FALSE)</f>
        <v>#N/A</v>
      </c>
      <c r="D2" s="423" t="e">
        <f ca="1">HLOOKUP([1]Introduction!$G$4,nametranslations,5,FALSE)</f>
        <v>#N/A</v>
      </c>
      <c r="E2" s="423" t="e">
        <f ca="1">HLOOKUP([1]Introduction!$G$4,nametranslations,5,FALSE)</f>
        <v>#N/A</v>
      </c>
      <c r="F2" s="423" t="e">
        <f ca="1">HLOOKUP([1]Introduction!$G$4,nametranslations,5,FALSE)</f>
        <v>#N/A</v>
      </c>
      <c r="G2" s="423" t="e">
        <f ca="1">HLOOKUP([1]Introduction!$G$4,nametranslations,5,FALSE)</f>
        <v>#N/A</v>
      </c>
      <c r="H2" s="423" t="e">
        <f ca="1">HLOOKUP([1]Introduction!$G$4,nametranslations,5,FALSE)</f>
        <v>#N/A</v>
      </c>
      <c r="I2" s="423" t="e">
        <f ca="1">HLOOKUP([1]Introduction!$G$4,nametranslations,5,FALSE)</f>
        <v>#N/A</v>
      </c>
      <c r="J2" s="423" t="e">
        <f ca="1">HLOOKUP([1]Introduction!$G$4,nametranslations,5,FALSE)</f>
        <v>#N/A</v>
      </c>
      <c r="K2" s="423" t="e">
        <f ca="1">HLOOKUP([1]Introduction!$G$4,nametranslations,5,FALSE)</f>
        <v>#N/A</v>
      </c>
      <c r="L2" s="423" t="e">
        <f ca="1">HLOOKUP([1]Introduction!$G$4,nametranslations,5,FALSE)</f>
        <v>#N/A</v>
      </c>
      <c r="M2" s="423" t="e">
        <f ca="1">HLOOKUP([1]Introduction!$G$4,nametranslations,5,FALSE)</f>
        <v>#N/A</v>
      </c>
      <c r="N2" s="423" t="e">
        <f ca="1">HLOOKUP([1]Introduction!$G$4,nametranslations,5,FALSE)</f>
        <v>#N/A</v>
      </c>
      <c r="O2" s="423" t="e">
        <f ca="1">HLOOKUP([1]Introduction!$G$4,nametranslations,5,FALSE)</f>
        <v>#N/A</v>
      </c>
      <c r="P2" s="423" t="e">
        <f ca="1">HLOOKUP([1]Introduction!$G$4,nametranslations,5,FALSE)</f>
        <v>#N/A</v>
      </c>
      <c r="Q2" s="423" t="e">
        <f ca="1">HLOOKUP([1]Introduction!$G$4,nametranslations,5,FALSE)</f>
        <v>#N/A</v>
      </c>
      <c r="R2" s="423" t="e">
        <f ca="1">HLOOKUP([1]Introduction!$G$4,nametranslations,5,FALSE)</f>
        <v>#N/A</v>
      </c>
      <c r="S2" s="423" t="e">
        <f ca="1">HLOOKUP([1]Introduction!$G$4,nametranslations,5,FALSE)</f>
        <v>#N/A</v>
      </c>
      <c r="T2" s="423" t="e">
        <f ca="1">HLOOKUP([1]Introduction!$G$4,nametranslations,5,FALSE)</f>
        <v>#N/A</v>
      </c>
      <c r="U2" s="423" t="e">
        <f ca="1">HLOOKUP([1]Introduction!$G$4,nametranslations,5,FALSE)</f>
        <v>#N/A</v>
      </c>
      <c r="V2" s="423" t="e">
        <f ca="1">HLOOKUP([1]Introduction!$G$4,nametranslations,5,FALSE)</f>
        <v>#N/A</v>
      </c>
    </row>
    <row r="3" spans="1:22" s="424" customFormat="1" ht="17.399999999999999" x14ac:dyDescent="0.25">
      <c r="A3" s="425"/>
      <c r="B3" s="425"/>
      <c r="C3" s="425"/>
      <c r="D3" s="425"/>
      <c r="E3" s="425"/>
      <c r="F3" s="425"/>
      <c r="G3" s="425"/>
      <c r="H3" s="425"/>
      <c r="I3" s="425"/>
      <c r="J3" s="425"/>
      <c r="K3" s="425"/>
      <c r="L3" s="425"/>
      <c r="M3" s="425"/>
      <c r="N3" s="425"/>
      <c r="O3" s="425"/>
      <c r="P3" s="425"/>
      <c r="Q3" s="425"/>
      <c r="R3" s="425"/>
      <c r="S3" s="425"/>
      <c r="T3" s="425"/>
      <c r="U3" s="425"/>
      <c r="V3" s="425"/>
    </row>
    <row r="4" spans="1:22" ht="15.6" x14ac:dyDescent="0.3">
      <c r="B4" s="426" t="str">
        <f>HLOOKUP(Introduction!$G$4,nametranslations,85,FALSE)</f>
        <v>Eau de boisson</v>
      </c>
      <c r="E4" s="427"/>
      <c r="I4" s="428" t="str">
        <f>HLOOKUP(Introduction!$G$4,nametranslations,22,FALSE)</f>
        <v>Assainissement</v>
      </c>
      <c r="P4" s="429" t="str">
        <f>HLOOKUP(Introduction!$G$4,nametranslations,23,FALSE)</f>
        <v>Hygiène</v>
      </c>
    </row>
    <row r="6" spans="1:22" x14ac:dyDescent="0.25">
      <c r="G6" s="430"/>
      <c r="H6" s="430"/>
      <c r="I6" s="430"/>
      <c r="K6" s="430"/>
      <c r="L6" s="430"/>
    </row>
    <row r="7" spans="1:22" ht="15.6" x14ac:dyDescent="0.25">
      <c r="G7" s="430"/>
      <c r="H7" s="430"/>
      <c r="I7" s="430"/>
      <c r="K7" s="431"/>
      <c r="L7" s="430"/>
    </row>
    <row r="8" spans="1:22" x14ac:dyDescent="0.25">
      <c r="G8" s="430"/>
      <c r="H8" s="430"/>
      <c r="I8" s="430"/>
      <c r="K8" s="430"/>
      <c r="L8" s="430"/>
    </row>
    <row r="9" spans="1:22" x14ac:dyDescent="0.25">
      <c r="G9" s="430"/>
      <c r="H9" s="430"/>
      <c r="I9" s="430"/>
      <c r="K9" s="430"/>
      <c r="L9" s="430"/>
    </row>
    <row r="10" spans="1:22" x14ac:dyDescent="0.25">
      <c r="G10" s="430"/>
      <c r="H10" s="430"/>
      <c r="I10" s="430"/>
      <c r="K10" s="430"/>
      <c r="L10" s="430"/>
    </row>
    <row r="11" spans="1:22" x14ac:dyDescent="0.25">
      <c r="G11" s="430"/>
      <c r="H11" s="430"/>
      <c r="I11" s="430"/>
      <c r="K11" s="430"/>
      <c r="L11" s="430"/>
    </row>
    <row r="12" spans="1:22" x14ac:dyDescent="0.25">
      <c r="G12" s="430"/>
      <c r="H12" s="430"/>
      <c r="I12" s="430"/>
      <c r="K12" s="430"/>
      <c r="L12" s="430"/>
    </row>
    <row r="13" spans="1:22" x14ac:dyDescent="0.25">
      <c r="G13" s="430"/>
      <c r="H13" s="430"/>
      <c r="I13" s="430"/>
      <c r="K13" s="430"/>
      <c r="L13" s="430"/>
    </row>
    <row r="14" spans="1:22" x14ac:dyDescent="0.25">
      <c r="G14" s="430"/>
      <c r="H14" s="430"/>
      <c r="I14" s="430"/>
      <c r="K14" s="430"/>
      <c r="L14" s="430"/>
    </row>
    <row r="15" spans="1:22" x14ac:dyDescent="0.25">
      <c r="G15" s="430"/>
      <c r="H15" s="430"/>
      <c r="I15" s="430"/>
      <c r="K15" s="430"/>
      <c r="L15" s="430"/>
    </row>
    <row r="16" spans="1:22" x14ac:dyDescent="0.25">
      <c r="G16" s="430"/>
      <c r="H16" s="430"/>
      <c r="I16" s="430"/>
      <c r="K16" s="430"/>
      <c r="L16" s="430"/>
    </row>
    <row r="17" spans="1:47" x14ac:dyDescent="0.25">
      <c r="G17" s="430"/>
      <c r="H17" s="430"/>
      <c r="I17" s="430"/>
      <c r="K17" s="430"/>
      <c r="L17" s="430"/>
    </row>
    <row r="18" spans="1:47" x14ac:dyDescent="0.25">
      <c r="G18" s="430"/>
      <c r="H18" s="430"/>
      <c r="I18" s="430"/>
      <c r="K18" s="430"/>
      <c r="L18" s="430"/>
    </row>
    <row r="19" spans="1:47" x14ac:dyDescent="0.25">
      <c r="G19" s="430"/>
      <c r="H19" s="430"/>
      <c r="I19" s="430"/>
      <c r="K19" s="430"/>
      <c r="L19" s="430"/>
    </row>
    <row r="20" spans="1:47" x14ac:dyDescent="0.25">
      <c r="G20" s="430"/>
      <c r="H20" s="430"/>
      <c r="I20" s="430"/>
      <c r="K20" s="430"/>
      <c r="L20" s="430"/>
    </row>
    <row r="21" spans="1:47" x14ac:dyDescent="0.25">
      <c r="G21" s="430"/>
      <c r="H21" s="430"/>
      <c r="I21" s="430"/>
      <c r="K21" s="430"/>
      <c r="L21" s="430"/>
    </row>
    <row r="23" spans="1:47" x14ac:dyDescent="0.25">
      <c r="B23" s="433"/>
    </row>
    <row r="25" spans="1:47" x14ac:dyDescent="0.25">
      <c r="B25" s="434"/>
      <c r="C25" s="434" t="str">
        <f>+IF(OR((C28=Key!$I$26&amp;"*"),(D28=Key!$I$28&amp;"*"),(E28=Key!$I$27&amp;"*"),(F28=Key!$I$29&amp;"*"),(G28=Key!$I$30&amp;"*"),(H28=Key!$I$31&amp;"*"),(C28=Key!$I$26&amp;"*^"),(D28=Key!$I$28&amp;"*^"),(E28=Key!$I$27&amp;"*^"),(F28="*^"),(G28=Key!$I$30&amp;"*^"),(H28=Key!$I$31&amp;"*^")),"*"&amp;HLOOKUP(Introduction!$G$4,nametranslations,35,FALSE),"")</f>
        <v>*Aucune estimation de service de base disponible</v>
      </c>
      <c r="J25" s="434" t="str">
        <f>+IF(OR((J28=Key!$I$26&amp;"*"),(K28=Key!$I$28&amp;"*"),(L28=Key!$I$27&amp;"*"),(M28=Key!$I$29&amp;"*"),(N28=Key!$I$30&amp;"*"),(O28=Key!$I$31&amp;"*"),(J28=Key!$I$26&amp;"*^"),(K28=Key!$I$28&amp;"*^"),(L28=Key!$I$27&amp;"*^"),(M28="*^"),(N28=Key!$I$30&amp;"*^"),(O28=Key!$I$31&amp;"*^")),"*"&amp;HLOOKUP(Introduction!$G$4,nametranslations,35,FALSE),"")</f>
        <v>*Aucune estimation de service de base disponible</v>
      </c>
      <c r="Q25" s="434" t="str">
        <f>+IF(OR((Q28=Key!$I$26&amp;"*"),(R28=Key!$I$28&amp;"*"),(S28=Key!$I$27&amp;"*"),(T28=Key!$I$29&amp;"*"),(U28=Key!$I$30&amp;"*"),(V28=Key!$I$31&amp;"*"),(Q28=Key!$I$26&amp;"*^"),(R28=Key!$I$28&amp;"*^"),(S28=Key!$I$27&amp;"*^"),(T28="*^"),(U28=Key!$I$30&amp;"*^"),(V28=Key!$I$31&amp;"*^")),"*"&amp;HLOOKUP(Introduction!$G$4,nametranslations,35,FALSE),"")</f>
        <v>*Aucune estimation de service de base disponible</v>
      </c>
    </row>
    <row r="26" spans="1:47" ht="15.6" thickBot="1" x14ac:dyDescent="0.3">
      <c r="B26" s="433"/>
      <c r="C26" s="434" t="str">
        <f>+IF(OR((C28=Key!$I$26&amp;"*^"),(D28=Key!$I$28&amp;"*^"),(E28=Key!$I$27&amp;"*^"),(F28=Key!$I$29&amp;"*^"),(G28=Key!$I$30&amp;"*^"),(H28=Key!$I$31&amp;"^")),HLOOKUP(Introduction!$G$4,nametranslations,155,FALSE),"")</f>
        <v/>
      </c>
      <c r="J26" s="434" t="str">
        <f>+IF(OR((J28=Key!$I$26&amp;"*^"),(K28=Key!$I$28&amp;"*^"),(L28=Key!$I$27&amp;"*^"),(M28=Key!$I$29&amp;"*^"),(N28=Key!$I$30&amp;"*^"),(O28=Key!$I$31&amp;"^")),HLOOKUP(Introduction!$G$4,nametranslations,155,FALSE),"")</f>
        <v/>
      </c>
      <c r="Q26" s="434" t="str">
        <f>+IF(OR((Q28=Key!$I$26&amp;"*^"),(R28=Key!$I$28&amp;"*^"),(S28=Key!$I$27&amp;"*^"),(T28=Key!$I$29&amp;"*^"),(U28=Key!$I$30&amp;"*^"),(V28=Key!$I$31&amp;"^")),HLOOKUP(Introduction!$G$4,nametranslations,156,FALSE),"")</f>
        <v/>
      </c>
    </row>
    <row r="27" spans="1:47" x14ac:dyDescent="0.25">
      <c r="B27" s="435" t="str">
        <f>+Introduction!C7</f>
        <v>Italie</v>
      </c>
      <c r="C27" s="436" t="str">
        <f>HLOOKUP(Introduction!$G$4,nametranslations,21,FALSE)</f>
        <v>Eau</v>
      </c>
      <c r="D27" s="436" t="str">
        <f ca="1">HLOOKUP([1]Introduction!$G$4,nametranslations,21,FALSE)</f>
        <v>Eau</v>
      </c>
      <c r="E27" s="436" t="str">
        <f ca="1">HLOOKUP([1]Introduction!$G$4,nametranslations,21,FALSE)</f>
        <v>Eau</v>
      </c>
      <c r="F27" s="436" t="str">
        <f ca="1">HLOOKUP([1]Introduction!$G$4,nametranslations,21,FALSE)</f>
        <v>Eau</v>
      </c>
      <c r="G27" s="436" t="str">
        <f ca="1">HLOOKUP([1]Introduction!$G$4,nametranslations,21,FALSE)</f>
        <v>Eau</v>
      </c>
      <c r="H27" s="436" t="str">
        <f ca="1">HLOOKUP([1]Introduction!$G$4,nametranslations,21,FALSE)</f>
        <v>Eau</v>
      </c>
      <c r="I27" s="437" t="str">
        <f>+B27</f>
        <v>Italie</v>
      </c>
      <c r="J27" s="438" t="str">
        <f>HLOOKUP(Introduction!$G$4,nametranslations,22,FALSE)</f>
        <v>Assainissement</v>
      </c>
      <c r="K27" s="439" t="str">
        <f ca="1">HLOOKUP([1]Introduction!$G$4,nametranslations,21,FALSE)</f>
        <v>Eau</v>
      </c>
      <c r="L27" s="439" t="str">
        <f ca="1">HLOOKUP([1]Introduction!$G$4,nametranslations,21,FALSE)</f>
        <v>Eau</v>
      </c>
      <c r="M27" s="439" t="str">
        <f ca="1">HLOOKUP([1]Introduction!$G$4,nametranslations,21,FALSE)</f>
        <v>Eau</v>
      </c>
      <c r="N27" s="439" t="str">
        <f ca="1">HLOOKUP([1]Introduction!$G$4,nametranslations,21,FALSE)</f>
        <v>Eau</v>
      </c>
      <c r="O27" s="439" t="str">
        <f ca="1">HLOOKUP([1]Introduction!$G$4,nametranslations,21,FALSE)</f>
        <v>Eau</v>
      </c>
      <c r="P27" s="440" t="str">
        <f>+B27</f>
        <v>Italie</v>
      </c>
      <c r="Q27" s="441" t="str">
        <f>HLOOKUP(Introduction!$G$4,nametranslations,23,FALSE)</f>
        <v>Hygiène</v>
      </c>
      <c r="R27" s="441" t="str">
        <f ca="1">HLOOKUP([1]Introduction!$G$4,nametranslations,21,FALSE)</f>
        <v>Eau</v>
      </c>
      <c r="S27" s="441" t="str">
        <f ca="1">HLOOKUP([1]Introduction!$G$4,nametranslations,21,FALSE)</f>
        <v>Eau</v>
      </c>
      <c r="T27" s="441" t="str">
        <f ca="1">HLOOKUP([1]Introduction!$G$4,nametranslations,21,FALSE)</f>
        <v>Eau</v>
      </c>
      <c r="U27" s="441" t="str">
        <f ca="1">HLOOKUP([1]Introduction!$G$4,nametranslations,21,FALSE)</f>
        <v>Eau</v>
      </c>
      <c r="V27" s="442" t="str">
        <f ca="1">HLOOKUP([1]Introduction!$G$4,nametranslations,21,FALSE)</f>
        <v>Eau</v>
      </c>
      <c r="AM27" s="424"/>
      <c r="AN27" s="424"/>
      <c r="AO27" s="424"/>
      <c r="AP27" s="424"/>
      <c r="AQ27" s="424"/>
      <c r="AR27" s="424"/>
      <c r="AS27" s="424"/>
      <c r="AT27" s="424"/>
      <c r="AU27" s="424"/>
    </row>
    <row r="28" spans="1:47" x14ac:dyDescent="0.25">
      <c r="B28" s="443"/>
      <c r="C28" s="444" t="str">
        <f>IF(AND(C30=0.0000000001,C31=0.0000000001,C32=0.0000000001), Key!$I$26&amp;"*",IF(AND(C30=0.0000000001,ISNUMBER(C32)),Key!I26&amp;"*", Key!$I$26))</f>
        <v>Total</v>
      </c>
      <c r="D28" s="445" t="str">
        <f>IF(AND(D30=0.0000000001,D31=0.0000000001,D32=0.0000000001), Key!$I$28&amp;"*",IF(AND(D30=0.0000000001,ISNUMBER(D32)),Key!$I$28&amp;"*", Key!$I$28))</f>
        <v>Urbain*</v>
      </c>
      <c r="E28" s="445" t="str">
        <f>IF(AND(E30=0.0000000001,E31=0.0000000001,E32=0.0000000001), Key!$I$27&amp;"*",IF(AND(E30=0.0000000001,ISNUMBER(E32)),Key!$I$27&amp;"*", Key!$I$27))</f>
        <v>Rural*</v>
      </c>
      <c r="F28" s="445" t="str">
        <f>IF(AND(F30=0.0000000001,F31=0.0000000001,F32=0.0000000001), Key!$I$29&amp;"*",IF(AND(F30=0.0000000001,ISNUMBER(F32)),Key!$I$29&amp;"*", Key!$I$29))</f>
        <v>Pré-primaire*</v>
      </c>
      <c r="G28" s="445" t="str">
        <f>IF(AND(G30=0.0000000001,G31=0.0000000001,G32=0.0000000001), Key!$I$30&amp;"*",IF(AND(G30=0.0000000001,ISNUMBER(G32)),Key!$I$30&amp;"*", Key!$I$30))</f>
        <v>Primaire</v>
      </c>
      <c r="H28" s="445" t="str">
        <f>IF(AND(H30=0.0000000001,H31=0.0000000001,H32=0.0000000001), Key!$I$31&amp;"*",IF(AND(H30=0.0000000001,ISNUMBER(H32)),Key!$I$31&amp;"*", Key!$I$31))</f>
        <v>Secondaire</v>
      </c>
      <c r="I28" s="443"/>
      <c r="J28" s="446" t="str">
        <f>IF(AND(J30=0.0000000001,J31=0.0000000001,J32=0.0000000001), Key!$I$26&amp;"*",IF(AND(J30=0.0000000001,ISNUMBER(J32)),Key!I26&amp;"*", Key!$I$26))</f>
        <v>Total</v>
      </c>
      <c r="K28" s="445" t="str">
        <f>IF(AND(K30=0.0000000001,K31=0.0000000001,K32=0.0000000001), Key!$I$28&amp;"*",IF(AND(K30=0.0000000001,ISNUMBER(K32)),Key!$I$28&amp;"*", Key!$I$28))</f>
        <v>Urbain*</v>
      </c>
      <c r="L28" s="445" t="str">
        <f>IF(AND(L30=0.0000000001,L31=0.0000000001,L32=0.0000000001), Key!$I$27&amp;"*",IF(AND(L30=0.0000000001,ISNUMBER(L32)),Key!$I$27&amp;"*", Key!$I$27))</f>
        <v>Rural*</v>
      </c>
      <c r="M28" s="445" t="str">
        <f>IF(AND(M30=0.0000000001,M31=0.0000000001,M32=0.0000000001), Key!$I$29&amp;"*",IF(AND(M30=0.0000000001,ISNUMBER(M32)),Key!$I$29&amp;"*", Key!$I$29))</f>
        <v>Pré-primaire*</v>
      </c>
      <c r="N28" s="445" t="str">
        <f>IF(AND(N30=0.0000000001,N31=0.0000000001,N32=0.0000000001), Key!$I$30&amp;"*",IF(AND(N30=0.0000000001,ISNUMBER(N32)),Key!$I$30&amp;"*", Key!$I$30))</f>
        <v>Primaire</v>
      </c>
      <c r="O28" s="445" t="str">
        <f>IF(AND(O30=0.0000000001,O31=0.0000000001,O32=0.0000000001), Key!$I$31&amp;"*",IF(AND(O30=0.0000000001,ISNUMBER(O32)),Key!$I$31&amp;"*", Key!$I$31))</f>
        <v>Secondaire</v>
      </c>
      <c r="P28" s="447"/>
      <c r="Q28" s="448" t="str">
        <f>IF(AND(Q30=0.0000000001,Q31=0.0000000001,Q32=0.0000000001), Key!$I$26&amp;"*",IF(AND(Q30=0.0000000001,ISNUMBER(Q32)),Key!I26&amp;"*", Key!$I$26))</f>
        <v>Total</v>
      </c>
      <c r="R28" s="445" t="str">
        <f>IF(AND(R30=0.0000000001,R31=0.0000000001,R32=0.0000000001), Key!$I$28&amp;"*",IF(AND(R30=0.0000000001,ISNUMBER(R32)),Key!$I$28&amp;"*", Key!$I$28))</f>
        <v>Urbain*</v>
      </c>
      <c r="S28" s="445" t="str">
        <f>IF(AND(S30=0.0000000001,S31=0.0000000001,S32=0.0000000001), Key!$I$27&amp;"*",IF(AND(S30=0.0000000001,ISNUMBER(S32)),Key!$I$27&amp;"*", Key!$I$27))</f>
        <v>Rural*</v>
      </c>
      <c r="T28" s="445" t="str">
        <f>IF(AND(T30=0.0000000001,T31=0.0000000001,T32=0.0000000001), Key!$I$29&amp;"*",IF(AND(T30=0.0000000001,ISNUMBER(T32)),Key!$I$29&amp;"*", Key!$I$29))</f>
        <v>Pré-primaire*</v>
      </c>
      <c r="U28" s="445" t="str">
        <f>IF(AND(U30=0.0000000001,U31=0.0000000001,U32=0.0000000001), Key!$I$30&amp;"*",IF(AND(U30=0.0000000001,ISNUMBER(U32)),Key!$I$30&amp;"*", Key!$I$30))</f>
        <v>Primaire</v>
      </c>
      <c r="V28" s="449" t="str">
        <f>IF(AND(V30=0.0000000001,V31=0.0000000001,V32=0.0000000001), Key!$I$31&amp;"*",IF(AND(V30=0.0000000001,ISNUMBER(V32)),Key!$I$31&amp;"*", Key!$I$31))</f>
        <v>Secondaire</v>
      </c>
      <c r="AM28" s="424"/>
      <c r="AN28" s="424"/>
      <c r="AO28" s="424"/>
      <c r="AP28" s="424"/>
      <c r="AQ28" s="424"/>
      <c r="AR28" s="424"/>
      <c r="AS28" s="424"/>
      <c r="AT28" s="424"/>
      <c r="AU28" s="424"/>
    </row>
    <row r="29" spans="1:47" ht="15.6" thickBot="1" x14ac:dyDescent="0.3">
      <c r="B29" s="443"/>
      <c r="C29" s="450">
        <f>IF(ISNUMBER(Regressions!B4), Regressions!B4, "-")</f>
        <v>2025</v>
      </c>
      <c r="D29" s="451">
        <f>C29</f>
        <v>2025</v>
      </c>
      <c r="E29" s="451">
        <f>D29</f>
        <v>2025</v>
      </c>
      <c r="F29" s="451">
        <f>E29</f>
        <v>2025</v>
      </c>
      <c r="G29" s="451">
        <f>F29</f>
        <v>2025</v>
      </c>
      <c r="H29" s="451">
        <f>F29</f>
        <v>2025</v>
      </c>
      <c r="I29" s="443"/>
      <c r="J29" s="452">
        <f>IF(ISNUMBER(Regressions!K4), Regressions!K4, "-")</f>
        <v>2025</v>
      </c>
      <c r="K29" s="453">
        <f>J29</f>
        <v>2025</v>
      </c>
      <c r="L29" s="453">
        <f>K29</f>
        <v>2025</v>
      </c>
      <c r="M29" s="453">
        <f>L29</f>
        <v>2025</v>
      </c>
      <c r="N29" s="453">
        <f>M29</f>
        <v>2025</v>
      </c>
      <c r="O29" s="453">
        <f>M29</f>
        <v>2025</v>
      </c>
      <c r="P29" s="447"/>
      <c r="Q29" s="454">
        <f>IF(ISNUMBER(Regressions!T4), Regressions!T4, "-")</f>
        <v>2025</v>
      </c>
      <c r="R29" s="455">
        <f>Q29</f>
        <v>2025</v>
      </c>
      <c r="S29" s="455">
        <f>R29</f>
        <v>2025</v>
      </c>
      <c r="T29" s="455">
        <f>S29</f>
        <v>2025</v>
      </c>
      <c r="U29" s="455">
        <f>T29</f>
        <v>2025</v>
      </c>
      <c r="V29" s="456">
        <f>T29</f>
        <v>2025</v>
      </c>
      <c r="AM29" s="424"/>
      <c r="AN29" s="424"/>
      <c r="AO29" s="424"/>
      <c r="AP29" s="424"/>
      <c r="AQ29" s="424"/>
      <c r="AR29" s="424"/>
      <c r="AS29" s="424"/>
      <c r="AT29" s="424"/>
      <c r="AU29" s="424"/>
    </row>
    <row r="30" spans="1:47" x14ac:dyDescent="0.25">
      <c r="A30" s="457" t="str">
        <f>+Key!I46</f>
        <v>Service de base</v>
      </c>
      <c r="B30" s="458" t="s">
        <v>139</v>
      </c>
      <c r="C30" s="459">
        <f>IF(ISNUMBER(Regressions!C4), Regressions!C4, 0.0000000001)</f>
        <v>100</v>
      </c>
      <c r="D30" s="459">
        <f>IF(ISNUMBER(Regressions!D4), Regressions!D4, 0.0000000001)</f>
        <v>1E-10</v>
      </c>
      <c r="E30" s="459">
        <f>IF(ISNUMBER(Regressions!E4), Regressions!E4, 0.0000000001)</f>
        <v>1E-10</v>
      </c>
      <c r="F30" s="459">
        <f>IF(ISNUMBER(Regressions!F4), Regressions!F4, 0.0000000001)</f>
        <v>1E-10</v>
      </c>
      <c r="G30" s="459">
        <f>IF(ISNUMBER(Regressions!G4), Regressions!G4, 0.0000000001)</f>
        <v>100</v>
      </c>
      <c r="H30" s="459">
        <f>IF(ISNUMBER(Regressions!H4), Regressions!H4, 0.0000000001)</f>
        <v>100</v>
      </c>
      <c r="I30" s="460" t="s">
        <v>139</v>
      </c>
      <c r="J30" s="459">
        <f>IF(ISNUMBER(Regressions!L4), Regressions!L4,0.0000000001)</f>
        <v>100</v>
      </c>
      <c r="K30" s="459">
        <f>IF(ISNUMBER(Regressions!M4), Regressions!M4,0.0000000001)</f>
        <v>1E-10</v>
      </c>
      <c r="L30" s="459">
        <f>IF(ISNUMBER(Regressions!N4), Regressions!N4,0.0000000001)</f>
        <v>1E-10</v>
      </c>
      <c r="M30" s="459">
        <f>IF(ISNUMBER(Regressions!O4), Regressions!O4,0.0000000001)</f>
        <v>1E-10</v>
      </c>
      <c r="N30" s="459">
        <f>IF(ISNUMBER(Regressions!P4), Regressions!P4,0.0000000001)</f>
        <v>100</v>
      </c>
      <c r="O30" s="459">
        <f>IF(ISNUMBER(Regressions!Q4), Regressions!Q4,0.0000000001)</f>
        <v>100</v>
      </c>
      <c r="P30" s="461" t="s">
        <v>139</v>
      </c>
      <c r="Q30" s="459">
        <f>IF(ISNUMBER(Regressions!U4), Regressions!U4,0.0000000001)</f>
        <v>100</v>
      </c>
      <c r="R30" s="459">
        <f>IF(ISNUMBER(Regressions!V4), Regressions!V4,0.0000000001)</f>
        <v>1E-10</v>
      </c>
      <c r="S30" s="459">
        <f>IF(ISNUMBER(Regressions!W4), Regressions!W4,0.0000000001)</f>
        <v>1E-10</v>
      </c>
      <c r="T30" s="459">
        <f>IF(ISNUMBER(Regressions!X4), Regressions!X4,0.0000000001)</f>
        <v>1E-10</v>
      </c>
      <c r="U30" s="459">
        <f>IF(ISNUMBER(Regressions!Y4), Regressions!Y4,0.0000000001)</f>
        <v>100</v>
      </c>
      <c r="V30" s="462">
        <f>IF(ISNUMBER(Regressions!Z4), Regressions!Z4,0.0000000001)</f>
        <v>100</v>
      </c>
      <c r="AM30" s="424"/>
      <c r="AN30" s="424"/>
      <c r="AO30" s="424"/>
      <c r="AP30" s="424"/>
      <c r="AQ30" s="424"/>
      <c r="AR30" s="424"/>
      <c r="AS30" s="424"/>
      <c r="AT30" s="424"/>
      <c r="AU30" s="424"/>
    </row>
    <row r="31" spans="1:47" x14ac:dyDescent="0.25">
      <c r="A31" s="457" t="str">
        <f>+Key!I47</f>
        <v>Service limité</v>
      </c>
      <c r="B31" s="463" t="s">
        <v>140</v>
      </c>
      <c r="C31" s="459">
        <f>IF(ISNUMBER(Regressions!C5), Regressions!C5, 0.0000000001)</f>
        <v>0</v>
      </c>
      <c r="D31" s="459">
        <f>IF(ISNUMBER(Regressions!D5), Regressions!D5, 0.0000000001)</f>
        <v>1E-10</v>
      </c>
      <c r="E31" s="459">
        <f>IF(ISNUMBER(Regressions!E5), Regressions!E5, 0.0000000001)</f>
        <v>1E-10</v>
      </c>
      <c r="F31" s="459">
        <f>IF(ISNUMBER(Regressions!F5), Regressions!F5, 0.0000000001)</f>
        <v>1E-10</v>
      </c>
      <c r="G31" s="459">
        <f>IF(ISNUMBER(Regressions!G5), Regressions!G5, 0.0000000001)</f>
        <v>0</v>
      </c>
      <c r="H31" s="459">
        <f>IF(ISNUMBER(Regressions!H5), Regressions!H5, 0.0000000001)</f>
        <v>0</v>
      </c>
      <c r="I31" s="464" t="s">
        <v>140</v>
      </c>
      <c r="J31" s="459">
        <f>IF(ISNUMBER(Regressions!L5), Regressions!L5,0.0000000001)</f>
        <v>0</v>
      </c>
      <c r="K31" s="459">
        <f>IF(ISNUMBER(Regressions!M5), Regressions!M5,0.0000000001)</f>
        <v>1E-10</v>
      </c>
      <c r="L31" s="459">
        <f>IF(ISNUMBER(Regressions!N5), Regressions!N5,0.0000000001)</f>
        <v>1E-10</v>
      </c>
      <c r="M31" s="459">
        <f>IF(ISNUMBER(Regressions!O5), Regressions!O5,0.0000000001)</f>
        <v>1E-10</v>
      </c>
      <c r="N31" s="459">
        <f>IF(ISNUMBER(Regressions!P5), Regressions!P5,0.0000000001)</f>
        <v>0</v>
      </c>
      <c r="O31" s="459">
        <f>IF(ISNUMBER(Regressions!Q5), Regressions!Q5,0.0000000001)</f>
        <v>0</v>
      </c>
      <c r="P31" s="465" t="s">
        <v>140</v>
      </c>
      <c r="Q31" s="459">
        <f>IF(ISNUMBER(Regressions!U5), Regressions!U5,0.0000000001)</f>
        <v>0</v>
      </c>
      <c r="R31" s="459">
        <f>IF(ISNUMBER(Regressions!V5), Regressions!V5,0.0000000001)</f>
        <v>1E-10</v>
      </c>
      <c r="S31" s="459">
        <f>IF(ISNUMBER(Regressions!W5), Regressions!W5,0.0000000001)</f>
        <v>1E-10</v>
      </c>
      <c r="T31" s="459">
        <f>IF(ISNUMBER(Regressions!X5), Regressions!X5,0.0000000001)</f>
        <v>1E-10</v>
      </c>
      <c r="U31" s="459">
        <f>IF(ISNUMBER(Regressions!Y5), Regressions!Y5,0.0000000001)</f>
        <v>0</v>
      </c>
      <c r="V31" s="462">
        <f>IF(ISNUMBER(Regressions!Z5), Regressions!Z5,0.0000000001)</f>
        <v>0</v>
      </c>
      <c r="AM31" s="424"/>
      <c r="AN31" s="424"/>
      <c r="AO31" s="424"/>
      <c r="AP31" s="424"/>
      <c r="AQ31" s="424"/>
      <c r="AR31" s="424"/>
      <c r="AS31" s="424"/>
      <c r="AT31" s="424"/>
      <c r="AU31" s="424"/>
    </row>
    <row r="32" spans="1:47" x14ac:dyDescent="0.25">
      <c r="A32" s="457" t="str">
        <f>+Key!I48</f>
        <v>Pas de service</v>
      </c>
      <c r="B32" s="463" t="s">
        <v>138</v>
      </c>
      <c r="C32" s="459">
        <f>IF(ISNUMBER(Regressions!C6), Regressions!C6, 0.0000000001)</f>
        <v>0</v>
      </c>
      <c r="D32" s="459">
        <f>IF(ISNUMBER(Regressions!D6), Regressions!D6, 0.0000000001)</f>
        <v>1E-10</v>
      </c>
      <c r="E32" s="459">
        <f>IF(ISNUMBER(Regressions!E6), Regressions!E6, 0.0000000001)</f>
        <v>1E-10</v>
      </c>
      <c r="F32" s="459">
        <f>IF(ISNUMBER(Regressions!F6), Regressions!F6, 0.0000000001)</f>
        <v>1E-10</v>
      </c>
      <c r="G32" s="459">
        <f>IF(ISNUMBER(Regressions!G6), Regressions!G6, 0.0000000001)</f>
        <v>0</v>
      </c>
      <c r="H32" s="459">
        <f>IF(ISNUMBER(Regressions!H6), Regressions!H6, 0.0000000001)</f>
        <v>0</v>
      </c>
      <c r="I32" s="466" t="s">
        <v>138</v>
      </c>
      <c r="J32" s="459">
        <f>IF(ISNUMBER(Regressions!L6), Regressions!L6,0.0000000001)</f>
        <v>0</v>
      </c>
      <c r="K32" s="459">
        <f>IF(ISNUMBER(Regressions!M6), Regressions!M6,0.0000000001)</f>
        <v>1E-10</v>
      </c>
      <c r="L32" s="459">
        <f>IF(ISNUMBER(Regressions!N6), Regressions!N6,0.0000000001)</f>
        <v>1E-10</v>
      </c>
      <c r="M32" s="459">
        <f>IF(ISNUMBER(Regressions!O6), Regressions!O6,0.0000000001)</f>
        <v>1E-10</v>
      </c>
      <c r="N32" s="459">
        <f>IF(ISNUMBER(Regressions!P6), Regressions!P6,0.0000000001)</f>
        <v>0</v>
      </c>
      <c r="O32" s="459">
        <f>IF(ISNUMBER(Regressions!Q6), Regressions!Q6,0.0000000001)</f>
        <v>0</v>
      </c>
      <c r="P32" s="467" t="s">
        <v>138</v>
      </c>
      <c r="Q32" s="459">
        <f>IF(ISNUMBER(Regressions!U6), Regressions!U6,0.0000000001)</f>
        <v>0</v>
      </c>
      <c r="R32" s="459">
        <f>IF(ISNUMBER(Regressions!V6), Regressions!V6,0.0000000001)</f>
        <v>1E-10</v>
      </c>
      <c r="S32" s="459">
        <f>IF(ISNUMBER(Regressions!W6), Regressions!W6,0.0000000001)</f>
        <v>1E-10</v>
      </c>
      <c r="T32" s="459">
        <f>IF(ISNUMBER(Regressions!X6), Regressions!X6,0.0000000001)</f>
        <v>1E-10</v>
      </c>
      <c r="U32" s="459">
        <f>IF(ISNUMBER(Regressions!Y6), Regressions!Y6,0.0000000001)</f>
        <v>0</v>
      </c>
      <c r="V32" s="462">
        <f>IF(ISNUMBER(Regressions!Z6), Regressions!Z6,0.0000000001)</f>
        <v>0</v>
      </c>
      <c r="AM32" s="424"/>
      <c r="AN32" s="424"/>
      <c r="AO32" s="424"/>
      <c r="AP32" s="424"/>
      <c r="AQ32" s="424"/>
      <c r="AR32" s="424"/>
      <c r="AS32" s="424"/>
      <c r="AT32" s="424"/>
      <c r="AU32" s="424"/>
    </row>
    <row r="33" spans="1:22" ht="15.6" thickBot="1" x14ac:dyDescent="0.3">
      <c r="A33" s="457" t="str">
        <f>+Key!I49</f>
        <v>Données insuffisantes</v>
      </c>
      <c r="B33" s="468" t="s">
        <v>192</v>
      </c>
      <c r="C33" s="469">
        <f>IF(ISNUMBER(Regressions!C7), Regressions!C7, 0.0000000001)</f>
        <v>0</v>
      </c>
      <c r="D33" s="469">
        <f>IF(ISNUMBER(Regressions!D7), Regressions!D7, 0.0000000001)</f>
        <v>100</v>
      </c>
      <c r="E33" s="469">
        <f>IF(ISNUMBER(Regressions!E7), Regressions!E7, 0.0000000001)</f>
        <v>100</v>
      </c>
      <c r="F33" s="469">
        <f>IF(ISNUMBER(Regressions!F7), Regressions!F7, 0.0000000001)</f>
        <v>100</v>
      </c>
      <c r="G33" s="469">
        <f>IF(ISNUMBER(Regressions!G7), Regressions!G7, 0.0000000001)</f>
        <v>0</v>
      </c>
      <c r="H33" s="469">
        <f>IF(ISNUMBER(Regressions!H7), Regressions!H7, 0.0000000001)</f>
        <v>0</v>
      </c>
      <c r="I33" s="470" t="s">
        <v>192</v>
      </c>
      <c r="J33" s="471">
        <f>IF(ISNUMBER(Regressions!L7), Regressions!L7,0.0000000001)</f>
        <v>0</v>
      </c>
      <c r="K33" s="469">
        <f>IF(ISNUMBER(Regressions!M7), Regressions!M7,0.0000000001)</f>
        <v>100</v>
      </c>
      <c r="L33" s="469">
        <f>IF(ISNUMBER(Regressions!N7), Regressions!N7,0.0000000001)</f>
        <v>100</v>
      </c>
      <c r="M33" s="469">
        <f>IF(ISNUMBER(Regressions!O7), Regressions!O7,0.0000000001)</f>
        <v>100</v>
      </c>
      <c r="N33" s="469">
        <f>IF(ISNUMBER(Regressions!P7), Regressions!P7,0.0000000001)</f>
        <v>0</v>
      </c>
      <c r="O33" s="469">
        <f>IF(ISNUMBER(Regressions!Q7), Regressions!Q7,0.0000000001)</f>
        <v>0</v>
      </c>
      <c r="P33" s="472" t="s">
        <v>192</v>
      </c>
      <c r="Q33" s="471">
        <f>IF(ISNUMBER(Regressions!U7), Regressions!U7,0.0000000001)</f>
        <v>0</v>
      </c>
      <c r="R33" s="471">
        <f>IF(ISNUMBER(Regressions!V7), Regressions!V7,0.0000000001)</f>
        <v>100</v>
      </c>
      <c r="S33" s="469">
        <f>IF(ISNUMBER(Regressions!W7), Regressions!W7,0.0000000001)</f>
        <v>100</v>
      </c>
      <c r="T33" s="469">
        <f>IF(ISNUMBER(Regressions!X7), Regressions!X7,0.0000000001)</f>
        <v>100</v>
      </c>
      <c r="U33" s="469">
        <f>IF(ISNUMBER(Regressions!Y7), Regressions!Y7,0.0000000001)</f>
        <v>0</v>
      </c>
      <c r="V33" s="473">
        <f>IF(ISNUMBER(Regressions!Z7), Regressions!Z7,0.0000000001)</f>
        <v>0</v>
      </c>
    </row>
    <row r="34" spans="1:22" x14ac:dyDescent="0.25">
      <c r="B34" s="474" t="str">
        <f>HLOOKUP(Introduction!$G$4,nametranslations,34,FALSE)</f>
        <v>Source : OMS/UNICEF JMP (2026)</v>
      </c>
    </row>
    <row r="35" spans="1:22" ht="5.25" customHeight="1" x14ac:dyDescent="0.25"/>
    <row r="36" spans="1:22" s="424" customFormat="1" ht="49.5" customHeight="1" x14ac:dyDescent="0.25">
      <c r="B36" s="475" t="str">
        <f>+Key!I46</f>
        <v>Service de base</v>
      </c>
      <c r="C36" s="476" t="str">
        <f>+HLOOKUP(Introduction!$G$4,Key!A:G,158,FALSE)</f>
        <v>Eau de boisson provenant d’un point d’eau amélioré, disponible dans l’établissement scolaire au moment de l’enquête</v>
      </c>
      <c r="D36" s="476"/>
      <c r="E36" s="476"/>
      <c r="F36" s="476"/>
      <c r="G36" s="476"/>
      <c r="H36" s="476"/>
      <c r="I36" s="475" t="str">
        <f>+Key!I46</f>
        <v>Service de base</v>
      </c>
      <c r="J36" s="477" t="str">
        <f>+HLOOKUP(Introduction!$G$4,Key!A:G,162,FALSE)</f>
        <v>Installations d’assainissement améliorées non mixtes et utilisables (disponibles, fonctionnelles et privées) dans l’établissement scolaire au moment de l’enquête</v>
      </c>
      <c r="K36" s="478"/>
      <c r="L36" s="478"/>
      <c r="M36" s="478"/>
      <c r="N36" s="478"/>
      <c r="O36" s="478"/>
      <c r="P36" s="475" t="str">
        <f>+Key!I46</f>
        <v>Service de base</v>
      </c>
      <c r="Q36" s="479" t="str">
        <f>+HLOOKUP(Introduction!$G$4,Key!A:G,165,FALSE)</f>
        <v>Installations de lavage des mains disposant d’eau et de savon dans l’établissement scolaire au moment de l’enquête</v>
      </c>
      <c r="R36" s="479"/>
      <c r="S36" s="479"/>
      <c r="T36" s="479"/>
      <c r="U36" s="479"/>
      <c r="V36" s="479"/>
    </row>
    <row r="37" spans="1:22" ht="49.5" customHeight="1" x14ac:dyDescent="0.25">
      <c r="B37" s="475" t="str">
        <f>+Key!I47</f>
        <v>Service limité</v>
      </c>
      <c r="C37" s="480" t="str">
        <f>+HLOOKUP(Introduction!$G$4,Key!A:G,159,FALSE)</f>
        <v>Eau de boisson provenant d’un point d’eau amélioré, mais non disponible dans l’établissement scolaire au moment de l’enquête</v>
      </c>
      <c r="D37" s="480"/>
      <c r="E37" s="480"/>
      <c r="F37" s="480"/>
      <c r="G37" s="480"/>
      <c r="H37" s="480"/>
      <c r="I37" s="475" t="str">
        <f>+Key!I47</f>
        <v>Service limité</v>
      </c>
      <c r="J37" s="480" t="str">
        <f>+HLOOKUP(Introduction!$G$4,Key!A:G,163,FALSE)</f>
        <v>Installations d’assainissement améliorées présentes, mais mixtes ou non utilisables, dans l’établissement scolaire au moment de l’enquête</v>
      </c>
      <c r="K37" s="480"/>
      <c r="L37" s="480"/>
      <c r="M37" s="480"/>
      <c r="N37" s="480"/>
      <c r="O37" s="480"/>
      <c r="P37" s="475" t="str">
        <f>+Key!I47</f>
        <v>Service limité</v>
      </c>
      <c r="Q37" s="480" t="str">
        <f>+HLOOKUP(Introduction!$G$4,Key!A:G,166,FALSE)</f>
        <v>Installations de lavage des mains disposant d’eau, mais pas de savon, dans l’établissement scolaire au moment de l’enquête</v>
      </c>
      <c r="R37" s="480"/>
      <c r="S37" s="480"/>
      <c r="T37" s="480"/>
      <c r="U37" s="480"/>
      <c r="V37" s="480"/>
    </row>
    <row r="38" spans="1:22" ht="49.5" customHeight="1" x14ac:dyDescent="0.25">
      <c r="B38" s="475" t="str">
        <f>+Key!I48</f>
        <v>Pas de service</v>
      </c>
      <c r="C38" s="481" t="str">
        <f>+HLOOKUP(Introduction!$G$4,Key!A:G,160,FALSE)</f>
        <v>Eau de boisson provenant d’un point d’eau non amélioré, ou absence de point d’eau dans l’établissement scolairee</v>
      </c>
      <c r="D38" s="481"/>
      <c r="E38" s="481"/>
      <c r="F38" s="481"/>
      <c r="G38" s="481"/>
      <c r="H38" s="481"/>
      <c r="I38" s="475" t="str">
        <f>+Key!I48</f>
        <v>Pas de service</v>
      </c>
      <c r="J38" s="481" t="str">
        <f>+HLOOKUP(Introduction!$G$4,Key!A:G,164,FALSE)</f>
        <v>Installations d’assainissement non améliorées ou absence d’installations d’assainissement dans l’établissement scolaire</v>
      </c>
      <c r="K38" s="481"/>
      <c r="L38" s="481"/>
      <c r="M38" s="481"/>
      <c r="N38" s="481"/>
      <c r="O38" s="481"/>
      <c r="P38" s="475" t="str">
        <f>+Key!I48</f>
        <v>Pas de service</v>
      </c>
      <c r="Q38" s="481" t="str">
        <f>+HLOOKUP(Introduction!$G$4,Key!A:G,167,FALSE)</f>
        <v>Absence d’installations de lavage des mains ou absence d’eau dans l’établissement scolaire</v>
      </c>
      <c r="R38" s="481"/>
      <c r="S38" s="481"/>
      <c r="T38" s="481"/>
      <c r="U38" s="481"/>
      <c r="V38" s="481"/>
    </row>
    <row r="39" spans="1:22" ht="49.5" customHeight="1" x14ac:dyDescent="0.25">
      <c r="B39" s="475" t="str">
        <f>+Key!I49</f>
        <v>Données insuffisantes</v>
      </c>
      <c r="C39" s="482" t="str">
        <f>+HLOOKUP(Introduction!$G$4,Key!A:G,161,FALSE)</f>
        <v>Données disponibles insuffisantes pour générer des estimations pour une année de référence donnée</v>
      </c>
      <c r="D39" s="482"/>
      <c r="E39" s="482"/>
      <c r="F39" s="482"/>
      <c r="G39" s="482"/>
      <c r="H39" s="482"/>
      <c r="I39" s="475" t="str">
        <f>+Key!I49</f>
        <v>Données insuffisantes</v>
      </c>
      <c r="J39" s="482" t="str">
        <f>+HLOOKUP(Introduction!$G$4,Key!A:G,161,FALSE)</f>
        <v>Données disponibles insuffisantes pour générer des estimations pour une année de référence donnée</v>
      </c>
      <c r="K39" s="482"/>
      <c r="L39" s="482"/>
      <c r="M39" s="482"/>
      <c r="N39" s="482"/>
      <c r="O39" s="482"/>
      <c r="P39" s="475" t="str">
        <f>+Key!I49</f>
        <v>Données insuffisantes</v>
      </c>
      <c r="Q39" s="482" t="str">
        <f>+HLOOKUP(Introduction!$G$4,Key!A:G,161,FALSE)</f>
        <v>Données disponibles insuffisantes pour générer des estimations pour une année de référence donnée</v>
      </c>
      <c r="R39" s="482"/>
      <c r="S39" s="482"/>
      <c r="T39" s="482"/>
      <c r="U39" s="482"/>
      <c r="V39" s="482"/>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69A3D-A2F9-45C6-BAE3-1B4D6D4282DF}">
  <sheetPr codeName="Sheet3">
    <tabColor rgb="FFEAEAEA"/>
  </sheetPr>
  <dimension ref="A1:AF65"/>
  <sheetViews>
    <sheetView showGridLines="0" zoomScale="80" zoomScaleNormal="80" workbookViewId="0"/>
  </sheetViews>
  <sheetFormatPr defaultColWidth="9" defaultRowHeight="13.2" x14ac:dyDescent="0.25"/>
  <cols>
    <col min="1" max="31" width="9" style="380"/>
    <col min="32" max="32" width="5.09765625" style="380" customWidth="1"/>
    <col min="33" max="16384" width="9" style="380"/>
  </cols>
  <sheetData>
    <row r="1" spans="1:32" s="379" customFormat="1" x14ac:dyDescent="0.25"/>
    <row r="2" spans="1:32" s="379" customFormat="1" ht="15.6" x14ac:dyDescent="0.3">
      <c r="A2" s="483" t="str">
        <f>HLOOKUP(Introduction!$G$4,nametranslations,38,FALSE)</f>
        <v>Services d'eau, d'assainissement et d'hygiène en milieu scolaire</v>
      </c>
    </row>
    <row r="3" spans="1:32" s="379" customFormat="1" ht="15.6" x14ac:dyDescent="0.3">
      <c r="A3" s="483"/>
    </row>
    <row r="4" spans="1:32" s="379" customFormat="1" x14ac:dyDescent="0.25">
      <c r="A4" s="484"/>
      <c r="B4" s="484"/>
      <c r="C4" s="484"/>
      <c r="D4" s="484"/>
      <c r="E4" s="484"/>
      <c r="F4" s="484"/>
      <c r="G4" s="484"/>
      <c r="H4" s="484"/>
      <c r="I4" s="484"/>
      <c r="J4" s="484"/>
      <c r="K4" s="484"/>
      <c r="L4" s="484"/>
      <c r="M4" s="484"/>
      <c r="N4" s="484"/>
      <c r="O4" s="484"/>
      <c r="P4" s="484"/>
      <c r="Q4" s="484"/>
      <c r="R4" s="484"/>
      <c r="S4" s="484"/>
      <c r="T4" s="484"/>
      <c r="U4" s="484"/>
      <c r="V4" s="484"/>
      <c r="W4" s="484"/>
      <c r="X4" s="484"/>
      <c r="Y4" s="484"/>
      <c r="Z4" s="484"/>
      <c r="AA4" s="484"/>
      <c r="AB4" s="484"/>
      <c r="AC4" s="484"/>
      <c r="AD4" s="484"/>
      <c r="AE4" s="484"/>
      <c r="AF4" s="484"/>
    </row>
    <row r="5" spans="1:32" s="379" customFormat="1" x14ac:dyDescent="0.25">
      <c r="A5" s="484"/>
      <c r="B5" s="484"/>
      <c r="C5" s="484"/>
      <c r="D5" s="484"/>
      <c r="E5" s="484"/>
      <c r="F5" s="484"/>
      <c r="G5" s="484"/>
      <c r="H5" s="484"/>
      <c r="I5" s="484"/>
      <c r="J5" s="484"/>
      <c r="K5" s="484"/>
      <c r="L5" s="484"/>
      <c r="M5" s="484"/>
      <c r="N5" s="484"/>
      <c r="O5" s="484"/>
      <c r="P5" s="484"/>
      <c r="Q5" s="484"/>
      <c r="R5" s="484"/>
      <c r="S5" s="484"/>
      <c r="T5" s="484"/>
      <c r="U5" s="484"/>
      <c r="V5" s="484"/>
      <c r="W5" s="484"/>
      <c r="X5" s="484"/>
      <c r="Y5" s="484"/>
      <c r="Z5" s="484"/>
      <c r="AA5" s="484"/>
      <c r="AB5" s="484"/>
      <c r="AC5" s="484"/>
      <c r="AD5" s="484"/>
      <c r="AE5" s="484"/>
      <c r="AF5" s="484"/>
    </row>
    <row r="6" spans="1:32" s="379" customFormat="1" x14ac:dyDescent="0.25">
      <c r="A6" s="484"/>
      <c r="B6" s="484"/>
      <c r="C6" s="484"/>
      <c r="D6" s="484"/>
      <c r="E6" s="484"/>
      <c r="F6" s="484"/>
      <c r="G6" s="484"/>
      <c r="H6" s="484"/>
      <c r="I6" s="484"/>
      <c r="J6" s="484"/>
      <c r="K6" s="484"/>
      <c r="L6" s="484"/>
      <c r="M6" s="484"/>
      <c r="N6" s="484"/>
      <c r="O6" s="484"/>
      <c r="P6" s="484"/>
      <c r="Q6" s="484"/>
      <c r="R6" s="484"/>
      <c r="S6" s="484"/>
      <c r="T6" s="484"/>
      <c r="U6" s="484"/>
      <c r="V6" s="484"/>
      <c r="W6" s="484"/>
      <c r="X6" s="484"/>
      <c r="Y6" s="484"/>
      <c r="Z6" s="484"/>
      <c r="AA6" s="484"/>
      <c r="AB6" s="484"/>
      <c r="AC6" s="484"/>
      <c r="AD6" s="484"/>
      <c r="AE6" s="484"/>
      <c r="AF6" s="484"/>
    </row>
    <row r="7" spans="1:32" s="379" customFormat="1" x14ac:dyDescent="0.25">
      <c r="A7" s="484"/>
      <c r="B7" s="484"/>
      <c r="C7" s="484"/>
      <c r="D7" s="484"/>
      <c r="E7" s="484"/>
      <c r="F7" s="484"/>
      <c r="G7" s="484"/>
      <c r="H7" s="484"/>
      <c r="I7" s="484"/>
      <c r="J7" s="484"/>
      <c r="K7" s="484"/>
      <c r="L7" s="484"/>
      <c r="M7" s="484"/>
      <c r="N7" s="484"/>
      <c r="O7" s="484"/>
      <c r="P7" s="484"/>
      <c r="Q7" s="484"/>
      <c r="R7" s="484"/>
      <c r="S7" s="484"/>
      <c r="T7" s="484"/>
      <c r="U7" s="484"/>
      <c r="V7" s="484"/>
      <c r="W7" s="484"/>
      <c r="X7" s="484"/>
      <c r="Y7" s="484"/>
      <c r="Z7" s="484"/>
      <c r="AA7" s="484"/>
      <c r="AB7" s="484"/>
      <c r="AC7" s="484"/>
      <c r="AD7" s="484"/>
      <c r="AE7" s="484"/>
      <c r="AF7" s="484"/>
    </row>
    <row r="8" spans="1:32" s="379" customFormat="1" x14ac:dyDescent="0.25">
      <c r="A8" s="484"/>
      <c r="B8" s="484"/>
      <c r="C8" s="484"/>
      <c r="D8" s="484"/>
      <c r="E8" s="484"/>
      <c r="F8" s="484"/>
      <c r="G8" s="484"/>
      <c r="H8" s="484"/>
      <c r="I8" s="484"/>
      <c r="J8" s="484"/>
      <c r="K8" s="484"/>
      <c r="L8" s="484"/>
      <c r="M8" s="484"/>
      <c r="N8" s="484"/>
      <c r="O8" s="484"/>
      <c r="P8" s="484"/>
      <c r="Q8" s="484"/>
      <c r="R8" s="484"/>
      <c r="S8" s="484"/>
      <c r="T8" s="484"/>
      <c r="U8" s="484"/>
      <c r="V8" s="484"/>
      <c r="W8" s="484"/>
      <c r="X8" s="484"/>
      <c r="Y8" s="484"/>
      <c r="Z8" s="484"/>
      <c r="AA8" s="484"/>
      <c r="AB8" s="484"/>
      <c r="AC8" s="484"/>
      <c r="AD8" s="484"/>
      <c r="AE8" s="484"/>
      <c r="AF8" s="484"/>
    </row>
    <row r="9" spans="1:32" s="379" customFormat="1" x14ac:dyDescent="0.25">
      <c r="A9" s="484"/>
      <c r="B9" s="484"/>
      <c r="C9" s="484"/>
      <c r="D9" s="484"/>
      <c r="E9" s="484"/>
      <c r="F9" s="484"/>
      <c r="G9" s="484"/>
      <c r="H9" s="484"/>
      <c r="I9" s="484"/>
      <c r="J9" s="484"/>
      <c r="K9" s="484"/>
      <c r="L9" s="484"/>
      <c r="M9" s="484"/>
      <c r="N9" s="484"/>
      <c r="O9" s="484"/>
      <c r="P9" s="484"/>
      <c r="Q9" s="484"/>
      <c r="R9" s="484"/>
      <c r="S9" s="484"/>
      <c r="T9" s="484"/>
      <c r="U9" s="484"/>
      <c r="V9" s="484"/>
      <c r="W9" s="484"/>
      <c r="X9" s="484"/>
      <c r="Y9" s="484"/>
      <c r="Z9" s="484"/>
      <c r="AA9" s="484"/>
      <c r="AB9" s="484"/>
      <c r="AC9" s="484"/>
      <c r="AD9" s="484"/>
      <c r="AE9" s="484"/>
      <c r="AF9" s="484"/>
    </row>
    <row r="10" spans="1:32" s="379" customFormat="1" x14ac:dyDescent="0.25">
      <c r="A10" s="484"/>
      <c r="B10" s="484"/>
      <c r="C10" s="484"/>
      <c r="D10" s="484"/>
      <c r="E10" s="484"/>
      <c r="F10" s="484"/>
      <c r="G10" s="484"/>
      <c r="H10" s="484"/>
      <c r="I10" s="484"/>
      <c r="J10" s="484"/>
      <c r="K10" s="484"/>
      <c r="L10" s="484"/>
      <c r="M10" s="484"/>
      <c r="N10" s="484"/>
      <c r="O10" s="484"/>
      <c r="P10" s="484"/>
      <c r="Q10" s="484"/>
      <c r="R10" s="484"/>
      <c r="S10" s="484"/>
      <c r="T10" s="484"/>
      <c r="U10" s="484"/>
      <c r="V10" s="484"/>
      <c r="W10" s="484"/>
      <c r="X10" s="484"/>
      <c r="Y10" s="484"/>
      <c r="Z10" s="484"/>
      <c r="AA10" s="484"/>
      <c r="AB10" s="484"/>
      <c r="AC10" s="484"/>
      <c r="AD10" s="484"/>
      <c r="AE10" s="484"/>
      <c r="AF10" s="484"/>
    </row>
    <row r="11" spans="1:32" s="379" customFormat="1" x14ac:dyDescent="0.25">
      <c r="A11" s="484"/>
      <c r="B11" s="484"/>
      <c r="C11" s="484"/>
      <c r="D11" s="484"/>
      <c r="E11" s="484"/>
      <c r="F11" s="484"/>
      <c r="G11" s="484"/>
      <c r="H11" s="484"/>
      <c r="I11" s="484"/>
      <c r="J11" s="484"/>
      <c r="K11" s="484"/>
      <c r="L11" s="484"/>
      <c r="M11" s="484"/>
      <c r="N11" s="484"/>
      <c r="O11" s="484"/>
      <c r="P11" s="484"/>
      <c r="Q11" s="484"/>
      <c r="R11" s="484"/>
      <c r="S11" s="484"/>
      <c r="T11" s="484"/>
      <c r="U11" s="484"/>
      <c r="V11" s="484"/>
      <c r="W11" s="484"/>
      <c r="X11" s="484"/>
      <c r="Y11" s="484"/>
      <c r="Z11" s="484"/>
      <c r="AA11" s="484"/>
      <c r="AB11" s="484"/>
      <c r="AC11" s="484"/>
      <c r="AD11" s="484"/>
      <c r="AE11" s="484"/>
      <c r="AF11" s="484"/>
    </row>
    <row r="12" spans="1:32" s="379" customFormat="1" x14ac:dyDescent="0.25">
      <c r="A12" s="484"/>
      <c r="B12" s="484"/>
      <c r="C12" s="484"/>
      <c r="D12" s="484"/>
      <c r="E12" s="484"/>
      <c r="F12" s="484"/>
      <c r="G12" s="484"/>
      <c r="H12" s="484"/>
      <c r="I12" s="484"/>
      <c r="J12" s="484"/>
      <c r="K12" s="484"/>
      <c r="L12" s="484"/>
      <c r="M12" s="484"/>
      <c r="N12" s="484"/>
      <c r="O12" s="484"/>
      <c r="P12" s="484"/>
      <c r="Q12" s="484"/>
      <c r="R12" s="484"/>
      <c r="S12" s="484"/>
      <c r="T12" s="484"/>
      <c r="U12" s="484"/>
      <c r="V12" s="484"/>
      <c r="W12" s="484"/>
      <c r="X12" s="484"/>
      <c r="Y12" s="484"/>
      <c r="Z12" s="484"/>
      <c r="AA12" s="484"/>
      <c r="AB12" s="484"/>
      <c r="AC12" s="484"/>
      <c r="AD12" s="484"/>
      <c r="AE12" s="484"/>
      <c r="AF12" s="484"/>
    </row>
    <row r="13" spans="1:32" s="379" customFormat="1" x14ac:dyDescent="0.25">
      <c r="A13" s="484"/>
      <c r="B13" s="484"/>
      <c r="C13" s="484"/>
      <c r="D13" s="484"/>
      <c r="E13" s="484"/>
      <c r="F13" s="484"/>
      <c r="G13" s="484"/>
      <c r="H13" s="484"/>
      <c r="I13" s="484"/>
      <c r="J13" s="484"/>
      <c r="K13" s="484"/>
      <c r="L13" s="484"/>
      <c r="M13" s="484"/>
      <c r="N13" s="484"/>
      <c r="O13" s="484"/>
      <c r="P13" s="484"/>
      <c r="Q13" s="484"/>
      <c r="R13" s="484"/>
      <c r="S13" s="484"/>
      <c r="T13" s="484"/>
      <c r="U13" s="484"/>
      <c r="V13" s="484"/>
      <c r="W13" s="484"/>
      <c r="X13" s="484"/>
      <c r="Y13" s="484"/>
      <c r="Z13" s="484"/>
      <c r="AA13" s="484"/>
      <c r="AB13" s="484"/>
      <c r="AC13" s="484"/>
      <c r="AD13" s="484"/>
      <c r="AE13" s="484"/>
      <c r="AF13" s="484"/>
    </row>
    <row r="14" spans="1:32" s="379" customFormat="1" x14ac:dyDescent="0.25">
      <c r="A14" s="484"/>
      <c r="B14" s="484"/>
      <c r="C14" s="484"/>
      <c r="D14" s="484"/>
      <c r="E14" s="484"/>
      <c r="F14" s="484"/>
      <c r="G14" s="484"/>
      <c r="H14" s="484"/>
      <c r="I14" s="484"/>
      <c r="J14" s="484"/>
      <c r="K14" s="484"/>
      <c r="L14" s="484"/>
      <c r="M14" s="484"/>
      <c r="N14" s="484"/>
      <c r="O14" s="484"/>
      <c r="P14" s="484"/>
      <c r="Q14" s="484"/>
      <c r="R14" s="484"/>
      <c r="S14" s="484"/>
      <c r="T14" s="484"/>
      <c r="U14" s="484"/>
      <c r="V14" s="484"/>
      <c r="W14" s="484"/>
      <c r="X14" s="484"/>
      <c r="Y14" s="484"/>
      <c r="Z14" s="484"/>
      <c r="AA14" s="484"/>
      <c r="AB14" s="484"/>
      <c r="AC14" s="484"/>
      <c r="AD14" s="484"/>
      <c r="AE14" s="484"/>
      <c r="AF14" s="484"/>
    </row>
    <row r="15" spans="1:32" s="379" customFormat="1" x14ac:dyDescent="0.25">
      <c r="A15" s="484"/>
      <c r="B15" s="484"/>
      <c r="C15" s="484"/>
      <c r="D15" s="484"/>
      <c r="E15" s="484"/>
      <c r="F15" s="484"/>
      <c r="G15" s="484"/>
      <c r="H15" s="484"/>
      <c r="I15" s="484"/>
      <c r="J15" s="484"/>
      <c r="K15" s="484"/>
      <c r="L15" s="484"/>
      <c r="M15" s="484"/>
      <c r="N15" s="484"/>
      <c r="O15" s="484"/>
      <c r="P15" s="484"/>
      <c r="Q15" s="484"/>
      <c r="R15" s="484"/>
      <c r="S15" s="484"/>
      <c r="T15" s="484"/>
      <c r="U15" s="484"/>
      <c r="V15" s="484"/>
      <c r="W15" s="484"/>
      <c r="X15" s="484"/>
      <c r="Y15" s="484"/>
      <c r="Z15" s="484"/>
      <c r="AA15" s="484"/>
      <c r="AB15" s="484"/>
      <c r="AC15" s="484"/>
      <c r="AD15" s="484"/>
      <c r="AE15" s="484"/>
      <c r="AF15" s="484"/>
    </row>
    <row r="16" spans="1:32" s="379" customFormat="1" x14ac:dyDescent="0.25">
      <c r="A16" s="484"/>
      <c r="B16" s="484"/>
      <c r="C16" s="484"/>
      <c r="D16" s="484"/>
      <c r="E16" s="484"/>
      <c r="F16" s="484"/>
      <c r="G16" s="484"/>
      <c r="H16" s="484"/>
      <c r="I16" s="484"/>
      <c r="J16" s="484"/>
      <c r="K16" s="484"/>
      <c r="L16" s="484"/>
      <c r="M16" s="484"/>
      <c r="N16" s="484"/>
      <c r="O16" s="484"/>
      <c r="P16" s="484"/>
      <c r="Q16" s="484"/>
      <c r="R16" s="484"/>
      <c r="S16" s="484"/>
      <c r="T16" s="484"/>
      <c r="U16" s="484"/>
      <c r="V16" s="484"/>
      <c r="W16" s="484"/>
      <c r="X16" s="484"/>
      <c r="Y16" s="484"/>
      <c r="Z16" s="484"/>
      <c r="AA16" s="484"/>
      <c r="AB16" s="484"/>
      <c r="AC16" s="484"/>
      <c r="AD16" s="484"/>
      <c r="AE16" s="484"/>
      <c r="AF16" s="484"/>
    </row>
    <row r="17" spans="1:32" s="379" customFormat="1" x14ac:dyDescent="0.25">
      <c r="A17" s="484"/>
      <c r="B17" s="484"/>
      <c r="C17" s="484"/>
      <c r="D17" s="484"/>
      <c r="E17" s="484"/>
      <c r="F17" s="484"/>
      <c r="G17" s="484"/>
      <c r="H17" s="484"/>
      <c r="I17" s="484"/>
      <c r="J17" s="484"/>
      <c r="K17" s="484"/>
      <c r="L17" s="484"/>
      <c r="M17" s="484"/>
      <c r="N17" s="484"/>
      <c r="O17" s="484"/>
      <c r="P17" s="484"/>
      <c r="Q17" s="484"/>
      <c r="R17" s="484"/>
      <c r="S17" s="484"/>
      <c r="T17" s="484"/>
      <c r="U17" s="484"/>
      <c r="V17" s="484"/>
      <c r="W17" s="484"/>
      <c r="X17" s="484"/>
      <c r="Y17" s="484"/>
      <c r="Z17" s="484"/>
      <c r="AA17" s="484"/>
      <c r="AB17" s="484"/>
      <c r="AC17" s="484"/>
      <c r="AD17" s="484"/>
      <c r="AE17" s="484"/>
      <c r="AF17" s="484"/>
    </row>
    <row r="18" spans="1:32" s="379" customFormat="1" x14ac:dyDescent="0.25">
      <c r="A18" s="484"/>
      <c r="B18" s="484"/>
      <c r="C18" s="484"/>
      <c r="D18" s="484"/>
      <c r="E18" s="484"/>
      <c r="F18" s="484"/>
      <c r="G18" s="484"/>
      <c r="H18" s="484"/>
      <c r="I18" s="484"/>
      <c r="J18" s="484"/>
      <c r="K18" s="484"/>
      <c r="L18" s="484"/>
      <c r="M18" s="484"/>
      <c r="N18" s="484"/>
      <c r="O18" s="484"/>
      <c r="P18" s="484"/>
      <c r="Q18" s="484"/>
      <c r="R18" s="484"/>
      <c r="S18" s="484"/>
      <c r="T18" s="484"/>
      <c r="U18" s="484"/>
      <c r="V18" s="484"/>
      <c r="W18" s="484"/>
      <c r="X18" s="484"/>
      <c r="Y18" s="484"/>
      <c r="Z18" s="484"/>
      <c r="AA18" s="484"/>
      <c r="AB18" s="484"/>
      <c r="AC18" s="484"/>
      <c r="AD18" s="484"/>
      <c r="AE18" s="484"/>
      <c r="AF18" s="484"/>
    </row>
    <row r="19" spans="1:32" s="379" customFormat="1" x14ac:dyDescent="0.25">
      <c r="A19" s="484"/>
      <c r="B19" s="484"/>
      <c r="C19" s="484"/>
      <c r="D19" s="484"/>
      <c r="E19" s="484"/>
      <c r="F19" s="484"/>
      <c r="G19" s="484"/>
      <c r="H19" s="484"/>
      <c r="I19" s="484"/>
      <c r="J19" s="484"/>
      <c r="K19" s="484"/>
      <c r="L19" s="484"/>
      <c r="M19" s="484"/>
      <c r="N19" s="484"/>
      <c r="O19" s="484"/>
      <c r="P19" s="484"/>
      <c r="Q19" s="484"/>
      <c r="R19" s="484"/>
      <c r="S19" s="484"/>
      <c r="T19" s="484"/>
      <c r="U19" s="484"/>
      <c r="V19" s="484"/>
      <c r="W19" s="484"/>
      <c r="X19" s="484"/>
      <c r="Y19" s="484"/>
      <c r="Z19" s="484"/>
      <c r="AA19" s="484"/>
      <c r="AB19" s="484"/>
      <c r="AC19" s="484"/>
      <c r="AD19" s="484"/>
      <c r="AE19" s="484"/>
      <c r="AF19" s="484"/>
    </row>
    <row r="20" spans="1:32" s="379" customFormat="1" x14ac:dyDescent="0.25">
      <c r="A20" s="484"/>
      <c r="B20" s="484"/>
      <c r="C20" s="484"/>
      <c r="D20" s="484"/>
      <c r="E20" s="484"/>
      <c r="F20" s="484"/>
      <c r="G20" s="484"/>
      <c r="H20" s="484"/>
      <c r="I20" s="484"/>
      <c r="J20" s="484"/>
      <c r="K20" s="484"/>
      <c r="L20" s="484"/>
      <c r="M20" s="484"/>
      <c r="N20" s="484"/>
      <c r="O20" s="484"/>
      <c r="P20" s="484"/>
      <c r="Q20" s="484"/>
      <c r="R20" s="484"/>
      <c r="S20" s="484"/>
      <c r="T20" s="484"/>
      <c r="U20" s="484"/>
      <c r="V20" s="484"/>
      <c r="W20" s="484"/>
      <c r="X20" s="484"/>
      <c r="Y20" s="484"/>
      <c r="Z20" s="484"/>
      <c r="AA20" s="484"/>
      <c r="AB20" s="484"/>
      <c r="AC20" s="484"/>
      <c r="AD20" s="484"/>
      <c r="AE20" s="484"/>
      <c r="AF20" s="484"/>
    </row>
    <row r="21" spans="1:32" s="379" customFormat="1" x14ac:dyDescent="0.25">
      <c r="A21" s="484"/>
      <c r="B21" s="484"/>
      <c r="C21" s="484"/>
      <c r="D21" s="484"/>
      <c r="E21" s="484"/>
      <c r="F21" s="484"/>
      <c r="G21" s="484"/>
      <c r="H21" s="484"/>
      <c r="I21" s="484"/>
      <c r="J21" s="484"/>
      <c r="K21" s="484"/>
      <c r="L21" s="484"/>
      <c r="M21" s="484"/>
      <c r="N21" s="484"/>
      <c r="O21" s="484"/>
      <c r="P21" s="484"/>
      <c r="Q21" s="484"/>
      <c r="R21" s="484"/>
      <c r="S21" s="484"/>
      <c r="T21" s="484"/>
      <c r="U21" s="484"/>
      <c r="V21" s="484"/>
      <c r="W21" s="484"/>
      <c r="X21" s="484"/>
      <c r="Y21" s="484"/>
      <c r="Z21" s="484"/>
      <c r="AA21" s="484"/>
      <c r="AB21" s="484"/>
      <c r="AC21" s="484"/>
      <c r="AD21" s="484"/>
      <c r="AE21" s="484"/>
      <c r="AF21" s="484"/>
    </row>
    <row r="22" spans="1:32" s="379" customFormat="1" x14ac:dyDescent="0.25">
      <c r="A22" s="484"/>
      <c r="B22" s="484"/>
      <c r="C22" s="484"/>
      <c r="D22" s="484"/>
      <c r="E22" s="484"/>
      <c r="F22" s="484"/>
      <c r="G22" s="484"/>
      <c r="H22" s="484"/>
      <c r="I22" s="484"/>
      <c r="J22" s="484"/>
      <c r="K22" s="484"/>
      <c r="L22" s="484"/>
      <c r="M22" s="484"/>
      <c r="N22" s="484"/>
      <c r="O22" s="484"/>
      <c r="P22" s="484"/>
      <c r="Q22" s="484"/>
      <c r="R22" s="484"/>
      <c r="S22" s="484"/>
      <c r="T22" s="484"/>
      <c r="U22" s="484"/>
      <c r="V22" s="484"/>
      <c r="W22" s="484"/>
      <c r="X22" s="484"/>
      <c r="Y22" s="484"/>
      <c r="Z22" s="484"/>
      <c r="AA22" s="484"/>
      <c r="AB22" s="484"/>
      <c r="AC22" s="484"/>
      <c r="AD22" s="484"/>
      <c r="AE22" s="484"/>
      <c r="AF22" s="484"/>
    </row>
    <row r="23" spans="1:32" s="379" customFormat="1" x14ac:dyDescent="0.25">
      <c r="A23" s="474" t="str">
        <f>+HLOOKUP(Introduction!$G$4,nametranslations,34,FALSE)</f>
        <v>Source : OMS/UNICEF JMP (2026)</v>
      </c>
    </row>
    <row r="24" spans="1:32" s="379" customFormat="1" x14ac:dyDescent="0.25">
      <c r="A24" s="485"/>
    </row>
    <row r="25" spans="1:32" s="379" customFormat="1" x14ac:dyDescent="0.25">
      <c r="A25" s="486"/>
      <c r="B25" s="486"/>
      <c r="C25" s="486"/>
      <c r="D25" s="486"/>
      <c r="E25" s="486"/>
      <c r="F25" s="486"/>
      <c r="G25" s="486"/>
      <c r="H25" s="486"/>
      <c r="I25" s="486"/>
      <c r="J25" s="486"/>
      <c r="K25" s="486"/>
      <c r="L25" s="486"/>
      <c r="M25" s="486"/>
      <c r="N25" s="486"/>
      <c r="O25" s="486"/>
      <c r="P25" s="486"/>
      <c r="Q25" s="486"/>
      <c r="R25" s="486"/>
      <c r="S25" s="486"/>
      <c r="T25" s="486"/>
      <c r="U25" s="486"/>
      <c r="V25" s="486"/>
      <c r="W25" s="486"/>
      <c r="X25" s="486"/>
      <c r="Y25" s="486"/>
      <c r="Z25" s="486"/>
      <c r="AA25" s="486"/>
      <c r="AB25" s="486"/>
      <c r="AC25" s="486"/>
      <c r="AD25" s="486"/>
      <c r="AE25" s="486"/>
      <c r="AF25" s="486"/>
    </row>
    <row r="26" spans="1:32" s="379" customFormat="1" x14ac:dyDescent="0.25">
      <c r="A26" s="486"/>
      <c r="B26" s="486"/>
      <c r="C26" s="486"/>
      <c r="D26" s="486"/>
      <c r="E26" s="486"/>
      <c r="F26" s="486"/>
      <c r="G26" s="486"/>
      <c r="H26" s="486"/>
      <c r="I26" s="486"/>
      <c r="J26" s="486"/>
      <c r="K26" s="486"/>
      <c r="L26" s="486"/>
      <c r="M26" s="486"/>
      <c r="N26" s="486"/>
      <c r="O26" s="486"/>
      <c r="P26" s="486"/>
      <c r="Q26" s="486"/>
      <c r="R26" s="486"/>
      <c r="S26" s="486"/>
      <c r="T26" s="486"/>
      <c r="U26" s="486"/>
      <c r="V26" s="486"/>
      <c r="W26" s="486"/>
      <c r="X26" s="486"/>
      <c r="Y26" s="486"/>
      <c r="Z26" s="486"/>
      <c r="AA26" s="486"/>
      <c r="AB26" s="486"/>
      <c r="AC26" s="486"/>
      <c r="AD26" s="486"/>
      <c r="AE26" s="486"/>
      <c r="AF26" s="486"/>
    </row>
    <row r="27" spans="1:32" s="379" customFormat="1" x14ac:dyDescent="0.25">
      <c r="A27" s="486"/>
      <c r="B27" s="486"/>
      <c r="C27" s="486"/>
      <c r="D27" s="486"/>
      <c r="E27" s="486"/>
      <c r="F27" s="486"/>
      <c r="G27" s="486"/>
      <c r="H27" s="486"/>
      <c r="I27" s="486"/>
      <c r="J27" s="486"/>
      <c r="K27" s="486"/>
      <c r="L27" s="486"/>
      <c r="M27" s="486"/>
      <c r="N27" s="486"/>
      <c r="O27" s="486"/>
      <c r="P27" s="486"/>
      <c r="Q27" s="486"/>
      <c r="R27" s="486"/>
      <c r="S27" s="486"/>
      <c r="T27" s="486"/>
      <c r="U27" s="486"/>
      <c r="V27" s="486"/>
      <c r="W27" s="486"/>
      <c r="X27" s="486"/>
      <c r="Y27" s="486"/>
      <c r="Z27" s="486"/>
      <c r="AA27" s="486"/>
      <c r="AB27" s="486"/>
      <c r="AC27" s="486"/>
      <c r="AD27" s="486"/>
      <c r="AE27" s="486"/>
      <c r="AF27" s="486"/>
    </row>
    <row r="28" spans="1:32" s="379" customFormat="1" x14ac:dyDescent="0.25">
      <c r="A28" s="486"/>
      <c r="B28" s="486"/>
      <c r="C28" s="486"/>
      <c r="D28" s="486"/>
      <c r="E28" s="486"/>
      <c r="F28" s="486"/>
      <c r="G28" s="486"/>
      <c r="H28" s="486"/>
      <c r="I28" s="486"/>
      <c r="J28" s="486"/>
      <c r="K28" s="486"/>
      <c r="L28" s="486"/>
      <c r="M28" s="486"/>
      <c r="N28" s="486"/>
      <c r="O28" s="486"/>
      <c r="P28" s="486"/>
      <c r="Q28" s="486"/>
      <c r="R28" s="486"/>
      <c r="S28" s="486"/>
      <c r="T28" s="486"/>
      <c r="U28" s="486"/>
      <c r="V28" s="486"/>
      <c r="W28" s="486"/>
      <c r="X28" s="486"/>
      <c r="Y28" s="486"/>
      <c r="Z28" s="486"/>
      <c r="AA28" s="486"/>
      <c r="AB28" s="486"/>
      <c r="AC28" s="486"/>
      <c r="AD28" s="486"/>
      <c r="AE28" s="486"/>
      <c r="AF28" s="486"/>
    </row>
    <row r="29" spans="1:32" s="379" customFormat="1" x14ac:dyDescent="0.25">
      <c r="A29" s="486"/>
      <c r="B29" s="486"/>
      <c r="C29" s="486"/>
      <c r="D29" s="486"/>
      <c r="E29" s="486"/>
      <c r="F29" s="486"/>
      <c r="G29" s="486"/>
      <c r="H29" s="486"/>
      <c r="I29" s="486"/>
      <c r="J29" s="486"/>
      <c r="K29" s="486"/>
      <c r="L29" s="486"/>
      <c r="M29" s="486"/>
      <c r="N29" s="486"/>
      <c r="O29" s="486"/>
      <c r="P29" s="486"/>
      <c r="Q29" s="486"/>
      <c r="R29" s="486"/>
      <c r="S29" s="486"/>
      <c r="T29" s="486"/>
      <c r="U29" s="486"/>
      <c r="V29" s="486"/>
      <c r="W29" s="486"/>
      <c r="X29" s="486"/>
      <c r="Y29" s="486"/>
      <c r="Z29" s="486"/>
      <c r="AA29" s="486"/>
      <c r="AB29" s="486"/>
      <c r="AC29" s="486"/>
      <c r="AD29" s="486"/>
      <c r="AE29" s="486"/>
      <c r="AF29" s="486"/>
    </row>
    <row r="30" spans="1:32" s="379" customFormat="1" x14ac:dyDescent="0.25">
      <c r="A30" s="486"/>
      <c r="B30" s="486"/>
      <c r="C30" s="486"/>
      <c r="D30" s="486"/>
      <c r="E30" s="486"/>
      <c r="F30" s="486"/>
      <c r="G30" s="486"/>
      <c r="H30" s="486"/>
      <c r="I30" s="486"/>
      <c r="J30" s="486"/>
      <c r="K30" s="486"/>
      <c r="L30" s="486"/>
      <c r="M30" s="486"/>
      <c r="N30" s="486"/>
      <c r="O30" s="486"/>
      <c r="P30" s="486"/>
      <c r="Q30" s="486"/>
      <c r="R30" s="486"/>
      <c r="S30" s="486"/>
      <c r="T30" s="486"/>
      <c r="U30" s="486"/>
      <c r="V30" s="486"/>
      <c r="W30" s="486"/>
      <c r="X30" s="486"/>
      <c r="Y30" s="486"/>
      <c r="Z30" s="486"/>
      <c r="AA30" s="486"/>
      <c r="AB30" s="486"/>
      <c r="AC30" s="486"/>
      <c r="AD30" s="486"/>
      <c r="AE30" s="486"/>
      <c r="AF30" s="486"/>
    </row>
    <row r="31" spans="1:32" s="379" customFormat="1" x14ac:dyDescent="0.25">
      <c r="A31" s="486"/>
      <c r="B31" s="486"/>
      <c r="C31" s="486"/>
      <c r="D31" s="486"/>
      <c r="E31" s="486"/>
      <c r="F31" s="486"/>
      <c r="G31" s="486"/>
      <c r="H31" s="486"/>
      <c r="I31" s="486"/>
      <c r="J31" s="486"/>
      <c r="K31" s="486"/>
      <c r="L31" s="486"/>
      <c r="M31" s="486"/>
      <c r="N31" s="486"/>
      <c r="O31" s="486"/>
      <c r="P31" s="486"/>
      <c r="Q31" s="486"/>
      <c r="R31" s="486"/>
      <c r="S31" s="486"/>
      <c r="T31" s="486"/>
      <c r="U31" s="486"/>
      <c r="V31" s="486"/>
      <c r="W31" s="486"/>
      <c r="X31" s="486"/>
      <c r="Y31" s="486"/>
      <c r="Z31" s="486"/>
      <c r="AA31" s="486"/>
      <c r="AB31" s="486"/>
      <c r="AC31" s="486"/>
      <c r="AD31" s="486"/>
      <c r="AE31" s="486"/>
      <c r="AF31" s="486"/>
    </row>
    <row r="32" spans="1:32" s="379" customFormat="1" x14ac:dyDescent="0.25">
      <c r="A32" s="486"/>
      <c r="B32" s="486"/>
      <c r="C32" s="486"/>
      <c r="D32" s="486"/>
      <c r="E32" s="486"/>
      <c r="F32" s="486"/>
      <c r="G32" s="486"/>
      <c r="H32" s="486"/>
      <c r="I32" s="486"/>
      <c r="J32" s="486"/>
      <c r="K32" s="486"/>
      <c r="L32" s="486"/>
      <c r="M32" s="486"/>
      <c r="N32" s="486"/>
      <c r="O32" s="486"/>
      <c r="P32" s="486"/>
      <c r="Q32" s="486"/>
      <c r="R32" s="486"/>
      <c r="S32" s="486"/>
      <c r="T32" s="486"/>
      <c r="U32" s="486"/>
      <c r="V32" s="486"/>
      <c r="W32" s="486"/>
      <c r="X32" s="486"/>
      <c r="Y32" s="486"/>
      <c r="Z32" s="486"/>
      <c r="AA32" s="486"/>
      <c r="AB32" s="486"/>
      <c r="AC32" s="486"/>
      <c r="AD32" s="486"/>
      <c r="AE32" s="486"/>
      <c r="AF32" s="486"/>
    </row>
    <row r="33" spans="1:32" s="379" customFormat="1" x14ac:dyDescent="0.25">
      <c r="A33" s="486"/>
      <c r="B33" s="486"/>
      <c r="C33" s="486"/>
      <c r="D33" s="486"/>
      <c r="E33" s="486"/>
      <c r="F33" s="486"/>
      <c r="G33" s="486"/>
      <c r="H33" s="486"/>
      <c r="I33" s="486"/>
      <c r="J33" s="486"/>
      <c r="K33" s="486"/>
      <c r="L33" s="486"/>
      <c r="M33" s="486"/>
      <c r="N33" s="486"/>
      <c r="O33" s="486"/>
      <c r="P33" s="486"/>
      <c r="Q33" s="486"/>
      <c r="R33" s="486"/>
      <c r="S33" s="486"/>
      <c r="T33" s="486"/>
      <c r="U33" s="486"/>
      <c r="V33" s="486"/>
      <c r="W33" s="486"/>
      <c r="X33" s="486"/>
      <c r="Y33" s="486"/>
      <c r="Z33" s="486"/>
      <c r="AA33" s="486"/>
      <c r="AB33" s="486"/>
      <c r="AC33" s="486"/>
      <c r="AD33" s="486"/>
      <c r="AE33" s="486"/>
      <c r="AF33" s="486"/>
    </row>
    <row r="34" spans="1:32" s="379" customFormat="1" x14ac:dyDescent="0.25">
      <c r="A34" s="486"/>
      <c r="B34" s="486"/>
      <c r="C34" s="486"/>
      <c r="D34" s="486"/>
      <c r="E34" s="486"/>
      <c r="F34" s="486"/>
      <c r="G34" s="486"/>
      <c r="H34" s="486"/>
      <c r="I34" s="486"/>
      <c r="J34" s="486"/>
      <c r="K34" s="486"/>
      <c r="L34" s="486"/>
      <c r="M34" s="486"/>
      <c r="N34" s="486"/>
      <c r="O34" s="486"/>
      <c r="P34" s="486"/>
      <c r="Q34" s="486"/>
      <c r="R34" s="486"/>
      <c r="S34" s="486"/>
      <c r="T34" s="486"/>
      <c r="U34" s="486"/>
      <c r="V34" s="486"/>
      <c r="W34" s="486"/>
      <c r="X34" s="486"/>
      <c r="Y34" s="486"/>
      <c r="Z34" s="486"/>
      <c r="AA34" s="486"/>
      <c r="AB34" s="486"/>
      <c r="AC34" s="486"/>
      <c r="AD34" s="486"/>
      <c r="AE34" s="486"/>
      <c r="AF34" s="486"/>
    </row>
    <row r="35" spans="1:32" s="379" customFormat="1" x14ac:dyDescent="0.25">
      <c r="A35" s="486"/>
      <c r="B35" s="486"/>
      <c r="C35" s="486"/>
      <c r="D35" s="486"/>
      <c r="E35" s="486"/>
      <c r="F35" s="486"/>
      <c r="G35" s="486"/>
      <c r="H35" s="486"/>
      <c r="I35" s="486"/>
      <c r="J35" s="486"/>
      <c r="K35" s="486"/>
      <c r="L35" s="486"/>
      <c r="M35" s="486"/>
      <c r="N35" s="486"/>
      <c r="O35" s="486"/>
      <c r="P35" s="486"/>
      <c r="Q35" s="486"/>
      <c r="R35" s="486"/>
      <c r="S35" s="486"/>
      <c r="T35" s="486"/>
      <c r="U35" s="486"/>
      <c r="V35" s="486"/>
      <c r="W35" s="486"/>
      <c r="X35" s="486"/>
      <c r="Y35" s="486"/>
      <c r="Z35" s="486"/>
      <c r="AA35" s="486"/>
      <c r="AB35" s="486"/>
      <c r="AC35" s="486"/>
      <c r="AD35" s="486"/>
      <c r="AE35" s="486"/>
      <c r="AF35" s="486"/>
    </row>
    <row r="36" spans="1:32" s="379" customFormat="1" x14ac:dyDescent="0.25">
      <c r="A36" s="486"/>
      <c r="B36" s="486"/>
      <c r="C36" s="486"/>
      <c r="D36" s="486"/>
      <c r="E36" s="486"/>
      <c r="F36" s="486"/>
      <c r="G36" s="486"/>
      <c r="H36" s="486"/>
      <c r="I36" s="486"/>
      <c r="J36" s="486"/>
      <c r="K36" s="486"/>
      <c r="L36" s="486"/>
      <c r="M36" s="486"/>
      <c r="N36" s="486"/>
      <c r="O36" s="486"/>
      <c r="P36" s="486"/>
      <c r="Q36" s="486"/>
      <c r="R36" s="486"/>
      <c r="S36" s="486"/>
      <c r="T36" s="486"/>
      <c r="U36" s="486"/>
      <c r="V36" s="486"/>
      <c r="W36" s="486"/>
      <c r="X36" s="486"/>
      <c r="Y36" s="486"/>
      <c r="Z36" s="486"/>
      <c r="AA36" s="486"/>
      <c r="AB36" s="486"/>
      <c r="AC36" s="486"/>
      <c r="AD36" s="486"/>
      <c r="AE36" s="486"/>
      <c r="AF36" s="486"/>
    </row>
    <row r="37" spans="1:32" s="379" customFormat="1" x14ac:dyDescent="0.25">
      <c r="A37" s="486"/>
      <c r="B37" s="486"/>
      <c r="C37" s="486"/>
      <c r="D37" s="486"/>
      <c r="E37" s="486"/>
      <c r="F37" s="486"/>
      <c r="G37" s="486"/>
      <c r="H37" s="486"/>
      <c r="I37" s="486"/>
      <c r="J37" s="486"/>
      <c r="K37" s="486"/>
      <c r="L37" s="486"/>
      <c r="M37" s="486"/>
      <c r="N37" s="486"/>
      <c r="O37" s="486"/>
      <c r="P37" s="486"/>
      <c r="Q37" s="486"/>
      <c r="R37" s="486"/>
      <c r="S37" s="486"/>
      <c r="T37" s="486"/>
      <c r="U37" s="486"/>
      <c r="V37" s="486"/>
      <c r="W37" s="486"/>
      <c r="X37" s="486"/>
      <c r="Y37" s="486"/>
      <c r="Z37" s="486"/>
      <c r="AA37" s="486"/>
      <c r="AB37" s="486"/>
      <c r="AC37" s="486"/>
      <c r="AD37" s="486"/>
      <c r="AE37" s="486"/>
      <c r="AF37" s="486"/>
    </row>
    <row r="38" spans="1:32" s="379" customFormat="1" x14ac:dyDescent="0.25">
      <c r="A38" s="486"/>
      <c r="B38" s="486"/>
      <c r="C38" s="486"/>
      <c r="D38" s="486"/>
      <c r="E38" s="486"/>
      <c r="F38" s="486"/>
      <c r="G38" s="486"/>
      <c r="H38" s="486"/>
      <c r="I38" s="486"/>
      <c r="J38" s="486"/>
      <c r="K38" s="486"/>
      <c r="L38" s="486"/>
      <c r="M38" s="486"/>
      <c r="N38" s="486"/>
      <c r="O38" s="486"/>
      <c r="P38" s="486"/>
      <c r="Q38" s="486"/>
      <c r="R38" s="486"/>
      <c r="S38" s="486"/>
      <c r="T38" s="486"/>
      <c r="U38" s="486"/>
      <c r="V38" s="486"/>
      <c r="W38" s="486"/>
      <c r="X38" s="486"/>
      <c r="Y38" s="486"/>
      <c r="Z38" s="486"/>
      <c r="AA38" s="486"/>
      <c r="AB38" s="486"/>
      <c r="AC38" s="486"/>
      <c r="AD38" s="486"/>
      <c r="AE38" s="486"/>
      <c r="AF38" s="486"/>
    </row>
    <row r="39" spans="1:32" s="379" customFormat="1" x14ac:dyDescent="0.25">
      <c r="A39" s="486"/>
      <c r="B39" s="486"/>
      <c r="C39" s="486"/>
      <c r="D39" s="486"/>
      <c r="E39" s="486"/>
      <c r="F39" s="486"/>
      <c r="G39" s="486"/>
      <c r="H39" s="486"/>
      <c r="I39" s="486"/>
      <c r="J39" s="486"/>
      <c r="K39" s="486"/>
      <c r="L39" s="486"/>
      <c r="M39" s="486"/>
      <c r="N39" s="486"/>
      <c r="O39" s="486"/>
      <c r="P39" s="486"/>
      <c r="Q39" s="486"/>
      <c r="R39" s="486"/>
      <c r="S39" s="486"/>
      <c r="T39" s="486"/>
      <c r="U39" s="486"/>
      <c r="V39" s="486"/>
      <c r="W39" s="486"/>
      <c r="X39" s="486"/>
      <c r="Y39" s="486"/>
      <c r="Z39" s="486"/>
      <c r="AA39" s="486"/>
      <c r="AB39" s="486"/>
      <c r="AC39" s="486"/>
      <c r="AD39" s="486"/>
      <c r="AE39" s="486"/>
      <c r="AF39" s="486"/>
    </row>
    <row r="40" spans="1:32" s="379" customFormat="1" x14ac:dyDescent="0.25">
      <c r="A40" s="486"/>
      <c r="B40" s="486"/>
      <c r="C40" s="486"/>
      <c r="D40" s="486"/>
      <c r="E40" s="486"/>
      <c r="F40" s="486"/>
      <c r="G40" s="486"/>
      <c r="H40" s="486"/>
      <c r="I40" s="486"/>
      <c r="J40" s="486"/>
      <c r="K40" s="486"/>
      <c r="L40" s="486"/>
      <c r="M40" s="486"/>
      <c r="N40" s="486"/>
      <c r="O40" s="486"/>
      <c r="P40" s="486"/>
      <c r="Q40" s="486"/>
      <c r="R40" s="486"/>
      <c r="S40" s="486"/>
      <c r="T40" s="486"/>
      <c r="U40" s="486"/>
      <c r="V40" s="486"/>
      <c r="W40" s="486"/>
      <c r="X40" s="486"/>
      <c r="Y40" s="486"/>
      <c r="Z40" s="486"/>
      <c r="AA40" s="486"/>
      <c r="AB40" s="486"/>
      <c r="AC40" s="486"/>
      <c r="AD40" s="486"/>
      <c r="AE40" s="486"/>
      <c r="AF40" s="486"/>
    </row>
    <row r="41" spans="1:32" s="379" customFormat="1" x14ac:dyDescent="0.25">
      <c r="A41" s="486"/>
      <c r="B41" s="486"/>
      <c r="C41" s="486"/>
      <c r="D41" s="486"/>
      <c r="E41" s="486"/>
      <c r="F41" s="486"/>
      <c r="G41" s="486"/>
      <c r="H41" s="486"/>
      <c r="I41" s="486"/>
      <c r="J41" s="486"/>
      <c r="K41" s="486"/>
      <c r="L41" s="486"/>
      <c r="M41" s="486"/>
      <c r="N41" s="486"/>
      <c r="O41" s="486"/>
      <c r="P41" s="486"/>
      <c r="Q41" s="486"/>
      <c r="R41" s="486"/>
      <c r="S41" s="486"/>
      <c r="T41" s="486"/>
      <c r="U41" s="486"/>
      <c r="V41" s="486"/>
      <c r="W41" s="486"/>
      <c r="X41" s="486"/>
      <c r="Y41" s="486"/>
      <c r="Z41" s="486"/>
      <c r="AA41" s="486"/>
      <c r="AB41" s="486"/>
      <c r="AC41" s="486"/>
      <c r="AD41" s="486"/>
      <c r="AE41" s="486"/>
      <c r="AF41" s="486"/>
    </row>
    <row r="42" spans="1:32" s="379" customFormat="1" x14ac:dyDescent="0.25">
      <c r="A42" s="486"/>
      <c r="B42" s="486"/>
      <c r="C42" s="486"/>
      <c r="D42" s="486"/>
      <c r="E42" s="486"/>
      <c r="F42" s="486"/>
      <c r="G42" s="486"/>
      <c r="H42" s="486"/>
      <c r="I42" s="486"/>
      <c r="J42" s="486"/>
      <c r="K42" s="486"/>
      <c r="L42" s="486"/>
      <c r="M42" s="486"/>
      <c r="N42" s="486"/>
      <c r="O42" s="486"/>
      <c r="P42" s="486"/>
      <c r="Q42" s="486"/>
      <c r="R42" s="486"/>
      <c r="S42" s="486"/>
      <c r="T42" s="486"/>
      <c r="U42" s="486"/>
      <c r="V42" s="486"/>
      <c r="W42" s="486"/>
      <c r="X42" s="486"/>
      <c r="Y42" s="486"/>
      <c r="Z42" s="486"/>
      <c r="AA42" s="486"/>
      <c r="AB42" s="486"/>
      <c r="AC42" s="486"/>
      <c r="AD42" s="486"/>
      <c r="AE42" s="486"/>
      <c r="AF42" s="486"/>
    </row>
    <row r="43" spans="1:32" s="379" customFormat="1" x14ac:dyDescent="0.25">
      <c r="A43" s="486"/>
      <c r="B43" s="486"/>
      <c r="C43" s="486"/>
      <c r="D43" s="486"/>
      <c r="E43" s="486"/>
      <c r="F43" s="486"/>
      <c r="G43" s="486"/>
      <c r="H43" s="486"/>
      <c r="I43" s="486"/>
      <c r="J43" s="486"/>
      <c r="K43" s="486"/>
      <c r="L43" s="486"/>
      <c r="M43" s="486"/>
      <c r="N43" s="486"/>
      <c r="O43" s="486"/>
      <c r="P43" s="486"/>
      <c r="Q43" s="486"/>
      <c r="R43" s="486"/>
      <c r="S43" s="486"/>
      <c r="T43" s="486"/>
      <c r="U43" s="486"/>
      <c r="V43" s="486"/>
      <c r="W43" s="486"/>
      <c r="X43" s="486"/>
      <c r="Y43" s="486"/>
      <c r="Z43" s="486"/>
      <c r="AA43" s="486"/>
      <c r="AB43" s="486"/>
      <c r="AC43" s="486"/>
      <c r="AD43" s="486"/>
      <c r="AE43" s="486"/>
      <c r="AF43" s="486"/>
    </row>
    <row r="44" spans="1:32" s="379" customFormat="1" x14ac:dyDescent="0.25">
      <c r="A44" s="474" t="str">
        <f>+HLOOKUP(Introduction!$G$4,nametranslations,34,FALSE)</f>
        <v>Source : OMS/UNICEF JMP (2026)</v>
      </c>
      <c r="B44" s="485"/>
    </row>
    <row r="45" spans="1:32" s="379" customFormat="1" x14ac:dyDescent="0.25"/>
    <row r="46" spans="1:32" s="379" customFormat="1" x14ac:dyDescent="0.25">
      <c r="A46" s="487"/>
      <c r="B46" s="487"/>
      <c r="C46" s="487"/>
      <c r="D46" s="487"/>
      <c r="E46" s="487"/>
      <c r="F46" s="487"/>
      <c r="G46" s="487"/>
      <c r="H46" s="487"/>
      <c r="I46" s="487"/>
      <c r="J46" s="487"/>
      <c r="K46" s="487"/>
      <c r="L46" s="487"/>
      <c r="M46" s="487"/>
      <c r="N46" s="487"/>
      <c r="O46" s="487"/>
      <c r="P46" s="487"/>
      <c r="Q46" s="487"/>
      <c r="R46" s="487"/>
      <c r="S46" s="487"/>
      <c r="T46" s="487"/>
      <c r="U46" s="487"/>
      <c r="V46" s="487"/>
      <c r="W46" s="487"/>
      <c r="X46" s="487"/>
      <c r="Y46" s="487"/>
      <c r="Z46" s="487"/>
      <c r="AA46" s="487"/>
      <c r="AB46" s="487"/>
      <c r="AC46" s="487"/>
      <c r="AD46" s="487"/>
      <c r="AE46" s="487"/>
      <c r="AF46" s="487"/>
    </row>
    <row r="47" spans="1:32" s="379" customFormat="1" x14ac:dyDescent="0.25">
      <c r="A47" s="487"/>
      <c r="B47" s="487"/>
      <c r="C47" s="487"/>
      <c r="D47" s="487"/>
      <c r="E47" s="487"/>
      <c r="F47" s="487"/>
      <c r="G47" s="487"/>
      <c r="H47" s="487"/>
      <c r="I47" s="487"/>
      <c r="J47" s="487"/>
      <c r="K47" s="487"/>
      <c r="L47" s="487"/>
      <c r="M47" s="487"/>
      <c r="N47" s="487"/>
      <c r="O47" s="487"/>
      <c r="P47" s="487"/>
      <c r="Q47" s="487"/>
      <c r="R47" s="487"/>
      <c r="S47" s="487"/>
      <c r="T47" s="487"/>
      <c r="U47" s="487"/>
      <c r="V47" s="487"/>
      <c r="W47" s="487"/>
      <c r="X47" s="487"/>
      <c r="Y47" s="487"/>
      <c r="Z47" s="487"/>
      <c r="AA47" s="487"/>
      <c r="AB47" s="487"/>
      <c r="AC47" s="487"/>
      <c r="AD47" s="487"/>
      <c r="AE47" s="487"/>
      <c r="AF47" s="487"/>
    </row>
    <row r="48" spans="1:32" s="379" customFormat="1" x14ac:dyDescent="0.25">
      <c r="A48" s="487"/>
      <c r="B48" s="487"/>
      <c r="C48" s="487"/>
      <c r="D48" s="487"/>
      <c r="E48" s="487"/>
      <c r="F48" s="487"/>
      <c r="G48" s="487"/>
      <c r="H48" s="487"/>
      <c r="I48" s="487"/>
      <c r="J48" s="487"/>
      <c r="K48" s="487"/>
      <c r="L48" s="487"/>
      <c r="M48" s="487"/>
      <c r="N48" s="487"/>
      <c r="O48" s="487"/>
      <c r="P48" s="487"/>
      <c r="Q48" s="487"/>
      <c r="R48" s="487"/>
      <c r="S48" s="487"/>
      <c r="T48" s="487"/>
      <c r="U48" s="487"/>
      <c r="V48" s="487"/>
      <c r="W48" s="487"/>
      <c r="X48" s="487"/>
      <c r="Y48" s="487"/>
      <c r="Z48" s="487"/>
      <c r="AA48" s="487"/>
      <c r="AB48" s="487"/>
      <c r="AC48" s="487"/>
      <c r="AD48" s="487"/>
      <c r="AE48" s="487"/>
      <c r="AF48" s="487"/>
    </row>
    <row r="49" spans="1:32" s="379" customFormat="1" x14ac:dyDescent="0.25">
      <c r="A49" s="487"/>
      <c r="B49" s="487"/>
      <c r="C49" s="487"/>
      <c r="D49" s="487"/>
      <c r="E49" s="487"/>
      <c r="F49" s="487"/>
      <c r="G49" s="487"/>
      <c r="H49" s="487"/>
      <c r="I49" s="487"/>
      <c r="J49" s="487"/>
      <c r="K49" s="487"/>
      <c r="L49" s="487"/>
      <c r="M49" s="487"/>
      <c r="N49" s="487"/>
      <c r="O49" s="487"/>
      <c r="P49" s="487"/>
      <c r="Q49" s="487"/>
      <c r="R49" s="487"/>
      <c r="S49" s="487"/>
      <c r="T49" s="487"/>
      <c r="U49" s="487"/>
      <c r="V49" s="487"/>
      <c r="W49" s="487"/>
      <c r="X49" s="487"/>
      <c r="Y49" s="487"/>
      <c r="Z49" s="487"/>
      <c r="AA49" s="487"/>
      <c r="AB49" s="487"/>
      <c r="AC49" s="487"/>
      <c r="AD49" s="487"/>
      <c r="AE49" s="487"/>
      <c r="AF49" s="487"/>
    </row>
    <row r="50" spans="1:32" s="379" customFormat="1" x14ac:dyDescent="0.25">
      <c r="A50" s="487"/>
      <c r="B50" s="487"/>
      <c r="C50" s="487"/>
      <c r="D50" s="487"/>
      <c r="E50" s="487"/>
      <c r="F50" s="487"/>
      <c r="G50" s="487"/>
      <c r="H50" s="487"/>
      <c r="I50" s="487"/>
      <c r="J50" s="487"/>
      <c r="K50" s="487"/>
      <c r="L50" s="487"/>
      <c r="M50" s="487"/>
      <c r="N50" s="487"/>
      <c r="O50" s="487"/>
      <c r="P50" s="487"/>
      <c r="Q50" s="487"/>
      <c r="R50" s="487"/>
      <c r="S50" s="487"/>
      <c r="T50" s="487"/>
      <c r="U50" s="487"/>
      <c r="V50" s="487"/>
      <c r="W50" s="487"/>
      <c r="X50" s="487"/>
      <c r="Y50" s="487"/>
      <c r="Z50" s="487"/>
      <c r="AA50" s="487"/>
      <c r="AB50" s="487"/>
      <c r="AC50" s="487"/>
      <c r="AD50" s="487"/>
      <c r="AE50" s="487"/>
      <c r="AF50" s="487"/>
    </row>
    <row r="51" spans="1:32" s="379" customFormat="1" x14ac:dyDescent="0.25">
      <c r="A51" s="487"/>
      <c r="B51" s="487"/>
      <c r="C51" s="487"/>
      <c r="D51" s="487"/>
      <c r="E51" s="487"/>
      <c r="F51" s="487"/>
      <c r="G51" s="487"/>
      <c r="H51" s="487"/>
      <c r="I51" s="487"/>
      <c r="J51" s="487"/>
      <c r="K51" s="487"/>
      <c r="L51" s="487"/>
      <c r="M51" s="487"/>
      <c r="N51" s="487"/>
      <c r="O51" s="487"/>
      <c r="P51" s="487"/>
      <c r="Q51" s="487"/>
      <c r="R51" s="487"/>
      <c r="S51" s="487"/>
      <c r="T51" s="487"/>
      <c r="U51" s="487"/>
      <c r="V51" s="487"/>
      <c r="W51" s="487"/>
      <c r="X51" s="487"/>
      <c r="Y51" s="487"/>
      <c r="Z51" s="487"/>
      <c r="AA51" s="487"/>
      <c r="AB51" s="487"/>
      <c r="AC51" s="487"/>
      <c r="AD51" s="487"/>
      <c r="AE51" s="487"/>
      <c r="AF51" s="487"/>
    </row>
    <row r="52" spans="1:32" s="379" customFormat="1" x14ac:dyDescent="0.25">
      <c r="A52" s="487"/>
      <c r="B52" s="487"/>
      <c r="C52" s="487"/>
      <c r="D52" s="487"/>
      <c r="E52" s="487"/>
      <c r="F52" s="487"/>
      <c r="G52" s="487"/>
      <c r="H52" s="487"/>
      <c r="I52" s="487"/>
      <c r="J52" s="487"/>
      <c r="K52" s="487"/>
      <c r="L52" s="487"/>
      <c r="M52" s="487"/>
      <c r="N52" s="487"/>
      <c r="O52" s="487"/>
      <c r="P52" s="487"/>
      <c r="Q52" s="487"/>
      <c r="R52" s="487"/>
      <c r="S52" s="487"/>
      <c r="T52" s="487"/>
      <c r="U52" s="487"/>
      <c r="V52" s="487"/>
      <c r="W52" s="487"/>
      <c r="X52" s="487"/>
      <c r="Y52" s="487"/>
      <c r="Z52" s="487"/>
      <c r="AA52" s="487"/>
      <c r="AB52" s="487"/>
      <c r="AC52" s="487"/>
      <c r="AD52" s="487"/>
      <c r="AE52" s="487"/>
      <c r="AF52" s="487"/>
    </row>
    <row r="53" spans="1:32" s="379" customFormat="1" x14ac:dyDescent="0.25">
      <c r="A53" s="487"/>
      <c r="B53" s="487"/>
      <c r="C53" s="487"/>
      <c r="D53" s="487"/>
      <c r="E53" s="487"/>
      <c r="F53" s="487"/>
      <c r="G53" s="487"/>
      <c r="H53" s="487"/>
      <c r="I53" s="487"/>
      <c r="J53" s="487"/>
      <c r="K53" s="487"/>
      <c r="L53" s="487"/>
      <c r="M53" s="487"/>
      <c r="N53" s="487"/>
      <c r="O53" s="487"/>
      <c r="P53" s="487"/>
      <c r="Q53" s="487"/>
      <c r="R53" s="487"/>
      <c r="S53" s="487"/>
      <c r="T53" s="487"/>
      <c r="U53" s="487"/>
      <c r="V53" s="487"/>
      <c r="W53" s="487"/>
      <c r="X53" s="487"/>
      <c r="Y53" s="487"/>
      <c r="Z53" s="487"/>
      <c r="AA53" s="487"/>
      <c r="AB53" s="487"/>
      <c r="AC53" s="487"/>
      <c r="AD53" s="487"/>
      <c r="AE53" s="487"/>
      <c r="AF53" s="487"/>
    </row>
    <row r="54" spans="1:32" s="379" customFormat="1" x14ac:dyDescent="0.25">
      <c r="A54" s="487"/>
      <c r="B54" s="487"/>
      <c r="C54" s="487"/>
      <c r="D54" s="487"/>
      <c r="E54" s="487"/>
      <c r="F54" s="487"/>
      <c r="G54" s="487"/>
      <c r="H54" s="487"/>
      <c r="I54" s="487"/>
      <c r="J54" s="487"/>
      <c r="K54" s="487"/>
      <c r="L54" s="487"/>
      <c r="M54" s="487"/>
      <c r="N54" s="487"/>
      <c r="O54" s="487"/>
      <c r="P54" s="487"/>
      <c r="Q54" s="487"/>
      <c r="R54" s="487"/>
      <c r="S54" s="487"/>
      <c r="T54" s="487"/>
      <c r="U54" s="487"/>
      <c r="V54" s="487"/>
      <c r="W54" s="487"/>
      <c r="X54" s="487"/>
      <c r="Y54" s="487"/>
      <c r="Z54" s="487"/>
      <c r="AA54" s="487"/>
      <c r="AB54" s="487"/>
      <c r="AC54" s="487"/>
      <c r="AD54" s="487"/>
      <c r="AE54" s="487"/>
      <c r="AF54" s="487"/>
    </row>
    <row r="55" spans="1:32" s="379" customFormat="1" x14ac:dyDescent="0.25">
      <c r="A55" s="487"/>
      <c r="B55" s="487"/>
      <c r="C55" s="487"/>
      <c r="D55" s="487"/>
      <c r="E55" s="487"/>
      <c r="F55" s="487"/>
      <c r="G55" s="487"/>
      <c r="H55" s="487"/>
      <c r="I55" s="487"/>
      <c r="J55" s="487"/>
      <c r="K55" s="487"/>
      <c r="L55" s="487"/>
      <c r="M55" s="487"/>
      <c r="N55" s="487"/>
      <c r="O55" s="487"/>
      <c r="P55" s="487"/>
      <c r="Q55" s="487"/>
      <c r="R55" s="487"/>
      <c r="S55" s="487"/>
      <c r="T55" s="487"/>
      <c r="U55" s="487"/>
      <c r="V55" s="487"/>
      <c r="W55" s="487"/>
      <c r="X55" s="487"/>
      <c r="Y55" s="487"/>
      <c r="Z55" s="487"/>
      <c r="AA55" s="487"/>
      <c r="AB55" s="487"/>
      <c r="AC55" s="487"/>
      <c r="AD55" s="487"/>
      <c r="AE55" s="487"/>
      <c r="AF55" s="487"/>
    </row>
    <row r="56" spans="1:32" s="379" customFormat="1" x14ac:dyDescent="0.25">
      <c r="A56" s="487"/>
      <c r="B56" s="487"/>
      <c r="C56" s="487"/>
      <c r="D56" s="487"/>
      <c r="E56" s="487"/>
      <c r="F56" s="487"/>
      <c r="G56" s="487"/>
      <c r="H56" s="487"/>
      <c r="I56" s="487"/>
      <c r="J56" s="487"/>
      <c r="K56" s="487"/>
      <c r="L56" s="487"/>
      <c r="M56" s="487"/>
      <c r="N56" s="487"/>
      <c r="O56" s="487"/>
      <c r="P56" s="487"/>
      <c r="Q56" s="487"/>
      <c r="R56" s="487"/>
      <c r="S56" s="487"/>
      <c r="T56" s="487"/>
      <c r="U56" s="487"/>
      <c r="V56" s="487"/>
      <c r="W56" s="487"/>
      <c r="X56" s="487"/>
      <c r="Y56" s="487"/>
      <c r="Z56" s="487"/>
      <c r="AA56" s="487"/>
      <c r="AB56" s="487"/>
      <c r="AC56" s="487"/>
      <c r="AD56" s="487"/>
      <c r="AE56" s="487"/>
      <c r="AF56" s="487"/>
    </row>
    <row r="57" spans="1:32" s="379" customFormat="1" x14ac:dyDescent="0.25">
      <c r="A57" s="487"/>
      <c r="B57" s="487"/>
      <c r="C57" s="487"/>
      <c r="D57" s="487"/>
      <c r="E57" s="487"/>
      <c r="F57" s="487"/>
      <c r="G57" s="487"/>
      <c r="H57" s="487"/>
      <c r="I57" s="487"/>
      <c r="J57" s="487"/>
      <c r="K57" s="487"/>
      <c r="L57" s="487"/>
      <c r="M57" s="487"/>
      <c r="N57" s="487"/>
      <c r="O57" s="487"/>
      <c r="P57" s="487"/>
      <c r="Q57" s="487"/>
      <c r="R57" s="487"/>
      <c r="S57" s="487"/>
      <c r="T57" s="487"/>
      <c r="U57" s="487"/>
      <c r="V57" s="487"/>
      <c r="W57" s="487"/>
      <c r="X57" s="487"/>
      <c r="Y57" s="487"/>
      <c r="Z57" s="487"/>
      <c r="AA57" s="487"/>
      <c r="AB57" s="487"/>
      <c r="AC57" s="487"/>
      <c r="AD57" s="487"/>
      <c r="AE57" s="487"/>
      <c r="AF57" s="487"/>
    </row>
    <row r="58" spans="1:32" s="379" customFormat="1" x14ac:dyDescent="0.25">
      <c r="A58" s="487"/>
      <c r="B58" s="487"/>
      <c r="C58" s="487"/>
      <c r="D58" s="487"/>
      <c r="E58" s="487"/>
      <c r="F58" s="487"/>
      <c r="G58" s="487"/>
      <c r="H58" s="487"/>
      <c r="I58" s="487"/>
      <c r="J58" s="487"/>
      <c r="K58" s="487"/>
      <c r="L58" s="487"/>
      <c r="M58" s="487"/>
      <c r="N58" s="487"/>
      <c r="O58" s="487"/>
      <c r="P58" s="487"/>
      <c r="Q58" s="487"/>
      <c r="R58" s="487"/>
      <c r="S58" s="487"/>
      <c r="T58" s="487"/>
      <c r="U58" s="487"/>
      <c r="V58" s="487"/>
      <c r="W58" s="487"/>
      <c r="X58" s="487"/>
      <c r="Y58" s="487"/>
      <c r="Z58" s="487"/>
      <c r="AA58" s="487"/>
      <c r="AB58" s="487"/>
      <c r="AC58" s="487"/>
      <c r="AD58" s="487"/>
      <c r="AE58" s="487"/>
      <c r="AF58" s="487"/>
    </row>
    <row r="59" spans="1:32" s="379" customFormat="1" x14ac:dyDescent="0.25">
      <c r="A59" s="487"/>
      <c r="B59" s="487"/>
      <c r="C59" s="487"/>
      <c r="D59" s="487"/>
      <c r="E59" s="487"/>
      <c r="F59" s="487"/>
      <c r="G59" s="487"/>
      <c r="H59" s="487"/>
      <c r="I59" s="487"/>
      <c r="J59" s="487"/>
      <c r="K59" s="487"/>
      <c r="L59" s="487"/>
      <c r="M59" s="487"/>
      <c r="N59" s="487"/>
      <c r="O59" s="487"/>
      <c r="P59" s="487"/>
      <c r="Q59" s="487"/>
      <c r="R59" s="487"/>
      <c r="S59" s="487"/>
      <c r="T59" s="487"/>
      <c r="U59" s="487"/>
      <c r="V59" s="487"/>
      <c r="W59" s="487"/>
      <c r="X59" s="487"/>
      <c r="Y59" s="487"/>
      <c r="Z59" s="487"/>
      <c r="AA59" s="487"/>
      <c r="AB59" s="487"/>
      <c r="AC59" s="487"/>
      <c r="AD59" s="487"/>
      <c r="AE59" s="487"/>
      <c r="AF59" s="487"/>
    </row>
    <row r="60" spans="1:32" s="379" customFormat="1" x14ac:dyDescent="0.25">
      <c r="A60" s="487"/>
      <c r="B60" s="487"/>
      <c r="C60" s="487"/>
      <c r="D60" s="487"/>
      <c r="E60" s="487"/>
      <c r="F60" s="487"/>
      <c r="G60" s="487"/>
      <c r="H60" s="487"/>
      <c r="I60" s="487"/>
      <c r="J60" s="487"/>
      <c r="K60" s="487"/>
      <c r="L60" s="487"/>
      <c r="M60" s="487"/>
      <c r="N60" s="487"/>
      <c r="O60" s="487"/>
      <c r="P60" s="487"/>
      <c r="Q60" s="487"/>
      <c r="R60" s="487"/>
      <c r="S60" s="487"/>
      <c r="T60" s="487"/>
      <c r="U60" s="487"/>
      <c r="V60" s="487"/>
      <c r="W60" s="487"/>
      <c r="X60" s="487"/>
      <c r="Y60" s="487"/>
      <c r="Z60" s="487"/>
      <c r="AA60" s="487"/>
      <c r="AB60" s="487"/>
      <c r="AC60" s="487"/>
      <c r="AD60" s="487"/>
      <c r="AE60" s="487"/>
      <c r="AF60" s="487"/>
    </row>
    <row r="61" spans="1:32" s="379" customFormat="1" x14ac:dyDescent="0.25">
      <c r="A61" s="487"/>
      <c r="B61" s="487"/>
      <c r="C61" s="487"/>
      <c r="D61" s="487"/>
      <c r="E61" s="487"/>
      <c r="F61" s="487"/>
      <c r="G61" s="487"/>
      <c r="H61" s="487"/>
      <c r="I61" s="487"/>
      <c r="J61" s="487"/>
      <c r="K61" s="487"/>
      <c r="L61" s="487"/>
      <c r="M61" s="487"/>
      <c r="N61" s="487"/>
      <c r="O61" s="487"/>
      <c r="P61" s="487"/>
      <c r="Q61" s="487"/>
      <c r="R61" s="487"/>
      <c r="S61" s="487"/>
      <c r="T61" s="487"/>
      <c r="U61" s="487"/>
      <c r="V61" s="487"/>
      <c r="W61" s="487"/>
      <c r="X61" s="487"/>
      <c r="Y61" s="487"/>
      <c r="Z61" s="487"/>
      <c r="AA61" s="487"/>
      <c r="AB61" s="487"/>
      <c r="AC61" s="487"/>
      <c r="AD61" s="487"/>
      <c r="AE61" s="487"/>
      <c r="AF61" s="487"/>
    </row>
    <row r="62" spans="1:32" s="379" customFormat="1" x14ac:dyDescent="0.25">
      <c r="A62" s="487"/>
      <c r="B62" s="487"/>
      <c r="C62" s="487"/>
      <c r="D62" s="487"/>
      <c r="E62" s="487"/>
      <c r="F62" s="487"/>
      <c r="G62" s="487"/>
      <c r="H62" s="487"/>
      <c r="I62" s="487"/>
      <c r="J62" s="487"/>
      <c r="K62" s="487"/>
      <c r="L62" s="487"/>
      <c r="M62" s="487"/>
      <c r="N62" s="487"/>
      <c r="O62" s="487"/>
      <c r="P62" s="487"/>
      <c r="Q62" s="487"/>
      <c r="R62" s="487"/>
      <c r="S62" s="487"/>
      <c r="T62" s="487"/>
      <c r="U62" s="487"/>
      <c r="V62" s="487"/>
      <c r="W62" s="487"/>
      <c r="X62" s="487"/>
      <c r="Y62" s="487"/>
      <c r="Z62" s="487"/>
      <c r="AA62" s="487"/>
      <c r="AB62" s="487"/>
      <c r="AC62" s="487"/>
      <c r="AD62" s="487"/>
      <c r="AE62" s="487"/>
      <c r="AF62" s="487"/>
    </row>
    <row r="63" spans="1:32" s="379" customFormat="1" x14ac:dyDescent="0.25">
      <c r="A63" s="487"/>
      <c r="B63" s="487"/>
      <c r="C63" s="487"/>
      <c r="D63" s="487"/>
      <c r="E63" s="487"/>
      <c r="F63" s="487"/>
      <c r="G63" s="487"/>
      <c r="H63" s="487"/>
      <c r="I63" s="487"/>
      <c r="J63" s="487"/>
      <c r="K63" s="487"/>
      <c r="L63" s="487"/>
      <c r="M63" s="487"/>
      <c r="N63" s="487"/>
      <c r="O63" s="487"/>
      <c r="P63" s="487"/>
      <c r="Q63" s="487"/>
      <c r="R63" s="487"/>
      <c r="S63" s="487"/>
      <c r="T63" s="487"/>
      <c r="U63" s="487"/>
      <c r="V63" s="487"/>
      <c r="W63" s="487"/>
      <c r="X63" s="487"/>
      <c r="Y63" s="487"/>
      <c r="Z63" s="487"/>
      <c r="AA63" s="487"/>
      <c r="AB63" s="487"/>
      <c r="AC63" s="487"/>
      <c r="AD63" s="487"/>
      <c r="AE63" s="487"/>
      <c r="AF63" s="487"/>
    </row>
    <row r="64" spans="1:32" s="379" customFormat="1" x14ac:dyDescent="0.25">
      <c r="A64" s="487"/>
      <c r="B64" s="487"/>
      <c r="C64" s="487"/>
      <c r="D64" s="487"/>
      <c r="E64" s="487"/>
      <c r="F64" s="487"/>
      <c r="G64" s="487"/>
      <c r="H64" s="487"/>
      <c r="I64" s="487"/>
      <c r="J64" s="487"/>
      <c r="K64" s="487"/>
      <c r="L64" s="487"/>
      <c r="M64" s="487"/>
      <c r="N64" s="487"/>
      <c r="O64" s="487"/>
      <c r="P64" s="487"/>
      <c r="Q64" s="487"/>
      <c r="R64" s="487"/>
      <c r="S64" s="487"/>
      <c r="T64" s="487"/>
      <c r="U64" s="487"/>
      <c r="V64" s="487"/>
      <c r="W64" s="487"/>
      <c r="X64" s="487"/>
      <c r="Y64" s="487"/>
      <c r="Z64" s="487"/>
      <c r="AA64" s="487"/>
      <c r="AB64" s="487"/>
      <c r="AC64" s="487"/>
      <c r="AD64" s="487"/>
      <c r="AE64" s="487"/>
      <c r="AF64" s="487"/>
    </row>
    <row r="65" spans="1:2" s="379" customFormat="1" x14ac:dyDescent="0.25">
      <c r="A65" s="474" t="str">
        <f>+HLOOKUP(Introduction!$G$4,nametranslations,34,FALSE)</f>
        <v>Source : OMS/UNICEF JMP (2026)</v>
      </c>
      <c r="B65" s="485"/>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AFF1E-C66C-4332-B7BB-BC8CE3AA9EBE}">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80" customWidth="1"/>
    <col min="2" max="2" width="9" style="380"/>
    <col min="3" max="3" width="5.8984375" style="380" customWidth="1"/>
    <col min="4" max="5" width="4.09765625" style="380" customWidth="1"/>
    <col min="6" max="6" width="3.8984375" style="380" customWidth="1"/>
    <col min="7" max="7" width="4.09765625" style="380" customWidth="1"/>
    <col min="8" max="9" width="3.8984375" style="380" customWidth="1"/>
    <col min="10" max="10" width="4.09765625" style="380" customWidth="1"/>
    <col min="11" max="12" width="3.8984375" style="380" customWidth="1"/>
    <col min="13" max="13" width="4.09765625" style="380" customWidth="1"/>
    <col min="14" max="15" width="3.8984375" style="380" customWidth="1"/>
    <col min="16" max="16" width="4.09765625" style="380" customWidth="1"/>
    <col min="17" max="18" width="3.8984375" style="380" customWidth="1"/>
    <col min="19" max="19" width="4.09765625" style="380" customWidth="1"/>
    <col min="20" max="21" width="3.8984375" style="380" customWidth="1"/>
    <col min="22" max="51" width="3.8984375" style="486" customWidth="1"/>
    <col min="52" max="69" width="3.8984375" style="487" customWidth="1"/>
    <col min="70" max="16384" width="9" style="380"/>
  </cols>
  <sheetData>
    <row r="1" spans="1:69" ht="17.399999999999999" x14ac:dyDescent="0.3">
      <c r="A1" s="488" t="str">
        <f>HLOOKUP(Introduction!$G$4,nametranslations,83,FALSE)</f>
        <v>Synthèse des données des enquêtes et recensements nationaux</v>
      </c>
      <c r="B1" s="489"/>
      <c r="C1" s="489"/>
      <c r="D1" s="489"/>
      <c r="E1" s="489"/>
      <c r="F1" s="489"/>
      <c r="G1" s="489"/>
      <c r="H1" s="489"/>
      <c r="I1" s="489"/>
      <c r="J1" s="489"/>
      <c r="K1" s="489"/>
      <c r="L1" s="489"/>
      <c r="M1" s="489"/>
      <c r="N1" s="489"/>
      <c r="O1" s="489"/>
      <c r="P1" s="489"/>
      <c r="Q1" s="489"/>
      <c r="R1" s="489"/>
      <c r="S1" s="489"/>
      <c r="T1" s="489"/>
      <c r="U1" s="489"/>
      <c r="V1" s="489"/>
      <c r="W1" s="489"/>
      <c r="X1" s="489"/>
      <c r="Y1" s="489"/>
      <c r="Z1" s="489"/>
      <c r="AA1" s="489"/>
      <c r="AB1" s="489"/>
      <c r="AC1" s="489"/>
      <c r="AD1" s="489"/>
      <c r="AE1" s="489"/>
      <c r="AF1" s="489"/>
      <c r="AG1" s="489"/>
      <c r="AH1" s="489"/>
      <c r="AI1" s="489"/>
      <c r="AJ1" s="489"/>
      <c r="AK1" s="489"/>
      <c r="AL1" s="489"/>
      <c r="AM1" s="489"/>
      <c r="AN1" s="489"/>
      <c r="AO1" s="489"/>
      <c r="AP1" s="489"/>
      <c r="AQ1" s="489"/>
      <c r="AR1" s="489"/>
      <c r="AS1" s="489"/>
      <c r="AT1" s="489"/>
      <c r="AU1" s="489"/>
      <c r="AV1" s="489"/>
      <c r="AW1" s="489"/>
      <c r="AX1" s="489"/>
      <c r="AY1" s="489"/>
      <c r="AZ1" s="489"/>
      <c r="BA1" s="489"/>
      <c r="BB1" s="489"/>
      <c r="BC1" s="489"/>
      <c r="BD1" s="489"/>
      <c r="BE1" s="489"/>
      <c r="BF1" s="489"/>
      <c r="BG1" s="489"/>
      <c r="BH1" s="489"/>
      <c r="BI1" s="489"/>
      <c r="BJ1" s="489"/>
      <c r="BK1" s="489"/>
      <c r="BL1" s="489"/>
      <c r="BM1" s="489"/>
      <c r="BN1" s="489"/>
      <c r="BO1" s="489"/>
      <c r="BP1" s="489"/>
      <c r="BQ1" s="489"/>
    </row>
    <row r="2" spans="1:69" ht="15.6" x14ac:dyDescent="0.3">
      <c r="A2" s="490"/>
      <c r="B2" s="490"/>
      <c r="C2" s="490"/>
      <c r="D2" s="491" t="str">
        <f>HLOOKUP(Introduction!$G$4,nametranslations,85,FALSE)</f>
        <v>Eau de boisson</v>
      </c>
      <c r="E2" s="489"/>
      <c r="F2" s="489"/>
      <c r="G2" s="492"/>
      <c r="H2" s="489"/>
      <c r="I2" s="489"/>
      <c r="J2" s="492"/>
      <c r="K2" s="493"/>
      <c r="L2" s="493"/>
      <c r="M2" s="492"/>
      <c r="N2" s="493"/>
      <c r="O2" s="493"/>
      <c r="P2" s="492"/>
      <c r="Q2" s="493"/>
      <c r="R2" s="493"/>
      <c r="S2" s="492"/>
      <c r="T2" s="493"/>
      <c r="U2" s="493"/>
      <c r="V2" s="494" t="str">
        <f>HLOOKUP(Introduction!$G$4,nametranslations,86,FALSE)</f>
        <v>Assainissement</v>
      </c>
      <c r="W2" s="379"/>
      <c r="X2" s="493"/>
      <c r="Y2" s="493"/>
      <c r="Z2" s="493"/>
      <c r="AA2" s="495"/>
      <c r="AB2" s="493"/>
      <c r="AC2" s="493"/>
      <c r="AD2" s="493"/>
      <c r="AE2" s="493"/>
      <c r="AF2" s="495"/>
      <c r="AG2" s="493"/>
      <c r="AH2" s="493"/>
      <c r="AI2" s="493"/>
      <c r="AJ2" s="493"/>
      <c r="AK2" s="495"/>
      <c r="AL2" s="493"/>
      <c r="AM2" s="493"/>
      <c r="AN2" s="493"/>
      <c r="AO2" s="493"/>
      <c r="AP2" s="495"/>
      <c r="AQ2" s="493"/>
      <c r="AR2" s="493"/>
      <c r="AS2" s="493"/>
      <c r="AT2" s="493"/>
      <c r="AU2" s="495"/>
      <c r="AV2" s="493"/>
      <c r="AW2" s="493"/>
      <c r="AX2" s="493"/>
      <c r="AY2" s="493"/>
      <c r="AZ2" s="496" t="str">
        <f>HLOOKUP(Introduction!$G$4,nametranslations,87,FALSE)</f>
        <v>Hygiène</v>
      </c>
      <c r="BA2" s="497"/>
      <c r="BB2" s="498"/>
      <c r="BC2" s="498"/>
      <c r="BD2" s="499"/>
      <c r="BE2" s="499"/>
      <c r="BF2" s="499"/>
      <c r="BG2" s="499"/>
      <c r="BH2" s="499"/>
      <c r="BI2" s="499"/>
      <c r="BJ2" s="499"/>
      <c r="BK2" s="499"/>
      <c r="BL2" s="499"/>
      <c r="BM2" s="499"/>
      <c r="BN2" s="499"/>
      <c r="BO2" s="499"/>
      <c r="BP2" s="499"/>
      <c r="BQ2" s="499"/>
    </row>
    <row r="3" spans="1:69" ht="13.8" x14ac:dyDescent="0.25">
      <c r="A3" s="500"/>
      <c r="B3" s="489"/>
      <c r="C3" s="489"/>
      <c r="D3" s="489" t="str">
        <f>+Key!$A$24</f>
        <v>Total</v>
      </c>
      <c r="E3" s="489"/>
      <c r="F3" s="489"/>
      <c r="G3" s="489" t="str">
        <f>+Key!$A$26</f>
        <v>Urban</v>
      </c>
      <c r="I3" s="489"/>
      <c r="J3" s="489" t="str">
        <f>+Key!$A$25</f>
        <v>Rural</v>
      </c>
      <c r="L3" s="489"/>
      <c r="M3" s="489" t="str">
        <f>+Key!$A$27</f>
        <v>Pre-primary</v>
      </c>
      <c r="O3" s="489"/>
      <c r="P3" s="489" t="str">
        <f>+Key!$A$28</f>
        <v>Primary</v>
      </c>
      <c r="Q3" s="489"/>
      <c r="R3" s="489"/>
      <c r="S3" s="489" t="str">
        <f>+Key!$A$29</f>
        <v>Secondary</v>
      </c>
      <c r="U3" s="489"/>
      <c r="V3" s="489" t="str">
        <f>+Key!$A$24</f>
        <v>Total</v>
      </c>
      <c r="W3" s="489"/>
      <c r="X3" s="489"/>
      <c r="Y3" s="489" t="str">
        <f>+Key!$A$26</f>
        <v>Urban</v>
      </c>
      <c r="Z3" s="380"/>
      <c r="AA3" s="489"/>
      <c r="AB3" s="489" t="str">
        <f>+Key!$A$25</f>
        <v>Rural</v>
      </c>
      <c r="AC3" s="380"/>
      <c r="AD3" s="489"/>
      <c r="AE3" s="489" t="str">
        <f>+Key!$A$27</f>
        <v>Pre-primary</v>
      </c>
      <c r="AF3" s="380"/>
      <c r="AG3" s="489"/>
      <c r="AH3" s="489" t="str">
        <f>+Key!$A$28</f>
        <v>Primary</v>
      </c>
      <c r="AI3" s="489"/>
      <c r="AJ3" s="489"/>
      <c r="AK3" s="489" t="str">
        <f>+Key!$A$29</f>
        <v>Secondary</v>
      </c>
      <c r="AL3" s="489"/>
      <c r="AM3" s="489"/>
      <c r="AN3" s="489"/>
      <c r="AO3" s="489"/>
      <c r="AP3" s="489" t="s">
        <v>17</v>
      </c>
      <c r="AQ3" s="489"/>
      <c r="AR3" s="489"/>
      <c r="AS3" s="489"/>
      <c r="AT3" s="489"/>
      <c r="AU3" s="489" t="s">
        <v>18</v>
      </c>
      <c r="AV3" s="489"/>
      <c r="AW3" s="489"/>
      <c r="AX3" s="489"/>
      <c r="AY3" s="489"/>
      <c r="AZ3" s="489" t="str">
        <f>+Key!$A$24</f>
        <v>Total</v>
      </c>
      <c r="BA3" s="501"/>
      <c r="BB3" s="489"/>
      <c r="BC3" s="489" t="str">
        <f>+Key!$A$26</f>
        <v>Urban</v>
      </c>
      <c r="BD3" s="380"/>
      <c r="BE3" s="489"/>
      <c r="BF3" s="489" t="str">
        <f>+Key!$A$25</f>
        <v>Rural</v>
      </c>
      <c r="BG3" s="380"/>
      <c r="BH3" s="489"/>
      <c r="BI3" s="489" t="str">
        <f>+Key!$A$27</f>
        <v>Pre-primary</v>
      </c>
      <c r="BJ3" s="380"/>
      <c r="BK3" s="489"/>
      <c r="BL3" s="489" t="str">
        <f>+Key!$A$28</f>
        <v>Primary</v>
      </c>
      <c r="BM3" s="489"/>
      <c r="BN3" s="489"/>
      <c r="BO3" s="489" t="str">
        <f>+Key!$A$29</f>
        <v>Secondary</v>
      </c>
      <c r="BP3" s="379"/>
      <c r="BQ3" s="489"/>
    </row>
    <row r="4" spans="1:69" ht="148.80000000000001" x14ac:dyDescent="0.25">
      <c r="A4" s="502" t="s">
        <v>5</v>
      </c>
      <c r="B4" s="502" t="str">
        <f>HLOOKUP(Introduction!$G$4,nametranslations,88,FALSE)</f>
        <v>Type de source de données</v>
      </c>
      <c r="C4" s="502" t="s">
        <v>4</v>
      </c>
      <c r="D4" s="503" t="s">
        <v>25</v>
      </c>
      <c r="E4" s="504" t="s">
        <v>19</v>
      </c>
      <c r="F4" s="505" t="s">
        <v>107</v>
      </c>
      <c r="G4" s="503" t="s">
        <v>25</v>
      </c>
      <c r="H4" s="504" t="s">
        <v>19</v>
      </c>
      <c r="I4" s="505" t="s">
        <v>107</v>
      </c>
      <c r="J4" s="503" t="s">
        <v>25</v>
      </c>
      <c r="K4" s="504" t="s">
        <v>19</v>
      </c>
      <c r="L4" s="505" t="s">
        <v>107</v>
      </c>
      <c r="M4" s="503" t="s">
        <v>25</v>
      </c>
      <c r="N4" s="504" t="s">
        <v>19</v>
      </c>
      <c r="O4" s="505" t="s">
        <v>107</v>
      </c>
      <c r="P4" s="503" t="s">
        <v>25</v>
      </c>
      <c r="Q4" s="504" t="s">
        <v>19</v>
      </c>
      <c r="R4" s="505" t="s">
        <v>107</v>
      </c>
      <c r="S4" s="503" t="s">
        <v>25</v>
      </c>
      <c r="T4" s="504" t="s">
        <v>19</v>
      </c>
      <c r="U4" s="506" t="s">
        <v>107</v>
      </c>
      <c r="V4" s="507" t="s">
        <v>25</v>
      </c>
      <c r="W4" s="508" t="s">
        <v>19</v>
      </c>
      <c r="X4" s="508" t="s">
        <v>21</v>
      </c>
      <c r="Y4" s="508" t="s">
        <v>28</v>
      </c>
      <c r="Z4" s="509" t="s">
        <v>108</v>
      </c>
      <c r="AA4" s="507" t="s">
        <v>25</v>
      </c>
      <c r="AB4" s="508" t="s">
        <v>19</v>
      </c>
      <c r="AC4" s="508" t="s">
        <v>21</v>
      </c>
      <c r="AD4" s="508" t="s">
        <v>28</v>
      </c>
      <c r="AE4" s="509" t="s">
        <v>108</v>
      </c>
      <c r="AF4" s="507" t="s">
        <v>25</v>
      </c>
      <c r="AG4" s="508" t="s">
        <v>19</v>
      </c>
      <c r="AH4" s="508" t="s">
        <v>21</v>
      </c>
      <c r="AI4" s="508" t="s">
        <v>28</v>
      </c>
      <c r="AJ4" s="509" t="s">
        <v>108</v>
      </c>
      <c r="AK4" s="507" t="s">
        <v>25</v>
      </c>
      <c r="AL4" s="508" t="s">
        <v>19</v>
      </c>
      <c r="AM4" s="508" t="s">
        <v>21</v>
      </c>
      <c r="AN4" s="508" t="s">
        <v>28</v>
      </c>
      <c r="AO4" s="509" t="s">
        <v>108</v>
      </c>
      <c r="AP4" s="507" t="s">
        <v>25</v>
      </c>
      <c r="AQ4" s="508" t="s">
        <v>19</v>
      </c>
      <c r="AR4" s="508" t="s">
        <v>21</v>
      </c>
      <c r="AS4" s="508" t="s">
        <v>28</v>
      </c>
      <c r="AT4" s="509" t="s">
        <v>108</v>
      </c>
      <c r="AU4" s="507" t="s">
        <v>25</v>
      </c>
      <c r="AV4" s="508" t="s">
        <v>19</v>
      </c>
      <c r="AW4" s="508" t="s">
        <v>21</v>
      </c>
      <c r="AX4" s="508" t="s">
        <v>28</v>
      </c>
      <c r="AY4" s="510" t="s">
        <v>108</v>
      </c>
      <c r="AZ4" s="511" t="s">
        <v>25</v>
      </c>
      <c r="BA4" s="512" t="s">
        <v>127</v>
      </c>
      <c r="BB4" s="513" t="s">
        <v>129</v>
      </c>
      <c r="BC4" s="511" t="s">
        <v>25</v>
      </c>
      <c r="BD4" s="512" t="s">
        <v>127</v>
      </c>
      <c r="BE4" s="513" t="s">
        <v>129</v>
      </c>
      <c r="BF4" s="511" t="s">
        <v>25</v>
      </c>
      <c r="BG4" s="512" t="s">
        <v>127</v>
      </c>
      <c r="BH4" s="513" t="s">
        <v>129</v>
      </c>
      <c r="BI4" s="511" t="s">
        <v>25</v>
      </c>
      <c r="BJ4" s="512" t="s">
        <v>127</v>
      </c>
      <c r="BK4" s="513" t="s">
        <v>129</v>
      </c>
      <c r="BL4" s="511" t="s">
        <v>25</v>
      </c>
      <c r="BM4" s="512" t="s">
        <v>127</v>
      </c>
      <c r="BN4" s="513" t="s">
        <v>129</v>
      </c>
      <c r="BO4" s="511" t="s">
        <v>25</v>
      </c>
      <c r="BP4" s="512" t="s">
        <v>127</v>
      </c>
      <c r="BQ4" s="513" t="s">
        <v>129</v>
      </c>
    </row>
    <row r="5" spans="1:69" ht="43.2" hidden="1" x14ac:dyDescent="0.25">
      <c r="A5" s="502" t="s">
        <v>38</v>
      </c>
      <c r="B5" s="502" t="s">
        <v>39</v>
      </c>
      <c r="C5" s="502" t="s">
        <v>40</v>
      </c>
      <c r="D5" s="503" t="s">
        <v>121</v>
      </c>
      <c r="E5" s="504" t="s">
        <v>41</v>
      </c>
      <c r="F5" s="505" t="s">
        <v>173</v>
      </c>
      <c r="G5" s="503" t="s">
        <v>122</v>
      </c>
      <c r="H5" s="504" t="s">
        <v>42</v>
      </c>
      <c r="I5" s="505" t="s">
        <v>174</v>
      </c>
      <c r="J5" s="503" t="s">
        <v>123</v>
      </c>
      <c r="K5" s="504" t="s">
        <v>43</v>
      </c>
      <c r="L5" s="505" t="s">
        <v>175</v>
      </c>
      <c r="M5" s="503" t="s">
        <v>124</v>
      </c>
      <c r="N5" s="504" t="s">
        <v>79</v>
      </c>
      <c r="O5" s="505" t="s">
        <v>176</v>
      </c>
      <c r="P5" s="503" t="s">
        <v>125</v>
      </c>
      <c r="Q5" s="504" t="s">
        <v>80</v>
      </c>
      <c r="R5" s="505" t="s">
        <v>177</v>
      </c>
      <c r="S5" s="503" t="s">
        <v>126</v>
      </c>
      <c r="T5" s="504" t="s">
        <v>81</v>
      </c>
      <c r="U5" s="506" t="s">
        <v>178</v>
      </c>
      <c r="V5" s="507" t="s">
        <v>115</v>
      </c>
      <c r="W5" s="508" t="s">
        <v>44</v>
      </c>
      <c r="X5" s="514" t="s">
        <v>58</v>
      </c>
      <c r="Y5" s="514" t="s">
        <v>59</v>
      </c>
      <c r="Z5" s="509" t="s">
        <v>179</v>
      </c>
      <c r="AA5" s="507" t="s">
        <v>116</v>
      </c>
      <c r="AB5" s="508" t="s">
        <v>45</v>
      </c>
      <c r="AC5" s="514" t="s">
        <v>60</v>
      </c>
      <c r="AD5" s="514" t="s">
        <v>61</v>
      </c>
      <c r="AE5" s="509" t="s">
        <v>180</v>
      </c>
      <c r="AF5" s="507" t="s">
        <v>117</v>
      </c>
      <c r="AG5" s="508" t="s">
        <v>46</v>
      </c>
      <c r="AH5" s="514" t="s">
        <v>62</v>
      </c>
      <c r="AI5" s="514" t="s">
        <v>63</v>
      </c>
      <c r="AJ5" s="509" t="s">
        <v>181</v>
      </c>
      <c r="AK5" s="507" t="s">
        <v>118</v>
      </c>
      <c r="AL5" s="508" t="s">
        <v>64</v>
      </c>
      <c r="AM5" s="514" t="s">
        <v>65</v>
      </c>
      <c r="AN5" s="514" t="s">
        <v>66</v>
      </c>
      <c r="AO5" s="509" t="s">
        <v>182</v>
      </c>
      <c r="AP5" s="507" t="s">
        <v>119</v>
      </c>
      <c r="AQ5" s="508" t="s">
        <v>67</v>
      </c>
      <c r="AR5" s="514" t="s">
        <v>68</v>
      </c>
      <c r="AS5" s="514" t="s">
        <v>69</v>
      </c>
      <c r="AT5" s="509" t="s">
        <v>183</v>
      </c>
      <c r="AU5" s="507" t="s">
        <v>120</v>
      </c>
      <c r="AV5" s="508" t="s">
        <v>70</v>
      </c>
      <c r="AW5" s="514" t="s">
        <v>71</v>
      </c>
      <c r="AX5" s="514" t="s">
        <v>72</v>
      </c>
      <c r="AY5" s="510" t="s">
        <v>184</v>
      </c>
      <c r="AZ5" s="511" t="s">
        <v>73</v>
      </c>
      <c r="BA5" s="512" t="s">
        <v>100</v>
      </c>
      <c r="BB5" s="513" t="s">
        <v>185</v>
      </c>
      <c r="BC5" s="511" t="s">
        <v>78</v>
      </c>
      <c r="BD5" s="512" t="s">
        <v>101</v>
      </c>
      <c r="BE5" s="513" t="s">
        <v>186</v>
      </c>
      <c r="BF5" s="511" t="s">
        <v>77</v>
      </c>
      <c r="BG5" s="512" t="s">
        <v>102</v>
      </c>
      <c r="BH5" s="513" t="s">
        <v>187</v>
      </c>
      <c r="BI5" s="511" t="s">
        <v>76</v>
      </c>
      <c r="BJ5" s="512" t="s">
        <v>103</v>
      </c>
      <c r="BK5" s="513" t="s">
        <v>188</v>
      </c>
      <c r="BL5" s="511" t="s">
        <v>75</v>
      </c>
      <c r="BM5" s="512" t="s">
        <v>104</v>
      </c>
      <c r="BN5" s="513" t="s">
        <v>189</v>
      </c>
      <c r="BO5" s="511" t="s">
        <v>74</v>
      </c>
      <c r="BP5" s="512" t="s">
        <v>105</v>
      </c>
      <c r="BQ5" s="513" t="s">
        <v>190</v>
      </c>
    </row>
    <row r="6" spans="1:69" x14ac:dyDescent="0.25">
      <c r="A6" s="515" t="str">
        <f>+RIGHT('Data Summary'!A6,LEN('Data Summary'!A6)-9)</f>
        <v>UIS</v>
      </c>
      <c r="B6" s="489" t="str">
        <f>+IF(ISTEXT('Data Summary'!B6),'Data Summary'!B6,"")</f>
        <v>Autre</v>
      </c>
      <c r="C6" s="516">
        <f>+VALUE('Data Summary'!C6)</f>
        <v>2013</v>
      </c>
      <c r="D6" s="517">
        <f>+IF(AND(ISNUMBER('Water Data'!D4),'Data Summary'!BS6="Yes"),100-'Water Data'!D4,NA())</f>
        <v>100</v>
      </c>
      <c r="E6" s="517">
        <f>+IF(AND(ISNUMBER('Water Data'!D6),'Data Summary'!BT6="Yes"),'Water Data'!D6,NA())</f>
        <v>100</v>
      </c>
      <c r="F6" s="517">
        <f>+IF(AND(ISNUMBER('Water Data'!D9),'Data Summary'!BU6="Yes"),'Water Data'!D9,NA())</f>
        <v>100</v>
      </c>
      <c r="G6" s="517" t="e">
        <f>+IF(AND(ISNUMBER('Water Data'!E4),'Data Summary'!BV6="Yes"),100-'Water Data'!E4,NA())</f>
        <v>#N/A</v>
      </c>
      <c r="H6" s="517" t="e">
        <f>+IF(AND(ISNUMBER('Water Data'!E6),'Data Summary'!BW6="Yes"),'Water Data'!E6,NA())</f>
        <v>#N/A</v>
      </c>
      <c r="I6" s="517" t="e">
        <f>+IF(AND(ISNUMBER('Water Data'!E9),'Data Summary'!BX6="Yes"),'Water Data'!E9,NA())</f>
        <v>#N/A</v>
      </c>
      <c r="J6" s="517" t="e">
        <f>+IF(AND(ISNUMBER('Water Data'!F4),'Data Summary'!BY6="Yes"),100-'Water Data'!F4,NA())</f>
        <v>#N/A</v>
      </c>
      <c r="K6" s="517" t="e">
        <f>+IF(AND(ISNUMBER('Water Data'!F6),'Data Summary'!BZ6="Yes"),'Water Data'!F6,NA())</f>
        <v>#N/A</v>
      </c>
      <c r="L6" s="517" t="e">
        <f>+IF(AND(ISNUMBER('Water Data'!F9),'Data Summary'!CA6="Yes"),'Water Data'!F9,NA())</f>
        <v>#N/A</v>
      </c>
      <c r="M6" s="517" t="e">
        <f>+IF(AND(ISNUMBER('Water Data'!G4),'Data Summary'!CB6="Yes"),100-'Water Data'!G4,NA())</f>
        <v>#N/A</v>
      </c>
      <c r="N6" s="517" t="e">
        <f>+IF(AND(ISNUMBER('Water Data'!G6),'Data Summary'!CC6="Yes"),'Water Data'!G6,NA())</f>
        <v>#N/A</v>
      </c>
      <c r="O6" s="517" t="e">
        <f>+IF(AND(ISNUMBER('Water Data'!G9),'Data Summary'!CD6="Yes"),'Water Data'!G9,NA())</f>
        <v>#N/A</v>
      </c>
      <c r="P6" s="517">
        <f>+IF(AND(ISNUMBER('Water Data'!H4),'Data Summary'!CE6="Yes"),100-'Water Data'!H4,NA())</f>
        <v>100</v>
      </c>
      <c r="Q6" s="517">
        <f>+IF(AND(ISNUMBER('Water Data'!H6),'Data Summary'!CF6="Yes"),'Water Data'!H6,NA())</f>
        <v>100</v>
      </c>
      <c r="R6" s="517">
        <f>+IF(AND(ISNUMBER('Water Data'!H9),'Data Summary'!CG6="Yes"),'Water Data'!H9,NA())</f>
        <v>100</v>
      </c>
      <c r="S6" s="517">
        <f>+IF(AND(ISNUMBER('Water Data'!I4),'Data Summary'!CH6="Yes"),100-'Water Data'!I4,NA())</f>
        <v>100</v>
      </c>
      <c r="T6" s="517">
        <f>+IF(AND(ISNUMBER('Water Data'!I6),'Data Summary'!CI6="Yes"),'Water Data'!I6,NA())</f>
        <v>100</v>
      </c>
      <c r="U6" s="517">
        <f>+IF(AND(ISNUMBER('Water Data'!I9),'Data Summary'!CJ6="Yes"),'Water Data'!I9,NA())</f>
        <v>100</v>
      </c>
      <c r="V6" s="518">
        <f>+IF(AND(ISNUMBER('Sanitation Data'!D4),'Data Summary'!CK6="Yes"),100-'Sanitation Data'!D4,NA())</f>
        <v>100</v>
      </c>
      <c r="W6" s="518">
        <f>+IF(AND(ISNUMBER('Sanitation Data'!D6),'Data Summary'!CL6="Yes"),'Sanitation Data'!D6,NA())</f>
        <v>100</v>
      </c>
      <c r="X6" s="518" t="e">
        <f>+IF(AND(ISNUMBER('Sanitation Data'!D10),'Data Summary'!CM6="Yes"),'Sanitation Data'!D10,NA())</f>
        <v>#N/A</v>
      </c>
      <c r="Y6" s="518" t="e">
        <f>+IF(AND(ISNUMBER('Sanitation Data'!D11),'Data Summary'!CN6="Yes"),'Sanitation Data'!D11,NA())</f>
        <v>#N/A</v>
      </c>
      <c r="Z6" s="518">
        <f>+IF(AND(ISNUMBER('Sanitation Data'!D12),'Data Summary'!CO6="Yes"),'Sanitation Data'!D12,NA())</f>
        <v>100</v>
      </c>
      <c r="AA6" s="518" t="e">
        <f>+IF(AND(ISNUMBER('Sanitation Data'!E4),'Data Summary'!CP6="Yes"),100-'Sanitation Data'!E4,NA())</f>
        <v>#N/A</v>
      </c>
      <c r="AB6" s="518" t="e">
        <f>+IF(AND(ISNUMBER('Sanitation Data'!E6),'Data Summary'!CQ6="Yes"),'Sanitation Data'!E6,NA())</f>
        <v>#N/A</v>
      </c>
      <c r="AC6" s="518" t="e">
        <f>+IF(AND(ISNUMBER('Sanitation Data'!E10),'Data Summary'!CR6="Yes"),'Sanitation Data'!E10,NA())</f>
        <v>#N/A</v>
      </c>
      <c r="AD6" s="518" t="e">
        <f>+IF(AND(ISNUMBER('Sanitation Data'!E11),'Data Summary'!CS6="Yes"),'Sanitation Data'!E11,NA())</f>
        <v>#N/A</v>
      </c>
      <c r="AE6" s="518" t="e">
        <f>+IF(AND(ISNUMBER('Sanitation Data'!E12),'Data Summary'!CT6="Yes"),'Sanitation Data'!E12,NA())</f>
        <v>#N/A</v>
      </c>
      <c r="AF6" s="518" t="e">
        <f>+IF(AND(ISNUMBER('Sanitation Data'!F4),'Data Summary'!CU6="Yes"),100-'Sanitation Data'!F4,NA())</f>
        <v>#N/A</v>
      </c>
      <c r="AG6" s="518" t="e">
        <f>+IF(AND(ISNUMBER('Sanitation Data'!F6),'Data Summary'!CV6="Yes"),'Sanitation Data'!F6,NA())</f>
        <v>#N/A</v>
      </c>
      <c r="AH6" s="518" t="e">
        <f>+IF(AND(ISNUMBER('Sanitation Data'!F10),'Data Summary'!CW6="Yes"),'Sanitation Data'!F10,NA())</f>
        <v>#N/A</v>
      </c>
      <c r="AI6" s="518" t="e">
        <f>+IF(AND(ISNUMBER('Sanitation Data'!F11),'Data Summary'!CX6="Yes"),'Sanitation Data'!F11,NA())</f>
        <v>#N/A</v>
      </c>
      <c r="AJ6" s="518" t="e">
        <f>+IF(AND(ISNUMBER('Sanitation Data'!F12),'Data Summary'!CY6="Yes"),'Sanitation Data'!F12,NA())</f>
        <v>#N/A</v>
      </c>
      <c r="AK6" s="518" t="e">
        <f>+IF(AND(ISNUMBER('Sanitation Data'!G4),'Data Summary'!CZ6="Yes"),100-'Sanitation Data'!G4,NA())</f>
        <v>#N/A</v>
      </c>
      <c r="AL6" s="518" t="e">
        <f>+IF(AND(ISNUMBER('Sanitation Data'!G6),'Data Summary'!DA6="Yes"),'Sanitation Data'!G6,NA())</f>
        <v>#N/A</v>
      </c>
      <c r="AM6" s="518" t="e">
        <f>+IF(AND(ISNUMBER('Sanitation Data'!G10),'Data Summary'!DB6="Yes"),'Sanitation Data'!G10,NA())</f>
        <v>#N/A</v>
      </c>
      <c r="AN6" s="518" t="e">
        <f>+IF(AND(ISNUMBER('Sanitation Data'!G11),'Data Summary'!DC6="Yes"),'Sanitation Data'!G11,NA())</f>
        <v>#N/A</v>
      </c>
      <c r="AO6" s="518" t="e">
        <f>+IF(AND(ISNUMBER('Sanitation Data'!G12),'Data Summary'!DD6="Yes"),'Sanitation Data'!G12,NA())</f>
        <v>#N/A</v>
      </c>
      <c r="AP6" s="518">
        <f>+IF(AND(ISNUMBER('Sanitation Data'!H4),'Data Summary'!DE6="Yes"),100-'Sanitation Data'!H4,NA())</f>
        <v>100</v>
      </c>
      <c r="AQ6" s="518">
        <f>+IF(AND(ISNUMBER('Sanitation Data'!H6),'Data Summary'!DF6="Yes"),'Sanitation Data'!H6,NA())</f>
        <v>100</v>
      </c>
      <c r="AR6" s="518" t="e">
        <f>+IF(AND(ISNUMBER('Sanitation Data'!H10),'Data Summary'!DG6="Yes"),'Sanitation Data'!H10,NA())</f>
        <v>#N/A</v>
      </c>
      <c r="AS6" s="518" t="e">
        <f>+IF(AND(ISNUMBER('Sanitation Data'!H11),'Data Summary'!DH6="Yes"),'Sanitation Data'!H11,NA())</f>
        <v>#N/A</v>
      </c>
      <c r="AT6" s="518">
        <f>+IF(AND(ISNUMBER('Sanitation Data'!H12),'Data Summary'!DI6="Yes"),'Sanitation Data'!H12,NA())</f>
        <v>100</v>
      </c>
      <c r="AU6" s="518">
        <f>+IF(AND(ISNUMBER('Sanitation Data'!I4),'Data Summary'!DJ6="Yes"),100-'Sanitation Data'!I4,NA())</f>
        <v>100</v>
      </c>
      <c r="AV6" s="518">
        <f>+IF(AND(ISNUMBER('Sanitation Data'!I6),'Data Summary'!DK6="Yes"),'Sanitation Data'!I6,NA())</f>
        <v>100</v>
      </c>
      <c r="AW6" s="518" t="e">
        <f>+IF(AND(ISNUMBER('Sanitation Data'!I10),'Data Summary'!DL6="Yes"),'Sanitation Data'!I10,NA())</f>
        <v>#N/A</v>
      </c>
      <c r="AX6" s="518" t="e">
        <f>+IF(AND(ISNUMBER('Sanitation Data'!I11),'Data Summary'!DM6="Yes"),'Sanitation Data'!I11,NA())</f>
        <v>#N/A</v>
      </c>
      <c r="AY6" s="518">
        <f>+IF(AND(ISNUMBER('Sanitation Data'!I12),'Data Summary'!DN6="Yes"),'Sanitation Data'!I12,NA())</f>
        <v>100</v>
      </c>
      <c r="AZ6" s="519">
        <f>+IF(AND(ISNUMBER('Hygiene Data'!D5),'Data Summary'!DO6="Yes"),'Hygiene Data'!D5,NA())</f>
        <v>100</v>
      </c>
      <c r="BA6" s="519">
        <f>+IF(AND(ISNUMBER('Hygiene Data'!D7),'Data Summary'!DP6="Yes"),'Hygiene Data'!D7,NA())</f>
        <v>100</v>
      </c>
      <c r="BB6" s="519">
        <f>+IF(AND(ISNUMBER('Hygiene Data'!D9),'Data Summary'!DQ6="Yes"),'Hygiene Data'!D9,NA())</f>
        <v>100</v>
      </c>
      <c r="BC6" s="519" t="e">
        <f>+IF(AND(ISNUMBER('Hygiene Data'!E5),'Data Summary'!DR6="Yes"),'Hygiene Data'!E5,NA())</f>
        <v>#N/A</v>
      </c>
      <c r="BD6" s="519" t="e">
        <f>+IF(AND(ISNUMBER('Hygiene Data'!E7),'Data Summary'!DS6="Yes"),'Hygiene Data'!E7,NA())</f>
        <v>#N/A</v>
      </c>
      <c r="BE6" s="519" t="e">
        <f>+IF(AND(ISNUMBER('Hygiene Data'!E9),'Data Summary'!DT6="Yes"),'Hygiene Data'!E9,NA())</f>
        <v>#N/A</v>
      </c>
      <c r="BF6" s="519" t="e">
        <f>+IF(AND(ISNUMBER('Hygiene Data'!F5),'Data Summary'!DU6="Yes"),'Hygiene Data'!F5,NA())</f>
        <v>#N/A</v>
      </c>
      <c r="BG6" s="519" t="e">
        <f>+IF(AND(ISNUMBER('Hygiene Data'!F7),'Data Summary'!DV6="Yes"),'Hygiene Data'!F7,NA())</f>
        <v>#N/A</v>
      </c>
      <c r="BH6" s="519" t="e">
        <f>+IF(AND(ISNUMBER('Hygiene Data'!F9),'Data Summary'!DW6="Yes"),'Hygiene Data'!F9,NA())</f>
        <v>#N/A</v>
      </c>
      <c r="BI6" s="519" t="e">
        <f>+IF(AND(ISNUMBER('Hygiene Data'!G5),'Data Summary'!DX6="Yes"),'Hygiene Data'!G5,NA())</f>
        <v>#N/A</v>
      </c>
      <c r="BJ6" s="519" t="e">
        <f>+IF(AND(ISNUMBER('Hygiene Data'!G7),'Data Summary'!DY6="Yes"),'Hygiene Data'!G7,NA())</f>
        <v>#N/A</v>
      </c>
      <c r="BK6" s="519" t="e">
        <f>+IF(AND(ISNUMBER('Hygiene Data'!G9),'Data Summary'!DZ6="Yes"),'Hygiene Data'!G9,NA())</f>
        <v>#N/A</v>
      </c>
      <c r="BL6" s="519">
        <f>+IF(AND(ISNUMBER('Hygiene Data'!H5),'Data Summary'!EA6="Yes"),'Hygiene Data'!H5,NA())</f>
        <v>100</v>
      </c>
      <c r="BM6" s="519">
        <f>+IF(AND(ISNUMBER('Hygiene Data'!H7),'Data Summary'!EB6="Yes"),'Hygiene Data'!H7,NA())</f>
        <v>100</v>
      </c>
      <c r="BN6" s="519">
        <f>+IF(AND(ISNUMBER('Hygiene Data'!H9),'Data Summary'!EC6="Yes"),'Hygiene Data'!H9,NA())</f>
        <v>100</v>
      </c>
      <c r="BO6" s="519">
        <f>+IF(AND(ISNUMBER('Hygiene Data'!I5),'Data Summary'!ED6="Yes"),'Hygiene Data'!I5,NA())</f>
        <v>100</v>
      </c>
      <c r="BP6" s="519">
        <f>+IF(AND(ISNUMBER('Hygiene Data'!I7),'Data Summary'!EE6="Yes"),'Hygiene Data'!I7,NA())</f>
        <v>100</v>
      </c>
      <c r="BQ6" s="519">
        <f>+IF(AND(ISNUMBER('Hygiene Data'!I9),'Data Summary'!EF6="Yes"),'Hygiene Data'!I9,NA())</f>
        <v>100</v>
      </c>
    </row>
    <row r="7" spans="1:69" x14ac:dyDescent="0.25">
      <c r="A7" s="515" t="str">
        <f ca="1">+RIGHT('Data Summary'!A7,LEN('Data Summary'!A7)-9)</f>
        <v>SUR</v>
      </c>
      <c r="B7" s="489" t="str">
        <f ca="1">+IF(ISTEXT('Data Summary'!B7),'Data Summary'!B7,"")</f>
        <v>Enquête</v>
      </c>
      <c r="C7" s="516">
        <f ca="1">+VALUE('Data Summary'!C7)</f>
        <v>2014</v>
      </c>
      <c r="D7" s="517" t="e">
        <f ca="1">+IF(AND(ISNUMBER(OFFSET('Water Data'!$D$4,0,10*ROW('Water Data'!D1))),'Data Summary'!BS7="Yes"),100-OFFSET('Water Data'!$D$4,0,10*ROW('Water Data'!D1)),NA())</f>
        <v>#N/A</v>
      </c>
      <c r="E7" s="517" t="e">
        <f ca="1">+IF(AND(ISNUMBER(OFFSET('Water Data'!$D$6,0,10*ROW('Water Data'!D1))),'Data Summary'!BT7="Yes"),OFFSET('Water Data'!$D$6,0,10*ROW('Water Data'!D1)),NA())</f>
        <v>#N/A</v>
      </c>
      <c r="F7" s="517" t="e">
        <f ca="1">+IF(AND(ISNUMBER(OFFSET('Water Data'!$D$9,0,10*ROW('Water Data'!D1))),'Data Summary'!BU7="Yes"),OFFSET('Water Data'!$D$9,0,10*ROW('Water Data'!D1)),NA())</f>
        <v>#N/A</v>
      </c>
      <c r="G7" s="517" t="e">
        <f ca="1">+IF(AND(ISNUMBER(OFFSET('Water Data'!$E$4,0,10*ROW('Water Data'!E1))),'Data Summary'!BV7="Yes"),100-OFFSET('Water Data'!$E$4,0,10*ROW('Water Data'!E1)),NA())</f>
        <v>#N/A</v>
      </c>
      <c r="H7" s="517" t="e">
        <f ca="1">+IF(AND(ISNUMBER(OFFSET('Water Data'!$E$6,0,10*ROW('Water Data'!E1))),'Data Summary'!BW7="Yes"),OFFSET('Water Data'!$E$6,0,10*ROW('Water Data'!E1)),NA())</f>
        <v>#N/A</v>
      </c>
      <c r="I7" s="517" t="e">
        <f ca="1">+IF(AND(ISNUMBER(OFFSET('Water Data'!$E$9,0,10*ROW('Water Data'!E1))),'Data Summary'!BX7="Yes"),OFFSET('Water Data'!$E$9,0,10*ROW('Water Data'!E1)),NA())</f>
        <v>#N/A</v>
      </c>
      <c r="J7" s="517" t="e">
        <f ca="1">+IF(AND(ISNUMBER(OFFSET('Water Data'!$F$4,0,10*ROW('Water Data'!F1))),'Data Summary'!BY7="Yes"),100-OFFSET('Water Data'!$F$4,0,10*ROW('Water Data'!F1)),NA())</f>
        <v>#N/A</v>
      </c>
      <c r="K7" s="517" t="e">
        <f ca="1">+IF(AND(ISNUMBER(OFFSET('Water Data'!$F$6,0,10*ROW('Water Data'!F1))),'Data Summary'!BZ7="Yes"),OFFSET('Water Data'!$F$6,0,10*ROW('Water Data'!F1)),NA())</f>
        <v>#N/A</v>
      </c>
      <c r="L7" s="517" t="e">
        <f ca="1">+IF(AND(ISNUMBER(OFFSET('Water Data'!$F$9,0,10*ROW('Water Data'!F1))),'Data Summary'!CA7="Yes"),OFFSET('Water Data'!$F$9,0,10*ROW('Water Data'!F1)),NA())</f>
        <v>#N/A</v>
      </c>
      <c r="M7" s="517" t="e">
        <f ca="1">+IF(AND(ISNUMBER(OFFSET('Water Data'!$G$4,0,10*ROW('Water Data'!G1))),'Data Summary'!CB7="Yes"),100-OFFSET('Water Data'!$G$4,0,10*ROW('Water Data'!G1)),NA())</f>
        <v>#N/A</v>
      </c>
      <c r="N7" s="517" t="e">
        <f ca="1">+IF(AND(ISNUMBER(OFFSET('Water Data'!$G$6,0,10*ROW('Water Data'!G1))),'Data Summary'!CC7="Yes"),OFFSET('Water Data'!$G$6,0,10*ROW('Water Data'!G1)),NA())</f>
        <v>#N/A</v>
      </c>
      <c r="O7" s="517" t="e">
        <f ca="1">+IF(AND(ISNUMBER(OFFSET('Water Data'!$G$9,0,10*ROW('Water Data'!G1))),'Data Summary'!CD7="Yes"),OFFSET('Water Data'!$G$9,0,10*ROW('Water Data'!G1)),NA())</f>
        <v>#N/A</v>
      </c>
      <c r="P7" s="517" t="e">
        <f ca="1">+IF(AND(ISNUMBER(OFFSET('Water Data'!$H$4,0,10*ROW('Water Data'!H1))),'Data Summary'!CE7="Yes"),100-OFFSET('Water Data'!$H$4,0,10*ROW('Water Data'!H1)),NA())</f>
        <v>#N/A</v>
      </c>
      <c r="Q7" s="517" t="e">
        <f ca="1">+IF(AND(ISNUMBER(OFFSET('Water Data'!$H$6,0,10*ROW('Water Data'!H1))),'Data Summary'!CF7="Yes"),OFFSET('Water Data'!$H$6,0,10*ROW('Water Data'!H1)),NA())</f>
        <v>#N/A</v>
      </c>
      <c r="R7" s="517" t="e">
        <f ca="1">+IF(AND(ISNUMBER(OFFSET('Water Data'!$H$9,0,10*ROW('Water Data'!H1))),'Data Summary'!CG7="Yes"),OFFSET('Water Data'!$H$9,0,10*ROW('Water Data'!H1)),NA())</f>
        <v>#N/A</v>
      </c>
      <c r="S7" s="517" t="e">
        <f ca="1">+IF(AND(ISNUMBER(OFFSET('Water Data'!$I$4,0,10*ROW('Water Data'!I1))),'Data Summary'!CH7="Yes"),100-OFFSET('Water Data'!$I$4,0,10*ROW('Water Data'!I1)),NA())</f>
        <v>#N/A</v>
      </c>
      <c r="T7" s="517" t="e">
        <f ca="1">+IF(AND(ISNUMBER(OFFSET('Water Data'!$I$6,0,10*ROW('Water Data'!I1))),'Data Summary'!CI7="Yes"),OFFSET('Water Data'!$I$6,0,10*ROW('Water Data'!I1)),NA())</f>
        <v>#N/A</v>
      </c>
      <c r="U7" s="517" t="e">
        <f ca="1">+IF(AND(ISNUMBER(OFFSET('Water Data'!$I$9,0,10*ROW('Water Data'!I1))),'Data Summary'!CJ7="Yes"),OFFSET('Water Data'!$I$9,0,10*ROW('Water Data'!I1)),NA())</f>
        <v>#N/A</v>
      </c>
      <c r="V7" s="518" t="e">
        <f ca="1">+IF(AND(ISNUMBER(OFFSET('Sanitation Data'!$D$4,0,10*ROW('Sanitation Data'!D1))),'Data Summary'!CK7="Yes"),100-OFFSET('Sanitation Data'!$D$4,0,10*ROW('Sanitation Data'!D1)),NA())</f>
        <v>#N/A</v>
      </c>
      <c r="W7" s="518" t="e">
        <f ca="1">+IF(AND(ISNUMBER(OFFSET('Sanitation Data'!$D$6,0,10*ROW('Sanitation Data'!D1))),'Data Summary'!CL7="Yes"),OFFSET('Sanitation Data'!$D$6,0,10*ROW('Sanitation Data'!D1)),NA())</f>
        <v>#N/A</v>
      </c>
      <c r="X7" s="518" t="e">
        <f ca="1">+IF(AND(ISNUMBER(OFFSET('Sanitation Data'!$D$10,0,10*ROW('Sanitation Data'!D1))),'Data Summary'!CM7="Yes"),OFFSET('Sanitation Data'!$D$10,0,10*ROW('Sanitation Data'!D1)),NA())</f>
        <v>#N/A</v>
      </c>
      <c r="Y7" s="518" t="e">
        <f ca="1">+IF(AND(ISNUMBER(OFFSET('Sanitation Data'!$D$11,0,10*ROW('Sanitation Data'!D1))),'Data Summary'!CN7="Yes"),OFFSET('Sanitation Data'!$D$11,0,10*ROW('Sanitation Data'!D1)),NA())</f>
        <v>#N/A</v>
      </c>
      <c r="Z7" s="518" t="e">
        <f ca="1">+IF(AND(ISNUMBER(OFFSET('Sanitation Data'!$D$12,0,10*ROW('Sanitation Data'!D1))),'Data Summary'!CO7="Yes"),OFFSET('Sanitation Data'!$D$12,0,10*ROW('Sanitation Data'!D1)),NA())</f>
        <v>#N/A</v>
      </c>
      <c r="AA7" s="518" t="e">
        <f ca="1">+IF(AND(ISNUMBER(OFFSET('Sanitation Data'!$E$4,0,10*ROW('Sanitation Data'!E1))),'Data Summary'!CP7="Yes"),100-OFFSET('Sanitation Data'!$E$4,0,10*ROW('Sanitation Data'!E1)),NA())</f>
        <v>#N/A</v>
      </c>
      <c r="AB7" s="518" t="e">
        <f ca="1">+IF(AND(ISNUMBER(OFFSET('Sanitation Data'!$E$6,0,10*ROW('Sanitation Data'!E1))),'Data Summary'!CQ7="Yes"),OFFSET('Sanitation Data'!$E$6,0,10*ROW('Sanitation Data'!E1)),NA())</f>
        <v>#N/A</v>
      </c>
      <c r="AC7" s="518" t="e">
        <f ca="1">+IF(AND(ISNUMBER(OFFSET('Sanitation Data'!$E$10,0,10*ROW('Sanitation Data'!E1))),'Data Summary'!CR7="Yes"),OFFSET('Sanitation Data'!$E$10,0,10*ROW('Sanitation Data'!E1)),NA())</f>
        <v>#N/A</v>
      </c>
      <c r="AD7" s="518" t="e">
        <f ca="1">+IF(AND(ISNUMBER(OFFSET('Sanitation Data'!$E$11,0,10*ROW('Sanitation Data'!E1))),'Data Summary'!CS7="Yes"),OFFSET('Sanitation Data'!$E$11,0,10*ROW('Sanitation Data'!E1)),NA())</f>
        <v>#N/A</v>
      </c>
      <c r="AE7" s="518" t="e">
        <f ca="1">+IF(AND(ISNUMBER(OFFSET('Sanitation Data'!$E$12,0,10*ROW('Sanitation Data'!E1))),'Data Summary'!CT7="Yes"),OFFSET('Sanitation Data'!$E$12,0,10*ROW('Sanitation Data'!E1)),NA())</f>
        <v>#N/A</v>
      </c>
      <c r="AF7" s="518" t="e">
        <f ca="1">+IF(AND(ISNUMBER(OFFSET('Sanitation Data'!$F$4,0,10*ROW('Sanitation Data'!F1))),'Data Summary'!CU7="Yes"),100-OFFSET('Sanitation Data'!$F$4,0,10*ROW('Sanitation Data'!F1)),NA())</f>
        <v>#N/A</v>
      </c>
      <c r="AG7" s="518" t="e">
        <f ca="1">+IF(AND(ISNUMBER(OFFSET('Sanitation Data'!$F$6,0,10*ROW('Sanitation Data'!F1))),'Data Summary'!CV7="Yes"),OFFSET('Sanitation Data'!$F$6,0,10*ROW('Sanitation Data'!F1)),NA())</f>
        <v>#N/A</v>
      </c>
      <c r="AH7" s="518" t="e">
        <f ca="1">+IF(AND(ISNUMBER(OFFSET('Sanitation Data'!$F$10,0,10*ROW('Sanitation Data'!F1))),'Data Summary'!CW7="Yes"),OFFSET('Sanitation Data'!$F$10,0,10*ROW('Sanitation Data'!F1)),NA())</f>
        <v>#N/A</v>
      </c>
      <c r="AI7" s="518" t="e">
        <f ca="1">+IF(AND(ISNUMBER(OFFSET('Sanitation Data'!$F$11,0,10*ROW('Sanitation Data'!F1))),'Data Summary'!CX7="Yes"),OFFSET('Sanitation Data'!$F$11,0,10*ROW('Sanitation Data'!F1)),NA())</f>
        <v>#N/A</v>
      </c>
      <c r="AJ7" s="518" t="e">
        <f ca="1">+IF(AND(ISNUMBER(OFFSET('Sanitation Data'!$F$12,0,10*ROW('Sanitation Data'!F1))),'Data Summary'!CY7="Yes"),OFFSET('Sanitation Data'!$F$12,0,10*ROW('Sanitation Data'!F1)),NA())</f>
        <v>#N/A</v>
      </c>
      <c r="AK7" s="518" t="e">
        <f ca="1">+IF(AND(ISNUMBER(OFFSET('Sanitation Data'!$G$4,0,10*ROW('Sanitation Data'!G1))),'Data Summary'!CZ7="Yes"),100-OFFSET('Sanitation Data'!$G$4,0,10*ROW('Sanitation Data'!G1)),NA())</f>
        <v>#N/A</v>
      </c>
      <c r="AL7" s="518" t="e">
        <f ca="1">+IF(AND(ISNUMBER(OFFSET('Sanitation Data'!$G$6,0,10*ROW('Sanitation Data'!G1))),'Data Summary'!DA7="Yes"),OFFSET('Sanitation Data'!$G$6,0,10*ROW('Sanitation Data'!G1)),NA())</f>
        <v>#N/A</v>
      </c>
      <c r="AM7" s="518" t="e">
        <f ca="1">+IF(AND(ISNUMBER(OFFSET('Sanitation Data'!$G$10,0,10*ROW('Sanitation Data'!G1))),'Data Summary'!DB7="Yes"),OFFSET('Sanitation Data'!$G$10,0,10*ROW('Sanitation Data'!G1)),NA())</f>
        <v>#N/A</v>
      </c>
      <c r="AN7" s="518" t="e">
        <f ca="1">+IF(AND(ISNUMBER(OFFSET('Sanitation Data'!$G$11,0,10*ROW('Sanitation Data'!G1))),'Data Summary'!DC7="Yes"),OFFSET('Sanitation Data'!$G$11,0,10*ROW('Sanitation Data'!G1)),NA())</f>
        <v>#N/A</v>
      </c>
      <c r="AO7" s="518" t="e">
        <f ca="1">+IF(AND(ISNUMBER(OFFSET('Sanitation Data'!$G$12,0,10*ROW('Sanitation Data'!G1))),'Data Summary'!DD7="Yes"),OFFSET('Sanitation Data'!$G$12,0,10*ROW('Sanitation Data'!G1)),NA())</f>
        <v>#N/A</v>
      </c>
      <c r="AP7" s="518" t="e">
        <f ca="1">+IF(AND(ISNUMBER(OFFSET('Sanitation Data'!$H$4,0,10*ROW('Sanitation Data'!H1))),'Data Summary'!DE7="Yes"),100-OFFSET('Sanitation Data'!$H$4,0,10*ROW('Sanitation Data'!H1)),NA())</f>
        <v>#N/A</v>
      </c>
      <c r="AQ7" s="518" t="e">
        <f ca="1">+IF(AND(ISNUMBER(OFFSET('Sanitation Data'!$H$6,0,10*ROW('Sanitation Data'!H1))),'Data Summary'!DF7="Yes"),OFFSET('Sanitation Data'!$H$6,0,10*ROW('Sanitation Data'!H1)),NA())</f>
        <v>#N/A</v>
      </c>
      <c r="AR7" s="518" t="e">
        <f ca="1">+IF(AND(ISNUMBER(OFFSET('Sanitation Data'!$H$10,0,10*ROW('Sanitation Data'!H1))),'Data Summary'!DG7="Yes"),OFFSET('Sanitation Data'!$H$10,0,10*ROW('Sanitation Data'!H1)),NA())</f>
        <v>#N/A</v>
      </c>
      <c r="AS7" s="518" t="e">
        <f ca="1">+IF(AND(ISNUMBER(OFFSET('Sanitation Data'!$H$11,0,10*ROW('Sanitation Data'!H1))),'Data Summary'!DH7="Yes"),OFFSET('Sanitation Data'!$H$11,0,10*ROW('Sanitation Data'!H1)),NA())</f>
        <v>#N/A</v>
      </c>
      <c r="AT7" s="518" t="e">
        <f ca="1">+IF(AND(ISNUMBER(OFFSET('Sanitation Data'!$H$12,0,10*ROW('Sanitation Data'!H1))),'Data Summary'!DI7="Yes"),OFFSET('Sanitation Data'!$H$12,0,10*ROW('Sanitation Data'!H1)),NA())</f>
        <v>#N/A</v>
      </c>
      <c r="AU7" s="518" t="e">
        <f ca="1">+IF(AND(ISNUMBER(OFFSET('Sanitation Data'!$I$4,0,10*ROW('Sanitation Data'!I1))),'Data Summary'!DJ7="Yes"),100-OFFSET('Sanitation Data'!$I$4,0,10*ROW('Sanitation Data'!I1)),NA())</f>
        <v>#N/A</v>
      </c>
      <c r="AV7" s="518" t="e">
        <f ca="1">+IF(AND(ISNUMBER(OFFSET('Sanitation Data'!$I$6,0,10*ROW('Sanitation Data'!I1))),'Data Summary'!DK7="Yes"),OFFSET('Sanitation Data'!$I$6,0,10*ROW('Sanitation Data'!I1)),NA())</f>
        <v>#N/A</v>
      </c>
      <c r="AW7" s="518" t="e">
        <f ca="1">+IF(AND(ISNUMBER(OFFSET('Sanitation Data'!$I$10,0,10*ROW('Sanitation Data'!I1))),'Data Summary'!DL7="Yes"),OFFSET('Sanitation Data'!$I$10,0,10*ROW('Sanitation Data'!I1)),NA())</f>
        <v>#N/A</v>
      </c>
      <c r="AX7" s="518" t="e">
        <f ca="1">+IF(AND(ISNUMBER(OFFSET('Sanitation Data'!$I$11,0,10*ROW('Sanitation Data'!I1))),'Data Summary'!DM7="Yes"),OFFSET('Sanitation Data'!$I$11,0,10*ROW('Sanitation Data'!I1)),NA())</f>
        <v>#N/A</v>
      </c>
      <c r="AY7" s="518" t="e">
        <f ca="1">+IF(AND(ISNUMBER(OFFSET('Sanitation Data'!$I$12,0,10*ROW('Sanitation Data'!I1))),'Data Summary'!DN7="Yes"),OFFSET('Sanitation Data'!$I$12,0,10*ROW('Sanitation Data'!I1)),NA())</f>
        <v>#N/A</v>
      </c>
      <c r="AZ7" s="519" t="e">
        <f ca="1">+IF(AND(ISNUMBER(OFFSET('Hygiene Data'!$D$5,0,10*ROW('Hygiene Data'!D1))),'Data Summary'!DO7="Yes"),OFFSET('Hygiene Data'!$D$5,0,10*ROW('Hygiene Data'!D1)),NA())</f>
        <v>#N/A</v>
      </c>
      <c r="BA7" s="519" t="e">
        <f ca="1">+IF(AND(ISNUMBER(OFFSET('Hygiene Data'!$D$7,0,10*ROW('Hygiene Data'!D1))),'Data Summary'!DP7="Yes"),OFFSET('Hygiene Data'!$D$7,0,10*ROW('Hygiene Data'!D1)),NA())</f>
        <v>#N/A</v>
      </c>
      <c r="BB7" s="519" t="e">
        <f ca="1">+IF(AND(ISNUMBER(OFFSET('Hygiene Data'!$D$9,0,10*ROW('Hygiene Data'!D1))),'Data Summary'!DQ7="Yes"),OFFSET('Hygiene Data'!$D$9,0,10*ROW('Hygiene Data'!D1)),NA())</f>
        <v>#N/A</v>
      </c>
      <c r="BC7" s="519" t="e">
        <f ca="1">+IF(AND(ISNUMBER(OFFSET('Hygiene Data'!$E$5,0,10*ROW('Hygiene Data'!E1))),'Data Summary'!DR7="Yes"),OFFSET('Hygiene Data'!$E$5,0,10*ROW('Hygiene Data'!E1)),NA())</f>
        <v>#N/A</v>
      </c>
      <c r="BD7" s="519" t="e">
        <f ca="1">+IF(AND(ISNUMBER(OFFSET('Hygiene Data'!$E$7,0,10*ROW('Hygiene Data'!E1))),'Data Summary'!DS7="Yes"),OFFSET('Hygiene Data'!$E$7,0,10*ROW('Hygiene Data'!E1)),NA())</f>
        <v>#N/A</v>
      </c>
      <c r="BE7" s="519" t="e">
        <f ca="1">+IF(AND(ISNUMBER(OFFSET('Hygiene Data'!$E$9,0,10*ROW('Hygiene Data'!E1))),'Data Summary'!DT7="Yes"),OFFSET('Hygiene Data'!$E$9,0,10*ROW('Hygiene Data'!E1)),NA())</f>
        <v>#N/A</v>
      </c>
      <c r="BF7" s="519" t="e">
        <f ca="1">+IF(AND(ISNUMBER(OFFSET('Hygiene Data'!$F$5,0,10*ROW('Hygiene Data'!F1))),'Data Summary'!DU7="Yes"),OFFSET('Hygiene Data'!$F$5,0,10*ROW('Hygiene Data'!F1)),NA())</f>
        <v>#N/A</v>
      </c>
      <c r="BG7" s="519" t="e">
        <f ca="1">+IF(AND(ISNUMBER(OFFSET('Hygiene Data'!$F$7,0,10*ROW('Hygiene Data'!F1))),'Data Summary'!DV7="Yes"),OFFSET('Hygiene Data'!$F$7,0,10*ROW('Hygiene Data'!F1)),NA())</f>
        <v>#N/A</v>
      </c>
      <c r="BH7" s="519" t="e">
        <f ca="1">+IF(AND(ISNUMBER(OFFSET('Hygiene Data'!$F$9,0,10*ROW('Hygiene Data'!F1))),'Data Summary'!DW7="Yes"),OFFSET('Hygiene Data'!$F$9,0,10*ROW('Hygiene Data'!F1)),NA())</f>
        <v>#N/A</v>
      </c>
      <c r="BI7" s="519" t="e">
        <f ca="1">+IF(AND(ISNUMBER(OFFSET('Hygiene Data'!$G$5,0,10*ROW('Hygiene Data'!G1))),'Data Summary'!DX7="Yes"),OFFSET('Hygiene Data'!$G$5,0,10*ROW('Hygiene Data'!G1)),NA())</f>
        <v>#N/A</v>
      </c>
      <c r="BJ7" s="519" t="e">
        <f ca="1">+IF(AND(ISNUMBER(OFFSET('Hygiene Data'!$G$7,0,10*ROW('Hygiene Data'!G1))),'Data Summary'!DY7="Yes"),OFFSET('Hygiene Data'!$G$7,0,10*ROW('Hygiene Data'!G1)),NA())</f>
        <v>#N/A</v>
      </c>
      <c r="BK7" s="519" t="e">
        <f ca="1">+IF(AND(ISNUMBER(OFFSET('Hygiene Data'!$G$9,0,10*ROW('Hygiene Data'!G1))),'Data Summary'!DZ7="Yes"),OFFSET('Hygiene Data'!$G$9,0,10*ROW('Hygiene Data'!G1)),NA())</f>
        <v>#N/A</v>
      </c>
      <c r="BL7" s="519" t="e">
        <f ca="1">+IF(AND(ISNUMBER(OFFSET('Hygiene Data'!$H$5,0,10*ROW('Hygiene Data'!H1))),'Data Summary'!EA7="Yes"),OFFSET('Hygiene Data'!$H$5,0,10*ROW('Hygiene Data'!H1)),NA())</f>
        <v>#N/A</v>
      </c>
      <c r="BM7" s="519" t="e">
        <f ca="1">+IF(AND(ISNUMBER(OFFSET('Hygiene Data'!$H$7,0,10*ROW('Hygiene Data'!H1))),'Data Summary'!EB7="Yes"),OFFSET('Hygiene Data'!$H$7,0,10*ROW('Hygiene Data'!H1)),NA())</f>
        <v>#N/A</v>
      </c>
      <c r="BN7" s="519" t="e">
        <f ca="1">+IF(AND(ISNUMBER(OFFSET('Hygiene Data'!$H$9,0,10*ROW('Hygiene Data'!H1))),'Data Summary'!EC7="Yes"),OFFSET('Hygiene Data'!$H$9,0,10*ROW('Hygiene Data'!H1)),NA())</f>
        <v>#N/A</v>
      </c>
      <c r="BO7" s="519" t="e">
        <f ca="1">+IF(AND(ISNUMBER(OFFSET('Hygiene Data'!$I$5,0,10*ROW('Hygiene Data'!I1))),'Data Summary'!ED7="Yes"),OFFSET('Hygiene Data'!$I$5,0,10*ROW('Hygiene Data'!I1)),NA())</f>
        <v>#N/A</v>
      </c>
      <c r="BP7" s="519" t="e">
        <f ca="1">+IF(AND(ISNUMBER(OFFSET('Hygiene Data'!$I$7,0,10*ROW('Hygiene Data'!I1))),'Data Summary'!EE7="Yes"),OFFSET('Hygiene Data'!$I$7,0,10*ROW('Hygiene Data'!I1)),NA())</f>
        <v>#N/A</v>
      </c>
      <c r="BQ7" s="519" t="e">
        <f ca="1">+IF(AND(ISNUMBER(OFFSET('Hygiene Data'!$I$9,0,10*ROW('Hygiene Data'!I1))),'Data Summary'!EF7="Yes"),OFFSET('Hygiene Data'!$I$9,0,10*ROW('Hygiene Data'!I1)),NA())</f>
        <v>#N/A</v>
      </c>
    </row>
    <row r="8" spans="1:69" x14ac:dyDescent="0.25">
      <c r="A8" s="515" t="str">
        <f ca="1">+RIGHT('Data Summary'!A8,LEN('Data Summary'!A8)-9)</f>
        <v>UIS</v>
      </c>
      <c r="B8" s="489" t="str">
        <f ca="1">+IF(ISTEXT('Data Summary'!B8),'Data Summary'!B8,"")</f>
        <v>Autre</v>
      </c>
      <c r="C8" s="516">
        <f ca="1">+VALUE('Data Summary'!C8)</f>
        <v>2014</v>
      </c>
      <c r="D8" s="517">
        <f ca="1">+IF(AND(ISNUMBER(OFFSET('Water Data'!$D$4,0,10*ROW('Water Data'!D2))),'Data Summary'!BS8="Yes"),100-OFFSET('Water Data'!$D$4,0,10*ROW('Water Data'!D2)),NA())</f>
        <v>100</v>
      </c>
      <c r="E8" s="517">
        <f ca="1">+IF(AND(ISNUMBER(OFFSET('Water Data'!$D$6,0,10*ROW('Water Data'!D2))),'Data Summary'!BT8="Yes"),OFFSET('Water Data'!$D$6,0,10*ROW('Water Data'!D2)),NA())</f>
        <v>100</v>
      </c>
      <c r="F8" s="517">
        <f ca="1">+IF(AND(ISNUMBER(OFFSET('Water Data'!$D$9,0,10*ROW('Water Data'!D2))),'Data Summary'!BU8="Yes"),OFFSET('Water Data'!$D$9,0,10*ROW('Water Data'!D2)),NA())</f>
        <v>100</v>
      </c>
      <c r="G8" s="517" t="e">
        <f ca="1">+IF(AND(ISNUMBER(OFFSET('Water Data'!$E$4,0,10*ROW('Water Data'!E2))),'Data Summary'!BV8="Yes"),100-OFFSET('Water Data'!$E$4,0,10*ROW('Water Data'!E2)),NA())</f>
        <v>#N/A</v>
      </c>
      <c r="H8" s="517" t="e">
        <f ca="1">+IF(AND(ISNUMBER(OFFSET('Water Data'!$E$6,0,10*ROW('Water Data'!E2))),'Data Summary'!BW8="Yes"),OFFSET('Water Data'!$E$6,0,10*ROW('Water Data'!E2)),NA())</f>
        <v>#N/A</v>
      </c>
      <c r="I8" s="517" t="e">
        <f ca="1">+IF(AND(ISNUMBER(OFFSET('Water Data'!$E$9,0,10*ROW('Water Data'!E2))),'Data Summary'!BX8="Yes"),OFFSET('Water Data'!$E$9,0,10*ROW('Water Data'!E2)),NA())</f>
        <v>#N/A</v>
      </c>
      <c r="J8" s="517" t="e">
        <f ca="1">+IF(AND(ISNUMBER(OFFSET('Water Data'!$F$4,0,10*ROW('Water Data'!F2))),'Data Summary'!BY8="Yes"),100-OFFSET('Water Data'!$F$4,0,10*ROW('Water Data'!F2)),NA())</f>
        <v>#N/A</v>
      </c>
      <c r="K8" s="517" t="e">
        <f ca="1">+IF(AND(ISNUMBER(OFFSET('Water Data'!$F$6,0,10*ROW('Water Data'!F2))),'Data Summary'!BZ8="Yes"),OFFSET('Water Data'!$F$6,0,10*ROW('Water Data'!F2)),NA())</f>
        <v>#N/A</v>
      </c>
      <c r="L8" s="517" t="e">
        <f ca="1">+IF(AND(ISNUMBER(OFFSET('Water Data'!$F$9,0,10*ROW('Water Data'!F2))),'Data Summary'!CA8="Yes"),OFFSET('Water Data'!$F$9,0,10*ROW('Water Data'!F2)),NA())</f>
        <v>#N/A</v>
      </c>
      <c r="M8" s="517" t="e">
        <f ca="1">+IF(AND(ISNUMBER(OFFSET('Water Data'!$G$4,0,10*ROW('Water Data'!G2))),'Data Summary'!CB8="Yes"),100-OFFSET('Water Data'!$G$4,0,10*ROW('Water Data'!G2)),NA())</f>
        <v>#N/A</v>
      </c>
      <c r="N8" s="517" t="e">
        <f ca="1">+IF(AND(ISNUMBER(OFFSET('Water Data'!$G$6,0,10*ROW('Water Data'!G2))),'Data Summary'!CC8="Yes"),OFFSET('Water Data'!$G$6,0,10*ROW('Water Data'!G2)),NA())</f>
        <v>#N/A</v>
      </c>
      <c r="O8" s="517" t="e">
        <f ca="1">+IF(AND(ISNUMBER(OFFSET('Water Data'!$G$9,0,10*ROW('Water Data'!G2))),'Data Summary'!CD8="Yes"),OFFSET('Water Data'!$G$9,0,10*ROW('Water Data'!G2)),NA())</f>
        <v>#N/A</v>
      </c>
      <c r="P8" s="517">
        <f ca="1">+IF(AND(ISNUMBER(OFFSET('Water Data'!$H$4,0,10*ROW('Water Data'!H2))),'Data Summary'!CE8="Yes"),100-OFFSET('Water Data'!$H$4,0,10*ROW('Water Data'!H2)),NA())</f>
        <v>100</v>
      </c>
      <c r="Q8" s="517">
        <f ca="1">+IF(AND(ISNUMBER(OFFSET('Water Data'!$H$6,0,10*ROW('Water Data'!H2))),'Data Summary'!CF8="Yes"),OFFSET('Water Data'!$H$6,0,10*ROW('Water Data'!H2)),NA())</f>
        <v>100</v>
      </c>
      <c r="R8" s="517">
        <f ca="1">+IF(AND(ISNUMBER(OFFSET('Water Data'!$H$9,0,10*ROW('Water Data'!H2))),'Data Summary'!CG8="Yes"),OFFSET('Water Data'!$H$9,0,10*ROW('Water Data'!H2)),NA())</f>
        <v>100</v>
      </c>
      <c r="S8" s="517">
        <f ca="1">+IF(AND(ISNUMBER(OFFSET('Water Data'!$I$4,0,10*ROW('Water Data'!I2))),'Data Summary'!CH8="Yes"),100-OFFSET('Water Data'!$I$4,0,10*ROW('Water Data'!I2)),NA())</f>
        <v>100</v>
      </c>
      <c r="T8" s="517">
        <f ca="1">+IF(AND(ISNUMBER(OFFSET('Water Data'!$I$6,0,10*ROW('Water Data'!I2))),'Data Summary'!CI8="Yes"),OFFSET('Water Data'!$I$6,0,10*ROW('Water Data'!I2)),NA())</f>
        <v>100</v>
      </c>
      <c r="U8" s="517">
        <f ca="1">+IF(AND(ISNUMBER(OFFSET('Water Data'!$I$9,0,10*ROW('Water Data'!I2))),'Data Summary'!CJ8="Yes"),OFFSET('Water Data'!$I$9,0,10*ROW('Water Data'!I2)),NA())</f>
        <v>100</v>
      </c>
      <c r="V8" s="518">
        <f ca="1">+IF(AND(ISNUMBER(OFFSET('Sanitation Data'!$D$4,0,10*ROW('Sanitation Data'!D2))),'Data Summary'!CK8="Yes"),100-OFFSET('Sanitation Data'!$D$4,0,10*ROW('Sanitation Data'!D2)),NA())</f>
        <v>100</v>
      </c>
      <c r="W8" s="518">
        <f ca="1">+IF(AND(ISNUMBER(OFFSET('Sanitation Data'!$D$6,0,10*ROW('Sanitation Data'!D2))),'Data Summary'!CL8="Yes"),OFFSET('Sanitation Data'!$D$6,0,10*ROW('Sanitation Data'!D2)),NA())</f>
        <v>100</v>
      </c>
      <c r="X8" s="518" t="e">
        <f ca="1">+IF(AND(ISNUMBER(OFFSET('Sanitation Data'!$D$10,0,10*ROW('Sanitation Data'!D2))),'Data Summary'!CM8="Yes"),OFFSET('Sanitation Data'!$D$10,0,10*ROW('Sanitation Data'!D2)),NA())</f>
        <v>#N/A</v>
      </c>
      <c r="Y8" s="518" t="e">
        <f ca="1">+IF(AND(ISNUMBER(OFFSET('Sanitation Data'!$D$11,0,10*ROW('Sanitation Data'!D2))),'Data Summary'!CN8="Yes"),OFFSET('Sanitation Data'!$D$11,0,10*ROW('Sanitation Data'!D2)),NA())</f>
        <v>#N/A</v>
      </c>
      <c r="Z8" s="518">
        <f ca="1">+IF(AND(ISNUMBER(OFFSET('Sanitation Data'!$D$12,0,10*ROW('Sanitation Data'!D2))),'Data Summary'!CO8="Yes"),OFFSET('Sanitation Data'!$D$12,0,10*ROW('Sanitation Data'!D2)),NA())</f>
        <v>100</v>
      </c>
      <c r="AA8" s="518" t="e">
        <f ca="1">+IF(AND(ISNUMBER(OFFSET('Sanitation Data'!$E$4,0,10*ROW('Sanitation Data'!E2))),'Data Summary'!CP8="Yes"),100-OFFSET('Sanitation Data'!$E$4,0,10*ROW('Sanitation Data'!E2)),NA())</f>
        <v>#N/A</v>
      </c>
      <c r="AB8" s="518" t="e">
        <f ca="1">+IF(AND(ISNUMBER(OFFSET('Sanitation Data'!$E$6,0,10*ROW('Sanitation Data'!E2))),'Data Summary'!CQ8="Yes"),OFFSET('Sanitation Data'!$E$6,0,10*ROW('Sanitation Data'!E2)),NA())</f>
        <v>#N/A</v>
      </c>
      <c r="AC8" s="518" t="e">
        <f ca="1">+IF(AND(ISNUMBER(OFFSET('Sanitation Data'!$E$10,0,10*ROW('Sanitation Data'!E2))),'Data Summary'!CR8="Yes"),OFFSET('Sanitation Data'!$E$10,0,10*ROW('Sanitation Data'!E2)),NA())</f>
        <v>#N/A</v>
      </c>
      <c r="AD8" s="518" t="e">
        <f ca="1">+IF(AND(ISNUMBER(OFFSET('Sanitation Data'!$E$11,0,10*ROW('Sanitation Data'!E2))),'Data Summary'!CS8="Yes"),OFFSET('Sanitation Data'!$E$11,0,10*ROW('Sanitation Data'!E2)),NA())</f>
        <v>#N/A</v>
      </c>
      <c r="AE8" s="518" t="e">
        <f ca="1">+IF(AND(ISNUMBER(OFFSET('Sanitation Data'!$E$12,0,10*ROW('Sanitation Data'!E2))),'Data Summary'!CT8="Yes"),OFFSET('Sanitation Data'!$E$12,0,10*ROW('Sanitation Data'!E2)),NA())</f>
        <v>#N/A</v>
      </c>
      <c r="AF8" s="518" t="e">
        <f ca="1">+IF(AND(ISNUMBER(OFFSET('Sanitation Data'!$F$4,0,10*ROW('Sanitation Data'!F2))),'Data Summary'!CU8="Yes"),100-OFFSET('Sanitation Data'!$F$4,0,10*ROW('Sanitation Data'!F2)),NA())</f>
        <v>#N/A</v>
      </c>
      <c r="AG8" s="518" t="e">
        <f ca="1">+IF(AND(ISNUMBER(OFFSET('Sanitation Data'!$F$6,0,10*ROW('Sanitation Data'!F2))),'Data Summary'!CV8="Yes"),OFFSET('Sanitation Data'!$F$6,0,10*ROW('Sanitation Data'!F2)),NA())</f>
        <v>#N/A</v>
      </c>
      <c r="AH8" s="518" t="e">
        <f ca="1">+IF(AND(ISNUMBER(OFFSET('Sanitation Data'!$F$10,0,10*ROW('Sanitation Data'!F2))),'Data Summary'!CW8="Yes"),OFFSET('Sanitation Data'!$F$10,0,10*ROW('Sanitation Data'!F2)),NA())</f>
        <v>#N/A</v>
      </c>
      <c r="AI8" s="518" t="e">
        <f ca="1">+IF(AND(ISNUMBER(OFFSET('Sanitation Data'!$F$11,0,10*ROW('Sanitation Data'!F2))),'Data Summary'!CX8="Yes"),OFFSET('Sanitation Data'!$F$11,0,10*ROW('Sanitation Data'!F2)),NA())</f>
        <v>#N/A</v>
      </c>
      <c r="AJ8" s="518" t="e">
        <f ca="1">+IF(AND(ISNUMBER(OFFSET('Sanitation Data'!$F$12,0,10*ROW('Sanitation Data'!F2))),'Data Summary'!CY8="Yes"),OFFSET('Sanitation Data'!$F$12,0,10*ROW('Sanitation Data'!F2)),NA())</f>
        <v>#N/A</v>
      </c>
      <c r="AK8" s="518" t="e">
        <f ca="1">+IF(AND(ISNUMBER(OFFSET('Sanitation Data'!$G$4,0,10*ROW('Sanitation Data'!G2))),'Data Summary'!CZ8="Yes"),100-OFFSET('Sanitation Data'!$G$4,0,10*ROW('Sanitation Data'!G2)),NA())</f>
        <v>#N/A</v>
      </c>
      <c r="AL8" s="518" t="e">
        <f ca="1">+IF(AND(ISNUMBER(OFFSET('Sanitation Data'!$G$6,0,10*ROW('Sanitation Data'!G2))),'Data Summary'!DA8="Yes"),OFFSET('Sanitation Data'!$G$6,0,10*ROW('Sanitation Data'!G2)),NA())</f>
        <v>#N/A</v>
      </c>
      <c r="AM8" s="518" t="e">
        <f ca="1">+IF(AND(ISNUMBER(OFFSET('Sanitation Data'!$G$10,0,10*ROW('Sanitation Data'!G2))),'Data Summary'!DB8="Yes"),OFFSET('Sanitation Data'!$G$10,0,10*ROW('Sanitation Data'!G2)),NA())</f>
        <v>#N/A</v>
      </c>
      <c r="AN8" s="518" t="e">
        <f ca="1">+IF(AND(ISNUMBER(OFFSET('Sanitation Data'!$G$11,0,10*ROW('Sanitation Data'!G2))),'Data Summary'!DC8="Yes"),OFFSET('Sanitation Data'!$G$11,0,10*ROW('Sanitation Data'!G2)),NA())</f>
        <v>#N/A</v>
      </c>
      <c r="AO8" s="518" t="e">
        <f ca="1">+IF(AND(ISNUMBER(OFFSET('Sanitation Data'!$G$12,0,10*ROW('Sanitation Data'!G2))),'Data Summary'!DD8="Yes"),OFFSET('Sanitation Data'!$G$12,0,10*ROW('Sanitation Data'!G2)),NA())</f>
        <v>#N/A</v>
      </c>
      <c r="AP8" s="518">
        <f ca="1">+IF(AND(ISNUMBER(OFFSET('Sanitation Data'!$H$4,0,10*ROW('Sanitation Data'!H2))),'Data Summary'!DE8="Yes"),100-OFFSET('Sanitation Data'!$H$4,0,10*ROW('Sanitation Data'!H2)),NA())</f>
        <v>100</v>
      </c>
      <c r="AQ8" s="518">
        <f ca="1">+IF(AND(ISNUMBER(OFFSET('Sanitation Data'!$H$6,0,10*ROW('Sanitation Data'!H2))),'Data Summary'!DF8="Yes"),OFFSET('Sanitation Data'!$H$6,0,10*ROW('Sanitation Data'!H2)),NA())</f>
        <v>100</v>
      </c>
      <c r="AR8" s="518" t="e">
        <f ca="1">+IF(AND(ISNUMBER(OFFSET('Sanitation Data'!$H$10,0,10*ROW('Sanitation Data'!H2))),'Data Summary'!DG8="Yes"),OFFSET('Sanitation Data'!$H$10,0,10*ROW('Sanitation Data'!H2)),NA())</f>
        <v>#N/A</v>
      </c>
      <c r="AS8" s="518" t="e">
        <f ca="1">+IF(AND(ISNUMBER(OFFSET('Sanitation Data'!$H$11,0,10*ROW('Sanitation Data'!H2))),'Data Summary'!DH8="Yes"),OFFSET('Sanitation Data'!$H$11,0,10*ROW('Sanitation Data'!H2)),NA())</f>
        <v>#N/A</v>
      </c>
      <c r="AT8" s="518">
        <f ca="1">+IF(AND(ISNUMBER(OFFSET('Sanitation Data'!$H$12,0,10*ROW('Sanitation Data'!H2))),'Data Summary'!DI8="Yes"),OFFSET('Sanitation Data'!$H$12,0,10*ROW('Sanitation Data'!H2)),NA())</f>
        <v>100</v>
      </c>
      <c r="AU8" s="518">
        <f ca="1">+IF(AND(ISNUMBER(OFFSET('Sanitation Data'!$I$4,0,10*ROW('Sanitation Data'!I2))),'Data Summary'!DJ8="Yes"),100-OFFSET('Sanitation Data'!$I$4,0,10*ROW('Sanitation Data'!I2)),NA())</f>
        <v>100</v>
      </c>
      <c r="AV8" s="518">
        <f ca="1">+IF(AND(ISNUMBER(OFFSET('Sanitation Data'!$I$6,0,10*ROW('Sanitation Data'!I2))),'Data Summary'!DK8="Yes"),OFFSET('Sanitation Data'!$I$6,0,10*ROW('Sanitation Data'!I2)),NA())</f>
        <v>100</v>
      </c>
      <c r="AW8" s="518" t="e">
        <f ca="1">+IF(AND(ISNUMBER(OFFSET('Sanitation Data'!$I$10,0,10*ROW('Sanitation Data'!I2))),'Data Summary'!DL8="Yes"),OFFSET('Sanitation Data'!$I$10,0,10*ROW('Sanitation Data'!I2)),NA())</f>
        <v>#N/A</v>
      </c>
      <c r="AX8" s="518" t="e">
        <f ca="1">+IF(AND(ISNUMBER(OFFSET('Sanitation Data'!$I$11,0,10*ROW('Sanitation Data'!I2))),'Data Summary'!DM8="Yes"),OFFSET('Sanitation Data'!$I$11,0,10*ROW('Sanitation Data'!I2)),NA())</f>
        <v>#N/A</v>
      </c>
      <c r="AY8" s="518">
        <f ca="1">+IF(AND(ISNUMBER(OFFSET('Sanitation Data'!$I$12,0,10*ROW('Sanitation Data'!I2))),'Data Summary'!DN8="Yes"),OFFSET('Sanitation Data'!$I$12,0,10*ROW('Sanitation Data'!I2)),NA())</f>
        <v>100</v>
      </c>
      <c r="AZ8" s="519">
        <f ca="1">+IF(AND(ISNUMBER(OFFSET('Hygiene Data'!$D$5,0,10*ROW('Hygiene Data'!D2))),'Data Summary'!DO8="Yes"),OFFSET('Hygiene Data'!$D$5,0,10*ROW('Hygiene Data'!D2)),NA())</f>
        <v>100</v>
      </c>
      <c r="BA8" s="519">
        <f ca="1">+IF(AND(ISNUMBER(OFFSET('Hygiene Data'!$D$7,0,10*ROW('Hygiene Data'!D2))),'Data Summary'!DP8="Yes"),OFFSET('Hygiene Data'!$D$7,0,10*ROW('Hygiene Data'!D2)),NA())</f>
        <v>100</v>
      </c>
      <c r="BB8" s="519">
        <f ca="1">+IF(AND(ISNUMBER(OFFSET('Hygiene Data'!$D$9,0,10*ROW('Hygiene Data'!D2))),'Data Summary'!DQ8="Yes"),OFFSET('Hygiene Data'!$D$9,0,10*ROW('Hygiene Data'!D2)),NA())</f>
        <v>100</v>
      </c>
      <c r="BC8" s="519" t="e">
        <f ca="1">+IF(AND(ISNUMBER(OFFSET('Hygiene Data'!$E$5,0,10*ROW('Hygiene Data'!E2))),'Data Summary'!DR8="Yes"),OFFSET('Hygiene Data'!$E$5,0,10*ROW('Hygiene Data'!E2)),NA())</f>
        <v>#N/A</v>
      </c>
      <c r="BD8" s="519" t="e">
        <f ca="1">+IF(AND(ISNUMBER(OFFSET('Hygiene Data'!$E$7,0,10*ROW('Hygiene Data'!E2))),'Data Summary'!DS8="Yes"),OFFSET('Hygiene Data'!$E$7,0,10*ROW('Hygiene Data'!E2)),NA())</f>
        <v>#N/A</v>
      </c>
      <c r="BE8" s="519" t="e">
        <f ca="1">+IF(AND(ISNUMBER(OFFSET('Hygiene Data'!$E$9,0,10*ROW('Hygiene Data'!E2))),'Data Summary'!DT8="Yes"),OFFSET('Hygiene Data'!$E$9,0,10*ROW('Hygiene Data'!E2)),NA())</f>
        <v>#N/A</v>
      </c>
      <c r="BF8" s="519" t="e">
        <f ca="1">+IF(AND(ISNUMBER(OFFSET('Hygiene Data'!$F$5,0,10*ROW('Hygiene Data'!F2))),'Data Summary'!DU8="Yes"),OFFSET('Hygiene Data'!$F$5,0,10*ROW('Hygiene Data'!F2)),NA())</f>
        <v>#N/A</v>
      </c>
      <c r="BG8" s="519" t="e">
        <f ca="1">+IF(AND(ISNUMBER(OFFSET('Hygiene Data'!$F$7,0,10*ROW('Hygiene Data'!F2))),'Data Summary'!DV8="Yes"),OFFSET('Hygiene Data'!$F$7,0,10*ROW('Hygiene Data'!F2)),NA())</f>
        <v>#N/A</v>
      </c>
      <c r="BH8" s="519" t="e">
        <f ca="1">+IF(AND(ISNUMBER(OFFSET('Hygiene Data'!$F$9,0,10*ROW('Hygiene Data'!F2))),'Data Summary'!DW8="Yes"),OFFSET('Hygiene Data'!$F$9,0,10*ROW('Hygiene Data'!F2)),NA())</f>
        <v>#N/A</v>
      </c>
      <c r="BI8" s="519" t="e">
        <f ca="1">+IF(AND(ISNUMBER(OFFSET('Hygiene Data'!$G$5,0,10*ROW('Hygiene Data'!G2))),'Data Summary'!DX8="Yes"),OFFSET('Hygiene Data'!$G$5,0,10*ROW('Hygiene Data'!G2)),NA())</f>
        <v>#N/A</v>
      </c>
      <c r="BJ8" s="519" t="e">
        <f ca="1">+IF(AND(ISNUMBER(OFFSET('Hygiene Data'!$G$7,0,10*ROW('Hygiene Data'!G2))),'Data Summary'!DY8="Yes"),OFFSET('Hygiene Data'!$G$7,0,10*ROW('Hygiene Data'!G2)),NA())</f>
        <v>#N/A</v>
      </c>
      <c r="BK8" s="519" t="e">
        <f ca="1">+IF(AND(ISNUMBER(OFFSET('Hygiene Data'!$G$9,0,10*ROW('Hygiene Data'!G2))),'Data Summary'!DZ8="Yes"),OFFSET('Hygiene Data'!$G$9,0,10*ROW('Hygiene Data'!G2)),NA())</f>
        <v>#N/A</v>
      </c>
      <c r="BL8" s="519">
        <f ca="1">+IF(AND(ISNUMBER(OFFSET('Hygiene Data'!$H$5,0,10*ROW('Hygiene Data'!H2))),'Data Summary'!EA8="Yes"),OFFSET('Hygiene Data'!$H$5,0,10*ROW('Hygiene Data'!H2)),NA())</f>
        <v>100</v>
      </c>
      <c r="BM8" s="519">
        <f ca="1">+IF(AND(ISNUMBER(OFFSET('Hygiene Data'!$H$7,0,10*ROW('Hygiene Data'!H2))),'Data Summary'!EB8="Yes"),OFFSET('Hygiene Data'!$H$7,0,10*ROW('Hygiene Data'!H2)),NA())</f>
        <v>100</v>
      </c>
      <c r="BN8" s="519">
        <f ca="1">+IF(AND(ISNUMBER(OFFSET('Hygiene Data'!$H$9,0,10*ROW('Hygiene Data'!H2))),'Data Summary'!EC8="Yes"),OFFSET('Hygiene Data'!$H$9,0,10*ROW('Hygiene Data'!H2)),NA())</f>
        <v>100</v>
      </c>
      <c r="BO8" s="519">
        <f ca="1">+IF(AND(ISNUMBER(OFFSET('Hygiene Data'!$I$5,0,10*ROW('Hygiene Data'!I2))),'Data Summary'!ED8="Yes"),OFFSET('Hygiene Data'!$I$5,0,10*ROW('Hygiene Data'!I2)),NA())</f>
        <v>100</v>
      </c>
      <c r="BP8" s="519">
        <f ca="1">+IF(AND(ISNUMBER(OFFSET('Hygiene Data'!$I$7,0,10*ROW('Hygiene Data'!I2))),'Data Summary'!EE8="Yes"),OFFSET('Hygiene Data'!$I$7,0,10*ROW('Hygiene Data'!I2)),NA())</f>
        <v>100</v>
      </c>
      <c r="BQ8" s="519">
        <f ca="1">+IF(AND(ISNUMBER(OFFSET('Hygiene Data'!$I$9,0,10*ROW('Hygiene Data'!I2))),'Data Summary'!EF8="Yes"),OFFSET('Hygiene Data'!$I$9,0,10*ROW('Hygiene Data'!I2)),NA())</f>
        <v>100</v>
      </c>
    </row>
    <row r="9" spans="1:69" x14ac:dyDescent="0.25">
      <c r="A9" s="515" t="str">
        <f ca="1">+RIGHT('Data Summary'!A9,LEN('Data Summary'!A9)-9)</f>
        <v>UIS</v>
      </c>
      <c r="B9" s="489" t="str">
        <f ca="1">+IF(ISTEXT('Data Summary'!B9),'Data Summary'!B9,"")</f>
        <v>Autre</v>
      </c>
      <c r="C9" s="516">
        <f ca="1">+VALUE('Data Summary'!C9)</f>
        <v>2015</v>
      </c>
      <c r="D9" s="517">
        <f ca="1">+IF(AND(ISNUMBER(OFFSET('Water Data'!$D$4,0,10*ROW('Water Data'!D3))),'Data Summary'!BS9="Yes"),100-OFFSET('Water Data'!$D$4,0,10*ROW('Water Data'!D3)),NA())</f>
        <v>100</v>
      </c>
      <c r="E9" s="517">
        <f ca="1">+IF(AND(ISNUMBER(OFFSET('Water Data'!$D$6,0,10*ROW('Water Data'!D3))),'Data Summary'!BT9="Yes"),OFFSET('Water Data'!$D$6,0,10*ROW('Water Data'!D3)),NA())</f>
        <v>100</v>
      </c>
      <c r="F9" s="517">
        <f ca="1">+IF(AND(ISNUMBER(OFFSET('Water Data'!$D$9,0,10*ROW('Water Data'!D3))),'Data Summary'!BU9="Yes"),OFFSET('Water Data'!$D$9,0,10*ROW('Water Data'!D3)),NA())</f>
        <v>100</v>
      </c>
      <c r="G9" s="517" t="e">
        <f ca="1">+IF(AND(ISNUMBER(OFFSET('Water Data'!$E$4,0,10*ROW('Water Data'!E3))),'Data Summary'!BV9="Yes"),100-OFFSET('Water Data'!$E$4,0,10*ROW('Water Data'!E3)),NA())</f>
        <v>#N/A</v>
      </c>
      <c r="H9" s="517" t="e">
        <f ca="1">+IF(AND(ISNUMBER(OFFSET('Water Data'!$E$6,0,10*ROW('Water Data'!E3))),'Data Summary'!BW9="Yes"),OFFSET('Water Data'!$E$6,0,10*ROW('Water Data'!E3)),NA())</f>
        <v>#N/A</v>
      </c>
      <c r="I9" s="517" t="e">
        <f ca="1">+IF(AND(ISNUMBER(OFFSET('Water Data'!$E$9,0,10*ROW('Water Data'!E3))),'Data Summary'!BX9="Yes"),OFFSET('Water Data'!$E$9,0,10*ROW('Water Data'!E3)),NA())</f>
        <v>#N/A</v>
      </c>
      <c r="J9" s="517" t="e">
        <f ca="1">+IF(AND(ISNUMBER(OFFSET('Water Data'!$F$4,0,10*ROW('Water Data'!F3))),'Data Summary'!BY9="Yes"),100-OFFSET('Water Data'!$F$4,0,10*ROW('Water Data'!F3)),NA())</f>
        <v>#N/A</v>
      </c>
      <c r="K9" s="517" t="e">
        <f ca="1">+IF(AND(ISNUMBER(OFFSET('Water Data'!$F$6,0,10*ROW('Water Data'!F3))),'Data Summary'!BZ9="Yes"),OFFSET('Water Data'!$F$6,0,10*ROW('Water Data'!F3)),NA())</f>
        <v>#N/A</v>
      </c>
      <c r="L9" s="517" t="e">
        <f ca="1">+IF(AND(ISNUMBER(OFFSET('Water Data'!$F$9,0,10*ROW('Water Data'!F3))),'Data Summary'!CA9="Yes"),OFFSET('Water Data'!$F$9,0,10*ROW('Water Data'!F3)),NA())</f>
        <v>#N/A</v>
      </c>
      <c r="M9" s="517" t="e">
        <f ca="1">+IF(AND(ISNUMBER(OFFSET('Water Data'!$G$4,0,10*ROW('Water Data'!G3))),'Data Summary'!CB9="Yes"),100-OFFSET('Water Data'!$G$4,0,10*ROW('Water Data'!G3)),NA())</f>
        <v>#N/A</v>
      </c>
      <c r="N9" s="517" t="e">
        <f ca="1">+IF(AND(ISNUMBER(OFFSET('Water Data'!$G$6,0,10*ROW('Water Data'!G3))),'Data Summary'!CC9="Yes"),OFFSET('Water Data'!$G$6,0,10*ROW('Water Data'!G3)),NA())</f>
        <v>#N/A</v>
      </c>
      <c r="O9" s="517" t="e">
        <f ca="1">+IF(AND(ISNUMBER(OFFSET('Water Data'!$G$9,0,10*ROW('Water Data'!G3))),'Data Summary'!CD9="Yes"),OFFSET('Water Data'!$G$9,0,10*ROW('Water Data'!G3)),NA())</f>
        <v>#N/A</v>
      </c>
      <c r="P9" s="517">
        <f ca="1">+IF(AND(ISNUMBER(OFFSET('Water Data'!$H$4,0,10*ROW('Water Data'!H3))),'Data Summary'!CE9="Yes"),100-OFFSET('Water Data'!$H$4,0,10*ROW('Water Data'!H3)),NA())</f>
        <v>100</v>
      </c>
      <c r="Q9" s="517">
        <f ca="1">+IF(AND(ISNUMBER(OFFSET('Water Data'!$H$6,0,10*ROW('Water Data'!H3))),'Data Summary'!CF9="Yes"),OFFSET('Water Data'!$H$6,0,10*ROW('Water Data'!H3)),NA())</f>
        <v>100</v>
      </c>
      <c r="R9" s="517">
        <f ca="1">+IF(AND(ISNUMBER(OFFSET('Water Data'!$H$9,0,10*ROW('Water Data'!H3))),'Data Summary'!CG9="Yes"),OFFSET('Water Data'!$H$9,0,10*ROW('Water Data'!H3)),NA())</f>
        <v>100</v>
      </c>
      <c r="S9" s="517">
        <f ca="1">+IF(AND(ISNUMBER(OFFSET('Water Data'!$I$4,0,10*ROW('Water Data'!I3))),'Data Summary'!CH9="Yes"),100-OFFSET('Water Data'!$I$4,0,10*ROW('Water Data'!I3)),NA())</f>
        <v>100</v>
      </c>
      <c r="T9" s="517">
        <f ca="1">+IF(AND(ISNUMBER(OFFSET('Water Data'!$I$6,0,10*ROW('Water Data'!I3))),'Data Summary'!CI9="Yes"),OFFSET('Water Data'!$I$6,0,10*ROW('Water Data'!I3)),NA())</f>
        <v>100</v>
      </c>
      <c r="U9" s="517">
        <f ca="1">+IF(AND(ISNUMBER(OFFSET('Water Data'!$I$9,0,10*ROW('Water Data'!I3))),'Data Summary'!CJ9="Yes"),OFFSET('Water Data'!$I$9,0,10*ROW('Water Data'!I3)),NA())</f>
        <v>100</v>
      </c>
      <c r="V9" s="518">
        <f ca="1">+IF(AND(ISNUMBER(OFFSET('Sanitation Data'!$D$4,0,10*ROW('Sanitation Data'!D3))),'Data Summary'!CK9="Yes"),100-OFFSET('Sanitation Data'!$D$4,0,10*ROW('Sanitation Data'!D3)),NA())</f>
        <v>100</v>
      </c>
      <c r="W9" s="518">
        <f ca="1">+IF(AND(ISNUMBER(OFFSET('Sanitation Data'!$D$6,0,10*ROW('Sanitation Data'!D3))),'Data Summary'!CL9="Yes"),OFFSET('Sanitation Data'!$D$6,0,10*ROW('Sanitation Data'!D3)),NA())</f>
        <v>100</v>
      </c>
      <c r="X9" s="518" t="e">
        <f ca="1">+IF(AND(ISNUMBER(OFFSET('Sanitation Data'!$D$10,0,10*ROW('Sanitation Data'!D3))),'Data Summary'!CM9="Yes"),OFFSET('Sanitation Data'!$D$10,0,10*ROW('Sanitation Data'!D3)),NA())</f>
        <v>#N/A</v>
      </c>
      <c r="Y9" s="518" t="e">
        <f ca="1">+IF(AND(ISNUMBER(OFFSET('Sanitation Data'!$D$11,0,10*ROW('Sanitation Data'!D3))),'Data Summary'!CN9="Yes"),OFFSET('Sanitation Data'!$D$11,0,10*ROW('Sanitation Data'!D3)),NA())</f>
        <v>#N/A</v>
      </c>
      <c r="Z9" s="518">
        <f ca="1">+IF(AND(ISNUMBER(OFFSET('Sanitation Data'!$D$12,0,10*ROW('Sanitation Data'!D3))),'Data Summary'!CO9="Yes"),OFFSET('Sanitation Data'!$D$12,0,10*ROW('Sanitation Data'!D3)),NA())</f>
        <v>100</v>
      </c>
      <c r="AA9" s="518" t="e">
        <f ca="1">+IF(AND(ISNUMBER(OFFSET('Sanitation Data'!$E$4,0,10*ROW('Sanitation Data'!E3))),'Data Summary'!CP9="Yes"),100-OFFSET('Sanitation Data'!$E$4,0,10*ROW('Sanitation Data'!E3)),NA())</f>
        <v>#N/A</v>
      </c>
      <c r="AB9" s="518" t="e">
        <f ca="1">+IF(AND(ISNUMBER(OFFSET('Sanitation Data'!$E$6,0,10*ROW('Sanitation Data'!E3))),'Data Summary'!CQ9="Yes"),OFFSET('Sanitation Data'!$E$6,0,10*ROW('Sanitation Data'!E3)),NA())</f>
        <v>#N/A</v>
      </c>
      <c r="AC9" s="518" t="e">
        <f ca="1">+IF(AND(ISNUMBER(OFFSET('Sanitation Data'!$E$10,0,10*ROW('Sanitation Data'!E3))),'Data Summary'!CR9="Yes"),OFFSET('Sanitation Data'!$E$10,0,10*ROW('Sanitation Data'!E3)),NA())</f>
        <v>#N/A</v>
      </c>
      <c r="AD9" s="518" t="e">
        <f ca="1">+IF(AND(ISNUMBER(OFFSET('Sanitation Data'!$E$11,0,10*ROW('Sanitation Data'!E3))),'Data Summary'!CS9="Yes"),OFFSET('Sanitation Data'!$E$11,0,10*ROW('Sanitation Data'!E3)),NA())</f>
        <v>#N/A</v>
      </c>
      <c r="AE9" s="518" t="e">
        <f ca="1">+IF(AND(ISNUMBER(OFFSET('Sanitation Data'!$E$12,0,10*ROW('Sanitation Data'!E3))),'Data Summary'!CT9="Yes"),OFFSET('Sanitation Data'!$E$12,0,10*ROW('Sanitation Data'!E3)),NA())</f>
        <v>#N/A</v>
      </c>
      <c r="AF9" s="518" t="e">
        <f ca="1">+IF(AND(ISNUMBER(OFFSET('Sanitation Data'!$F$4,0,10*ROW('Sanitation Data'!F3))),'Data Summary'!CU9="Yes"),100-OFFSET('Sanitation Data'!$F$4,0,10*ROW('Sanitation Data'!F3)),NA())</f>
        <v>#N/A</v>
      </c>
      <c r="AG9" s="518" t="e">
        <f ca="1">+IF(AND(ISNUMBER(OFFSET('Sanitation Data'!$F$6,0,10*ROW('Sanitation Data'!F3))),'Data Summary'!CV9="Yes"),OFFSET('Sanitation Data'!$F$6,0,10*ROW('Sanitation Data'!F3)),NA())</f>
        <v>#N/A</v>
      </c>
      <c r="AH9" s="518" t="e">
        <f ca="1">+IF(AND(ISNUMBER(OFFSET('Sanitation Data'!$F$10,0,10*ROW('Sanitation Data'!F3))),'Data Summary'!CW9="Yes"),OFFSET('Sanitation Data'!$F$10,0,10*ROW('Sanitation Data'!F3)),NA())</f>
        <v>#N/A</v>
      </c>
      <c r="AI9" s="518" t="e">
        <f ca="1">+IF(AND(ISNUMBER(OFFSET('Sanitation Data'!$F$11,0,10*ROW('Sanitation Data'!F3))),'Data Summary'!CX9="Yes"),OFFSET('Sanitation Data'!$F$11,0,10*ROW('Sanitation Data'!F3)),NA())</f>
        <v>#N/A</v>
      </c>
      <c r="AJ9" s="518" t="e">
        <f ca="1">+IF(AND(ISNUMBER(OFFSET('Sanitation Data'!$F$12,0,10*ROW('Sanitation Data'!F3))),'Data Summary'!CY9="Yes"),OFFSET('Sanitation Data'!$F$12,0,10*ROW('Sanitation Data'!F3)),NA())</f>
        <v>#N/A</v>
      </c>
      <c r="AK9" s="518" t="e">
        <f ca="1">+IF(AND(ISNUMBER(OFFSET('Sanitation Data'!$G$4,0,10*ROW('Sanitation Data'!G3))),'Data Summary'!CZ9="Yes"),100-OFFSET('Sanitation Data'!$G$4,0,10*ROW('Sanitation Data'!G3)),NA())</f>
        <v>#N/A</v>
      </c>
      <c r="AL9" s="518" t="e">
        <f ca="1">+IF(AND(ISNUMBER(OFFSET('Sanitation Data'!$G$6,0,10*ROW('Sanitation Data'!G3))),'Data Summary'!DA9="Yes"),OFFSET('Sanitation Data'!$G$6,0,10*ROW('Sanitation Data'!G3)),NA())</f>
        <v>#N/A</v>
      </c>
      <c r="AM9" s="518" t="e">
        <f ca="1">+IF(AND(ISNUMBER(OFFSET('Sanitation Data'!$G$10,0,10*ROW('Sanitation Data'!G3))),'Data Summary'!DB9="Yes"),OFFSET('Sanitation Data'!$G$10,0,10*ROW('Sanitation Data'!G3)),NA())</f>
        <v>#N/A</v>
      </c>
      <c r="AN9" s="518" t="e">
        <f ca="1">+IF(AND(ISNUMBER(OFFSET('Sanitation Data'!$G$11,0,10*ROW('Sanitation Data'!G3))),'Data Summary'!DC9="Yes"),OFFSET('Sanitation Data'!$G$11,0,10*ROW('Sanitation Data'!G3)),NA())</f>
        <v>#N/A</v>
      </c>
      <c r="AO9" s="518" t="e">
        <f ca="1">+IF(AND(ISNUMBER(OFFSET('Sanitation Data'!$G$12,0,10*ROW('Sanitation Data'!G3))),'Data Summary'!DD9="Yes"),OFFSET('Sanitation Data'!$G$12,0,10*ROW('Sanitation Data'!G3)),NA())</f>
        <v>#N/A</v>
      </c>
      <c r="AP9" s="518">
        <f ca="1">+IF(AND(ISNUMBER(OFFSET('Sanitation Data'!$H$4,0,10*ROW('Sanitation Data'!H3))),'Data Summary'!DE9="Yes"),100-OFFSET('Sanitation Data'!$H$4,0,10*ROW('Sanitation Data'!H3)),NA())</f>
        <v>100</v>
      </c>
      <c r="AQ9" s="518">
        <f ca="1">+IF(AND(ISNUMBER(OFFSET('Sanitation Data'!$H$6,0,10*ROW('Sanitation Data'!H3))),'Data Summary'!DF9="Yes"),OFFSET('Sanitation Data'!$H$6,0,10*ROW('Sanitation Data'!H3)),NA())</f>
        <v>100</v>
      </c>
      <c r="AR9" s="518" t="e">
        <f ca="1">+IF(AND(ISNUMBER(OFFSET('Sanitation Data'!$H$10,0,10*ROW('Sanitation Data'!H3))),'Data Summary'!DG9="Yes"),OFFSET('Sanitation Data'!$H$10,0,10*ROW('Sanitation Data'!H3)),NA())</f>
        <v>#N/A</v>
      </c>
      <c r="AS9" s="518" t="e">
        <f ca="1">+IF(AND(ISNUMBER(OFFSET('Sanitation Data'!$H$11,0,10*ROW('Sanitation Data'!H3))),'Data Summary'!DH9="Yes"),OFFSET('Sanitation Data'!$H$11,0,10*ROW('Sanitation Data'!H3)),NA())</f>
        <v>#N/A</v>
      </c>
      <c r="AT9" s="518">
        <f ca="1">+IF(AND(ISNUMBER(OFFSET('Sanitation Data'!$H$12,0,10*ROW('Sanitation Data'!H3))),'Data Summary'!DI9="Yes"),OFFSET('Sanitation Data'!$H$12,0,10*ROW('Sanitation Data'!H3)),NA())</f>
        <v>100</v>
      </c>
      <c r="AU9" s="518">
        <f ca="1">+IF(AND(ISNUMBER(OFFSET('Sanitation Data'!$I$4,0,10*ROW('Sanitation Data'!I3))),'Data Summary'!DJ9="Yes"),100-OFFSET('Sanitation Data'!$I$4,0,10*ROW('Sanitation Data'!I3)),NA())</f>
        <v>100</v>
      </c>
      <c r="AV9" s="518">
        <f ca="1">+IF(AND(ISNUMBER(OFFSET('Sanitation Data'!$I$6,0,10*ROW('Sanitation Data'!I3))),'Data Summary'!DK9="Yes"),OFFSET('Sanitation Data'!$I$6,0,10*ROW('Sanitation Data'!I3)),NA())</f>
        <v>100</v>
      </c>
      <c r="AW9" s="518" t="e">
        <f ca="1">+IF(AND(ISNUMBER(OFFSET('Sanitation Data'!$I$10,0,10*ROW('Sanitation Data'!I3))),'Data Summary'!DL9="Yes"),OFFSET('Sanitation Data'!$I$10,0,10*ROW('Sanitation Data'!I3)),NA())</f>
        <v>#N/A</v>
      </c>
      <c r="AX9" s="518" t="e">
        <f ca="1">+IF(AND(ISNUMBER(OFFSET('Sanitation Data'!$I$11,0,10*ROW('Sanitation Data'!I3))),'Data Summary'!DM9="Yes"),OFFSET('Sanitation Data'!$I$11,0,10*ROW('Sanitation Data'!I3)),NA())</f>
        <v>#N/A</v>
      </c>
      <c r="AY9" s="518">
        <f ca="1">+IF(AND(ISNUMBER(OFFSET('Sanitation Data'!$I$12,0,10*ROW('Sanitation Data'!I3))),'Data Summary'!DN9="Yes"),OFFSET('Sanitation Data'!$I$12,0,10*ROW('Sanitation Data'!I3)),NA())</f>
        <v>100</v>
      </c>
      <c r="AZ9" s="519">
        <f ca="1">+IF(AND(ISNUMBER(OFFSET('Hygiene Data'!$D$5,0,10*ROW('Hygiene Data'!D3))),'Data Summary'!DO9="Yes"),OFFSET('Hygiene Data'!$D$5,0,10*ROW('Hygiene Data'!D3)),NA())</f>
        <v>100</v>
      </c>
      <c r="BA9" s="519">
        <f ca="1">+IF(AND(ISNUMBER(OFFSET('Hygiene Data'!$D$7,0,10*ROW('Hygiene Data'!D3))),'Data Summary'!DP9="Yes"),OFFSET('Hygiene Data'!$D$7,0,10*ROW('Hygiene Data'!D3)),NA())</f>
        <v>100</v>
      </c>
      <c r="BB9" s="519">
        <f ca="1">+IF(AND(ISNUMBER(OFFSET('Hygiene Data'!$D$9,0,10*ROW('Hygiene Data'!D3))),'Data Summary'!DQ9="Yes"),OFFSET('Hygiene Data'!$D$9,0,10*ROW('Hygiene Data'!D3)),NA())</f>
        <v>100</v>
      </c>
      <c r="BC9" s="519" t="e">
        <f ca="1">+IF(AND(ISNUMBER(OFFSET('Hygiene Data'!$E$5,0,10*ROW('Hygiene Data'!E3))),'Data Summary'!DR9="Yes"),OFFSET('Hygiene Data'!$E$5,0,10*ROW('Hygiene Data'!E3)),NA())</f>
        <v>#N/A</v>
      </c>
      <c r="BD9" s="519" t="e">
        <f ca="1">+IF(AND(ISNUMBER(OFFSET('Hygiene Data'!$E$7,0,10*ROW('Hygiene Data'!E3))),'Data Summary'!DS9="Yes"),OFFSET('Hygiene Data'!$E$7,0,10*ROW('Hygiene Data'!E3)),NA())</f>
        <v>#N/A</v>
      </c>
      <c r="BE9" s="519" t="e">
        <f ca="1">+IF(AND(ISNUMBER(OFFSET('Hygiene Data'!$E$9,0,10*ROW('Hygiene Data'!E3))),'Data Summary'!DT9="Yes"),OFFSET('Hygiene Data'!$E$9,0,10*ROW('Hygiene Data'!E3)),NA())</f>
        <v>#N/A</v>
      </c>
      <c r="BF9" s="519" t="e">
        <f ca="1">+IF(AND(ISNUMBER(OFFSET('Hygiene Data'!$F$5,0,10*ROW('Hygiene Data'!F3))),'Data Summary'!DU9="Yes"),OFFSET('Hygiene Data'!$F$5,0,10*ROW('Hygiene Data'!F3)),NA())</f>
        <v>#N/A</v>
      </c>
      <c r="BG9" s="519" t="e">
        <f ca="1">+IF(AND(ISNUMBER(OFFSET('Hygiene Data'!$F$7,0,10*ROW('Hygiene Data'!F3))),'Data Summary'!DV9="Yes"),OFFSET('Hygiene Data'!$F$7,0,10*ROW('Hygiene Data'!F3)),NA())</f>
        <v>#N/A</v>
      </c>
      <c r="BH9" s="519" t="e">
        <f ca="1">+IF(AND(ISNUMBER(OFFSET('Hygiene Data'!$F$9,0,10*ROW('Hygiene Data'!F3))),'Data Summary'!DW9="Yes"),OFFSET('Hygiene Data'!$F$9,0,10*ROW('Hygiene Data'!F3)),NA())</f>
        <v>#N/A</v>
      </c>
      <c r="BI9" s="519" t="e">
        <f ca="1">+IF(AND(ISNUMBER(OFFSET('Hygiene Data'!$G$5,0,10*ROW('Hygiene Data'!G3))),'Data Summary'!DX9="Yes"),OFFSET('Hygiene Data'!$G$5,0,10*ROW('Hygiene Data'!G3)),NA())</f>
        <v>#N/A</v>
      </c>
      <c r="BJ9" s="519" t="e">
        <f ca="1">+IF(AND(ISNUMBER(OFFSET('Hygiene Data'!$G$7,0,10*ROW('Hygiene Data'!G3))),'Data Summary'!DY9="Yes"),OFFSET('Hygiene Data'!$G$7,0,10*ROW('Hygiene Data'!G3)),NA())</f>
        <v>#N/A</v>
      </c>
      <c r="BK9" s="519" t="e">
        <f ca="1">+IF(AND(ISNUMBER(OFFSET('Hygiene Data'!$G$9,0,10*ROW('Hygiene Data'!G3))),'Data Summary'!DZ9="Yes"),OFFSET('Hygiene Data'!$G$9,0,10*ROW('Hygiene Data'!G3)),NA())</f>
        <v>#N/A</v>
      </c>
      <c r="BL9" s="519">
        <f ca="1">+IF(AND(ISNUMBER(OFFSET('Hygiene Data'!$H$5,0,10*ROW('Hygiene Data'!H3))),'Data Summary'!EA9="Yes"),OFFSET('Hygiene Data'!$H$5,0,10*ROW('Hygiene Data'!H3)),NA())</f>
        <v>100</v>
      </c>
      <c r="BM9" s="519">
        <f ca="1">+IF(AND(ISNUMBER(OFFSET('Hygiene Data'!$H$7,0,10*ROW('Hygiene Data'!H3))),'Data Summary'!EB9="Yes"),OFFSET('Hygiene Data'!$H$7,0,10*ROW('Hygiene Data'!H3)),NA())</f>
        <v>100</v>
      </c>
      <c r="BN9" s="519">
        <f ca="1">+IF(AND(ISNUMBER(OFFSET('Hygiene Data'!$H$9,0,10*ROW('Hygiene Data'!H3))),'Data Summary'!EC9="Yes"),OFFSET('Hygiene Data'!$H$9,0,10*ROW('Hygiene Data'!H3)),NA())</f>
        <v>100</v>
      </c>
      <c r="BO9" s="519">
        <f ca="1">+IF(AND(ISNUMBER(OFFSET('Hygiene Data'!$I$5,0,10*ROW('Hygiene Data'!I3))),'Data Summary'!ED9="Yes"),OFFSET('Hygiene Data'!$I$5,0,10*ROW('Hygiene Data'!I3)),NA())</f>
        <v>100</v>
      </c>
      <c r="BP9" s="519">
        <f ca="1">+IF(AND(ISNUMBER(OFFSET('Hygiene Data'!$I$7,0,10*ROW('Hygiene Data'!I3))),'Data Summary'!EE9="Yes"),OFFSET('Hygiene Data'!$I$7,0,10*ROW('Hygiene Data'!I3)),NA())</f>
        <v>100</v>
      </c>
      <c r="BQ9" s="519">
        <f ca="1">+IF(AND(ISNUMBER(OFFSET('Hygiene Data'!$I$9,0,10*ROW('Hygiene Data'!I3))),'Data Summary'!EF9="Yes"),OFFSET('Hygiene Data'!$I$9,0,10*ROW('Hygiene Data'!I3)),NA())</f>
        <v>100</v>
      </c>
    </row>
    <row r="10" spans="1:69" x14ac:dyDescent="0.25">
      <c r="A10" s="515" t="str">
        <f ca="1">+RIGHT('Data Summary'!A10,LEN('Data Summary'!A10)-9)</f>
        <v>UIS</v>
      </c>
      <c r="B10" s="489" t="str">
        <f ca="1">+IF(ISTEXT('Data Summary'!B10),'Data Summary'!B10,"")</f>
        <v>Autre</v>
      </c>
      <c r="C10" s="516">
        <f ca="1">+VALUE('Data Summary'!C10)</f>
        <v>2016</v>
      </c>
      <c r="D10" s="517">
        <f ca="1">+IF(AND(ISNUMBER(OFFSET('Water Data'!$D$4,0,10*ROW('Water Data'!D4))),'Data Summary'!BS10="Yes"),100-OFFSET('Water Data'!$D$4,0,10*ROW('Water Data'!D4)),NA())</f>
        <v>100</v>
      </c>
      <c r="E10" s="517">
        <f ca="1">+IF(AND(ISNUMBER(OFFSET('Water Data'!$D$6,0,10*ROW('Water Data'!D4))),'Data Summary'!BT10="Yes"),OFFSET('Water Data'!$D$6,0,10*ROW('Water Data'!D4)),NA())</f>
        <v>100</v>
      </c>
      <c r="F10" s="517">
        <f ca="1">+IF(AND(ISNUMBER(OFFSET('Water Data'!$D$9,0,10*ROW('Water Data'!D4))),'Data Summary'!BU10="Yes"),OFFSET('Water Data'!$D$9,0,10*ROW('Water Data'!D4)),NA())</f>
        <v>100</v>
      </c>
      <c r="G10" s="517" t="e">
        <f ca="1">+IF(AND(ISNUMBER(OFFSET('Water Data'!$E$4,0,10*ROW('Water Data'!E4))),'Data Summary'!BV10="Yes"),100-OFFSET('Water Data'!$E$4,0,10*ROW('Water Data'!E4)),NA())</f>
        <v>#N/A</v>
      </c>
      <c r="H10" s="517" t="e">
        <f ca="1">+IF(AND(ISNUMBER(OFFSET('Water Data'!$E$6,0,10*ROW('Water Data'!E4))),'Data Summary'!BW10="Yes"),OFFSET('Water Data'!$E$6,0,10*ROW('Water Data'!E4)),NA())</f>
        <v>#N/A</v>
      </c>
      <c r="I10" s="517" t="e">
        <f ca="1">+IF(AND(ISNUMBER(OFFSET('Water Data'!$E$9,0,10*ROW('Water Data'!E4))),'Data Summary'!BX10="Yes"),OFFSET('Water Data'!$E$9,0,10*ROW('Water Data'!E4)),NA())</f>
        <v>#N/A</v>
      </c>
      <c r="J10" s="517" t="e">
        <f ca="1">+IF(AND(ISNUMBER(OFFSET('Water Data'!$F$4,0,10*ROW('Water Data'!F4))),'Data Summary'!BY10="Yes"),100-OFFSET('Water Data'!$F$4,0,10*ROW('Water Data'!F4)),NA())</f>
        <v>#N/A</v>
      </c>
      <c r="K10" s="517" t="e">
        <f ca="1">+IF(AND(ISNUMBER(OFFSET('Water Data'!$F$6,0,10*ROW('Water Data'!F4))),'Data Summary'!BZ10="Yes"),OFFSET('Water Data'!$F$6,0,10*ROW('Water Data'!F4)),NA())</f>
        <v>#N/A</v>
      </c>
      <c r="L10" s="517" t="e">
        <f ca="1">+IF(AND(ISNUMBER(OFFSET('Water Data'!$F$9,0,10*ROW('Water Data'!F4))),'Data Summary'!CA10="Yes"),OFFSET('Water Data'!$F$9,0,10*ROW('Water Data'!F4)),NA())</f>
        <v>#N/A</v>
      </c>
      <c r="M10" s="517" t="e">
        <f ca="1">+IF(AND(ISNUMBER(OFFSET('Water Data'!$G$4,0,10*ROW('Water Data'!G4))),'Data Summary'!CB10="Yes"),100-OFFSET('Water Data'!$G$4,0,10*ROW('Water Data'!G4)),NA())</f>
        <v>#N/A</v>
      </c>
      <c r="N10" s="517" t="e">
        <f ca="1">+IF(AND(ISNUMBER(OFFSET('Water Data'!$G$6,0,10*ROW('Water Data'!G4))),'Data Summary'!CC10="Yes"),OFFSET('Water Data'!$G$6,0,10*ROW('Water Data'!G4)),NA())</f>
        <v>#N/A</v>
      </c>
      <c r="O10" s="517" t="e">
        <f ca="1">+IF(AND(ISNUMBER(OFFSET('Water Data'!$G$9,0,10*ROW('Water Data'!G4))),'Data Summary'!CD10="Yes"),OFFSET('Water Data'!$G$9,0,10*ROW('Water Data'!G4)),NA())</f>
        <v>#N/A</v>
      </c>
      <c r="P10" s="517">
        <f ca="1">+IF(AND(ISNUMBER(OFFSET('Water Data'!$H$4,0,10*ROW('Water Data'!H4))),'Data Summary'!CE10="Yes"),100-OFFSET('Water Data'!$H$4,0,10*ROW('Water Data'!H4)),NA())</f>
        <v>100</v>
      </c>
      <c r="Q10" s="517">
        <f ca="1">+IF(AND(ISNUMBER(OFFSET('Water Data'!$H$6,0,10*ROW('Water Data'!H4))),'Data Summary'!CF10="Yes"),OFFSET('Water Data'!$H$6,0,10*ROW('Water Data'!H4)),NA())</f>
        <v>100</v>
      </c>
      <c r="R10" s="517">
        <f ca="1">+IF(AND(ISNUMBER(OFFSET('Water Data'!$H$9,0,10*ROW('Water Data'!H4))),'Data Summary'!CG10="Yes"),OFFSET('Water Data'!$H$9,0,10*ROW('Water Data'!H4)),NA())</f>
        <v>100</v>
      </c>
      <c r="S10" s="517">
        <f ca="1">+IF(AND(ISNUMBER(OFFSET('Water Data'!$I$4,0,10*ROW('Water Data'!I4))),'Data Summary'!CH10="Yes"),100-OFFSET('Water Data'!$I$4,0,10*ROW('Water Data'!I4)),NA())</f>
        <v>100</v>
      </c>
      <c r="T10" s="517">
        <f ca="1">+IF(AND(ISNUMBER(OFFSET('Water Data'!$I$6,0,10*ROW('Water Data'!I4))),'Data Summary'!CI10="Yes"),OFFSET('Water Data'!$I$6,0,10*ROW('Water Data'!I4)),NA())</f>
        <v>100</v>
      </c>
      <c r="U10" s="517">
        <f ca="1">+IF(AND(ISNUMBER(OFFSET('Water Data'!$I$9,0,10*ROW('Water Data'!I4))),'Data Summary'!CJ10="Yes"),OFFSET('Water Data'!$I$9,0,10*ROW('Water Data'!I4)),NA())</f>
        <v>100</v>
      </c>
      <c r="V10" s="518">
        <f ca="1">+IF(AND(ISNUMBER(OFFSET('Sanitation Data'!$D$4,0,10*ROW('Sanitation Data'!D4))),'Data Summary'!CK10="Yes"),100-OFFSET('Sanitation Data'!$D$4,0,10*ROW('Sanitation Data'!D4)),NA())</f>
        <v>100</v>
      </c>
      <c r="W10" s="518">
        <f ca="1">+IF(AND(ISNUMBER(OFFSET('Sanitation Data'!$D$6,0,10*ROW('Sanitation Data'!D4))),'Data Summary'!CL10="Yes"),OFFSET('Sanitation Data'!$D$6,0,10*ROW('Sanitation Data'!D4)),NA())</f>
        <v>100</v>
      </c>
      <c r="X10" s="518" t="e">
        <f ca="1">+IF(AND(ISNUMBER(OFFSET('Sanitation Data'!$D$10,0,10*ROW('Sanitation Data'!D4))),'Data Summary'!CM10="Yes"),OFFSET('Sanitation Data'!$D$10,0,10*ROW('Sanitation Data'!D4)),NA())</f>
        <v>#N/A</v>
      </c>
      <c r="Y10" s="518" t="e">
        <f ca="1">+IF(AND(ISNUMBER(OFFSET('Sanitation Data'!$D$11,0,10*ROW('Sanitation Data'!D4))),'Data Summary'!CN10="Yes"),OFFSET('Sanitation Data'!$D$11,0,10*ROW('Sanitation Data'!D4)),NA())</f>
        <v>#N/A</v>
      </c>
      <c r="Z10" s="518">
        <f ca="1">+IF(AND(ISNUMBER(OFFSET('Sanitation Data'!$D$12,0,10*ROW('Sanitation Data'!D4))),'Data Summary'!CO10="Yes"),OFFSET('Sanitation Data'!$D$12,0,10*ROW('Sanitation Data'!D4)),NA())</f>
        <v>100</v>
      </c>
      <c r="AA10" s="518" t="e">
        <f ca="1">+IF(AND(ISNUMBER(OFFSET('Sanitation Data'!$E$4,0,10*ROW('Sanitation Data'!E4))),'Data Summary'!CP10="Yes"),100-OFFSET('Sanitation Data'!$E$4,0,10*ROW('Sanitation Data'!E4)),NA())</f>
        <v>#N/A</v>
      </c>
      <c r="AB10" s="518" t="e">
        <f ca="1">+IF(AND(ISNUMBER(OFFSET('Sanitation Data'!$E$6,0,10*ROW('Sanitation Data'!E4))),'Data Summary'!CQ10="Yes"),OFFSET('Sanitation Data'!$E$6,0,10*ROW('Sanitation Data'!E4)),NA())</f>
        <v>#N/A</v>
      </c>
      <c r="AC10" s="518" t="e">
        <f ca="1">+IF(AND(ISNUMBER(OFFSET('Sanitation Data'!$E$10,0,10*ROW('Sanitation Data'!E4))),'Data Summary'!CR10="Yes"),OFFSET('Sanitation Data'!$E$10,0,10*ROW('Sanitation Data'!E4)),NA())</f>
        <v>#N/A</v>
      </c>
      <c r="AD10" s="518" t="e">
        <f ca="1">+IF(AND(ISNUMBER(OFFSET('Sanitation Data'!$E$11,0,10*ROW('Sanitation Data'!E4))),'Data Summary'!CS10="Yes"),OFFSET('Sanitation Data'!$E$11,0,10*ROW('Sanitation Data'!E4)),NA())</f>
        <v>#N/A</v>
      </c>
      <c r="AE10" s="518" t="e">
        <f ca="1">+IF(AND(ISNUMBER(OFFSET('Sanitation Data'!$E$12,0,10*ROW('Sanitation Data'!E4))),'Data Summary'!CT10="Yes"),OFFSET('Sanitation Data'!$E$12,0,10*ROW('Sanitation Data'!E4)),NA())</f>
        <v>#N/A</v>
      </c>
      <c r="AF10" s="518" t="e">
        <f ca="1">+IF(AND(ISNUMBER(OFFSET('Sanitation Data'!$F$4,0,10*ROW('Sanitation Data'!F4))),'Data Summary'!CU10="Yes"),100-OFFSET('Sanitation Data'!$F$4,0,10*ROW('Sanitation Data'!F4)),NA())</f>
        <v>#N/A</v>
      </c>
      <c r="AG10" s="518" t="e">
        <f ca="1">+IF(AND(ISNUMBER(OFFSET('Sanitation Data'!$F$6,0,10*ROW('Sanitation Data'!F4))),'Data Summary'!CV10="Yes"),OFFSET('Sanitation Data'!$F$6,0,10*ROW('Sanitation Data'!F4)),NA())</f>
        <v>#N/A</v>
      </c>
      <c r="AH10" s="518" t="e">
        <f ca="1">+IF(AND(ISNUMBER(OFFSET('Sanitation Data'!$F$10,0,10*ROW('Sanitation Data'!F4))),'Data Summary'!CW10="Yes"),OFFSET('Sanitation Data'!$F$10,0,10*ROW('Sanitation Data'!F4)),NA())</f>
        <v>#N/A</v>
      </c>
      <c r="AI10" s="518" t="e">
        <f ca="1">+IF(AND(ISNUMBER(OFFSET('Sanitation Data'!$F$11,0,10*ROW('Sanitation Data'!F4))),'Data Summary'!CX10="Yes"),OFFSET('Sanitation Data'!$F$11,0,10*ROW('Sanitation Data'!F4)),NA())</f>
        <v>#N/A</v>
      </c>
      <c r="AJ10" s="518" t="e">
        <f ca="1">+IF(AND(ISNUMBER(OFFSET('Sanitation Data'!$F$12,0,10*ROW('Sanitation Data'!F4))),'Data Summary'!CY10="Yes"),OFFSET('Sanitation Data'!$F$12,0,10*ROW('Sanitation Data'!F4)),NA())</f>
        <v>#N/A</v>
      </c>
      <c r="AK10" s="518" t="e">
        <f ca="1">+IF(AND(ISNUMBER(OFFSET('Sanitation Data'!$G$4,0,10*ROW('Sanitation Data'!G4))),'Data Summary'!CZ10="Yes"),100-OFFSET('Sanitation Data'!$G$4,0,10*ROW('Sanitation Data'!G4)),NA())</f>
        <v>#N/A</v>
      </c>
      <c r="AL10" s="518" t="e">
        <f ca="1">+IF(AND(ISNUMBER(OFFSET('Sanitation Data'!$G$6,0,10*ROW('Sanitation Data'!G4))),'Data Summary'!DA10="Yes"),OFFSET('Sanitation Data'!$G$6,0,10*ROW('Sanitation Data'!G4)),NA())</f>
        <v>#N/A</v>
      </c>
      <c r="AM10" s="518" t="e">
        <f ca="1">+IF(AND(ISNUMBER(OFFSET('Sanitation Data'!$G$10,0,10*ROW('Sanitation Data'!G4))),'Data Summary'!DB10="Yes"),OFFSET('Sanitation Data'!$G$10,0,10*ROW('Sanitation Data'!G4)),NA())</f>
        <v>#N/A</v>
      </c>
      <c r="AN10" s="518" t="e">
        <f ca="1">+IF(AND(ISNUMBER(OFFSET('Sanitation Data'!$G$11,0,10*ROW('Sanitation Data'!G4))),'Data Summary'!DC10="Yes"),OFFSET('Sanitation Data'!$G$11,0,10*ROW('Sanitation Data'!G4)),NA())</f>
        <v>#N/A</v>
      </c>
      <c r="AO10" s="518" t="e">
        <f ca="1">+IF(AND(ISNUMBER(OFFSET('Sanitation Data'!$G$12,0,10*ROW('Sanitation Data'!G4))),'Data Summary'!DD10="Yes"),OFFSET('Sanitation Data'!$G$12,0,10*ROW('Sanitation Data'!G4)),NA())</f>
        <v>#N/A</v>
      </c>
      <c r="AP10" s="518">
        <f ca="1">+IF(AND(ISNUMBER(OFFSET('Sanitation Data'!$H$4,0,10*ROW('Sanitation Data'!H4))),'Data Summary'!DE10="Yes"),100-OFFSET('Sanitation Data'!$H$4,0,10*ROW('Sanitation Data'!H4)),NA())</f>
        <v>100</v>
      </c>
      <c r="AQ10" s="518">
        <f ca="1">+IF(AND(ISNUMBER(OFFSET('Sanitation Data'!$H$6,0,10*ROW('Sanitation Data'!H4))),'Data Summary'!DF10="Yes"),OFFSET('Sanitation Data'!$H$6,0,10*ROW('Sanitation Data'!H4)),NA())</f>
        <v>100</v>
      </c>
      <c r="AR10" s="518" t="e">
        <f ca="1">+IF(AND(ISNUMBER(OFFSET('Sanitation Data'!$H$10,0,10*ROW('Sanitation Data'!H4))),'Data Summary'!DG10="Yes"),OFFSET('Sanitation Data'!$H$10,0,10*ROW('Sanitation Data'!H4)),NA())</f>
        <v>#N/A</v>
      </c>
      <c r="AS10" s="518" t="e">
        <f ca="1">+IF(AND(ISNUMBER(OFFSET('Sanitation Data'!$H$11,0,10*ROW('Sanitation Data'!H4))),'Data Summary'!DH10="Yes"),OFFSET('Sanitation Data'!$H$11,0,10*ROW('Sanitation Data'!H4)),NA())</f>
        <v>#N/A</v>
      </c>
      <c r="AT10" s="518">
        <f ca="1">+IF(AND(ISNUMBER(OFFSET('Sanitation Data'!$H$12,0,10*ROW('Sanitation Data'!H4))),'Data Summary'!DI10="Yes"),OFFSET('Sanitation Data'!$H$12,0,10*ROW('Sanitation Data'!H4)),NA())</f>
        <v>100</v>
      </c>
      <c r="AU10" s="518">
        <f ca="1">+IF(AND(ISNUMBER(OFFSET('Sanitation Data'!$I$4,0,10*ROW('Sanitation Data'!I4))),'Data Summary'!DJ10="Yes"),100-OFFSET('Sanitation Data'!$I$4,0,10*ROW('Sanitation Data'!I4)),NA())</f>
        <v>100</v>
      </c>
      <c r="AV10" s="518">
        <f ca="1">+IF(AND(ISNUMBER(OFFSET('Sanitation Data'!$I$6,0,10*ROW('Sanitation Data'!I4))),'Data Summary'!DK10="Yes"),OFFSET('Sanitation Data'!$I$6,0,10*ROW('Sanitation Data'!I4)),NA())</f>
        <v>100</v>
      </c>
      <c r="AW10" s="518" t="e">
        <f ca="1">+IF(AND(ISNUMBER(OFFSET('Sanitation Data'!$I$10,0,10*ROW('Sanitation Data'!I4))),'Data Summary'!DL10="Yes"),OFFSET('Sanitation Data'!$I$10,0,10*ROW('Sanitation Data'!I4)),NA())</f>
        <v>#N/A</v>
      </c>
      <c r="AX10" s="518" t="e">
        <f ca="1">+IF(AND(ISNUMBER(OFFSET('Sanitation Data'!$I$11,0,10*ROW('Sanitation Data'!I4))),'Data Summary'!DM10="Yes"),OFFSET('Sanitation Data'!$I$11,0,10*ROW('Sanitation Data'!I4)),NA())</f>
        <v>#N/A</v>
      </c>
      <c r="AY10" s="518">
        <f ca="1">+IF(AND(ISNUMBER(OFFSET('Sanitation Data'!$I$12,0,10*ROW('Sanitation Data'!I4))),'Data Summary'!DN10="Yes"),OFFSET('Sanitation Data'!$I$12,0,10*ROW('Sanitation Data'!I4)),NA())</f>
        <v>100</v>
      </c>
      <c r="AZ10" s="519">
        <f ca="1">+IF(AND(ISNUMBER(OFFSET('Hygiene Data'!$D$5,0,10*ROW('Hygiene Data'!D4))),'Data Summary'!DO10="Yes"),OFFSET('Hygiene Data'!$D$5,0,10*ROW('Hygiene Data'!D4)),NA())</f>
        <v>100</v>
      </c>
      <c r="BA10" s="519">
        <f ca="1">+IF(AND(ISNUMBER(OFFSET('Hygiene Data'!$D$7,0,10*ROW('Hygiene Data'!D4))),'Data Summary'!DP10="Yes"),OFFSET('Hygiene Data'!$D$7,0,10*ROW('Hygiene Data'!D4)),NA())</f>
        <v>100</v>
      </c>
      <c r="BB10" s="519">
        <f ca="1">+IF(AND(ISNUMBER(OFFSET('Hygiene Data'!$D$9,0,10*ROW('Hygiene Data'!D4))),'Data Summary'!DQ10="Yes"),OFFSET('Hygiene Data'!$D$9,0,10*ROW('Hygiene Data'!D4)),NA())</f>
        <v>100</v>
      </c>
      <c r="BC10" s="519" t="e">
        <f ca="1">+IF(AND(ISNUMBER(OFFSET('Hygiene Data'!$E$5,0,10*ROW('Hygiene Data'!E4))),'Data Summary'!DR10="Yes"),OFFSET('Hygiene Data'!$E$5,0,10*ROW('Hygiene Data'!E4)),NA())</f>
        <v>#N/A</v>
      </c>
      <c r="BD10" s="519" t="e">
        <f ca="1">+IF(AND(ISNUMBER(OFFSET('Hygiene Data'!$E$7,0,10*ROW('Hygiene Data'!E4))),'Data Summary'!DS10="Yes"),OFFSET('Hygiene Data'!$E$7,0,10*ROW('Hygiene Data'!E4)),NA())</f>
        <v>#N/A</v>
      </c>
      <c r="BE10" s="519" t="e">
        <f ca="1">+IF(AND(ISNUMBER(OFFSET('Hygiene Data'!$E$9,0,10*ROW('Hygiene Data'!E4))),'Data Summary'!DT10="Yes"),OFFSET('Hygiene Data'!$E$9,0,10*ROW('Hygiene Data'!E4)),NA())</f>
        <v>#N/A</v>
      </c>
      <c r="BF10" s="519" t="e">
        <f ca="1">+IF(AND(ISNUMBER(OFFSET('Hygiene Data'!$F$5,0,10*ROW('Hygiene Data'!F4))),'Data Summary'!DU10="Yes"),OFFSET('Hygiene Data'!$F$5,0,10*ROW('Hygiene Data'!F4)),NA())</f>
        <v>#N/A</v>
      </c>
      <c r="BG10" s="519" t="e">
        <f ca="1">+IF(AND(ISNUMBER(OFFSET('Hygiene Data'!$F$7,0,10*ROW('Hygiene Data'!F4))),'Data Summary'!DV10="Yes"),OFFSET('Hygiene Data'!$F$7,0,10*ROW('Hygiene Data'!F4)),NA())</f>
        <v>#N/A</v>
      </c>
      <c r="BH10" s="519" t="e">
        <f ca="1">+IF(AND(ISNUMBER(OFFSET('Hygiene Data'!$F$9,0,10*ROW('Hygiene Data'!F4))),'Data Summary'!DW10="Yes"),OFFSET('Hygiene Data'!$F$9,0,10*ROW('Hygiene Data'!F4)),NA())</f>
        <v>#N/A</v>
      </c>
      <c r="BI10" s="519" t="e">
        <f ca="1">+IF(AND(ISNUMBER(OFFSET('Hygiene Data'!$G$5,0,10*ROW('Hygiene Data'!G4))),'Data Summary'!DX10="Yes"),OFFSET('Hygiene Data'!$G$5,0,10*ROW('Hygiene Data'!G4)),NA())</f>
        <v>#N/A</v>
      </c>
      <c r="BJ10" s="519" t="e">
        <f ca="1">+IF(AND(ISNUMBER(OFFSET('Hygiene Data'!$G$7,0,10*ROW('Hygiene Data'!G4))),'Data Summary'!DY10="Yes"),OFFSET('Hygiene Data'!$G$7,0,10*ROW('Hygiene Data'!G4)),NA())</f>
        <v>#N/A</v>
      </c>
      <c r="BK10" s="519" t="e">
        <f ca="1">+IF(AND(ISNUMBER(OFFSET('Hygiene Data'!$G$9,0,10*ROW('Hygiene Data'!G4))),'Data Summary'!DZ10="Yes"),OFFSET('Hygiene Data'!$G$9,0,10*ROW('Hygiene Data'!G4)),NA())</f>
        <v>#N/A</v>
      </c>
      <c r="BL10" s="519">
        <f ca="1">+IF(AND(ISNUMBER(OFFSET('Hygiene Data'!$H$5,0,10*ROW('Hygiene Data'!H4))),'Data Summary'!EA10="Yes"),OFFSET('Hygiene Data'!$H$5,0,10*ROW('Hygiene Data'!H4)),NA())</f>
        <v>100</v>
      </c>
      <c r="BM10" s="519">
        <f ca="1">+IF(AND(ISNUMBER(OFFSET('Hygiene Data'!$H$7,0,10*ROW('Hygiene Data'!H4))),'Data Summary'!EB10="Yes"),OFFSET('Hygiene Data'!$H$7,0,10*ROW('Hygiene Data'!H4)),NA())</f>
        <v>100</v>
      </c>
      <c r="BN10" s="519">
        <f ca="1">+IF(AND(ISNUMBER(OFFSET('Hygiene Data'!$H$9,0,10*ROW('Hygiene Data'!H4))),'Data Summary'!EC10="Yes"),OFFSET('Hygiene Data'!$H$9,0,10*ROW('Hygiene Data'!H4)),NA())</f>
        <v>100</v>
      </c>
      <c r="BO10" s="519">
        <f ca="1">+IF(AND(ISNUMBER(OFFSET('Hygiene Data'!$I$5,0,10*ROW('Hygiene Data'!I4))),'Data Summary'!ED10="Yes"),OFFSET('Hygiene Data'!$I$5,0,10*ROW('Hygiene Data'!I4)),NA())</f>
        <v>100</v>
      </c>
      <c r="BP10" s="519">
        <f ca="1">+IF(AND(ISNUMBER(OFFSET('Hygiene Data'!$I$7,0,10*ROW('Hygiene Data'!I4))),'Data Summary'!EE10="Yes"),OFFSET('Hygiene Data'!$I$7,0,10*ROW('Hygiene Data'!I4)),NA())</f>
        <v>100</v>
      </c>
      <c r="BQ10" s="519">
        <f ca="1">+IF(AND(ISNUMBER(OFFSET('Hygiene Data'!$I$9,0,10*ROW('Hygiene Data'!I4))),'Data Summary'!EF10="Yes"),OFFSET('Hygiene Data'!$I$9,0,10*ROW('Hygiene Data'!I4)),NA())</f>
        <v>100</v>
      </c>
    </row>
    <row r="11" spans="1:69" x14ac:dyDescent="0.25">
      <c r="A11" s="515" t="e">
        <f ca="1">+RIGHT('Data Summary'!A11,LEN('Data Summary'!A11)-9)</f>
        <v>#VALUE!</v>
      </c>
      <c r="B11" s="489" t="str">
        <f ca="1">+IF(ISTEXT('Data Summary'!B11),'Data Summary'!B11,"")</f>
        <v/>
      </c>
      <c r="C11" s="516" t="e">
        <f ca="1">+VALUE('Data Summary'!C11)</f>
        <v>#VALUE!</v>
      </c>
      <c r="D11" s="517" t="e">
        <f ca="1">+IF(AND(ISNUMBER(OFFSET('Water Data'!$D$4,0,10*ROW('Water Data'!D5))),'Data Summary'!BS11="Yes"),100-OFFSET('Water Data'!$D$4,0,10*ROW('Water Data'!D5)),NA())</f>
        <v>#N/A</v>
      </c>
      <c r="E11" s="517" t="e">
        <f ca="1">+IF(AND(ISNUMBER(OFFSET('Water Data'!$D$6,0,10*ROW('Water Data'!D5))),'Data Summary'!BT11="Yes"),OFFSET('Water Data'!$D$6,0,10*ROW('Water Data'!D5)),NA())</f>
        <v>#N/A</v>
      </c>
      <c r="F11" s="517" t="e">
        <f ca="1">+IF(AND(ISNUMBER(OFFSET('Water Data'!$D$9,0,10*ROW('Water Data'!D5))),'Data Summary'!BU11="Yes"),OFFSET('Water Data'!$D$9,0,10*ROW('Water Data'!D5)),NA())</f>
        <v>#N/A</v>
      </c>
      <c r="G11" s="517" t="e">
        <f ca="1">+IF(AND(ISNUMBER(OFFSET('Water Data'!$E$4,0,10*ROW('Water Data'!E5))),'Data Summary'!BV11="Yes"),100-OFFSET('Water Data'!$E$4,0,10*ROW('Water Data'!E5)),NA())</f>
        <v>#N/A</v>
      </c>
      <c r="H11" s="517" t="e">
        <f ca="1">+IF(AND(ISNUMBER(OFFSET('Water Data'!$E$6,0,10*ROW('Water Data'!E5))),'Data Summary'!BW11="Yes"),OFFSET('Water Data'!$E$6,0,10*ROW('Water Data'!E5)),NA())</f>
        <v>#N/A</v>
      </c>
      <c r="I11" s="517" t="e">
        <f ca="1">+IF(AND(ISNUMBER(OFFSET('Water Data'!$E$9,0,10*ROW('Water Data'!E5))),'Data Summary'!BX11="Yes"),OFFSET('Water Data'!$E$9,0,10*ROW('Water Data'!E5)),NA())</f>
        <v>#N/A</v>
      </c>
      <c r="J11" s="517" t="e">
        <f ca="1">+IF(AND(ISNUMBER(OFFSET('Water Data'!$F$4,0,10*ROW('Water Data'!F5))),'Data Summary'!BY11="Yes"),100-OFFSET('Water Data'!$F$4,0,10*ROW('Water Data'!F5)),NA())</f>
        <v>#N/A</v>
      </c>
      <c r="K11" s="517" t="e">
        <f ca="1">+IF(AND(ISNUMBER(OFFSET('Water Data'!$F$6,0,10*ROW('Water Data'!F5))),'Data Summary'!BZ11="Yes"),OFFSET('Water Data'!$F$6,0,10*ROW('Water Data'!F5)),NA())</f>
        <v>#N/A</v>
      </c>
      <c r="L11" s="517" t="e">
        <f ca="1">+IF(AND(ISNUMBER(OFFSET('Water Data'!$F$9,0,10*ROW('Water Data'!F5))),'Data Summary'!CA11="Yes"),OFFSET('Water Data'!$F$9,0,10*ROW('Water Data'!F5)),NA())</f>
        <v>#N/A</v>
      </c>
      <c r="M11" s="517" t="e">
        <f ca="1">+IF(AND(ISNUMBER(OFFSET('Water Data'!$G$4,0,10*ROW('Water Data'!G5))),'Data Summary'!CB11="Yes"),100-OFFSET('Water Data'!$G$4,0,10*ROW('Water Data'!G5)),NA())</f>
        <v>#N/A</v>
      </c>
      <c r="N11" s="517" t="e">
        <f ca="1">+IF(AND(ISNUMBER(OFFSET('Water Data'!$G$6,0,10*ROW('Water Data'!G5))),'Data Summary'!CC11="Yes"),OFFSET('Water Data'!$G$6,0,10*ROW('Water Data'!G5)),NA())</f>
        <v>#N/A</v>
      </c>
      <c r="O11" s="517" t="e">
        <f ca="1">+IF(AND(ISNUMBER(OFFSET('Water Data'!$G$9,0,10*ROW('Water Data'!G5))),'Data Summary'!CD11="Yes"),OFFSET('Water Data'!$G$9,0,10*ROW('Water Data'!G5)),NA())</f>
        <v>#N/A</v>
      </c>
      <c r="P11" s="517" t="e">
        <f ca="1">+IF(AND(ISNUMBER(OFFSET('Water Data'!$H$4,0,10*ROW('Water Data'!H5))),'Data Summary'!CE11="Yes"),100-OFFSET('Water Data'!$H$4,0,10*ROW('Water Data'!H5)),NA())</f>
        <v>#N/A</v>
      </c>
      <c r="Q11" s="517" t="e">
        <f ca="1">+IF(AND(ISNUMBER(OFFSET('Water Data'!$H$6,0,10*ROW('Water Data'!H5))),'Data Summary'!CF11="Yes"),OFFSET('Water Data'!$H$6,0,10*ROW('Water Data'!H5)),NA())</f>
        <v>#N/A</v>
      </c>
      <c r="R11" s="517" t="e">
        <f ca="1">+IF(AND(ISNUMBER(OFFSET('Water Data'!$H$9,0,10*ROW('Water Data'!H5))),'Data Summary'!CG11="Yes"),OFFSET('Water Data'!$H$9,0,10*ROW('Water Data'!H5)),NA())</f>
        <v>#N/A</v>
      </c>
      <c r="S11" s="517" t="e">
        <f ca="1">+IF(AND(ISNUMBER(OFFSET('Water Data'!$I$4,0,10*ROW('Water Data'!I5))),'Data Summary'!CH11="Yes"),100-OFFSET('Water Data'!$I$4,0,10*ROW('Water Data'!I5)),NA())</f>
        <v>#N/A</v>
      </c>
      <c r="T11" s="517" t="e">
        <f ca="1">+IF(AND(ISNUMBER(OFFSET('Water Data'!$I$6,0,10*ROW('Water Data'!I5))),'Data Summary'!CI11="Yes"),OFFSET('Water Data'!$I$6,0,10*ROW('Water Data'!I5)),NA())</f>
        <v>#N/A</v>
      </c>
      <c r="U11" s="517" t="e">
        <f ca="1">+IF(AND(ISNUMBER(OFFSET('Water Data'!$I$9,0,10*ROW('Water Data'!I5))),'Data Summary'!CJ11="Yes"),OFFSET('Water Data'!$I$9,0,10*ROW('Water Data'!I5)),NA())</f>
        <v>#N/A</v>
      </c>
      <c r="V11" s="518" t="e">
        <f ca="1">+IF(AND(ISNUMBER(OFFSET('Sanitation Data'!$D$4,0,10*ROW('Sanitation Data'!D5))),'Data Summary'!CK11="Yes"),100-OFFSET('Sanitation Data'!$D$4,0,10*ROW('Sanitation Data'!D5)),NA())</f>
        <v>#N/A</v>
      </c>
      <c r="W11" s="518" t="e">
        <f ca="1">+IF(AND(ISNUMBER(OFFSET('Sanitation Data'!$D$6,0,10*ROW('Sanitation Data'!D5))),'Data Summary'!CL11="Yes"),OFFSET('Sanitation Data'!$D$6,0,10*ROW('Sanitation Data'!D5)),NA())</f>
        <v>#N/A</v>
      </c>
      <c r="X11" s="518" t="e">
        <f ca="1">+IF(AND(ISNUMBER(OFFSET('Sanitation Data'!$D$10,0,10*ROW('Sanitation Data'!D5))),'Data Summary'!CM11="Yes"),OFFSET('Sanitation Data'!$D$10,0,10*ROW('Sanitation Data'!D5)),NA())</f>
        <v>#N/A</v>
      </c>
      <c r="Y11" s="518" t="e">
        <f ca="1">+IF(AND(ISNUMBER(OFFSET('Sanitation Data'!$D$11,0,10*ROW('Sanitation Data'!D5))),'Data Summary'!CN11="Yes"),OFFSET('Sanitation Data'!$D$11,0,10*ROW('Sanitation Data'!D5)),NA())</f>
        <v>#N/A</v>
      </c>
      <c r="Z11" s="518" t="e">
        <f ca="1">+IF(AND(ISNUMBER(OFFSET('Sanitation Data'!$D$12,0,10*ROW('Sanitation Data'!D5))),'Data Summary'!CO11="Yes"),OFFSET('Sanitation Data'!$D$12,0,10*ROW('Sanitation Data'!D5)),NA())</f>
        <v>#N/A</v>
      </c>
      <c r="AA11" s="518" t="e">
        <f ca="1">+IF(AND(ISNUMBER(OFFSET('Sanitation Data'!$E$4,0,10*ROW('Sanitation Data'!E5))),'Data Summary'!CP11="Yes"),100-OFFSET('Sanitation Data'!$E$4,0,10*ROW('Sanitation Data'!E5)),NA())</f>
        <v>#N/A</v>
      </c>
      <c r="AB11" s="518" t="e">
        <f ca="1">+IF(AND(ISNUMBER(OFFSET('Sanitation Data'!$E$6,0,10*ROW('Sanitation Data'!E5))),'Data Summary'!CQ11="Yes"),OFFSET('Sanitation Data'!$E$6,0,10*ROW('Sanitation Data'!E5)),NA())</f>
        <v>#N/A</v>
      </c>
      <c r="AC11" s="518" t="e">
        <f ca="1">+IF(AND(ISNUMBER(OFFSET('Sanitation Data'!$E$10,0,10*ROW('Sanitation Data'!E5))),'Data Summary'!CR11="Yes"),OFFSET('Sanitation Data'!$E$10,0,10*ROW('Sanitation Data'!E5)),NA())</f>
        <v>#N/A</v>
      </c>
      <c r="AD11" s="518" t="e">
        <f ca="1">+IF(AND(ISNUMBER(OFFSET('Sanitation Data'!$E$11,0,10*ROW('Sanitation Data'!E5))),'Data Summary'!CS11="Yes"),OFFSET('Sanitation Data'!$E$11,0,10*ROW('Sanitation Data'!E5)),NA())</f>
        <v>#N/A</v>
      </c>
      <c r="AE11" s="518" t="e">
        <f ca="1">+IF(AND(ISNUMBER(OFFSET('Sanitation Data'!$E$12,0,10*ROW('Sanitation Data'!E5))),'Data Summary'!CT11="Yes"),OFFSET('Sanitation Data'!$E$12,0,10*ROW('Sanitation Data'!E5)),NA())</f>
        <v>#N/A</v>
      </c>
      <c r="AF11" s="518" t="e">
        <f ca="1">+IF(AND(ISNUMBER(OFFSET('Sanitation Data'!$F$4,0,10*ROW('Sanitation Data'!F5))),'Data Summary'!CU11="Yes"),100-OFFSET('Sanitation Data'!$F$4,0,10*ROW('Sanitation Data'!F5)),NA())</f>
        <v>#N/A</v>
      </c>
      <c r="AG11" s="518" t="e">
        <f ca="1">+IF(AND(ISNUMBER(OFFSET('Sanitation Data'!$F$6,0,10*ROW('Sanitation Data'!F5))),'Data Summary'!CV11="Yes"),OFFSET('Sanitation Data'!$F$6,0,10*ROW('Sanitation Data'!F5)),NA())</f>
        <v>#N/A</v>
      </c>
      <c r="AH11" s="518" t="e">
        <f ca="1">+IF(AND(ISNUMBER(OFFSET('Sanitation Data'!$F$10,0,10*ROW('Sanitation Data'!F5))),'Data Summary'!CW11="Yes"),OFFSET('Sanitation Data'!$F$10,0,10*ROW('Sanitation Data'!F5)),NA())</f>
        <v>#N/A</v>
      </c>
      <c r="AI11" s="518" t="e">
        <f ca="1">+IF(AND(ISNUMBER(OFFSET('Sanitation Data'!$F$11,0,10*ROW('Sanitation Data'!F5))),'Data Summary'!CX11="Yes"),OFFSET('Sanitation Data'!$F$11,0,10*ROW('Sanitation Data'!F5)),NA())</f>
        <v>#N/A</v>
      </c>
      <c r="AJ11" s="518" t="e">
        <f ca="1">+IF(AND(ISNUMBER(OFFSET('Sanitation Data'!$F$12,0,10*ROW('Sanitation Data'!F5))),'Data Summary'!CY11="Yes"),OFFSET('Sanitation Data'!$F$12,0,10*ROW('Sanitation Data'!F5)),NA())</f>
        <v>#N/A</v>
      </c>
      <c r="AK11" s="518" t="e">
        <f ca="1">+IF(AND(ISNUMBER(OFFSET('Sanitation Data'!$G$4,0,10*ROW('Sanitation Data'!G5))),'Data Summary'!CZ11="Yes"),100-OFFSET('Sanitation Data'!$G$4,0,10*ROW('Sanitation Data'!G5)),NA())</f>
        <v>#N/A</v>
      </c>
      <c r="AL11" s="518" t="e">
        <f ca="1">+IF(AND(ISNUMBER(OFFSET('Sanitation Data'!$G$6,0,10*ROW('Sanitation Data'!G5))),'Data Summary'!DA11="Yes"),OFFSET('Sanitation Data'!$G$6,0,10*ROW('Sanitation Data'!G5)),NA())</f>
        <v>#N/A</v>
      </c>
      <c r="AM11" s="518" t="e">
        <f ca="1">+IF(AND(ISNUMBER(OFFSET('Sanitation Data'!$G$10,0,10*ROW('Sanitation Data'!G5))),'Data Summary'!DB11="Yes"),OFFSET('Sanitation Data'!$G$10,0,10*ROW('Sanitation Data'!G5)),NA())</f>
        <v>#N/A</v>
      </c>
      <c r="AN11" s="518" t="e">
        <f ca="1">+IF(AND(ISNUMBER(OFFSET('Sanitation Data'!$G$11,0,10*ROW('Sanitation Data'!G5))),'Data Summary'!DC11="Yes"),OFFSET('Sanitation Data'!$G$11,0,10*ROW('Sanitation Data'!G5)),NA())</f>
        <v>#N/A</v>
      </c>
      <c r="AO11" s="518" t="e">
        <f ca="1">+IF(AND(ISNUMBER(OFFSET('Sanitation Data'!$G$12,0,10*ROW('Sanitation Data'!G5))),'Data Summary'!DD11="Yes"),OFFSET('Sanitation Data'!$G$12,0,10*ROW('Sanitation Data'!G5)),NA())</f>
        <v>#N/A</v>
      </c>
      <c r="AP11" s="518" t="e">
        <f ca="1">+IF(AND(ISNUMBER(OFFSET('Sanitation Data'!$H$4,0,10*ROW('Sanitation Data'!H5))),'Data Summary'!DE11="Yes"),100-OFFSET('Sanitation Data'!$H$4,0,10*ROW('Sanitation Data'!H5)),NA())</f>
        <v>#N/A</v>
      </c>
      <c r="AQ11" s="518" t="e">
        <f ca="1">+IF(AND(ISNUMBER(OFFSET('Sanitation Data'!$H$6,0,10*ROW('Sanitation Data'!H5))),'Data Summary'!DF11="Yes"),OFFSET('Sanitation Data'!$H$6,0,10*ROW('Sanitation Data'!H5)),NA())</f>
        <v>#N/A</v>
      </c>
      <c r="AR11" s="518" t="e">
        <f ca="1">+IF(AND(ISNUMBER(OFFSET('Sanitation Data'!$H$10,0,10*ROW('Sanitation Data'!H5))),'Data Summary'!DG11="Yes"),OFFSET('Sanitation Data'!$H$10,0,10*ROW('Sanitation Data'!H5)),NA())</f>
        <v>#N/A</v>
      </c>
      <c r="AS11" s="518" t="e">
        <f ca="1">+IF(AND(ISNUMBER(OFFSET('Sanitation Data'!$H$11,0,10*ROW('Sanitation Data'!H5))),'Data Summary'!DH11="Yes"),OFFSET('Sanitation Data'!$H$11,0,10*ROW('Sanitation Data'!H5)),NA())</f>
        <v>#N/A</v>
      </c>
      <c r="AT11" s="518" t="e">
        <f ca="1">+IF(AND(ISNUMBER(OFFSET('Sanitation Data'!$H$12,0,10*ROW('Sanitation Data'!H5))),'Data Summary'!DI11="Yes"),OFFSET('Sanitation Data'!$H$12,0,10*ROW('Sanitation Data'!H5)),NA())</f>
        <v>#N/A</v>
      </c>
      <c r="AU11" s="518" t="e">
        <f ca="1">+IF(AND(ISNUMBER(OFFSET('Sanitation Data'!$I$4,0,10*ROW('Sanitation Data'!I5))),'Data Summary'!DJ11="Yes"),100-OFFSET('Sanitation Data'!$I$4,0,10*ROW('Sanitation Data'!I5)),NA())</f>
        <v>#N/A</v>
      </c>
      <c r="AV11" s="518" t="e">
        <f ca="1">+IF(AND(ISNUMBER(OFFSET('Sanitation Data'!$I$6,0,10*ROW('Sanitation Data'!I5))),'Data Summary'!DK11="Yes"),OFFSET('Sanitation Data'!$I$6,0,10*ROW('Sanitation Data'!I5)),NA())</f>
        <v>#N/A</v>
      </c>
      <c r="AW11" s="518" t="e">
        <f ca="1">+IF(AND(ISNUMBER(OFFSET('Sanitation Data'!$I$10,0,10*ROW('Sanitation Data'!I5))),'Data Summary'!DL11="Yes"),OFFSET('Sanitation Data'!$I$10,0,10*ROW('Sanitation Data'!I5)),NA())</f>
        <v>#N/A</v>
      </c>
      <c r="AX11" s="518" t="e">
        <f ca="1">+IF(AND(ISNUMBER(OFFSET('Sanitation Data'!$I$11,0,10*ROW('Sanitation Data'!I5))),'Data Summary'!DM11="Yes"),OFFSET('Sanitation Data'!$I$11,0,10*ROW('Sanitation Data'!I5)),NA())</f>
        <v>#N/A</v>
      </c>
      <c r="AY11" s="518" t="e">
        <f ca="1">+IF(AND(ISNUMBER(OFFSET('Sanitation Data'!$I$12,0,10*ROW('Sanitation Data'!I5))),'Data Summary'!DN11="Yes"),OFFSET('Sanitation Data'!$I$12,0,10*ROW('Sanitation Data'!I5)),NA())</f>
        <v>#N/A</v>
      </c>
      <c r="AZ11" s="519" t="e">
        <f ca="1">+IF(AND(ISNUMBER(OFFSET('Hygiene Data'!$D$5,0,10*ROW('Hygiene Data'!D5))),'Data Summary'!DO11="Yes"),OFFSET('Hygiene Data'!$D$5,0,10*ROW('Hygiene Data'!D5)),NA())</f>
        <v>#N/A</v>
      </c>
      <c r="BA11" s="519" t="e">
        <f ca="1">+IF(AND(ISNUMBER(OFFSET('Hygiene Data'!$D$7,0,10*ROW('Hygiene Data'!D5))),'Data Summary'!DP11="Yes"),OFFSET('Hygiene Data'!$D$7,0,10*ROW('Hygiene Data'!D5)),NA())</f>
        <v>#N/A</v>
      </c>
      <c r="BB11" s="519" t="e">
        <f ca="1">+IF(AND(ISNUMBER(OFFSET('Hygiene Data'!$D$9,0,10*ROW('Hygiene Data'!D5))),'Data Summary'!DQ11="Yes"),OFFSET('Hygiene Data'!$D$9,0,10*ROW('Hygiene Data'!D5)),NA())</f>
        <v>#N/A</v>
      </c>
      <c r="BC11" s="519" t="e">
        <f ca="1">+IF(AND(ISNUMBER(OFFSET('Hygiene Data'!$E$5,0,10*ROW('Hygiene Data'!E5))),'Data Summary'!DR11="Yes"),OFFSET('Hygiene Data'!$E$5,0,10*ROW('Hygiene Data'!E5)),NA())</f>
        <v>#N/A</v>
      </c>
      <c r="BD11" s="519" t="e">
        <f ca="1">+IF(AND(ISNUMBER(OFFSET('Hygiene Data'!$E$7,0,10*ROW('Hygiene Data'!E5))),'Data Summary'!DS11="Yes"),OFFSET('Hygiene Data'!$E$7,0,10*ROW('Hygiene Data'!E5)),NA())</f>
        <v>#N/A</v>
      </c>
      <c r="BE11" s="519" t="e">
        <f ca="1">+IF(AND(ISNUMBER(OFFSET('Hygiene Data'!$E$9,0,10*ROW('Hygiene Data'!E5))),'Data Summary'!DT11="Yes"),OFFSET('Hygiene Data'!$E$9,0,10*ROW('Hygiene Data'!E5)),NA())</f>
        <v>#N/A</v>
      </c>
      <c r="BF11" s="519" t="e">
        <f ca="1">+IF(AND(ISNUMBER(OFFSET('Hygiene Data'!$F$5,0,10*ROW('Hygiene Data'!F5))),'Data Summary'!DU11="Yes"),OFFSET('Hygiene Data'!$F$5,0,10*ROW('Hygiene Data'!F5)),NA())</f>
        <v>#N/A</v>
      </c>
      <c r="BG11" s="519" t="e">
        <f ca="1">+IF(AND(ISNUMBER(OFFSET('Hygiene Data'!$F$7,0,10*ROW('Hygiene Data'!F5))),'Data Summary'!DV11="Yes"),OFFSET('Hygiene Data'!$F$7,0,10*ROW('Hygiene Data'!F5)),NA())</f>
        <v>#N/A</v>
      </c>
      <c r="BH11" s="519" t="e">
        <f ca="1">+IF(AND(ISNUMBER(OFFSET('Hygiene Data'!$F$9,0,10*ROW('Hygiene Data'!F5))),'Data Summary'!DW11="Yes"),OFFSET('Hygiene Data'!$F$9,0,10*ROW('Hygiene Data'!F5)),NA())</f>
        <v>#N/A</v>
      </c>
      <c r="BI11" s="519" t="e">
        <f ca="1">+IF(AND(ISNUMBER(OFFSET('Hygiene Data'!$G$5,0,10*ROW('Hygiene Data'!G5))),'Data Summary'!DX11="Yes"),OFFSET('Hygiene Data'!$G$5,0,10*ROW('Hygiene Data'!G5)),NA())</f>
        <v>#N/A</v>
      </c>
      <c r="BJ11" s="519" t="e">
        <f ca="1">+IF(AND(ISNUMBER(OFFSET('Hygiene Data'!$G$7,0,10*ROW('Hygiene Data'!G5))),'Data Summary'!DY11="Yes"),OFFSET('Hygiene Data'!$G$7,0,10*ROW('Hygiene Data'!G5)),NA())</f>
        <v>#N/A</v>
      </c>
      <c r="BK11" s="519" t="e">
        <f ca="1">+IF(AND(ISNUMBER(OFFSET('Hygiene Data'!$G$9,0,10*ROW('Hygiene Data'!G5))),'Data Summary'!DZ11="Yes"),OFFSET('Hygiene Data'!$G$9,0,10*ROW('Hygiene Data'!G5)),NA())</f>
        <v>#N/A</v>
      </c>
      <c r="BL11" s="519" t="e">
        <f ca="1">+IF(AND(ISNUMBER(OFFSET('Hygiene Data'!$H$5,0,10*ROW('Hygiene Data'!H5))),'Data Summary'!EA11="Yes"),OFFSET('Hygiene Data'!$H$5,0,10*ROW('Hygiene Data'!H5)),NA())</f>
        <v>#N/A</v>
      </c>
      <c r="BM11" s="519" t="e">
        <f ca="1">+IF(AND(ISNUMBER(OFFSET('Hygiene Data'!$H$7,0,10*ROW('Hygiene Data'!H5))),'Data Summary'!EB11="Yes"),OFFSET('Hygiene Data'!$H$7,0,10*ROW('Hygiene Data'!H5)),NA())</f>
        <v>#N/A</v>
      </c>
      <c r="BN11" s="519" t="e">
        <f ca="1">+IF(AND(ISNUMBER(OFFSET('Hygiene Data'!$H$9,0,10*ROW('Hygiene Data'!H5))),'Data Summary'!EC11="Yes"),OFFSET('Hygiene Data'!$H$9,0,10*ROW('Hygiene Data'!H5)),NA())</f>
        <v>#N/A</v>
      </c>
      <c r="BO11" s="519" t="e">
        <f ca="1">+IF(AND(ISNUMBER(OFFSET('Hygiene Data'!$I$5,0,10*ROW('Hygiene Data'!I5))),'Data Summary'!ED11="Yes"),OFFSET('Hygiene Data'!$I$5,0,10*ROW('Hygiene Data'!I5)),NA())</f>
        <v>#N/A</v>
      </c>
      <c r="BP11" s="519" t="e">
        <f ca="1">+IF(AND(ISNUMBER(OFFSET('Hygiene Data'!$I$7,0,10*ROW('Hygiene Data'!I5))),'Data Summary'!EE11="Yes"),OFFSET('Hygiene Data'!$I$7,0,10*ROW('Hygiene Data'!I5)),NA())</f>
        <v>#N/A</v>
      </c>
      <c r="BQ11" s="519" t="e">
        <f ca="1">+IF(AND(ISNUMBER(OFFSET('Hygiene Data'!$I$9,0,10*ROW('Hygiene Data'!I5))),'Data Summary'!EF11="Yes"),OFFSET('Hygiene Data'!$I$9,0,10*ROW('Hygiene Data'!I5)),NA())</f>
        <v>#N/A</v>
      </c>
    </row>
    <row r="12" spans="1:69" x14ac:dyDescent="0.25">
      <c r="A12" s="515" t="e">
        <f ca="1">+RIGHT('Data Summary'!A12,LEN('Data Summary'!A12)-9)</f>
        <v>#VALUE!</v>
      </c>
      <c r="B12" s="489" t="str">
        <f ca="1">+IF(ISTEXT('Data Summary'!B12),'Data Summary'!B12,"")</f>
        <v/>
      </c>
      <c r="C12" s="516" t="e">
        <f ca="1">+VALUE('Data Summary'!C12)</f>
        <v>#VALUE!</v>
      </c>
      <c r="D12" s="517" t="e">
        <f ca="1">+IF(AND(ISNUMBER(OFFSET('Water Data'!$D$4,0,10*ROW('Water Data'!D6))),'Data Summary'!BS12="Yes"),100-OFFSET('Water Data'!$D$4,0,10*ROW('Water Data'!D6)),NA())</f>
        <v>#N/A</v>
      </c>
      <c r="E12" s="517" t="e">
        <f ca="1">+IF(AND(ISNUMBER(OFFSET('Water Data'!$D$6,0,10*ROW('Water Data'!D6))),'Data Summary'!BT12="Yes"),OFFSET('Water Data'!$D$6,0,10*ROW('Water Data'!D6)),NA())</f>
        <v>#N/A</v>
      </c>
      <c r="F12" s="517" t="e">
        <f ca="1">+IF(AND(ISNUMBER(OFFSET('Water Data'!$D$9,0,10*ROW('Water Data'!D6))),'Data Summary'!BU12="Yes"),OFFSET('Water Data'!$D$9,0,10*ROW('Water Data'!D6)),NA())</f>
        <v>#N/A</v>
      </c>
      <c r="G12" s="517" t="e">
        <f ca="1">+IF(AND(ISNUMBER(OFFSET('Water Data'!$E$4,0,10*ROW('Water Data'!E6))),'Data Summary'!BV12="Yes"),100-OFFSET('Water Data'!$E$4,0,10*ROW('Water Data'!E6)),NA())</f>
        <v>#N/A</v>
      </c>
      <c r="H12" s="517" t="e">
        <f ca="1">+IF(AND(ISNUMBER(OFFSET('Water Data'!$E$6,0,10*ROW('Water Data'!E6))),'Data Summary'!BW12="Yes"),OFFSET('Water Data'!$E$6,0,10*ROW('Water Data'!E6)),NA())</f>
        <v>#N/A</v>
      </c>
      <c r="I12" s="517" t="e">
        <f ca="1">+IF(AND(ISNUMBER(OFFSET('Water Data'!$E$9,0,10*ROW('Water Data'!E6))),'Data Summary'!BX12="Yes"),OFFSET('Water Data'!$E$9,0,10*ROW('Water Data'!E6)),NA())</f>
        <v>#N/A</v>
      </c>
      <c r="J12" s="517" t="e">
        <f ca="1">+IF(AND(ISNUMBER(OFFSET('Water Data'!$F$4,0,10*ROW('Water Data'!F6))),'Data Summary'!BY12="Yes"),100-OFFSET('Water Data'!$F$4,0,10*ROW('Water Data'!F6)),NA())</f>
        <v>#N/A</v>
      </c>
      <c r="K12" s="517" t="e">
        <f ca="1">+IF(AND(ISNUMBER(OFFSET('Water Data'!$F$6,0,10*ROW('Water Data'!F6))),'Data Summary'!BZ12="Yes"),OFFSET('Water Data'!$F$6,0,10*ROW('Water Data'!F6)),NA())</f>
        <v>#N/A</v>
      </c>
      <c r="L12" s="517" t="e">
        <f ca="1">+IF(AND(ISNUMBER(OFFSET('Water Data'!$F$9,0,10*ROW('Water Data'!F6))),'Data Summary'!CA12="Yes"),OFFSET('Water Data'!$F$9,0,10*ROW('Water Data'!F6)),NA())</f>
        <v>#N/A</v>
      </c>
      <c r="M12" s="517" t="e">
        <f ca="1">+IF(AND(ISNUMBER(OFFSET('Water Data'!$G$4,0,10*ROW('Water Data'!G6))),'Data Summary'!CB12="Yes"),100-OFFSET('Water Data'!$G$4,0,10*ROW('Water Data'!G6)),NA())</f>
        <v>#N/A</v>
      </c>
      <c r="N12" s="517" t="e">
        <f ca="1">+IF(AND(ISNUMBER(OFFSET('Water Data'!$G$6,0,10*ROW('Water Data'!G6))),'Data Summary'!CC12="Yes"),OFFSET('Water Data'!$G$6,0,10*ROW('Water Data'!G6)),NA())</f>
        <v>#N/A</v>
      </c>
      <c r="O12" s="517" t="e">
        <f ca="1">+IF(AND(ISNUMBER(OFFSET('Water Data'!$G$9,0,10*ROW('Water Data'!G6))),'Data Summary'!CD12="Yes"),OFFSET('Water Data'!$G$9,0,10*ROW('Water Data'!G6)),NA())</f>
        <v>#N/A</v>
      </c>
      <c r="P12" s="517" t="e">
        <f ca="1">+IF(AND(ISNUMBER(OFFSET('Water Data'!$H$4,0,10*ROW('Water Data'!H6))),'Data Summary'!CE12="Yes"),100-OFFSET('Water Data'!$H$4,0,10*ROW('Water Data'!H6)),NA())</f>
        <v>#N/A</v>
      </c>
      <c r="Q12" s="517" t="e">
        <f ca="1">+IF(AND(ISNUMBER(OFFSET('Water Data'!$H$6,0,10*ROW('Water Data'!H6))),'Data Summary'!CF12="Yes"),OFFSET('Water Data'!$H$6,0,10*ROW('Water Data'!H6)),NA())</f>
        <v>#N/A</v>
      </c>
      <c r="R12" s="517" t="e">
        <f ca="1">+IF(AND(ISNUMBER(OFFSET('Water Data'!$H$9,0,10*ROW('Water Data'!H6))),'Data Summary'!CG12="Yes"),OFFSET('Water Data'!$H$9,0,10*ROW('Water Data'!H6)),NA())</f>
        <v>#N/A</v>
      </c>
      <c r="S12" s="517" t="e">
        <f ca="1">+IF(AND(ISNUMBER(OFFSET('Water Data'!$I$4,0,10*ROW('Water Data'!I6))),'Data Summary'!CH12="Yes"),100-OFFSET('Water Data'!$I$4,0,10*ROW('Water Data'!I6)),NA())</f>
        <v>#N/A</v>
      </c>
      <c r="T12" s="517" t="e">
        <f ca="1">+IF(AND(ISNUMBER(OFFSET('Water Data'!$I$6,0,10*ROW('Water Data'!I6))),'Data Summary'!CI12="Yes"),OFFSET('Water Data'!$I$6,0,10*ROW('Water Data'!I6)),NA())</f>
        <v>#N/A</v>
      </c>
      <c r="U12" s="517" t="e">
        <f ca="1">+IF(AND(ISNUMBER(OFFSET('Water Data'!$I$9,0,10*ROW('Water Data'!I6))),'Data Summary'!CJ12="Yes"),OFFSET('Water Data'!$I$9,0,10*ROW('Water Data'!I6)),NA())</f>
        <v>#N/A</v>
      </c>
      <c r="V12" s="518" t="e">
        <f ca="1">+IF(AND(ISNUMBER(OFFSET('Sanitation Data'!$D$4,0,10*ROW('Sanitation Data'!D6))),'Data Summary'!CK12="Yes"),100-OFFSET('Sanitation Data'!$D$4,0,10*ROW('Sanitation Data'!D6)),NA())</f>
        <v>#N/A</v>
      </c>
      <c r="W12" s="518" t="e">
        <f ca="1">+IF(AND(ISNUMBER(OFFSET('Sanitation Data'!$D$6,0,10*ROW('Sanitation Data'!D6))),'Data Summary'!CL12="Yes"),OFFSET('Sanitation Data'!$D$6,0,10*ROW('Sanitation Data'!D6)),NA())</f>
        <v>#N/A</v>
      </c>
      <c r="X12" s="518" t="e">
        <f ca="1">+IF(AND(ISNUMBER(OFFSET('Sanitation Data'!$D$10,0,10*ROW('Sanitation Data'!D6))),'Data Summary'!CM12="Yes"),OFFSET('Sanitation Data'!$D$10,0,10*ROW('Sanitation Data'!D6)),NA())</f>
        <v>#N/A</v>
      </c>
      <c r="Y12" s="518" t="e">
        <f ca="1">+IF(AND(ISNUMBER(OFFSET('Sanitation Data'!$D$11,0,10*ROW('Sanitation Data'!D6))),'Data Summary'!CN12="Yes"),OFFSET('Sanitation Data'!$D$11,0,10*ROW('Sanitation Data'!D6)),NA())</f>
        <v>#N/A</v>
      </c>
      <c r="Z12" s="518" t="e">
        <f ca="1">+IF(AND(ISNUMBER(OFFSET('Sanitation Data'!$D$12,0,10*ROW('Sanitation Data'!D6))),'Data Summary'!CO12="Yes"),OFFSET('Sanitation Data'!$D$12,0,10*ROW('Sanitation Data'!D6)),NA())</f>
        <v>#N/A</v>
      </c>
      <c r="AA12" s="518" t="e">
        <f ca="1">+IF(AND(ISNUMBER(OFFSET('Sanitation Data'!$E$4,0,10*ROW('Sanitation Data'!E6))),'Data Summary'!CP12="Yes"),100-OFFSET('Sanitation Data'!$E$4,0,10*ROW('Sanitation Data'!E6)),NA())</f>
        <v>#N/A</v>
      </c>
      <c r="AB12" s="518" t="e">
        <f ca="1">+IF(AND(ISNUMBER(OFFSET('Sanitation Data'!$E$6,0,10*ROW('Sanitation Data'!E6))),'Data Summary'!CQ12="Yes"),OFFSET('Sanitation Data'!$E$6,0,10*ROW('Sanitation Data'!E6)),NA())</f>
        <v>#N/A</v>
      </c>
      <c r="AC12" s="518" t="e">
        <f ca="1">+IF(AND(ISNUMBER(OFFSET('Sanitation Data'!$E$10,0,10*ROW('Sanitation Data'!E6))),'Data Summary'!CR12="Yes"),OFFSET('Sanitation Data'!$E$10,0,10*ROW('Sanitation Data'!E6)),NA())</f>
        <v>#N/A</v>
      </c>
      <c r="AD12" s="518" t="e">
        <f ca="1">+IF(AND(ISNUMBER(OFFSET('Sanitation Data'!$E$11,0,10*ROW('Sanitation Data'!E6))),'Data Summary'!CS12="Yes"),OFFSET('Sanitation Data'!$E$11,0,10*ROW('Sanitation Data'!E6)),NA())</f>
        <v>#N/A</v>
      </c>
      <c r="AE12" s="518" t="e">
        <f ca="1">+IF(AND(ISNUMBER(OFFSET('Sanitation Data'!$E$12,0,10*ROW('Sanitation Data'!E6))),'Data Summary'!CT12="Yes"),OFFSET('Sanitation Data'!$E$12,0,10*ROW('Sanitation Data'!E6)),NA())</f>
        <v>#N/A</v>
      </c>
      <c r="AF12" s="518" t="e">
        <f ca="1">+IF(AND(ISNUMBER(OFFSET('Sanitation Data'!$F$4,0,10*ROW('Sanitation Data'!F6))),'Data Summary'!CU12="Yes"),100-OFFSET('Sanitation Data'!$F$4,0,10*ROW('Sanitation Data'!F6)),NA())</f>
        <v>#N/A</v>
      </c>
      <c r="AG12" s="518" t="e">
        <f ca="1">+IF(AND(ISNUMBER(OFFSET('Sanitation Data'!$F$6,0,10*ROW('Sanitation Data'!F6))),'Data Summary'!CV12="Yes"),OFFSET('Sanitation Data'!$F$6,0,10*ROW('Sanitation Data'!F6)),NA())</f>
        <v>#N/A</v>
      </c>
      <c r="AH12" s="518" t="e">
        <f ca="1">+IF(AND(ISNUMBER(OFFSET('Sanitation Data'!$F$10,0,10*ROW('Sanitation Data'!F6))),'Data Summary'!CW12="Yes"),OFFSET('Sanitation Data'!$F$10,0,10*ROW('Sanitation Data'!F6)),NA())</f>
        <v>#N/A</v>
      </c>
      <c r="AI12" s="518" t="e">
        <f ca="1">+IF(AND(ISNUMBER(OFFSET('Sanitation Data'!$F$11,0,10*ROW('Sanitation Data'!F6))),'Data Summary'!CX12="Yes"),OFFSET('Sanitation Data'!$F$11,0,10*ROW('Sanitation Data'!F6)),NA())</f>
        <v>#N/A</v>
      </c>
      <c r="AJ12" s="518" t="e">
        <f ca="1">+IF(AND(ISNUMBER(OFFSET('Sanitation Data'!$F$12,0,10*ROW('Sanitation Data'!F6))),'Data Summary'!CY12="Yes"),OFFSET('Sanitation Data'!$F$12,0,10*ROW('Sanitation Data'!F6)),NA())</f>
        <v>#N/A</v>
      </c>
      <c r="AK12" s="518" t="e">
        <f ca="1">+IF(AND(ISNUMBER(OFFSET('Sanitation Data'!$G$4,0,10*ROW('Sanitation Data'!G6))),'Data Summary'!CZ12="Yes"),100-OFFSET('Sanitation Data'!$G$4,0,10*ROW('Sanitation Data'!G6)),NA())</f>
        <v>#N/A</v>
      </c>
      <c r="AL12" s="518" t="e">
        <f ca="1">+IF(AND(ISNUMBER(OFFSET('Sanitation Data'!$G$6,0,10*ROW('Sanitation Data'!G6))),'Data Summary'!DA12="Yes"),OFFSET('Sanitation Data'!$G$6,0,10*ROW('Sanitation Data'!G6)),NA())</f>
        <v>#N/A</v>
      </c>
      <c r="AM12" s="518" t="e">
        <f ca="1">+IF(AND(ISNUMBER(OFFSET('Sanitation Data'!$G$10,0,10*ROW('Sanitation Data'!G6))),'Data Summary'!DB12="Yes"),OFFSET('Sanitation Data'!$G$10,0,10*ROW('Sanitation Data'!G6)),NA())</f>
        <v>#N/A</v>
      </c>
      <c r="AN12" s="518" t="e">
        <f ca="1">+IF(AND(ISNUMBER(OFFSET('Sanitation Data'!$G$11,0,10*ROW('Sanitation Data'!G6))),'Data Summary'!DC12="Yes"),OFFSET('Sanitation Data'!$G$11,0,10*ROW('Sanitation Data'!G6)),NA())</f>
        <v>#N/A</v>
      </c>
      <c r="AO12" s="518" t="e">
        <f ca="1">+IF(AND(ISNUMBER(OFFSET('Sanitation Data'!$G$12,0,10*ROW('Sanitation Data'!G6))),'Data Summary'!DD12="Yes"),OFFSET('Sanitation Data'!$G$12,0,10*ROW('Sanitation Data'!G6)),NA())</f>
        <v>#N/A</v>
      </c>
      <c r="AP12" s="518" t="e">
        <f ca="1">+IF(AND(ISNUMBER(OFFSET('Sanitation Data'!$H$4,0,10*ROW('Sanitation Data'!H6))),'Data Summary'!DE12="Yes"),100-OFFSET('Sanitation Data'!$H$4,0,10*ROW('Sanitation Data'!H6)),NA())</f>
        <v>#N/A</v>
      </c>
      <c r="AQ12" s="518" t="e">
        <f ca="1">+IF(AND(ISNUMBER(OFFSET('Sanitation Data'!$H$6,0,10*ROW('Sanitation Data'!H6))),'Data Summary'!DF12="Yes"),OFFSET('Sanitation Data'!$H$6,0,10*ROW('Sanitation Data'!H6)),NA())</f>
        <v>#N/A</v>
      </c>
      <c r="AR12" s="518" t="e">
        <f ca="1">+IF(AND(ISNUMBER(OFFSET('Sanitation Data'!$H$10,0,10*ROW('Sanitation Data'!H6))),'Data Summary'!DG12="Yes"),OFFSET('Sanitation Data'!$H$10,0,10*ROW('Sanitation Data'!H6)),NA())</f>
        <v>#N/A</v>
      </c>
      <c r="AS12" s="518" t="e">
        <f ca="1">+IF(AND(ISNUMBER(OFFSET('Sanitation Data'!$H$11,0,10*ROW('Sanitation Data'!H6))),'Data Summary'!DH12="Yes"),OFFSET('Sanitation Data'!$H$11,0,10*ROW('Sanitation Data'!H6)),NA())</f>
        <v>#N/A</v>
      </c>
      <c r="AT12" s="518" t="e">
        <f ca="1">+IF(AND(ISNUMBER(OFFSET('Sanitation Data'!$H$12,0,10*ROW('Sanitation Data'!H6))),'Data Summary'!DI12="Yes"),OFFSET('Sanitation Data'!$H$12,0,10*ROW('Sanitation Data'!H6)),NA())</f>
        <v>#N/A</v>
      </c>
      <c r="AU12" s="518" t="e">
        <f ca="1">+IF(AND(ISNUMBER(OFFSET('Sanitation Data'!$I$4,0,10*ROW('Sanitation Data'!I6))),'Data Summary'!DJ12="Yes"),100-OFFSET('Sanitation Data'!$I$4,0,10*ROW('Sanitation Data'!I6)),NA())</f>
        <v>#N/A</v>
      </c>
      <c r="AV12" s="518" t="e">
        <f ca="1">+IF(AND(ISNUMBER(OFFSET('Sanitation Data'!$I$6,0,10*ROW('Sanitation Data'!I6))),'Data Summary'!DK12="Yes"),OFFSET('Sanitation Data'!$I$6,0,10*ROW('Sanitation Data'!I6)),NA())</f>
        <v>#N/A</v>
      </c>
      <c r="AW12" s="518" t="e">
        <f ca="1">+IF(AND(ISNUMBER(OFFSET('Sanitation Data'!$I$10,0,10*ROW('Sanitation Data'!I6))),'Data Summary'!DL12="Yes"),OFFSET('Sanitation Data'!$I$10,0,10*ROW('Sanitation Data'!I6)),NA())</f>
        <v>#N/A</v>
      </c>
      <c r="AX12" s="518" t="e">
        <f ca="1">+IF(AND(ISNUMBER(OFFSET('Sanitation Data'!$I$11,0,10*ROW('Sanitation Data'!I6))),'Data Summary'!DM12="Yes"),OFFSET('Sanitation Data'!$I$11,0,10*ROW('Sanitation Data'!I6)),NA())</f>
        <v>#N/A</v>
      </c>
      <c r="AY12" s="518" t="e">
        <f ca="1">+IF(AND(ISNUMBER(OFFSET('Sanitation Data'!$I$12,0,10*ROW('Sanitation Data'!I6))),'Data Summary'!DN12="Yes"),OFFSET('Sanitation Data'!$I$12,0,10*ROW('Sanitation Data'!I6)),NA())</f>
        <v>#N/A</v>
      </c>
      <c r="AZ12" s="519" t="e">
        <f ca="1">+IF(AND(ISNUMBER(OFFSET('Hygiene Data'!$D$5,0,10*ROW('Hygiene Data'!D6))),'Data Summary'!DO12="Yes"),OFFSET('Hygiene Data'!$D$5,0,10*ROW('Hygiene Data'!D6)),NA())</f>
        <v>#N/A</v>
      </c>
      <c r="BA12" s="519" t="e">
        <f ca="1">+IF(AND(ISNUMBER(OFFSET('Hygiene Data'!$D$7,0,10*ROW('Hygiene Data'!D6))),'Data Summary'!DP12="Yes"),OFFSET('Hygiene Data'!$D$7,0,10*ROW('Hygiene Data'!D6)),NA())</f>
        <v>#N/A</v>
      </c>
      <c r="BB12" s="519" t="e">
        <f ca="1">+IF(AND(ISNUMBER(OFFSET('Hygiene Data'!$D$9,0,10*ROW('Hygiene Data'!D6))),'Data Summary'!DQ12="Yes"),OFFSET('Hygiene Data'!$D$9,0,10*ROW('Hygiene Data'!D6)),NA())</f>
        <v>#N/A</v>
      </c>
      <c r="BC12" s="519" t="e">
        <f ca="1">+IF(AND(ISNUMBER(OFFSET('Hygiene Data'!$E$5,0,10*ROW('Hygiene Data'!E6))),'Data Summary'!DR12="Yes"),OFFSET('Hygiene Data'!$E$5,0,10*ROW('Hygiene Data'!E6)),NA())</f>
        <v>#N/A</v>
      </c>
      <c r="BD12" s="519" t="e">
        <f ca="1">+IF(AND(ISNUMBER(OFFSET('Hygiene Data'!$E$7,0,10*ROW('Hygiene Data'!E6))),'Data Summary'!DS12="Yes"),OFFSET('Hygiene Data'!$E$7,0,10*ROW('Hygiene Data'!E6)),NA())</f>
        <v>#N/A</v>
      </c>
      <c r="BE12" s="519" t="e">
        <f ca="1">+IF(AND(ISNUMBER(OFFSET('Hygiene Data'!$E$9,0,10*ROW('Hygiene Data'!E6))),'Data Summary'!DT12="Yes"),OFFSET('Hygiene Data'!$E$9,0,10*ROW('Hygiene Data'!E6)),NA())</f>
        <v>#N/A</v>
      </c>
      <c r="BF12" s="519" t="e">
        <f ca="1">+IF(AND(ISNUMBER(OFFSET('Hygiene Data'!$F$5,0,10*ROW('Hygiene Data'!F6))),'Data Summary'!DU12="Yes"),OFFSET('Hygiene Data'!$F$5,0,10*ROW('Hygiene Data'!F6)),NA())</f>
        <v>#N/A</v>
      </c>
      <c r="BG12" s="519" t="e">
        <f ca="1">+IF(AND(ISNUMBER(OFFSET('Hygiene Data'!$F$7,0,10*ROW('Hygiene Data'!F6))),'Data Summary'!DV12="Yes"),OFFSET('Hygiene Data'!$F$7,0,10*ROW('Hygiene Data'!F6)),NA())</f>
        <v>#N/A</v>
      </c>
      <c r="BH12" s="519" t="e">
        <f ca="1">+IF(AND(ISNUMBER(OFFSET('Hygiene Data'!$F$9,0,10*ROW('Hygiene Data'!F6))),'Data Summary'!DW12="Yes"),OFFSET('Hygiene Data'!$F$9,0,10*ROW('Hygiene Data'!F6)),NA())</f>
        <v>#N/A</v>
      </c>
      <c r="BI12" s="519" t="e">
        <f ca="1">+IF(AND(ISNUMBER(OFFSET('Hygiene Data'!$G$5,0,10*ROW('Hygiene Data'!G6))),'Data Summary'!DX12="Yes"),OFFSET('Hygiene Data'!$G$5,0,10*ROW('Hygiene Data'!G6)),NA())</f>
        <v>#N/A</v>
      </c>
      <c r="BJ12" s="519" t="e">
        <f ca="1">+IF(AND(ISNUMBER(OFFSET('Hygiene Data'!$G$7,0,10*ROW('Hygiene Data'!G6))),'Data Summary'!DY12="Yes"),OFFSET('Hygiene Data'!$G$7,0,10*ROW('Hygiene Data'!G6)),NA())</f>
        <v>#N/A</v>
      </c>
      <c r="BK12" s="519" t="e">
        <f ca="1">+IF(AND(ISNUMBER(OFFSET('Hygiene Data'!$G$9,0,10*ROW('Hygiene Data'!G6))),'Data Summary'!DZ12="Yes"),OFFSET('Hygiene Data'!$G$9,0,10*ROW('Hygiene Data'!G6)),NA())</f>
        <v>#N/A</v>
      </c>
      <c r="BL12" s="519" t="e">
        <f ca="1">+IF(AND(ISNUMBER(OFFSET('Hygiene Data'!$H$5,0,10*ROW('Hygiene Data'!H6))),'Data Summary'!EA12="Yes"),OFFSET('Hygiene Data'!$H$5,0,10*ROW('Hygiene Data'!H6)),NA())</f>
        <v>#N/A</v>
      </c>
      <c r="BM12" s="519" t="e">
        <f ca="1">+IF(AND(ISNUMBER(OFFSET('Hygiene Data'!$H$7,0,10*ROW('Hygiene Data'!H6))),'Data Summary'!EB12="Yes"),OFFSET('Hygiene Data'!$H$7,0,10*ROW('Hygiene Data'!H6)),NA())</f>
        <v>#N/A</v>
      </c>
      <c r="BN12" s="519" t="e">
        <f ca="1">+IF(AND(ISNUMBER(OFFSET('Hygiene Data'!$H$9,0,10*ROW('Hygiene Data'!H6))),'Data Summary'!EC12="Yes"),OFFSET('Hygiene Data'!$H$9,0,10*ROW('Hygiene Data'!H6)),NA())</f>
        <v>#N/A</v>
      </c>
      <c r="BO12" s="519" t="e">
        <f ca="1">+IF(AND(ISNUMBER(OFFSET('Hygiene Data'!$I$5,0,10*ROW('Hygiene Data'!I6))),'Data Summary'!ED12="Yes"),OFFSET('Hygiene Data'!$I$5,0,10*ROW('Hygiene Data'!I6)),NA())</f>
        <v>#N/A</v>
      </c>
      <c r="BP12" s="519" t="e">
        <f ca="1">+IF(AND(ISNUMBER(OFFSET('Hygiene Data'!$I$7,0,10*ROW('Hygiene Data'!I6))),'Data Summary'!EE12="Yes"),OFFSET('Hygiene Data'!$I$7,0,10*ROW('Hygiene Data'!I6)),NA())</f>
        <v>#N/A</v>
      </c>
      <c r="BQ12" s="519" t="e">
        <f ca="1">+IF(AND(ISNUMBER(OFFSET('Hygiene Data'!$I$9,0,10*ROW('Hygiene Data'!I6))),'Data Summary'!EF12="Yes"),OFFSET('Hygiene Data'!$I$9,0,10*ROW('Hygiene Data'!I6)),NA())</f>
        <v>#N/A</v>
      </c>
    </row>
    <row r="13" spans="1:69" x14ac:dyDescent="0.25">
      <c r="A13" s="515" t="e">
        <f ca="1">+RIGHT('Data Summary'!A13,LEN('Data Summary'!A13)-9)</f>
        <v>#VALUE!</v>
      </c>
      <c r="B13" s="489" t="str">
        <f ca="1">+IF(ISTEXT('Data Summary'!B13),'Data Summary'!B13,"")</f>
        <v/>
      </c>
      <c r="C13" s="516" t="e">
        <f ca="1">+VALUE('Data Summary'!C13)</f>
        <v>#VALUE!</v>
      </c>
      <c r="D13" s="517" t="e">
        <f ca="1">+IF(AND(ISNUMBER(OFFSET('Water Data'!$D$4,0,10*ROW('Water Data'!D7))),'Data Summary'!BS13="Yes"),100-OFFSET('Water Data'!$D$4,0,10*ROW('Water Data'!D7)),NA())</f>
        <v>#N/A</v>
      </c>
      <c r="E13" s="517" t="e">
        <f ca="1">+IF(AND(ISNUMBER(OFFSET('Water Data'!$D$6,0,10*ROW('Water Data'!D7))),'Data Summary'!BT13="Yes"),OFFSET('Water Data'!$D$6,0,10*ROW('Water Data'!D7)),NA())</f>
        <v>#N/A</v>
      </c>
      <c r="F13" s="517" t="e">
        <f ca="1">+IF(AND(ISNUMBER(OFFSET('Water Data'!$D$9,0,10*ROW('Water Data'!D7))),'Data Summary'!BU13="Yes"),OFFSET('Water Data'!$D$9,0,10*ROW('Water Data'!D7)),NA())</f>
        <v>#N/A</v>
      </c>
      <c r="G13" s="517" t="e">
        <f ca="1">+IF(AND(ISNUMBER(OFFSET('Water Data'!$E$4,0,10*ROW('Water Data'!E7))),'Data Summary'!BV13="Yes"),100-OFFSET('Water Data'!$E$4,0,10*ROW('Water Data'!E7)),NA())</f>
        <v>#N/A</v>
      </c>
      <c r="H13" s="517" t="e">
        <f ca="1">+IF(AND(ISNUMBER(OFFSET('Water Data'!$E$6,0,10*ROW('Water Data'!E7))),'Data Summary'!BW13="Yes"),OFFSET('Water Data'!$E$6,0,10*ROW('Water Data'!E7)),NA())</f>
        <v>#N/A</v>
      </c>
      <c r="I13" s="517" t="e">
        <f ca="1">+IF(AND(ISNUMBER(OFFSET('Water Data'!$E$9,0,10*ROW('Water Data'!E7))),'Data Summary'!BX13="Yes"),OFFSET('Water Data'!$E$9,0,10*ROW('Water Data'!E7)),NA())</f>
        <v>#N/A</v>
      </c>
      <c r="J13" s="517" t="e">
        <f ca="1">+IF(AND(ISNUMBER(OFFSET('Water Data'!$F$4,0,10*ROW('Water Data'!F7))),'Data Summary'!BY13="Yes"),100-OFFSET('Water Data'!$F$4,0,10*ROW('Water Data'!F7)),NA())</f>
        <v>#N/A</v>
      </c>
      <c r="K13" s="517" t="e">
        <f ca="1">+IF(AND(ISNUMBER(OFFSET('Water Data'!$F$6,0,10*ROW('Water Data'!F7))),'Data Summary'!BZ13="Yes"),OFFSET('Water Data'!$F$6,0,10*ROW('Water Data'!F7)),NA())</f>
        <v>#N/A</v>
      </c>
      <c r="L13" s="517" t="e">
        <f ca="1">+IF(AND(ISNUMBER(OFFSET('Water Data'!$F$9,0,10*ROW('Water Data'!F7))),'Data Summary'!CA13="Yes"),OFFSET('Water Data'!$F$9,0,10*ROW('Water Data'!F7)),NA())</f>
        <v>#N/A</v>
      </c>
      <c r="M13" s="517" t="e">
        <f ca="1">+IF(AND(ISNUMBER(OFFSET('Water Data'!$G$4,0,10*ROW('Water Data'!G7))),'Data Summary'!CB13="Yes"),100-OFFSET('Water Data'!$G$4,0,10*ROW('Water Data'!G7)),NA())</f>
        <v>#N/A</v>
      </c>
      <c r="N13" s="517" t="e">
        <f ca="1">+IF(AND(ISNUMBER(OFFSET('Water Data'!$G$6,0,10*ROW('Water Data'!G7))),'Data Summary'!CC13="Yes"),OFFSET('Water Data'!$G$6,0,10*ROW('Water Data'!G7)),NA())</f>
        <v>#N/A</v>
      </c>
      <c r="O13" s="517" t="e">
        <f ca="1">+IF(AND(ISNUMBER(OFFSET('Water Data'!$G$9,0,10*ROW('Water Data'!G7))),'Data Summary'!CD13="Yes"),OFFSET('Water Data'!$G$9,0,10*ROW('Water Data'!G7)),NA())</f>
        <v>#N/A</v>
      </c>
      <c r="P13" s="517" t="e">
        <f ca="1">+IF(AND(ISNUMBER(OFFSET('Water Data'!$H$4,0,10*ROW('Water Data'!H7))),'Data Summary'!CE13="Yes"),100-OFFSET('Water Data'!$H$4,0,10*ROW('Water Data'!H7)),NA())</f>
        <v>#N/A</v>
      </c>
      <c r="Q13" s="517" t="e">
        <f ca="1">+IF(AND(ISNUMBER(OFFSET('Water Data'!$H$6,0,10*ROW('Water Data'!H7))),'Data Summary'!CF13="Yes"),OFFSET('Water Data'!$H$6,0,10*ROW('Water Data'!H7)),NA())</f>
        <v>#N/A</v>
      </c>
      <c r="R13" s="517" t="e">
        <f ca="1">+IF(AND(ISNUMBER(OFFSET('Water Data'!$H$9,0,10*ROW('Water Data'!H7))),'Data Summary'!CG13="Yes"),OFFSET('Water Data'!$H$9,0,10*ROW('Water Data'!H7)),NA())</f>
        <v>#N/A</v>
      </c>
      <c r="S13" s="517" t="e">
        <f ca="1">+IF(AND(ISNUMBER(OFFSET('Water Data'!$I$4,0,10*ROW('Water Data'!I7))),'Data Summary'!CH13="Yes"),100-OFFSET('Water Data'!$I$4,0,10*ROW('Water Data'!I7)),NA())</f>
        <v>#N/A</v>
      </c>
      <c r="T13" s="517" t="e">
        <f ca="1">+IF(AND(ISNUMBER(OFFSET('Water Data'!$I$6,0,10*ROW('Water Data'!I7))),'Data Summary'!CI13="Yes"),OFFSET('Water Data'!$I$6,0,10*ROW('Water Data'!I7)),NA())</f>
        <v>#N/A</v>
      </c>
      <c r="U13" s="517" t="e">
        <f ca="1">+IF(AND(ISNUMBER(OFFSET('Water Data'!$I$9,0,10*ROW('Water Data'!I7))),'Data Summary'!CJ13="Yes"),OFFSET('Water Data'!$I$9,0,10*ROW('Water Data'!I7)),NA())</f>
        <v>#N/A</v>
      </c>
      <c r="V13" s="518" t="e">
        <f ca="1">+IF(AND(ISNUMBER(OFFSET('Sanitation Data'!$D$4,0,10*ROW('Sanitation Data'!D7))),'Data Summary'!CK13="Yes"),100-OFFSET('Sanitation Data'!$D$4,0,10*ROW('Sanitation Data'!D7)),NA())</f>
        <v>#N/A</v>
      </c>
      <c r="W13" s="518" t="e">
        <f ca="1">+IF(AND(ISNUMBER(OFFSET('Sanitation Data'!$D$6,0,10*ROW('Sanitation Data'!D7))),'Data Summary'!CL13="Yes"),OFFSET('Sanitation Data'!$D$6,0,10*ROW('Sanitation Data'!D7)),NA())</f>
        <v>#N/A</v>
      </c>
      <c r="X13" s="518" t="e">
        <f ca="1">+IF(AND(ISNUMBER(OFFSET('Sanitation Data'!$D$10,0,10*ROW('Sanitation Data'!D7))),'Data Summary'!CM13="Yes"),OFFSET('Sanitation Data'!$D$10,0,10*ROW('Sanitation Data'!D7)),NA())</f>
        <v>#N/A</v>
      </c>
      <c r="Y13" s="518" t="e">
        <f ca="1">+IF(AND(ISNUMBER(OFFSET('Sanitation Data'!$D$11,0,10*ROW('Sanitation Data'!D7))),'Data Summary'!CN13="Yes"),OFFSET('Sanitation Data'!$D$11,0,10*ROW('Sanitation Data'!D7)),NA())</f>
        <v>#N/A</v>
      </c>
      <c r="Z13" s="518" t="e">
        <f ca="1">+IF(AND(ISNUMBER(OFFSET('Sanitation Data'!$D$12,0,10*ROW('Sanitation Data'!D7))),'Data Summary'!CO13="Yes"),OFFSET('Sanitation Data'!$D$12,0,10*ROW('Sanitation Data'!D7)),NA())</f>
        <v>#N/A</v>
      </c>
      <c r="AA13" s="518" t="e">
        <f ca="1">+IF(AND(ISNUMBER(OFFSET('Sanitation Data'!$E$4,0,10*ROW('Sanitation Data'!E7))),'Data Summary'!CP13="Yes"),100-OFFSET('Sanitation Data'!$E$4,0,10*ROW('Sanitation Data'!E7)),NA())</f>
        <v>#N/A</v>
      </c>
      <c r="AB13" s="518" t="e">
        <f ca="1">+IF(AND(ISNUMBER(OFFSET('Sanitation Data'!$E$6,0,10*ROW('Sanitation Data'!E7))),'Data Summary'!CQ13="Yes"),OFFSET('Sanitation Data'!$E$6,0,10*ROW('Sanitation Data'!E7)),NA())</f>
        <v>#N/A</v>
      </c>
      <c r="AC13" s="518" t="e">
        <f ca="1">+IF(AND(ISNUMBER(OFFSET('Sanitation Data'!$E$10,0,10*ROW('Sanitation Data'!E7))),'Data Summary'!CR13="Yes"),OFFSET('Sanitation Data'!$E$10,0,10*ROW('Sanitation Data'!E7)),NA())</f>
        <v>#N/A</v>
      </c>
      <c r="AD13" s="518" t="e">
        <f ca="1">+IF(AND(ISNUMBER(OFFSET('Sanitation Data'!$E$11,0,10*ROW('Sanitation Data'!E7))),'Data Summary'!CS13="Yes"),OFFSET('Sanitation Data'!$E$11,0,10*ROW('Sanitation Data'!E7)),NA())</f>
        <v>#N/A</v>
      </c>
      <c r="AE13" s="518" t="e">
        <f ca="1">+IF(AND(ISNUMBER(OFFSET('Sanitation Data'!$E$12,0,10*ROW('Sanitation Data'!E7))),'Data Summary'!CT13="Yes"),OFFSET('Sanitation Data'!$E$12,0,10*ROW('Sanitation Data'!E7)),NA())</f>
        <v>#N/A</v>
      </c>
      <c r="AF13" s="518" t="e">
        <f ca="1">+IF(AND(ISNUMBER(OFFSET('Sanitation Data'!$F$4,0,10*ROW('Sanitation Data'!F7))),'Data Summary'!CU13="Yes"),100-OFFSET('Sanitation Data'!$F$4,0,10*ROW('Sanitation Data'!F7)),NA())</f>
        <v>#N/A</v>
      </c>
      <c r="AG13" s="518" t="e">
        <f ca="1">+IF(AND(ISNUMBER(OFFSET('Sanitation Data'!$F$6,0,10*ROW('Sanitation Data'!F7))),'Data Summary'!CV13="Yes"),OFFSET('Sanitation Data'!$F$6,0,10*ROW('Sanitation Data'!F7)),NA())</f>
        <v>#N/A</v>
      </c>
      <c r="AH13" s="518" t="e">
        <f ca="1">+IF(AND(ISNUMBER(OFFSET('Sanitation Data'!$F$10,0,10*ROW('Sanitation Data'!F7))),'Data Summary'!CW13="Yes"),OFFSET('Sanitation Data'!$F$10,0,10*ROW('Sanitation Data'!F7)),NA())</f>
        <v>#N/A</v>
      </c>
      <c r="AI13" s="518" t="e">
        <f ca="1">+IF(AND(ISNUMBER(OFFSET('Sanitation Data'!$F$11,0,10*ROW('Sanitation Data'!F7))),'Data Summary'!CX13="Yes"),OFFSET('Sanitation Data'!$F$11,0,10*ROW('Sanitation Data'!F7)),NA())</f>
        <v>#N/A</v>
      </c>
      <c r="AJ13" s="518" t="e">
        <f ca="1">+IF(AND(ISNUMBER(OFFSET('Sanitation Data'!$F$12,0,10*ROW('Sanitation Data'!F7))),'Data Summary'!CY13="Yes"),OFFSET('Sanitation Data'!$F$12,0,10*ROW('Sanitation Data'!F7)),NA())</f>
        <v>#N/A</v>
      </c>
      <c r="AK13" s="518" t="e">
        <f ca="1">+IF(AND(ISNUMBER(OFFSET('Sanitation Data'!$G$4,0,10*ROW('Sanitation Data'!G7))),'Data Summary'!CZ13="Yes"),100-OFFSET('Sanitation Data'!$G$4,0,10*ROW('Sanitation Data'!G7)),NA())</f>
        <v>#N/A</v>
      </c>
      <c r="AL13" s="518" t="e">
        <f ca="1">+IF(AND(ISNUMBER(OFFSET('Sanitation Data'!$G$6,0,10*ROW('Sanitation Data'!G7))),'Data Summary'!DA13="Yes"),OFFSET('Sanitation Data'!$G$6,0,10*ROW('Sanitation Data'!G7)),NA())</f>
        <v>#N/A</v>
      </c>
      <c r="AM13" s="518" t="e">
        <f ca="1">+IF(AND(ISNUMBER(OFFSET('Sanitation Data'!$G$10,0,10*ROW('Sanitation Data'!G7))),'Data Summary'!DB13="Yes"),OFFSET('Sanitation Data'!$G$10,0,10*ROW('Sanitation Data'!G7)),NA())</f>
        <v>#N/A</v>
      </c>
      <c r="AN13" s="518" t="e">
        <f ca="1">+IF(AND(ISNUMBER(OFFSET('Sanitation Data'!$G$11,0,10*ROW('Sanitation Data'!G7))),'Data Summary'!DC13="Yes"),OFFSET('Sanitation Data'!$G$11,0,10*ROW('Sanitation Data'!G7)),NA())</f>
        <v>#N/A</v>
      </c>
      <c r="AO13" s="518" t="e">
        <f ca="1">+IF(AND(ISNUMBER(OFFSET('Sanitation Data'!$G$12,0,10*ROW('Sanitation Data'!G7))),'Data Summary'!DD13="Yes"),OFFSET('Sanitation Data'!$G$12,0,10*ROW('Sanitation Data'!G7)),NA())</f>
        <v>#N/A</v>
      </c>
      <c r="AP13" s="518" t="e">
        <f ca="1">+IF(AND(ISNUMBER(OFFSET('Sanitation Data'!$H$4,0,10*ROW('Sanitation Data'!H7))),'Data Summary'!DE13="Yes"),100-OFFSET('Sanitation Data'!$H$4,0,10*ROW('Sanitation Data'!H7)),NA())</f>
        <v>#N/A</v>
      </c>
      <c r="AQ13" s="518" t="e">
        <f ca="1">+IF(AND(ISNUMBER(OFFSET('Sanitation Data'!$H$6,0,10*ROW('Sanitation Data'!H7))),'Data Summary'!DF13="Yes"),OFFSET('Sanitation Data'!$H$6,0,10*ROW('Sanitation Data'!H7)),NA())</f>
        <v>#N/A</v>
      </c>
      <c r="AR13" s="518" t="e">
        <f ca="1">+IF(AND(ISNUMBER(OFFSET('Sanitation Data'!$H$10,0,10*ROW('Sanitation Data'!H7))),'Data Summary'!DG13="Yes"),OFFSET('Sanitation Data'!$H$10,0,10*ROW('Sanitation Data'!H7)),NA())</f>
        <v>#N/A</v>
      </c>
      <c r="AS13" s="518" t="e">
        <f ca="1">+IF(AND(ISNUMBER(OFFSET('Sanitation Data'!$H$11,0,10*ROW('Sanitation Data'!H7))),'Data Summary'!DH13="Yes"),OFFSET('Sanitation Data'!$H$11,0,10*ROW('Sanitation Data'!H7)),NA())</f>
        <v>#N/A</v>
      </c>
      <c r="AT13" s="518" t="e">
        <f ca="1">+IF(AND(ISNUMBER(OFFSET('Sanitation Data'!$H$12,0,10*ROW('Sanitation Data'!H7))),'Data Summary'!DI13="Yes"),OFFSET('Sanitation Data'!$H$12,0,10*ROW('Sanitation Data'!H7)),NA())</f>
        <v>#N/A</v>
      </c>
      <c r="AU13" s="518" t="e">
        <f ca="1">+IF(AND(ISNUMBER(OFFSET('Sanitation Data'!$I$4,0,10*ROW('Sanitation Data'!I7))),'Data Summary'!DJ13="Yes"),100-OFFSET('Sanitation Data'!$I$4,0,10*ROW('Sanitation Data'!I7)),NA())</f>
        <v>#N/A</v>
      </c>
      <c r="AV13" s="518" t="e">
        <f ca="1">+IF(AND(ISNUMBER(OFFSET('Sanitation Data'!$I$6,0,10*ROW('Sanitation Data'!I7))),'Data Summary'!DK13="Yes"),OFFSET('Sanitation Data'!$I$6,0,10*ROW('Sanitation Data'!I7)),NA())</f>
        <v>#N/A</v>
      </c>
      <c r="AW13" s="518" t="e">
        <f ca="1">+IF(AND(ISNUMBER(OFFSET('Sanitation Data'!$I$10,0,10*ROW('Sanitation Data'!I7))),'Data Summary'!DL13="Yes"),OFFSET('Sanitation Data'!$I$10,0,10*ROW('Sanitation Data'!I7)),NA())</f>
        <v>#N/A</v>
      </c>
      <c r="AX13" s="518" t="e">
        <f ca="1">+IF(AND(ISNUMBER(OFFSET('Sanitation Data'!$I$11,0,10*ROW('Sanitation Data'!I7))),'Data Summary'!DM13="Yes"),OFFSET('Sanitation Data'!$I$11,0,10*ROW('Sanitation Data'!I7)),NA())</f>
        <v>#N/A</v>
      </c>
      <c r="AY13" s="518" t="e">
        <f ca="1">+IF(AND(ISNUMBER(OFFSET('Sanitation Data'!$I$12,0,10*ROW('Sanitation Data'!I7))),'Data Summary'!DN13="Yes"),OFFSET('Sanitation Data'!$I$12,0,10*ROW('Sanitation Data'!I7)),NA())</f>
        <v>#N/A</v>
      </c>
      <c r="AZ13" s="519" t="e">
        <f ca="1">+IF(AND(ISNUMBER(OFFSET('Hygiene Data'!$D$5,0,10*ROW('Hygiene Data'!D7))),'Data Summary'!DO13="Yes"),OFFSET('Hygiene Data'!$D$5,0,10*ROW('Hygiene Data'!D7)),NA())</f>
        <v>#N/A</v>
      </c>
      <c r="BA13" s="519" t="e">
        <f ca="1">+IF(AND(ISNUMBER(OFFSET('Hygiene Data'!$D$7,0,10*ROW('Hygiene Data'!D7))),'Data Summary'!DP13="Yes"),OFFSET('Hygiene Data'!$D$7,0,10*ROW('Hygiene Data'!D7)),NA())</f>
        <v>#N/A</v>
      </c>
      <c r="BB13" s="519" t="e">
        <f ca="1">+IF(AND(ISNUMBER(OFFSET('Hygiene Data'!$D$9,0,10*ROW('Hygiene Data'!D7))),'Data Summary'!DQ13="Yes"),OFFSET('Hygiene Data'!$D$9,0,10*ROW('Hygiene Data'!D7)),NA())</f>
        <v>#N/A</v>
      </c>
      <c r="BC13" s="519" t="e">
        <f ca="1">+IF(AND(ISNUMBER(OFFSET('Hygiene Data'!$E$5,0,10*ROW('Hygiene Data'!E7))),'Data Summary'!DR13="Yes"),OFFSET('Hygiene Data'!$E$5,0,10*ROW('Hygiene Data'!E7)),NA())</f>
        <v>#N/A</v>
      </c>
      <c r="BD13" s="519" t="e">
        <f ca="1">+IF(AND(ISNUMBER(OFFSET('Hygiene Data'!$E$7,0,10*ROW('Hygiene Data'!E7))),'Data Summary'!DS13="Yes"),OFFSET('Hygiene Data'!$E$7,0,10*ROW('Hygiene Data'!E7)),NA())</f>
        <v>#N/A</v>
      </c>
      <c r="BE13" s="519" t="e">
        <f ca="1">+IF(AND(ISNUMBER(OFFSET('Hygiene Data'!$E$9,0,10*ROW('Hygiene Data'!E7))),'Data Summary'!DT13="Yes"),OFFSET('Hygiene Data'!$E$9,0,10*ROW('Hygiene Data'!E7)),NA())</f>
        <v>#N/A</v>
      </c>
      <c r="BF13" s="519" t="e">
        <f ca="1">+IF(AND(ISNUMBER(OFFSET('Hygiene Data'!$F$5,0,10*ROW('Hygiene Data'!F7))),'Data Summary'!DU13="Yes"),OFFSET('Hygiene Data'!$F$5,0,10*ROW('Hygiene Data'!F7)),NA())</f>
        <v>#N/A</v>
      </c>
      <c r="BG13" s="519" t="e">
        <f ca="1">+IF(AND(ISNUMBER(OFFSET('Hygiene Data'!$F$7,0,10*ROW('Hygiene Data'!F7))),'Data Summary'!DV13="Yes"),OFFSET('Hygiene Data'!$F$7,0,10*ROW('Hygiene Data'!F7)),NA())</f>
        <v>#N/A</v>
      </c>
      <c r="BH13" s="519" t="e">
        <f ca="1">+IF(AND(ISNUMBER(OFFSET('Hygiene Data'!$F$9,0,10*ROW('Hygiene Data'!F7))),'Data Summary'!DW13="Yes"),OFFSET('Hygiene Data'!$F$9,0,10*ROW('Hygiene Data'!F7)),NA())</f>
        <v>#N/A</v>
      </c>
      <c r="BI13" s="519" t="e">
        <f ca="1">+IF(AND(ISNUMBER(OFFSET('Hygiene Data'!$G$5,0,10*ROW('Hygiene Data'!G7))),'Data Summary'!DX13="Yes"),OFFSET('Hygiene Data'!$G$5,0,10*ROW('Hygiene Data'!G7)),NA())</f>
        <v>#N/A</v>
      </c>
      <c r="BJ13" s="519" t="e">
        <f ca="1">+IF(AND(ISNUMBER(OFFSET('Hygiene Data'!$G$7,0,10*ROW('Hygiene Data'!G7))),'Data Summary'!DY13="Yes"),OFFSET('Hygiene Data'!$G$7,0,10*ROW('Hygiene Data'!G7)),NA())</f>
        <v>#N/A</v>
      </c>
      <c r="BK13" s="519" t="e">
        <f ca="1">+IF(AND(ISNUMBER(OFFSET('Hygiene Data'!$G$9,0,10*ROW('Hygiene Data'!G7))),'Data Summary'!DZ13="Yes"),OFFSET('Hygiene Data'!$G$9,0,10*ROW('Hygiene Data'!G7)),NA())</f>
        <v>#N/A</v>
      </c>
      <c r="BL13" s="519" t="e">
        <f ca="1">+IF(AND(ISNUMBER(OFFSET('Hygiene Data'!$H$5,0,10*ROW('Hygiene Data'!H7))),'Data Summary'!EA13="Yes"),OFFSET('Hygiene Data'!$H$5,0,10*ROW('Hygiene Data'!H7)),NA())</f>
        <v>#N/A</v>
      </c>
      <c r="BM13" s="519" t="e">
        <f ca="1">+IF(AND(ISNUMBER(OFFSET('Hygiene Data'!$H$7,0,10*ROW('Hygiene Data'!H7))),'Data Summary'!EB13="Yes"),OFFSET('Hygiene Data'!$H$7,0,10*ROW('Hygiene Data'!H7)),NA())</f>
        <v>#N/A</v>
      </c>
      <c r="BN13" s="519" t="e">
        <f ca="1">+IF(AND(ISNUMBER(OFFSET('Hygiene Data'!$H$9,0,10*ROW('Hygiene Data'!H7))),'Data Summary'!EC13="Yes"),OFFSET('Hygiene Data'!$H$9,0,10*ROW('Hygiene Data'!H7)),NA())</f>
        <v>#N/A</v>
      </c>
      <c r="BO13" s="519" t="e">
        <f ca="1">+IF(AND(ISNUMBER(OFFSET('Hygiene Data'!$I$5,0,10*ROW('Hygiene Data'!I7))),'Data Summary'!ED13="Yes"),OFFSET('Hygiene Data'!$I$5,0,10*ROW('Hygiene Data'!I7)),NA())</f>
        <v>#N/A</v>
      </c>
      <c r="BP13" s="519" t="e">
        <f ca="1">+IF(AND(ISNUMBER(OFFSET('Hygiene Data'!$I$7,0,10*ROW('Hygiene Data'!I7))),'Data Summary'!EE13="Yes"),OFFSET('Hygiene Data'!$I$7,0,10*ROW('Hygiene Data'!I7)),NA())</f>
        <v>#N/A</v>
      </c>
      <c r="BQ13" s="519" t="e">
        <f ca="1">+IF(AND(ISNUMBER(OFFSET('Hygiene Data'!$I$9,0,10*ROW('Hygiene Data'!I7))),'Data Summary'!EF13="Yes"),OFFSET('Hygiene Data'!$I$9,0,10*ROW('Hygiene Data'!I7)),NA())</f>
        <v>#N/A</v>
      </c>
    </row>
    <row r="14" spans="1:69" x14ac:dyDescent="0.25">
      <c r="A14" s="515" t="e">
        <f ca="1">+RIGHT('Data Summary'!A14,LEN('Data Summary'!A14)-9)</f>
        <v>#VALUE!</v>
      </c>
      <c r="B14" s="489" t="str">
        <f ca="1">+IF(ISTEXT('Data Summary'!B14),'Data Summary'!B14,"")</f>
        <v/>
      </c>
      <c r="C14" s="516" t="e">
        <f ca="1">+VALUE('Data Summary'!C14)</f>
        <v>#VALUE!</v>
      </c>
      <c r="D14" s="517" t="e">
        <f ca="1">+IF(AND(ISNUMBER(OFFSET('Water Data'!$D$4,0,10*ROW('Water Data'!D8))),'Data Summary'!BS14="Yes"),100-OFFSET('Water Data'!$D$4,0,10*ROW('Water Data'!D8)),NA())</f>
        <v>#N/A</v>
      </c>
      <c r="E14" s="517" t="e">
        <f ca="1">+IF(AND(ISNUMBER(OFFSET('Water Data'!$D$6,0,10*ROW('Water Data'!D8))),'Data Summary'!BT14="Yes"),OFFSET('Water Data'!$D$6,0,10*ROW('Water Data'!D8)),NA())</f>
        <v>#N/A</v>
      </c>
      <c r="F14" s="517" t="e">
        <f ca="1">+IF(AND(ISNUMBER(OFFSET('Water Data'!$D$9,0,10*ROW('Water Data'!D8))),'Data Summary'!BU14="Yes"),OFFSET('Water Data'!$D$9,0,10*ROW('Water Data'!D8)),NA())</f>
        <v>#N/A</v>
      </c>
      <c r="G14" s="517" t="e">
        <f ca="1">+IF(AND(ISNUMBER(OFFSET('Water Data'!$E$4,0,10*ROW('Water Data'!E8))),'Data Summary'!BV14="Yes"),100-OFFSET('Water Data'!$E$4,0,10*ROW('Water Data'!E8)),NA())</f>
        <v>#N/A</v>
      </c>
      <c r="H14" s="517" t="e">
        <f ca="1">+IF(AND(ISNUMBER(OFFSET('Water Data'!$E$6,0,10*ROW('Water Data'!E8))),'Data Summary'!BW14="Yes"),OFFSET('Water Data'!$E$6,0,10*ROW('Water Data'!E8)),NA())</f>
        <v>#N/A</v>
      </c>
      <c r="I14" s="517" t="e">
        <f ca="1">+IF(AND(ISNUMBER(OFFSET('Water Data'!$E$9,0,10*ROW('Water Data'!E8))),'Data Summary'!BX14="Yes"),OFFSET('Water Data'!$E$9,0,10*ROW('Water Data'!E8)),NA())</f>
        <v>#N/A</v>
      </c>
      <c r="J14" s="517" t="e">
        <f ca="1">+IF(AND(ISNUMBER(OFFSET('Water Data'!$F$4,0,10*ROW('Water Data'!F8))),'Data Summary'!BY14="Yes"),100-OFFSET('Water Data'!$F$4,0,10*ROW('Water Data'!F8)),NA())</f>
        <v>#N/A</v>
      </c>
      <c r="K14" s="517" t="e">
        <f ca="1">+IF(AND(ISNUMBER(OFFSET('Water Data'!$F$6,0,10*ROW('Water Data'!F8))),'Data Summary'!BZ14="Yes"),OFFSET('Water Data'!$F$6,0,10*ROW('Water Data'!F8)),NA())</f>
        <v>#N/A</v>
      </c>
      <c r="L14" s="517" t="e">
        <f ca="1">+IF(AND(ISNUMBER(OFFSET('Water Data'!$F$9,0,10*ROW('Water Data'!F8))),'Data Summary'!CA14="Yes"),OFFSET('Water Data'!$F$9,0,10*ROW('Water Data'!F8)),NA())</f>
        <v>#N/A</v>
      </c>
      <c r="M14" s="517" t="e">
        <f ca="1">+IF(AND(ISNUMBER(OFFSET('Water Data'!$G$4,0,10*ROW('Water Data'!G8))),'Data Summary'!CB14="Yes"),100-OFFSET('Water Data'!$G$4,0,10*ROW('Water Data'!G8)),NA())</f>
        <v>#N/A</v>
      </c>
      <c r="N14" s="517" t="e">
        <f ca="1">+IF(AND(ISNUMBER(OFFSET('Water Data'!$G$6,0,10*ROW('Water Data'!G8))),'Data Summary'!CC14="Yes"),OFFSET('Water Data'!$G$6,0,10*ROW('Water Data'!G8)),NA())</f>
        <v>#N/A</v>
      </c>
      <c r="O14" s="517" t="e">
        <f ca="1">+IF(AND(ISNUMBER(OFFSET('Water Data'!$G$9,0,10*ROW('Water Data'!G8))),'Data Summary'!CD14="Yes"),OFFSET('Water Data'!$G$9,0,10*ROW('Water Data'!G8)),NA())</f>
        <v>#N/A</v>
      </c>
      <c r="P14" s="517" t="e">
        <f ca="1">+IF(AND(ISNUMBER(OFFSET('Water Data'!$H$4,0,10*ROW('Water Data'!H8))),'Data Summary'!CE14="Yes"),100-OFFSET('Water Data'!$H$4,0,10*ROW('Water Data'!H8)),NA())</f>
        <v>#N/A</v>
      </c>
      <c r="Q14" s="517" t="e">
        <f ca="1">+IF(AND(ISNUMBER(OFFSET('Water Data'!$H$6,0,10*ROW('Water Data'!H8))),'Data Summary'!CF14="Yes"),OFFSET('Water Data'!$H$6,0,10*ROW('Water Data'!H8)),NA())</f>
        <v>#N/A</v>
      </c>
      <c r="R14" s="517" t="e">
        <f ca="1">+IF(AND(ISNUMBER(OFFSET('Water Data'!$H$9,0,10*ROW('Water Data'!H8))),'Data Summary'!CG14="Yes"),OFFSET('Water Data'!$H$9,0,10*ROW('Water Data'!H8)),NA())</f>
        <v>#N/A</v>
      </c>
      <c r="S14" s="517" t="e">
        <f ca="1">+IF(AND(ISNUMBER(OFFSET('Water Data'!$I$4,0,10*ROW('Water Data'!I8))),'Data Summary'!CH14="Yes"),100-OFFSET('Water Data'!$I$4,0,10*ROW('Water Data'!I8)),NA())</f>
        <v>#N/A</v>
      </c>
      <c r="T14" s="517" t="e">
        <f ca="1">+IF(AND(ISNUMBER(OFFSET('Water Data'!$I$6,0,10*ROW('Water Data'!I8))),'Data Summary'!CI14="Yes"),OFFSET('Water Data'!$I$6,0,10*ROW('Water Data'!I8)),NA())</f>
        <v>#N/A</v>
      </c>
      <c r="U14" s="517" t="e">
        <f ca="1">+IF(AND(ISNUMBER(OFFSET('Water Data'!$I$9,0,10*ROW('Water Data'!I8))),'Data Summary'!CJ14="Yes"),OFFSET('Water Data'!$I$9,0,10*ROW('Water Data'!I8)),NA())</f>
        <v>#N/A</v>
      </c>
      <c r="V14" s="518" t="e">
        <f ca="1">+IF(AND(ISNUMBER(OFFSET('Sanitation Data'!$D$4,0,10*ROW('Sanitation Data'!D8))),'Data Summary'!CK14="Yes"),100-OFFSET('Sanitation Data'!$D$4,0,10*ROW('Sanitation Data'!D8)),NA())</f>
        <v>#N/A</v>
      </c>
      <c r="W14" s="518" t="e">
        <f ca="1">+IF(AND(ISNUMBER(OFFSET('Sanitation Data'!$D$6,0,10*ROW('Sanitation Data'!D8))),'Data Summary'!CL14="Yes"),OFFSET('Sanitation Data'!$D$6,0,10*ROW('Sanitation Data'!D8)),NA())</f>
        <v>#N/A</v>
      </c>
      <c r="X14" s="518" t="e">
        <f ca="1">+IF(AND(ISNUMBER(OFFSET('Sanitation Data'!$D$10,0,10*ROW('Sanitation Data'!D8))),'Data Summary'!CM14="Yes"),OFFSET('Sanitation Data'!$D$10,0,10*ROW('Sanitation Data'!D8)),NA())</f>
        <v>#N/A</v>
      </c>
      <c r="Y14" s="518" t="e">
        <f ca="1">+IF(AND(ISNUMBER(OFFSET('Sanitation Data'!$D$11,0,10*ROW('Sanitation Data'!D8))),'Data Summary'!CN14="Yes"),OFFSET('Sanitation Data'!$D$11,0,10*ROW('Sanitation Data'!D8)),NA())</f>
        <v>#N/A</v>
      </c>
      <c r="Z14" s="518" t="e">
        <f ca="1">+IF(AND(ISNUMBER(OFFSET('Sanitation Data'!$D$12,0,10*ROW('Sanitation Data'!D8))),'Data Summary'!CO14="Yes"),OFFSET('Sanitation Data'!$D$12,0,10*ROW('Sanitation Data'!D8)),NA())</f>
        <v>#N/A</v>
      </c>
      <c r="AA14" s="518" t="e">
        <f ca="1">+IF(AND(ISNUMBER(OFFSET('Sanitation Data'!$E$4,0,10*ROW('Sanitation Data'!E8))),'Data Summary'!CP14="Yes"),100-OFFSET('Sanitation Data'!$E$4,0,10*ROW('Sanitation Data'!E8)),NA())</f>
        <v>#N/A</v>
      </c>
      <c r="AB14" s="518" t="e">
        <f ca="1">+IF(AND(ISNUMBER(OFFSET('Sanitation Data'!$E$6,0,10*ROW('Sanitation Data'!E8))),'Data Summary'!CQ14="Yes"),OFFSET('Sanitation Data'!$E$6,0,10*ROW('Sanitation Data'!E8)),NA())</f>
        <v>#N/A</v>
      </c>
      <c r="AC14" s="518" t="e">
        <f ca="1">+IF(AND(ISNUMBER(OFFSET('Sanitation Data'!$E$10,0,10*ROW('Sanitation Data'!E8))),'Data Summary'!CR14="Yes"),OFFSET('Sanitation Data'!$E$10,0,10*ROW('Sanitation Data'!E8)),NA())</f>
        <v>#N/A</v>
      </c>
      <c r="AD14" s="518" t="e">
        <f ca="1">+IF(AND(ISNUMBER(OFFSET('Sanitation Data'!$E$11,0,10*ROW('Sanitation Data'!E8))),'Data Summary'!CS14="Yes"),OFFSET('Sanitation Data'!$E$11,0,10*ROW('Sanitation Data'!E8)),NA())</f>
        <v>#N/A</v>
      </c>
      <c r="AE14" s="518" t="e">
        <f ca="1">+IF(AND(ISNUMBER(OFFSET('Sanitation Data'!$E$12,0,10*ROW('Sanitation Data'!E8))),'Data Summary'!CT14="Yes"),OFFSET('Sanitation Data'!$E$12,0,10*ROW('Sanitation Data'!E8)),NA())</f>
        <v>#N/A</v>
      </c>
      <c r="AF14" s="518" t="e">
        <f ca="1">+IF(AND(ISNUMBER(OFFSET('Sanitation Data'!$F$4,0,10*ROW('Sanitation Data'!F8))),'Data Summary'!CU14="Yes"),100-OFFSET('Sanitation Data'!$F$4,0,10*ROW('Sanitation Data'!F8)),NA())</f>
        <v>#N/A</v>
      </c>
      <c r="AG14" s="518" t="e">
        <f ca="1">+IF(AND(ISNUMBER(OFFSET('Sanitation Data'!$F$6,0,10*ROW('Sanitation Data'!F8))),'Data Summary'!CV14="Yes"),OFFSET('Sanitation Data'!$F$6,0,10*ROW('Sanitation Data'!F8)),NA())</f>
        <v>#N/A</v>
      </c>
      <c r="AH14" s="518" t="e">
        <f ca="1">+IF(AND(ISNUMBER(OFFSET('Sanitation Data'!$F$10,0,10*ROW('Sanitation Data'!F8))),'Data Summary'!CW14="Yes"),OFFSET('Sanitation Data'!$F$10,0,10*ROW('Sanitation Data'!F8)),NA())</f>
        <v>#N/A</v>
      </c>
      <c r="AI14" s="518" t="e">
        <f ca="1">+IF(AND(ISNUMBER(OFFSET('Sanitation Data'!$F$11,0,10*ROW('Sanitation Data'!F8))),'Data Summary'!CX14="Yes"),OFFSET('Sanitation Data'!$F$11,0,10*ROW('Sanitation Data'!F8)),NA())</f>
        <v>#N/A</v>
      </c>
      <c r="AJ14" s="518" t="e">
        <f ca="1">+IF(AND(ISNUMBER(OFFSET('Sanitation Data'!$F$12,0,10*ROW('Sanitation Data'!F8))),'Data Summary'!CY14="Yes"),OFFSET('Sanitation Data'!$F$12,0,10*ROW('Sanitation Data'!F8)),NA())</f>
        <v>#N/A</v>
      </c>
      <c r="AK14" s="518" t="e">
        <f ca="1">+IF(AND(ISNUMBER(OFFSET('Sanitation Data'!$G$4,0,10*ROW('Sanitation Data'!G8))),'Data Summary'!CZ14="Yes"),100-OFFSET('Sanitation Data'!$G$4,0,10*ROW('Sanitation Data'!G8)),NA())</f>
        <v>#N/A</v>
      </c>
      <c r="AL14" s="518" t="e">
        <f ca="1">+IF(AND(ISNUMBER(OFFSET('Sanitation Data'!$G$6,0,10*ROW('Sanitation Data'!G8))),'Data Summary'!DA14="Yes"),OFFSET('Sanitation Data'!$G$6,0,10*ROW('Sanitation Data'!G8)),NA())</f>
        <v>#N/A</v>
      </c>
      <c r="AM14" s="518" t="e">
        <f ca="1">+IF(AND(ISNUMBER(OFFSET('Sanitation Data'!$G$10,0,10*ROW('Sanitation Data'!G8))),'Data Summary'!DB14="Yes"),OFFSET('Sanitation Data'!$G$10,0,10*ROW('Sanitation Data'!G8)),NA())</f>
        <v>#N/A</v>
      </c>
      <c r="AN14" s="518" t="e">
        <f ca="1">+IF(AND(ISNUMBER(OFFSET('Sanitation Data'!$G$11,0,10*ROW('Sanitation Data'!G8))),'Data Summary'!DC14="Yes"),OFFSET('Sanitation Data'!$G$11,0,10*ROW('Sanitation Data'!G8)),NA())</f>
        <v>#N/A</v>
      </c>
      <c r="AO14" s="518" t="e">
        <f ca="1">+IF(AND(ISNUMBER(OFFSET('Sanitation Data'!$G$12,0,10*ROW('Sanitation Data'!G8))),'Data Summary'!DD14="Yes"),OFFSET('Sanitation Data'!$G$12,0,10*ROW('Sanitation Data'!G8)),NA())</f>
        <v>#N/A</v>
      </c>
      <c r="AP14" s="518" t="e">
        <f ca="1">+IF(AND(ISNUMBER(OFFSET('Sanitation Data'!$H$4,0,10*ROW('Sanitation Data'!H8))),'Data Summary'!DE14="Yes"),100-OFFSET('Sanitation Data'!$H$4,0,10*ROW('Sanitation Data'!H8)),NA())</f>
        <v>#N/A</v>
      </c>
      <c r="AQ14" s="518" t="e">
        <f ca="1">+IF(AND(ISNUMBER(OFFSET('Sanitation Data'!$H$6,0,10*ROW('Sanitation Data'!H8))),'Data Summary'!DF14="Yes"),OFFSET('Sanitation Data'!$H$6,0,10*ROW('Sanitation Data'!H8)),NA())</f>
        <v>#N/A</v>
      </c>
      <c r="AR14" s="518" t="e">
        <f ca="1">+IF(AND(ISNUMBER(OFFSET('Sanitation Data'!$H$10,0,10*ROW('Sanitation Data'!H8))),'Data Summary'!DG14="Yes"),OFFSET('Sanitation Data'!$H$10,0,10*ROW('Sanitation Data'!H8)),NA())</f>
        <v>#N/A</v>
      </c>
      <c r="AS14" s="518" t="e">
        <f ca="1">+IF(AND(ISNUMBER(OFFSET('Sanitation Data'!$H$11,0,10*ROW('Sanitation Data'!H8))),'Data Summary'!DH14="Yes"),OFFSET('Sanitation Data'!$H$11,0,10*ROW('Sanitation Data'!H8)),NA())</f>
        <v>#N/A</v>
      </c>
      <c r="AT14" s="518" t="e">
        <f ca="1">+IF(AND(ISNUMBER(OFFSET('Sanitation Data'!$H$12,0,10*ROW('Sanitation Data'!H8))),'Data Summary'!DI14="Yes"),OFFSET('Sanitation Data'!$H$12,0,10*ROW('Sanitation Data'!H8)),NA())</f>
        <v>#N/A</v>
      </c>
      <c r="AU14" s="518" t="e">
        <f ca="1">+IF(AND(ISNUMBER(OFFSET('Sanitation Data'!$I$4,0,10*ROW('Sanitation Data'!I8))),'Data Summary'!DJ14="Yes"),100-OFFSET('Sanitation Data'!$I$4,0,10*ROW('Sanitation Data'!I8)),NA())</f>
        <v>#N/A</v>
      </c>
      <c r="AV14" s="518" t="e">
        <f ca="1">+IF(AND(ISNUMBER(OFFSET('Sanitation Data'!$I$6,0,10*ROW('Sanitation Data'!I8))),'Data Summary'!DK14="Yes"),OFFSET('Sanitation Data'!$I$6,0,10*ROW('Sanitation Data'!I8)),NA())</f>
        <v>#N/A</v>
      </c>
      <c r="AW14" s="518" t="e">
        <f ca="1">+IF(AND(ISNUMBER(OFFSET('Sanitation Data'!$I$10,0,10*ROW('Sanitation Data'!I8))),'Data Summary'!DL14="Yes"),OFFSET('Sanitation Data'!$I$10,0,10*ROW('Sanitation Data'!I8)),NA())</f>
        <v>#N/A</v>
      </c>
      <c r="AX14" s="518" t="e">
        <f ca="1">+IF(AND(ISNUMBER(OFFSET('Sanitation Data'!$I$11,0,10*ROW('Sanitation Data'!I8))),'Data Summary'!DM14="Yes"),OFFSET('Sanitation Data'!$I$11,0,10*ROW('Sanitation Data'!I8)),NA())</f>
        <v>#N/A</v>
      </c>
      <c r="AY14" s="518" t="e">
        <f ca="1">+IF(AND(ISNUMBER(OFFSET('Sanitation Data'!$I$12,0,10*ROW('Sanitation Data'!I8))),'Data Summary'!DN14="Yes"),OFFSET('Sanitation Data'!$I$12,0,10*ROW('Sanitation Data'!I8)),NA())</f>
        <v>#N/A</v>
      </c>
      <c r="AZ14" s="519" t="e">
        <f ca="1">+IF(AND(ISNUMBER(OFFSET('Hygiene Data'!$D$5,0,10*ROW('Hygiene Data'!D8))),'Data Summary'!DO14="Yes"),OFFSET('Hygiene Data'!$D$5,0,10*ROW('Hygiene Data'!D8)),NA())</f>
        <v>#N/A</v>
      </c>
      <c r="BA14" s="519" t="e">
        <f ca="1">+IF(AND(ISNUMBER(OFFSET('Hygiene Data'!$D$7,0,10*ROW('Hygiene Data'!D8))),'Data Summary'!DP14="Yes"),OFFSET('Hygiene Data'!$D$7,0,10*ROW('Hygiene Data'!D8)),NA())</f>
        <v>#N/A</v>
      </c>
      <c r="BB14" s="519" t="e">
        <f ca="1">+IF(AND(ISNUMBER(OFFSET('Hygiene Data'!$D$9,0,10*ROW('Hygiene Data'!D8))),'Data Summary'!DQ14="Yes"),OFFSET('Hygiene Data'!$D$9,0,10*ROW('Hygiene Data'!D8)),NA())</f>
        <v>#N/A</v>
      </c>
      <c r="BC14" s="519" t="e">
        <f ca="1">+IF(AND(ISNUMBER(OFFSET('Hygiene Data'!$E$5,0,10*ROW('Hygiene Data'!E8))),'Data Summary'!DR14="Yes"),OFFSET('Hygiene Data'!$E$5,0,10*ROW('Hygiene Data'!E8)),NA())</f>
        <v>#N/A</v>
      </c>
      <c r="BD14" s="519" t="e">
        <f ca="1">+IF(AND(ISNUMBER(OFFSET('Hygiene Data'!$E$7,0,10*ROW('Hygiene Data'!E8))),'Data Summary'!DS14="Yes"),OFFSET('Hygiene Data'!$E$7,0,10*ROW('Hygiene Data'!E8)),NA())</f>
        <v>#N/A</v>
      </c>
      <c r="BE14" s="519" t="e">
        <f ca="1">+IF(AND(ISNUMBER(OFFSET('Hygiene Data'!$E$9,0,10*ROW('Hygiene Data'!E8))),'Data Summary'!DT14="Yes"),OFFSET('Hygiene Data'!$E$9,0,10*ROW('Hygiene Data'!E8)),NA())</f>
        <v>#N/A</v>
      </c>
      <c r="BF14" s="519" t="e">
        <f ca="1">+IF(AND(ISNUMBER(OFFSET('Hygiene Data'!$F$5,0,10*ROW('Hygiene Data'!F8))),'Data Summary'!DU14="Yes"),OFFSET('Hygiene Data'!$F$5,0,10*ROW('Hygiene Data'!F8)),NA())</f>
        <v>#N/A</v>
      </c>
      <c r="BG14" s="519" t="e">
        <f ca="1">+IF(AND(ISNUMBER(OFFSET('Hygiene Data'!$F$7,0,10*ROW('Hygiene Data'!F8))),'Data Summary'!DV14="Yes"),OFFSET('Hygiene Data'!$F$7,0,10*ROW('Hygiene Data'!F8)),NA())</f>
        <v>#N/A</v>
      </c>
      <c r="BH14" s="519" t="e">
        <f ca="1">+IF(AND(ISNUMBER(OFFSET('Hygiene Data'!$F$9,0,10*ROW('Hygiene Data'!F8))),'Data Summary'!DW14="Yes"),OFFSET('Hygiene Data'!$F$9,0,10*ROW('Hygiene Data'!F8)),NA())</f>
        <v>#N/A</v>
      </c>
      <c r="BI14" s="519" t="e">
        <f ca="1">+IF(AND(ISNUMBER(OFFSET('Hygiene Data'!$G$5,0,10*ROW('Hygiene Data'!G8))),'Data Summary'!DX14="Yes"),OFFSET('Hygiene Data'!$G$5,0,10*ROW('Hygiene Data'!G8)),NA())</f>
        <v>#N/A</v>
      </c>
      <c r="BJ14" s="519" t="e">
        <f ca="1">+IF(AND(ISNUMBER(OFFSET('Hygiene Data'!$G$7,0,10*ROW('Hygiene Data'!G8))),'Data Summary'!DY14="Yes"),OFFSET('Hygiene Data'!$G$7,0,10*ROW('Hygiene Data'!G8)),NA())</f>
        <v>#N/A</v>
      </c>
      <c r="BK14" s="519" t="e">
        <f ca="1">+IF(AND(ISNUMBER(OFFSET('Hygiene Data'!$G$9,0,10*ROW('Hygiene Data'!G8))),'Data Summary'!DZ14="Yes"),OFFSET('Hygiene Data'!$G$9,0,10*ROW('Hygiene Data'!G8)),NA())</f>
        <v>#N/A</v>
      </c>
      <c r="BL14" s="519" t="e">
        <f ca="1">+IF(AND(ISNUMBER(OFFSET('Hygiene Data'!$H$5,0,10*ROW('Hygiene Data'!H8))),'Data Summary'!EA14="Yes"),OFFSET('Hygiene Data'!$H$5,0,10*ROW('Hygiene Data'!H8)),NA())</f>
        <v>#N/A</v>
      </c>
      <c r="BM14" s="519" t="e">
        <f ca="1">+IF(AND(ISNUMBER(OFFSET('Hygiene Data'!$H$7,0,10*ROW('Hygiene Data'!H8))),'Data Summary'!EB14="Yes"),OFFSET('Hygiene Data'!$H$7,0,10*ROW('Hygiene Data'!H8)),NA())</f>
        <v>#N/A</v>
      </c>
      <c r="BN14" s="519" t="e">
        <f ca="1">+IF(AND(ISNUMBER(OFFSET('Hygiene Data'!$H$9,0,10*ROW('Hygiene Data'!H8))),'Data Summary'!EC14="Yes"),OFFSET('Hygiene Data'!$H$9,0,10*ROW('Hygiene Data'!H8)),NA())</f>
        <v>#N/A</v>
      </c>
      <c r="BO14" s="519" t="e">
        <f ca="1">+IF(AND(ISNUMBER(OFFSET('Hygiene Data'!$I$5,0,10*ROW('Hygiene Data'!I8))),'Data Summary'!ED14="Yes"),OFFSET('Hygiene Data'!$I$5,0,10*ROW('Hygiene Data'!I8)),NA())</f>
        <v>#N/A</v>
      </c>
      <c r="BP14" s="519" t="e">
        <f ca="1">+IF(AND(ISNUMBER(OFFSET('Hygiene Data'!$I$7,0,10*ROW('Hygiene Data'!I8))),'Data Summary'!EE14="Yes"),OFFSET('Hygiene Data'!$I$7,0,10*ROW('Hygiene Data'!I8)),NA())</f>
        <v>#N/A</v>
      </c>
      <c r="BQ14" s="519" t="e">
        <f ca="1">+IF(AND(ISNUMBER(OFFSET('Hygiene Data'!$I$9,0,10*ROW('Hygiene Data'!I8))),'Data Summary'!EF14="Yes"),OFFSET('Hygiene Data'!$I$9,0,10*ROW('Hygiene Data'!I8)),NA())</f>
        <v>#N/A</v>
      </c>
    </row>
    <row r="15" spans="1:69" x14ac:dyDescent="0.25">
      <c r="A15" s="515" t="e">
        <f ca="1">+RIGHT('Data Summary'!A15,LEN('Data Summary'!A15)-9)</f>
        <v>#VALUE!</v>
      </c>
      <c r="B15" s="489" t="str">
        <f ca="1">+IF(ISTEXT('Data Summary'!B15),'Data Summary'!B15,"")</f>
        <v/>
      </c>
      <c r="C15" s="516" t="e">
        <f ca="1">+VALUE('Data Summary'!C15)</f>
        <v>#VALUE!</v>
      </c>
      <c r="D15" s="517" t="e">
        <f ca="1">+IF(AND(ISNUMBER(OFFSET('Water Data'!$D$4,0,10*ROW('Water Data'!D9))),'Data Summary'!BS15="Yes"),100-OFFSET('Water Data'!$D$4,0,10*ROW('Water Data'!D9)),NA())</f>
        <v>#N/A</v>
      </c>
      <c r="E15" s="517" t="e">
        <f ca="1">+IF(AND(ISNUMBER(OFFSET('Water Data'!$D$6,0,10*ROW('Water Data'!D9))),'Data Summary'!BT15="Yes"),OFFSET('Water Data'!$D$6,0,10*ROW('Water Data'!D9)),NA())</f>
        <v>#N/A</v>
      </c>
      <c r="F15" s="517" t="e">
        <f ca="1">+IF(AND(ISNUMBER(OFFSET('Water Data'!$D$9,0,10*ROW('Water Data'!D9))),'Data Summary'!BU15="Yes"),OFFSET('Water Data'!$D$9,0,10*ROW('Water Data'!D9)),NA())</f>
        <v>#N/A</v>
      </c>
      <c r="G15" s="517" t="e">
        <f ca="1">+IF(AND(ISNUMBER(OFFSET('Water Data'!$E$4,0,10*ROW('Water Data'!E9))),'Data Summary'!BV15="Yes"),100-OFFSET('Water Data'!$E$4,0,10*ROW('Water Data'!E9)),NA())</f>
        <v>#N/A</v>
      </c>
      <c r="H15" s="517" t="e">
        <f ca="1">+IF(AND(ISNUMBER(OFFSET('Water Data'!$E$6,0,10*ROW('Water Data'!E9))),'Data Summary'!BW15="Yes"),OFFSET('Water Data'!$E$6,0,10*ROW('Water Data'!E9)),NA())</f>
        <v>#N/A</v>
      </c>
      <c r="I15" s="517" t="e">
        <f ca="1">+IF(AND(ISNUMBER(OFFSET('Water Data'!$E$9,0,10*ROW('Water Data'!E9))),'Data Summary'!BX15="Yes"),OFFSET('Water Data'!$E$9,0,10*ROW('Water Data'!E9)),NA())</f>
        <v>#N/A</v>
      </c>
      <c r="J15" s="517" t="e">
        <f ca="1">+IF(AND(ISNUMBER(OFFSET('Water Data'!$F$4,0,10*ROW('Water Data'!F9))),'Data Summary'!BY15="Yes"),100-OFFSET('Water Data'!$F$4,0,10*ROW('Water Data'!F9)),NA())</f>
        <v>#N/A</v>
      </c>
      <c r="K15" s="517" t="e">
        <f ca="1">+IF(AND(ISNUMBER(OFFSET('Water Data'!$F$6,0,10*ROW('Water Data'!F9))),'Data Summary'!BZ15="Yes"),OFFSET('Water Data'!$F$6,0,10*ROW('Water Data'!F9)),NA())</f>
        <v>#N/A</v>
      </c>
      <c r="L15" s="517" t="e">
        <f ca="1">+IF(AND(ISNUMBER(OFFSET('Water Data'!$F$9,0,10*ROW('Water Data'!F9))),'Data Summary'!CA15="Yes"),OFFSET('Water Data'!$F$9,0,10*ROW('Water Data'!F9)),NA())</f>
        <v>#N/A</v>
      </c>
      <c r="M15" s="517" t="e">
        <f ca="1">+IF(AND(ISNUMBER(OFFSET('Water Data'!$G$4,0,10*ROW('Water Data'!G9))),'Data Summary'!CB15="Yes"),100-OFFSET('Water Data'!$G$4,0,10*ROW('Water Data'!G9)),NA())</f>
        <v>#N/A</v>
      </c>
      <c r="N15" s="517" t="e">
        <f ca="1">+IF(AND(ISNUMBER(OFFSET('Water Data'!$G$6,0,10*ROW('Water Data'!G9))),'Data Summary'!CC15="Yes"),OFFSET('Water Data'!$G$6,0,10*ROW('Water Data'!G9)),NA())</f>
        <v>#N/A</v>
      </c>
      <c r="O15" s="517" t="e">
        <f ca="1">+IF(AND(ISNUMBER(OFFSET('Water Data'!$G$9,0,10*ROW('Water Data'!G9))),'Data Summary'!CD15="Yes"),OFFSET('Water Data'!$G$9,0,10*ROW('Water Data'!G9)),NA())</f>
        <v>#N/A</v>
      </c>
      <c r="P15" s="517" t="e">
        <f ca="1">+IF(AND(ISNUMBER(OFFSET('Water Data'!$H$4,0,10*ROW('Water Data'!H9))),'Data Summary'!CE15="Yes"),100-OFFSET('Water Data'!$H$4,0,10*ROW('Water Data'!H9)),NA())</f>
        <v>#N/A</v>
      </c>
      <c r="Q15" s="517" t="e">
        <f ca="1">+IF(AND(ISNUMBER(OFFSET('Water Data'!$H$6,0,10*ROW('Water Data'!H9))),'Data Summary'!CF15="Yes"),OFFSET('Water Data'!$H$6,0,10*ROW('Water Data'!H9)),NA())</f>
        <v>#N/A</v>
      </c>
      <c r="R15" s="517" t="e">
        <f ca="1">+IF(AND(ISNUMBER(OFFSET('Water Data'!$H$9,0,10*ROW('Water Data'!H9))),'Data Summary'!CG15="Yes"),OFFSET('Water Data'!$H$9,0,10*ROW('Water Data'!H9)),NA())</f>
        <v>#N/A</v>
      </c>
      <c r="S15" s="517" t="e">
        <f ca="1">+IF(AND(ISNUMBER(OFFSET('Water Data'!$I$4,0,10*ROW('Water Data'!I9))),'Data Summary'!CH15="Yes"),100-OFFSET('Water Data'!$I$4,0,10*ROW('Water Data'!I9)),NA())</f>
        <v>#N/A</v>
      </c>
      <c r="T15" s="517" t="e">
        <f ca="1">+IF(AND(ISNUMBER(OFFSET('Water Data'!$I$6,0,10*ROW('Water Data'!I9))),'Data Summary'!CI15="Yes"),OFFSET('Water Data'!$I$6,0,10*ROW('Water Data'!I9)),NA())</f>
        <v>#N/A</v>
      </c>
      <c r="U15" s="517" t="e">
        <f ca="1">+IF(AND(ISNUMBER(OFFSET('Water Data'!$I$9,0,10*ROW('Water Data'!I9))),'Data Summary'!CJ15="Yes"),OFFSET('Water Data'!$I$9,0,10*ROW('Water Data'!I9)),NA())</f>
        <v>#N/A</v>
      </c>
      <c r="V15" s="518" t="e">
        <f ca="1">+IF(AND(ISNUMBER(OFFSET('Sanitation Data'!$D$4,0,10*ROW('Sanitation Data'!D9))),'Data Summary'!CK15="Yes"),100-OFFSET('Sanitation Data'!$D$4,0,10*ROW('Sanitation Data'!D9)),NA())</f>
        <v>#N/A</v>
      </c>
      <c r="W15" s="518" t="e">
        <f ca="1">+IF(AND(ISNUMBER(OFFSET('Sanitation Data'!$D$6,0,10*ROW('Sanitation Data'!D9))),'Data Summary'!CL15="Yes"),OFFSET('Sanitation Data'!$D$6,0,10*ROW('Sanitation Data'!D9)),NA())</f>
        <v>#N/A</v>
      </c>
      <c r="X15" s="518" t="e">
        <f ca="1">+IF(AND(ISNUMBER(OFFSET('Sanitation Data'!$D$10,0,10*ROW('Sanitation Data'!D9))),'Data Summary'!CM15="Yes"),OFFSET('Sanitation Data'!$D$10,0,10*ROW('Sanitation Data'!D9)),NA())</f>
        <v>#N/A</v>
      </c>
      <c r="Y15" s="518" t="e">
        <f ca="1">+IF(AND(ISNUMBER(OFFSET('Sanitation Data'!$D$11,0,10*ROW('Sanitation Data'!D9))),'Data Summary'!CN15="Yes"),OFFSET('Sanitation Data'!$D$11,0,10*ROW('Sanitation Data'!D9)),NA())</f>
        <v>#N/A</v>
      </c>
      <c r="Z15" s="518" t="e">
        <f ca="1">+IF(AND(ISNUMBER(OFFSET('Sanitation Data'!$D$12,0,10*ROW('Sanitation Data'!D9))),'Data Summary'!CO15="Yes"),OFFSET('Sanitation Data'!$D$12,0,10*ROW('Sanitation Data'!D9)),NA())</f>
        <v>#N/A</v>
      </c>
      <c r="AA15" s="518" t="e">
        <f ca="1">+IF(AND(ISNUMBER(OFFSET('Sanitation Data'!$E$4,0,10*ROW('Sanitation Data'!E9))),'Data Summary'!CP15="Yes"),100-OFFSET('Sanitation Data'!$E$4,0,10*ROW('Sanitation Data'!E9)),NA())</f>
        <v>#N/A</v>
      </c>
      <c r="AB15" s="518" t="e">
        <f ca="1">+IF(AND(ISNUMBER(OFFSET('Sanitation Data'!$E$6,0,10*ROW('Sanitation Data'!E9))),'Data Summary'!CQ15="Yes"),OFFSET('Sanitation Data'!$E$6,0,10*ROW('Sanitation Data'!E9)),NA())</f>
        <v>#N/A</v>
      </c>
      <c r="AC15" s="518" t="e">
        <f ca="1">+IF(AND(ISNUMBER(OFFSET('Sanitation Data'!$E$10,0,10*ROW('Sanitation Data'!E9))),'Data Summary'!CR15="Yes"),OFFSET('Sanitation Data'!$E$10,0,10*ROW('Sanitation Data'!E9)),NA())</f>
        <v>#N/A</v>
      </c>
      <c r="AD15" s="518" t="e">
        <f ca="1">+IF(AND(ISNUMBER(OFFSET('Sanitation Data'!$E$11,0,10*ROW('Sanitation Data'!E9))),'Data Summary'!CS15="Yes"),OFFSET('Sanitation Data'!$E$11,0,10*ROW('Sanitation Data'!E9)),NA())</f>
        <v>#N/A</v>
      </c>
      <c r="AE15" s="518" t="e">
        <f ca="1">+IF(AND(ISNUMBER(OFFSET('Sanitation Data'!$E$12,0,10*ROW('Sanitation Data'!E9))),'Data Summary'!CT15="Yes"),OFFSET('Sanitation Data'!$E$12,0,10*ROW('Sanitation Data'!E9)),NA())</f>
        <v>#N/A</v>
      </c>
      <c r="AF15" s="518" t="e">
        <f ca="1">+IF(AND(ISNUMBER(OFFSET('Sanitation Data'!$F$4,0,10*ROW('Sanitation Data'!F9))),'Data Summary'!CU15="Yes"),100-OFFSET('Sanitation Data'!$F$4,0,10*ROW('Sanitation Data'!F9)),NA())</f>
        <v>#N/A</v>
      </c>
      <c r="AG15" s="518" t="e">
        <f ca="1">+IF(AND(ISNUMBER(OFFSET('Sanitation Data'!$F$6,0,10*ROW('Sanitation Data'!F9))),'Data Summary'!CV15="Yes"),OFFSET('Sanitation Data'!$F$6,0,10*ROW('Sanitation Data'!F9)),NA())</f>
        <v>#N/A</v>
      </c>
      <c r="AH15" s="518" t="e">
        <f ca="1">+IF(AND(ISNUMBER(OFFSET('Sanitation Data'!$F$10,0,10*ROW('Sanitation Data'!F9))),'Data Summary'!CW15="Yes"),OFFSET('Sanitation Data'!$F$10,0,10*ROW('Sanitation Data'!F9)),NA())</f>
        <v>#N/A</v>
      </c>
      <c r="AI15" s="518" t="e">
        <f ca="1">+IF(AND(ISNUMBER(OFFSET('Sanitation Data'!$F$11,0,10*ROW('Sanitation Data'!F9))),'Data Summary'!CX15="Yes"),OFFSET('Sanitation Data'!$F$11,0,10*ROW('Sanitation Data'!F9)),NA())</f>
        <v>#N/A</v>
      </c>
      <c r="AJ15" s="518" t="e">
        <f ca="1">+IF(AND(ISNUMBER(OFFSET('Sanitation Data'!$F$12,0,10*ROW('Sanitation Data'!F9))),'Data Summary'!CY15="Yes"),OFFSET('Sanitation Data'!$F$12,0,10*ROW('Sanitation Data'!F9)),NA())</f>
        <v>#N/A</v>
      </c>
      <c r="AK15" s="518" t="e">
        <f ca="1">+IF(AND(ISNUMBER(OFFSET('Sanitation Data'!$G$4,0,10*ROW('Sanitation Data'!G9))),'Data Summary'!CZ15="Yes"),100-OFFSET('Sanitation Data'!$G$4,0,10*ROW('Sanitation Data'!G9)),NA())</f>
        <v>#N/A</v>
      </c>
      <c r="AL15" s="518" t="e">
        <f ca="1">+IF(AND(ISNUMBER(OFFSET('Sanitation Data'!$G$6,0,10*ROW('Sanitation Data'!G9))),'Data Summary'!DA15="Yes"),OFFSET('Sanitation Data'!$G$6,0,10*ROW('Sanitation Data'!G9)),NA())</f>
        <v>#N/A</v>
      </c>
      <c r="AM15" s="518" t="e">
        <f ca="1">+IF(AND(ISNUMBER(OFFSET('Sanitation Data'!$G$10,0,10*ROW('Sanitation Data'!G9))),'Data Summary'!DB15="Yes"),OFFSET('Sanitation Data'!$G$10,0,10*ROW('Sanitation Data'!G9)),NA())</f>
        <v>#N/A</v>
      </c>
      <c r="AN15" s="518" t="e">
        <f ca="1">+IF(AND(ISNUMBER(OFFSET('Sanitation Data'!$G$11,0,10*ROW('Sanitation Data'!G9))),'Data Summary'!DC15="Yes"),OFFSET('Sanitation Data'!$G$11,0,10*ROW('Sanitation Data'!G9)),NA())</f>
        <v>#N/A</v>
      </c>
      <c r="AO15" s="518" t="e">
        <f ca="1">+IF(AND(ISNUMBER(OFFSET('Sanitation Data'!$G$12,0,10*ROW('Sanitation Data'!G9))),'Data Summary'!DD15="Yes"),OFFSET('Sanitation Data'!$G$12,0,10*ROW('Sanitation Data'!G9)),NA())</f>
        <v>#N/A</v>
      </c>
      <c r="AP15" s="518" t="e">
        <f ca="1">+IF(AND(ISNUMBER(OFFSET('Sanitation Data'!$H$4,0,10*ROW('Sanitation Data'!H9))),'Data Summary'!DE15="Yes"),100-OFFSET('Sanitation Data'!$H$4,0,10*ROW('Sanitation Data'!H9)),NA())</f>
        <v>#N/A</v>
      </c>
      <c r="AQ15" s="518" t="e">
        <f ca="1">+IF(AND(ISNUMBER(OFFSET('Sanitation Data'!$H$6,0,10*ROW('Sanitation Data'!H9))),'Data Summary'!DF15="Yes"),OFFSET('Sanitation Data'!$H$6,0,10*ROW('Sanitation Data'!H9)),NA())</f>
        <v>#N/A</v>
      </c>
      <c r="AR15" s="518" t="e">
        <f ca="1">+IF(AND(ISNUMBER(OFFSET('Sanitation Data'!$H$10,0,10*ROW('Sanitation Data'!H9))),'Data Summary'!DG15="Yes"),OFFSET('Sanitation Data'!$H$10,0,10*ROW('Sanitation Data'!H9)),NA())</f>
        <v>#N/A</v>
      </c>
      <c r="AS15" s="518" t="e">
        <f ca="1">+IF(AND(ISNUMBER(OFFSET('Sanitation Data'!$H$11,0,10*ROW('Sanitation Data'!H9))),'Data Summary'!DH15="Yes"),OFFSET('Sanitation Data'!$H$11,0,10*ROW('Sanitation Data'!H9)),NA())</f>
        <v>#N/A</v>
      </c>
      <c r="AT15" s="518" t="e">
        <f ca="1">+IF(AND(ISNUMBER(OFFSET('Sanitation Data'!$H$12,0,10*ROW('Sanitation Data'!H9))),'Data Summary'!DI15="Yes"),OFFSET('Sanitation Data'!$H$12,0,10*ROW('Sanitation Data'!H9)),NA())</f>
        <v>#N/A</v>
      </c>
      <c r="AU15" s="518" t="e">
        <f ca="1">+IF(AND(ISNUMBER(OFFSET('Sanitation Data'!$I$4,0,10*ROW('Sanitation Data'!I9))),'Data Summary'!DJ15="Yes"),100-OFFSET('Sanitation Data'!$I$4,0,10*ROW('Sanitation Data'!I9)),NA())</f>
        <v>#N/A</v>
      </c>
      <c r="AV15" s="518" t="e">
        <f ca="1">+IF(AND(ISNUMBER(OFFSET('Sanitation Data'!$I$6,0,10*ROW('Sanitation Data'!I9))),'Data Summary'!DK15="Yes"),OFFSET('Sanitation Data'!$I$6,0,10*ROW('Sanitation Data'!I9)),NA())</f>
        <v>#N/A</v>
      </c>
      <c r="AW15" s="518" t="e">
        <f ca="1">+IF(AND(ISNUMBER(OFFSET('Sanitation Data'!$I$10,0,10*ROW('Sanitation Data'!I9))),'Data Summary'!DL15="Yes"),OFFSET('Sanitation Data'!$I$10,0,10*ROW('Sanitation Data'!I9)),NA())</f>
        <v>#N/A</v>
      </c>
      <c r="AX15" s="518" t="e">
        <f ca="1">+IF(AND(ISNUMBER(OFFSET('Sanitation Data'!$I$11,0,10*ROW('Sanitation Data'!I9))),'Data Summary'!DM15="Yes"),OFFSET('Sanitation Data'!$I$11,0,10*ROW('Sanitation Data'!I9)),NA())</f>
        <v>#N/A</v>
      </c>
      <c r="AY15" s="518" t="e">
        <f ca="1">+IF(AND(ISNUMBER(OFFSET('Sanitation Data'!$I$12,0,10*ROW('Sanitation Data'!I9))),'Data Summary'!DN15="Yes"),OFFSET('Sanitation Data'!$I$12,0,10*ROW('Sanitation Data'!I9)),NA())</f>
        <v>#N/A</v>
      </c>
      <c r="AZ15" s="519" t="e">
        <f ca="1">+IF(AND(ISNUMBER(OFFSET('Hygiene Data'!$D$5,0,10*ROW('Hygiene Data'!D9))),'Data Summary'!DO15="Yes"),OFFSET('Hygiene Data'!$D$5,0,10*ROW('Hygiene Data'!D9)),NA())</f>
        <v>#N/A</v>
      </c>
      <c r="BA15" s="519" t="e">
        <f ca="1">+IF(AND(ISNUMBER(OFFSET('Hygiene Data'!$D$7,0,10*ROW('Hygiene Data'!D9))),'Data Summary'!DP15="Yes"),OFFSET('Hygiene Data'!$D$7,0,10*ROW('Hygiene Data'!D9)),NA())</f>
        <v>#N/A</v>
      </c>
      <c r="BB15" s="519" t="e">
        <f ca="1">+IF(AND(ISNUMBER(OFFSET('Hygiene Data'!$D$9,0,10*ROW('Hygiene Data'!D9))),'Data Summary'!DQ15="Yes"),OFFSET('Hygiene Data'!$D$9,0,10*ROW('Hygiene Data'!D9)),NA())</f>
        <v>#N/A</v>
      </c>
      <c r="BC15" s="519" t="e">
        <f ca="1">+IF(AND(ISNUMBER(OFFSET('Hygiene Data'!$E$5,0,10*ROW('Hygiene Data'!E9))),'Data Summary'!DR15="Yes"),OFFSET('Hygiene Data'!$E$5,0,10*ROW('Hygiene Data'!E9)),NA())</f>
        <v>#N/A</v>
      </c>
      <c r="BD15" s="519" t="e">
        <f ca="1">+IF(AND(ISNUMBER(OFFSET('Hygiene Data'!$E$7,0,10*ROW('Hygiene Data'!E9))),'Data Summary'!DS15="Yes"),OFFSET('Hygiene Data'!$E$7,0,10*ROW('Hygiene Data'!E9)),NA())</f>
        <v>#N/A</v>
      </c>
      <c r="BE15" s="519" t="e">
        <f ca="1">+IF(AND(ISNUMBER(OFFSET('Hygiene Data'!$E$9,0,10*ROW('Hygiene Data'!E9))),'Data Summary'!DT15="Yes"),OFFSET('Hygiene Data'!$E$9,0,10*ROW('Hygiene Data'!E9)),NA())</f>
        <v>#N/A</v>
      </c>
      <c r="BF15" s="519" t="e">
        <f ca="1">+IF(AND(ISNUMBER(OFFSET('Hygiene Data'!$F$5,0,10*ROW('Hygiene Data'!F9))),'Data Summary'!DU15="Yes"),OFFSET('Hygiene Data'!$F$5,0,10*ROW('Hygiene Data'!F9)),NA())</f>
        <v>#N/A</v>
      </c>
      <c r="BG15" s="519" t="e">
        <f ca="1">+IF(AND(ISNUMBER(OFFSET('Hygiene Data'!$F$7,0,10*ROW('Hygiene Data'!F9))),'Data Summary'!DV15="Yes"),OFFSET('Hygiene Data'!$F$7,0,10*ROW('Hygiene Data'!F9)),NA())</f>
        <v>#N/A</v>
      </c>
      <c r="BH15" s="519" t="e">
        <f ca="1">+IF(AND(ISNUMBER(OFFSET('Hygiene Data'!$F$9,0,10*ROW('Hygiene Data'!F9))),'Data Summary'!DW15="Yes"),OFFSET('Hygiene Data'!$F$9,0,10*ROW('Hygiene Data'!F9)),NA())</f>
        <v>#N/A</v>
      </c>
      <c r="BI15" s="519" t="e">
        <f ca="1">+IF(AND(ISNUMBER(OFFSET('Hygiene Data'!$G$5,0,10*ROW('Hygiene Data'!G9))),'Data Summary'!DX15="Yes"),OFFSET('Hygiene Data'!$G$5,0,10*ROW('Hygiene Data'!G9)),NA())</f>
        <v>#N/A</v>
      </c>
      <c r="BJ15" s="519" t="e">
        <f ca="1">+IF(AND(ISNUMBER(OFFSET('Hygiene Data'!$G$7,0,10*ROW('Hygiene Data'!G9))),'Data Summary'!DY15="Yes"),OFFSET('Hygiene Data'!$G$7,0,10*ROW('Hygiene Data'!G9)),NA())</f>
        <v>#N/A</v>
      </c>
      <c r="BK15" s="519" t="e">
        <f ca="1">+IF(AND(ISNUMBER(OFFSET('Hygiene Data'!$G$9,0,10*ROW('Hygiene Data'!G9))),'Data Summary'!DZ15="Yes"),OFFSET('Hygiene Data'!$G$9,0,10*ROW('Hygiene Data'!G9)),NA())</f>
        <v>#N/A</v>
      </c>
      <c r="BL15" s="519" t="e">
        <f ca="1">+IF(AND(ISNUMBER(OFFSET('Hygiene Data'!$H$5,0,10*ROW('Hygiene Data'!H9))),'Data Summary'!EA15="Yes"),OFFSET('Hygiene Data'!$H$5,0,10*ROW('Hygiene Data'!H9)),NA())</f>
        <v>#N/A</v>
      </c>
      <c r="BM15" s="519" t="e">
        <f ca="1">+IF(AND(ISNUMBER(OFFSET('Hygiene Data'!$H$7,0,10*ROW('Hygiene Data'!H9))),'Data Summary'!EB15="Yes"),OFFSET('Hygiene Data'!$H$7,0,10*ROW('Hygiene Data'!H9)),NA())</f>
        <v>#N/A</v>
      </c>
      <c r="BN15" s="519" t="e">
        <f ca="1">+IF(AND(ISNUMBER(OFFSET('Hygiene Data'!$H$9,0,10*ROW('Hygiene Data'!H9))),'Data Summary'!EC15="Yes"),OFFSET('Hygiene Data'!$H$9,0,10*ROW('Hygiene Data'!H9)),NA())</f>
        <v>#N/A</v>
      </c>
      <c r="BO15" s="519" t="e">
        <f ca="1">+IF(AND(ISNUMBER(OFFSET('Hygiene Data'!$I$5,0,10*ROW('Hygiene Data'!I9))),'Data Summary'!ED15="Yes"),OFFSET('Hygiene Data'!$I$5,0,10*ROW('Hygiene Data'!I9)),NA())</f>
        <v>#N/A</v>
      </c>
      <c r="BP15" s="519" t="e">
        <f ca="1">+IF(AND(ISNUMBER(OFFSET('Hygiene Data'!$I$7,0,10*ROW('Hygiene Data'!I9))),'Data Summary'!EE15="Yes"),OFFSET('Hygiene Data'!$I$7,0,10*ROW('Hygiene Data'!I9)),NA())</f>
        <v>#N/A</v>
      </c>
      <c r="BQ15" s="519" t="e">
        <f ca="1">+IF(AND(ISNUMBER(OFFSET('Hygiene Data'!$I$9,0,10*ROW('Hygiene Data'!I9))),'Data Summary'!EF15="Yes"),OFFSET('Hygiene Data'!$I$9,0,10*ROW('Hygiene Data'!I9)),NA())</f>
        <v>#N/A</v>
      </c>
    </row>
    <row r="16" spans="1:69" x14ac:dyDescent="0.25">
      <c r="A16" s="515" t="e">
        <f ca="1">+RIGHT('Data Summary'!A16,LEN('Data Summary'!A16)-9)</f>
        <v>#VALUE!</v>
      </c>
      <c r="B16" s="489" t="str">
        <f ca="1">+IF(ISTEXT('Data Summary'!B16),'Data Summary'!B16,"")</f>
        <v/>
      </c>
      <c r="C16" s="516" t="e">
        <f ca="1">+VALUE('Data Summary'!C16)</f>
        <v>#VALUE!</v>
      </c>
      <c r="D16" s="517" t="e">
        <f ca="1">+IF(AND(ISNUMBER(OFFSET('Water Data'!$D$4,0,10*ROW('Water Data'!D10))),'Data Summary'!BS16="Yes"),100-OFFSET('Water Data'!$D$4,0,10*ROW('Water Data'!D10)),NA())</f>
        <v>#N/A</v>
      </c>
      <c r="E16" s="517" t="e">
        <f ca="1">+IF(AND(ISNUMBER(OFFSET('Water Data'!$D$6,0,10*ROW('Water Data'!D10))),'Data Summary'!BT16="Yes"),OFFSET('Water Data'!$D$6,0,10*ROW('Water Data'!D10)),NA())</f>
        <v>#N/A</v>
      </c>
      <c r="F16" s="517" t="e">
        <f ca="1">+IF(AND(ISNUMBER(OFFSET('Water Data'!$D$9,0,10*ROW('Water Data'!D10))),'Data Summary'!BU16="Yes"),OFFSET('Water Data'!$D$9,0,10*ROW('Water Data'!D10)),NA())</f>
        <v>#N/A</v>
      </c>
      <c r="G16" s="517" t="e">
        <f ca="1">+IF(AND(ISNUMBER(OFFSET('Water Data'!$E$4,0,10*ROW('Water Data'!E10))),'Data Summary'!BV16="Yes"),100-OFFSET('Water Data'!$E$4,0,10*ROW('Water Data'!E10)),NA())</f>
        <v>#N/A</v>
      </c>
      <c r="H16" s="517" t="e">
        <f ca="1">+IF(AND(ISNUMBER(OFFSET('Water Data'!$E$6,0,10*ROW('Water Data'!E10))),'Data Summary'!BW16="Yes"),OFFSET('Water Data'!$E$6,0,10*ROW('Water Data'!E10)),NA())</f>
        <v>#N/A</v>
      </c>
      <c r="I16" s="517" t="e">
        <f ca="1">+IF(AND(ISNUMBER(OFFSET('Water Data'!$E$9,0,10*ROW('Water Data'!E10))),'Data Summary'!BX16="Yes"),OFFSET('Water Data'!$E$9,0,10*ROW('Water Data'!E10)),NA())</f>
        <v>#N/A</v>
      </c>
      <c r="J16" s="517" t="e">
        <f ca="1">+IF(AND(ISNUMBER(OFFSET('Water Data'!$F$4,0,10*ROW('Water Data'!F10))),'Data Summary'!BY16="Yes"),100-OFFSET('Water Data'!$F$4,0,10*ROW('Water Data'!F10)),NA())</f>
        <v>#N/A</v>
      </c>
      <c r="K16" s="517" t="e">
        <f ca="1">+IF(AND(ISNUMBER(OFFSET('Water Data'!$F$6,0,10*ROW('Water Data'!F10))),'Data Summary'!BZ16="Yes"),OFFSET('Water Data'!$F$6,0,10*ROW('Water Data'!F10)),NA())</f>
        <v>#N/A</v>
      </c>
      <c r="L16" s="517" t="e">
        <f ca="1">+IF(AND(ISNUMBER(OFFSET('Water Data'!$F$9,0,10*ROW('Water Data'!F10))),'Data Summary'!CA16="Yes"),OFFSET('Water Data'!$F$9,0,10*ROW('Water Data'!F10)),NA())</f>
        <v>#N/A</v>
      </c>
      <c r="M16" s="517" t="e">
        <f ca="1">+IF(AND(ISNUMBER(OFFSET('Water Data'!$G$4,0,10*ROW('Water Data'!G10))),'Data Summary'!CB16="Yes"),100-OFFSET('Water Data'!$G$4,0,10*ROW('Water Data'!G10)),NA())</f>
        <v>#N/A</v>
      </c>
      <c r="N16" s="517" t="e">
        <f ca="1">+IF(AND(ISNUMBER(OFFSET('Water Data'!$G$6,0,10*ROW('Water Data'!G10))),'Data Summary'!CC16="Yes"),OFFSET('Water Data'!$G$6,0,10*ROW('Water Data'!G10)),NA())</f>
        <v>#N/A</v>
      </c>
      <c r="O16" s="517" t="e">
        <f ca="1">+IF(AND(ISNUMBER(OFFSET('Water Data'!$G$9,0,10*ROW('Water Data'!G10))),'Data Summary'!CD16="Yes"),OFFSET('Water Data'!$G$9,0,10*ROW('Water Data'!G10)),NA())</f>
        <v>#N/A</v>
      </c>
      <c r="P16" s="517" t="e">
        <f ca="1">+IF(AND(ISNUMBER(OFFSET('Water Data'!$H$4,0,10*ROW('Water Data'!H10))),'Data Summary'!CE16="Yes"),100-OFFSET('Water Data'!$H$4,0,10*ROW('Water Data'!H10)),NA())</f>
        <v>#N/A</v>
      </c>
      <c r="Q16" s="517" t="e">
        <f ca="1">+IF(AND(ISNUMBER(OFFSET('Water Data'!$H$6,0,10*ROW('Water Data'!H10))),'Data Summary'!CF16="Yes"),OFFSET('Water Data'!$H$6,0,10*ROW('Water Data'!H10)),NA())</f>
        <v>#N/A</v>
      </c>
      <c r="R16" s="517" t="e">
        <f ca="1">+IF(AND(ISNUMBER(OFFSET('Water Data'!$H$9,0,10*ROW('Water Data'!H10))),'Data Summary'!CG16="Yes"),OFFSET('Water Data'!$H$9,0,10*ROW('Water Data'!H10)),NA())</f>
        <v>#N/A</v>
      </c>
      <c r="S16" s="517" t="e">
        <f ca="1">+IF(AND(ISNUMBER(OFFSET('Water Data'!$I$4,0,10*ROW('Water Data'!I10))),'Data Summary'!CH16="Yes"),100-OFFSET('Water Data'!$I$4,0,10*ROW('Water Data'!I10)),NA())</f>
        <v>#N/A</v>
      </c>
      <c r="T16" s="517" t="e">
        <f ca="1">+IF(AND(ISNUMBER(OFFSET('Water Data'!$I$6,0,10*ROW('Water Data'!I10))),'Data Summary'!CI16="Yes"),OFFSET('Water Data'!$I$6,0,10*ROW('Water Data'!I10)),NA())</f>
        <v>#N/A</v>
      </c>
      <c r="U16" s="517" t="e">
        <f ca="1">+IF(AND(ISNUMBER(OFFSET('Water Data'!$I$9,0,10*ROW('Water Data'!I10))),'Data Summary'!CJ16="Yes"),OFFSET('Water Data'!$I$9,0,10*ROW('Water Data'!I10)),NA())</f>
        <v>#N/A</v>
      </c>
      <c r="V16" s="518" t="e">
        <f ca="1">+IF(AND(ISNUMBER(OFFSET('Sanitation Data'!$D$4,0,10*ROW('Sanitation Data'!D10))),'Data Summary'!CK16="Yes"),100-OFFSET('Sanitation Data'!$D$4,0,10*ROW('Sanitation Data'!D10)),NA())</f>
        <v>#N/A</v>
      </c>
      <c r="W16" s="518" t="e">
        <f ca="1">+IF(AND(ISNUMBER(OFFSET('Sanitation Data'!$D$6,0,10*ROW('Sanitation Data'!D10))),'Data Summary'!CL16="Yes"),OFFSET('Sanitation Data'!$D$6,0,10*ROW('Sanitation Data'!D10)),NA())</f>
        <v>#N/A</v>
      </c>
      <c r="X16" s="518" t="e">
        <f ca="1">+IF(AND(ISNUMBER(OFFSET('Sanitation Data'!$D$10,0,10*ROW('Sanitation Data'!D10))),'Data Summary'!CM16="Yes"),OFFSET('Sanitation Data'!$D$10,0,10*ROW('Sanitation Data'!D10)),NA())</f>
        <v>#N/A</v>
      </c>
      <c r="Y16" s="518" t="e">
        <f ca="1">+IF(AND(ISNUMBER(OFFSET('Sanitation Data'!$D$11,0,10*ROW('Sanitation Data'!D10))),'Data Summary'!CN16="Yes"),OFFSET('Sanitation Data'!$D$11,0,10*ROW('Sanitation Data'!D10)),NA())</f>
        <v>#N/A</v>
      </c>
      <c r="Z16" s="518" t="e">
        <f ca="1">+IF(AND(ISNUMBER(OFFSET('Sanitation Data'!$D$12,0,10*ROW('Sanitation Data'!D10))),'Data Summary'!CO16="Yes"),OFFSET('Sanitation Data'!$D$12,0,10*ROW('Sanitation Data'!D10)),NA())</f>
        <v>#N/A</v>
      </c>
      <c r="AA16" s="518" t="e">
        <f ca="1">+IF(AND(ISNUMBER(OFFSET('Sanitation Data'!$E$4,0,10*ROW('Sanitation Data'!E10))),'Data Summary'!CP16="Yes"),100-OFFSET('Sanitation Data'!$E$4,0,10*ROW('Sanitation Data'!E10)),NA())</f>
        <v>#N/A</v>
      </c>
      <c r="AB16" s="518" t="e">
        <f ca="1">+IF(AND(ISNUMBER(OFFSET('Sanitation Data'!$E$6,0,10*ROW('Sanitation Data'!E10))),'Data Summary'!CQ16="Yes"),OFFSET('Sanitation Data'!$E$6,0,10*ROW('Sanitation Data'!E10)),NA())</f>
        <v>#N/A</v>
      </c>
      <c r="AC16" s="518" t="e">
        <f ca="1">+IF(AND(ISNUMBER(OFFSET('Sanitation Data'!$E$10,0,10*ROW('Sanitation Data'!E10))),'Data Summary'!CR16="Yes"),OFFSET('Sanitation Data'!$E$10,0,10*ROW('Sanitation Data'!E10)),NA())</f>
        <v>#N/A</v>
      </c>
      <c r="AD16" s="518" t="e">
        <f ca="1">+IF(AND(ISNUMBER(OFFSET('Sanitation Data'!$E$11,0,10*ROW('Sanitation Data'!E10))),'Data Summary'!CS16="Yes"),OFFSET('Sanitation Data'!$E$11,0,10*ROW('Sanitation Data'!E10)),NA())</f>
        <v>#N/A</v>
      </c>
      <c r="AE16" s="518" t="e">
        <f ca="1">+IF(AND(ISNUMBER(OFFSET('Sanitation Data'!$E$12,0,10*ROW('Sanitation Data'!E10))),'Data Summary'!CT16="Yes"),OFFSET('Sanitation Data'!$E$12,0,10*ROW('Sanitation Data'!E10)),NA())</f>
        <v>#N/A</v>
      </c>
      <c r="AF16" s="518" t="e">
        <f ca="1">+IF(AND(ISNUMBER(OFFSET('Sanitation Data'!$F$4,0,10*ROW('Sanitation Data'!F10))),'Data Summary'!CU16="Yes"),100-OFFSET('Sanitation Data'!$F$4,0,10*ROW('Sanitation Data'!F10)),NA())</f>
        <v>#N/A</v>
      </c>
      <c r="AG16" s="518" t="e">
        <f ca="1">+IF(AND(ISNUMBER(OFFSET('Sanitation Data'!$F$6,0,10*ROW('Sanitation Data'!F10))),'Data Summary'!CV16="Yes"),OFFSET('Sanitation Data'!$F$6,0,10*ROW('Sanitation Data'!F10)),NA())</f>
        <v>#N/A</v>
      </c>
      <c r="AH16" s="518" t="e">
        <f ca="1">+IF(AND(ISNUMBER(OFFSET('Sanitation Data'!$F$10,0,10*ROW('Sanitation Data'!F10))),'Data Summary'!CW16="Yes"),OFFSET('Sanitation Data'!$F$10,0,10*ROW('Sanitation Data'!F10)),NA())</f>
        <v>#N/A</v>
      </c>
      <c r="AI16" s="518" t="e">
        <f ca="1">+IF(AND(ISNUMBER(OFFSET('Sanitation Data'!$F$11,0,10*ROW('Sanitation Data'!F10))),'Data Summary'!CX16="Yes"),OFFSET('Sanitation Data'!$F$11,0,10*ROW('Sanitation Data'!F10)),NA())</f>
        <v>#N/A</v>
      </c>
      <c r="AJ16" s="518" t="e">
        <f ca="1">+IF(AND(ISNUMBER(OFFSET('Sanitation Data'!$F$12,0,10*ROW('Sanitation Data'!F10))),'Data Summary'!CY16="Yes"),OFFSET('Sanitation Data'!$F$12,0,10*ROW('Sanitation Data'!F10)),NA())</f>
        <v>#N/A</v>
      </c>
      <c r="AK16" s="518" t="e">
        <f ca="1">+IF(AND(ISNUMBER(OFFSET('Sanitation Data'!$G$4,0,10*ROW('Sanitation Data'!G10))),'Data Summary'!CZ16="Yes"),100-OFFSET('Sanitation Data'!$G$4,0,10*ROW('Sanitation Data'!G10)),NA())</f>
        <v>#N/A</v>
      </c>
      <c r="AL16" s="518" t="e">
        <f ca="1">+IF(AND(ISNUMBER(OFFSET('Sanitation Data'!$G$6,0,10*ROW('Sanitation Data'!G10))),'Data Summary'!DA16="Yes"),OFFSET('Sanitation Data'!$G$6,0,10*ROW('Sanitation Data'!G10)),NA())</f>
        <v>#N/A</v>
      </c>
      <c r="AM16" s="518" t="e">
        <f ca="1">+IF(AND(ISNUMBER(OFFSET('Sanitation Data'!$G$10,0,10*ROW('Sanitation Data'!G10))),'Data Summary'!DB16="Yes"),OFFSET('Sanitation Data'!$G$10,0,10*ROW('Sanitation Data'!G10)),NA())</f>
        <v>#N/A</v>
      </c>
      <c r="AN16" s="518" t="e">
        <f ca="1">+IF(AND(ISNUMBER(OFFSET('Sanitation Data'!$G$11,0,10*ROW('Sanitation Data'!G10))),'Data Summary'!DC16="Yes"),OFFSET('Sanitation Data'!$G$11,0,10*ROW('Sanitation Data'!G10)),NA())</f>
        <v>#N/A</v>
      </c>
      <c r="AO16" s="518" t="e">
        <f ca="1">+IF(AND(ISNUMBER(OFFSET('Sanitation Data'!$G$12,0,10*ROW('Sanitation Data'!G10))),'Data Summary'!DD16="Yes"),OFFSET('Sanitation Data'!$G$12,0,10*ROW('Sanitation Data'!G10)),NA())</f>
        <v>#N/A</v>
      </c>
      <c r="AP16" s="518" t="e">
        <f ca="1">+IF(AND(ISNUMBER(OFFSET('Sanitation Data'!$H$4,0,10*ROW('Sanitation Data'!H10))),'Data Summary'!DE16="Yes"),100-OFFSET('Sanitation Data'!$H$4,0,10*ROW('Sanitation Data'!H10)),NA())</f>
        <v>#N/A</v>
      </c>
      <c r="AQ16" s="518" t="e">
        <f ca="1">+IF(AND(ISNUMBER(OFFSET('Sanitation Data'!$H$6,0,10*ROW('Sanitation Data'!H10))),'Data Summary'!DF16="Yes"),OFFSET('Sanitation Data'!$H$6,0,10*ROW('Sanitation Data'!H10)),NA())</f>
        <v>#N/A</v>
      </c>
      <c r="AR16" s="518" t="e">
        <f ca="1">+IF(AND(ISNUMBER(OFFSET('Sanitation Data'!$H$10,0,10*ROW('Sanitation Data'!H10))),'Data Summary'!DG16="Yes"),OFFSET('Sanitation Data'!$H$10,0,10*ROW('Sanitation Data'!H10)),NA())</f>
        <v>#N/A</v>
      </c>
      <c r="AS16" s="518" t="e">
        <f ca="1">+IF(AND(ISNUMBER(OFFSET('Sanitation Data'!$H$11,0,10*ROW('Sanitation Data'!H10))),'Data Summary'!DH16="Yes"),OFFSET('Sanitation Data'!$H$11,0,10*ROW('Sanitation Data'!H10)),NA())</f>
        <v>#N/A</v>
      </c>
      <c r="AT16" s="518" t="e">
        <f ca="1">+IF(AND(ISNUMBER(OFFSET('Sanitation Data'!$H$12,0,10*ROW('Sanitation Data'!H10))),'Data Summary'!DI16="Yes"),OFFSET('Sanitation Data'!$H$12,0,10*ROW('Sanitation Data'!H10)),NA())</f>
        <v>#N/A</v>
      </c>
      <c r="AU16" s="518" t="e">
        <f ca="1">+IF(AND(ISNUMBER(OFFSET('Sanitation Data'!$I$4,0,10*ROW('Sanitation Data'!I10))),'Data Summary'!DJ16="Yes"),100-OFFSET('Sanitation Data'!$I$4,0,10*ROW('Sanitation Data'!I10)),NA())</f>
        <v>#N/A</v>
      </c>
      <c r="AV16" s="518" t="e">
        <f ca="1">+IF(AND(ISNUMBER(OFFSET('Sanitation Data'!$I$6,0,10*ROW('Sanitation Data'!I10))),'Data Summary'!DK16="Yes"),OFFSET('Sanitation Data'!$I$6,0,10*ROW('Sanitation Data'!I10)),NA())</f>
        <v>#N/A</v>
      </c>
      <c r="AW16" s="518" t="e">
        <f ca="1">+IF(AND(ISNUMBER(OFFSET('Sanitation Data'!$I$10,0,10*ROW('Sanitation Data'!I10))),'Data Summary'!DL16="Yes"),OFFSET('Sanitation Data'!$I$10,0,10*ROW('Sanitation Data'!I10)),NA())</f>
        <v>#N/A</v>
      </c>
      <c r="AX16" s="518" t="e">
        <f ca="1">+IF(AND(ISNUMBER(OFFSET('Sanitation Data'!$I$11,0,10*ROW('Sanitation Data'!I10))),'Data Summary'!DM16="Yes"),OFFSET('Sanitation Data'!$I$11,0,10*ROW('Sanitation Data'!I10)),NA())</f>
        <v>#N/A</v>
      </c>
      <c r="AY16" s="518" t="e">
        <f ca="1">+IF(AND(ISNUMBER(OFFSET('Sanitation Data'!$I$12,0,10*ROW('Sanitation Data'!I10))),'Data Summary'!DN16="Yes"),OFFSET('Sanitation Data'!$I$12,0,10*ROW('Sanitation Data'!I10)),NA())</f>
        <v>#N/A</v>
      </c>
      <c r="AZ16" s="519" t="e">
        <f ca="1">+IF(AND(ISNUMBER(OFFSET('Hygiene Data'!$D$5,0,10*ROW('Hygiene Data'!D10))),'Data Summary'!DO16="Yes"),OFFSET('Hygiene Data'!$D$5,0,10*ROW('Hygiene Data'!D10)),NA())</f>
        <v>#N/A</v>
      </c>
      <c r="BA16" s="519" t="e">
        <f ca="1">+IF(AND(ISNUMBER(OFFSET('Hygiene Data'!$D$7,0,10*ROW('Hygiene Data'!D10))),'Data Summary'!DP16="Yes"),OFFSET('Hygiene Data'!$D$7,0,10*ROW('Hygiene Data'!D10)),NA())</f>
        <v>#N/A</v>
      </c>
      <c r="BB16" s="519" t="e">
        <f ca="1">+IF(AND(ISNUMBER(OFFSET('Hygiene Data'!$D$9,0,10*ROW('Hygiene Data'!D10))),'Data Summary'!DQ16="Yes"),OFFSET('Hygiene Data'!$D$9,0,10*ROW('Hygiene Data'!D10)),NA())</f>
        <v>#N/A</v>
      </c>
      <c r="BC16" s="519" t="e">
        <f ca="1">+IF(AND(ISNUMBER(OFFSET('Hygiene Data'!$E$5,0,10*ROW('Hygiene Data'!E10))),'Data Summary'!DR16="Yes"),OFFSET('Hygiene Data'!$E$5,0,10*ROW('Hygiene Data'!E10)),NA())</f>
        <v>#N/A</v>
      </c>
      <c r="BD16" s="519" t="e">
        <f ca="1">+IF(AND(ISNUMBER(OFFSET('Hygiene Data'!$E$7,0,10*ROW('Hygiene Data'!E10))),'Data Summary'!DS16="Yes"),OFFSET('Hygiene Data'!$E$7,0,10*ROW('Hygiene Data'!E10)),NA())</f>
        <v>#N/A</v>
      </c>
      <c r="BE16" s="519" t="e">
        <f ca="1">+IF(AND(ISNUMBER(OFFSET('Hygiene Data'!$E$9,0,10*ROW('Hygiene Data'!E10))),'Data Summary'!DT16="Yes"),OFFSET('Hygiene Data'!$E$9,0,10*ROW('Hygiene Data'!E10)),NA())</f>
        <v>#N/A</v>
      </c>
      <c r="BF16" s="519" t="e">
        <f ca="1">+IF(AND(ISNUMBER(OFFSET('Hygiene Data'!$F$5,0,10*ROW('Hygiene Data'!F10))),'Data Summary'!DU16="Yes"),OFFSET('Hygiene Data'!$F$5,0,10*ROW('Hygiene Data'!F10)),NA())</f>
        <v>#N/A</v>
      </c>
      <c r="BG16" s="519" t="e">
        <f ca="1">+IF(AND(ISNUMBER(OFFSET('Hygiene Data'!$F$7,0,10*ROW('Hygiene Data'!F10))),'Data Summary'!DV16="Yes"),OFFSET('Hygiene Data'!$F$7,0,10*ROW('Hygiene Data'!F10)),NA())</f>
        <v>#N/A</v>
      </c>
      <c r="BH16" s="519" t="e">
        <f ca="1">+IF(AND(ISNUMBER(OFFSET('Hygiene Data'!$F$9,0,10*ROW('Hygiene Data'!F10))),'Data Summary'!DW16="Yes"),OFFSET('Hygiene Data'!$F$9,0,10*ROW('Hygiene Data'!F10)),NA())</f>
        <v>#N/A</v>
      </c>
      <c r="BI16" s="519" t="e">
        <f ca="1">+IF(AND(ISNUMBER(OFFSET('Hygiene Data'!$G$5,0,10*ROW('Hygiene Data'!G10))),'Data Summary'!DX16="Yes"),OFFSET('Hygiene Data'!$G$5,0,10*ROW('Hygiene Data'!G10)),NA())</f>
        <v>#N/A</v>
      </c>
      <c r="BJ16" s="519" t="e">
        <f ca="1">+IF(AND(ISNUMBER(OFFSET('Hygiene Data'!$G$7,0,10*ROW('Hygiene Data'!G10))),'Data Summary'!DY16="Yes"),OFFSET('Hygiene Data'!$G$7,0,10*ROW('Hygiene Data'!G10)),NA())</f>
        <v>#N/A</v>
      </c>
      <c r="BK16" s="519" t="e">
        <f ca="1">+IF(AND(ISNUMBER(OFFSET('Hygiene Data'!$G$9,0,10*ROW('Hygiene Data'!G10))),'Data Summary'!DZ16="Yes"),OFFSET('Hygiene Data'!$G$9,0,10*ROW('Hygiene Data'!G10)),NA())</f>
        <v>#N/A</v>
      </c>
      <c r="BL16" s="519" t="e">
        <f ca="1">+IF(AND(ISNUMBER(OFFSET('Hygiene Data'!$H$5,0,10*ROW('Hygiene Data'!H10))),'Data Summary'!EA16="Yes"),OFFSET('Hygiene Data'!$H$5,0,10*ROW('Hygiene Data'!H10)),NA())</f>
        <v>#N/A</v>
      </c>
      <c r="BM16" s="519" t="e">
        <f ca="1">+IF(AND(ISNUMBER(OFFSET('Hygiene Data'!$H$7,0,10*ROW('Hygiene Data'!H10))),'Data Summary'!EB16="Yes"),OFFSET('Hygiene Data'!$H$7,0,10*ROW('Hygiene Data'!H10)),NA())</f>
        <v>#N/A</v>
      </c>
      <c r="BN16" s="519" t="e">
        <f ca="1">+IF(AND(ISNUMBER(OFFSET('Hygiene Data'!$H$9,0,10*ROW('Hygiene Data'!H10))),'Data Summary'!EC16="Yes"),OFFSET('Hygiene Data'!$H$9,0,10*ROW('Hygiene Data'!H10)),NA())</f>
        <v>#N/A</v>
      </c>
      <c r="BO16" s="519" t="e">
        <f ca="1">+IF(AND(ISNUMBER(OFFSET('Hygiene Data'!$I$5,0,10*ROW('Hygiene Data'!I10))),'Data Summary'!ED16="Yes"),OFFSET('Hygiene Data'!$I$5,0,10*ROW('Hygiene Data'!I10)),NA())</f>
        <v>#N/A</v>
      </c>
      <c r="BP16" s="519" t="e">
        <f ca="1">+IF(AND(ISNUMBER(OFFSET('Hygiene Data'!$I$7,0,10*ROW('Hygiene Data'!I10))),'Data Summary'!EE16="Yes"),OFFSET('Hygiene Data'!$I$7,0,10*ROW('Hygiene Data'!I10)),NA())</f>
        <v>#N/A</v>
      </c>
      <c r="BQ16" s="519" t="e">
        <f ca="1">+IF(AND(ISNUMBER(OFFSET('Hygiene Data'!$I$9,0,10*ROW('Hygiene Data'!I10))),'Data Summary'!EF16="Yes"),OFFSET('Hygiene Data'!$I$9,0,10*ROW('Hygiene Data'!I10)),NA())</f>
        <v>#N/A</v>
      </c>
    </row>
    <row r="17" spans="1:69" x14ac:dyDescent="0.25">
      <c r="A17" s="515" t="e">
        <f ca="1">+RIGHT('Data Summary'!A17,LEN('Data Summary'!A17)-9)</f>
        <v>#VALUE!</v>
      </c>
      <c r="B17" s="489" t="str">
        <f ca="1">+IF(ISTEXT('Data Summary'!B17),'Data Summary'!B17,"")</f>
        <v/>
      </c>
      <c r="C17" s="516" t="e">
        <f ca="1">+VALUE('Data Summary'!C17)</f>
        <v>#VALUE!</v>
      </c>
      <c r="D17" s="517" t="e">
        <f ca="1">+IF(AND(ISNUMBER(OFFSET('Water Data'!$D$4,0,10*ROW('Water Data'!D11))),'Data Summary'!BS17="Yes"),100-OFFSET('Water Data'!$D$4,0,10*ROW('Water Data'!D11)),NA())</f>
        <v>#N/A</v>
      </c>
      <c r="E17" s="517" t="e">
        <f ca="1">+IF(AND(ISNUMBER(OFFSET('Water Data'!$D$6,0,10*ROW('Water Data'!D11))),'Data Summary'!BT17="Yes"),OFFSET('Water Data'!$D$6,0,10*ROW('Water Data'!D11)),NA())</f>
        <v>#N/A</v>
      </c>
      <c r="F17" s="517" t="e">
        <f ca="1">+IF(AND(ISNUMBER(OFFSET('Water Data'!$D$9,0,10*ROW('Water Data'!D11))),'Data Summary'!BU17="Yes"),OFFSET('Water Data'!$D$9,0,10*ROW('Water Data'!D11)),NA())</f>
        <v>#N/A</v>
      </c>
      <c r="G17" s="517" t="e">
        <f ca="1">+IF(AND(ISNUMBER(OFFSET('Water Data'!$E$4,0,10*ROW('Water Data'!E11))),'Data Summary'!BV17="Yes"),100-OFFSET('Water Data'!$E$4,0,10*ROW('Water Data'!E11)),NA())</f>
        <v>#N/A</v>
      </c>
      <c r="H17" s="517" t="e">
        <f ca="1">+IF(AND(ISNUMBER(OFFSET('Water Data'!$E$6,0,10*ROW('Water Data'!E11))),'Data Summary'!BW17="Yes"),OFFSET('Water Data'!$E$6,0,10*ROW('Water Data'!E11)),NA())</f>
        <v>#N/A</v>
      </c>
      <c r="I17" s="517" t="e">
        <f ca="1">+IF(AND(ISNUMBER(OFFSET('Water Data'!$E$9,0,10*ROW('Water Data'!E11))),'Data Summary'!BX17="Yes"),OFFSET('Water Data'!$E$9,0,10*ROW('Water Data'!E11)),NA())</f>
        <v>#N/A</v>
      </c>
      <c r="J17" s="517" t="e">
        <f ca="1">+IF(AND(ISNUMBER(OFFSET('Water Data'!$F$4,0,10*ROW('Water Data'!F11))),'Data Summary'!BY17="Yes"),100-OFFSET('Water Data'!$F$4,0,10*ROW('Water Data'!F11)),NA())</f>
        <v>#N/A</v>
      </c>
      <c r="K17" s="517" t="e">
        <f ca="1">+IF(AND(ISNUMBER(OFFSET('Water Data'!$F$6,0,10*ROW('Water Data'!F11))),'Data Summary'!BZ17="Yes"),OFFSET('Water Data'!$F$6,0,10*ROW('Water Data'!F11)),NA())</f>
        <v>#N/A</v>
      </c>
      <c r="L17" s="517" t="e">
        <f ca="1">+IF(AND(ISNUMBER(OFFSET('Water Data'!$F$9,0,10*ROW('Water Data'!F11))),'Data Summary'!CA17="Yes"),OFFSET('Water Data'!$F$9,0,10*ROW('Water Data'!F11)),NA())</f>
        <v>#N/A</v>
      </c>
      <c r="M17" s="517" t="e">
        <f ca="1">+IF(AND(ISNUMBER(OFFSET('Water Data'!$G$4,0,10*ROW('Water Data'!G11))),'Data Summary'!CB17="Yes"),100-OFFSET('Water Data'!$G$4,0,10*ROW('Water Data'!G11)),NA())</f>
        <v>#N/A</v>
      </c>
      <c r="N17" s="517" t="e">
        <f ca="1">+IF(AND(ISNUMBER(OFFSET('Water Data'!$G$6,0,10*ROW('Water Data'!G11))),'Data Summary'!CC17="Yes"),OFFSET('Water Data'!$G$6,0,10*ROW('Water Data'!G11)),NA())</f>
        <v>#N/A</v>
      </c>
      <c r="O17" s="517" t="e">
        <f ca="1">+IF(AND(ISNUMBER(OFFSET('Water Data'!$G$9,0,10*ROW('Water Data'!G11))),'Data Summary'!CD17="Yes"),OFFSET('Water Data'!$G$9,0,10*ROW('Water Data'!G11)),NA())</f>
        <v>#N/A</v>
      </c>
      <c r="P17" s="517" t="e">
        <f ca="1">+IF(AND(ISNUMBER(OFFSET('Water Data'!$H$4,0,10*ROW('Water Data'!H11))),'Data Summary'!CE17="Yes"),100-OFFSET('Water Data'!$H$4,0,10*ROW('Water Data'!H11)),NA())</f>
        <v>#N/A</v>
      </c>
      <c r="Q17" s="517" t="e">
        <f ca="1">+IF(AND(ISNUMBER(OFFSET('Water Data'!$H$6,0,10*ROW('Water Data'!H11))),'Data Summary'!CF17="Yes"),OFFSET('Water Data'!$H$6,0,10*ROW('Water Data'!H11)),NA())</f>
        <v>#N/A</v>
      </c>
      <c r="R17" s="517" t="e">
        <f ca="1">+IF(AND(ISNUMBER(OFFSET('Water Data'!$H$9,0,10*ROW('Water Data'!H11))),'Data Summary'!CG17="Yes"),OFFSET('Water Data'!$H$9,0,10*ROW('Water Data'!H11)),NA())</f>
        <v>#N/A</v>
      </c>
      <c r="S17" s="517" t="e">
        <f ca="1">+IF(AND(ISNUMBER(OFFSET('Water Data'!$I$4,0,10*ROW('Water Data'!I11))),'Data Summary'!CH17="Yes"),100-OFFSET('Water Data'!$I$4,0,10*ROW('Water Data'!I11)),NA())</f>
        <v>#N/A</v>
      </c>
      <c r="T17" s="517" t="e">
        <f ca="1">+IF(AND(ISNUMBER(OFFSET('Water Data'!$I$6,0,10*ROW('Water Data'!I11))),'Data Summary'!CI17="Yes"),OFFSET('Water Data'!$I$6,0,10*ROW('Water Data'!I11)),NA())</f>
        <v>#N/A</v>
      </c>
      <c r="U17" s="517" t="e">
        <f ca="1">+IF(AND(ISNUMBER(OFFSET('Water Data'!$I$9,0,10*ROW('Water Data'!I11))),'Data Summary'!CJ17="Yes"),OFFSET('Water Data'!$I$9,0,10*ROW('Water Data'!I11)),NA())</f>
        <v>#N/A</v>
      </c>
      <c r="V17" s="518" t="e">
        <f ca="1">+IF(AND(ISNUMBER(OFFSET('Sanitation Data'!$D$4,0,10*ROW('Sanitation Data'!D11))),'Data Summary'!CK17="Yes"),100-OFFSET('Sanitation Data'!$D$4,0,10*ROW('Sanitation Data'!D11)),NA())</f>
        <v>#N/A</v>
      </c>
      <c r="W17" s="518" t="e">
        <f ca="1">+IF(AND(ISNUMBER(OFFSET('Sanitation Data'!$D$6,0,10*ROW('Sanitation Data'!D11))),'Data Summary'!CL17="Yes"),OFFSET('Sanitation Data'!$D$6,0,10*ROW('Sanitation Data'!D11)),NA())</f>
        <v>#N/A</v>
      </c>
      <c r="X17" s="518" t="e">
        <f ca="1">+IF(AND(ISNUMBER(OFFSET('Sanitation Data'!$D$10,0,10*ROW('Sanitation Data'!D11))),'Data Summary'!CM17="Yes"),OFFSET('Sanitation Data'!$D$10,0,10*ROW('Sanitation Data'!D11)),NA())</f>
        <v>#N/A</v>
      </c>
      <c r="Y17" s="518" t="e">
        <f ca="1">+IF(AND(ISNUMBER(OFFSET('Sanitation Data'!$D$11,0,10*ROW('Sanitation Data'!D11))),'Data Summary'!CN17="Yes"),OFFSET('Sanitation Data'!$D$11,0,10*ROW('Sanitation Data'!D11)),NA())</f>
        <v>#N/A</v>
      </c>
      <c r="Z17" s="518" t="e">
        <f ca="1">+IF(AND(ISNUMBER(OFFSET('Sanitation Data'!$D$12,0,10*ROW('Sanitation Data'!D11))),'Data Summary'!CO17="Yes"),OFFSET('Sanitation Data'!$D$12,0,10*ROW('Sanitation Data'!D11)),NA())</f>
        <v>#N/A</v>
      </c>
      <c r="AA17" s="518" t="e">
        <f ca="1">+IF(AND(ISNUMBER(OFFSET('Sanitation Data'!$E$4,0,10*ROW('Sanitation Data'!E11))),'Data Summary'!CP17="Yes"),100-OFFSET('Sanitation Data'!$E$4,0,10*ROW('Sanitation Data'!E11)),NA())</f>
        <v>#N/A</v>
      </c>
      <c r="AB17" s="518" t="e">
        <f ca="1">+IF(AND(ISNUMBER(OFFSET('Sanitation Data'!$E$6,0,10*ROW('Sanitation Data'!E11))),'Data Summary'!CQ17="Yes"),OFFSET('Sanitation Data'!$E$6,0,10*ROW('Sanitation Data'!E11)),NA())</f>
        <v>#N/A</v>
      </c>
      <c r="AC17" s="518" t="e">
        <f ca="1">+IF(AND(ISNUMBER(OFFSET('Sanitation Data'!$E$10,0,10*ROW('Sanitation Data'!E11))),'Data Summary'!CR17="Yes"),OFFSET('Sanitation Data'!$E$10,0,10*ROW('Sanitation Data'!E11)),NA())</f>
        <v>#N/A</v>
      </c>
      <c r="AD17" s="518" t="e">
        <f ca="1">+IF(AND(ISNUMBER(OFFSET('Sanitation Data'!$E$11,0,10*ROW('Sanitation Data'!E11))),'Data Summary'!CS17="Yes"),OFFSET('Sanitation Data'!$E$11,0,10*ROW('Sanitation Data'!E11)),NA())</f>
        <v>#N/A</v>
      </c>
      <c r="AE17" s="518" t="e">
        <f ca="1">+IF(AND(ISNUMBER(OFFSET('Sanitation Data'!$E$12,0,10*ROW('Sanitation Data'!E11))),'Data Summary'!CT17="Yes"),OFFSET('Sanitation Data'!$E$12,0,10*ROW('Sanitation Data'!E11)),NA())</f>
        <v>#N/A</v>
      </c>
      <c r="AF17" s="518" t="e">
        <f ca="1">+IF(AND(ISNUMBER(OFFSET('Sanitation Data'!$F$4,0,10*ROW('Sanitation Data'!F11))),'Data Summary'!CU17="Yes"),100-OFFSET('Sanitation Data'!$F$4,0,10*ROW('Sanitation Data'!F11)),NA())</f>
        <v>#N/A</v>
      </c>
      <c r="AG17" s="518" t="e">
        <f ca="1">+IF(AND(ISNUMBER(OFFSET('Sanitation Data'!$F$6,0,10*ROW('Sanitation Data'!F11))),'Data Summary'!CV17="Yes"),OFFSET('Sanitation Data'!$F$6,0,10*ROW('Sanitation Data'!F11)),NA())</f>
        <v>#N/A</v>
      </c>
      <c r="AH17" s="518" t="e">
        <f ca="1">+IF(AND(ISNUMBER(OFFSET('Sanitation Data'!$F$10,0,10*ROW('Sanitation Data'!F11))),'Data Summary'!CW17="Yes"),OFFSET('Sanitation Data'!$F$10,0,10*ROW('Sanitation Data'!F11)),NA())</f>
        <v>#N/A</v>
      </c>
      <c r="AI17" s="518" t="e">
        <f ca="1">+IF(AND(ISNUMBER(OFFSET('Sanitation Data'!$F$11,0,10*ROW('Sanitation Data'!F11))),'Data Summary'!CX17="Yes"),OFFSET('Sanitation Data'!$F$11,0,10*ROW('Sanitation Data'!F11)),NA())</f>
        <v>#N/A</v>
      </c>
      <c r="AJ17" s="518" t="e">
        <f ca="1">+IF(AND(ISNUMBER(OFFSET('Sanitation Data'!$F$12,0,10*ROW('Sanitation Data'!F11))),'Data Summary'!CY17="Yes"),OFFSET('Sanitation Data'!$F$12,0,10*ROW('Sanitation Data'!F11)),NA())</f>
        <v>#N/A</v>
      </c>
      <c r="AK17" s="518" t="e">
        <f ca="1">+IF(AND(ISNUMBER(OFFSET('Sanitation Data'!$G$4,0,10*ROW('Sanitation Data'!G11))),'Data Summary'!CZ17="Yes"),100-OFFSET('Sanitation Data'!$G$4,0,10*ROW('Sanitation Data'!G11)),NA())</f>
        <v>#N/A</v>
      </c>
      <c r="AL17" s="518" t="e">
        <f ca="1">+IF(AND(ISNUMBER(OFFSET('Sanitation Data'!$G$6,0,10*ROW('Sanitation Data'!G11))),'Data Summary'!DA17="Yes"),OFFSET('Sanitation Data'!$G$6,0,10*ROW('Sanitation Data'!G11)),NA())</f>
        <v>#N/A</v>
      </c>
      <c r="AM17" s="518" t="e">
        <f ca="1">+IF(AND(ISNUMBER(OFFSET('Sanitation Data'!$G$10,0,10*ROW('Sanitation Data'!G11))),'Data Summary'!DB17="Yes"),OFFSET('Sanitation Data'!$G$10,0,10*ROW('Sanitation Data'!G11)),NA())</f>
        <v>#N/A</v>
      </c>
      <c r="AN17" s="518" t="e">
        <f ca="1">+IF(AND(ISNUMBER(OFFSET('Sanitation Data'!$G$11,0,10*ROW('Sanitation Data'!G11))),'Data Summary'!DC17="Yes"),OFFSET('Sanitation Data'!$G$11,0,10*ROW('Sanitation Data'!G11)),NA())</f>
        <v>#N/A</v>
      </c>
      <c r="AO17" s="518" t="e">
        <f ca="1">+IF(AND(ISNUMBER(OFFSET('Sanitation Data'!$G$12,0,10*ROW('Sanitation Data'!G11))),'Data Summary'!DD17="Yes"),OFFSET('Sanitation Data'!$G$12,0,10*ROW('Sanitation Data'!G11)),NA())</f>
        <v>#N/A</v>
      </c>
      <c r="AP17" s="518" t="e">
        <f ca="1">+IF(AND(ISNUMBER(OFFSET('Sanitation Data'!$H$4,0,10*ROW('Sanitation Data'!H11))),'Data Summary'!DE17="Yes"),100-OFFSET('Sanitation Data'!$H$4,0,10*ROW('Sanitation Data'!H11)),NA())</f>
        <v>#N/A</v>
      </c>
      <c r="AQ17" s="518" t="e">
        <f ca="1">+IF(AND(ISNUMBER(OFFSET('Sanitation Data'!$H$6,0,10*ROW('Sanitation Data'!H11))),'Data Summary'!DF17="Yes"),OFFSET('Sanitation Data'!$H$6,0,10*ROW('Sanitation Data'!H11)),NA())</f>
        <v>#N/A</v>
      </c>
      <c r="AR17" s="518" t="e">
        <f ca="1">+IF(AND(ISNUMBER(OFFSET('Sanitation Data'!$H$10,0,10*ROW('Sanitation Data'!H11))),'Data Summary'!DG17="Yes"),OFFSET('Sanitation Data'!$H$10,0,10*ROW('Sanitation Data'!H11)),NA())</f>
        <v>#N/A</v>
      </c>
      <c r="AS17" s="518" t="e">
        <f ca="1">+IF(AND(ISNUMBER(OFFSET('Sanitation Data'!$H$11,0,10*ROW('Sanitation Data'!H11))),'Data Summary'!DH17="Yes"),OFFSET('Sanitation Data'!$H$11,0,10*ROW('Sanitation Data'!H11)),NA())</f>
        <v>#N/A</v>
      </c>
      <c r="AT17" s="518" t="e">
        <f ca="1">+IF(AND(ISNUMBER(OFFSET('Sanitation Data'!$H$12,0,10*ROW('Sanitation Data'!H11))),'Data Summary'!DI17="Yes"),OFFSET('Sanitation Data'!$H$12,0,10*ROW('Sanitation Data'!H11)),NA())</f>
        <v>#N/A</v>
      </c>
      <c r="AU17" s="518" t="e">
        <f ca="1">+IF(AND(ISNUMBER(OFFSET('Sanitation Data'!$I$4,0,10*ROW('Sanitation Data'!I11))),'Data Summary'!DJ17="Yes"),100-OFFSET('Sanitation Data'!$I$4,0,10*ROW('Sanitation Data'!I11)),NA())</f>
        <v>#N/A</v>
      </c>
      <c r="AV17" s="518" t="e">
        <f ca="1">+IF(AND(ISNUMBER(OFFSET('Sanitation Data'!$I$6,0,10*ROW('Sanitation Data'!I11))),'Data Summary'!DK17="Yes"),OFFSET('Sanitation Data'!$I$6,0,10*ROW('Sanitation Data'!I11)),NA())</f>
        <v>#N/A</v>
      </c>
      <c r="AW17" s="518" t="e">
        <f ca="1">+IF(AND(ISNUMBER(OFFSET('Sanitation Data'!$I$10,0,10*ROW('Sanitation Data'!I11))),'Data Summary'!DL17="Yes"),OFFSET('Sanitation Data'!$I$10,0,10*ROW('Sanitation Data'!I11)),NA())</f>
        <v>#N/A</v>
      </c>
      <c r="AX17" s="518" t="e">
        <f ca="1">+IF(AND(ISNUMBER(OFFSET('Sanitation Data'!$I$11,0,10*ROW('Sanitation Data'!I11))),'Data Summary'!DM17="Yes"),OFFSET('Sanitation Data'!$I$11,0,10*ROW('Sanitation Data'!I11)),NA())</f>
        <v>#N/A</v>
      </c>
      <c r="AY17" s="518" t="e">
        <f ca="1">+IF(AND(ISNUMBER(OFFSET('Sanitation Data'!$I$12,0,10*ROW('Sanitation Data'!I11))),'Data Summary'!DN17="Yes"),OFFSET('Sanitation Data'!$I$12,0,10*ROW('Sanitation Data'!I11)),NA())</f>
        <v>#N/A</v>
      </c>
      <c r="AZ17" s="519" t="e">
        <f ca="1">+IF(AND(ISNUMBER(OFFSET('Hygiene Data'!$D$5,0,10*ROW('Hygiene Data'!D11))),'Data Summary'!DO17="Yes"),OFFSET('Hygiene Data'!$D$5,0,10*ROW('Hygiene Data'!D11)),NA())</f>
        <v>#N/A</v>
      </c>
      <c r="BA17" s="519" t="e">
        <f ca="1">+IF(AND(ISNUMBER(OFFSET('Hygiene Data'!$D$7,0,10*ROW('Hygiene Data'!D11))),'Data Summary'!DP17="Yes"),OFFSET('Hygiene Data'!$D$7,0,10*ROW('Hygiene Data'!D11)),NA())</f>
        <v>#N/A</v>
      </c>
      <c r="BB17" s="519" t="e">
        <f ca="1">+IF(AND(ISNUMBER(OFFSET('Hygiene Data'!$D$9,0,10*ROW('Hygiene Data'!D11))),'Data Summary'!DQ17="Yes"),OFFSET('Hygiene Data'!$D$9,0,10*ROW('Hygiene Data'!D11)),NA())</f>
        <v>#N/A</v>
      </c>
      <c r="BC17" s="519" t="e">
        <f ca="1">+IF(AND(ISNUMBER(OFFSET('Hygiene Data'!$E$5,0,10*ROW('Hygiene Data'!E11))),'Data Summary'!DR17="Yes"),OFFSET('Hygiene Data'!$E$5,0,10*ROW('Hygiene Data'!E11)),NA())</f>
        <v>#N/A</v>
      </c>
      <c r="BD17" s="519" t="e">
        <f ca="1">+IF(AND(ISNUMBER(OFFSET('Hygiene Data'!$E$7,0,10*ROW('Hygiene Data'!E11))),'Data Summary'!DS17="Yes"),OFFSET('Hygiene Data'!$E$7,0,10*ROW('Hygiene Data'!E11)),NA())</f>
        <v>#N/A</v>
      </c>
      <c r="BE17" s="519" t="e">
        <f ca="1">+IF(AND(ISNUMBER(OFFSET('Hygiene Data'!$E$9,0,10*ROW('Hygiene Data'!E11))),'Data Summary'!DT17="Yes"),OFFSET('Hygiene Data'!$E$9,0,10*ROW('Hygiene Data'!E11)),NA())</f>
        <v>#N/A</v>
      </c>
      <c r="BF17" s="519" t="e">
        <f ca="1">+IF(AND(ISNUMBER(OFFSET('Hygiene Data'!$F$5,0,10*ROW('Hygiene Data'!F11))),'Data Summary'!DU17="Yes"),OFFSET('Hygiene Data'!$F$5,0,10*ROW('Hygiene Data'!F11)),NA())</f>
        <v>#N/A</v>
      </c>
      <c r="BG17" s="519" t="e">
        <f ca="1">+IF(AND(ISNUMBER(OFFSET('Hygiene Data'!$F$7,0,10*ROW('Hygiene Data'!F11))),'Data Summary'!DV17="Yes"),OFFSET('Hygiene Data'!$F$7,0,10*ROW('Hygiene Data'!F11)),NA())</f>
        <v>#N/A</v>
      </c>
      <c r="BH17" s="519" t="e">
        <f ca="1">+IF(AND(ISNUMBER(OFFSET('Hygiene Data'!$F$9,0,10*ROW('Hygiene Data'!F11))),'Data Summary'!DW17="Yes"),OFFSET('Hygiene Data'!$F$9,0,10*ROW('Hygiene Data'!F11)),NA())</f>
        <v>#N/A</v>
      </c>
      <c r="BI17" s="519" t="e">
        <f ca="1">+IF(AND(ISNUMBER(OFFSET('Hygiene Data'!$G$5,0,10*ROW('Hygiene Data'!G11))),'Data Summary'!DX17="Yes"),OFFSET('Hygiene Data'!$G$5,0,10*ROW('Hygiene Data'!G11)),NA())</f>
        <v>#N/A</v>
      </c>
      <c r="BJ17" s="519" t="e">
        <f ca="1">+IF(AND(ISNUMBER(OFFSET('Hygiene Data'!$G$7,0,10*ROW('Hygiene Data'!G11))),'Data Summary'!DY17="Yes"),OFFSET('Hygiene Data'!$G$7,0,10*ROW('Hygiene Data'!G11)),NA())</f>
        <v>#N/A</v>
      </c>
      <c r="BK17" s="519" t="e">
        <f ca="1">+IF(AND(ISNUMBER(OFFSET('Hygiene Data'!$G$9,0,10*ROW('Hygiene Data'!G11))),'Data Summary'!DZ17="Yes"),OFFSET('Hygiene Data'!$G$9,0,10*ROW('Hygiene Data'!G11)),NA())</f>
        <v>#N/A</v>
      </c>
      <c r="BL17" s="519" t="e">
        <f ca="1">+IF(AND(ISNUMBER(OFFSET('Hygiene Data'!$H$5,0,10*ROW('Hygiene Data'!H11))),'Data Summary'!EA17="Yes"),OFFSET('Hygiene Data'!$H$5,0,10*ROW('Hygiene Data'!H11)),NA())</f>
        <v>#N/A</v>
      </c>
      <c r="BM17" s="519" t="e">
        <f ca="1">+IF(AND(ISNUMBER(OFFSET('Hygiene Data'!$H$7,0,10*ROW('Hygiene Data'!H11))),'Data Summary'!EB17="Yes"),OFFSET('Hygiene Data'!$H$7,0,10*ROW('Hygiene Data'!H11)),NA())</f>
        <v>#N/A</v>
      </c>
      <c r="BN17" s="519" t="e">
        <f ca="1">+IF(AND(ISNUMBER(OFFSET('Hygiene Data'!$H$9,0,10*ROW('Hygiene Data'!H11))),'Data Summary'!EC17="Yes"),OFFSET('Hygiene Data'!$H$9,0,10*ROW('Hygiene Data'!H11)),NA())</f>
        <v>#N/A</v>
      </c>
      <c r="BO17" s="519" t="e">
        <f ca="1">+IF(AND(ISNUMBER(OFFSET('Hygiene Data'!$I$5,0,10*ROW('Hygiene Data'!I11))),'Data Summary'!ED17="Yes"),OFFSET('Hygiene Data'!$I$5,0,10*ROW('Hygiene Data'!I11)),NA())</f>
        <v>#N/A</v>
      </c>
      <c r="BP17" s="519" t="e">
        <f ca="1">+IF(AND(ISNUMBER(OFFSET('Hygiene Data'!$I$7,0,10*ROW('Hygiene Data'!I11))),'Data Summary'!EE17="Yes"),OFFSET('Hygiene Data'!$I$7,0,10*ROW('Hygiene Data'!I11)),NA())</f>
        <v>#N/A</v>
      </c>
      <c r="BQ17" s="519" t="e">
        <f ca="1">+IF(AND(ISNUMBER(OFFSET('Hygiene Data'!$I$9,0,10*ROW('Hygiene Data'!I11))),'Data Summary'!EF17="Yes"),OFFSET('Hygiene Data'!$I$9,0,10*ROW('Hygiene Data'!I11)),NA())</f>
        <v>#N/A</v>
      </c>
    </row>
    <row r="18" spans="1:69" x14ac:dyDescent="0.25">
      <c r="A18" s="515" t="e">
        <f ca="1">+RIGHT('Data Summary'!A18,LEN('Data Summary'!A18)-9)</f>
        <v>#VALUE!</v>
      </c>
      <c r="B18" s="489" t="str">
        <f ca="1">+IF(ISTEXT('Data Summary'!B18),'Data Summary'!B18,"")</f>
        <v/>
      </c>
      <c r="C18" s="516" t="e">
        <f ca="1">+VALUE('Data Summary'!C18)</f>
        <v>#VALUE!</v>
      </c>
      <c r="D18" s="517" t="e">
        <f ca="1">+IF(AND(ISNUMBER(OFFSET('Water Data'!$D$4,0,10*ROW('Water Data'!D12))),'Data Summary'!BS18="Yes"),100-OFFSET('Water Data'!$D$4,0,10*ROW('Water Data'!D12)),NA())</f>
        <v>#N/A</v>
      </c>
      <c r="E18" s="517" t="e">
        <f ca="1">+IF(AND(ISNUMBER(OFFSET('Water Data'!$D$6,0,10*ROW('Water Data'!D12))),'Data Summary'!BT18="Yes"),OFFSET('Water Data'!$D$6,0,10*ROW('Water Data'!D12)),NA())</f>
        <v>#N/A</v>
      </c>
      <c r="F18" s="517" t="e">
        <f ca="1">+IF(AND(ISNUMBER(OFFSET('Water Data'!$D$9,0,10*ROW('Water Data'!D12))),'Data Summary'!BU18="Yes"),OFFSET('Water Data'!$D$9,0,10*ROW('Water Data'!D12)),NA())</f>
        <v>#N/A</v>
      </c>
      <c r="G18" s="517" t="e">
        <f ca="1">+IF(AND(ISNUMBER(OFFSET('Water Data'!$E$4,0,10*ROW('Water Data'!E12))),'Data Summary'!BV18="Yes"),100-OFFSET('Water Data'!$E$4,0,10*ROW('Water Data'!E12)),NA())</f>
        <v>#N/A</v>
      </c>
      <c r="H18" s="517" t="e">
        <f ca="1">+IF(AND(ISNUMBER(OFFSET('Water Data'!$E$6,0,10*ROW('Water Data'!E12))),'Data Summary'!BW18="Yes"),OFFSET('Water Data'!$E$6,0,10*ROW('Water Data'!E12)),NA())</f>
        <v>#N/A</v>
      </c>
      <c r="I18" s="517" t="e">
        <f ca="1">+IF(AND(ISNUMBER(OFFSET('Water Data'!$E$9,0,10*ROW('Water Data'!E12))),'Data Summary'!BX18="Yes"),OFFSET('Water Data'!$E$9,0,10*ROW('Water Data'!E12)),NA())</f>
        <v>#N/A</v>
      </c>
      <c r="J18" s="517" t="e">
        <f ca="1">+IF(AND(ISNUMBER(OFFSET('Water Data'!$F$4,0,10*ROW('Water Data'!F12))),'Data Summary'!BY18="Yes"),100-OFFSET('Water Data'!$F$4,0,10*ROW('Water Data'!F12)),NA())</f>
        <v>#N/A</v>
      </c>
      <c r="K18" s="517" t="e">
        <f ca="1">+IF(AND(ISNUMBER(OFFSET('Water Data'!$F$6,0,10*ROW('Water Data'!F12))),'Data Summary'!BZ18="Yes"),OFFSET('Water Data'!$F$6,0,10*ROW('Water Data'!F12)),NA())</f>
        <v>#N/A</v>
      </c>
      <c r="L18" s="517" t="e">
        <f ca="1">+IF(AND(ISNUMBER(OFFSET('Water Data'!$F$9,0,10*ROW('Water Data'!F12))),'Data Summary'!CA18="Yes"),OFFSET('Water Data'!$F$9,0,10*ROW('Water Data'!F12)),NA())</f>
        <v>#N/A</v>
      </c>
      <c r="M18" s="517" t="e">
        <f ca="1">+IF(AND(ISNUMBER(OFFSET('Water Data'!$G$4,0,10*ROW('Water Data'!G12))),'Data Summary'!CB18="Yes"),100-OFFSET('Water Data'!$G$4,0,10*ROW('Water Data'!G12)),NA())</f>
        <v>#N/A</v>
      </c>
      <c r="N18" s="517" t="e">
        <f ca="1">+IF(AND(ISNUMBER(OFFSET('Water Data'!$G$6,0,10*ROW('Water Data'!G12))),'Data Summary'!CC18="Yes"),OFFSET('Water Data'!$G$6,0,10*ROW('Water Data'!G12)),NA())</f>
        <v>#N/A</v>
      </c>
      <c r="O18" s="517" t="e">
        <f ca="1">+IF(AND(ISNUMBER(OFFSET('Water Data'!$G$9,0,10*ROW('Water Data'!G12))),'Data Summary'!CD18="Yes"),OFFSET('Water Data'!$G$9,0,10*ROW('Water Data'!G12)),NA())</f>
        <v>#N/A</v>
      </c>
      <c r="P18" s="517" t="e">
        <f ca="1">+IF(AND(ISNUMBER(OFFSET('Water Data'!$H$4,0,10*ROW('Water Data'!H12))),'Data Summary'!CE18="Yes"),100-OFFSET('Water Data'!$H$4,0,10*ROW('Water Data'!H12)),NA())</f>
        <v>#N/A</v>
      </c>
      <c r="Q18" s="517" t="e">
        <f ca="1">+IF(AND(ISNUMBER(OFFSET('Water Data'!$H$6,0,10*ROW('Water Data'!H12))),'Data Summary'!CF18="Yes"),OFFSET('Water Data'!$H$6,0,10*ROW('Water Data'!H12)),NA())</f>
        <v>#N/A</v>
      </c>
      <c r="R18" s="517" t="e">
        <f ca="1">+IF(AND(ISNUMBER(OFFSET('Water Data'!$H$9,0,10*ROW('Water Data'!H12))),'Data Summary'!CG18="Yes"),OFFSET('Water Data'!$H$9,0,10*ROW('Water Data'!H12)),NA())</f>
        <v>#N/A</v>
      </c>
      <c r="S18" s="517" t="e">
        <f ca="1">+IF(AND(ISNUMBER(OFFSET('Water Data'!$I$4,0,10*ROW('Water Data'!I12))),'Data Summary'!CH18="Yes"),100-OFFSET('Water Data'!$I$4,0,10*ROW('Water Data'!I12)),NA())</f>
        <v>#N/A</v>
      </c>
      <c r="T18" s="517" t="e">
        <f ca="1">+IF(AND(ISNUMBER(OFFSET('Water Data'!$I$6,0,10*ROW('Water Data'!I12))),'Data Summary'!CI18="Yes"),OFFSET('Water Data'!$I$6,0,10*ROW('Water Data'!I12)),NA())</f>
        <v>#N/A</v>
      </c>
      <c r="U18" s="517" t="e">
        <f ca="1">+IF(AND(ISNUMBER(OFFSET('Water Data'!$I$9,0,10*ROW('Water Data'!I12))),'Data Summary'!CJ18="Yes"),OFFSET('Water Data'!$I$9,0,10*ROW('Water Data'!I12)),NA())</f>
        <v>#N/A</v>
      </c>
      <c r="V18" s="518" t="e">
        <f ca="1">+IF(AND(ISNUMBER(OFFSET('Sanitation Data'!$D$4,0,10*ROW('Sanitation Data'!D12))),'Data Summary'!CK18="Yes"),100-OFFSET('Sanitation Data'!$D$4,0,10*ROW('Sanitation Data'!D12)),NA())</f>
        <v>#N/A</v>
      </c>
      <c r="W18" s="518" t="e">
        <f ca="1">+IF(AND(ISNUMBER(OFFSET('Sanitation Data'!$D$6,0,10*ROW('Sanitation Data'!D12))),'Data Summary'!CL18="Yes"),OFFSET('Sanitation Data'!$D$6,0,10*ROW('Sanitation Data'!D12)),NA())</f>
        <v>#N/A</v>
      </c>
      <c r="X18" s="518" t="e">
        <f ca="1">+IF(AND(ISNUMBER(OFFSET('Sanitation Data'!$D$10,0,10*ROW('Sanitation Data'!D12))),'Data Summary'!CM18="Yes"),OFFSET('Sanitation Data'!$D$10,0,10*ROW('Sanitation Data'!D12)),NA())</f>
        <v>#N/A</v>
      </c>
      <c r="Y18" s="518" t="e">
        <f ca="1">+IF(AND(ISNUMBER(OFFSET('Sanitation Data'!$D$11,0,10*ROW('Sanitation Data'!D12))),'Data Summary'!CN18="Yes"),OFFSET('Sanitation Data'!$D$11,0,10*ROW('Sanitation Data'!D12)),NA())</f>
        <v>#N/A</v>
      </c>
      <c r="Z18" s="518" t="e">
        <f ca="1">+IF(AND(ISNUMBER(OFFSET('Sanitation Data'!$D$12,0,10*ROW('Sanitation Data'!D12))),'Data Summary'!CO18="Yes"),OFFSET('Sanitation Data'!$D$12,0,10*ROW('Sanitation Data'!D12)),NA())</f>
        <v>#N/A</v>
      </c>
      <c r="AA18" s="518" t="e">
        <f ca="1">+IF(AND(ISNUMBER(OFFSET('Sanitation Data'!$E$4,0,10*ROW('Sanitation Data'!E12))),'Data Summary'!CP18="Yes"),100-OFFSET('Sanitation Data'!$E$4,0,10*ROW('Sanitation Data'!E12)),NA())</f>
        <v>#N/A</v>
      </c>
      <c r="AB18" s="518" t="e">
        <f ca="1">+IF(AND(ISNUMBER(OFFSET('Sanitation Data'!$E$6,0,10*ROW('Sanitation Data'!E12))),'Data Summary'!CQ18="Yes"),OFFSET('Sanitation Data'!$E$6,0,10*ROW('Sanitation Data'!E12)),NA())</f>
        <v>#N/A</v>
      </c>
      <c r="AC18" s="518" t="e">
        <f ca="1">+IF(AND(ISNUMBER(OFFSET('Sanitation Data'!$E$10,0,10*ROW('Sanitation Data'!E12))),'Data Summary'!CR18="Yes"),OFFSET('Sanitation Data'!$E$10,0,10*ROW('Sanitation Data'!E12)),NA())</f>
        <v>#N/A</v>
      </c>
      <c r="AD18" s="518" t="e">
        <f ca="1">+IF(AND(ISNUMBER(OFFSET('Sanitation Data'!$E$11,0,10*ROW('Sanitation Data'!E12))),'Data Summary'!CS18="Yes"),OFFSET('Sanitation Data'!$E$11,0,10*ROW('Sanitation Data'!E12)),NA())</f>
        <v>#N/A</v>
      </c>
      <c r="AE18" s="518" t="e">
        <f ca="1">+IF(AND(ISNUMBER(OFFSET('Sanitation Data'!$E$12,0,10*ROW('Sanitation Data'!E12))),'Data Summary'!CT18="Yes"),OFFSET('Sanitation Data'!$E$12,0,10*ROW('Sanitation Data'!E12)),NA())</f>
        <v>#N/A</v>
      </c>
      <c r="AF18" s="518" t="e">
        <f ca="1">+IF(AND(ISNUMBER(OFFSET('Sanitation Data'!$F$4,0,10*ROW('Sanitation Data'!F12))),'Data Summary'!CU18="Yes"),100-OFFSET('Sanitation Data'!$F$4,0,10*ROW('Sanitation Data'!F12)),NA())</f>
        <v>#N/A</v>
      </c>
      <c r="AG18" s="518" t="e">
        <f ca="1">+IF(AND(ISNUMBER(OFFSET('Sanitation Data'!$F$6,0,10*ROW('Sanitation Data'!F12))),'Data Summary'!CV18="Yes"),OFFSET('Sanitation Data'!$F$6,0,10*ROW('Sanitation Data'!F12)),NA())</f>
        <v>#N/A</v>
      </c>
      <c r="AH18" s="518" t="e">
        <f ca="1">+IF(AND(ISNUMBER(OFFSET('Sanitation Data'!$F$10,0,10*ROW('Sanitation Data'!F12))),'Data Summary'!CW18="Yes"),OFFSET('Sanitation Data'!$F$10,0,10*ROW('Sanitation Data'!F12)),NA())</f>
        <v>#N/A</v>
      </c>
      <c r="AI18" s="518" t="e">
        <f ca="1">+IF(AND(ISNUMBER(OFFSET('Sanitation Data'!$F$11,0,10*ROW('Sanitation Data'!F12))),'Data Summary'!CX18="Yes"),OFFSET('Sanitation Data'!$F$11,0,10*ROW('Sanitation Data'!F12)),NA())</f>
        <v>#N/A</v>
      </c>
      <c r="AJ18" s="518" t="e">
        <f ca="1">+IF(AND(ISNUMBER(OFFSET('Sanitation Data'!$F$12,0,10*ROW('Sanitation Data'!F12))),'Data Summary'!CY18="Yes"),OFFSET('Sanitation Data'!$F$12,0,10*ROW('Sanitation Data'!F12)),NA())</f>
        <v>#N/A</v>
      </c>
      <c r="AK18" s="518" t="e">
        <f ca="1">+IF(AND(ISNUMBER(OFFSET('Sanitation Data'!$G$4,0,10*ROW('Sanitation Data'!G12))),'Data Summary'!CZ18="Yes"),100-OFFSET('Sanitation Data'!$G$4,0,10*ROW('Sanitation Data'!G12)),NA())</f>
        <v>#N/A</v>
      </c>
      <c r="AL18" s="518" t="e">
        <f ca="1">+IF(AND(ISNUMBER(OFFSET('Sanitation Data'!$G$6,0,10*ROW('Sanitation Data'!G12))),'Data Summary'!DA18="Yes"),OFFSET('Sanitation Data'!$G$6,0,10*ROW('Sanitation Data'!G12)),NA())</f>
        <v>#N/A</v>
      </c>
      <c r="AM18" s="518" t="e">
        <f ca="1">+IF(AND(ISNUMBER(OFFSET('Sanitation Data'!$G$10,0,10*ROW('Sanitation Data'!G12))),'Data Summary'!DB18="Yes"),OFFSET('Sanitation Data'!$G$10,0,10*ROW('Sanitation Data'!G12)),NA())</f>
        <v>#N/A</v>
      </c>
      <c r="AN18" s="518" t="e">
        <f ca="1">+IF(AND(ISNUMBER(OFFSET('Sanitation Data'!$G$11,0,10*ROW('Sanitation Data'!G12))),'Data Summary'!DC18="Yes"),OFFSET('Sanitation Data'!$G$11,0,10*ROW('Sanitation Data'!G12)),NA())</f>
        <v>#N/A</v>
      </c>
      <c r="AO18" s="518" t="e">
        <f ca="1">+IF(AND(ISNUMBER(OFFSET('Sanitation Data'!$G$12,0,10*ROW('Sanitation Data'!G12))),'Data Summary'!DD18="Yes"),OFFSET('Sanitation Data'!$G$12,0,10*ROW('Sanitation Data'!G12)),NA())</f>
        <v>#N/A</v>
      </c>
      <c r="AP18" s="518" t="e">
        <f ca="1">+IF(AND(ISNUMBER(OFFSET('Sanitation Data'!$H$4,0,10*ROW('Sanitation Data'!H12))),'Data Summary'!DE18="Yes"),100-OFFSET('Sanitation Data'!$H$4,0,10*ROW('Sanitation Data'!H12)),NA())</f>
        <v>#N/A</v>
      </c>
      <c r="AQ18" s="518" t="e">
        <f ca="1">+IF(AND(ISNUMBER(OFFSET('Sanitation Data'!$H$6,0,10*ROW('Sanitation Data'!H12))),'Data Summary'!DF18="Yes"),OFFSET('Sanitation Data'!$H$6,0,10*ROW('Sanitation Data'!H12)),NA())</f>
        <v>#N/A</v>
      </c>
      <c r="AR18" s="518" t="e">
        <f ca="1">+IF(AND(ISNUMBER(OFFSET('Sanitation Data'!$H$10,0,10*ROW('Sanitation Data'!H12))),'Data Summary'!DG18="Yes"),OFFSET('Sanitation Data'!$H$10,0,10*ROW('Sanitation Data'!H12)),NA())</f>
        <v>#N/A</v>
      </c>
      <c r="AS18" s="518" t="e">
        <f ca="1">+IF(AND(ISNUMBER(OFFSET('Sanitation Data'!$H$11,0,10*ROW('Sanitation Data'!H12))),'Data Summary'!DH18="Yes"),OFFSET('Sanitation Data'!$H$11,0,10*ROW('Sanitation Data'!H12)),NA())</f>
        <v>#N/A</v>
      </c>
      <c r="AT18" s="518" t="e">
        <f ca="1">+IF(AND(ISNUMBER(OFFSET('Sanitation Data'!$H$12,0,10*ROW('Sanitation Data'!H12))),'Data Summary'!DI18="Yes"),OFFSET('Sanitation Data'!$H$12,0,10*ROW('Sanitation Data'!H12)),NA())</f>
        <v>#N/A</v>
      </c>
      <c r="AU18" s="518" t="e">
        <f ca="1">+IF(AND(ISNUMBER(OFFSET('Sanitation Data'!$I$4,0,10*ROW('Sanitation Data'!I12))),'Data Summary'!DJ18="Yes"),100-OFFSET('Sanitation Data'!$I$4,0,10*ROW('Sanitation Data'!I12)),NA())</f>
        <v>#N/A</v>
      </c>
      <c r="AV18" s="518" t="e">
        <f ca="1">+IF(AND(ISNUMBER(OFFSET('Sanitation Data'!$I$6,0,10*ROW('Sanitation Data'!I12))),'Data Summary'!DK18="Yes"),OFFSET('Sanitation Data'!$I$6,0,10*ROW('Sanitation Data'!I12)),NA())</f>
        <v>#N/A</v>
      </c>
      <c r="AW18" s="518" t="e">
        <f ca="1">+IF(AND(ISNUMBER(OFFSET('Sanitation Data'!$I$10,0,10*ROW('Sanitation Data'!I12))),'Data Summary'!DL18="Yes"),OFFSET('Sanitation Data'!$I$10,0,10*ROW('Sanitation Data'!I12)),NA())</f>
        <v>#N/A</v>
      </c>
      <c r="AX18" s="518" t="e">
        <f ca="1">+IF(AND(ISNUMBER(OFFSET('Sanitation Data'!$I$11,0,10*ROW('Sanitation Data'!I12))),'Data Summary'!DM18="Yes"),OFFSET('Sanitation Data'!$I$11,0,10*ROW('Sanitation Data'!I12)),NA())</f>
        <v>#N/A</v>
      </c>
      <c r="AY18" s="518" t="e">
        <f ca="1">+IF(AND(ISNUMBER(OFFSET('Sanitation Data'!$I$12,0,10*ROW('Sanitation Data'!I12))),'Data Summary'!DN18="Yes"),OFFSET('Sanitation Data'!$I$12,0,10*ROW('Sanitation Data'!I12)),NA())</f>
        <v>#N/A</v>
      </c>
      <c r="AZ18" s="519" t="e">
        <f ca="1">+IF(AND(ISNUMBER(OFFSET('Hygiene Data'!$D$5,0,10*ROW('Hygiene Data'!D12))),'Data Summary'!DO18="Yes"),OFFSET('Hygiene Data'!$D$5,0,10*ROW('Hygiene Data'!D12)),NA())</f>
        <v>#N/A</v>
      </c>
      <c r="BA18" s="519" t="e">
        <f ca="1">+IF(AND(ISNUMBER(OFFSET('Hygiene Data'!$D$7,0,10*ROW('Hygiene Data'!D12))),'Data Summary'!DP18="Yes"),OFFSET('Hygiene Data'!$D$7,0,10*ROW('Hygiene Data'!D12)),NA())</f>
        <v>#N/A</v>
      </c>
      <c r="BB18" s="519" t="e">
        <f ca="1">+IF(AND(ISNUMBER(OFFSET('Hygiene Data'!$D$9,0,10*ROW('Hygiene Data'!D12))),'Data Summary'!DQ18="Yes"),OFFSET('Hygiene Data'!$D$9,0,10*ROW('Hygiene Data'!D12)),NA())</f>
        <v>#N/A</v>
      </c>
      <c r="BC18" s="519" t="e">
        <f ca="1">+IF(AND(ISNUMBER(OFFSET('Hygiene Data'!$E$5,0,10*ROW('Hygiene Data'!E12))),'Data Summary'!DR18="Yes"),OFFSET('Hygiene Data'!$E$5,0,10*ROW('Hygiene Data'!E12)),NA())</f>
        <v>#N/A</v>
      </c>
      <c r="BD18" s="519" t="e">
        <f ca="1">+IF(AND(ISNUMBER(OFFSET('Hygiene Data'!$E$7,0,10*ROW('Hygiene Data'!E12))),'Data Summary'!DS18="Yes"),OFFSET('Hygiene Data'!$E$7,0,10*ROW('Hygiene Data'!E12)),NA())</f>
        <v>#N/A</v>
      </c>
      <c r="BE18" s="519" t="e">
        <f ca="1">+IF(AND(ISNUMBER(OFFSET('Hygiene Data'!$E$9,0,10*ROW('Hygiene Data'!E12))),'Data Summary'!DT18="Yes"),OFFSET('Hygiene Data'!$E$9,0,10*ROW('Hygiene Data'!E12)),NA())</f>
        <v>#N/A</v>
      </c>
      <c r="BF18" s="519" t="e">
        <f ca="1">+IF(AND(ISNUMBER(OFFSET('Hygiene Data'!$F$5,0,10*ROW('Hygiene Data'!F12))),'Data Summary'!DU18="Yes"),OFFSET('Hygiene Data'!$F$5,0,10*ROW('Hygiene Data'!F12)),NA())</f>
        <v>#N/A</v>
      </c>
      <c r="BG18" s="519" t="e">
        <f ca="1">+IF(AND(ISNUMBER(OFFSET('Hygiene Data'!$F$7,0,10*ROW('Hygiene Data'!F12))),'Data Summary'!DV18="Yes"),OFFSET('Hygiene Data'!$F$7,0,10*ROW('Hygiene Data'!F12)),NA())</f>
        <v>#N/A</v>
      </c>
      <c r="BH18" s="519" t="e">
        <f ca="1">+IF(AND(ISNUMBER(OFFSET('Hygiene Data'!$F$9,0,10*ROW('Hygiene Data'!F12))),'Data Summary'!DW18="Yes"),OFFSET('Hygiene Data'!$F$9,0,10*ROW('Hygiene Data'!F12)),NA())</f>
        <v>#N/A</v>
      </c>
      <c r="BI18" s="519" t="e">
        <f ca="1">+IF(AND(ISNUMBER(OFFSET('Hygiene Data'!$G$5,0,10*ROW('Hygiene Data'!G12))),'Data Summary'!DX18="Yes"),OFFSET('Hygiene Data'!$G$5,0,10*ROW('Hygiene Data'!G12)),NA())</f>
        <v>#N/A</v>
      </c>
      <c r="BJ18" s="519" t="e">
        <f ca="1">+IF(AND(ISNUMBER(OFFSET('Hygiene Data'!$G$7,0,10*ROW('Hygiene Data'!G12))),'Data Summary'!DY18="Yes"),OFFSET('Hygiene Data'!$G$7,0,10*ROW('Hygiene Data'!G12)),NA())</f>
        <v>#N/A</v>
      </c>
      <c r="BK18" s="519" t="e">
        <f ca="1">+IF(AND(ISNUMBER(OFFSET('Hygiene Data'!$G$9,0,10*ROW('Hygiene Data'!G12))),'Data Summary'!DZ18="Yes"),OFFSET('Hygiene Data'!$G$9,0,10*ROW('Hygiene Data'!G12)),NA())</f>
        <v>#N/A</v>
      </c>
      <c r="BL18" s="519" t="e">
        <f ca="1">+IF(AND(ISNUMBER(OFFSET('Hygiene Data'!$H$5,0,10*ROW('Hygiene Data'!H12))),'Data Summary'!EA18="Yes"),OFFSET('Hygiene Data'!$H$5,0,10*ROW('Hygiene Data'!H12)),NA())</f>
        <v>#N/A</v>
      </c>
      <c r="BM18" s="519" t="e">
        <f ca="1">+IF(AND(ISNUMBER(OFFSET('Hygiene Data'!$H$7,0,10*ROW('Hygiene Data'!H12))),'Data Summary'!EB18="Yes"),OFFSET('Hygiene Data'!$H$7,0,10*ROW('Hygiene Data'!H12)),NA())</f>
        <v>#N/A</v>
      </c>
      <c r="BN18" s="519" t="e">
        <f ca="1">+IF(AND(ISNUMBER(OFFSET('Hygiene Data'!$H$9,0,10*ROW('Hygiene Data'!H12))),'Data Summary'!EC18="Yes"),OFFSET('Hygiene Data'!$H$9,0,10*ROW('Hygiene Data'!H12)),NA())</f>
        <v>#N/A</v>
      </c>
      <c r="BO18" s="519" t="e">
        <f ca="1">+IF(AND(ISNUMBER(OFFSET('Hygiene Data'!$I$5,0,10*ROW('Hygiene Data'!I12))),'Data Summary'!ED18="Yes"),OFFSET('Hygiene Data'!$I$5,0,10*ROW('Hygiene Data'!I12)),NA())</f>
        <v>#N/A</v>
      </c>
      <c r="BP18" s="519" t="e">
        <f ca="1">+IF(AND(ISNUMBER(OFFSET('Hygiene Data'!$I$7,0,10*ROW('Hygiene Data'!I12))),'Data Summary'!EE18="Yes"),OFFSET('Hygiene Data'!$I$7,0,10*ROW('Hygiene Data'!I12)),NA())</f>
        <v>#N/A</v>
      </c>
      <c r="BQ18" s="519" t="e">
        <f ca="1">+IF(AND(ISNUMBER(OFFSET('Hygiene Data'!$I$9,0,10*ROW('Hygiene Data'!I12))),'Data Summary'!EF18="Yes"),OFFSET('Hygiene Data'!$I$9,0,10*ROW('Hygiene Data'!I12)),NA())</f>
        <v>#N/A</v>
      </c>
    </row>
    <row r="19" spans="1:69" x14ac:dyDescent="0.25">
      <c r="A19" s="515" t="e">
        <f ca="1">+RIGHT('Data Summary'!A19,LEN('Data Summary'!A19)-9)</f>
        <v>#VALUE!</v>
      </c>
      <c r="B19" s="489" t="str">
        <f ca="1">+IF(ISTEXT('Data Summary'!B19),'Data Summary'!B19,"")</f>
        <v/>
      </c>
      <c r="C19" s="516" t="e">
        <f ca="1">+VALUE('Data Summary'!C19)</f>
        <v>#VALUE!</v>
      </c>
      <c r="D19" s="517" t="e">
        <f ca="1">+IF(AND(ISNUMBER(OFFSET('Water Data'!$D$4,0,10*ROW('Water Data'!D13))),'Data Summary'!BS19="Yes"),100-OFFSET('Water Data'!$D$4,0,10*ROW('Water Data'!D13)),NA())</f>
        <v>#N/A</v>
      </c>
      <c r="E19" s="517" t="e">
        <f ca="1">+IF(AND(ISNUMBER(OFFSET('Water Data'!$D$6,0,10*ROW('Water Data'!D13))),'Data Summary'!BT19="Yes"),OFFSET('Water Data'!$D$6,0,10*ROW('Water Data'!D13)),NA())</f>
        <v>#N/A</v>
      </c>
      <c r="F19" s="517" t="e">
        <f ca="1">+IF(AND(ISNUMBER(OFFSET('Water Data'!$D$9,0,10*ROW('Water Data'!D13))),'Data Summary'!BU19="Yes"),OFFSET('Water Data'!$D$9,0,10*ROW('Water Data'!D13)),NA())</f>
        <v>#N/A</v>
      </c>
      <c r="G19" s="517" t="e">
        <f ca="1">+IF(AND(ISNUMBER(OFFSET('Water Data'!$E$4,0,10*ROW('Water Data'!E13))),'Data Summary'!BV19="Yes"),100-OFFSET('Water Data'!$E$4,0,10*ROW('Water Data'!E13)),NA())</f>
        <v>#N/A</v>
      </c>
      <c r="H19" s="517" t="e">
        <f ca="1">+IF(AND(ISNUMBER(OFFSET('Water Data'!$E$6,0,10*ROW('Water Data'!E13))),'Data Summary'!BW19="Yes"),OFFSET('Water Data'!$E$6,0,10*ROW('Water Data'!E13)),NA())</f>
        <v>#N/A</v>
      </c>
      <c r="I19" s="517" t="e">
        <f ca="1">+IF(AND(ISNUMBER(OFFSET('Water Data'!$E$9,0,10*ROW('Water Data'!E13))),'Data Summary'!BX19="Yes"),OFFSET('Water Data'!$E$9,0,10*ROW('Water Data'!E13)),NA())</f>
        <v>#N/A</v>
      </c>
      <c r="J19" s="517" t="e">
        <f ca="1">+IF(AND(ISNUMBER(OFFSET('Water Data'!$F$4,0,10*ROW('Water Data'!F13))),'Data Summary'!BY19="Yes"),100-OFFSET('Water Data'!$F$4,0,10*ROW('Water Data'!F13)),NA())</f>
        <v>#N/A</v>
      </c>
      <c r="K19" s="517" t="e">
        <f ca="1">+IF(AND(ISNUMBER(OFFSET('Water Data'!$F$6,0,10*ROW('Water Data'!F13))),'Data Summary'!BZ19="Yes"),OFFSET('Water Data'!$F$6,0,10*ROW('Water Data'!F13)),NA())</f>
        <v>#N/A</v>
      </c>
      <c r="L19" s="517" t="e">
        <f ca="1">+IF(AND(ISNUMBER(OFFSET('Water Data'!$F$9,0,10*ROW('Water Data'!F13))),'Data Summary'!CA19="Yes"),OFFSET('Water Data'!$F$9,0,10*ROW('Water Data'!F13)),NA())</f>
        <v>#N/A</v>
      </c>
      <c r="M19" s="517" t="e">
        <f ca="1">+IF(AND(ISNUMBER(OFFSET('Water Data'!$G$4,0,10*ROW('Water Data'!G13))),'Data Summary'!CB19="Yes"),100-OFFSET('Water Data'!$G$4,0,10*ROW('Water Data'!G13)),NA())</f>
        <v>#N/A</v>
      </c>
      <c r="N19" s="517" t="e">
        <f ca="1">+IF(AND(ISNUMBER(OFFSET('Water Data'!$G$6,0,10*ROW('Water Data'!G13))),'Data Summary'!CC19="Yes"),OFFSET('Water Data'!$G$6,0,10*ROW('Water Data'!G13)),NA())</f>
        <v>#N/A</v>
      </c>
      <c r="O19" s="517" t="e">
        <f ca="1">+IF(AND(ISNUMBER(OFFSET('Water Data'!$G$9,0,10*ROW('Water Data'!G13))),'Data Summary'!CD19="Yes"),OFFSET('Water Data'!$G$9,0,10*ROW('Water Data'!G13)),NA())</f>
        <v>#N/A</v>
      </c>
      <c r="P19" s="517" t="e">
        <f ca="1">+IF(AND(ISNUMBER(OFFSET('Water Data'!$H$4,0,10*ROW('Water Data'!H13))),'Data Summary'!CE19="Yes"),100-OFFSET('Water Data'!$H$4,0,10*ROW('Water Data'!H13)),NA())</f>
        <v>#N/A</v>
      </c>
      <c r="Q19" s="517" t="e">
        <f ca="1">+IF(AND(ISNUMBER(OFFSET('Water Data'!$H$6,0,10*ROW('Water Data'!H13))),'Data Summary'!CF19="Yes"),OFFSET('Water Data'!$H$6,0,10*ROW('Water Data'!H13)),NA())</f>
        <v>#N/A</v>
      </c>
      <c r="R19" s="517" t="e">
        <f ca="1">+IF(AND(ISNUMBER(OFFSET('Water Data'!$H$9,0,10*ROW('Water Data'!H13))),'Data Summary'!CG19="Yes"),OFFSET('Water Data'!$H$9,0,10*ROW('Water Data'!H13)),NA())</f>
        <v>#N/A</v>
      </c>
      <c r="S19" s="517" t="e">
        <f ca="1">+IF(AND(ISNUMBER(OFFSET('Water Data'!$I$4,0,10*ROW('Water Data'!I13))),'Data Summary'!CH19="Yes"),100-OFFSET('Water Data'!$I$4,0,10*ROW('Water Data'!I13)),NA())</f>
        <v>#N/A</v>
      </c>
      <c r="T19" s="517" t="e">
        <f ca="1">+IF(AND(ISNUMBER(OFFSET('Water Data'!$I$6,0,10*ROW('Water Data'!I13))),'Data Summary'!CI19="Yes"),OFFSET('Water Data'!$I$6,0,10*ROW('Water Data'!I13)),NA())</f>
        <v>#N/A</v>
      </c>
      <c r="U19" s="517" t="e">
        <f ca="1">+IF(AND(ISNUMBER(OFFSET('Water Data'!$I$9,0,10*ROW('Water Data'!I13))),'Data Summary'!CJ19="Yes"),OFFSET('Water Data'!$I$9,0,10*ROW('Water Data'!I13)),NA())</f>
        <v>#N/A</v>
      </c>
      <c r="V19" s="518" t="e">
        <f ca="1">+IF(AND(ISNUMBER(OFFSET('Sanitation Data'!$D$4,0,10*ROW('Sanitation Data'!D13))),'Data Summary'!CK19="Yes"),100-OFFSET('Sanitation Data'!$D$4,0,10*ROW('Sanitation Data'!D13)),NA())</f>
        <v>#N/A</v>
      </c>
      <c r="W19" s="518" t="e">
        <f ca="1">+IF(AND(ISNUMBER(OFFSET('Sanitation Data'!$D$6,0,10*ROW('Sanitation Data'!D13))),'Data Summary'!CL19="Yes"),OFFSET('Sanitation Data'!$D$6,0,10*ROW('Sanitation Data'!D13)),NA())</f>
        <v>#N/A</v>
      </c>
      <c r="X19" s="518" t="e">
        <f ca="1">+IF(AND(ISNUMBER(OFFSET('Sanitation Data'!$D$10,0,10*ROW('Sanitation Data'!D13))),'Data Summary'!CM19="Yes"),OFFSET('Sanitation Data'!$D$10,0,10*ROW('Sanitation Data'!D13)),NA())</f>
        <v>#N/A</v>
      </c>
      <c r="Y19" s="518" t="e">
        <f ca="1">+IF(AND(ISNUMBER(OFFSET('Sanitation Data'!$D$11,0,10*ROW('Sanitation Data'!D13))),'Data Summary'!CN19="Yes"),OFFSET('Sanitation Data'!$D$11,0,10*ROW('Sanitation Data'!D13)),NA())</f>
        <v>#N/A</v>
      </c>
      <c r="Z19" s="518" t="e">
        <f ca="1">+IF(AND(ISNUMBER(OFFSET('Sanitation Data'!$D$12,0,10*ROW('Sanitation Data'!D13))),'Data Summary'!CO19="Yes"),OFFSET('Sanitation Data'!$D$12,0,10*ROW('Sanitation Data'!D13)),NA())</f>
        <v>#N/A</v>
      </c>
      <c r="AA19" s="518" t="e">
        <f ca="1">+IF(AND(ISNUMBER(OFFSET('Sanitation Data'!$E$4,0,10*ROW('Sanitation Data'!E13))),'Data Summary'!CP19="Yes"),100-OFFSET('Sanitation Data'!$E$4,0,10*ROW('Sanitation Data'!E13)),NA())</f>
        <v>#N/A</v>
      </c>
      <c r="AB19" s="518" t="e">
        <f ca="1">+IF(AND(ISNUMBER(OFFSET('Sanitation Data'!$E$6,0,10*ROW('Sanitation Data'!E13))),'Data Summary'!CQ19="Yes"),OFFSET('Sanitation Data'!$E$6,0,10*ROW('Sanitation Data'!E13)),NA())</f>
        <v>#N/A</v>
      </c>
      <c r="AC19" s="518" t="e">
        <f ca="1">+IF(AND(ISNUMBER(OFFSET('Sanitation Data'!$E$10,0,10*ROW('Sanitation Data'!E13))),'Data Summary'!CR19="Yes"),OFFSET('Sanitation Data'!$E$10,0,10*ROW('Sanitation Data'!E13)),NA())</f>
        <v>#N/A</v>
      </c>
      <c r="AD19" s="518" t="e">
        <f ca="1">+IF(AND(ISNUMBER(OFFSET('Sanitation Data'!$E$11,0,10*ROW('Sanitation Data'!E13))),'Data Summary'!CS19="Yes"),OFFSET('Sanitation Data'!$E$11,0,10*ROW('Sanitation Data'!E13)),NA())</f>
        <v>#N/A</v>
      </c>
      <c r="AE19" s="518" t="e">
        <f ca="1">+IF(AND(ISNUMBER(OFFSET('Sanitation Data'!$E$12,0,10*ROW('Sanitation Data'!E13))),'Data Summary'!CT19="Yes"),OFFSET('Sanitation Data'!$E$12,0,10*ROW('Sanitation Data'!E13)),NA())</f>
        <v>#N/A</v>
      </c>
      <c r="AF19" s="518" t="e">
        <f ca="1">+IF(AND(ISNUMBER(OFFSET('Sanitation Data'!$F$4,0,10*ROW('Sanitation Data'!F13))),'Data Summary'!CU19="Yes"),100-OFFSET('Sanitation Data'!$F$4,0,10*ROW('Sanitation Data'!F13)),NA())</f>
        <v>#N/A</v>
      </c>
      <c r="AG19" s="518" t="e">
        <f ca="1">+IF(AND(ISNUMBER(OFFSET('Sanitation Data'!$F$6,0,10*ROW('Sanitation Data'!F13))),'Data Summary'!CV19="Yes"),OFFSET('Sanitation Data'!$F$6,0,10*ROW('Sanitation Data'!F13)),NA())</f>
        <v>#N/A</v>
      </c>
      <c r="AH19" s="518" t="e">
        <f ca="1">+IF(AND(ISNUMBER(OFFSET('Sanitation Data'!$F$10,0,10*ROW('Sanitation Data'!F13))),'Data Summary'!CW19="Yes"),OFFSET('Sanitation Data'!$F$10,0,10*ROW('Sanitation Data'!F13)),NA())</f>
        <v>#N/A</v>
      </c>
      <c r="AI19" s="518" t="e">
        <f ca="1">+IF(AND(ISNUMBER(OFFSET('Sanitation Data'!$F$11,0,10*ROW('Sanitation Data'!F13))),'Data Summary'!CX19="Yes"),OFFSET('Sanitation Data'!$F$11,0,10*ROW('Sanitation Data'!F13)),NA())</f>
        <v>#N/A</v>
      </c>
      <c r="AJ19" s="518" t="e">
        <f ca="1">+IF(AND(ISNUMBER(OFFSET('Sanitation Data'!$F$12,0,10*ROW('Sanitation Data'!F13))),'Data Summary'!CY19="Yes"),OFFSET('Sanitation Data'!$F$12,0,10*ROW('Sanitation Data'!F13)),NA())</f>
        <v>#N/A</v>
      </c>
      <c r="AK19" s="518" t="e">
        <f ca="1">+IF(AND(ISNUMBER(OFFSET('Sanitation Data'!$G$4,0,10*ROW('Sanitation Data'!G13))),'Data Summary'!CZ19="Yes"),100-OFFSET('Sanitation Data'!$G$4,0,10*ROW('Sanitation Data'!G13)),NA())</f>
        <v>#N/A</v>
      </c>
      <c r="AL19" s="518" t="e">
        <f ca="1">+IF(AND(ISNUMBER(OFFSET('Sanitation Data'!$G$6,0,10*ROW('Sanitation Data'!G13))),'Data Summary'!DA19="Yes"),OFFSET('Sanitation Data'!$G$6,0,10*ROW('Sanitation Data'!G13)),NA())</f>
        <v>#N/A</v>
      </c>
      <c r="AM19" s="518" t="e">
        <f ca="1">+IF(AND(ISNUMBER(OFFSET('Sanitation Data'!$G$10,0,10*ROW('Sanitation Data'!G13))),'Data Summary'!DB19="Yes"),OFFSET('Sanitation Data'!$G$10,0,10*ROW('Sanitation Data'!G13)),NA())</f>
        <v>#N/A</v>
      </c>
      <c r="AN19" s="518" t="e">
        <f ca="1">+IF(AND(ISNUMBER(OFFSET('Sanitation Data'!$G$11,0,10*ROW('Sanitation Data'!G13))),'Data Summary'!DC19="Yes"),OFFSET('Sanitation Data'!$G$11,0,10*ROW('Sanitation Data'!G13)),NA())</f>
        <v>#N/A</v>
      </c>
      <c r="AO19" s="518" t="e">
        <f ca="1">+IF(AND(ISNUMBER(OFFSET('Sanitation Data'!$G$12,0,10*ROW('Sanitation Data'!G13))),'Data Summary'!DD19="Yes"),OFFSET('Sanitation Data'!$G$12,0,10*ROW('Sanitation Data'!G13)),NA())</f>
        <v>#N/A</v>
      </c>
      <c r="AP19" s="518" t="e">
        <f ca="1">+IF(AND(ISNUMBER(OFFSET('Sanitation Data'!$H$4,0,10*ROW('Sanitation Data'!H13))),'Data Summary'!DE19="Yes"),100-OFFSET('Sanitation Data'!$H$4,0,10*ROW('Sanitation Data'!H13)),NA())</f>
        <v>#N/A</v>
      </c>
      <c r="AQ19" s="518" t="e">
        <f ca="1">+IF(AND(ISNUMBER(OFFSET('Sanitation Data'!$H$6,0,10*ROW('Sanitation Data'!H13))),'Data Summary'!DF19="Yes"),OFFSET('Sanitation Data'!$H$6,0,10*ROW('Sanitation Data'!H13)),NA())</f>
        <v>#N/A</v>
      </c>
      <c r="AR19" s="518" t="e">
        <f ca="1">+IF(AND(ISNUMBER(OFFSET('Sanitation Data'!$H$10,0,10*ROW('Sanitation Data'!H13))),'Data Summary'!DG19="Yes"),OFFSET('Sanitation Data'!$H$10,0,10*ROW('Sanitation Data'!H13)),NA())</f>
        <v>#N/A</v>
      </c>
      <c r="AS19" s="518" t="e">
        <f ca="1">+IF(AND(ISNUMBER(OFFSET('Sanitation Data'!$H$11,0,10*ROW('Sanitation Data'!H13))),'Data Summary'!DH19="Yes"),OFFSET('Sanitation Data'!$H$11,0,10*ROW('Sanitation Data'!H13)),NA())</f>
        <v>#N/A</v>
      </c>
      <c r="AT19" s="518" t="e">
        <f ca="1">+IF(AND(ISNUMBER(OFFSET('Sanitation Data'!$H$12,0,10*ROW('Sanitation Data'!H13))),'Data Summary'!DI19="Yes"),OFFSET('Sanitation Data'!$H$12,0,10*ROW('Sanitation Data'!H13)),NA())</f>
        <v>#N/A</v>
      </c>
      <c r="AU19" s="518" t="e">
        <f ca="1">+IF(AND(ISNUMBER(OFFSET('Sanitation Data'!$I$4,0,10*ROW('Sanitation Data'!I13))),'Data Summary'!DJ19="Yes"),100-OFFSET('Sanitation Data'!$I$4,0,10*ROW('Sanitation Data'!I13)),NA())</f>
        <v>#N/A</v>
      </c>
      <c r="AV19" s="518" t="e">
        <f ca="1">+IF(AND(ISNUMBER(OFFSET('Sanitation Data'!$I$6,0,10*ROW('Sanitation Data'!I13))),'Data Summary'!DK19="Yes"),OFFSET('Sanitation Data'!$I$6,0,10*ROW('Sanitation Data'!I13)),NA())</f>
        <v>#N/A</v>
      </c>
      <c r="AW19" s="518" t="e">
        <f ca="1">+IF(AND(ISNUMBER(OFFSET('Sanitation Data'!$I$10,0,10*ROW('Sanitation Data'!I13))),'Data Summary'!DL19="Yes"),OFFSET('Sanitation Data'!$I$10,0,10*ROW('Sanitation Data'!I13)),NA())</f>
        <v>#N/A</v>
      </c>
      <c r="AX19" s="518" t="e">
        <f ca="1">+IF(AND(ISNUMBER(OFFSET('Sanitation Data'!$I$11,0,10*ROW('Sanitation Data'!I13))),'Data Summary'!DM19="Yes"),OFFSET('Sanitation Data'!$I$11,0,10*ROW('Sanitation Data'!I13)),NA())</f>
        <v>#N/A</v>
      </c>
      <c r="AY19" s="518" t="e">
        <f ca="1">+IF(AND(ISNUMBER(OFFSET('Sanitation Data'!$I$12,0,10*ROW('Sanitation Data'!I13))),'Data Summary'!DN19="Yes"),OFFSET('Sanitation Data'!$I$12,0,10*ROW('Sanitation Data'!I13)),NA())</f>
        <v>#N/A</v>
      </c>
      <c r="AZ19" s="519" t="e">
        <f ca="1">+IF(AND(ISNUMBER(OFFSET('Hygiene Data'!$D$5,0,10*ROW('Hygiene Data'!D13))),'Data Summary'!DO19="Yes"),OFFSET('Hygiene Data'!$D$5,0,10*ROW('Hygiene Data'!D13)),NA())</f>
        <v>#N/A</v>
      </c>
      <c r="BA19" s="519" t="e">
        <f ca="1">+IF(AND(ISNUMBER(OFFSET('Hygiene Data'!$D$7,0,10*ROW('Hygiene Data'!D13))),'Data Summary'!DP19="Yes"),OFFSET('Hygiene Data'!$D$7,0,10*ROW('Hygiene Data'!D13)),NA())</f>
        <v>#N/A</v>
      </c>
      <c r="BB19" s="519" t="e">
        <f ca="1">+IF(AND(ISNUMBER(OFFSET('Hygiene Data'!$D$9,0,10*ROW('Hygiene Data'!D13))),'Data Summary'!DQ19="Yes"),OFFSET('Hygiene Data'!$D$9,0,10*ROW('Hygiene Data'!D13)),NA())</f>
        <v>#N/A</v>
      </c>
      <c r="BC19" s="519" t="e">
        <f ca="1">+IF(AND(ISNUMBER(OFFSET('Hygiene Data'!$E$5,0,10*ROW('Hygiene Data'!E13))),'Data Summary'!DR19="Yes"),OFFSET('Hygiene Data'!$E$5,0,10*ROW('Hygiene Data'!E13)),NA())</f>
        <v>#N/A</v>
      </c>
      <c r="BD19" s="519" t="e">
        <f ca="1">+IF(AND(ISNUMBER(OFFSET('Hygiene Data'!$E$7,0,10*ROW('Hygiene Data'!E13))),'Data Summary'!DS19="Yes"),OFFSET('Hygiene Data'!$E$7,0,10*ROW('Hygiene Data'!E13)),NA())</f>
        <v>#N/A</v>
      </c>
      <c r="BE19" s="519" t="e">
        <f ca="1">+IF(AND(ISNUMBER(OFFSET('Hygiene Data'!$E$9,0,10*ROW('Hygiene Data'!E13))),'Data Summary'!DT19="Yes"),OFFSET('Hygiene Data'!$E$9,0,10*ROW('Hygiene Data'!E13)),NA())</f>
        <v>#N/A</v>
      </c>
      <c r="BF19" s="519" t="e">
        <f ca="1">+IF(AND(ISNUMBER(OFFSET('Hygiene Data'!$F$5,0,10*ROW('Hygiene Data'!F13))),'Data Summary'!DU19="Yes"),OFFSET('Hygiene Data'!$F$5,0,10*ROW('Hygiene Data'!F13)),NA())</f>
        <v>#N/A</v>
      </c>
      <c r="BG19" s="519" t="e">
        <f ca="1">+IF(AND(ISNUMBER(OFFSET('Hygiene Data'!$F$7,0,10*ROW('Hygiene Data'!F13))),'Data Summary'!DV19="Yes"),OFFSET('Hygiene Data'!$F$7,0,10*ROW('Hygiene Data'!F13)),NA())</f>
        <v>#N/A</v>
      </c>
      <c r="BH19" s="519" t="e">
        <f ca="1">+IF(AND(ISNUMBER(OFFSET('Hygiene Data'!$F$9,0,10*ROW('Hygiene Data'!F13))),'Data Summary'!DW19="Yes"),OFFSET('Hygiene Data'!$F$9,0,10*ROW('Hygiene Data'!F13)),NA())</f>
        <v>#N/A</v>
      </c>
      <c r="BI19" s="519" t="e">
        <f ca="1">+IF(AND(ISNUMBER(OFFSET('Hygiene Data'!$G$5,0,10*ROW('Hygiene Data'!G13))),'Data Summary'!DX19="Yes"),OFFSET('Hygiene Data'!$G$5,0,10*ROW('Hygiene Data'!G13)),NA())</f>
        <v>#N/A</v>
      </c>
      <c r="BJ19" s="519" t="e">
        <f ca="1">+IF(AND(ISNUMBER(OFFSET('Hygiene Data'!$G$7,0,10*ROW('Hygiene Data'!G13))),'Data Summary'!DY19="Yes"),OFFSET('Hygiene Data'!$G$7,0,10*ROW('Hygiene Data'!G13)),NA())</f>
        <v>#N/A</v>
      </c>
      <c r="BK19" s="519" t="e">
        <f ca="1">+IF(AND(ISNUMBER(OFFSET('Hygiene Data'!$G$9,0,10*ROW('Hygiene Data'!G13))),'Data Summary'!DZ19="Yes"),OFFSET('Hygiene Data'!$G$9,0,10*ROW('Hygiene Data'!G13)),NA())</f>
        <v>#N/A</v>
      </c>
      <c r="BL19" s="519" t="e">
        <f ca="1">+IF(AND(ISNUMBER(OFFSET('Hygiene Data'!$H$5,0,10*ROW('Hygiene Data'!H13))),'Data Summary'!EA19="Yes"),OFFSET('Hygiene Data'!$H$5,0,10*ROW('Hygiene Data'!H13)),NA())</f>
        <v>#N/A</v>
      </c>
      <c r="BM19" s="519" t="e">
        <f ca="1">+IF(AND(ISNUMBER(OFFSET('Hygiene Data'!$H$7,0,10*ROW('Hygiene Data'!H13))),'Data Summary'!EB19="Yes"),OFFSET('Hygiene Data'!$H$7,0,10*ROW('Hygiene Data'!H13)),NA())</f>
        <v>#N/A</v>
      </c>
      <c r="BN19" s="519" t="e">
        <f ca="1">+IF(AND(ISNUMBER(OFFSET('Hygiene Data'!$H$9,0,10*ROW('Hygiene Data'!H13))),'Data Summary'!EC19="Yes"),OFFSET('Hygiene Data'!$H$9,0,10*ROW('Hygiene Data'!H13)),NA())</f>
        <v>#N/A</v>
      </c>
      <c r="BO19" s="519" t="e">
        <f ca="1">+IF(AND(ISNUMBER(OFFSET('Hygiene Data'!$I$5,0,10*ROW('Hygiene Data'!I13))),'Data Summary'!ED19="Yes"),OFFSET('Hygiene Data'!$I$5,0,10*ROW('Hygiene Data'!I13)),NA())</f>
        <v>#N/A</v>
      </c>
      <c r="BP19" s="519" t="e">
        <f ca="1">+IF(AND(ISNUMBER(OFFSET('Hygiene Data'!$I$7,0,10*ROW('Hygiene Data'!I13))),'Data Summary'!EE19="Yes"),OFFSET('Hygiene Data'!$I$7,0,10*ROW('Hygiene Data'!I13)),NA())</f>
        <v>#N/A</v>
      </c>
      <c r="BQ19" s="519" t="e">
        <f ca="1">+IF(AND(ISNUMBER(OFFSET('Hygiene Data'!$I$9,0,10*ROW('Hygiene Data'!I13))),'Data Summary'!EF19="Yes"),OFFSET('Hygiene Data'!$I$9,0,10*ROW('Hygiene Data'!I13)),NA())</f>
        <v>#N/A</v>
      </c>
    </row>
    <row r="20" spans="1:69" x14ac:dyDescent="0.25">
      <c r="A20" s="515" t="e">
        <f ca="1">+RIGHT('Data Summary'!A20,LEN('Data Summary'!A20)-9)</f>
        <v>#VALUE!</v>
      </c>
      <c r="B20" s="489" t="str">
        <f ca="1">+IF(ISTEXT('Data Summary'!B20),'Data Summary'!B20,"")</f>
        <v/>
      </c>
      <c r="C20" s="516" t="e">
        <f ca="1">+VALUE('Data Summary'!C20)</f>
        <v>#VALUE!</v>
      </c>
      <c r="D20" s="517" t="e">
        <f ca="1">+IF(AND(ISNUMBER(OFFSET('Water Data'!$D$4,0,10*ROW('Water Data'!D14))),'Data Summary'!BS20="Yes"),100-OFFSET('Water Data'!$D$4,0,10*ROW('Water Data'!D14)),NA())</f>
        <v>#N/A</v>
      </c>
      <c r="E20" s="517" t="e">
        <f ca="1">+IF(AND(ISNUMBER(OFFSET('Water Data'!$D$6,0,10*ROW('Water Data'!D14))),'Data Summary'!BT20="Yes"),OFFSET('Water Data'!$D$6,0,10*ROW('Water Data'!D14)),NA())</f>
        <v>#N/A</v>
      </c>
      <c r="F20" s="517" t="e">
        <f ca="1">+IF(AND(ISNUMBER(OFFSET('Water Data'!$D$9,0,10*ROW('Water Data'!D14))),'Data Summary'!BU20="Yes"),OFFSET('Water Data'!$D$9,0,10*ROW('Water Data'!D14)),NA())</f>
        <v>#N/A</v>
      </c>
      <c r="G20" s="517" t="e">
        <f ca="1">+IF(AND(ISNUMBER(OFFSET('Water Data'!$E$4,0,10*ROW('Water Data'!E14))),'Data Summary'!BV20="Yes"),100-OFFSET('Water Data'!$E$4,0,10*ROW('Water Data'!E14)),NA())</f>
        <v>#N/A</v>
      </c>
      <c r="H20" s="517" t="e">
        <f ca="1">+IF(AND(ISNUMBER(OFFSET('Water Data'!$E$6,0,10*ROW('Water Data'!E14))),'Data Summary'!BW20="Yes"),OFFSET('Water Data'!$E$6,0,10*ROW('Water Data'!E14)),NA())</f>
        <v>#N/A</v>
      </c>
      <c r="I20" s="517" t="e">
        <f ca="1">+IF(AND(ISNUMBER(OFFSET('Water Data'!$E$9,0,10*ROW('Water Data'!E14))),'Data Summary'!BX20="Yes"),OFFSET('Water Data'!$E$9,0,10*ROW('Water Data'!E14)),NA())</f>
        <v>#N/A</v>
      </c>
      <c r="J20" s="517" t="e">
        <f ca="1">+IF(AND(ISNUMBER(OFFSET('Water Data'!$F$4,0,10*ROW('Water Data'!F14))),'Data Summary'!BY20="Yes"),100-OFFSET('Water Data'!$F$4,0,10*ROW('Water Data'!F14)),NA())</f>
        <v>#N/A</v>
      </c>
      <c r="K20" s="517" t="e">
        <f ca="1">+IF(AND(ISNUMBER(OFFSET('Water Data'!$F$6,0,10*ROW('Water Data'!F14))),'Data Summary'!BZ20="Yes"),OFFSET('Water Data'!$F$6,0,10*ROW('Water Data'!F14)),NA())</f>
        <v>#N/A</v>
      </c>
      <c r="L20" s="517" t="e">
        <f ca="1">+IF(AND(ISNUMBER(OFFSET('Water Data'!$F$9,0,10*ROW('Water Data'!F14))),'Data Summary'!CA20="Yes"),OFFSET('Water Data'!$F$9,0,10*ROW('Water Data'!F14)),NA())</f>
        <v>#N/A</v>
      </c>
      <c r="M20" s="517" t="e">
        <f ca="1">+IF(AND(ISNUMBER(OFFSET('Water Data'!$G$4,0,10*ROW('Water Data'!G14))),'Data Summary'!CB20="Yes"),100-OFFSET('Water Data'!$G$4,0,10*ROW('Water Data'!G14)),NA())</f>
        <v>#N/A</v>
      </c>
      <c r="N20" s="517" t="e">
        <f ca="1">+IF(AND(ISNUMBER(OFFSET('Water Data'!$G$6,0,10*ROW('Water Data'!G14))),'Data Summary'!CC20="Yes"),OFFSET('Water Data'!$G$6,0,10*ROW('Water Data'!G14)),NA())</f>
        <v>#N/A</v>
      </c>
      <c r="O20" s="517" t="e">
        <f ca="1">+IF(AND(ISNUMBER(OFFSET('Water Data'!$G$9,0,10*ROW('Water Data'!G14))),'Data Summary'!CD20="Yes"),OFFSET('Water Data'!$G$9,0,10*ROW('Water Data'!G14)),NA())</f>
        <v>#N/A</v>
      </c>
      <c r="P20" s="517" t="e">
        <f ca="1">+IF(AND(ISNUMBER(OFFSET('Water Data'!$H$4,0,10*ROW('Water Data'!H14))),'Data Summary'!CE20="Yes"),100-OFFSET('Water Data'!$H$4,0,10*ROW('Water Data'!H14)),NA())</f>
        <v>#N/A</v>
      </c>
      <c r="Q20" s="517" t="e">
        <f ca="1">+IF(AND(ISNUMBER(OFFSET('Water Data'!$H$6,0,10*ROW('Water Data'!H14))),'Data Summary'!CF20="Yes"),OFFSET('Water Data'!$H$6,0,10*ROW('Water Data'!H14)),NA())</f>
        <v>#N/A</v>
      </c>
      <c r="R20" s="517" t="e">
        <f ca="1">+IF(AND(ISNUMBER(OFFSET('Water Data'!$H$9,0,10*ROW('Water Data'!H14))),'Data Summary'!CG20="Yes"),OFFSET('Water Data'!$H$9,0,10*ROW('Water Data'!H14)),NA())</f>
        <v>#N/A</v>
      </c>
      <c r="S20" s="517" t="e">
        <f ca="1">+IF(AND(ISNUMBER(OFFSET('Water Data'!$I$4,0,10*ROW('Water Data'!I14))),'Data Summary'!CH20="Yes"),100-OFFSET('Water Data'!$I$4,0,10*ROW('Water Data'!I14)),NA())</f>
        <v>#N/A</v>
      </c>
      <c r="T20" s="517" t="e">
        <f ca="1">+IF(AND(ISNUMBER(OFFSET('Water Data'!$I$6,0,10*ROW('Water Data'!I14))),'Data Summary'!CI20="Yes"),OFFSET('Water Data'!$I$6,0,10*ROW('Water Data'!I14)),NA())</f>
        <v>#N/A</v>
      </c>
      <c r="U20" s="517" t="e">
        <f ca="1">+IF(AND(ISNUMBER(OFFSET('Water Data'!$I$9,0,10*ROW('Water Data'!I14))),'Data Summary'!CJ20="Yes"),OFFSET('Water Data'!$I$9,0,10*ROW('Water Data'!I14)),NA())</f>
        <v>#N/A</v>
      </c>
      <c r="V20" s="518" t="e">
        <f ca="1">+IF(AND(ISNUMBER(OFFSET('Sanitation Data'!$D$4,0,10*ROW('Sanitation Data'!D14))),'Data Summary'!CK20="Yes"),100-OFFSET('Sanitation Data'!$D$4,0,10*ROW('Sanitation Data'!D14)),NA())</f>
        <v>#N/A</v>
      </c>
      <c r="W20" s="518" t="e">
        <f ca="1">+IF(AND(ISNUMBER(OFFSET('Sanitation Data'!$D$6,0,10*ROW('Sanitation Data'!D14))),'Data Summary'!CL20="Yes"),OFFSET('Sanitation Data'!$D$6,0,10*ROW('Sanitation Data'!D14)),NA())</f>
        <v>#N/A</v>
      </c>
      <c r="X20" s="518" t="e">
        <f ca="1">+IF(AND(ISNUMBER(OFFSET('Sanitation Data'!$D$10,0,10*ROW('Sanitation Data'!D14))),'Data Summary'!CM20="Yes"),OFFSET('Sanitation Data'!$D$10,0,10*ROW('Sanitation Data'!D14)),NA())</f>
        <v>#N/A</v>
      </c>
      <c r="Y20" s="518" t="e">
        <f ca="1">+IF(AND(ISNUMBER(OFFSET('Sanitation Data'!$D$11,0,10*ROW('Sanitation Data'!D14))),'Data Summary'!CN20="Yes"),OFFSET('Sanitation Data'!$D$11,0,10*ROW('Sanitation Data'!D14)),NA())</f>
        <v>#N/A</v>
      </c>
      <c r="Z20" s="518" t="e">
        <f ca="1">+IF(AND(ISNUMBER(OFFSET('Sanitation Data'!$D$12,0,10*ROW('Sanitation Data'!D14))),'Data Summary'!CO20="Yes"),OFFSET('Sanitation Data'!$D$12,0,10*ROW('Sanitation Data'!D14)),NA())</f>
        <v>#N/A</v>
      </c>
      <c r="AA20" s="518" t="e">
        <f ca="1">+IF(AND(ISNUMBER(OFFSET('Sanitation Data'!$E$4,0,10*ROW('Sanitation Data'!E14))),'Data Summary'!CP20="Yes"),100-OFFSET('Sanitation Data'!$E$4,0,10*ROW('Sanitation Data'!E14)),NA())</f>
        <v>#N/A</v>
      </c>
      <c r="AB20" s="518" t="e">
        <f ca="1">+IF(AND(ISNUMBER(OFFSET('Sanitation Data'!$E$6,0,10*ROW('Sanitation Data'!E14))),'Data Summary'!CQ20="Yes"),OFFSET('Sanitation Data'!$E$6,0,10*ROW('Sanitation Data'!E14)),NA())</f>
        <v>#N/A</v>
      </c>
      <c r="AC20" s="518" t="e">
        <f ca="1">+IF(AND(ISNUMBER(OFFSET('Sanitation Data'!$E$10,0,10*ROW('Sanitation Data'!E14))),'Data Summary'!CR20="Yes"),OFFSET('Sanitation Data'!$E$10,0,10*ROW('Sanitation Data'!E14)),NA())</f>
        <v>#N/A</v>
      </c>
      <c r="AD20" s="518" t="e">
        <f ca="1">+IF(AND(ISNUMBER(OFFSET('Sanitation Data'!$E$11,0,10*ROW('Sanitation Data'!E14))),'Data Summary'!CS20="Yes"),OFFSET('Sanitation Data'!$E$11,0,10*ROW('Sanitation Data'!E14)),NA())</f>
        <v>#N/A</v>
      </c>
      <c r="AE20" s="518" t="e">
        <f ca="1">+IF(AND(ISNUMBER(OFFSET('Sanitation Data'!$E$12,0,10*ROW('Sanitation Data'!E14))),'Data Summary'!CT20="Yes"),OFFSET('Sanitation Data'!$E$12,0,10*ROW('Sanitation Data'!E14)),NA())</f>
        <v>#N/A</v>
      </c>
      <c r="AF20" s="518" t="e">
        <f ca="1">+IF(AND(ISNUMBER(OFFSET('Sanitation Data'!$F$4,0,10*ROW('Sanitation Data'!F14))),'Data Summary'!CU20="Yes"),100-OFFSET('Sanitation Data'!$F$4,0,10*ROW('Sanitation Data'!F14)),NA())</f>
        <v>#N/A</v>
      </c>
      <c r="AG20" s="518" t="e">
        <f ca="1">+IF(AND(ISNUMBER(OFFSET('Sanitation Data'!$F$6,0,10*ROW('Sanitation Data'!F14))),'Data Summary'!CV20="Yes"),OFFSET('Sanitation Data'!$F$6,0,10*ROW('Sanitation Data'!F14)),NA())</f>
        <v>#N/A</v>
      </c>
      <c r="AH20" s="518" t="e">
        <f ca="1">+IF(AND(ISNUMBER(OFFSET('Sanitation Data'!$F$10,0,10*ROW('Sanitation Data'!F14))),'Data Summary'!CW20="Yes"),OFFSET('Sanitation Data'!$F$10,0,10*ROW('Sanitation Data'!F14)),NA())</f>
        <v>#N/A</v>
      </c>
      <c r="AI20" s="518" t="e">
        <f ca="1">+IF(AND(ISNUMBER(OFFSET('Sanitation Data'!$F$11,0,10*ROW('Sanitation Data'!F14))),'Data Summary'!CX20="Yes"),OFFSET('Sanitation Data'!$F$11,0,10*ROW('Sanitation Data'!F14)),NA())</f>
        <v>#N/A</v>
      </c>
      <c r="AJ20" s="518" t="e">
        <f ca="1">+IF(AND(ISNUMBER(OFFSET('Sanitation Data'!$F$12,0,10*ROW('Sanitation Data'!F14))),'Data Summary'!CY20="Yes"),OFFSET('Sanitation Data'!$F$12,0,10*ROW('Sanitation Data'!F14)),NA())</f>
        <v>#N/A</v>
      </c>
      <c r="AK20" s="518" t="e">
        <f ca="1">+IF(AND(ISNUMBER(OFFSET('Sanitation Data'!$G$4,0,10*ROW('Sanitation Data'!G14))),'Data Summary'!CZ20="Yes"),100-OFFSET('Sanitation Data'!$G$4,0,10*ROW('Sanitation Data'!G14)),NA())</f>
        <v>#N/A</v>
      </c>
      <c r="AL20" s="518" t="e">
        <f ca="1">+IF(AND(ISNUMBER(OFFSET('Sanitation Data'!$G$6,0,10*ROW('Sanitation Data'!G14))),'Data Summary'!DA20="Yes"),OFFSET('Sanitation Data'!$G$6,0,10*ROW('Sanitation Data'!G14)),NA())</f>
        <v>#N/A</v>
      </c>
      <c r="AM20" s="518" t="e">
        <f ca="1">+IF(AND(ISNUMBER(OFFSET('Sanitation Data'!$G$10,0,10*ROW('Sanitation Data'!G14))),'Data Summary'!DB20="Yes"),OFFSET('Sanitation Data'!$G$10,0,10*ROW('Sanitation Data'!G14)),NA())</f>
        <v>#N/A</v>
      </c>
      <c r="AN20" s="518" t="e">
        <f ca="1">+IF(AND(ISNUMBER(OFFSET('Sanitation Data'!$G$11,0,10*ROW('Sanitation Data'!G14))),'Data Summary'!DC20="Yes"),OFFSET('Sanitation Data'!$G$11,0,10*ROW('Sanitation Data'!G14)),NA())</f>
        <v>#N/A</v>
      </c>
      <c r="AO20" s="518" t="e">
        <f ca="1">+IF(AND(ISNUMBER(OFFSET('Sanitation Data'!$G$12,0,10*ROW('Sanitation Data'!G14))),'Data Summary'!DD20="Yes"),OFFSET('Sanitation Data'!$G$12,0,10*ROW('Sanitation Data'!G14)),NA())</f>
        <v>#N/A</v>
      </c>
      <c r="AP20" s="518" t="e">
        <f ca="1">+IF(AND(ISNUMBER(OFFSET('Sanitation Data'!$H$4,0,10*ROW('Sanitation Data'!H14))),'Data Summary'!DE20="Yes"),100-OFFSET('Sanitation Data'!$H$4,0,10*ROW('Sanitation Data'!H14)),NA())</f>
        <v>#N/A</v>
      </c>
      <c r="AQ20" s="518" t="e">
        <f ca="1">+IF(AND(ISNUMBER(OFFSET('Sanitation Data'!$H$6,0,10*ROW('Sanitation Data'!H14))),'Data Summary'!DF20="Yes"),OFFSET('Sanitation Data'!$H$6,0,10*ROW('Sanitation Data'!H14)),NA())</f>
        <v>#N/A</v>
      </c>
      <c r="AR20" s="518" t="e">
        <f ca="1">+IF(AND(ISNUMBER(OFFSET('Sanitation Data'!$H$10,0,10*ROW('Sanitation Data'!H14))),'Data Summary'!DG20="Yes"),OFFSET('Sanitation Data'!$H$10,0,10*ROW('Sanitation Data'!H14)),NA())</f>
        <v>#N/A</v>
      </c>
      <c r="AS20" s="518" t="e">
        <f ca="1">+IF(AND(ISNUMBER(OFFSET('Sanitation Data'!$H$11,0,10*ROW('Sanitation Data'!H14))),'Data Summary'!DH20="Yes"),OFFSET('Sanitation Data'!$H$11,0,10*ROW('Sanitation Data'!H14)),NA())</f>
        <v>#N/A</v>
      </c>
      <c r="AT20" s="518" t="e">
        <f ca="1">+IF(AND(ISNUMBER(OFFSET('Sanitation Data'!$H$12,0,10*ROW('Sanitation Data'!H14))),'Data Summary'!DI20="Yes"),OFFSET('Sanitation Data'!$H$12,0,10*ROW('Sanitation Data'!H14)),NA())</f>
        <v>#N/A</v>
      </c>
      <c r="AU20" s="518" t="e">
        <f ca="1">+IF(AND(ISNUMBER(OFFSET('Sanitation Data'!$I$4,0,10*ROW('Sanitation Data'!I14))),'Data Summary'!DJ20="Yes"),100-OFFSET('Sanitation Data'!$I$4,0,10*ROW('Sanitation Data'!I14)),NA())</f>
        <v>#N/A</v>
      </c>
      <c r="AV20" s="518" t="e">
        <f ca="1">+IF(AND(ISNUMBER(OFFSET('Sanitation Data'!$I$6,0,10*ROW('Sanitation Data'!I14))),'Data Summary'!DK20="Yes"),OFFSET('Sanitation Data'!$I$6,0,10*ROW('Sanitation Data'!I14)),NA())</f>
        <v>#N/A</v>
      </c>
      <c r="AW20" s="518" t="e">
        <f ca="1">+IF(AND(ISNUMBER(OFFSET('Sanitation Data'!$I$10,0,10*ROW('Sanitation Data'!I14))),'Data Summary'!DL20="Yes"),OFFSET('Sanitation Data'!$I$10,0,10*ROW('Sanitation Data'!I14)),NA())</f>
        <v>#N/A</v>
      </c>
      <c r="AX20" s="518" t="e">
        <f ca="1">+IF(AND(ISNUMBER(OFFSET('Sanitation Data'!$I$11,0,10*ROW('Sanitation Data'!I14))),'Data Summary'!DM20="Yes"),OFFSET('Sanitation Data'!$I$11,0,10*ROW('Sanitation Data'!I14)),NA())</f>
        <v>#N/A</v>
      </c>
      <c r="AY20" s="518" t="e">
        <f ca="1">+IF(AND(ISNUMBER(OFFSET('Sanitation Data'!$I$12,0,10*ROW('Sanitation Data'!I14))),'Data Summary'!DN20="Yes"),OFFSET('Sanitation Data'!$I$12,0,10*ROW('Sanitation Data'!I14)),NA())</f>
        <v>#N/A</v>
      </c>
      <c r="AZ20" s="519" t="e">
        <f ca="1">+IF(AND(ISNUMBER(OFFSET('Hygiene Data'!$D$5,0,10*ROW('Hygiene Data'!D14))),'Data Summary'!DO20="Yes"),OFFSET('Hygiene Data'!$D$5,0,10*ROW('Hygiene Data'!D14)),NA())</f>
        <v>#N/A</v>
      </c>
      <c r="BA20" s="519" t="e">
        <f ca="1">+IF(AND(ISNUMBER(OFFSET('Hygiene Data'!$D$7,0,10*ROW('Hygiene Data'!D14))),'Data Summary'!DP20="Yes"),OFFSET('Hygiene Data'!$D$7,0,10*ROW('Hygiene Data'!D14)),NA())</f>
        <v>#N/A</v>
      </c>
      <c r="BB20" s="519" t="e">
        <f ca="1">+IF(AND(ISNUMBER(OFFSET('Hygiene Data'!$D$9,0,10*ROW('Hygiene Data'!D14))),'Data Summary'!DQ20="Yes"),OFFSET('Hygiene Data'!$D$9,0,10*ROW('Hygiene Data'!D14)),NA())</f>
        <v>#N/A</v>
      </c>
      <c r="BC20" s="519" t="e">
        <f ca="1">+IF(AND(ISNUMBER(OFFSET('Hygiene Data'!$E$5,0,10*ROW('Hygiene Data'!E14))),'Data Summary'!DR20="Yes"),OFFSET('Hygiene Data'!$E$5,0,10*ROW('Hygiene Data'!E14)),NA())</f>
        <v>#N/A</v>
      </c>
      <c r="BD20" s="519" t="e">
        <f ca="1">+IF(AND(ISNUMBER(OFFSET('Hygiene Data'!$E$7,0,10*ROW('Hygiene Data'!E14))),'Data Summary'!DS20="Yes"),OFFSET('Hygiene Data'!$E$7,0,10*ROW('Hygiene Data'!E14)),NA())</f>
        <v>#N/A</v>
      </c>
      <c r="BE20" s="519" t="e">
        <f ca="1">+IF(AND(ISNUMBER(OFFSET('Hygiene Data'!$E$9,0,10*ROW('Hygiene Data'!E14))),'Data Summary'!DT20="Yes"),OFFSET('Hygiene Data'!$E$9,0,10*ROW('Hygiene Data'!E14)),NA())</f>
        <v>#N/A</v>
      </c>
      <c r="BF20" s="519" t="e">
        <f ca="1">+IF(AND(ISNUMBER(OFFSET('Hygiene Data'!$F$5,0,10*ROW('Hygiene Data'!F14))),'Data Summary'!DU20="Yes"),OFFSET('Hygiene Data'!$F$5,0,10*ROW('Hygiene Data'!F14)),NA())</f>
        <v>#N/A</v>
      </c>
      <c r="BG20" s="519" t="e">
        <f ca="1">+IF(AND(ISNUMBER(OFFSET('Hygiene Data'!$F$7,0,10*ROW('Hygiene Data'!F14))),'Data Summary'!DV20="Yes"),OFFSET('Hygiene Data'!$F$7,0,10*ROW('Hygiene Data'!F14)),NA())</f>
        <v>#N/A</v>
      </c>
      <c r="BH20" s="519" t="e">
        <f ca="1">+IF(AND(ISNUMBER(OFFSET('Hygiene Data'!$F$9,0,10*ROW('Hygiene Data'!F14))),'Data Summary'!DW20="Yes"),OFFSET('Hygiene Data'!$F$9,0,10*ROW('Hygiene Data'!F14)),NA())</f>
        <v>#N/A</v>
      </c>
      <c r="BI20" s="519" t="e">
        <f ca="1">+IF(AND(ISNUMBER(OFFSET('Hygiene Data'!$G$5,0,10*ROW('Hygiene Data'!G14))),'Data Summary'!DX20="Yes"),OFFSET('Hygiene Data'!$G$5,0,10*ROW('Hygiene Data'!G14)),NA())</f>
        <v>#N/A</v>
      </c>
      <c r="BJ20" s="519" t="e">
        <f ca="1">+IF(AND(ISNUMBER(OFFSET('Hygiene Data'!$G$7,0,10*ROW('Hygiene Data'!G14))),'Data Summary'!DY20="Yes"),OFFSET('Hygiene Data'!$G$7,0,10*ROW('Hygiene Data'!G14)),NA())</f>
        <v>#N/A</v>
      </c>
      <c r="BK20" s="519" t="e">
        <f ca="1">+IF(AND(ISNUMBER(OFFSET('Hygiene Data'!$G$9,0,10*ROW('Hygiene Data'!G14))),'Data Summary'!DZ20="Yes"),OFFSET('Hygiene Data'!$G$9,0,10*ROW('Hygiene Data'!G14)),NA())</f>
        <v>#N/A</v>
      </c>
      <c r="BL20" s="519" t="e">
        <f ca="1">+IF(AND(ISNUMBER(OFFSET('Hygiene Data'!$H$5,0,10*ROW('Hygiene Data'!H14))),'Data Summary'!EA20="Yes"),OFFSET('Hygiene Data'!$H$5,0,10*ROW('Hygiene Data'!H14)),NA())</f>
        <v>#N/A</v>
      </c>
      <c r="BM20" s="519" t="e">
        <f ca="1">+IF(AND(ISNUMBER(OFFSET('Hygiene Data'!$H$7,0,10*ROW('Hygiene Data'!H14))),'Data Summary'!EB20="Yes"),OFFSET('Hygiene Data'!$H$7,0,10*ROW('Hygiene Data'!H14)),NA())</f>
        <v>#N/A</v>
      </c>
      <c r="BN20" s="519" t="e">
        <f ca="1">+IF(AND(ISNUMBER(OFFSET('Hygiene Data'!$H$9,0,10*ROW('Hygiene Data'!H14))),'Data Summary'!EC20="Yes"),OFFSET('Hygiene Data'!$H$9,0,10*ROW('Hygiene Data'!H14)),NA())</f>
        <v>#N/A</v>
      </c>
      <c r="BO20" s="519" t="e">
        <f ca="1">+IF(AND(ISNUMBER(OFFSET('Hygiene Data'!$I$5,0,10*ROW('Hygiene Data'!I14))),'Data Summary'!ED20="Yes"),OFFSET('Hygiene Data'!$I$5,0,10*ROW('Hygiene Data'!I14)),NA())</f>
        <v>#N/A</v>
      </c>
      <c r="BP20" s="519" t="e">
        <f ca="1">+IF(AND(ISNUMBER(OFFSET('Hygiene Data'!$I$7,0,10*ROW('Hygiene Data'!I14))),'Data Summary'!EE20="Yes"),OFFSET('Hygiene Data'!$I$7,0,10*ROW('Hygiene Data'!I14)),NA())</f>
        <v>#N/A</v>
      </c>
      <c r="BQ20" s="519" t="e">
        <f ca="1">+IF(AND(ISNUMBER(OFFSET('Hygiene Data'!$I$9,0,10*ROW('Hygiene Data'!I14))),'Data Summary'!EF20="Yes"),OFFSET('Hygiene Data'!$I$9,0,10*ROW('Hygiene Data'!I14)),NA())</f>
        <v>#N/A</v>
      </c>
    </row>
    <row r="21" spans="1:69" x14ac:dyDescent="0.25">
      <c r="A21" s="515" t="e">
        <f ca="1">+RIGHT('Data Summary'!A21,LEN('Data Summary'!A21)-9)</f>
        <v>#VALUE!</v>
      </c>
      <c r="B21" s="489" t="str">
        <f ca="1">+IF(ISTEXT('Data Summary'!B21),'Data Summary'!B21,"")</f>
        <v/>
      </c>
      <c r="C21" s="516" t="e">
        <f ca="1">+VALUE('Data Summary'!C21)</f>
        <v>#VALUE!</v>
      </c>
      <c r="D21" s="517" t="e">
        <f ca="1">+IF(AND(ISNUMBER(OFFSET('Water Data'!$D$4,0,10*ROW('Water Data'!D15))),'Data Summary'!BS21="Yes"),100-OFFSET('Water Data'!$D$4,0,10*ROW('Water Data'!D15)),NA())</f>
        <v>#N/A</v>
      </c>
      <c r="E21" s="517" t="e">
        <f ca="1">+IF(AND(ISNUMBER(OFFSET('Water Data'!$D$6,0,10*ROW('Water Data'!D15))),'Data Summary'!BT21="Yes"),OFFSET('Water Data'!$D$6,0,10*ROW('Water Data'!D15)),NA())</f>
        <v>#N/A</v>
      </c>
      <c r="F21" s="517" t="e">
        <f ca="1">+IF(AND(ISNUMBER(OFFSET('Water Data'!$D$9,0,10*ROW('Water Data'!D15))),'Data Summary'!BU21="Yes"),OFFSET('Water Data'!$D$9,0,10*ROW('Water Data'!D15)),NA())</f>
        <v>#N/A</v>
      </c>
      <c r="G21" s="517" t="e">
        <f ca="1">+IF(AND(ISNUMBER(OFFSET('Water Data'!$E$4,0,10*ROW('Water Data'!E15))),'Data Summary'!BV21="Yes"),100-OFFSET('Water Data'!$E$4,0,10*ROW('Water Data'!E15)),NA())</f>
        <v>#N/A</v>
      </c>
      <c r="H21" s="517" t="e">
        <f ca="1">+IF(AND(ISNUMBER(OFFSET('Water Data'!$E$6,0,10*ROW('Water Data'!E15))),'Data Summary'!BW21="Yes"),OFFSET('Water Data'!$E$6,0,10*ROW('Water Data'!E15)),NA())</f>
        <v>#N/A</v>
      </c>
      <c r="I21" s="517" t="e">
        <f ca="1">+IF(AND(ISNUMBER(OFFSET('Water Data'!$E$9,0,10*ROW('Water Data'!E15))),'Data Summary'!BX21="Yes"),OFFSET('Water Data'!$E$9,0,10*ROW('Water Data'!E15)),NA())</f>
        <v>#N/A</v>
      </c>
      <c r="J21" s="517" t="e">
        <f ca="1">+IF(AND(ISNUMBER(OFFSET('Water Data'!$F$4,0,10*ROW('Water Data'!F15))),'Data Summary'!BY21="Yes"),100-OFFSET('Water Data'!$F$4,0,10*ROW('Water Data'!F15)),NA())</f>
        <v>#N/A</v>
      </c>
      <c r="K21" s="517" t="e">
        <f ca="1">+IF(AND(ISNUMBER(OFFSET('Water Data'!$F$6,0,10*ROW('Water Data'!F15))),'Data Summary'!BZ21="Yes"),OFFSET('Water Data'!$F$6,0,10*ROW('Water Data'!F15)),NA())</f>
        <v>#N/A</v>
      </c>
      <c r="L21" s="517" t="e">
        <f ca="1">+IF(AND(ISNUMBER(OFFSET('Water Data'!$F$9,0,10*ROW('Water Data'!F15))),'Data Summary'!CA21="Yes"),OFFSET('Water Data'!$F$9,0,10*ROW('Water Data'!F15)),NA())</f>
        <v>#N/A</v>
      </c>
      <c r="M21" s="517" t="e">
        <f ca="1">+IF(AND(ISNUMBER(OFFSET('Water Data'!$G$4,0,10*ROW('Water Data'!G15))),'Data Summary'!CB21="Yes"),100-OFFSET('Water Data'!$G$4,0,10*ROW('Water Data'!G15)),NA())</f>
        <v>#N/A</v>
      </c>
      <c r="N21" s="517" t="e">
        <f ca="1">+IF(AND(ISNUMBER(OFFSET('Water Data'!$G$6,0,10*ROW('Water Data'!G15))),'Data Summary'!CC21="Yes"),OFFSET('Water Data'!$G$6,0,10*ROW('Water Data'!G15)),NA())</f>
        <v>#N/A</v>
      </c>
      <c r="O21" s="517" t="e">
        <f ca="1">+IF(AND(ISNUMBER(OFFSET('Water Data'!$G$9,0,10*ROW('Water Data'!G15))),'Data Summary'!CD21="Yes"),OFFSET('Water Data'!$G$9,0,10*ROW('Water Data'!G15)),NA())</f>
        <v>#N/A</v>
      </c>
      <c r="P21" s="517" t="e">
        <f ca="1">+IF(AND(ISNUMBER(OFFSET('Water Data'!$H$4,0,10*ROW('Water Data'!H15))),'Data Summary'!CE21="Yes"),100-OFFSET('Water Data'!$H$4,0,10*ROW('Water Data'!H15)),NA())</f>
        <v>#N/A</v>
      </c>
      <c r="Q21" s="517" t="e">
        <f ca="1">+IF(AND(ISNUMBER(OFFSET('Water Data'!$H$6,0,10*ROW('Water Data'!H15))),'Data Summary'!CF21="Yes"),OFFSET('Water Data'!$H$6,0,10*ROW('Water Data'!H15)),NA())</f>
        <v>#N/A</v>
      </c>
      <c r="R21" s="517" t="e">
        <f ca="1">+IF(AND(ISNUMBER(OFFSET('Water Data'!$H$9,0,10*ROW('Water Data'!H15))),'Data Summary'!CG21="Yes"),OFFSET('Water Data'!$H$9,0,10*ROW('Water Data'!H15)),NA())</f>
        <v>#N/A</v>
      </c>
      <c r="S21" s="517" t="e">
        <f ca="1">+IF(AND(ISNUMBER(OFFSET('Water Data'!$I$4,0,10*ROW('Water Data'!I15))),'Data Summary'!CH21="Yes"),100-OFFSET('Water Data'!$I$4,0,10*ROW('Water Data'!I15)),NA())</f>
        <v>#N/A</v>
      </c>
      <c r="T21" s="517" t="e">
        <f ca="1">+IF(AND(ISNUMBER(OFFSET('Water Data'!$I$6,0,10*ROW('Water Data'!I15))),'Data Summary'!CI21="Yes"),OFFSET('Water Data'!$I$6,0,10*ROW('Water Data'!I15)),NA())</f>
        <v>#N/A</v>
      </c>
      <c r="U21" s="517" t="e">
        <f ca="1">+IF(AND(ISNUMBER(OFFSET('Water Data'!$I$9,0,10*ROW('Water Data'!I15))),'Data Summary'!CJ21="Yes"),OFFSET('Water Data'!$I$9,0,10*ROW('Water Data'!I15)),NA())</f>
        <v>#N/A</v>
      </c>
      <c r="V21" s="518" t="e">
        <f ca="1">+IF(AND(ISNUMBER(OFFSET('Sanitation Data'!$D$4,0,10*ROW('Sanitation Data'!D15))),'Data Summary'!CK21="Yes"),100-OFFSET('Sanitation Data'!$D$4,0,10*ROW('Sanitation Data'!D15)),NA())</f>
        <v>#N/A</v>
      </c>
      <c r="W21" s="518" t="e">
        <f ca="1">+IF(AND(ISNUMBER(OFFSET('Sanitation Data'!$D$6,0,10*ROW('Sanitation Data'!D15))),'Data Summary'!CL21="Yes"),OFFSET('Sanitation Data'!$D$6,0,10*ROW('Sanitation Data'!D15)),NA())</f>
        <v>#N/A</v>
      </c>
      <c r="X21" s="518" t="e">
        <f ca="1">+IF(AND(ISNUMBER(OFFSET('Sanitation Data'!$D$10,0,10*ROW('Sanitation Data'!D15))),'Data Summary'!CM21="Yes"),OFFSET('Sanitation Data'!$D$10,0,10*ROW('Sanitation Data'!D15)),NA())</f>
        <v>#N/A</v>
      </c>
      <c r="Y21" s="518" t="e">
        <f ca="1">+IF(AND(ISNUMBER(OFFSET('Sanitation Data'!$D$11,0,10*ROW('Sanitation Data'!D15))),'Data Summary'!CN21="Yes"),OFFSET('Sanitation Data'!$D$11,0,10*ROW('Sanitation Data'!D15)),NA())</f>
        <v>#N/A</v>
      </c>
      <c r="Z21" s="518" t="e">
        <f ca="1">+IF(AND(ISNUMBER(OFFSET('Sanitation Data'!$D$12,0,10*ROW('Sanitation Data'!D15))),'Data Summary'!CO21="Yes"),OFFSET('Sanitation Data'!$D$12,0,10*ROW('Sanitation Data'!D15)),NA())</f>
        <v>#N/A</v>
      </c>
      <c r="AA21" s="518" t="e">
        <f ca="1">+IF(AND(ISNUMBER(OFFSET('Sanitation Data'!$E$4,0,10*ROW('Sanitation Data'!E15))),'Data Summary'!CP21="Yes"),100-OFFSET('Sanitation Data'!$E$4,0,10*ROW('Sanitation Data'!E15)),NA())</f>
        <v>#N/A</v>
      </c>
      <c r="AB21" s="518" t="e">
        <f ca="1">+IF(AND(ISNUMBER(OFFSET('Sanitation Data'!$E$6,0,10*ROW('Sanitation Data'!E15))),'Data Summary'!CQ21="Yes"),OFFSET('Sanitation Data'!$E$6,0,10*ROW('Sanitation Data'!E15)),NA())</f>
        <v>#N/A</v>
      </c>
      <c r="AC21" s="518" t="e">
        <f ca="1">+IF(AND(ISNUMBER(OFFSET('Sanitation Data'!$E$10,0,10*ROW('Sanitation Data'!E15))),'Data Summary'!CR21="Yes"),OFFSET('Sanitation Data'!$E$10,0,10*ROW('Sanitation Data'!E15)),NA())</f>
        <v>#N/A</v>
      </c>
      <c r="AD21" s="518" t="e">
        <f ca="1">+IF(AND(ISNUMBER(OFFSET('Sanitation Data'!$E$11,0,10*ROW('Sanitation Data'!E15))),'Data Summary'!CS21="Yes"),OFFSET('Sanitation Data'!$E$11,0,10*ROW('Sanitation Data'!E15)),NA())</f>
        <v>#N/A</v>
      </c>
      <c r="AE21" s="518" t="e">
        <f ca="1">+IF(AND(ISNUMBER(OFFSET('Sanitation Data'!$E$12,0,10*ROW('Sanitation Data'!E15))),'Data Summary'!CT21="Yes"),OFFSET('Sanitation Data'!$E$12,0,10*ROW('Sanitation Data'!E15)),NA())</f>
        <v>#N/A</v>
      </c>
      <c r="AF21" s="518" t="e">
        <f ca="1">+IF(AND(ISNUMBER(OFFSET('Sanitation Data'!$F$4,0,10*ROW('Sanitation Data'!F15))),'Data Summary'!CU21="Yes"),100-OFFSET('Sanitation Data'!$F$4,0,10*ROW('Sanitation Data'!F15)),NA())</f>
        <v>#N/A</v>
      </c>
      <c r="AG21" s="518" t="e">
        <f ca="1">+IF(AND(ISNUMBER(OFFSET('Sanitation Data'!$F$6,0,10*ROW('Sanitation Data'!F15))),'Data Summary'!CV21="Yes"),OFFSET('Sanitation Data'!$F$6,0,10*ROW('Sanitation Data'!F15)),NA())</f>
        <v>#N/A</v>
      </c>
      <c r="AH21" s="518" t="e">
        <f ca="1">+IF(AND(ISNUMBER(OFFSET('Sanitation Data'!$F$10,0,10*ROW('Sanitation Data'!F15))),'Data Summary'!CW21="Yes"),OFFSET('Sanitation Data'!$F$10,0,10*ROW('Sanitation Data'!F15)),NA())</f>
        <v>#N/A</v>
      </c>
      <c r="AI21" s="518" t="e">
        <f ca="1">+IF(AND(ISNUMBER(OFFSET('Sanitation Data'!$F$11,0,10*ROW('Sanitation Data'!F15))),'Data Summary'!CX21="Yes"),OFFSET('Sanitation Data'!$F$11,0,10*ROW('Sanitation Data'!F15)),NA())</f>
        <v>#N/A</v>
      </c>
      <c r="AJ21" s="518" t="e">
        <f ca="1">+IF(AND(ISNUMBER(OFFSET('Sanitation Data'!$F$12,0,10*ROW('Sanitation Data'!F15))),'Data Summary'!CY21="Yes"),OFFSET('Sanitation Data'!$F$12,0,10*ROW('Sanitation Data'!F15)),NA())</f>
        <v>#N/A</v>
      </c>
      <c r="AK21" s="518" t="e">
        <f ca="1">+IF(AND(ISNUMBER(OFFSET('Sanitation Data'!$G$4,0,10*ROW('Sanitation Data'!G15))),'Data Summary'!CZ21="Yes"),100-OFFSET('Sanitation Data'!$G$4,0,10*ROW('Sanitation Data'!G15)),NA())</f>
        <v>#N/A</v>
      </c>
      <c r="AL21" s="518" t="e">
        <f ca="1">+IF(AND(ISNUMBER(OFFSET('Sanitation Data'!$G$6,0,10*ROW('Sanitation Data'!G15))),'Data Summary'!DA21="Yes"),OFFSET('Sanitation Data'!$G$6,0,10*ROW('Sanitation Data'!G15)),NA())</f>
        <v>#N/A</v>
      </c>
      <c r="AM21" s="518" t="e">
        <f ca="1">+IF(AND(ISNUMBER(OFFSET('Sanitation Data'!$G$10,0,10*ROW('Sanitation Data'!G15))),'Data Summary'!DB21="Yes"),OFFSET('Sanitation Data'!$G$10,0,10*ROW('Sanitation Data'!G15)),NA())</f>
        <v>#N/A</v>
      </c>
      <c r="AN21" s="518" t="e">
        <f ca="1">+IF(AND(ISNUMBER(OFFSET('Sanitation Data'!$G$11,0,10*ROW('Sanitation Data'!G15))),'Data Summary'!DC21="Yes"),OFFSET('Sanitation Data'!$G$11,0,10*ROW('Sanitation Data'!G15)),NA())</f>
        <v>#N/A</v>
      </c>
      <c r="AO21" s="518" t="e">
        <f ca="1">+IF(AND(ISNUMBER(OFFSET('Sanitation Data'!$G$12,0,10*ROW('Sanitation Data'!G15))),'Data Summary'!DD21="Yes"),OFFSET('Sanitation Data'!$G$12,0,10*ROW('Sanitation Data'!G15)),NA())</f>
        <v>#N/A</v>
      </c>
      <c r="AP21" s="518" t="e">
        <f ca="1">+IF(AND(ISNUMBER(OFFSET('Sanitation Data'!$H$4,0,10*ROW('Sanitation Data'!H15))),'Data Summary'!DE21="Yes"),100-OFFSET('Sanitation Data'!$H$4,0,10*ROW('Sanitation Data'!H15)),NA())</f>
        <v>#N/A</v>
      </c>
      <c r="AQ21" s="518" t="e">
        <f ca="1">+IF(AND(ISNUMBER(OFFSET('Sanitation Data'!$H$6,0,10*ROW('Sanitation Data'!H15))),'Data Summary'!DF21="Yes"),OFFSET('Sanitation Data'!$H$6,0,10*ROW('Sanitation Data'!H15)),NA())</f>
        <v>#N/A</v>
      </c>
      <c r="AR21" s="518" t="e">
        <f ca="1">+IF(AND(ISNUMBER(OFFSET('Sanitation Data'!$H$10,0,10*ROW('Sanitation Data'!H15))),'Data Summary'!DG21="Yes"),OFFSET('Sanitation Data'!$H$10,0,10*ROW('Sanitation Data'!H15)),NA())</f>
        <v>#N/A</v>
      </c>
      <c r="AS21" s="518" t="e">
        <f ca="1">+IF(AND(ISNUMBER(OFFSET('Sanitation Data'!$H$11,0,10*ROW('Sanitation Data'!H15))),'Data Summary'!DH21="Yes"),OFFSET('Sanitation Data'!$H$11,0,10*ROW('Sanitation Data'!H15)),NA())</f>
        <v>#N/A</v>
      </c>
      <c r="AT21" s="518" t="e">
        <f ca="1">+IF(AND(ISNUMBER(OFFSET('Sanitation Data'!$H$12,0,10*ROW('Sanitation Data'!H15))),'Data Summary'!DI21="Yes"),OFFSET('Sanitation Data'!$H$12,0,10*ROW('Sanitation Data'!H15)),NA())</f>
        <v>#N/A</v>
      </c>
      <c r="AU21" s="518" t="e">
        <f ca="1">+IF(AND(ISNUMBER(OFFSET('Sanitation Data'!$I$4,0,10*ROW('Sanitation Data'!I15))),'Data Summary'!DJ21="Yes"),100-OFFSET('Sanitation Data'!$I$4,0,10*ROW('Sanitation Data'!I15)),NA())</f>
        <v>#N/A</v>
      </c>
      <c r="AV21" s="518" t="e">
        <f ca="1">+IF(AND(ISNUMBER(OFFSET('Sanitation Data'!$I$6,0,10*ROW('Sanitation Data'!I15))),'Data Summary'!DK21="Yes"),OFFSET('Sanitation Data'!$I$6,0,10*ROW('Sanitation Data'!I15)),NA())</f>
        <v>#N/A</v>
      </c>
      <c r="AW21" s="518" t="e">
        <f ca="1">+IF(AND(ISNUMBER(OFFSET('Sanitation Data'!$I$10,0,10*ROW('Sanitation Data'!I15))),'Data Summary'!DL21="Yes"),OFFSET('Sanitation Data'!$I$10,0,10*ROW('Sanitation Data'!I15)),NA())</f>
        <v>#N/A</v>
      </c>
      <c r="AX21" s="518" t="e">
        <f ca="1">+IF(AND(ISNUMBER(OFFSET('Sanitation Data'!$I$11,0,10*ROW('Sanitation Data'!I15))),'Data Summary'!DM21="Yes"),OFFSET('Sanitation Data'!$I$11,0,10*ROW('Sanitation Data'!I15)),NA())</f>
        <v>#N/A</v>
      </c>
      <c r="AY21" s="518" t="e">
        <f ca="1">+IF(AND(ISNUMBER(OFFSET('Sanitation Data'!$I$12,0,10*ROW('Sanitation Data'!I15))),'Data Summary'!DN21="Yes"),OFFSET('Sanitation Data'!$I$12,0,10*ROW('Sanitation Data'!I15)),NA())</f>
        <v>#N/A</v>
      </c>
      <c r="AZ21" s="519" t="e">
        <f ca="1">+IF(AND(ISNUMBER(OFFSET('Hygiene Data'!$D$5,0,10*ROW('Hygiene Data'!D15))),'Data Summary'!DO21="Yes"),OFFSET('Hygiene Data'!$D$5,0,10*ROW('Hygiene Data'!D15)),NA())</f>
        <v>#N/A</v>
      </c>
      <c r="BA21" s="519" t="e">
        <f ca="1">+IF(AND(ISNUMBER(OFFSET('Hygiene Data'!$D$7,0,10*ROW('Hygiene Data'!D15))),'Data Summary'!DP21="Yes"),OFFSET('Hygiene Data'!$D$7,0,10*ROW('Hygiene Data'!D15)),NA())</f>
        <v>#N/A</v>
      </c>
      <c r="BB21" s="519" t="e">
        <f ca="1">+IF(AND(ISNUMBER(OFFSET('Hygiene Data'!$D$9,0,10*ROW('Hygiene Data'!D15))),'Data Summary'!DQ21="Yes"),OFFSET('Hygiene Data'!$D$9,0,10*ROW('Hygiene Data'!D15)),NA())</f>
        <v>#N/A</v>
      </c>
      <c r="BC21" s="519" t="e">
        <f ca="1">+IF(AND(ISNUMBER(OFFSET('Hygiene Data'!$E$5,0,10*ROW('Hygiene Data'!E15))),'Data Summary'!DR21="Yes"),OFFSET('Hygiene Data'!$E$5,0,10*ROW('Hygiene Data'!E15)),NA())</f>
        <v>#N/A</v>
      </c>
      <c r="BD21" s="519" t="e">
        <f ca="1">+IF(AND(ISNUMBER(OFFSET('Hygiene Data'!$E$7,0,10*ROW('Hygiene Data'!E15))),'Data Summary'!DS21="Yes"),OFFSET('Hygiene Data'!$E$7,0,10*ROW('Hygiene Data'!E15)),NA())</f>
        <v>#N/A</v>
      </c>
      <c r="BE21" s="519" t="e">
        <f ca="1">+IF(AND(ISNUMBER(OFFSET('Hygiene Data'!$E$9,0,10*ROW('Hygiene Data'!E15))),'Data Summary'!DT21="Yes"),OFFSET('Hygiene Data'!$E$9,0,10*ROW('Hygiene Data'!E15)),NA())</f>
        <v>#N/A</v>
      </c>
      <c r="BF21" s="519" t="e">
        <f ca="1">+IF(AND(ISNUMBER(OFFSET('Hygiene Data'!$F$5,0,10*ROW('Hygiene Data'!F15))),'Data Summary'!DU21="Yes"),OFFSET('Hygiene Data'!$F$5,0,10*ROW('Hygiene Data'!F15)),NA())</f>
        <v>#N/A</v>
      </c>
      <c r="BG21" s="519" t="e">
        <f ca="1">+IF(AND(ISNUMBER(OFFSET('Hygiene Data'!$F$7,0,10*ROW('Hygiene Data'!F15))),'Data Summary'!DV21="Yes"),OFFSET('Hygiene Data'!$F$7,0,10*ROW('Hygiene Data'!F15)),NA())</f>
        <v>#N/A</v>
      </c>
      <c r="BH21" s="519" t="e">
        <f ca="1">+IF(AND(ISNUMBER(OFFSET('Hygiene Data'!$F$9,0,10*ROW('Hygiene Data'!F15))),'Data Summary'!DW21="Yes"),OFFSET('Hygiene Data'!$F$9,0,10*ROW('Hygiene Data'!F15)),NA())</f>
        <v>#N/A</v>
      </c>
      <c r="BI21" s="519" t="e">
        <f ca="1">+IF(AND(ISNUMBER(OFFSET('Hygiene Data'!$G$5,0,10*ROW('Hygiene Data'!G15))),'Data Summary'!DX21="Yes"),OFFSET('Hygiene Data'!$G$5,0,10*ROW('Hygiene Data'!G15)),NA())</f>
        <v>#N/A</v>
      </c>
      <c r="BJ21" s="519" t="e">
        <f ca="1">+IF(AND(ISNUMBER(OFFSET('Hygiene Data'!$G$7,0,10*ROW('Hygiene Data'!G15))),'Data Summary'!DY21="Yes"),OFFSET('Hygiene Data'!$G$7,0,10*ROW('Hygiene Data'!G15)),NA())</f>
        <v>#N/A</v>
      </c>
      <c r="BK21" s="519" t="e">
        <f ca="1">+IF(AND(ISNUMBER(OFFSET('Hygiene Data'!$G$9,0,10*ROW('Hygiene Data'!G15))),'Data Summary'!DZ21="Yes"),OFFSET('Hygiene Data'!$G$9,0,10*ROW('Hygiene Data'!G15)),NA())</f>
        <v>#N/A</v>
      </c>
      <c r="BL21" s="519" t="e">
        <f ca="1">+IF(AND(ISNUMBER(OFFSET('Hygiene Data'!$H$5,0,10*ROW('Hygiene Data'!H15))),'Data Summary'!EA21="Yes"),OFFSET('Hygiene Data'!$H$5,0,10*ROW('Hygiene Data'!H15)),NA())</f>
        <v>#N/A</v>
      </c>
      <c r="BM21" s="519" t="e">
        <f ca="1">+IF(AND(ISNUMBER(OFFSET('Hygiene Data'!$H$7,0,10*ROW('Hygiene Data'!H15))),'Data Summary'!EB21="Yes"),OFFSET('Hygiene Data'!$H$7,0,10*ROW('Hygiene Data'!H15)),NA())</f>
        <v>#N/A</v>
      </c>
      <c r="BN21" s="519" t="e">
        <f ca="1">+IF(AND(ISNUMBER(OFFSET('Hygiene Data'!$H$9,0,10*ROW('Hygiene Data'!H15))),'Data Summary'!EC21="Yes"),OFFSET('Hygiene Data'!$H$9,0,10*ROW('Hygiene Data'!H15)),NA())</f>
        <v>#N/A</v>
      </c>
      <c r="BO21" s="519" t="e">
        <f ca="1">+IF(AND(ISNUMBER(OFFSET('Hygiene Data'!$I$5,0,10*ROW('Hygiene Data'!I15))),'Data Summary'!ED21="Yes"),OFFSET('Hygiene Data'!$I$5,0,10*ROW('Hygiene Data'!I15)),NA())</f>
        <v>#N/A</v>
      </c>
      <c r="BP21" s="519" t="e">
        <f ca="1">+IF(AND(ISNUMBER(OFFSET('Hygiene Data'!$I$7,0,10*ROW('Hygiene Data'!I15))),'Data Summary'!EE21="Yes"),OFFSET('Hygiene Data'!$I$7,0,10*ROW('Hygiene Data'!I15)),NA())</f>
        <v>#N/A</v>
      </c>
      <c r="BQ21" s="519" t="e">
        <f ca="1">+IF(AND(ISNUMBER(OFFSET('Hygiene Data'!$I$9,0,10*ROW('Hygiene Data'!I15))),'Data Summary'!EF21="Yes"),OFFSET('Hygiene Data'!$I$9,0,10*ROW('Hygiene Data'!I15)),NA())</f>
        <v>#N/A</v>
      </c>
    </row>
    <row r="22" spans="1:69" x14ac:dyDescent="0.25">
      <c r="A22" s="515" t="e">
        <f ca="1">+RIGHT('Data Summary'!A22,LEN('Data Summary'!A22)-9)</f>
        <v>#VALUE!</v>
      </c>
      <c r="B22" s="489" t="str">
        <f ca="1">+IF(ISTEXT('Data Summary'!B22),'Data Summary'!B22,"")</f>
        <v/>
      </c>
      <c r="C22" s="516" t="e">
        <f ca="1">+VALUE('Data Summary'!C22)</f>
        <v>#VALUE!</v>
      </c>
      <c r="D22" s="517" t="e">
        <f ca="1">+IF(AND(ISNUMBER(OFFSET('Water Data'!$D$4,0,10*ROW('Water Data'!D16))),'Data Summary'!BS22="Yes"),100-OFFSET('Water Data'!$D$4,0,10*ROW('Water Data'!D16)),NA())</f>
        <v>#N/A</v>
      </c>
      <c r="E22" s="517" t="e">
        <f ca="1">+IF(AND(ISNUMBER(OFFSET('Water Data'!$D$6,0,10*ROW('Water Data'!D16))),'Data Summary'!BT22="Yes"),OFFSET('Water Data'!$D$6,0,10*ROW('Water Data'!D16)),NA())</f>
        <v>#N/A</v>
      </c>
      <c r="F22" s="517" t="e">
        <f ca="1">+IF(AND(ISNUMBER(OFFSET('Water Data'!$D$9,0,10*ROW('Water Data'!D16))),'Data Summary'!BU22="Yes"),OFFSET('Water Data'!$D$9,0,10*ROW('Water Data'!D16)),NA())</f>
        <v>#N/A</v>
      </c>
      <c r="G22" s="517" t="e">
        <f ca="1">+IF(AND(ISNUMBER(OFFSET('Water Data'!$E$4,0,10*ROW('Water Data'!E16))),'Data Summary'!BV22="Yes"),100-OFFSET('Water Data'!$E$4,0,10*ROW('Water Data'!E16)),NA())</f>
        <v>#N/A</v>
      </c>
      <c r="H22" s="517" t="e">
        <f ca="1">+IF(AND(ISNUMBER(OFFSET('Water Data'!$E$6,0,10*ROW('Water Data'!E16))),'Data Summary'!BW22="Yes"),OFFSET('Water Data'!$E$6,0,10*ROW('Water Data'!E16)),NA())</f>
        <v>#N/A</v>
      </c>
      <c r="I22" s="517" t="e">
        <f ca="1">+IF(AND(ISNUMBER(OFFSET('Water Data'!$E$9,0,10*ROW('Water Data'!E16))),'Data Summary'!BX22="Yes"),OFFSET('Water Data'!$E$9,0,10*ROW('Water Data'!E16)),NA())</f>
        <v>#N/A</v>
      </c>
      <c r="J22" s="517" t="e">
        <f ca="1">+IF(AND(ISNUMBER(OFFSET('Water Data'!$F$4,0,10*ROW('Water Data'!F16))),'Data Summary'!BY22="Yes"),100-OFFSET('Water Data'!$F$4,0,10*ROW('Water Data'!F16)),NA())</f>
        <v>#N/A</v>
      </c>
      <c r="K22" s="517" t="e">
        <f ca="1">+IF(AND(ISNUMBER(OFFSET('Water Data'!$F$6,0,10*ROW('Water Data'!F16))),'Data Summary'!BZ22="Yes"),OFFSET('Water Data'!$F$6,0,10*ROW('Water Data'!F16)),NA())</f>
        <v>#N/A</v>
      </c>
      <c r="L22" s="517" t="e">
        <f ca="1">+IF(AND(ISNUMBER(OFFSET('Water Data'!$F$9,0,10*ROW('Water Data'!F16))),'Data Summary'!CA22="Yes"),OFFSET('Water Data'!$F$9,0,10*ROW('Water Data'!F16)),NA())</f>
        <v>#N/A</v>
      </c>
      <c r="M22" s="517" t="e">
        <f ca="1">+IF(AND(ISNUMBER(OFFSET('Water Data'!$G$4,0,10*ROW('Water Data'!G16))),'Data Summary'!CB22="Yes"),100-OFFSET('Water Data'!$G$4,0,10*ROW('Water Data'!G16)),NA())</f>
        <v>#N/A</v>
      </c>
      <c r="N22" s="517" t="e">
        <f ca="1">+IF(AND(ISNUMBER(OFFSET('Water Data'!$G$6,0,10*ROW('Water Data'!G16))),'Data Summary'!CC22="Yes"),OFFSET('Water Data'!$G$6,0,10*ROW('Water Data'!G16)),NA())</f>
        <v>#N/A</v>
      </c>
      <c r="O22" s="517" t="e">
        <f ca="1">+IF(AND(ISNUMBER(OFFSET('Water Data'!$G$9,0,10*ROW('Water Data'!G16))),'Data Summary'!CD22="Yes"),OFFSET('Water Data'!$G$9,0,10*ROW('Water Data'!G16)),NA())</f>
        <v>#N/A</v>
      </c>
      <c r="P22" s="517" t="e">
        <f ca="1">+IF(AND(ISNUMBER(OFFSET('Water Data'!$H$4,0,10*ROW('Water Data'!H16))),'Data Summary'!CE22="Yes"),100-OFFSET('Water Data'!$H$4,0,10*ROW('Water Data'!H16)),NA())</f>
        <v>#N/A</v>
      </c>
      <c r="Q22" s="517" t="e">
        <f ca="1">+IF(AND(ISNUMBER(OFFSET('Water Data'!$H$6,0,10*ROW('Water Data'!H16))),'Data Summary'!CF22="Yes"),OFFSET('Water Data'!$H$6,0,10*ROW('Water Data'!H16)),NA())</f>
        <v>#N/A</v>
      </c>
      <c r="R22" s="517" t="e">
        <f ca="1">+IF(AND(ISNUMBER(OFFSET('Water Data'!$H$9,0,10*ROW('Water Data'!H16))),'Data Summary'!CG22="Yes"),OFFSET('Water Data'!$H$9,0,10*ROW('Water Data'!H16)),NA())</f>
        <v>#N/A</v>
      </c>
      <c r="S22" s="517" t="e">
        <f ca="1">+IF(AND(ISNUMBER(OFFSET('Water Data'!$I$4,0,10*ROW('Water Data'!I16))),'Data Summary'!CH22="Yes"),100-OFFSET('Water Data'!$I$4,0,10*ROW('Water Data'!I16)),NA())</f>
        <v>#N/A</v>
      </c>
      <c r="T22" s="517" t="e">
        <f ca="1">+IF(AND(ISNUMBER(OFFSET('Water Data'!$I$6,0,10*ROW('Water Data'!I16))),'Data Summary'!CI22="Yes"),OFFSET('Water Data'!$I$6,0,10*ROW('Water Data'!I16)),NA())</f>
        <v>#N/A</v>
      </c>
      <c r="U22" s="517" t="e">
        <f ca="1">+IF(AND(ISNUMBER(OFFSET('Water Data'!$I$9,0,10*ROW('Water Data'!I16))),'Data Summary'!CJ22="Yes"),OFFSET('Water Data'!$I$9,0,10*ROW('Water Data'!I16)),NA())</f>
        <v>#N/A</v>
      </c>
      <c r="V22" s="518" t="e">
        <f ca="1">+IF(AND(ISNUMBER(OFFSET('Sanitation Data'!$D$4,0,10*ROW('Sanitation Data'!D16))),'Data Summary'!CK22="Yes"),100-OFFSET('Sanitation Data'!$D$4,0,10*ROW('Sanitation Data'!D16)),NA())</f>
        <v>#N/A</v>
      </c>
      <c r="W22" s="518" t="e">
        <f ca="1">+IF(AND(ISNUMBER(OFFSET('Sanitation Data'!$D$6,0,10*ROW('Sanitation Data'!D16))),'Data Summary'!CL22="Yes"),OFFSET('Sanitation Data'!$D$6,0,10*ROW('Sanitation Data'!D16)),NA())</f>
        <v>#N/A</v>
      </c>
      <c r="X22" s="518" t="e">
        <f ca="1">+IF(AND(ISNUMBER(OFFSET('Sanitation Data'!$D$10,0,10*ROW('Sanitation Data'!D16))),'Data Summary'!CM22="Yes"),OFFSET('Sanitation Data'!$D$10,0,10*ROW('Sanitation Data'!D16)),NA())</f>
        <v>#N/A</v>
      </c>
      <c r="Y22" s="518" t="e">
        <f ca="1">+IF(AND(ISNUMBER(OFFSET('Sanitation Data'!$D$11,0,10*ROW('Sanitation Data'!D16))),'Data Summary'!CN22="Yes"),OFFSET('Sanitation Data'!$D$11,0,10*ROW('Sanitation Data'!D16)),NA())</f>
        <v>#N/A</v>
      </c>
      <c r="Z22" s="518" t="e">
        <f ca="1">+IF(AND(ISNUMBER(OFFSET('Sanitation Data'!$D$12,0,10*ROW('Sanitation Data'!D16))),'Data Summary'!CO22="Yes"),OFFSET('Sanitation Data'!$D$12,0,10*ROW('Sanitation Data'!D16)),NA())</f>
        <v>#N/A</v>
      </c>
      <c r="AA22" s="518" t="e">
        <f ca="1">+IF(AND(ISNUMBER(OFFSET('Sanitation Data'!$E$4,0,10*ROW('Sanitation Data'!E16))),'Data Summary'!CP22="Yes"),100-OFFSET('Sanitation Data'!$E$4,0,10*ROW('Sanitation Data'!E16)),NA())</f>
        <v>#N/A</v>
      </c>
      <c r="AB22" s="518" t="e">
        <f ca="1">+IF(AND(ISNUMBER(OFFSET('Sanitation Data'!$E$6,0,10*ROW('Sanitation Data'!E16))),'Data Summary'!CQ22="Yes"),OFFSET('Sanitation Data'!$E$6,0,10*ROW('Sanitation Data'!E16)),NA())</f>
        <v>#N/A</v>
      </c>
      <c r="AC22" s="518" t="e">
        <f ca="1">+IF(AND(ISNUMBER(OFFSET('Sanitation Data'!$E$10,0,10*ROW('Sanitation Data'!E16))),'Data Summary'!CR22="Yes"),OFFSET('Sanitation Data'!$E$10,0,10*ROW('Sanitation Data'!E16)),NA())</f>
        <v>#N/A</v>
      </c>
      <c r="AD22" s="518" t="e">
        <f ca="1">+IF(AND(ISNUMBER(OFFSET('Sanitation Data'!$E$11,0,10*ROW('Sanitation Data'!E16))),'Data Summary'!CS22="Yes"),OFFSET('Sanitation Data'!$E$11,0,10*ROW('Sanitation Data'!E16)),NA())</f>
        <v>#N/A</v>
      </c>
      <c r="AE22" s="518" t="e">
        <f ca="1">+IF(AND(ISNUMBER(OFFSET('Sanitation Data'!$E$12,0,10*ROW('Sanitation Data'!E16))),'Data Summary'!CT22="Yes"),OFFSET('Sanitation Data'!$E$12,0,10*ROW('Sanitation Data'!E16)),NA())</f>
        <v>#N/A</v>
      </c>
      <c r="AF22" s="518" t="e">
        <f ca="1">+IF(AND(ISNUMBER(OFFSET('Sanitation Data'!$F$4,0,10*ROW('Sanitation Data'!F16))),'Data Summary'!CU22="Yes"),100-OFFSET('Sanitation Data'!$F$4,0,10*ROW('Sanitation Data'!F16)),NA())</f>
        <v>#N/A</v>
      </c>
      <c r="AG22" s="518" t="e">
        <f ca="1">+IF(AND(ISNUMBER(OFFSET('Sanitation Data'!$F$6,0,10*ROW('Sanitation Data'!F16))),'Data Summary'!CV22="Yes"),OFFSET('Sanitation Data'!$F$6,0,10*ROW('Sanitation Data'!F16)),NA())</f>
        <v>#N/A</v>
      </c>
      <c r="AH22" s="518" t="e">
        <f ca="1">+IF(AND(ISNUMBER(OFFSET('Sanitation Data'!$F$10,0,10*ROW('Sanitation Data'!F16))),'Data Summary'!CW22="Yes"),OFFSET('Sanitation Data'!$F$10,0,10*ROW('Sanitation Data'!F16)),NA())</f>
        <v>#N/A</v>
      </c>
      <c r="AI22" s="518" t="e">
        <f ca="1">+IF(AND(ISNUMBER(OFFSET('Sanitation Data'!$F$11,0,10*ROW('Sanitation Data'!F16))),'Data Summary'!CX22="Yes"),OFFSET('Sanitation Data'!$F$11,0,10*ROW('Sanitation Data'!F16)),NA())</f>
        <v>#N/A</v>
      </c>
      <c r="AJ22" s="518" t="e">
        <f ca="1">+IF(AND(ISNUMBER(OFFSET('Sanitation Data'!$F$12,0,10*ROW('Sanitation Data'!F16))),'Data Summary'!CY22="Yes"),OFFSET('Sanitation Data'!$F$12,0,10*ROW('Sanitation Data'!F16)),NA())</f>
        <v>#N/A</v>
      </c>
      <c r="AK22" s="518" t="e">
        <f ca="1">+IF(AND(ISNUMBER(OFFSET('Sanitation Data'!$G$4,0,10*ROW('Sanitation Data'!G16))),'Data Summary'!CZ22="Yes"),100-OFFSET('Sanitation Data'!$G$4,0,10*ROW('Sanitation Data'!G16)),NA())</f>
        <v>#N/A</v>
      </c>
      <c r="AL22" s="518" t="e">
        <f ca="1">+IF(AND(ISNUMBER(OFFSET('Sanitation Data'!$G$6,0,10*ROW('Sanitation Data'!G16))),'Data Summary'!DA22="Yes"),OFFSET('Sanitation Data'!$G$6,0,10*ROW('Sanitation Data'!G16)),NA())</f>
        <v>#N/A</v>
      </c>
      <c r="AM22" s="518" t="e">
        <f ca="1">+IF(AND(ISNUMBER(OFFSET('Sanitation Data'!$G$10,0,10*ROW('Sanitation Data'!G16))),'Data Summary'!DB22="Yes"),OFFSET('Sanitation Data'!$G$10,0,10*ROW('Sanitation Data'!G16)),NA())</f>
        <v>#N/A</v>
      </c>
      <c r="AN22" s="518" t="e">
        <f ca="1">+IF(AND(ISNUMBER(OFFSET('Sanitation Data'!$G$11,0,10*ROW('Sanitation Data'!G16))),'Data Summary'!DC22="Yes"),OFFSET('Sanitation Data'!$G$11,0,10*ROW('Sanitation Data'!G16)),NA())</f>
        <v>#N/A</v>
      </c>
      <c r="AO22" s="518" t="e">
        <f ca="1">+IF(AND(ISNUMBER(OFFSET('Sanitation Data'!$G$12,0,10*ROW('Sanitation Data'!G16))),'Data Summary'!DD22="Yes"),OFFSET('Sanitation Data'!$G$12,0,10*ROW('Sanitation Data'!G16)),NA())</f>
        <v>#N/A</v>
      </c>
      <c r="AP22" s="518" t="e">
        <f ca="1">+IF(AND(ISNUMBER(OFFSET('Sanitation Data'!$H$4,0,10*ROW('Sanitation Data'!H16))),'Data Summary'!DE22="Yes"),100-OFFSET('Sanitation Data'!$H$4,0,10*ROW('Sanitation Data'!H16)),NA())</f>
        <v>#N/A</v>
      </c>
      <c r="AQ22" s="518" t="e">
        <f ca="1">+IF(AND(ISNUMBER(OFFSET('Sanitation Data'!$H$6,0,10*ROW('Sanitation Data'!H16))),'Data Summary'!DF22="Yes"),OFFSET('Sanitation Data'!$H$6,0,10*ROW('Sanitation Data'!H16)),NA())</f>
        <v>#N/A</v>
      </c>
      <c r="AR22" s="518" t="e">
        <f ca="1">+IF(AND(ISNUMBER(OFFSET('Sanitation Data'!$H$10,0,10*ROW('Sanitation Data'!H16))),'Data Summary'!DG22="Yes"),OFFSET('Sanitation Data'!$H$10,0,10*ROW('Sanitation Data'!H16)),NA())</f>
        <v>#N/A</v>
      </c>
      <c r="AS22" s="518" t="e">
        <f ca="1">+IF(AND(ISNUMBER(OFFSET('Sanitation Data'!$H$11,0,10*ROW('Sanitation Data'!H16))),'Data Summary'!DH22="Yes"),OFFSET('Sanitation Data'!$H$11,0,10*ROW('Sanitation Data'!H16)),NA())</f>
        <v>#N/A</v>
      </c>
      <c r="AT22" s="518" t="e">
        <f ca="1">+IF(AND(ISNUMBER(OFFSET('Sanitation Data'!$H$12,0,10*ROW('Sanitation Data'!H16))),'Data Summary'!DI22="Yes"),OFFSET('Sanitation Data'!$H$12,0,10*ROW('Sanitation Data'!H16)),NA())</f>
        <v>#N/A</v>
      </c>
      <c r="AU22" s="518" t="e">
        <f ca="1">+IF(AND(ISNUMBER(OFFSET('Sanitation Data'!$I$4,0,10*ROW('Sanitation Data'!I16))),'Data Summary'!DJ22="Yes"),100-OFFSET('Sanitation Data'!$I$4,0,10*ROW('Sanitation Data'!I16)),NA())</f>
        <v>#N/A</v>
      </c>
      <c r="AV22" s="518" t="e">
        <f ca="1">+IF(AND(ISNUMBER(OFFSET('Sanitation Data'!$I$6,0,10*ROW('Sanitation Data'!I16))),'Data Summary'!DK22="Yes"),OFFSET('Sanitation Data'!$I$6,0,10*ROW('Sanitation Data'!I16)),NA())</f>
        <v>#N/A</v>
      </c>
      <c r="AW22" s="518" t="e">
        <f ca="1">+IF(AND(ISNUMBER(OFFSET('Sanitation Data'!$I$10,0,10*ROW('Sanitation Data'!I16))),'Data Summary'!DL22="Yes"),OFFSET('Sanitation Data'!$I$10,0,10*ROW('Sanitation Data'!I16)),NA())</f>
        <v>#N/A</v>
      </c>
      <c r="AX22" s="518" t="e">
        <f ca="1">+IF(AND(ISNUMBER(OFFSET('Sanitation Data'!$I$11,0,10*ROW('Sanitation Data'!I16))),'Data Summary'!DM22="Yes"),OFFSET('Sanitation Data'!$I$11,0,10*ROW('Sanitation Data'!I16)),NA())</f>
        <v>#N/A</v>
      </c>
      <c r="AY22" s="518" t="e">
        <f ca="1">+IF(AND(ISNUMBER(OFFSET('Sanitation Data'!$I$12,0,10*ROW('Sanitation Data'!I16))),'Data Summary'!DN22="Yes"),OFFSET('Sanitation Data'!$I$12,0,10*ROW('Sanitation Data'!I16)),NA())</f>
        <v>#N/A</v>
      </c>
      <c r="AZ22" s="519" t="e">
        <f ca="1">+IF(AND(ISNUMBER(OFFSET('Hygiene Data'!$D$5,0,10*ROW('Hygiene Data'!D16))),'Data Summary'!DO22="Yes"),OFFSET('Hygiene Data'!$D$5,0,10*ROW('Hygiene Data'!D16)),NA())</f>
        <v>#N/A</v>
      </c>
      <c r="BA22" s="519" t="e">
        <f ca="1">+IF(AND(ISNUMBER(OFFSET('Hygiene Data'!$D$7,0,10*ROW('Hygiene Data'!D16))),'Data Summary'!DP22="Yes"),OFFSET('Hygiene Data'!$D$7,0,10*ROW('Hygiene Data'!D16)),NA())</f>
        <v>#N/A</v>
      </c>
      <c r="BB22" s="519" t="e">
        <f ca="1">+IF(AND(ISNUMBER(OFFSET('Hygiene Data'!$D$9,0,10*ROW('Hygiene Data'!D16))),'Data Summary'!DQ22="Yes"),OFFSET('Hygiene Data'!$D$9,0,10*ROW('Hygiene Data'!D16)),NA())</f>
        <v>#N/A</v>
      </c>
      <c r="BC22" s="519" t="e">
        <f ca="1">+IF(AND(ISNUMBER(OFFSET('Hygiene Data'!$E$5,0,10*ROW('Hygiene Data'!E16))),'Data Summary'!DR22="Yes"),OFFSET('Hygiene Data'!$E$5,0,10*ROW('Hygiene Data'!E16)),NA())</f>
        <v>#N/A</v>
      </c>
      <c r="BD22" s="519" t="e">
        <f ca="1">+IF(AND(ISNUMBER(OFFSET('Hygiene Data'!$E$7,0,10*ROW('Hygiene Data'!E16))),'Data Summary'!DS22="Yes"),OFFSET('Hygiene Data'!$E$7,0,10*ROW('Hygiene Data'!E16)),NA())</f>
        <v>#N/A</v>
      </c>
      <c r="BE22" s="519" t="e">
        <f ca="1">+IF(AND(ISNUMBER(OFFSET('Hygiene Data'!$E$9,0,10*ROW('Hygiene Data'!E16))),'Data Summary'!DT22="Yes"),OFFSET('Hygiene Data'!$E$9,0,10*ROW('Hygiene Data'!E16)),NA())</f>
        <v>#N/A</v>
      </c>
      <c r="BF22" s="519" t="e">
        <f ca="1">+IF(AND(ISNUMBER(OFFSET('Hygiene Data'!$F$5,0,10*ROW('Hygiene Data'!F16))),'Data Summary'!DU22="Yes"),OFFSET('Hygiene Data'!$F$5,0,10*ROW('Hygiene Data'!F16)),NA())</f>
        <v>#N/A</v>
      </c>
      <c r="BG22" s="519" t="e">
        <f ca="1">+IF(AND(ISNUMBER(OFFSET('Hygiene Data'!$F$7,0,10*ROW('Hygiene Data'!F16))),'Data Summary'!DV22="Yes"),OFFSET('Hygiene Data'!$F$7,0,10*ROW('Hygiene Data'!F16)),NA())</f>
        <v>#N/A</v>
      </c>
      <c r="BH22" s="519" t="e">
        <f ca="1">+IF(AND(ISNUMBER(OFFSET('Hygiene Data'!$F$9,0,10*ROW('Hygiene Data'!F16))),'Data Summary'!DW22="Yes"),OFFSET('Hygiene Data'!$F$9,0,10*ROW('Hygiene Data'!F16)),NA())</f>
        <v>#N/A</v>
      </c>
      <c r="BI22" s="519" t="e">
        <f ca="1">+IF(AND(ISNUMBER(OFFSET('Hygiene Data'!$G$5,0,10*ROW('Hygiene Data'!G16))),'Data Summary'!DX22="Yes"),OFFSET('Hygiene Data'!$G$5,0,10*ROW('Hygiene Data'!G16)),NA())</f>
        <v>#N/A</v>
      </c>
      <c r="BJ22" s="519" t="e">
        <f ca="1">+IF(AND(ISNUMBER(OFFSET('Hygiene Data'!$G$7,0,10*ROW('Hygiene Data'!G16))),'Data Summary'!DY22="Yes"),OFFSET('Hygiene Data'!$G$7,0,10*ROW('Hygiene Data'!G16)),NA())</f>
        <v>#N/A</v>
      </c>
      <c r="BK22" s="519" t="e">
        <f ca="1">+IF(AND(ISNUMBER(OFFSET('Hygiene Data'!$G$9,0,10*ROW('Hygiene Data'!G16))),'Data Summary'!DZ22="Yes"),OFFSET('Hygiene Data'!$G$9,0,10*ROW('Hygiene Data'!G16)),NA())</f>
        <v>#N/A</v>
      </c>
      <c r="BL22" s="519" t="e">
        <f ca="1">+IF(AND(ISNUMBER(OFFSET('Hygiene Data'!$H$5,0,10*ROW('Hygiene Data'!H16))),'Data Summary'!EA22="Yes"),OFFSET('Hygiene Data'!$H$5,0,10*ROW('Hygiene Data'!H16)),NA())</f>
        <v>#N/A</v>
      </c>
      <c r="BM22" s="519" t="e">
        <f ca="1">+IF(AND(ISNUMBER(OFFSET('Hygiene Data'!$H$7,0,10*ROW('Hygiene Data'!H16))),'Data Summary'!EB22="Yes"),OFFSET('Hygiene Data'!$H$7,0,10*ROW('Hygiene Data'!H16)),NA())</f>
        <v>#N/A</v>
      </c>
      <c r="BN22" s="519" t="e">
        <f ca="1">+IF(AND(ISNUMBER(OFFSET('Hygiene Data'!$H$9,0,10*ROW('Hygiene Data'!H16))),'Data Summary'!EC22="Yes"),OFFSET('Hygiene Data'!$H$9,0,10*ROW('Hygiene Data'!H16)),NA())</f>
        <v>#N/A</v>
      </c>
      <c r="BO22" s="519" t="e">
        <f ca="1">+IF(AND(ISNUMBER(OFFSET('Hygiene Data'!$I$5,0,10*ROW('Hygiene Data'!I16))),'Data Summary'!ED22="Yes"),OFFSET('Hygiene Data'!$I$5,0,10*ROW('Hygiene Data'!I16)),NA())</f>
        <v>#N/A</v>
      </c>
      <c r="BP22" s="519" t="e">
        <f ca="1">+IF(AND(ISNUMBER(OFFSET('Hygiene Data'!$I$7,0,10*ROW('Hygiene Data'!I16))),'Data Summary'!EE22="Yes"),OFFSET('Hygiene Data'!$I$7,0,10*ROW('Hygiene Data'!I16)),NA())</f>
        <v>#N/A</v>
      </c>
      <c r="BQ22" s="519" t="e">
        <f ca="1">+IF(AND(ISNUMBER(OFFSET('Hygiene Data'!$I$9,0,10*ROW('Hygiene Data'!I16))),'Data Summary'!EF22="Yes"),OFFSET('Hygiene Data'!$I$9,0,10*ROW('Hygiene Data'!I16)),NA())</f>
        <v>#N/A</v>
      </c>
    </row>
    <row r="23" spans="1:69" x14ac:dyDescent="0.25">
      <c r="A23" s="515" t="e">
        <f ca="1">+RIGHT('Data Summary'!A23,LEN('Data Summary'!A23)-9)</f>
        <v>#VALUE!</v>
      </c>
      <c r="B23" s="489" t="str">
        <f ca="1">+IF(ISTEXT('Data Summary'!B23),'Data Summary'!B23,"")</f>
        <v/>
      </c>
      <c r="C23" s="516" t="e">
        <f ca="1">+VALUE('Data Summary'!C23)</f>
        <v>#VALUE!</v>
      </c>
      <c r="D23" s="517" t="e">
        <f ca="1">+IF(AND(ISNUMBER(OFFSET('Water Data'!$D$4,0,10*ROW('Water Data'!D17))),'Data Summary'!BS23="Yes"),100-OFFSET('Water Data'!$D$4,0,10*ROW('Water Data'!D17)),NA())</f>
        <v>#N/A</v>
      </c>
      <c r="E23" s="517" t="e">
        <f ca="1">+IF(AND(ISNUMBER(OFFSET('Water Data'!$D$6,0,10*ROW('Water Data'!D17))),'Data Summary'!BT23="Yes"),OFFSET('Water Data'!$D$6,0,10*ROW('Water Data'!D17)),NA())</f>
        <v>#N/A</v>
      </c>
      <c r="F23" s="517" t="e">
        <f ca="1">+IF(AND(ISNUMBER(OFFSET('Water Data'!$D$9,0,10*ROW('Water Data'!D17))),'Data Summary'!BU23="Yes"),OFFSET('Water Data'!$D$9,0,10*ROW('Water Data'!D17)),NA())</f>
        <v>#N/A</v>
      </c>
      <c r="G23" s="517" t="e">
        <f ca="1">+IF(AND(ISNUMBER(OFFSET('Water Data'!$E$4,0,10*ROW('Water Data'!E17))),'Data Summary'!BV23="Yes"),100-OFFSET('Water Data'!$E$4,0,10*ROW('Water Data'!E17)),NA())</f>
        <v>#N/A</v>
      </c>
      <c r="H23" s="517" t="e">
        <f ca="1">+IF(AND(ISNUMBER(OFFSET('Water Data'!$E$6,0,10*ROW('Water Data'!E17))),'Data Summary'!BW23="Yes"),OFFSET('Water Data'!$E$6,0,10*ROW('Water Data'!E17)),NA())</f>
        <v>#N/A</v>
      </c>
      <c r="I23" s="517" t="e">
        <f ca="1">+IF(AND(ISNUMBER(OFFSET('Water Data'!$E$9,0,10*ROW('Water Data'!E17))),'Data Summary'!BX23="Yes"),OFFSET('Water Data'!$E$9,0,10*ROW('Water Data'!E17)),NA())</f>
        <v>#N/A</v>
      </c>
      <c r="J23" s="517" t="e">
        <f ca="1">+IF(AND(ISNUMBER(OFFSET('Water Data'!$F$4,0,10*ROW('Water Data'!F17))),'Data Summary'!BY23="Yes"),100-OFFSET('Water Data'!$F$4,0,10*ROW('Water Data'!F17)),NA())</f>
        <v>#N/A</v>
      </c>
      <c r="K23" s="517" t="e">
        <f ca="1">+IF(AND(ISNUMBER(OFFSET('Water Data'!$F$6,0,10*ROW('Water Data'!F17))),'Data Summary'!BZ23="Yes"),OFFSET('Water Data'!$F$6,0,10*ROW('Water Data'!F17)),NA())</f>
        <v>#N/A</v>
      </c>
      <c r="L23" s="517" t="e">
        <f ca="1">+IF(AND(ISNUMBER(OFFSET('Water Data'!$F$9,0,10*ROW('Water Data'!F17))),'Data Summary'!CA23="Yes"),OFFSET('Water Data'!$F$9,0,10*ROW('Water Data'!F17)),NA())</f>
        <v>#N/A</v>
      </c>
      <c r="M23" s="517" t="e">
        <f ca="1">+IF(AND(ISNUMBER(OFFSET('Water Data'!$G$4,0,10*ROW('Water Data'!G17))),'Data Summary'!CB23="Yes"),100-OFFSET('Water Data'!$G$4,0,10*ROW('Water Data'!G17)),NA())</f>
        <v>#N/A</v>
      </c>
      <c r="N23" s="517" t="e">
        <f ca="1">+IF(AND(ISNUMBER(OFFSET('Water Data'!$G$6,0,10*ROW('Water Data'!G17))),'Data Summary'!CC23="Yes"),OFFSET('Water Data'!$G$6,0,10*ROW('Water Data'!G17)),NA())</f>
        <v>#N/A</v>
      </c>
      <c r="O23" s="517" t="e">
        <f ca="1">+IF(AND(ISNUMBER(OFFSET('Water Data'!$G$9,0,10*ROW('Water Data'!G17))),'Data Summary'!CD23="Yes"),OFFSET('Water Data'!$G$9,0,10*ROW('Water Data'!G17)),NA())</f>
        <v>#N/A</v>
      </c>
      <c r="P23" s="517" t="e">
        <f ca="1">+IF(AND(ISNUMBER(OFFSET('Water Data'!$H$4,0,10*ROW('Water Data'!H17))),'Data Summary'!CE23="Yes"),100-OFFSET('Water Data'!$H$4,0,10*ROW('Water Data'!H17)),NA())</f>
        <v>#N/A</v>
      </c>
      <c r="Q23" s="517" t="e">
        <f ca="1">+IF(AND(ISNUMBER(OFFSET('Water Data'!$H$6,0,10*ROW('Water Data'!H17))),'Data Summary'!CF23="Yes"),OFFSET('Water Data'!$H$6,0,10*ROW('Water Data'!H17)),NA())</f>
        <v>#N/A</v>
      </c>
      <c r="R23" s="517" t="e">
        <f ca="1">+IF(AND(ISNUMBER(OFFSET('Water Data'!$H$9,0,10*ROW('Water Data'!H17))),'Data Summary'!CG23="Yes"),OFFSET('Water Data'!$H$9,0,10*ROW('Water Data'!H17)),NA())</f>
        <v>#N/A</v>
      </c>
      <c r="S23" s="517" t="e">
        <f ca="1">+IF(AND(ISNUMBER(OFFSET('Water Data'!$I$4,0,10*ROW('Water Data'!I17))),'Data Summary'!CH23="Yes"),100-OFFSET('Water Data'!$I$4,0,10*ROW('Water Data'!I17)),NA())</f>
        <v>#N/A</v>
      </c>
      <c r="T23" s="517" t="e">
        <f ca="1">+IF(AND(ISNUMBER(OFFSET('Water Data'!$I$6,0,10*ROW('Water Data'!I17))),'Data Summary'!CI23="Yes"),OFFSET('Water Data'!$I$6,0,10*ROW('Water Data'!I17)),NA())</f>
        <v>#N/A</v>
      </c>
      <c r="U23" s="517" t="e">
        <f ca="1">+IF(AND(ISNUMBER(OFFSET('Water Data'!$I$9,0,10*ROW('Water Data'!I17))),'Data Summary'!CJ23="Yes"),OFFSET('Water Data'!$I$9,0,10*ROW('Water Data'!I17)),NA())</f>
        <v>#N/A</v>
      </c>
      <c r="V23" s="518" t="e">
        <f ca="1">+IF(AND(ISNUMBER(OFFSET('Sanitation Data'!$D$4,0,10*ROW('Sanitation Data'!D17))),'Data Summary'!CK23="Yes"),100-OFFSET('Sanitation Data'!$D$4,0,10*ROW('Sanitation Data'!D17)),NA())</f>
        <v>#N/A</v>
      </c>
      <c r="W23" s="518" t="e">
        <f ca="1">+IF(AND(ISNUMBER(OFFSET('Sanitation Data'!$D$6,0,10*ROW('Sanitation Data'!D17))),'Data Summary'!CL23="Yes"),OFFSET('Sanitation Data'!$D$6,0,10*ROW('Sanitation Data'!D17)),NA())</f>
        <v>#N/A</v>
      </c>
      <c r="X23" s="518" t="e">
        <f ca="1">+IF(AND(ISNUMBER(OFFSET('Sanitation Data'!$D$10,0,10*ROW('Sanitation Data'!D17))),'Data Summary'!CM23="Yes"),OFFSET('Sanitation Data'!$D$10,0,10*ROW('Sanitation Data'!D17)),NA())</f>
        <v>#N/A</v>
      </c>
      <c r="Y23" s="518" t="e">
        <f ca="1">+IF(AND(ISNUMBER(OFFSET('Sanitation Data'!$D$11,0,10*ROW('Sanitation Data'!D17))),'Data Summary'!CN23="Yes"),OFFSET('Sanitation Data'!$D$11,0,10*ROW('Sanitation Data'!D17)),NA())</f>
        <v>#N/A</v>
      </c>
      <c r="Z23" s="518" t="e">
        <f ca="1">+IF(AND(ISNUMBER(OFFSET('Sanitation Data'!$D$12,0,10*ROW('Sanitation Data'!D17))),'Data Summary'!CO23="Yes"),OFFSET('Sanitation Data'!$D$12,0,10*ROW('Sanitation Data'!D17)),NA())</f>
        <v>#N/A</v>
      </c>
      <c r="AA23" s="518" t="e">
        <f ca="1">+IF(AND(ISNUMBER(OFFSET('Sanitation Data'!$E$4,0,10*ROW('Sanitation Data'!E17))),'Data Summary'!CP23="Yes"),100-OFFSET('Sanitation Data'!$E$4,0,10*ROW('Sanitation Data'!E17)),NA())</f>
        <v>#N/A</v>
      </c>
      <c r="AB23" s="518" t="e">
        <f ca="1">+IF(AND(ISNUMBER(OFFSET('Sanitation Data'!$E$6,0,10*ROW('Sanitation Data'!E17))),'Data Summary'!CQ23="Yes"),OFFSET('Sanitation Data'!$E$6,0,10*ROW('Sanitation Data'!E17)),NA())</f>
        <v>#N/A</v>
      </c>
      <c r="AC23" s="518" t="e">
        <f ca="1">+IF(AND(ISNUMBER(OFFSET('Sanitation Data'!$E$10,0,10*ROW('Sanitation Data'!E17))),'Data Summary'!CR23="Yes"),OFFSET('Sanitation Data'!$E$10,0,10*ROW('Sanitation Data'!E17)),NA())</f>
        <v>#N/A</v>
      </c>
      <c r="AD23" s="518" t="e">
        <f ca="1">+IF(AND(ISNUMBER(OFFSET('Sanitation Data'!$E$11,0,10*ROW('Sanitation Data'!E17))),'Data Summary'!CS23="Yes"),OFFSET('Sanitation Data'!$E$11,0,10*ROW('Sanitation Data'!E17)),NA())</f>
        <v>#N/A</v>
      </c>
      <c r="AE23" s="518" t="e">
        <f ca="1">+IF(AND(ISNUMBER(OFFSET('Sanitation Data'!$E$12,0,10*ROW('Sanitation Data'!E17))),'Data Summary'!CT23="Yes"),OFFSET('Sanitation Data'!$E$12,0,10*ROW('Sanitation Data'!E17)),NA())</f>
        <v>#N/A</v>
      </c>
      <c r="AF23" s="518" t="e">
        <f ca="1">+IF(AND(ISNUMBER(OFFSET('Sanitation Data'!$F$4,0,10*ROW('Sanitation Data'!F17))),'Data Summary'!CU23="Yes"),100-OFFSET('Sanitation Data'!$F$4,0,10*ROW('Sanitation Data'!F17)),NA())</f>
        <v>#N/A</v>
      </c>
      <c r="AG23" s="518" t="e">
        <f ca="1">+IF(AND(ISNUMBER(OFFSET('Sanitation Data'!$F$6,0,10*ROW('Sanitation Data'!F17))),'Data Summary'!CV23="Yes"),OFFSET('Sanitation Data'!$F$6,0,10*ROW('Sanitation Data'!F17)),NA())</f>
        <v>#N/A</v>
      </c>
      <c r="AH23" s="518" t="e">
        <f ca="1">+IF(AND(ISNUMBER(OFFSET('Sanitation Data'!$F$10,0,10*ROW('Sanitation Data'!F17))),'Data Summary'!CW23="Yes"),OFFSET('Sanitation Data'!$F$10,0,10*ROW('Sanitation Data'!F17)),NA())</f>
        <v>#N/A</v>
      </c>
      <c r="AI23" s="518" t="e">
        <f ca="1">+IF(AND(ISNUMBER(OFFSET('Sanitation Data'!$F$11,0,10*ROW('Sanitation Data'!F17))),'Data Summary'!CX23="Yes"),OFFSET('Sanitation Data'!$F$11,0,10*ROW('Sanitation Data'!F17)),NA())</f>
        <v>#N/A</v>
      </c>
      <c r="AJ23" s="518" t="e">
        <f ca="1">+IF(AND(ISNUMBER(OFFSET('Sanitation Data'!$F$12,0,10*ROW('Sanitation Data'!F17))),'Data Summary'!CY23="Yes"),OFFSET('Sanitation Data'!$F$12,0,10*ROW('Sanitation Data'!F17)),NA())</f>
        <v>#N/A</v>
      </c>
      <c r="AK23" s="518" t="e">
        <f ca="1">+IF(AND(ISNUMBER(OFFSET('Sanitation Data'!$G$4,0,10*ROW('Sanitation Data'!G17))),'Data Summary'!CZ23="Yes"),100-OFFSET('Sanitation Data'!$G$4,0,10*ROW('Sanitation Data'!G17)),NA())</f>
        <v>#N/A</v>
      </c>
      <c r="AL23" s="518" t="e">
        <f ca="1">+IF(AND(ISNUMBER(OFFSET('Sanitation Data'!$G$6,0,10*ROW('Sanitation Data'!G17))),'Data Summary'!DA23="Yes"),OFFSET('Sanitation Data'!$G$6,0,10*ROW('Sanitation Data'!G17)),NA())</f>
        <v>#N/A</v>
      </c>
      <c r="AM23" s="518" t="e">
        <f ca="1">+IF(AND(ISNUMBER(OFFSET('Sanitation Data'!$G$10,0,10*ROW('Sanitation Data'!G17))),'Data Summary'!DB23="Yes"),OFFSET('Sanitation Data'!$G$10,0,10*ROW('Sanitation Data'!G17)),NA())</f>
        <v>#N/A</v>
      </c>
      <c r="AN23" s="518" t="e">
        <f ca="1">+IF(AND(ISNUMBER(OFFSET('Sanitation Data'!$G$11,0,10*ROW('Sanitation Data'!G17))),'Data Summary'!DC23="Yes"),OFFSET('Sanitation Data'!$G$11,0,10*ROW('Sanitation Data'!G17)),NA())</f>
        <v>#N/A</v>
      </c>
      <c r="AO23" s="518" t="e">
        <f ca="1">+IF(AND(ISNUMBER(OFFSET('Sanitation Data'!$G$12,0,10*ROW('Sanitation Data'!G17))),'Data Summary'!DD23="Yes"),OFFSET('Sanitation Data'!$G$12,0,10*ROW('Sanitation Data'!G17)),NA())</f>
        <v>#N/A</v>
      </c>
      <c r="AP23" s="518" t="e">
        <f ca="1">+IF(AND(ISNUMBER(OFFSET('Sanitation Data'!$H$4,0,10*ROW('Sanitation Data'!H17))),'Data Summary'!DE23="Yes"),100-OFFSET('Sanitation Data'!$H$4,0,10*ROW('Sanitation Data'!H17)),NA())</f>
        <v>#N/A</v>
      </c>
      <c r="AQ23" s="518" t="e">
        <f ca="1">+IF(AND(ISNUMBER(OFFSET('Sanitation Data'!$H$6,0,10*ROW('Sanitation Data'!H17))),'Data Summary'!DF23="Yes"),OFFSET('Sanitation Data'!$H$6,0,10*ROW('Sanitation Data'!H17)),NA())</f>
        <v>#N/A</v>
      </c>
      <c r="AR23" s="518" t="e">
        <f ca="1">+IF(AND(ISNUMBER(OFFSET('Sanitation Data'!$H$10,0,10*ROW('Sanitation Data'!H17))),'Data Summary'!DG23="Yes"),OFFSET('Sanitation Data'!$H$10,0,10*ROW('Sanitation Data'!H17)),NA())</f>
        <v>#N/A</v>
      </c>
      <c r="AS23" s="518" t="e">
        <f ca="1">+IF(AND(ISNUMBER(OFFSET('Sanitation Data'!$H$11,0,10*ROW('Sanitation Data'!H17))),'Data Summary'!DH23="Yes"),OFFSET('Sanitation Data'!$H$11,0,10*ROW('Sanitation Data'!H17)),NA())</f>
        <v>#N/A</v>
      </c>
      <c r="AT23" s="518" t="e">
        <f ca="1">+IF(AND(ISNUMBER(OFFSET('Sanitation Data'!$H$12,0,10*ROW('Sanitation Data'!H17))),'Data Summary'!DI23="Yes"),OFFSET('Sanitation Data'!$H$12,0,10*ROW('Sanitation Data'!H17)),NA())</f>
        <v>#N/A</v>
      </c>
      <c r="AU23" s="518" t="e">
        <f ca="1">+IF(AND(ISNUMBER(OFFSET('Sanitation Data'!$I$4,0,10*ROW('Sanitation Data'!I17))),'Data Summary'!DJ23="Yes"),100-OFFSET('Sanitation Data'!$I$4,0,10*ROW('Sanitation Data'!I17)),NA())</f>
        <v>#N/A</v>
      </c>
      <c r="AV23" s="518" t="e">
        <f ca="1">+IF(AND(ISNUMBER(OFFSET('Sanitation Data'!$I$6,0,10*ROW('Sanitation Data'!I17))),'Data Summary'!DK23="Yes"),OFFSET('Sanitation Data'!$I$6,0,10*ROW('Sanitation Data'!I17)),NA())</f>
        <v>#N/A</v>
      </c>
      <c r="AW23" s="518" t="e">
        <f ca="1">+IF(AND(ISNUMBER(OFFSET('Sanitation Data'!$I$10,0,10*ROW('Sanitation Data'!I17))),'Data Summary'!DL23="Yes"),OFFSET('Sanitation Data'!$I$10,0,10*ROW('Sanitation Data'!I17)),NA())</f>
        <v>#N/A</v>
      </c>
      <c r="AX23" s="518" t="e">
        <f ca="1">+IF(AND(ISNUMBER(OFFSET('Sanitation Data'!$I$11,0,10*ROW('Sanitation Data'!I17))),'Data Summary'!DM23="Yes"),OFFSET('Sanitation Data'!$I$11,0,10*ROW('Sanitation Data'!I17)),NA())</f>
        <v>#N/A</v>
      </c>
      <c r="AY23" s="518" t="e">
        <f ca="1">+IF(AND(ISNUMBER(OFFSET('Sanitation Data'!$I$12,0,10*ROW('Sanitation Data'!I17))),'Data Summary'!DN23="Yes"),OFFSET('Sanitation Data'!$I$12,0,10*ROW('Sanitation Data'!I17)),NA())</f>
        <v>#N/A</v>
      </c>
      <c r="AZ23" s="519" t="e">
        <f ca="1">+IF(AND(ISNUMBER(OFFSET('Hygiene Data'!$D$5,0,10*ROW('Hygiene Data'!D17))),'Data Summary'!DO23="Yes"),OFFSET('Hygiene Data'!$D$5,0,10*ROW('Hygiene Data'!D17)),NA())</f>
        <v>#N/A</v>
      </c>
      <c r="BA23" s="519" t="e">
        <f ca="1">+IF(AND(ISNUMBER(OFFSET('Hygiene Data'!$D$7,0,10*ROW('Hygiene Data'!D17))),'Data Summary'!DP23="Yes"),OFFSET('Hygiene Data'!$D$7,0,10*ROW('Hygiene Data'!D17)),NA())</f>
        <v>#N/A</v>
      </c>
      <c r="BB23" s="519" t="e">
        <f ca="1">+IF(AND(ISNUMBER(OFFSET('Hygiene Data'!$D$9,0,10*ROW('Hygiene Data'!D17))),'Data Summary'!DQ23="Yes"),OFFSET('Hygiene Data'!$D$9,0,10*ROW('Hygiene Data'!D17)),NA())</f>
        <v>#N/A</v>
      </c>
      <c r="BC23" s="519" t="e">
        <f ca="1">+IF(AND(ISNUMBER(OFFSET('Hygiene Data'!$E$5,0,10*ROW('Hygiene Data'!E17))),'Data Summary'!DR23="Yes"),OFFSET('Hygiene Data'!$E$5,0,10*ROW('Hygiene Data'!E17)),NA())</f>
        <v>#N/A</v>
      </c>
      <c r="BD23" s="519" t="e">
        <f ca="1">+IF(AND(ISNUMBER(OFFSET('Hygiene Data'!$E$7,0,10*ROW('Hygiene Data'!E17))),'Data Summary'!DS23="Yes"),OFFSET('Hygiene Data'!$E$7,0,10*ROW('Hygiene Data'!E17)),NA())</f>
        <v>#N/A</v>
      </c>
      <c r="BE23" s="519" t="e">
        <f ca="1">+IF(AND(ISNUMBER(OFFSET('Hygiene Data'!$E$9,0,10*ROW('Hygiene Data'!E17))),'Data Summary'!DT23="Yes"),OFFSET('Hygiene Data'!$E$9,0,10*ROW('Hygiene Data'!E17)),NA())</f>
        <v>#N/A</v>
      </c>
      <c r="BF23" s="519" t="e">
        <f ca="1">+IF(AND(ISNUMBER(OFFSET('Hygiene Data'!$F$5,0,10*ROW('Hygiene Data'!F17))),'Data Summary'!DU23="Yes"),OFFSET('Hygiene Data'!$F$5,0,10*ROW('Hygiene Data'!F17)),NA())</f>
        <v>#N/A</v>
      </c>
      <c r="BG23" s="519" t="e">
        <f ca="1">+IF(AND(ISNUMBER(OFFSET('Hygiene Data'!$F$7,0,10*ROW('Hygiene Data'!F17))),'Data Summary'!DV23="Yes"),OFFSET('Hygiene Data'!$F$7,0,10*ROW('Hygiene Data'!F17)),NA())</f>
        <v>#N/A</v>
      </c>
      <c r="BH23" s="519" t="e">
        <f ca="1">+IF(AND(ISNUMBER(OFFSET('Hygiene Data'!$F$9,0,10*ROW('Hygiene Data'!F17))),'Data Summary'!DW23="Yes"),OFFSET('Hygiene Data'!$F$9,0,10*ROW('Hygiene Data'!F17)),NA())</f>
        <v>#N/A</v>
      </c>
      <c r="BI23" s="519" t="e">
        <f ca="1">+IF(AND(ISNUMBER(OFFSET('Hygiene Data'!$G$5,0,10*ROW('Hygiene Data'!G17))),'Data Summary'!DX23="Yes"),OFFSET('Hygiene Data'!$G$5,0,10*ROW('Hygiene Data'!G17)),NA())</f>
        <v>#N/A</v>
      </c>
      <c r="BJ23" s="519" t="e">
        <f ca="1">+IF(AND(ISNUMBER(OFFSET('Hygiene Data'!$G$7,0,10*ROW('Hygiene Data'!G17))),'Data Summary'!DY23="Yes"),OFFSET('Hygiene Data'!$G$7,0,10*ROW('Hygiene Data'!G17)),NA())</f>
        <v>#N/A</v>
      </c>
      <c r="BK23" s="519" t="e">
        <f ca="1">+IF(AND(ISNUMBER(OFFSET('Hygiene Data'!$G$9,0,10*ROW('Hygiene Data'!G17))),'Data Summary'!DZ23="Yes"),OFFSET('Hygiene Data'!$G$9,0,10*ROW('Hygiene Data'!G17)),NA())</f>
        <v>#N/A</v>
      </c>
      <c r="BL23" s="519" t="e">
        <f ca="1">+IF(AND(ISNUMBER(OFFSET('Hygiene Data'!$H$5,0,10*ROW('Hygiene Data'!H17))),'Data Summary'!EA23="Yes"),OFFSET('Hygiene Data'!$H$5,0,10*ROW('Hygiene Data'!H17)),NA())</f>
        <v>#N/A</v>
      </c>
      <c r="BM23" s="519" t="e">
        <f ca="1">+IF(AND(ISNUMBER(OFFSET('Hygiene Data'!$H$7,0,10*ROW('Hygiene Data'!H17))),'Data Summary'!EB23="Yes"),OFFSET('Hygiene Data'!$H$7,0,10*ROW('Hygiene Data'!H17)),NA())</f>
        <v>#N/A</v>
      </c>
      <c r="BN23" s="519" t="e">
        <f ca="1">+IF(AND(ISNUMBER(OFFSET('Hygiene Data'!$H$9,0,10*ROW('Hygiene Data'!H17))),'Data Summary'!EC23="Yes"),OFFSET('Hygiene Data'!$H$9,0,10*ROW('Hygiene Data'!H17)),NA())</f>
        <v>#N/A</v>
      </c>
      <c r="BO23" s="519" t="e">
        <f ca="1">+IF(AND(ISNUMBER(OFFSET('Hygiene Data'!$I$5,0,10*ROW('Hygiene Data'!I17))),'Data Summary'!ED23="Yes"),OFFSET('Hygiene Data'!$I$5,0,10*ROW('Hygiene Data'!I17)),NA())</f>
        <v>#N/A</v>
      </c>
      <c r="BP23" s="519" t="e">
        <f ca="1">+IF(AND(ISNUMBER(OFFSET('Hygiene Data'!$I$7,0,10*ROW('Hygiene Data'!I17))),'Data Summary'!EE23="Yes"),OFFSET('Hygiene Data'!$I$7,0,10*ROW('Hygiene Data'!I17)),NA())</f>
        <v>#N/A</v>
      </c>
      <c r="BQ23" s="519" t="e">
        <f ca="1">+IF(AND(ISNUMBER(OFFSET('Hygiene Data'!$I$9,0,10*ROW('Hygiene Data'!I17))),'Data Summary'!EF23="Yes"),OFFSET('Hygiene Data'!$I$9,0,10*ROW('Hygiene Data'!I17)),NA())</f>
        <v>#N/A</v>
      </c>
    </row>
    <row r="24" spans="1:69" x14ac:dyDescent="0.25">
      <c r="A24" s="515" t="e">
        <f ca="1">+RIGHT('Data Summary'!A24,LEN('Data Summary'!A24)-9)</f>
        <v>#VALUE!</v>
      </c>
      <c r="B24" s="489" t="str">
        <f ca="1">+IF(ISTEXT('Data Summary'!B24),'Data Summary'!B24,"")</f>
        <v/>
      </c>
      <c r="C24" s="516" t="e">
        <f ca="1">+VALUE('Data Summary'!C24)</f>
        <v>#VALUE!</v>
      </c>
      <c r="D24" s="517" t="e">
        <f ca="1">+IF(AND(ISNUMBER(OFFSET('Water Data'!$D$4,0,10*ROW('Water Data'!D18))),'Data Summary'!BS24="Yes"),100-OFFSET('Water Data'!$D$4,0,10*ROW('Water Data'!D18)),NA())</f>
        <v>#N/A</v>
      </c>
      <c r="E24" s="517" t="e">
        <f ca="1">+IF(AND(ISNUMBER(OFFSET('Water Data'!$D$6,0,10*ROW('Water Data'!D18))),'Data Summary'!BT24="Yes"),OFFSET('Water Data'!$D$6,0,10*ROW('Water Data'!D18)),NA())</f>
        <v>#N/A</v>
      </c>
      <c r="F24" s="517" t="e">
        <f ca="1">+IF(AND(ISNUMBER(OFFSET('Water Data'!$D$9,0,10*ROW('Water Data'!D18))),'Data Summary'!BU24="Yes"),OFFSET('Water Data'!$D$9,0,10*ROW('Water Data'!D18)),NA())</f>
        <v>#N/A</v>
      </c>
      <c r="G24" s="517" t="e">
        <f ca="1">+IF(AND(ISNUMBER(OFFSET('Water Data'!$E$4,0,10*ROW('Water Data'!E18))),'Data Summary'!BV24="Yes"),100-OFFSET('Water Data'!$E$4,0,10*ROW('Water Data'!E18)),NA())</f>
        <v>#N/A</v>
      </c>
      <c r="H24" s="517" t="e">
        <f ca="1">+IF(AND(ISNUMBER(OFFSET('Water Data'!$E$6,0,10*ROW('Water Data'!E18))),'Data Summary'!BW24="Yes"),OFFSET('Water Data'!$E$6,0,10*ROW('Water Data'!E18)),NA())</f>
        <v>#N/A</v>
      </c>
      <c r="I24" s="517" t="e">
        <f ca="1">+IF(AND(ISNUMBER(OFFSET('Water Data'!$E$9,0,10*ROW('Water Data'!E18))),'Data Summary'!BX24="Yes"),OFFSET('Water Data'!$E$9,0,10*ROW('Water Data'!E18)),NA())</f>
        <v>#N/A</v>
      </c>
      <c r="J24" s="517" t="e">
        <f ca="1">+IF(AND(ISNUMBER(OFFSET('Water Data'!$F$4,0,10*ROW('Water Data'!F18))),'Data Summary'!BY24="Yes"),100-OFFSET('Water Data'!$F$4,0,10*ROW('Water Data'!F18)),NA())</f>
        <v>#N/A</v>
      </c>
      <c r="K24" s="517" t="e">
        <f ca="1">+IF(AND(ISNUMBER(OFFSET('Water Data'!$F$6,0,10*ROW('Water Data'!F18))),'Data Summary'!BZ24="Yes"),OFFSET('Water Data'!$F$6,0,10*ROW('Water Data'!F18)),NA())</f>
        <v>#N/A</v>
      </c>
      <c r="L24" s="517" t="e">
        <f ca="1">+IF(AND(ISNUMBER(OFFSET('Water Data'!$F$9,0,10*ROW('Water Data'!F18))),'Data Summary'!CA24="Yes"),OFFSET('Water Data'!$F$9,0,10*ROW('Water Data'!F18)),NA())</f>
        <v>#N/A</v>
      </c>
      <c r="M24" s="517" t="e">
        <f ca="1">+IF(AND(ISNUMBER(OFFSET('Water Data'!$G$4,0,10*ROW('Water Data'!G18))),'Data Summary'!CB24="Yes"),100-OFFSET('Water Data'!$G$4,0,10*ROW('Water Data'!G18)),NA())</f>
        <v>#N/A</v>
      </c>
      <c r="N24" s="517" t="e">
        <f ca="1">+IF(AND(ISNUMBER(OFFSET('Water Data'!$G$6,0,10*ROW('Water Data'!G18))),'Data Summary'!CC24="Yes"),OFFSET('Water Data'!$G$6,0,10*ROW('Water Data'!G18)),NA())</f>
        <v>#N/A</v>
      </c>
      <c r="O24" s="517" t="e">
        <f ca="1">+IF(AND(ISNUMBER(OFFSET('Water Data'!$G$9,0,10*ROW('Water Data'!G18))),'Data Summary'!CD24="Yes"),OFFSET('Water Data'!$G$9,0,10*ROW('Water Data'!G18)),NA())</f>
        <v>#N/A</v>
      </c>
      <c r="P24" s="517" t="e">
        <f ca="1">+IF(AND(ISNUMBER(OFFSET('Water Data'!$H$4,0,10*ROW('Water Data'!H18))),'Data Summary'!CE24="Yes"),100-OFFSET('Water Data'!$H$4,0,10*ROW('Water Data'!H18)),NA())</f>
        <v>#N/A</v>
      </c>
      <c r="Q24" s="517" t="e">
        <f ca="1">+IF(AND(ISNUMBER(OFFSET('Water Data'!$H$6,0,10*ROW('Water Data'!H18))),'Data Summary'!CF24="Yes"),OFFSET('Water Data'!$H$6,0,10*ROW('Water Data'!H18)),NA())</f>
        <v>#N/A</v>
      </c>
      <c r="R24" s="517" t="e">
        <f ca="1">+IF(AND(ISNUMBER(OFFSET('Water Data'!$H$9,0,10*ROW('Water Data'!H18))),'Data Summary'!CG24="Yes"),OFFSET('Water Data'!$H$9,0,10*ROW('Water Data'!H18)),NA())</f>
        <v>#N/A</v>
      </c>
      <c r="S24" s="517" t="e">
        <f ca="1">+IF(AND(ISNUMBER(OFFSET('Water Data'!$I$4,0,10*ROW('Water Data'!I18))),'Data Summary'!CH24="Yes"),100-OFFSET('Water Data'!$I$4,0,10*ROW('Water Data'!I18)),NA())</f>
        <v>#N/A</v>
      </c>
      <c r="T24" s="517" t="e">
        <f ca="1">+IF(AND(ISNUMBER(OFFSET('Water Data'!$I$6,0,10*ROW('Water Data'!I18))),'Data Summary'!CI24="Yes"),OFFSET('Water Data'!$I$6,0,10*ROW('Water Data'!I18)),NA())</f>
        <v>#N/A</v>
      </c>
      <c r="U24" s="517" t="e">
        <f ca="1">+IF(AND(ISNUMBER(OFFSET('Water Data'!$I$9,0,10*ROW('Water Data'!I18))),'Data Summary'!CJ24="Yes"),OFFSET('Water Data'!$I$9,0,10*ROW('Water Data'!I18)),NA())</f>
        <v>#N/A</v>
      </c>
      <c r="V24" s="518" t="e">
        <f ca="1">+IF(AND(ISNUMBER(OFFSET('Sanitation Data'!$D$4,0,10*ROW('Sanitation Data'!D18))),'Data Summary'!CK24="Yes"),100-OFFSET('Sanitation Data'!$D$4,0,10*ROW('Sanitation Data'!D18)),NA())</f>
        <v>#N/A</v>
      </c>
      <c r="W24" s="518" t="e">
        <f ca="1">+IF(AND(ISNUMBER(OFFSET('Sanitation Data'!$D$6,0,10*ROW('Sanitation Data'!D18))),'Data Summary'!CL24="Yes"),OFFSET('Sanitation Data'!$D$6,0,10*ROW('Sanitation Data'!D18)),NA())</f>
        <v>#N/A</v>
      </c>
      <c r="X24" s="518" t="e">
        <f ca="1">+IF(AND(ISNUMBER(OFFSET('Sanitation Data'!$D$10,0,10*ROW('Sanitation Data'!D18))),'Data Summary'!CM24="Yes"),OFFSET('Sanitation Data'!$D$10,0,10*ROW('Sanitation Data'!D18)),NA())</f>
        <v>#N/A</v>
      </c>
      <c r="Y24" s="518" t="e">
        <f ca="1">+IF(AND(ISNUMBER(OFFSET('Sanitation Data'!$D$11,0,10*ROW('Sanitation Data'!D18))),'Data Summary'!CN24="Yes"),OFFSET('Sanitation Data'!$D$11,0,10*ROW('Sanitation Data'!D18)),NA())</f>
        <v>#N/A</v>
      </c>
      <c r="Z24" s="518" t="e">
        <f ca="1">+IF(AND(ISNUMBER(OFFSET('Sanitation Data'!$D$12,0,10*ROW('Sanitation Data'!D18))),'Data Summary'!CO24="Yes"),OFFSET('Sanitation Data'!$D$12,0,10*ROW('Sanitation Data'!D18)),NA())</f>
        <v>#N/A</v>
      </c>
      <c r="AA24" s="518" t="e">
        <f ca="1">+IF(AND(ISNUMBER(OFFSET('Sanitation Data'!$E$4,0,10*ROW('Sanitation Data'!E18))),'Data Summary'!CP24="Yes"),100-OFFSET('Sanitation Data'!$E$4,0,10*ROW('Sanitation Data'!E18)),NA())</f>
        <v>#N/A</v>
      </c>
      <c r="AB24" s="518" t="e">
        <f ca="1">+IF(AND(ISNUMBER(OFFSET('Sanitation Data'!$E$6,0,10*ROW('Sanitation Data'!E18))),'Data Summary'!CQ24="Yes"),OFFSET('Sanitation Data'!$E$6,0,10*ROW('Sanitation Data'!E18)),NA())</f>
        <v>#N/A</v>
      </c>
      <c r="AC24" s="518" t="e">
        <f ca="1">+IF(AND(ISNUMBER(OFFSET('Sanitation Data'!$E$10,0,10*ROW('Sanitation Data'!E18))),'Data Summary'!CR24="Yes"),OFFSET('Sanitation Data'!$E$10,0,10*ROW('Sanitation Data'!E18)),NA())</f>
        <v>#N/A</v>
      </c>
      <c r="AD24" s="518" t="e">
        <f ca="1">+IF(AND(ISNUMBER(OFFSET('Sanitation Data'!$E$11,0,10*ROW('Sanitation Data'!E18))),'Data Summary'!CS24="Yes"),OFFSET('Sanitation Data'!$E$11,0,10*ROW('Sanitation Data'!E18)),NA())</f>
        <v>#N/A</v>
      </c>
      <c r="AE24" s="518" t="e">
        <f ca="1">+IF(AND(ISNUMBER(OFFSET('Sanitation Data'!$E$12,0,10*ROW('Sanitation Data'!E18))),'Data Summary'!CT24="Yes"),OFFSET('Sanitation Data'!$E$12,0,10*ROW('Sanitation Data'!E18)),NA())</f>
        <v>#N/A</v>
      </c>
      <c r="AF24" s="518" t="e">
        <f ca="1">+IF(AND(ISNUMBER(OFFSET('Sanitation Data'!$F$4,0,10*ROW('Sanitation Data'!F18))),'Data Summary'!CU24="Yes"),100-OFFSET('Sanitation Data'!$F$4,0,10*ROW('Sanitation Data'!F18)),NA())</f>
        <v>#N/A</v>
      </c>
      <c r="AG24" s="518" t="e">
        <f ca="1">+IF(AND(ISNUMBER(OFFSET('Sanitation Data'!$F$6,0,10*ROW('Sanitation Data'!F18))),'Data Summary'!CV24="Yes"),OFFSET('Sanitation Data'!$F$6,0,10*ROW('Sanitation Data'!F18)),NA())</f>
        <v>#N/A</v>
      </c>
      <c r="AH24" s="518" t="e">
        <f ca="1">+IF(AND(ISNUMBER(OFFSET('Sanitation Data'!$F$10,0,10*ROW('Sanitation Data'!F18))),'Data Summary'!CW24="Yes"),OFFSET('Sanitation Data'!$F$10,0,10*ROW('Sanitation Data'!F18)),NA())</f>
        <v>#N/A</v>
      </c>
      <c r="AI24" s="518" t="e">
        <f ca="1">+IF(AND(ISNUMBER(OFFSET('Sanitation Data'!$F$11,0,10*ROW('Sanitation Data'!F18))),'Data Summary'!CX24="Yes"),OFFSET('Sanitation Data'!$F$11,0,10*ROW('Sanitation Data'!F18)),NA())</f>
        <v>#N/A</v>
      </c>
      <c r="AJ24" s="518" t="e">
        <f ca="1">+IF(AND(ISNUMBER(OFFSET('Sanitation Data'!$F$12,0,10*ROW('Sanitation Data'!F18))),'Data Summary'!CY24="Yes"),OFFSET('Sanitation Data'!$F$12,0,10*ROW('Sanitation Data'!F18)),NA())</f>
        <v>#N/A</v>
      </c>
      <c r="AK24" s="518" t="e">
        <f ca="1">+IF(AND(ISNUMBER(OFFSET('Sanitation Data'!$G$4,0,10*ROW('Sanitation Data'!G18))),'Data Summary'!CZ24="Yes"),100-OFFSET('Sanitation Data'!$G$4,0,10*ROW('Sanitation Data'!G18)),NA())</f>
        <v>#N/A</v>
      </c>
      <c r="AL24" s="518" t="e">
        <f ca="1">+IF(AND(ISNUMBER(OFFSET('Sanitation Data'!$G$6,0,10*ROW('Sanitation Data'!G18))),'Data Summary'!DA24="Yes"),OFFSET('Sanitation Data'!$G$6,0,10*ROW('Sanitation Data'!G18)),NA())</f>
        <v>#N/A</v>
      </c>
      <c r="AM24" s="518" t="e">
        <f ca="1">+IF(AND(ISNUMBER(OFFSET('Sanitation Data'!$G$10,0,10*ROW('Sanitation Data'!G18))),'Data Summary'!DB24="Yes"),OFFSET('Sanitation Data'!$G$10,0,10*ROW('Sanitation Data'!G18)),NA())</f>
        <v>#N/A</v>
      </c>
      <c r="AN24" s="518" t="e">
        <f ca="1">+IF(AND(ISNUMBER(OFFSET('Sanitation Data'!$G$11,0,10*ROW('Sanitation Data'!G18))),'Data Summary'!DC24="Yes"),OFFSET('Sanitation Data'!$G$11,0,10*ROW('Sanitation Data'!G18)),NA())</f>
        <v>#N/A</v>
      </c>
      <c r="AO24" s="518" t="e">
        <f ca="1">+IF(AND(ISNUMBER(OFFSET('Sanitation Data'!$G$12,0,10*ROW('Sanitation Data'!G18))),'Data Summary'!DD24="Yes"),OFFSET('Sanitation Data'!$G$12,0,10*ROW('Sanitation Data'!G18)),NA())</f>
        <v>#N/A</v>
      </c>
      <c r="AP24" s="518" t="e">
        <f ca="1">+IF(AND(ISNUMBER(OFFSET('Sanitation Data'!$H$4,0,10*ROW('Sanitation Data'!H18))),'Data Summary'!DE24="Yes"),100-OFFSET('Sanitation Data'!$H$4,0,10*ROW('Sanitation Data'!H18)),NA())</f>
        <v>#N/A</v>
      </c>
      <c r="AQ24" s="518" t="e">
        <f ca="1">+IF(AND(ISNUMBER(OFFSET('Sanitation Data'!$H$6,0,10*ROW('Sanitation Data'!H18))),'Data Summary'!DF24="Yes"),OFFSET('Sanitation Data'!$H$6,0,10*ROW('Sanitation Data'!H18)),NA())</f>
        <v>#N/A</v>
      </c>
      <c r="AR24" s="518" t="e">
        <f ca="1">+IF(AND(ISNUMBER(OFFSET('Sanitation Data'!$H$10,0,10*ROW('Sanitation Data'!H18))),'Data Summary'!DG24="Yes"),OFFSET('Sanitation Data'!$H$10,0,10*ROW('Sanitation Data'!H18)),NA())</f>
        <v>#N/A</v>
      </c>
      <c r="AS24" s="518" t="e">
        <f ca="1">+IF(AND(ISNUMBER(OFFSET('Sanitation Data'!$H$11,0,10*ROW('Sanitation Data'!H18))),'Data Summary'!DH24="Yes"),OFFSET('Sanitation Data'!$H$11,0,10*ROW('Sanitation Data'!H18)),NA())</f>
        <v>#N/A</v>
      </c>
      <c r="AT24" s="518" t="e">
        <f ca="1">+IF(AND(ISNUMBER(OFFSET('Sanitation Data'!$H$12,0,10*ROW('Sanitation Data'!H18))),'Data Summary'!DI24="Yes"),OFFSET('Sanitation Data'!$H$12,0,10*ROW('Sanitation Data'!H18)),NA())</f>
        <v>#N/A</v>
      </c>
      <c r="AU24" s="518" t="e">
        <f ca="1">+IF(AND(ISNUMBER(OFFSET('Sanitation Data'!$I$4,0,10*ROW('Sanitation Data'!I18))),'Data Summary'!DJ24="Yes"),100-OFFSET('Sanitation Data'!$I$4,0,10*ROW('Sanitation Data'!I18)),NA())</f>
        <v>#N/A</v>
      </c>
      <c r="AV24" s="518" t="e">
        <f ca="1">+IF(AND(ISNUMBER(OFFSET('Sanitation Data'!$I$6,0,10*ROW('Sanitation Data'!I18))),'Data Summary'!DK24="Yes"),OFFSET('Sanitation Data'!$I$6,0,10*ROW('Sanitation Data'!I18)),NA())</f>
        <v>#N/A</v>
      </c>
      <c r="AW24" s="518" t="e">
        <f ca="1">+IF(AND(ISNUMBER(OFFSET('Sanitation Data'!$I$10,0,10*ROW('Sanitation Data'!I18))),'Data Summary'!DL24="Yes"),OFFSET('Sanitation Data'!$I$10,0,10*ROW('Sanitation Data'!I18)),NA())</f>
        <v>#N/A</v>
      </c>
      <c r="AX24" s="518" t="e">
        <f ca="1">+IF(AND(ISNUMBER(OFFSET('Sanitation Data'!$I$11,0,10*ROW('Sanitation Data'!I18))),'Data Summary'!DM24="Yes"),OFFSET('Sanitation Data'!$I$11,0,10*ROW('Sanitation Data'!I18)),NA())</f>
        <v>#N/A</v>
      </c>
      <c r="AY24" s="518" t="e">
        <f ca="1">+IF(AND(ISNUMBER(OFFSET('Sanitation Data'!$I$12,0,10*ROW('Sanitation Data'!I18))),'Data Summary'!DN24="Yes"),OFFSET('Sanitation Data'!$I$12,0,10*ROW('Sanitation Data'!I18)),NA())</f>
        <v>#N/A</v>
      </c>
      <c r="AZ24" s="519" t="e">
        <f ca="1">+IF(AND(ISNUMBER(OFFSET('Hygiene Data'!$D$5,0,10*ROW('Hygiene Data'!D18))),'Data Summary'!DO24="Yes"),OFFSET('Hygiene Data'!$D$5,0,10*ROW('Hygiene Data'!D18)),NA())</f>
        <v>#N/A</v>
      </c>
      <c r="BA24" s="519" t="e">
        <f ca="1">+IF(AND(ISNUMBER(OFFSET('Hygiene Data'!$D$7,0,10*ROW('Hygiene Data'!D18))),'Data Summary'!DP24="Yes"),OFFSET('Hygiene Data'!$D$7,0,10*ROW('Hygiene Data'!D18)),NA())</f>
        <v>#N/A</v>
      </c>
      <c r="BB24" s="519" t="e">
        <f ca="1">+IF(AND(ISNUMBER(OFFSET('Hygiene Data'!$D$9,0,10*ROW('Hygiene Data'!D18))),'Data Summary'!DQ24="Yes"),OFFSET('Hygiene Data'!$D$9,0,10*ROW('Hygiene Data'!D18)),NA())</f>
        <v>#N/A</v>
      </c>
      <c r="BC24" s="519" t="e">
        <f ca="1">+IF(AND(ISNUMBER(OFFSET('Hygiene Data'!$E$5,0,10*ROW('Hygiene Data'!E18))),'Data Summary'!DR24="Yes"),OFFSET('Hygiene Data'!$E$5,0,10*ROW('Hygiene Data'!E18)),NA())</f>
        <v>#N/A</v>
      </c>
      <c r="BD24" s="519" t="e">
        <f ca="1">+IF(AND(ISNUMBER(OFFSET('Hygiene Data'!$E$7,0,10*ROW('Hygiene Data'!E18))),'Data Summary'!DS24="Yes"),OFFSET('Hygiene Data'!$E$7,0,10*ROW('Hygiene Data'!E18)),NA())</f>
        <v>#N/A</v>
      </c>
      <c r="BE24" s="519" t="e">
        <f ca="1">+IF(AND(ISNUMBER(OFFSET('Hygiene Data'!$E$9,0,10*ROW('Hygiene Data'!E18))),'Data Summary'!DT24="Yes"),OFFSET('Hygiene Data'!$E$9,0,10*ROW('Hygiene Data'!E18)),NA())</f>
        <v>#N/A</v>
      </c>
      <c r="BF24" s="519" t="e">
        <f ca="1">+IF(AND(ISNUMBER(OFFSET('Hygiene Data'!$F$5,0,10*ROW('Hygiene Data'!F18))),'Data Summary'!DU24="Yes"),OFFSET('Hygiene Data'!$F$5,0,10*ROW('Hygiene Data'!F18)),NA())</f>
        <v>#N/A</v>
      </c>
      <c r="BG24" s="519" t="e">
        <f ca="1">+IF(AND(ISNUMBER(OFFSET('Hygiene Data'!$F$7,0,10*ROW('Hygiene Data'!F18))),'Data Summary'!DV24="Yes"),OFFSET('Hygiene Data'!$F$7,0,10*ROW('Hygiene Data'!F18)),NA())</f>
        <v>#N/A</v>
      </c>
      <c r="BH24" s="519" t="e">
        <f ca="1">+IF(AND(ISNUMBER(OFFSET('Hygiene Data'!$F$9,0,10*ROW('Hygiene Data'!F18))),'Data Summary'!DW24="Yes"),OFFSET('Hygiene Data'!$F$9,0,10*ROW('Hygiene Data'!F18)),NA())</f>
        <v>#N/A</v>
      </c>
      <c r="BI24" s="519" t="e">
        <f ca="1">+IF(AND(ISNUMBER(OFFSET('Hygiene Data'!$G$5,0,10*ROW('Hygiene Data'!G18))),'Data Summary'!DX24="Yes"),OFFSET('Hygiene Data'!$G$5,0,10*ROW('Hygiene Data'!G18)),NA())</f>
        <v>#N/A</v>
      </c>
      <c r="BJ24" s="519" t="e">
        <f ca="1">+IF(AND(ISNUMBER(OFFSET('Hygiene Data'!$G$7,0,10*ROW('Hygiene Data'!G18))),'Data Summary'!DY24="Yes"),OFFSET('Hygiene Data'!$G$7,0,10*ROW('Hygiene Data'!G18)),NA())</f>
        <v>#N/A</v>
      </c>
      <c r="BK24" s="519" t="e">
        <f ca="1">+IF(AND(ISNUMBER(OFFSET('Hygiene Data'!$G$9,0,10*ROW('Hygiene Data'!G18))),'Data Summary'!DZ24="Yes"),OFFSET('Hygiene Data'!$G$9,0,10*ROW('Hygiene Data'!G18)),NA())</f>
        <v>#N/A</v>
      </c>
      <c r="BL24" s="519" t="e">
        <f ca="1">+IF(AND(ISNUMBER(OFFSET('Hygiene Data'!$H$5,0,10*ROW('Hygiene Data'!H18))),'Data Summary'!EA24="Yes"),OFFSET('Hygiene Data'!$H$5,0,10*ROW('Hygiene Data'!H18)),NA())</f>
        <v>#N/A</v>
      </c>
      <c r="BM24" s="519" t="e">
        <f ca="1">+IF(AND(ISNUMBER(OFFSET('Hygiene Data'!$H$7,0,10*ROW('Hygiene Data'!H18))),'Data Summary'!EB24="Yes"),OFFSET('Hygiene Data'!$H$7,0,10*ROW('Hygiene Data'!H18)),NA())</f>
        <v>#N/A</v>
      </c>
      <c r="BN24" s="519" t="e">
        <f ca="1">+IF(AND(ISNUMBER(OFFSET('Hygiene Data'!$H$9,0,10*ROW('Hygiene Data'!H18))),'Data Summary'!EC24="Yes"),OFFSET('Hygiene Data'!$H$9,0,10*ROW('Hygiene Data'!H18)),NA())</f>
        <v>#N/A</v>
      </c>
      <c r="BO24" s="519" t="e">
        <f ca="1">+IF(AND(ISNUMBER(OFFSET('Hygiene Data'!$I$5,0,10*ROW('Hygiene Data'!I18))),'Data Summary'!ED24="Yes"),OFFSET('Hygiene Data'!$I$5,0,10*ROW('Hygiene Data'!I18)),NA())</f>
        <v>#N/A</v>
      </c>
      <c r="BP24" s="519" t="e">
        <f ca="1">+IF(AND(ISNUMBER(OFFSET('Hygiene Data'!$I$7,0,10*ROW('Hygiene Data'!I18))),'Data Summary'!EE24="Yes"),OFFSET('Hygiene Data'!$I$7,0,10*ROW('Hygiene Data'!I18)),NA())</f>
        <v>#N/A</v>
      </c>
      <c r="BQ24" s="519" t="e">
        <f ca="1">+IF(AND(ISNUMBER(OFFSET('Hygiene Data'!$I$9,0,10*ROW('Hygiene Data'!I18))),'Data Summary'!EF24="Yes"),OFFSET('Hygiene Data'!$I$9,0,10*ROW('Hygiene Data'!I18)),NA())</f>
        <v>#N/A</v>
      </c>
    </row>
    <row r="25" spans="1:69" x14ac:dyDescent="0.25">
      <c r="A25" s="515" t="e">
        <f ca="1">+RIGHT('Data Summary'!A25,LEN('Data Summary'!A25)-9)</f>
        <v>#VALUE!</v>
      </c>
      <c r="B25" s="489" t="str">
        <f ca="1">+IF(ISTEXT('Data Summary'!B25),'Data Summary'!B25,"")</f>
        <v/>
      </c>
      <c r="C25" s="516" t="e">
        <f ca="1">+VALUE('Data Summary'!C25)</f>
        <v>#VALUE!</v>
      </c>
      <c r="D25" s="517" t="e">
        <f ca="1">+IF(AND(ISNUMBER(OFFSET('Water Data'!$D$4,0,10*ROW('Water Data'!D19))),'Data Summary'!BS25="Yes"),100-OFFSET('Water Data'!$D$4,0,10*ROW('Water Data'!D19)),NA())</f>
        <v>#N/A</v>
      </c>
      <c r="E25" s="517" t="e">
        <f ca="1">+IF(AND(ISNUMBER(OFFSET('Water Data'!$D$6,0,10*ROW('Water Data'!D19))),'Data Summary'!BT25="Yes"),OFFSET('Water Data'!$D$6,0,10*ROW('Water Data'!D19)),NA())</f>
        <v>#N/A</v>
      </c>
      <c r="F25" s="517" t="e">
        <f ca="1">+IF(AND(ISNUMBER(OFFSET('Water Data'!$D$9,0,10*ROW('Water Data'!D19))),'Data Summary'!BU25="Yes"),OFFSET('Water Data'!$D$9,0,10*ROW('Water Data'!D19)),NA())</f>
        <v>#N/A</v>
      </c>
      <c r="G25" s="517" t="e">
        <f ca="1">+IF(AND(ISNUMBER(OFFSET('Water Data'!$E$4,0,10*ROW('Water Data'!E19))),'Data Summary'!BV25="Yes"),100-OFFSET('Water Data'!$E$4,0,10*ROW('Water Data'!E19)),NA())</f>
        <v>#N/A</v>
      </c>
      <c r="H25" s="517" t="e">
        <f ca="1">+IF(AND(ISNUMBER(OFFSET('Water Data'!$E$6,0,10*ROW('Water Data'!E19))),'Data Summary'!BW25="Yes"),OFFSET('Water Data'!$E$6,0,10*ROW('Water Data'!E19)),NA())</f>
        <v>#N/A</v>
      </c>
      <c r="I25" s="517" t="e">
        <f ca="1">+IF(AND(ISNUMBER(OFFSET('Water Data'!$E$9,0,10*ROW('Water Data'!E19))),'Data Summary'!BX25="Yes"),OFFSET('Water Data'!$E$9,0,10*ROW('Water Data'!E19)),NA())</f>
        <v>#N/A</v>
      </c>
      <c r="J25" s="517" t="e">
        <f ca="1">+IF(AND(ISNUMBER(OFFSET('Water Data'!$F$4,0,10*ROW('Water Data'!F19))),'Data Summary'!BY25="Yes"),100-OFFSET('Water Data'!$F$4,0,10*ROW('Water Data'!F19)),NA())</f>
        <v>#N/A</v>
      </c>
      <c r="K25" s="517" t="e">
        <f ca="1">+IF(AND(ISNUMBER(OFFSET('Water Data'!$F$6,0,10*ROW('Water Data'!F19))),'Data Summary'!BZ25="Yes"),OFFSET('Water Data'!$F$6,0,10*ROW('Water Data'!F19)),NA())</f>
        <v>#N/A</v>
      </c>
      <c r="L25" s="517" t="e">
        <f ca="1">+IF(AND(ISNUMBER(OFFSET('Water Data'!$F$9,0,10*ROW('Water Data'!F19))),'Data Summary'!CA25="Yes"),OFFSET('Water Data'!$F$9,0,10*ROW('Water Data'!F19)),NA())</f>
        <v>#N/A</v>
      </c>
      <c r="M25" s="517" t="e">
        <f ca="1">+IF(AND(ISNUMBER(OFFSET('Water Data'!$G$4,0,10*ROW('Water Data'!G19))),'Data Summary'!CB25="Yes"),100-OFFSET('Water Data'!$G$4,0,10*ROW('Water Data'!G19)),NA())</f>
        <v>#N/A</v>
      </c>
      <c r="N25" s="517" t="e">
        <f ca="1">+IF(AND(ISNUMBER(OFFSET('Water Data'!$G$6,0,10*ROW('Water Data'!G19))),'Data Summary'!CC25="Yes"),OFFSET('Water Data'!$G$6,0,10*ROW('Water Data'!G19)),NA())</f>
        <v>#N/A</v>
      </c>
      <c r="O25" s="517" t="e">
        <f ca="1">+IF(AND(ISNUMBER(OFFSET('Water Data'!$G$9,0,10*ROW('Water Data'!G19))),'Data Summary'!CD25="Yes"),OFFSET('Water Data'!$G$9,0,10*ROW('Water Data'!G19)),NA())</f>
        <v>#N/A</v>
      </c>
      <c r="P25" s="517" t="e">
        <f ca="1">+IF(AND(ISNUMBER(OFFSET('Water Data'!$H$4,0,10*ROW('Water Data'!H19))),'Data Summary'!CE25="Yes"),100-OFFSET('Water Data'!$H$4,0,10*ROW('Water Data'!H19)),NA())</f>
        <v>#N/A</v>
      </c>
      <c r="Q25" s="517" t="e">
        <f ca="1">+IF(AND(ISNUMBER(OFFSET('Water Data'!$H$6,0,10*ROW('Water Data'!H19))),'Data Summary'!CF25="Yes"),OFFSET('Water Data'!$H$6,0,10*ROW('Water Data'!H19)),NA())</f>
        <v>#N/A</v>
      </c>
      <c r="R25" s="517" t="e">
        <f ca="1">+IF(AND(ISNUMBER(OFFSET('Water Data'!$H$9,0,10*ROW('Water Data'!H19))),'Data Summary'!CG25="Yes"),OFFSET('Water Data'!$H$9,0,10*ROW('Water Data'!H19)),NA())</f>
        <v>#N/A</v>
      </c>
      <c r="S25" s="517" t="e">
        <f ca="1">+IF(AND(ISNUMBER(OFFSET('Water Data'!$I$4,0,10*ROW('Water Data'!I19))),'Data Summary'!CH25="Yes"),100-OFFSET('Water Data'!$I$4,0,10*ROW('Water Data'!I19)),NA())</f>
        <v>#N/A</v>
      </c>
      <c r="T25" s="517" t="e">
        <f ca="1">+IF(AND(ISNUMBER(OFFSET('Water Data'!$I$6,0,10*ROW('Water Data'!I19))),'Data Summary'!CI25="Yes"),OFFSET('Water Data'!$I$6,0,10*ROW('Water Data'!I19)),NA())</f>
        <v>#N/A</v>
      </c>
      <c r="U25" s="517" t="e">
        <f ca="1">+IF(AND(ISNUMBER(OFFSET('Water Data'!$I$9,0,10*ROW('Water Data'!I19))),'Data Summary'!CJ25="Yes"),OFFSET('Water Data'!$I$9,0,10*ROW('Water Data'!I19)),NA())</f>
        <v>#N/A</v>
      </c>
      <c r="V25" s="518" t="e">
        <f ca="1">+IF(AND(ISNUMBER(OFFSET('Sanitation Data'!$D$4,0,10*ROW('Sanitation Data'!D19))),'Data Summary'!CK25="Yes"),100-OFFSET('Sanitation Data'!$D$4,0,10*ROW('Sanitation Data'!D19)),NA())</f>
        <v>#N/A</v>
      </c>
      <c r="W25" s="518" t="e">
        <f ca="1">+IF(AND(ISNUMBER(OFFSET('Sanitation Data'!$D$6,0,10*ROW('Sanitation Data'!D19))),'Data Summary'!CL25="Yes"),OFFSET('Sanitation Data'!$D$6,0,10*ROW('Sanitation Data'!D19)),NA())</f>
        <v>#N/A</v>
      </c>
      <c r="X25" s="518" t="e">
        <f ca="1">+IF(AND(ISNUMBER(OFFSET('Sanitation Data'!$D$10,0,10*ROW('Sanitation Data'!D19))),'Data Summary'!CM25="Yes"),OFFSET('Sanitation Data'!$D$10,0,10*ROW('Sanitation Data'!D19)),NA())</f>
        <v>#N/A</v>
      </c>
      <c r="Y25" s="518" t="e">
        <f ca="1">+IF(AND(ISNUMBER(OFFSET('Sanitation Data'!$D$11,0,10*ROW('Sanitation Data'!D19))),'Data Summary'!CN25="Yes"),OFFSET('Sanitation Data'!$D$11,0,10*ROW('Sanitation Data'!D19)),NA())</f>
        <v>#N/A</v>
      </c>
      <c r="Z25" s="518" t="e">
        <f ca="1">+IF(AND(ISNUMBER(OFFSET('Sanitation Data'!$D$12,0,10*ROW('Sanitation Data'!D19))),'Data Summary'!CO25="Yes"),OFFSET('Sanitation Data'!$D$12,0,10*ROW('Sanitation Data'!D19)),NA())</f>
        <v>#N/A</v>
      </c>
      <c r="AA25" s="518" t="e">
        <f ca="1">+IF(AND(ISNUMBER(OFFSET('Sanitation Data'!$E$4,0,10*ROW('Sanitation Data'!E19))),'Data Summary'!CP25="Yes"),100-OFFSET('Sanitation Data'!$E$4,0,10*ROW('Sanitation Data'!E19)),NA())</f>
        <v>#N/A</v>
      </c>
      <c r="AB25" s="518" t="e">
        <f ca="1">+IF(AND(ISNUMBER(OFFSET('Sanitation Data'!$E$6,0,10*ROW('Sanitation Data'!E19))),'Data Summary'!CQ25="Yes"),OFFSET('Sanitation Data'!$E$6,0,10*ROW('Sanitation Data'!E19)),NA())</f>
        <v>#N/A</v>
      </c>
      <c r="AC25" s="518" t="e">
        <f ca="1">+IF(AND(ISNUMBER(OFFSET('Sanitation Data'!$E$10,0,10*ROW('Sanitation Data'!E19))),'Data Summary'!CR25="Yes"),OFFSET('Sanitation Data'!$E$10,0,10*ROW('Sanitation Data'!E19)),NA())</f>
        <v>#N/A</v>
      </c>
      <c r="AD25" s="518" t="e">
        <f ca="1">+IF(AND(ISNUMBER(OFFSET('Sanitation Data'!$E$11,0,10*ROW('Sanitation Data'!E19))),'Data Summary'!CS25="Yes"),OFFSET('Sanitation Data'!$E$11,0,10*ROW('Sanitation Data'!E19)),NA())</f>
        <v>#N/A</v>
      </c>
      <c r="AE25" s="518" t="e">
        <f ca="1">+IF(AND(ISNUMBER(OFFSET('Sanitation Data'!$E$12,0,10*ROW('Sanitation Data'!E19))),'Data Summary'!CT25="Yes"),OFFSET('Sanitation Data'!$E$12,0,10*ROW('Sanitation Data'!E19)),NA())</f>
        <v>#N/A</v>
      </c>
      <c r="AF25" s="518" t="e">
        <f ca="1">+IF(AND(ISNUMBER(OFFSET('Sanitation Data'!$F$4,0,10*ROW('Sanitation Data'!F19))),'Data Summary'!CU25="Yes"),100-OFFSET('Sanitation Data'!$F$4,0,10*ROW('Sanitation Data'!F19)),NA())</f>
        <v>#N/A</v>
      </c>
      <c r="AG25" s="518" t="e">
        <f ca="1">+IF(AND(ISNUMBER(OFFSET('Sanitation Data'!$F$6,0,10*ROW('Sanitation Data'!F19))),'Data Summary'!CV25="Yes"),OFFSET('Sanitation Data'!$F$6,0,10*ROW('Sanitation Data'!F19)),NA())</f>
        <v>#N/A</v>
      </c>
      <c r="AH25" s="518" t="e">
        <f ca="1">+IF(AND(ISNUMBER(OFFSET('Sanitation Data'!$F$10,0,10*ROW('Sanitation Data'!F19))),'Data Summary'!CW25="Yes"),OFFSET('Sanitation Data'!$F$10,0,10*ROW('Sanitation Data'!F19)),NA())</f>
        <v>#N/A</v>
      </c>
      <c r="AI25" s="518" t="e">
        <f ca="1">+IF(AND(ISNUMBER(OFFSET('Sanitation Data'!$F$11,0,10*ROW('Sanitation Data'!F19))),'Data Summary'!CX25="Yes"),OFFSET('Sanitation Data'!$F$11,0,10*ROW('Sanitation Data'!F19)),NA())</f>
        <v>#N/A</v>
      </c>
      <c r="AJ25" s="518" t="e">
        <f ca="1">+IF(AND(ISNUMBER(OFFSET('Sanitation Data'!$F$12,0,10*ROW('Sanitation Data'!F19))),'Data Summary'!CY25="Yes"),OFFSET('Sanitation Data'!$F$12,0,10*ROW('Sanitation Data'!F19)),NA())</f>
        <v>#N/A</v>
      </c>
      <c r="AK25" s="518" t="e">
        <f ca="1">+IF(AND(ISNUMBER(OFFSET('Sanitation Data'!$G$4,0,10*ROW('Sanitation Data'!G19))),'Data Summary'!CZ25="Yes"),100-OFFSET('Sanitation Data'!$G$4,0,10*ROW('Sanitation Data'!G19)),NA())</f>
        <v>#N/A</v>
      </c>
      <c r="AL25" s="518" t="e">
        <f ca="1">+IF(AND(ISNUMBER(OFFSET('Sanitation Data'!$G$6,0,10*ROW('Sanitation Data'!G19))),'Data Summary'!DA25="Yes"),OFFSET('Sanitation Data'!$G$6,0,10*ROW('Sanitation Data'!G19)),NA())</f>
        <v>#N/A</v>
      </c>
      <c r="AM25" s="518" t="e">
        <f ca="1">+IF(AND(ISNUMBER(OFFSET('Sanitation Data'!$G$10,0,10*ROW('Sanitation Data'!G19))),'Data Summary'!DB25="Yes"),OFFSET('Sanitation Data'!$G$10,0,10*ROW('Sanitation Data'!G19)),NA())</f>
        <v>#N/A</v>
      </c>
      <c r="AN25" s="518" t="e">
        <f ca="1">+IF(AND(ISNUMBER(OFFSET('Sanitation Data'!$G$11,0,10*ROW('Sanitation Data'!G19))),'Data Summary'!DC25="Yes"),OFFSET('Sanitation Data'!$G$11,0,10*ROW('Sanitation Data'!G19)),NA())</f>
        <v>#N/A</v>
      </c>
      <c r="AO25" s="518" t="e">
        <f ca="1">+IF(AND(ISNUMBER(OFFSET('Sanitation Data'!$G$12,0,10*ROW('Sanitation Data'!G19))),'Data Summary'!DD25="Yes"),OFFSET('Sanitation Data'!$G$12,0,10*ROW('Sanitation Data'!G19)),NA())</f>
        <v>#N/A</v>
      </c>
      <c r="AP25" s="518" t="e">
        <f ca="1">+IF(AND(ISNUMBER(OFFSET('Sanitation Data'!$H$4,0,10*ROW('Sanitation Data'!H19))),'Data Summary'!DE25="Yes"),100-OFFSET('Sanitation Data'!$H$4,0,10*ROW('Sanitation Data'!H19)),NA())</f>
        <v>#N/A</v>
      </c>
      <c r="AQ25" s="518" t="e">
        <f ca="1">+IF(AND(ISNUMBER(OFFSET('Sanitation Data'!$H$6,0,10*ROW('Sanitation Data'!H19))),'Data Summary'!DF25="Yes"),OFFSET('Sanitation Data'!$H$6,0,10*ROW('Sanitation Data'!H19)),NA())</f>
        <v>#N/A</v>
      </c>
      <c r="AR25" s="518" t="e">
        <f ca="1">+IF(AND(ISNUMBER(OFFSET('Sanitation Data'!$H$10,0,10*ROW('Sanitation Data'!H19))),'Data Summary'!DG25="Yes"),OFFSET('Sanitation Data'!$H$10,0,10*ROW('Sanitation Data'!H19)),NA())</f>
        <v>#N/A</v>
      </c>
      <c r="AS25" s="518" t="e">
        <f ca="1">+IF(AND(ISNUMBER(OFFSET('Sanitation Data'!$H$11,0,10*ROW('Sanitation Data'!H19))),'Data Summary'!DH25="Yes"),OFFSET('Sanitation Data'!$H$11,0,10*ROW('Sanitation Data'!H19)),NA())</f>
        <v>#N/A</v>
      </c>
      <c r="AT25" s="518" t="e">
        <f ca="1">+IF(AND(ISNUMBER(OFFSET('Sanitation Data'!$H$12,0,10*ROW('Sanitation Data'!H19))),'Data Summary'!DI25="Yes"),OFFSET('Sanitation Data'!$H$12,0,10*ROW('Sanitation Data'!H19)),NA())</f>
        <v>#N/A</v>
      </c>
      <c r="AU25" s="518" t="e">
        <f ca="1">+IF(AND(ISNUMBER(OFFSET('Sanitation Data'!$I$4,0,10*ROW('Sanitation Data'!I19))),'Data Summary'!DJ25="Yes"),100-OFFSET('Sanitation Data'!$I$4,0,10*ROW('Sanitation Data'!I19)),NA())</f>
        <v>#N/A</v>
      </c>
      <c r="AV25" s="518" t="e">
        <f ca="1">+IF(AND(ISNUMBER(OFFSET('Sanitation Data'!$I$6,0,10*ROW('Sanitation Data'!I19))),'Data Summary'!DK25="Yes"),OFFSET('Sanitation Data'!$I$6,0,10*ROW('Sanitation Data'!I19)),NA())</f>
        <v>#N/A</v>
      </c>
      <c r="AW25" s="518" t="e">
        <f ca="1">+IF(AND(ISNUMBER(OFFSET('Sanitation Data'!$I$10,0,10*ROW('Sanitation Data'!I19))),'Data Summary'!DL25="Yes"),OFFSET('Sanitation Data'!$I$10,0,10*ROW('Sanitation Data'!I19)),NA())</f>
        <v>#N/A</v>
      </c>
      <c r="AX25" s="518" t="e">
        <f ca="1">+IF(AND(ISNUMBER(OFFSET('Sanitation Data'!$I$11,0,10*ROW('Sanitation Data'!I19))),'Data Summary'!DM25="Yes"),OFFSET('Sanitation Data'!$I$11,0,10*ROW('Sanitation Data'!I19)),NA())</f>
        <v>#N/A</v>
      </c>
      <c r="AY25" s="518" t="e">
        <f ca="1">+IF(AND(ISNUMBER(OFFSET('Sanitation Data'!$I$12,0,10*ROW('Sanitation Data'!I19))),'Data Summary'!DN25="Yes"),OFFSET('Sanitation Data'!$I$12,0,10*ROW('Sanitation Data'!I19)),NA())</f>
        <v>#N/A</v>
      </c>
      <c r="AZ25" s="519" t="e">
        <f ca="1">+IF(AND(ISNUMBER(OFFSET('Hygiene Data'!$D$5,0,10*ROW('Hygiene Data'!D19))),'Data Summary'!DO25="Yes"),OFFSET('Hygiene Data'!$D$5,0,10*ROW('Hygiene Data'!D19)),NA())</f>
        <v>#N/A</v>
      </c>
      <c r="BA25" s="519" t="e">
        <f ca="1">+IF(AND(ISNUMBER(OFFSET('Hygiene Data'!$D$7,0,10*ROW('Hygiene Data'!D19))),'Data Summary'!DP25="Yes"),OFFSET('Hygiene Data'!$D$7,0,10*ROW('Hygiene Data'!D19)),NA())</f>
        <v>#N/A</v>
      </c>
      <c r="BB25" s="519" t="e">
        <f ca="1">+IF(AND(ISNUMBER(OFFSET('Hygiene Data'!$D$9,0,10*ROW('Hygiene Data'!D19))),'Data Summary'!DQ25="Yes"),OFFSET('Hygiene Data'!$D$9,0,10*ROW('Hygiene Data'!D19)),NA())</f>
        <v>#N/A</v>
      </c>
      <c r="BC25" s="519" t="e">
        <f ca="1">+IF(AND(ISNUMBER(OFFSET('Hygiene Data'!$E$5,0,10*ROW('Hygiene Data'!E19))),'Data Summary'!DR25="Yes"),OFFSET('Hygiene Data'!$E$5,0,10*ROW('Hygiene Data'!E19)),NA())</f>
        <v>#N/A</v>
      </c>
      <c r="BD25" s="519" t="e">
        <f ca="1">+IF(AND(ISNUMBER(OFFSET('Hygiene Data'!$E$7,0,10*ROW('Hygiene Data'!E19))),'Data Summary'!DS25="Yes"),OFFSET('Hygiene Data'!$E$7,0,10*ROW('Hygiene Data'!E19)),NA())</f>
        <v>#N/A</v>
      </c>
      <c r="BE25" s="519" t="e">
        <f ca="1">+IF(AND(ISNUMBER(OFFSET('Hygiene Data'!$E$9,0,10*ROW('Hygiene Data'!E19))),'Data Summary'!DT25="Yes"),OFFSET('Hygiene Data'!$E$9,0,10*ROW('Hygiene Data'!E19)),NA())</f>
        <v>#N/A</v>
      </c>
      <c r="BF25" s="519" t="e">
        <f ca="1">+IF(AND(ISNUMBER(OFFSET('Hygiene Data'!$F$5,0,10*ROW('Hygiene Data'!F19))),'Data Summary'!DU25="Yes"),OFFSET('Hygiene Data'!$F$5,0,10*ROW('Hygiene Data'!F19)),NA())</f>
        <v>#N/A</v>
      </c>
      <c r="BG25" s="519" t="e">
        <f ca="1">+IF(AND(ISNUMBER(OFFSET('Hygiene Data'!$F$7,0,10*ROW('Hygiene Data'!F19))),'Data Summary'!DV25="Yes"),OFFSET('Hygiene Data'!$F$7,0,10*ROW('Hygiene Data'!F19)),NA())</f>
        <v>#N/A</v>
      </c>
      <c r="BH25" s="519" t="e">
        <f ca="1">+IF(AND(ISNUMBER(OFFSET('Hygiene Data'!$F$9,0,10*ROW('Hygiene Data'!F19))),'Data Summary'!DW25="Yes"),OFFSET('Hygiene Data'!$F$9,0,10*ROW('Hygiene Data'!F19)),NA())</f>
        <v>#N/A</v>
      </c>
      <c r="BI25" s="519" t="e">
        <f ca="1">+IF(AND(ISNUMBER(OFFSET('Hygiene Data'!$G$5,0,10*ROW('Hygiene Data'!G19))),'Data Summary'!DX25="Yes"),OFFSET('Hygiene Data'!$G$5,0,10*ROW('Hygiene Data'!G19)),NA())</f>
        <v>#N/A</v>
      </c>
      <c r="BJ25" s="519" t="e">
        <f ca="1">+IF(AND(ISNUMBER(OFFSET('Hygiene Data'!$G$7,0,10*ROW('Hygiene Data'!G19))),'Data Summary'!DY25="Yes"),OFFSET('Hygiene Data'!$G$7,0,10*ROW('Hygiene Data'!G19)),NA())</f>
        <v>#N/A</v>
      </c>
      <c r="BK25" s="519" t="e">
        <f ca="1">+IF(AND(ISNUMBER(OFFSET('Hygiene Data'!$G$9,0,10*ROW('Hygiene Data'!G19))),'Data Summary'!DZ25="Yes"),OFFSET('Hygiene Data'!$G$9,0,10*ROW('Hygiene Data'!G19)),NA())</f>
        <v>#N/A</v>
      </c>
      <c r="BL25" s="519" t="e">
        <f ca="1">+IF(AND(ISNUMBER(OFFSET('Hygiene Data'!$H$5,0,10*ROW('Hygiene Data'!H19))),'Data Summary'!EA25="Yes"),OFFSET('Hygiene Data'!$H$5,0,10*ROW('Hygiene Data'!H19)),NA())</f>
        <v>#N/A</v>
      </c>
      <c r="BM25" s="519" t="e">
        <f ca="1">+IF(AND(ISNUMBER(OFFSET('Hygiene Data'!$H$7,0,10*ROW('Hygiene Data'!H19))),'Data Summary'!EB25="Yes"),OFFSET('Hygiene Data'!$H$7,0,10*ROW('Hygiene Data'!H19)),NA())</f>
        <v>#N/A</v>
      </c>
      <c r="BN25" s="519" t="e">
        <f ca="1">+IF(AND(ISNUMBER(OFFSET('Hygiene Data'!$H$9,0,10*ROW('Hygiene Data'!H19))),'Data Summary'!EC25="Yes"),OFFSET('Hygiene Data'!$H$9,0,10*ROW('Hygiene Data'!H19)),NA())</f>
        <v>#N/A</v>
      </c>
      <c r="BO25" s="519" t="e">
        <f ca="1">+IF(AND(ISNUMBER(OFFSET('Hygiene Data'!$I$5,0,10*ROW('Hygiene Data'!I19))),'Data Summary'!ED25="Yes"),OFFSET('Hygiene Data'!$I$5,0,10*ROW('Hygiene Data'!I19)),NA())</f>
        <v>#N/A</v>
      </c>
      <c r="BP25" s="519" t="e">
        <f ca="1">+IF(AND(ISNUMBER(OFFSET('Hygiene Data'!$I$7,0,10*ROW('Hygiene Data'!I19))),'Data Summary'!EE25="Yes"),OFFSET('Hygiene Data'!$I$7,0,10*ROW('Hygiene Data'!I19)),NA())</f>
        <v>#N/A</v>
      </c>
      <c r="BQ25" s="519" t="e">
        <f ca="1">+IF(AND(ISNUMBER(OFFSET('Hygiene Data'!$I$9,0,10*ROW('Hygiene Data'!I19))),'Data Summary'!EF25="Yes"),OFFSET('Hygiene Data'!$I$9,0,10*ROW('Hygiene Data'!I19)),NA())</f>
        <v>#N/A</v>
      </c>
    </row>
    <row r="26" spans="1:69" x14ac:dyDescent="0.25">
      <c r="A26" s="515" t="e">
        <f ca="1">+RIGHT('Data Summary'!A26,LEN('Data Summary'!A26)-9)</f>
        <v>#VALUE!</v>
      </c>
      <c r="B26" s="489" t="str">
        <f ca="1">+IF(ISTEXT('Data Summary'!B26),'Data Summary'!B26,"")</f>
        <v/>
      </c>
      <c r="C26" s="516" t="e">
        <f ca="1">+VALUE('Data Summary'!C26)</f>
        <v>#VALUE!</v>
      </c>
      <c r="D26" s="517" t="e">
        <f ca="1">+IF(AND(ISNUMBER(OFFSET('Water Data'!$D$4,0,10*ROW('Water Data'!D20))),'Data Summary'!BS26="Yes"),100-OFFSET('Water Data'!$D$4,0,10*ROW('Water Data'!D20)),NA())</f>
        <v>#N/A</v>
      </c>
      <c r="E26" s="517" t="e">
        <f ca="1">+IF(AND(ISNUMBER(OFFSET('Water Data'!$D$6,0,10*ROW('Water Data'!D20))),'Data Summary'!BT26="Yes"),OFFSET('Water Data'!$D$6,0,10*ROW('Water Data'!D20)),NA())</f>
        <v>#N/A</v>
      </c>
      <c r="F26" s="517" t="e">
        <f ca="1">+IF(AND(ISNUMBER(OFFSET('Water Data'!$D$9,0,10*ROW('Water Data'!D20))),'Data Summary'!BU26="Yes"),OFFSET('Water Data'!$D$9,0,10*ROW('Water Data'!D20)),NA())</f>
        <v>#N/A</v>
      </c>
      <c r="G26" s="517" t="e">
        <f ca="1">+IF(AND(ISNUMBER(OFFSET('Water Data'!$E$4,0,10*ROW('Water Data'!E20))),'Data Summary'!BV26="Yes"),100-OFFSET('Water Data'!$E$4,0,10*ROW('Water Data'!E20)),NA())</f>
        <v>#N/A</v>
      </c>
      <c r="H26" s="517" t="e">
        <f ca="1">+IF(AND(ISNUMBER(OFFSET('Water Data'!$E$6,0,10*ROW('Water Data'!E20))),'Data Summary'!BW26="Yes"),OFFSET('Water Data'!$E$6,0,10*ROW('Water Data'!E20)),NA())</f>
        <v>#N/A</v>
      </c>
      <c r="I26" s="517" t="e">
        <f ca="1">+IF(AND(ISNUMBER(OFFSET('Water Data'!$E$9,0,10*ROW('Water Data'!E20))),'Data Summary'!BX26="Yes"),OFFSET('Water Data'!$E$9,0,10*ROW('Water Data'!E20)),NA())</f>
        <v>#N/A</v>
      </c>
      <c r="J26" s="517" t="e">
        <f ca="1">+IF(AND(ISNUMBER(OFFSET('Water Data'!$F$4,0,10*ROW('Water Data'!F20))),'Data Summary'!BY26="Yes"),100-OFFSET('Water Data'!$F$4,0,10*ROW('Water Data'!F20)),NA())</f>
        <v>#N/A</v>
      </c>
      <c r="K26" s="517" t="e">
        <f ca="1">+IF(AND(ISNUMBER(OFFSET('Water Data'!$F$6,0,10*ROW('Water Data'!F20))),'Data Summary'!BZ26="Yes"),OFFSET('Water Data'!$F$6,0,10*ROW('Water Data'!F20)),NA())</f>
        <v>#N/A</v>
      </c>
      <c r="L26" s="517" t="e">
        <f ca="1">+IF(AND(ISNUMBER(OFFSET('Water Data'!$F$9,0,10*ROW('Water Data'!F20))),'Data Summary'!CA26="Yes"),OFFSET('Water Data'!$F$9,0,10*ROW('Water Data'!F20)),NA())</f>
        <v>#N/A</v>
      </c>
      <c r="M26" s="517" t="e">
        <f ca="1">+IF(AND(ISNUMBER(OFFSET('Water Data'!$G$4,0,10*ROW('Water Data'!G20))),'Data Summary'!CB26="Yes"),100-OFFSET('Water Data'!$G$4,0,10*ROW('Water Data'!G20)),NA())</f>
        <v>#N/A</v>
      </c>
      <c r="N26" s="517" t="e">
        <f ca="1">+IF(AND(ISNUMBER(OFFSET('Water Data'!$G$6,0,10*ROW('Water Data'!G20))),'Data Summary'!CC26="Yes"),OFFSET('Water Data'!$G$6,0,10*ROW('Water Data'!G20)),NA())</f>
        <v>#N/A</v>
      </c>
      <c r="O26" s="517" t="e">
        <f ca="1">+IF(AND(ISNUMBER(OFFSET('Water Data'!$G$9,0,10*ROW('Water Data'!G20))),'Data Summary'!CD26="Yes"),OFFSET('Water Data'!$G$9,0,10*ROW('Water Data'!G20)),NA())</f>
        <v>#N/A</v>
      </c>
      <c r="P26" s="517" t="e">
        <f ca="1">+IF(AND(ISNUMBER(OFFSET('Water Data'!$H$4,0,10*ROW('Water Data'!H20))),'Data Summary'!CE26="Yes"),100-OFFSET('Water Data'!$H$4,0,10*ROW('Water Data'!H20)),NA())</f>
        <v>#N/A</v>
      </c>
      <c r="Q26" s="517" t="e">
        <f ca="1">+IF(AND(ISNUMBER(OFFSET('Water Data'!$H$6,0,10*ROW('Water Data'!H20))),'Data Summary'!CF26="Yes"),OFFSET('Water Data'!$H$6,0,10*ROW('Water Data'!H20)),NA())</f>
        <v>#N/A</v>
      </c>
      <c r="R26" s="517" t="e">
        <f ca="1">+IF(AND(ISNUMBER(OFFSET('Water Data'!$H$9,0,10*ROW('Water Data'!H20))),'Data Summary'!CG26="Yes"),OFFSET('Water Data'!$H$9,0,10*ROW('Water Data'!H20)),NA())</f>
        <v>#N/A</v>
      </c>
      <c r="S26" s="517" t="e">
        <f ca="1">+IF(AND(ISNUMBER(OFFSET('Water Data'!$I$4,0,10*ROW('Water Data'!I20))),'Data Summary'!CH26="Yes"),100-OFFSET('Water Data'!$I$4,0,10*ROW('Water Data'!I20)),NA())</f>
        <v>#N/A</v>
      </c>
      <c r="T26" s="517" t="e">
        <f ca="1">+IF(AND(ISNUMBER(OFFSET('Water Data'!$I$6,0,10*ROW('Water Data'!I20))),'Data Summary'!CI26="Yes"),OFFSET('Water Data'!$I$6,0,10*ROW('Water Data'!I20)),NA())</f>
        <v>#N/A</v>
      </c>
      <c r="U26" s="517" t="e">
        <f ca="1">+IF(AND(ISNUMBER(OFFSET('Water Data'!$I$9,0,10*ROW('Water Data'!I20))),'Data Summary'!CJ26="Yes"),OFFSET('Water Data'!$I$9,0,10*ROW('Water Data'!I20)),NA())</f>
        <v>#N/A</v>
      </c>
      <c r="V26" s="518" t="e">
        <f ca="1">+IF(AND(ISNUMBER(OFFSET('Sanitation Data'!$D$4,0,10*ROW('Sanitation Data'!D20))),'Data Summary'!CK26="Yes"),100-OFFSET('Sanitation Data'!$D$4,0,10*ROW('Sanitation Data'!D20)),NA())</f>
        <v>#N/A</v>
      </c>
      <c r="W26" s="518" t="e">
        <f ca="1">+IF(AND(ISNUMBER(OFFSET('Sanitation Data'!$D$6,0,10*ROW('Sanitation Data'!D20))),'Data Summary'!CL26="Yes"),OFFSET('Sanitation Data'!$D$6,0,10*ROW('Sanitation Data'!D20)),NA())</f>
        <v>#N/A</v>
      </c>
      <c r="X26" s="518" t="e">
        <f ca="1">+IF(AND(ISNUMBER(OFFSET('Sanitation Data'!$D$10,0,10*ROW('Sanitation Data'!D20))),'Data Summary'!CM26="Yes"),OFFSET('Sanitation Data'!$D$10,0,10*ROW('Sanitation Data'!D20)),NA())</f>
        <v>#N/A</v>
      </c>
      <c r="Y26" s="518" t="e">
        <f ca="1">+IF(AND(ISNUMBER(OFFSET('Sanitation Data'!$D$11,0,10*ROW('Sanitation Data'!D20))),'Data Summary'!CN26="Yes"),OFFSET('Sanitation Data'!$D$11,0,10*ROW('Sanitation Data'!D20)),NA())</f>
        <v>#N/A</v>
      </c>
      <c r="Z26" s="518" t="e">
        <f ca="1">+IF(AND(ISNUMBER(OFFSET('Sanitation Data'!$D$12,0,10*ROW('Sanitation Data'!D20))),'Data Summary'!CO26="Yes"),OFFSET('Sanitation Data'!$D$12,0,10*ROW('Sanitation Data'!D20)),NA())</f>
        <v>#N/A</v>
      </c>
      <c r="AA26" s="518" t="e">
        <f ca="1">+IF(AND(ISNUMBER(OFFSET('Sanitation Data'!$E$4,0,10*ROW('Sanitation Data'!E20))),'Data Summary'!CP26="Yes"),100-OFFSET('Sanitation Data'!$E$4,0,10*ROW('Sanitation Data'!E20)),NA())</f>
        <v>#N/A</v>
      </c>
      <c r="AB26" s="518" t="e">
        <f ca="1">+IF(AND(ISNUMBER(OFFSET('Sanitation Data'!$E$6,0,10*ROW('Sanitation Data'!E20))),'Data Summary'!CQ26="Yes"),OFFSET('Sanitation Data'!$E$6,0,10*ROW('Sanitation Data'!E20)),NA())</f>
        <v>#N/A</v>
      </c>
      <c r="AC26" s="518" t="e">
        <f ca="1">+IF(AND(ISNUMBER(OFFSET('Sanitation Data'!$E$10,0,10*ROW('Sanitation Data'!E20))),'Data Summary'!CR26="Yes"),OFFSET('Sanitation Data'!$E$10,0,10*ROW('Sanitation Data'!E20)),NA())</f>
        <v>#N/A</v>
      </c>
      <c r="AD26" s="518" t="e">
        <f ca="1">+IF(AND(ISNUMBER(OFFSET('Sanitation Data'!$E$11,0,10*ROW('Sanitation Data'!E20))),'Data Summary'!CS26="Yes"),OFFSET('Sanitation Data'!$E$11,0,10*ROW('Sanitation Data'!E20)),NA())</f>
        <v>#N/A</v>
      </c>
      <c r="AE26" s="518" t="e">
        <f ca="1">+IF(AND(ISNUMBER(OFFSET('Sanitation Data'!$E$12,0,10*ROW('Sanitation Data'!E20))),'Data Summary'!CT26="Yes"),OFFSET('Sanitation Data'!$E$12,0,10*ROW('Sanitation Data'!E20)),NA())</f>
        <v>#N/A</v>
      </c>
      <c r="AF26" s="518" t="e">
        <f ca="1">+IF(AND(ISNUMBER(OFFSET('Sanitation Data'!$F$4,0,10*ROW('Sanitation Data'!F20))),'Data Summary'!CU26="Yes"),100-OFFSET('Sanitation Data'!$F$4,0,10*ROW('Sanitation Data'!F20)),NA())</f>
        <v>#N/A</v>
      </c>
      <c r="AG26" s="518" t="e">
        <f ca="1">+IF(AND(ISNUMBER(OFFSET('Sanitation Data'!$F$6,0,10*ROW('Sanitation Data'!F20))),'Data Summary'!CV26="Yes"),OFFSET('Sanitation Data'!$F$6,0,10*ROW('Sanitation Data'!F20)),NA())</f>
        <v>#N/A</v>
      </c>
      <c r="AH26" s="518" t="e">
        <f ca="1">+IF(AND(ISNUMBER(OFFSET('Sanitation Data'!$F$10,0,10*ROW('Sanitation Data'!F20))),'Data Summary'!CW26="Yes"),OFFSET('Sanitation Data'!$F$10,0,10*ROW('Sanitation Data'!F20)),NA())</f>
        <v>#N/A</v>
      </c>
      <c r="AI26" s="518" t="e">
        <f ca="1">+IF(AND(ISNUMBER(OFFSET('Sanitation Data'!$F$11,0,10*ROW('Sanitation Data'!F20))),'Data Summary'!CX26="Yes"),OFFSET('Sanitation Data'!$F$11,0,10*ROW('Sanitation Data'!F20)),NA())</f>
        <v>#N/A</v>
      </c>
      <c r="AJ26" s="518" t="e">
        <f ca="1">+IF(AND(ISNUMBER(OFFSET('Sanitation Data'!$F$12,0,10*ROW('Sanitation Data'!F20))),'Data Summary'!CY26="Yes"),OFFSET('Sanitation Data'!$F$12,0,10*ROW('Sanitation Data'!F20)),NA())</f>
        <v>#N/A</v>
      </c>
      <c r="AK26" s="518" t="e">
        <f ca="1">+IF(AND(ISNUMBER(OFFSET('Sanitation Data'!$G$4,0,10*ROW('Sanitation Data'!G20))),'Data Summary'!CZ26="Yes"),100-OFFSET('Sanitation Data'!$G$4,0,10*ROW('Sanitation Data'!G20)),NA())</f>
        <v>#N/A</v>
      </c>
      <c r="AL26" s="518" t="e">
        <f ca="1">+IF(AND(ISNUMBER(OFFSET('Sanitation Data'!$G$6,0,10*ROW('Sanitation Data'!G20))),'Data Summary'!DA26="Yes"),OFFSET('Sanitation Data'!$G$6,0,10*ROW('Sanitation Data'!G20)),NA())</f>
        <v>#N/A</v>
      </c>
      <c r="AM26" s="518" t="e">
        <f ca="1">+IF(AND(ISNUMBER(OFFSET('Sanitation Data'!$G$10,0,10*ROW('Sanitation Data'!G20))),'Data Summary'!DB26="Yes"),OFFSET('Sanitation Data'!$G$10,0,10*ROW('Sanitation Data'!G20)),NA())</f>
        <v>#N/A</v>
      </c>
      <c r="AN26" s="518" t="e">
        <f ca="1">+IF(AND(ISNUMBER(OFFSET('Sanitation Data'!$G$11,0,10*ROW('Sanitation Data'!G20))),'Data Summary'!DC26="Yes"),OFFSET('Sanitation Data'!$G$11,0,10*ROW('Sanitation Data'!G20)),NA())</f>
        <v>#N/A</v>
      </c>
      <c r="AO26" s="518" t="e">
        <f ca="1">+IF(AND(ISNUMBER(OFFSET('Sanitation Data'!$G$12,0,10*ROW('Sanitation Data'!G20))),'Data Summary'!DD26="Yes"),OFFSET('Sanitation Data'!$G$12,0,10*ROW('Sanitation Data'!G20)),NA())</f>
        <v>#N/A</v>
      </c>
      <c r="AP26" s="518" t="e">
        <f ca="1">+IF(AND(ISNUMBER(OFFSET('Sanitation Data'!$H$4,0,10*ROW('Sanitation Data'!H20))),'Data Summary'!DE26="Yes"),100-OFFSET('Sanitation Data'!$H$4,0,10*ROW('Sanitation Data'!H20)),NA())</f>
        <v>#N/A</v>
      </c>
      <c r="AQ26" s="518" t="e">
        <f ca="1">+IF(AND(ISNUMBER(OFFSET('Sanitation Data'!$H$6,0,10*ROW('Sanitation Data'!H20))),'Data Summary'!DF26="Yes"),OFFSET('Sanitation Data'!$H$6,0,10*ROW('Sanitation Data'!H20)),NA())</f>
        <v>#N/A</v>
      </c>
      <c r="AR26" s="518" t="e">
        <f ca="1">+IF(AND(ISNUMBER(OFFSET('Sanitation Data'!$H$10,0,10*ROW('Sanitation Data'!H20))),'Data Summary'!DG26="Yes"),OFFSET('Sanitation Data'!$H$10,0,10*ROW('Sanitation Data'!H20)),NA())</f>
        <v>#N/A</v>
      </c>
      <c r="AS26" s="518" t="e">
        <f ca="1">+IF(AND(ISNUMBER(OFFSET('Sanitation Data'!$H$11,0,10*ROW('Sanitation Data'!H20))),'Data Summary'!DH26="Yes"),OFFSET('Sanitation Data'!$H$11,0,10*ROW('Sanitation Data'!H20)),NA())</f>
        <v>#N/A</v>
      </c>
      <c r="AT26" s="518" t="e">
        <f ca="1">+IF(AND(ISNUMBER(OFFSET('Sanitation Data'!$H$12,0,10*ROW('Sanitation Data'!H20))),'Data Summary'!DI26="Yes"),OFFSET('Sanitation Data'!$H$12,0,10*ROW('Sanitation Data'!H20)),NA())</f>
        <v>#N/A</v>
      </c>
      <c r="AU26" s="518" t="e">
        <f ca="1">+IF(AND(ISNUMBER(OFFSET('Sanitation Data'!$I$4,0,10*ROW('Sanitation Data'!I20))),'Data Summary'!DJ26="Yes"),100-OFFSET('Sanitation Data'!$I$4,0,10*ROW('Sanitation Data'!I20)),NA())</f>
        <v>#N/A</v>
      </c>
      <c r="AV26" s="518" t="e">
        <f ca="1">+IF(AND(ISNUMBER(OFFSET('Sanitation Data'!$I$6,0,10*ROW('Sanitation Data'!I20))),'Data Summary'!DK26="Yes"),OFFSET('Sanitation Data'!$I$6,0,10*ROW('Sanitation Data'!I20)),NA())</f>
        <v>#N/A</v>
      </c>
      <c r="AW26" s="518" t="e">
        <f ca="1">+IF(AND(ISNUMBER(OFFSET('Sanitation Data'!$I$10,0,10*ROW('Sanitation Data'!I20))),'Data Summary'!DL26="Yes"),OFFSET('Sanitation Data'!$I$10,0,10*ROW('Sanitation Data'!I20)),NA())</f>
        <v>#N/A</v>
      </c>
      <c r="AX26" s="518" t="e">
        <f ca="1">+IF(AND(ISNUMBER(OFFSET('Sanitation Data'!$I$11,0,10*ROW('Sanitation Data'!I20))),'Data Summary'!DM26="Yes"),OFFSET('Sanitation Data'!$I$11,0,10*ROW('Sanitation Data'!I20)),NA())</f>
        <v>#N/A</v>
      </c>
      <c r="AY26" s="518" t="e">
        <f ca="1">+IF(AND(ISNUMBER(OFFSET('Sanitation Data'!$I$12,0,10*ROW('Sanitation Data'!I20))),'Data Summary'!DN26="Yes"),OFFSET('Sanitation Data'!$I$12,0,10*ROW('Sanitation Data'!I20)),NA())</f>
        <v>#N/A</v>
      </c>
      <c r="AZ26" s="519" t="e">
        <f ca="1">+IF(AND(ISNUMBER(OFFSET('Hygiene Data'!$D$5,0,10*ROW('Hygiene Data'!D20))),'Data Summary'!DO26="Yes"),OFFSET('Hygiene Data'!$D$5,0,10*ROW('Hygiene Data'!D20)),NA())</f>
        <v>#N/A</v>
      </c>
      <c r="BA26" s="519" t="e">
        <f ca="1">+IF(AND(ISNUMBER(OFFSET('Hygiene Data'!$D$7,0,10*ROW('Hygiene Data'!D20))),'Data Summary'!DP26="Yes"),OFFSET('Hygiene Data'!$D$7,0,10*ROW('Hygiene Data'!D20)),NA())</f>
        <v>#N/A</v>
      </c>
      <c r="BB26" s="519" t="e">
        <f ca="1">+IF(AND(ISNUMBER(OFFSET('Hygiene Data'!$D$9,0,10*ROW('Hygiene Data'!D20))),'Data Summary'!DQ26="Yes"),OFFSET('Hygiene Data'!$D$9,0,10*ROW('Hygiene Data'!D20)),NA())</f>
        <v>#N/A</v>
      </c>
      <c r="BC26" s="519" t="e">
        <f ca="1">+IF(AND(ISNUMBER(OFFSET('Hygiene Data'!$E$5,0,10*ROW('Hygiene Data'!E20))),'Data Summary'!DR26="Yes"),OFFSET('Hygiene Data'!$E$5,0,10*ROW('Hygiene Data'!E20)),NA())</f>
        <v>#N/A</v>
      </c>
      <c r="BD26" s="519" t="e">
        <f ca="1">+IF(AND(ISNUMBER(OFFSET('Hygiene Data'!$E$7,0,10*ROW('Hygiene Data'!E20))),'Data Summary'!DS26="Yes"),OFFSET('Hygiene Data'!$E$7,0,10*ROW('Hygiene Data'!E20)),NA())</f>
        <v>#N/A</v>
      </c>
      <c r="BE26" s="519" t="e">
        <f ca="1">+IF(AND(ISNUMBER(OFFSET('Hygiene Data'!$E$9,0,10*ROW('Hygiene Data'!E20))),'Data Summary'!DT26="Yes"),OFFSET('Hygiene Data'!$E$9,0,10*ROW('Hygiene Data'!E20)),NA())</f>
        <v>#N/A</v>
      </c>
      <c r="BF26" s="519" t="e">
        <f ca="1">+IF(AND(ISNUMBER(OFFSET('Hygiene Data'!$F$5,0,10*ROW('Hygiene Data'!F20))),'Data Summary'!DU26="Yes"),OFFSET('Hygiene Data'!$F$5,0,10*ROW('Hygiene Data'!F20)),NA())</f>
        <v>#N/A</v>
      </c>
      <c r="BG26" s="519" t="e">
        <f ca="1">+IF(AND(ISNUMBER(OFFSET('Hygiene Data'!$F$7,0,10*ROW('Hygiene Data'!F20))),'Data Summary'!DV26="Yes"),OFFSET('Hygiene Data'!$F$7,0,10*ROW('Hygiene Data'!F20)),NA())</f>
        <v>#N/A</v>
      </c>
      <c r="BH26" s="519" t="e">
        <f ca="1">+IF(AND(ISNUMBER(OFFSET('Hygiene Data'!$F$9,0,10*ROW('Hygiene Data'!F20))),'Data Summary'!DW26="Yes"),OFFSET('Hygiene Data'!$F$9,0,10*ROW('Hygiene Data'!F20)),NA())</f>
        <v>#N/A</v>
      </c>
      <c r="BI26" s="519" t="e">
        <f ca="1">+IF(AND(ISNUMBER(OFFSET('Hygiene Data'!$G$5,0,10*ROW('Hygiene Data'!G20))),'Data Summary'!DX26="Yes"),OFFSET('Hygiene Data'!$G$5,0,10*ROW('Hygiene Data'!G20)),NA())</f>
        <v>#N/A</v>
      </c>
      <c r="BJ26" s="519" t="e">
        <f ca="1">+IF(AND(ISNUMBER(OFFSET('Hygiene Data'!$G$7,0,10*ROW('Hygiene Data'!G20))),'Data Summary'!DY26="Yes"),OFFSET('Hygiene Data'!$G$7,0,10*ROW('Hygiene Data'!G20)),NA())</f>
        <v>#N/A</v>
      </c>
      <c r="BK26" s="519" t="e">
        <f ca="1">+IF(AND(ISNUMBER(OFFSET('Hygiene Data'!$G$9,0,10*ROW('Hygiene Data'!G20))),'Data Summary'!DZ26="Yes"),OFFSET('Hygiene Data'!$G$9,0,10*ROW('Hygiene Data'!G20)),NA())</f>
        <v>#N/A</v>
      </c>
      <c r="BL26" s="519" t="e">
        <f ca="1">+IF(AND(ISNUMBER(OFFSET('Hygiene Data'!$H$5,0,10*ROW('Hygiene Data'!H20))),'Data Summary'!EA26="Yes"),OFFSET('Hygiene Data'!$H$5,0,10*ROW('Hygiene Data'!H20)),NA())</f>
        <v>#N/A</v>
      </c>
      <c r="BM26" s="519" t="e">
        <f ca="1">+IF(AND(ISNUMBER(OFFSET('Hygiene Data'!$H$7,0,10*ROW('Hygiene Data'!H20))),'Data Summary'!EB26="Yes"),OFFSET('Hygiene Data'!$H$7,0,10*ROW('Hygiene Data'!H20)),NA())</f>
        <v>#N/A</v>
      </c>
      <c r="BN26" s="519" t="e">
        <f ca="1">+IF(AND(ISNUMBER(OFFSET('Hygiene Data'!$H$9,0,10*ROW('Hygiene Data'!H20))),'Data Summary'!EC26="Yes"),OFFSET('Hygiene Data'!$H$9,0,10*ROW('Hygiene Data'!H20)),NA())</f>
        <v>#N/A</v>
      </c>
      <c r="BO26" s="519" t="e">
        <f ca="1">+IF(AND(ISNUMBER(OFFSET('Hygiene Data'!$I$5,0,10*ROW('Hygiene Data'!I20))),'Data Summary'!ED26="Yes"),OFFSET('Hygiene Data'!$I$5,0,10*ROW('Hygiene Data'!I20)),NA())</f>
        <v>#N/A</v>
      </c>
      <c r="BP26" s="519" t="e">
        <f ca="1">+IF(AND(ISNUMBER(OFFSET('Hygiene Data'!$I$7,0,10*ROW('Hygiene Data'!I20))),'Data Summary'!EE26="Yes"),OFFSET('Hygiene Data'!$I$7,0,10*ROW('Hygiene Data'!I20)),NA())</f>
        <v>#N/A</v>
      </c>
      <c r="BQ26" s="519" t="e">
        <f ca="1">+IF(AND(ISNUMBER(OFFSET('Hygiene Data'!$I$9,0,10*ROW('Hygiene Data'!I20))),'Data Summary'!EF26="Yes"),OFFSET('Hygiene Data'!$I$9,0,10*ROW('Hygiene Data'!I20)),NA())</f>
        <v>#N/A</v>
      </c>
    </row>
    <row r="27" spans="1:69" x14ac:dyDescent="0.25">
      <c r="A27" s="515" t="e">
        <f ca="1">+RIGHT('Data Summary'!A27,LEN('Data Summary'!A27)-9)</f>
        <v>#VALUE!</v>
      </c>
      <c r="B27" s="489" t="str">
        <f ca="1">+IF(ISTEXT('Data Summary'!B27),'Data Summary'!B27,"")</f>
        <v/>
      </c>
      <c r="C27" s="516" t="e">
        <f ca="1">+VALUE('Data Summary'!C27)</f>
        <v>#VALUE!</v>
      </c>
      <c r="D27" s="517" t="e">
        <f ca="1">+IF(AND(ISNUMBER(OFFSET('Water Data'!$D$4,0,10*ROW('Water Data'!D21))),'Data Summary'!BS27="Yes"),100-OFFSET('Water Data'!$D$4,0,10*ROW('Water Data'!D21)),NA())</f>
        <v>#N/A</v>
      </c>
      <c r="E27" s="517" t="e">
        <f ca="1">+IF(AND(ISNUMBER(OFFSET('Water Data'!$D$6,0,10*ROW('Water Data'!D21))),'Data Summary'!BT27="Yes"),OFFSET('Water Data'!$D$6,0,10*ROW('Water Data'!D21)),NA())</f>
        <v>#N/A</v>
      </c>
      <c r="F27" s="517" t="e">
        <f ca="1">+IF(AND(ISNUMBER(OFFSET('Water Data'!$D$9,0,10*ROW('Water Data'!D21))),'Data Summary'!BU27="Yes"),OFFSET('Water Data'!$D$9,0,10*ROW('Water Data'!D21)),NA())</f>
        <v>#N/A</v>
      </c>
      <c r="G27" s="517" t="e">
        <f ca="1">+IF(AND(ISNUMBER(OFFSET('Water Data'!$E$4,0,10*ROW('Water Data'!E21))),'Data Summary'!BV27="Yes"),100-OFFSET('Water Data'!$E$4,0,10*ROW('Water Data'!E21)),NA())</f>
        <v>#N/A</v>
      </c>
      <c r="H27" s="517" t="e">
        <f ca="1">+IF(AND(ISNUMBER(OFFSET('Water Data'!$E$6,0,10*ROW('Water Data'!E21))),'Data Summary'!BW27="Yes"),OFFSET('Water Data'!$E$6,0,10*ROW('Water Data'!E21)),NA())</f>
        <v>#N/A</v>
      </c>
      <c r="I27" s="517" t="e">
        <f ca="1">+IF(AND(ISNUMBER(OFFSET('Water Data'!$E$9,0,10*ROW('Water Data'!E21))),'Data Summary'!BX27="Yes"),OFFSET('Water Data'!$E$9,0,10*ROW('Water Data'!E21)),NA())</f>
        <v>#N/A</v>
      </c>
      <c r="J27" s="517" t="e">
        <f ca="1">+IF(AND(ISNUMBER(OFFSET('Water Data'!$F$4,0,10*ROW('Water Data'!F21))),'Data Summary'!BY27="Yes"),100-OFFSET('Water Data'!$F$4,0,10*ROW('Water Data'!F21)),NA())</f>
        <v>#N/A</v>
      </c>
      <c r="K27" s="517" t="e">
        <f ca="1">+IF(AND(ISNUMBER(OFFSET('Water Data'!$F$6,0,10*ROW('Water Data'!F21))),'Data Summary'!BZ27="Yes"),OFFSET('Water Data'!$F$6,0,10*ROW('Water Data'!F21)),NA())</f>
        <v>#N/A</v>
      </c>
      <c r="L27" s="517" t="e">
        <f ca="1">+IF(AND(ISNUMBER(OFFSET('Water Data'!$F$9,0,10*ROW('Water Data'!F21))),'Data Summary'!CA27="Yes"),OFFSET('Water Data'!$F$9,0,10*ROW('Water Data'!F21)),NA())</f>
        <v>#N/A</v>
      </c>
      <c r="M27" s="517" t="e">
        <f ca="1">+IF(AND(ISNUMBER(OFFSET('Water Data'!$G$4,0,10*ROW('Water Data'!G21))),'Data Summary'!CB27="Yes"),100-OFFSET('Water Data'!$G$4,0,10*ROW('Water Data'!G21)),NA())</f>
        <v>#N/A</v>
      </c>
      <c r="N27" s="517" t="e">
        <f ca="1">+IF(AND(ISNUMBER(OFFSET('Water Data'!$G$6,0,10*ROW('Water Data'!G21))),'Data Summary'!CC27="Yes"),OFFSET('Water Data'!$G$6,0,10*ROW('Water Data'!G21)),NA())</f>
        <v>#N/A</v>
      </c>
      <c r="O27" s="517" t="e">
        <f ca="1">+IF(AND(ISNUMBER(OFFSET('Water Data'!$G$9,0,10*ROW('Water Data'!G21))),'Data Summary'!CD27="Yes"),OFFSET('Water Data'!$G$9,0,10*ROW('Water Data'!G21)),NA())</f>
        <v>#N/A</v>
      </c>
      <c r="P27" s="517" t="e">
        <f ca="1">+IF(AND(ISNUMBER(OFFSET('Water Data'!$H$4,0,10*ROW('Water Data'!H21))),'Data Summary'!CE27="Yes"),100-OFFSET('Water Data'!$H$4,0,10*ROW('Water Data'!H21)),NA())</f>
        <v>#N/A</v>
      </c>
      <c r="Q27" s="517" t="e">
        <f ca="1">+IF(AND(ISNUMBER(OFFSET('Water Data'!$H$6,0,10*ROW('Water Data'!H21))),'Data Summary'!CF27="Yes"),OFFSET('Water Data'!$H$6,0,10*ROW('Water Data'!H21)),NA())</f>
        <v>#N/A</v>
      </c>
      <c r="R27" s="517" t="e">
        <f ca="1">+IF(AND(ISNUMBER(OFFSET('Water Data'!$H$9,0,10*ROW('Water Data'!H21))),'Data Summary'!CG27="Yes"),OFFSET('Water Data'!$H$9,0,10*ROW('Water Data'!H21)),NA())</f>
        <v>#N/A</v>
      </c>
      <c r="S27" s="517" t="e">
        <f ca="1">+IF(AND(ISNUMBER(OFFSET('Water Data'!$I$4,0,10*ROW('Water Data'!I21))),'Data Summary'!CH27="Yes"),100-OFFSET('Water Data'!$I$4,0,10*ROW('Water Data'!I21)),NA())</f>
        <v>#N/A</v>
      </c>
      <c r="T27" s="517" t="e">
        <f ca="1">+IF(AND(ISNUMBER(OFFSET('Water Data'!$I$6,0,10*ROW('Water Data'!I21))),'Data Summary'!CI27="Yes"),OFFSET('Water Data'!$I$6,0,10*ROW('Water Data'!I21)),NA())</f>
        <v>#N/A</v>
      </c>
      <c r="U27" s="517" t="e">
        <f ca="1">+IF(AND(ISNUMBER(OFFSET('Water Data'!$I$9,0,10*ROW('Water Data'!I21))),'Data Summary'!CJ27="Yes"),OFFSET('Water Data'!$I$9,0,10*ROW('Water Data'!I21)),NA())</f>
        <v>#N/A</v>
      </c>
      <c r="V27" s="518" t="e">
        <f ca="1">+IF(AND(ISNUMBER(OFFSET('Sanitation Data'!$D$4,0,10*ROW('Sanitation Data'!D21))),'Data Summary'!CK27="Yes"),100-OFFSET('Sanitation Data'!$D$4,0,10*ROW('Sanitation Data'!D21)),NA())</f>
        <v>#N/A</v>
      </c>
      <c r="W27" s="518" t="e">
        <f ca="1">+IF(AND(ISNUMBER(OFFSET('Sanitation Data'!$D$6,0,10*ROW('Sanitation Data'!D21))),'Data Summary'!CL27="Yes"),OFFSET('Sanitation Data'!$D$6,0,10*ROW('Sanitation Data'!D21)),NA())</f>
        <v>#N/A</v>
      </c>
      <c r="X27" s="518" t="e">
        <f ca="1">+IF(AND(ISNUMBER(OFFSET('Sanitation Data'!$D$10,0,10*ROW('Sanitation Data'!D21))),'Data Summary'!CM27="Yes"),OFFSET('Sanitation Data'!$D$10,0,10*ROW('Sanitation Data'!D21)),NA())</f>
        <v>#N/A</v>
      </c>
      <c r="Y27" s="518" t="e">
        <f ca="1">+IF(AND(ISNUMBER(OFFSET('Sanitation Data'!$D$11,0,10*ROW('Sanitation Data'!D21))),'Data Summary'!CN27="Yes"),OFFSET('Sanitation Data'!$D$11,0,10*ROW('Sanitation Data'!D21)),NA())</f>
        <v>#N/A</v>
      </c>
      <c r="Z27" s="518" t="e">
        <f ca="1">+IF(AND(ISNUMBER(OFFSET('Sanitation Data'!$D$12,0,10*ROW('Sanitation Data'!D21))),'Data Summary'!CO27="Yes"),OFFSET('Sanitation Data'!$D$12,0,10*ROW('Sanitation Data'!D21)),NA())</f>
        <v>#N/A</v>
      </c>
      <c r="AA27" s="518" t="e">
        <f ca="1">+IF(AND(ISNUMBER(OFFSET('Sanitation Data'!$E$4,0,10*ROW('Sanitation Data'!E21))),'Data Summary'!CP27="Yes"),100-OFFSET('Sanitation Data'!$E$4,0,10*ROW('Sanitation Data'!E21)),NA())</f>
        <v>#N/A</v>
      </c>
      <c r="AB27" s="518" t="e">
        <f ca="1">+IF(AND(ISNUMBER(OFFSET('Sanitation Data'!$E$6,0,10*ROW('Sanitation Data'!E21))),'Data Summary'!CQ27="Yes"),OFFSET('Sanitation Data'!$E$6,0,10*ROW('Sanitation Data'!E21)),NA())</f>
        <v>#N/A</v>
      </c>
      <c r="AC27" s="518" t="e">
        <f ca="1">+IF(AND(ISNUMBER(OFFSET('Sanitation Data'!$E$10,0,10*ROW('Sanitation Data'!E21))),'Data Summary'!CR27="Yes"),OFFSET('Sanitation Data'!$E$10,0,10*ROW('Sanitation Data'!E21)),NA())</f>
        <v>#N/A</v>
      </c>
      <c r="AD27" s="518" t="e">
        <f ca="1">+IF(AND(ISNUMBER(OFFSET('Sanitation Data'!$E$11,0,10*ROW('Sanitation Data'!E21))),'Data Summary'!CS27="Yes"),OFFSET('Sanitation Data'!$E$11,0,10*ROW('Sanitation Data'!E21)),NA())</f>
        <v>#N/A</v>
      </c>
      <c r="AE27" s="518" t="e">
        <f ca="1">+IF(AND(ISNUMBER(OFFSET('Sanitation Data'!$E$12,0,10*ROW('Sanitation Data'!E21))),'Data Summary'!CT27="Yes"),OFFSET('Sanitation Data'!$E$12,0,10*ROW('Sanitation Data'!E21)),NA())</f>
        <v>#N/A</v>
      </c>
      <c r="AF27" s="518" t="e">
        <f ca="1">+IF(AND(ISNUMBER(OFFSET('Sanitation Data'!$F$4,0,10*ROW('Sanitation Data'!F21))),'Data Summary'!CU27="Yes"),100-OFFSET('Sanitation Data'!$F$4,0,10*ROW('Sanitation Data'!F21)),NA())</f>
        <v>#N/A</v>
      </c>
      <c r="AG27" s="518" t="e">
        <f ca="1">+IF(AND(ISNUMBER(OFFSET('Sanitation Data'!$F$6,0,10*ROW('Sanitation Data'!F21))),'Data Summary'!CV27="Yes"),OFFSET('Sanitation Data'!$F$6,0,10*ROW('Sanitation Data'!F21)),NA())</f>
        <v>#N/A</v>
      </c>
      <c r="AH27" s="518" t="e">
        <f ca="1">+IF(AND(ISNUMBER(OFFSET('Sanitation Data'!$F$10,0,10*ROW('Sanitation Data'!F21))),'Data Summary'!CW27="Yes"),OFFSET('Sanitation Data'!$F$10,0,10*ROW('Sanitation Data'!F21)),NA())</f>
        <v>#N/A</v>
      </c>
      <c r="AI27" s="518" t="e">
        <f ca="1">+IF(AND(ISNUMBER(OFFSET('Sanitation Data'!$F$11,0,10*ROW('Sanitation Data'!F21))),'Data Summary'!CX27="Yes"),OFFSET('Sanitation Data'!$F$11,0,10*ROW('Sanitation Data'!F21)),NA())</f>
        <v>#N/A</v>
      </c>
      <c r="AJ27" s="518" t="e">
        <f ca="1">+IF(AND(ISNUMBER(OFFSET('Sanitation Data'!$F$12,0,10*ROW('Sanitation Data'!F21))),'Data Summary'!CY27="Yes"),OFFSET('Sanitation Data'!$F$12,0,10*ROW('Sanitation Data'!F21)),NA())</f>
        <v>#N/A</v>
      </c>
      <c r="AK27" s="518" t="e">
        <f ca="1">+IF(AND(ISNUMBER(OFFSET('Sanitation Data'!$G$4,0,10*ROW('Sanitation Data'!G21))),'Data Summary'!CZ27="Yes"),100-OFFSET('Sanitation Data'!$G$4,0,10*ROW('Sanitation Data'!G21)),NA())</f>
        <v>#N/A</v>
      </c>
      <c r="AL27" s="518" t="e">
        <f ca="1">+IF(AND(ISNUMBER(OFFSET('Sanitation Data'!$G$6,0,10*ROW('Sanitation Data'!G21))),'Data Summary'!DA27="Yes"),OFFSET('Sanitation Data'!$G$6,0,10*ROW('Sanitation Data'!G21)),NA())</f>
        <v>#N/A</v>
      </c>
      <c r="AM27" s="518" t="e">
        <f ca="1">+IF(AND(ISNUMBER(OFFSET('Sanitation Data'!$G$10,0,10*ROW('Sanitation Data'!G21))),'Data Summary'!DB27="Yes"),OFFSET('Sanitation Data'!$G$10,0,10*ROW('Sanitation Data'!G21)),NA())</f>
        <v>#N/A</v>
      </c>
      <c r="AN27" s="518" t="e">
        <f ca="1">+IF(AND(ISNUMBER(OFFSET('Sanitation Data'!$G$11,0,10*ROW('Sanitation Data'!G21))),'Data Summary'!DC27="Yes"),OFFSET('Sanitation Data'!$G$11,0,10*ROW('Sanitation Data'!G21)),NA())</f>
        <v>#N/A</v>
      </c>
      <c r="AO27" s="518" t="e">
        <f ca="1">+IF(AND(ISNUMBER(OFFSET('Sanitation Data'!$G$12,0,10*ROW('Sanitation Data'!G21))),'Data Summary'!DD27="Yes"),OFFSET('Sanitation Data'!$G$12,0,10*ROW('Sanitation Data'!G21)),NA())</f>
        <v>#N/A</v>
      </c>
      <c r="AP27" s="518" t="e">
        <f ca="1">+IF(AND(ISNUMBER(OFFSET('Sanitation Data'!$H$4,0,10*ROW('Sanitation Data'!H21))),'Data Summary'!DE27="Yes"),100-OFFSET('Sanitation Data'!$H$4,0,10*ROW('Sanitation Data'!H21)),NA())</f>
        <v>#N/A</v>
      </c>
      <c r="AQ27" s="518" t="e">
        <f ca="1">+IF(AND(ISNUMBER(OFFSET('Sanitation Data'!$H$6,0,10*ROW('Sanitation Data'!H21))),'Data Summary'!DF27="Yes"),OFFSET('Sanitation Data'!$H$6,0,10*ROW('Sanitation Data'!H21)),NA())</f>
        <v>#N/A</v>
      </c>
      <c r="AR27" s="518" t="e">
        <f ca="1">+IF(AND(ISNUMBER(OFFSET('Sanitation Data'!$H$10,0,10*ROW('Sanitation Data'!H21))),'Data Summary'!DG27="Yes"),OFFSET('Sanitation Data'!$H$10,0,10*ROW('Sanitation Data'!H21)),NA())</f>
        <v>#N/A</v>
      </c>
      <c r="AS27" s="518" t="e">
        <f ca="1">+IF(AND(ISNUMBER(OFFSET('Sanitation Data'!$H$11,0,10*ROW('Sanitation Data'!H21))),'Data Summary'!DH27="Yes"),OFFSET('Sanitation Data'!$H$11,0,10*ROW('Sanitation Data'!H21)),NA())</f>
        <v>#N/A</v>
      </c>
      <c r="AT27" s="518" t="e">
        <f ca="1">+IF(AND(ISNUMBER(OFFSET('Sanitation Data'!$H$12,0,10*ROW('Sanitation Data'!H21))),'Data Summary'!DI27="Yes"),OFFSET('Sanitation Data'!$H$12,0,10*ROW('Sanitation Data'!H21)),NA())</f>
        <v>#N/A</v>
      </c>
      <c r="AU27" s="518" t="e">
        <f ca="1">+IF(AND(ISNUMBER(OFFSET('Sanitation Data'!$I$4,0,10*ROW('Sanitation Data'!I21))),'Data Summary'!DJ27="Yes"),100-OFFSET('Sanitation Data'!$I$4,0,10*ROW('Sanitation Data'!I21)),NA())</f>
        <v>#N/A</v>
      </c>
      <c r="AV27" s="518" t="e">
        <f ca="1">+IF(AND(ISNUMBER(OFFSET('Sanitation Data'!$I$6,0,10*ROW('Sanitation Data'!I21))),'Data Summary'!DK27="Yes"),OFFSET('Sanitation Data'!$I$6,0,10*ROW('Sanitation Data'!I21)),NA())</f>
        <v>#N/A</v>
      </c>
      <c r="AW27" s="518" t="e">
        <f ca="1">+IF(AND(ISNUMBER(OFFSET('Sanitation Data'!$I$10,0,10*ROW('Sanitation Data'!I21))),'Data Summary'!DL27="Yes"),OFFSET('Sanitation Data'!$I$10,0,10*ROW('Sanitation Data'!I21)),NA())</f>
        <v>#N/A</v>
      </c>
      <c r="AX27" s="518" t="e">
        <f ca="1">+IF(AND(ISNUMBER(OFFSET('Sanitation Data'!$I$11,0,10*ROW('Sanitation Data'!I21))),'Data Summary'!DM27="Yes"),OFFSET('Sanitation Data'!$I$11,0,10*ROW('Sanitation Data'!I21)),NA())</f>
        <v>#N/A</v>
      </c>
      <c r="AY27" s="518" t="e">
        <f ca="1">+IF(AND(ISNUMBER(OFFSET('Sanitation Data'!$I$12,0,10*ROW('Sanitation Data'!I21))),'Data Summary'!DN27="Yes"),OFFSET('Sanitation Data'!$I$12,0,10*ROW('Sanitation Data'!I21)),NA())</f>
        <v>#N/A</v>
      </c>
      <c r="AZ27" s="519" t="e">
        <f ca="1">+IF(AND(ISNUMBER(OFFSET('Hygiene Data'!$D$5,0,10*ROW('Hygiene Data'!D21))),'Data Summary'!DO27="Yes"),OFFSET('Hygiene Data'!$D$5,0,10*ROW('Hygiene Data'!D21)),NA())</f>
        <v>#N/A</v>
      </c>
      <c r="BA27" s="519" t="e">
        <f ca="1">+IF(AND(ISNUMBER(OFFSET('Hygiene Data'!$D$7,0,10*ROW('Hygiene Data'!D21))),'Data Summary'!DP27="Yes"),OFFSET('Hygiene Data'!$D$7,0,10*ROW('Hygiene Data'!D21)),NA())</f>
        <v>#N/A</v>
      </c>
      <c r="BB27" s="519" t="e">
        <f ca="1">+IF(AND(ISNUMBER(OFFSET('Hygiene Data'!$D$9,0,10*ROW('Hygiene Data'!D21))),'Data Summary'!DQ27="Yes"),OFFSET('Hygiene Data'!$D$9,0,10*ROW('Hygiene Data'!D21)),NA())</f>
        <v>#N/A</v>
      </c>
      <c r="BC27" s="519" t="e">
        <f ca="1">+IF(AND(ISNUMBER(OFFSET('Hygiene Data'!$E$5,0,10*ROW('Hygiene Data'!E21))),'Data Summary'!DR27="Yes"),OFFSET('Hygiene Data'!$E$5,0,10*ROW('Hygiene Data'!E21)),NA())</f>
        <v>#N/A</v>
      </c>
      <c r="BD27" s="519" t="e">
        <f ca="1">+IF(AND(ISNUMBER(OFFSET('Hygiene Data'!$E$7,0,10*ROW('Hygiene Data'!E21))),'Data Summary'!DS27="Yes"),OFFSET('Hygiene Data'!$E$7,0,10*ROW('Hygiene Data'!E21)),NA())</f>
        <v>#N/A</v>
      </c>
      <c r="BE27" s="519" t="e">
        <f ca="1">+IF(AND(ISNUMBER(OFFSET('Hygiene Data'!$E$9,0,10*ROW('Hygiene Data'!E21))),'Data Summary'!DT27="Yes"),OFFSET('Hygiene Data'!$E$9,0,10*ROW('Hygiene Data'!E21)),NA())</f>
        <v>#N/A</v>
      </c>
      <c r="BF27" s="519" t="e">
        <f ca="1">+IF(AND(ISNUMBER(OFFSET('Hygiene Data'!$F$5,0,10*ROW('Hygiene Data'!F21))),'Data Summary'!DU27="Yes"),OFFSET('Hygiene Data'!$F$5,0,10*ROW('Hygiene Data'!F21)),NA())</f>
        <v>#N/A</v>
      </c>
      <c r="BG27" s="519" t="e">
        <f ca="1">+IF(AND(ISNUMBER(OFFSET('Hygiene Data'!$F$7,0,10*ROW('Hygiene Data'!F21))),'Data Summary'!DV27="Yes"),OFFSET('Hygiene Data'!$F$7,0,10*ROW('Hygiene Data'!F21)),NA())</f>
        <v>#N/A</v>
      </c>
      <c r="BH27" s="519" t="e">
        <f ca="1">+IF(AND(ISNUMBER(OFFSET('Hygiene Data'!$F$9,0,10*ROW('Hygiene Data'!F21))),'Data Summary'!DW27="Yes"),OFFSET('Hygiene Data'!$F$9,0,10*ROW('Hygiene Data'!F21)),NA())</f>
        <v>#N/A</v>
      </c>
      <c r="BI27" s="519" t="e">
        <f ca="1">+IF(AND(ISNUMBER(OFFSET('Hygiene Data'!$G$5,0,10*ROW('Hygiene Data'!G21))),'Data Summary'!DX27="Yes"),OFFSET('Hygiene Data'!$G$5,0,10*ROW('Hygiene Data'!G21)),NA())</f>
        <v>#N/A</v>
      </c>
      <c r="BJ27" s="519" t="e">
        <f ca="1">+IF(AND(ISNUMBER(OFFSET('Hygiene Data'!$G$7,0,10*ROW('Hygiene Data'!G21))),'Data Summary'!DY27="Yes"),OFFSET('Hygiene Data'!$G$7,0,10*ROW('Hygiene Data'!G21)),NA())</f>
        <v>#N/A</v>
      </c>
      <c r="BK27" s="519" t="e">
        <f ca="1">+IF(AND(ISNUMBER(OFFSET('Hygiene Data'!$G$9,0,10*ROW('Hygiene Data'!G21))),'Data Summary'!DZ27="Yes"),OFFSET('Hygiene Data'!$G$9,0,10*ROW('Hygiene Data'!G21)),NA())</f>
        <v>#N/A</v>
      </c>
      <c r="BL27" s="519" t="e">
        <f ca="1">+IF(AND(ISNUMBER(OFFSET('Hygiene Data'!$H$5,0,10*ROW('Hygiene Data'!H21))),'Data Summary'!EA27="Yes"),OFFSET('Hygiene Data'!$H$5,0,10*ROW('Hygiene Data'!H21)),NA())</f>
        <v>#N/A</v>
      </c>
      <c r="BM27" s="519" t="e">
        <f ca="1">+IF(AND(ISNUMBER(OFFSET('Hygiene Data'!$H$7,0,10*ROW('Hygiene Data'!H21))),'Data Summary'!EB27="Yes"),OFFSET('Hygiene Data'!$H$7,0,10*ROW('Hygiene Data'!H21)),NA())</f>
        <v>#N/A</v>
      </c>
      <c r="BN27" s="519" t="e">
        <f ca="1">+IF(AND(ISNUMBER(OFFSET('Hygiene Data'!$H$9,0,10*ROW('Hygiene Data'!H21))),'Data Summary'!EC27="Yes"),OFFSET('Hygiene Data'!$H$9,0,10*ROW('Hygiene Data'!H21)),NA())</f>
        <v>#N/A</v>
      </c>
      <c r="BO27" s="519" t="e">
        <f ca="1">+IF(AND(ISNUMBER(OFFSET('Hygiene Data'!$I$5,0,10*ROW('Hygiene Data'!I21))),'Data Summary'!ED27="Yes"),OFFSET('Hygiene Data'!$I$5,0,10*ROW('Hygiene Data'!I21)),NA())</f>
        <v>#N/A</v>
      </c>
      <c r="BP27" s="519" t="e">
        <f ca="1">+IF(AND(ISNUMBER(OFFSET('Hygiene Data'!$I$7,0,10*ROW('Hygiene Data'!I21))),'Data Summary'!EE27="Yes"),OFFSET('Hygiene Data'!$I$7,0,10*ROW('Hygiene Data'!I21)),NA())</f>
        <v>#N/A</v>
      </c>
      <c r="BQ27" s="519" t="e">
        <f ca="1">+IF(AND(ISNUMBER(OFFSET('Hygiene Data'!$I$9,0,10*ROW('Hygiene Data'!I21))),'Data Summary'!EF27="Yes"),OFFSET('Hygiene Data'!$I$9,0,10*ROW('Hygiene Data'!I21)),NA())</f>
        <v>#N/A</v>
      </c>
    </row>
    <row r="28" spans="1:69" x14ac:dyDescent="0.25">
      <c r="A28" s="515" t="e">
        <f ca="1">+RIGHT('Data Summary'!A28,LEN('Data Summary'!A28)-9)</f>
        <v>#VALUE!</v>
      </c>
      <c r="B28" s="489" t="str">
        <f ca="1">+IF(ISTEXT('Data Summary'!B28),'Data Summary'!B28,"")</f>
        <v/>
      </c>
      <c r="C28" s="516" t="e">
        <f ca="1">+VALUE('Data Summary'!C28)</f>
        <v>#VALUE!</v>
      </c>
      <c r="D28" s="517" t="e">
        <f ca="1">+IF(AND(ISNUMBER(OFFSET('Water Data'!$D$4,0,10*ROW('Water Data'!D22))),'Data Summary'!BS28="Yes"),100-OFFSET('Water Data'!$D$4,0,10*ROW('Water Data'!D22)),NA())</f>
        <v>#N/A</v>
      </c>
      <c r="E28" s="517" t="e">
        <f ca="1">+IF(AND(ISNUMBER(OFFSET('Water Data'!$D$6,0,10*ROW('Water Data'!D22))),'Data Summary'!BT28="Yes"),OFFSET('Water Data'!$D$6,0,10*ROW('Water Data'!D22)),NA())</f>
        <v>#N/A</v>
      </c>
      <c r="F28" s="517" t="e">
        <f ca="1">+IF(AND(ISNUMBER(OFFSET('Water Data'!$D$9,0,10*ROW('Water Data'!D22))),'Data Summary'!BU28="Yes"),OFFSET('Water Data'!$D$9,0,10*ROW('Water Data'!D22)),NA())</f>
        <v>#N/A</v>
      </c>
      <c r="G28" s="517" t="e">
        <f ca="1">+IF(AND(ISNUMBER(OFFSET('Water Data'!$E$4,0,10*ROW('Water Data'!E22))),'Data Summary'!BV28="Yes"),100-OFFSET('Water Data'!$E$4,0,10*ROW('Water Data'!E22)),NA())</f>
        <v>#N/A</v>
      </c>
      <c r="H28" s="517" t="e">
        <f ca="1">+IF(AND(ISNUMBER(OFFSET('Water Data'!$E$6,0,10*ROW('Water Data'!E22))),'Data Summary'!BW28="Yes"),OFFSET('Water Data'!$E$6,0,10*ROW('Water Data'!E22)),NA())</f>
        <v>#N/A</v>
      </c>
      <c r="I28" s="517" t="e">
        <f ca="1">+IF(AND(ISNUMBER(OFFSET('Water Data'!$E$9,0,10*ROW('Water Data'!E22))),'Data Summary'!BX28="Yes"),OFFSET('Water Data'!$E$9,0,10*ROW('Water Data'!E22)),NA())</f>
        <v>#N/A</v>
      </c>
      <c r="J28" s="517" t="e">
        <f ca="1">+IF(AND(ISNUMBER(OFFSET('Water Data'!$F$4,0,10*ROW('Water Data'!F22))),'Data Summary'!BY28="Yes"),100-OFFSET('Water Data'!$F$4,0,10*ROW('Water Data'!F22)),NA())</f>
        <v>#N/A</v>
      </c>
      <c r="K28" s="517" t="e">
        <f ca="1">+IF(AND(ISNUMBER(OFFSET('Water Data'!$F$6,0,10*ROW('Water Data'!F22))),'Data Summary'!BZ28="Yes"),OFFSET('Water Data'!$F$6,0,10*ROW('Water Data'!F22)),NA())</f>
        <v>#N/A</v>
      </c>
      <c r="L28" s="517" t="e">
        <f ca="1">+IF(AND(ISNUMBER(OFFSET('Water Data'!$F$9,0,10*ROW('Water Data'!F22))),'Data Summary'!CA28="Yes"),OFFSET('Water Data'!$F$9,0,10*ROW('Water Data'!F22)),NA())</f>
        <v>#N/A</v>
      </c>
      <c r="M28" s="517" t="e">
        <f ca="1">+IF(AND(ISNUMBER(OFFSET('Water Data'!$G$4,0,10*ROW('Water Data'!G22))),'Data Summary'!CB28="Yes"),100-OFFSET('Water Data'!$G$4,0,10*ROW('Water Data'!G22)),NA())</f>
        <v>#N/A</v>
      </c>
      <c r="N28" s="517" t="e">
        <f ca="1">+IF(AND(ISNUMBER(OFFSET('Water Data'!$G$6,0,10*ROW('Water Data'!G22))),'Data Summary'!CC28="Yes"),OFFSET('Water Data'!$G$6,0,10*ROW('Water Data'!G22)),NA())</f>
        <v>#N/A</v>
      </c>
      <c r="O28" s="517" t="e">
        <f ca="1">+IF(AND(ISNUMBER(OFFSET('Water Data'!$G$9,0,10*ROW('Water Data'!G22))),'Data Summary'!CD28="Yes"),OFFSET('Water Data'!$G$9,0,10*ROW('Water Data'!G22)),NA())</f>
        <v>#N/A</v>
      </c>
      <c r="P28" s="517" t="e">
        <f ca="1">+IF(AND(ISNUMBER(OFFSET('Water Data'!$H$4,0,10*ROW('Water Data'!H22))),'Data Summary'!CE28="Yes"),100-OFFSET('Water Data'!$H$4,0,10*ROW('Water Data'!H22)),NA())</f>
        <v>#N/A</v>
      </c>
      <c r="Q28" s="517" t="e">
        <f ca="1">+IF(AND(ISNUMBER(OFFSET('Water Data'!$H$6,0,10*ROW('Water Data'!H22))),'Data Summary'!CF28="Yes"),OFFSET('Water Data'!$H$6,0,10*ROW('Water Data'!H22)),NA())</f>
        <v>#N/A</v>
      </c>
      <c r="R28" s="517" t="e">
        <f ca="1">+IF(AND(ISNUMBER(OFFSET('Water Data'!$H$9,0,10*ROW('Water Data'!H22))),'Data Summary'!CG28="Yes"),OFFSET('Water Data'!$H$9,0,10*ROW('Water Data'!H22)),NA())</f>
        <v>#N/A</v>
      </c>
      <c r="S28" s="517" t="e">
        <f ca="1">+IF(AND(ISNUMBER(OFFSET('Water Data'!$I$4,0,10*ROW('Water Data'!I22))),'Data Summary'!CH28="Yes"),100-OFFSET('Water Data'!$I$4,0,10*ROW('Water Data'!I22)),NA())</f>
        <v>#N/A</v>
      </c>
      <c r="T28" s="517" t="e">
        <f ca="1">+IF(AND(ISNUMBER(OFFSET('Water Data'!$I$6,0,10*ROW('Water Data'!I22))),'Data Summary'!CI28="Yes"),OFFSET('Water Data'!$I$6,0,10*ROW('Water Data'!I22)),NA())</f>
        <v>#N/A</v>
      </c>
      <c r="U28" s="517" t="e">
        <f ca="1">+IF(AND(ISNUMBER(OFFSET('Water Data'!$I$9,0,10*ROW('Water Data'!I22))),'Data Summary'!CJ28="Yes"),OFFSET('Water Data'!$I$9,0,10*ROW('Water Data'!I22)),NA())</f>
        <v>#N/A</v>
      </c>
      <c r="V28" s="518" t="e">
        <f ca="1">+IF(AND(ISNUMBER(OFFSET('Sanitation Data'!$D$4,0,10*ROW('Sanitation Data'!D22))),'Data Summary'!CK28="Yes"),100-OFFSET('Sanitation Data'!$D$4,0,10*ROW('Sanitation Data'!D22)),NA())</f>
        <v>#N/A</v>
      </c>
      <c r="W28" s="518" t="e">
        <f ca="1">+IF(AND(ISNUMBER(OFFSET('Sanitation Data'!$D$6,0,10*ROW('Sanitation Data'!D22))),'Data Summary'!CL28="Yes"),OFFSET('Sanitation Data'!$D$6,0,10*ROW('Sanitation Data'!D22)),NA())</f>
        <v>#N/A</v>
      </c>
      <c r="X28" s="518" t="e">
        <f ca="1">+IF(AND(ISNUMBER(OFFSET('Sanitation Data'!$D$10,0,10*ROW('Sanitation Data'!D22))),'Data Summary'!CM28="Yes"),OFFSET('Sanitation Data'!$D$10,0,10*ROW('Sanitation Data'!D22)),NA())</f>
        <v>#N/A</v>
      </c>
      <c r="Y28" s="518" t="e">
        <f ca="1">+IF(AND(ISNUMBER(OFFSET('Sanitation Data'!$D$11,0,10*ROW('Sanitation Data'!D22))),'Data Summary'!CN28="Yes"),OFFSET('Sanitation Data'!$D$11,0,10*ROW('Sanitation Data'!D22)),NA())</f>
        <v>#N/A</v>
      </c>
      <c r="Z28" s="518" t="e">
        <f ca="1">+IF(AND(ISNUMBER(OFFSET('Sanitation Data'!$D$12,0,10*ROW('Sanitation Data'!D22))),'Data Summary'!CO28="Yes"),OFFSET('Sanitation Data'!$D$12,0,10*ROW('Sanitation Data'!D22)),NA())</f>
        <v>#N/A</v>
      </c>
      <c r="AA28" s="518" t="e">
        <f ca="1">+IF(AND(ISNUMBER(OFFSET('Sanitation Data'!$E$4,0,10*ROW('Sanitation Data'!E22))),'Data Summary'!CP28="Yes"),100-OFFSET('Sanitation Data'!$E$4,0,10*ROW('Sanitation Data'!E22)),NA())</f>
        <v>#N/A</v>
      </c>
      <c r="AB28" s="518" t="e">
        <f ca="1">+IF(AND(ISNUMBER(OFFSET('Sanitation Data'!$E$6,0,10*ROW('Sanitation Data'!E22))),'Data Summary'!CQ28="Yes"),OFFSET('Sanitation Data'!$E$6,0,10*ROW('Sanitation Data'!E22)),NA())</f>
        <v>#N/A</v>
      </c>
      <c r="AC28" s="518" t="e">
        <f ca="1">+IF(AND(ISNUMBER(OFFSET('Sanitation Data'!$E$10,0,10*ROW('Sanitation Data'!E22))),'Data Summary'!CR28="Yes"),OFFSET('Sanitation Data'!$E$10,0,10*ROW('Sanitation Data'!E22)),NA())</f>
        <v>#N/A</v>
      </c>
      <c r="AD28" s="518" t="e">
        <f ca="1">+IF(AND(ISNUMBER(OFFSET('Sanitation Data'!$E$11,0,10*ROW('Sanitation Data'!E22))),'Data Summary'!CS28="Yes"),OFFSET('Sanitation Data'!$E$11,0,10*ROW('Sanitation Data'!E22)),NA())</f>
        <v>#N/A</v>
      </c>
      <c r="AE28" s="518" t="e">
        <f ca="1">+IF(AND(ISNUMBER(OFFSET('Sanitation Data'!$E$12,0,10*ROW('Sanitation Data'!E22))),'Data Summary'!CT28="Yes"),OFFSET('Sanitation Data'!$E$12,0,10*ROW('Sanitation Data'!E22)),NA())</f>
        <v>#N/A</v>
      </c>
      <c r="AF28" s="518" t="e">
        <f ca="1">+IF(AND(ISNUMBER(OFFSET('Sanitation Data'!$F$4,0,10*ROW('Sanitation Data'!F22))),'Data Summary'!CU28="Yes"),100-OFFSET('Sanitation Data'!$F$4,0,10*ROW('Sanitation Data'!F22)),NA())</f>
        <v>#N/A</v>
      </c>
      <c r="AG28" s="518" t="e">
        <f ca="1">+IF(AND(ISNUMBER(OFFSET('Sanitation Data'!$F$6,0,10*ROW('Sanitation Data'!F22))),'Data Summary'!CV28="Yes"),OFFSET('Sanitation Data'!$F$6,0,10*ROW('Sanitation Data'!F22)),NA())</f>
        <v>#N/A</v>
      </c>
      <c r="AH28" s="518" t="e">
        <f ca="1">+IF(AND(ISNUMBER(OFFSET('Sanitation Data'!$F$10,0,10*ROW('Sanitation Data'!F22))),'Data Summary'!CW28="Yes"),OFFSET('Sanitation Data'!$F$10,0,10*ROW('Sanitation Data'!F22)),NA())</f>
        <v>#N/A</v>
      </c>
      <c r="AI28" s="518" t="e">
        <f ca="1">+IF(AND(ISNUMBER(OFFSET('Sanitation Data'!$F$11,0,10*ROW('Sanitation Data'!F22))),'Data Summary'!CX28="Yes"),OFFSET('Sanitation Data'!$F$11,0,10*ROW('Sanitation Data'!F22)),NA())</f>
        <v>#N/A</v>
      </c>
      <c r="AJ28" s="518" t="e">
        <f ca="1">+IF(AND(ISNUMBER(OFFSET('Sanitation Data'!$F$12,0,10*ROW('Sanitation Data'!F22))),'Data Summary'!CY28="Yes"),OFFSET('Sanitation Data'!$F$12,0,10*ROW('Sanitation Data'!F22)),NA())</f>
        <v>#N/A</v>
      </c>
      <c r="AK28" s="518" t="e">
        <f ca="1">+IF(AND(ISNUMBER(OFFSET('Sanitation Data'!$G$4,0,10*ROW('Sanitation Data'!G22))),'Data Summary'!CZ28="Yes"),100-OFFSET('Sanitation Data'!$G$4,0,10*ROW('Sanitation Data'!G22)),NA())</f>
        <v>#N/A</v>
      </c>
      <c r="AL28" s="518" t="e">
        <f ca="1">+IF(AND(ISNUMBER(OFFSET('Sanitation Data'!$G$6,0,10*ROW('Sanitation Data'!G22))),'Data Summary'!DA28="Yes"),OFFSET('Sanitation Data'!$G$6,0,10*ROW('Sanitation Data'!G22)),NA())</f>
        <v>#N/A</v>
      </c>
      <c r="AM28" s="518" t="e">
        <f ca="1">+IF(AND(ISNUMBER(OFFSET('Sanitation Data'!$G$10,0,10*ROW('Sanitation Data'!G22))),'Data Summary'!DB28="Yes"),OFFSET('Sanitation Data'!$G$10,0,10*ROW('Sanitation Data'!G22)),NA())</f>
        <v>#N/A</v>
      </c>
      <c r="AN28" s="518" t="e">
        <f ca="1">+IF(AND(ISNUMBER(OFFSET('Sanitation Data'!$G$11,0,10*ROW('Sanitation Data'!G22))),'Data Summary'!DC28="Yes"),OFFSET('Sanitation Data'!$G$11,0,10*ROW('Sanitation Data'!G22)),NA())</f>
        <v>#N/A</v>
      </c>
      <c r="AO28" s="518" t="e">
        <f ca="1">+IF(AND(ISNUMBER(OFFSET('Sanitation Data'!$G$12,0,10*ROW('Sanitation Data'!G22))),'Data Summary'!DD28="Yes"),OFFSET('Sanitation Data'!$G$12,0,10*ROW('Sanitation Data'!G22)),NA())</f>
        <v>#N/A</v>
      </c>
      <c r="AP28" s="518" t="e">
        <f ca="1">+IF(AND(ISNUMBER(OFFSET('Sanitation Data'!$H$4,0,10*ROW('Sanitation Data'!H22))),'Data Summary'!DE28="Yes"),100-OFFSET('Sanitation Data'!$H$4,0,10*ROW('Sanitation Data'!H22)),NA())</f>
        <v>#N/A</v>
      </c>
      <c r="AQ28" s="518" t="e">
        <f ca="1">+IF(AND(ISNUMBER(OFFSET('Sanitation Data'!$H$6,0,10*ROW('Sanitation Data'!H22))),'Data Summary'!DF28="Yes"),OFFSET('Sanitation Data'!$H$6,0,10*ROW('Sanitation Data'!H22)),NA())</f>
        <v>#N/A</v>
      </c>
      <c r="AR28" s="518" t="e">
        <f ca="1">+IF(AND(ISNUMBER(OFFSET('Sanitation Data'!$H$10,0,10*ROW('Sanitation Data'!H22))),'Data Summary'!DG28="Yes"),OFFSET('Sanitation Data'!$H$10,0,10*ROW('Sanitation Data'!H22)),NA())</f>
        <v>#N/A</v>
      </c>
      <c r="AS28" s="518" t="e">
        <f ca="1">+IF(AND(ISNUMBER(OFFSET('Sanitation Data'!$H$11,0,10*ROW('Sanitation Data'!H22))),'Data Summary'!DH28="Yes"),OFFSET('Sanitation Data'!$H$11,0,10*ROW('Sanitation Data'!H22)),NA())</f>
        <v>#N/A</v>
      </c>
      <c r="AT28" s="518" t="e">
        <f ca="1">+IF(AND(ISNUMBER(OFFSET('Sanitation Data'!$H$12,0,10*ROW('Sanitation Data'!H22))),'Data Summary'!DI28="Yes"),OFFSET('Sanitation Data'!$H$12,0,10*ROW('Sanitation Data'!H22)),NA())</f>
        <v>#N/A</v>
      </c>
      <c r="AU28" s="518" t="e">
        <f ca="1">+IF(AND(ISNUMBER(OFFSET('Sanitation Data'!$I$4,0,10*ROW('Sanitation Data'!I22))),'Data Summary'!DJ28="Yes"),100-OFFSET('Sanitation Data'!$I$4,0,10*ROW('Sanitation Data'!I22)),NA())</f>
        <v>#N/A</v>
      </c>
      <c r="AV28" s="518" t="e">
        <f ca="1">+IF(AND(ISNUMBER(OFFSET('Sanitation Data'!$I$6,0,10*ROW('Sanitation Data'!I22))),'Data Summary'!DK28="Yes"),OFFSET('Sanitation Data'!$I$6,0,10*ROW('Sanitation Data'!I22)),NA())</f>
        <v>#N/A</v>
      </c>
      <c r="AW28" s="518" t="e">
        <f ca="1">+IF(AND(ISNUMBER(OFFSET('Sanitation Data'!$I$10,0,10*ROW('Sanitation Data'!I22))),'Data Summary'!DL28="Yes"),OFFSET('Sanitation Data'!$I$10,0,10*ROW('Sanitation Data'!I22)),NA())</f>
        <v>#N/A</v>
      </c>
      <c r="AX28" s="518" t="e">
        <f ca="1">+IF(AND(ISNUMBER(OFFSET('Sanitation Data'!$I$11,0,10*ROW('Sanitation Data'!I22))),'Data Summary'!DM28="Yes"),OFFSET('Sanitation Data'!$I$11,0,10*ROW('Sanitation Data'!I22)),NA())</f>
        <v>#N/A</v>
      </c>
      <c r="AY28" s="518" t="e">
        <f ca="1">+IF(AND(ISNUMBER(OFFSET('Sanitation Data'!$I$12,0,10*ROW('Sanitation Data'!I22))),'Data Summary'!DN28="Yes"),OFFSET('Sanitation Data'!$I$12,0,10*ROW('Sanitation Data'!I22)),NA())</f>
        <v>#N/A</v>
      </c>
      <c r="AZ28" s="519" t="e">
        <f ca="1">+IF(AND(ISNUMBER(OFFSET('Hygiene Data'!$D$5,0,10*ROW('Hygiene Data'!D22))),'Data Summary'!DO28="Yes"),OFFSET('Hygiene Data'!$D$5,0,10*ROW('Hygiene Data'!D22)),NA())</f>
        <v>#N/A</v>
      </c>
      <c r="BA28" s="519" t="e">
        <f ca="1">+IF(AND(ISNUMBER(OFFSET('Hygiene Data'!$D$7,0,10*ROW('Hygiene Data'!D22))),'Data Summary'!DP28="Yes"),OFFSET('Hygiene Data'!$D$7,0,10*ROW('Hygiene Data'!D22)),NA())</f>
        <v>#N/A</v>
      </c>
      <c r="BB28" s="519" t="e">
        <f ca="1">+IF(AND(ISNUMBER(OFFSET('Hygiene Data'!$D$9,0,10*ROW('Hygiene Data'!D22))),'Data Summary'!DQ28="Yes"),OFFSET('Hygiene Data'!$D$9,0,10*ROW('Hygiene Data'!D22)),NA())</f>
        <v>#N/A</v>
      </c>
      <c r="BC28" s="519" t="e">
        <f ca="1">+IF(AND(ISNUMBER(OFFSET('Hygiene Data'!$E$5,0,10*ROW('Hygiene Data'!E22))),'Data Summary'!DR28="Yes"),OFFSET('Hygiene Data'!$E$5,0,10*ROW('Hygiene Data'!E22)),NA())</f>
        <v>#N/A</v>
      </c>
      <c r="BD28" s="519" t="e">
        <f ca="1">+IF(AND(ISNUMBER(OFFSET('Hygiene Data'!$E$7,0,10*ROW('Hygiene Data'!E22))),'Data Summary'!DS28="Yes"),OFFSET('Hygiene Data'!$E$7,0,10*ROW('Hygiene Data'!E22)),NA())</f>
        <v>#N/A</v>
      </c>
      <c r="BE28" s="519" t="e">
        <f ca="1">+IF(AND(ISNUMBER(OFFSET('Hygiene Data'!$E$9,0,10*ROW('Hygiene Data'!E22))),'Data Summary'!DT28="Yes"),OFFSET('Hygiene Data'!$E$9,0,10*ROW('Hygiene Data'!E22)),NA())</f>
        <v>#N/A</v>
      </c>
      <c r="BF28" s="519" t="e">
        <f ca="1">+IF(AND(ISNUMBER(OFFSET('Hygiene Data'!$F$5,0,10*ROW('Hygiene Data'!F22))),'Data Summary'!DU28="Yes"),OFFSET('Hygiene Data'!$F$5,0,10*ROW('Hygiene Data'!F22)),NA())</f>
        <v>#N/A</v>
      </c>
      <c r="BG28" s="519" t="e">
        <f ca="1">+IF(AND(ISNUMBER(OFFSET('Hygiene Data'!$F$7,0,10*ROW('Hygiene Data'!F22))),'Data Summary'!DV28="Yes"),OFFSET('Hygiene Data'!$F$7,0,10*ROW('Hygiene Data'!F22)),NA())</f>
        <v>#N/A</v>
      </c>
      <c r="BH28" s="519" t="e">
        <f ca="1">+IF(AND(ISNUMBER(OFFSET('Hygiene Data'!$F$9,0,10*ROW('Hygiene Data'!F22))),'Data Summary'!DW28="Yes"),OFFSET('Hygiene Data'!$F$9,0,10*ROW('Hygiene Data'!F22)),NA())</f>
        <v>#N/A</v>
      </c>
      <c r="BI28" s="519" t="e">
        <f ca="1">+IF(AND(ISNUMBER(OFFSET('Hygiene Data'!$G$5,0,10*ROW('Hygiene Data'!G22))),'Data Summary'!DX28="Yes"),OFFSET('Hygiene Data'!$G$5,0,10*ROW('Hygiene Data'!G22)),NA())</f>
        <v>#N/A</v>
      </c>
      <c r="BJ28" s="519" t="e">
        <f ca="1">+IF(AND(ISNUMBER(OFFSET('Hygiene Data'!$G$7,0,10*ROW('Hygiene Data'!G22))),'Data Summary'!DY28="Yes"),OFFSET('Hygiene Data'!$G$7,0,10*ROW('Hygiene Data'!G22)),NA())</f>
        <v>#N/A</v>
      </c>
      <c r="BK28" s="519" t="e">
        <f ca="1">+IF(AND(ISNUMBER(OFFSET('Hygiene Data'!$G$9,0,10*ROW('Hygiene Data'!G22))),'Data Summary'!DZ28="Yes"),OFFSET('Hygiene Data'!$G$9,0,10*ROW('Hygiene Data'!G22)),NA())</f>
        <v>#N/A</v>
      </c>
      <c r="BL28" s="519" t="e">
        <f ca="1">+IF(AND(ISNUMBER(OFFSET('Hygiene Data'!$H$5,0,10*ROW('Hygiene Data'!H22))),'Data Summary'!EA28="Yes"),OFFSET('Hygiene Data'!$H$5,0,10*ROW('Hygiene Data'!H22)),NA())</f>
        <v>#N/A</v>
      </c>
      <c r="BM28" s="519" t="e">
        <f ca="1">+IF(AND(ISNUMBER(OFFSET('Hygiene Data'!$H$7,0,10*ROW('Hygiene Data'!H22))),'Data Summary'!EB28="Yes"),OFFSET('Hygiene Data'!$H$7,0,10*ROW('Hygiene Data'!H22)),NA())</f>
        <v>#N/A</v>
      </c>
      <c r="BN28" s="519" t="e">
        <f ca="1">+IF(AND(ISNUMBER(OFFSET('Hygiene Data'!$H$9,0,10*ROW('Hygiene Data'!H22))),'Data Summary'!EC28="Yes"),OFFSET('Hygiene Data'!$H$9,0,10*ROW('Hygiene Data'!H22)),NA())</f>
        <v>#N/A</v>
      </c>
      <c r="BO28" s="519" t="e">
        <f ca="1">+IF(AND(ISNUMBER(OFFSET('Hygiene Data'!$I$5,0,10*ROW('Hygiene Data'!I22))),'Data Summary'!ED28="Yes"),OFFSET('Hygiene Data'!$I$5,0,10*ROW('Hygiene Data'!I22)),NA())</f>
        <v>#N/A</v>
      </c>
      <c r="BP28" s="519" t="e">
        <f ca="1">+IF(AND(ISNUMBER(OFFSET('Hygiene Data'!$I$7,0,10*ROW('Hygiene Data'!I22))),'Data Summary'!EE28="Yes"),OFFSET('Hygiene Data'!$I$7,0,10*ROW('Hygiene Data'!I22)),NA())</f>
        <v>#N/A</v>
      </c>
      <c r="BQ28" s="519" t="e">
        <f ca="1">+IF(AND(ISNUMBER(OFFSET('Hygiene Data'!$I$9,0,10*ROW('Hygiene Data'!I22))),'Data Summary'!EF28="Yes"),OFFSET('Hygiene Data'!$I$9,0,10*ROW('Hygiene Data'!I22)),NA())</f>
        <v>#N/A</v>
      </c>
    </row>
    <row r="29" spans="1:69" x14ac:dyDescent="0.25">
      <c r="A29" s="515" t="e">
        <f ca="1">+RIGHT('Data Summary'!A29,LEN('Data Summary'!A29)-9)</f>
        <v>#VALUE!</v>
      </c>
      <c r="B29" s="489" t="str">
        <f ca="1">+IF(ISTEXT('Data Summary'!B29),'Data Summary'!B29,"")</f>
        <v/>
      </c>
      <c r="C29" s="516" t="e">
        <f ca="1">+VALUE('Data Summary'!C29)</f>
        <v>#VALUE!</v>
      </c>
      <c r="D29" s="517" t="e">
        <f ca="1">+IF(AND(ISNUMBER(OFFSET('Water Data'!$D$4,0,10*ROW('Water Data'!D23))),'Data Summary'!BS29="Yes"),100-OFFSET('Water Data'!$D$4,0,10*ROW('Water Data'!D23)),NA())</f>
        <v>#N/A</v>
      </c>
      <c r="E29" s="517" t="e">
        <f ca="1">+IF(AND(ISNUMBER(OFFSET('Water Data'!$D$6,0,10*ROW('Water Data'!D23))),'Data Summary'!BT29="Yes"),OFFSET('Water Data'!$D$6,0,10*ROW('Water Data'!D23)),NA())</f>
        <v>#N/A</v>
      </c>
      <c r="F29" s="517" t="e">
        <f ca="1">+IF(AND(ISNUMBER(OFFSET('Water Data'!$D$9,0,10*ROW('Water Data'!D23))),'Data Summary'!BU29="Yes"),OFFSET('Water Data'!$D$9,0,10*ROW('Water Data'!D23)),NA())</f>
        <v>#N/A</v>
      </c>
      <c r="G29" s="517" t="e">
        <f ca="1">+IF(AND(ISNUMBER(OFFSET('Water Data'!$E$4,0,10*ROW('Water Data'!E23))),'Data Summary'!BV29="Yes"),100-OFFSET('Water Data'!$E$4,0,10*ROW('Water Data'!E23)),NA())</f>
        <v>#N/A</v>
      </c>
      <c r="H29" s="517" t="e">
        <f ca="1">+IF(AND(ISNUMBER(OFFSET('Water Data'!$E$6,0,10*ROW('Water Data'!E23))),'Data Summary'!BW29="Yes"),OFFSET('Water Data'!$E$6,0,10*ROW('Water Data'!E23)),NA())</f>
        <v>#N/A</v>
      </c>
      <c r="I29" s="517" t="e">
        <f ca="1">+IF(AND(ISNUMBER(OFFSET('Water Data'!$E$9,0,10*ROW('Water Data'!E23))),'Data Summary'!BX29="Yes"),OFFSET('Water Data'!$E$9,0,10*ROW('Water Data'!E23)),NA())</f>
        <v>#N/A</v>
      </c>
      <c r="J29" s="517" t="e">
        <f ca="1">+IF(AND(ISNUMBER(OFFSET('Water Data'!$F$4,0,10*ROW('Water Data'!F23))),'Data Summary'!BY29="Yes"),100-OFFSET('Water Data'!$F$4,0,10*ROW('Water Data'!F23)),NA())</f>
        <v>#N/A</v>
      </c>
      <c r="K29" s="517" t="e">
        <f ca="1">+IF(AND(ISNUMBER(OFFSET('Water Data'!$F$6,0,10*ROW('Water Data'!F23))),'Data Summary'!BZ29="Yes"),OFFSET('Water Data'!$F$6,0,10*ROW('Water Data'!F23)),NA())</f>
        <v>#N/A</v>
      </c>
      <c r="L29" s="517" t="e">
        <f ca="1">+IF(AND(ISNUMBER(OFFSET('Water Data'!$F$9,0,10*ROW('Water Data'!F23))),'Data Summary'!CA29="Yes"),OFFSET('Water Data'!$F$9,0,10*ROW('Water Data'!F23)),NA())</f>
        <v>#N/A</v>
      </c>
      <c r="M29" s="517" t="e">
        <f ca="1">+IF(AND(ISNUMBER(OFFSET('Water Data'!$G$4,0,10*ROW('Water Data'!G23))),'Data Summary'!CB29="Yes"),100-OFFSET('Water Data'!$G$4,0,10*ROW('Water Data'!G23)),NA())</f>
        <v>#N/A</v>
      </c>
      <c r="N29" s="517" t="e">
        <f ca="1">+IF(AND(ISNUMBER(OFFSET('Water Data'!$G$6,0,10*ROW('Water Data'!G23))),'Data Summary'!CC29="Yes"),OFFSET('Water Data'!$G$6,0,10*ROW('Water Data'!G23)),NA())</f>
        <v>#N/A</v>
      </c>
      <c r="O29" s="517" t="e">
        <f ca="1">+IF(AND(ISNUMBER(OFFSET('Water Data'!$G$9,0,10*ROW('Water Data'!G23))),'Data Summary'!CD29="Yes"),OFFSET('Water Data'!$G$9,0,10*ROW('Water Data'!G23)),NA())</f>
        <v>#N/A</v>
      </c>
      <c r="P29" s="517" t="e">
        <f ca="1">+IF(AND(ISNUMBER(OFFSET('Water Data'!$H$4,0,10*ROW('Water Data'!H23))),'Data Summary'!CE29="Yes"),100-OFFSET('Water Data'!$H$4,0,10*ROW('Water Data'!H23)),NA())</f>
        <v>#N/A</v>
      </c>
      <c r="Q29" s="517" t="e">
        <f ca="1">+IF(AND(ISNUMBER(OFFSET('Water Data'!$H$6,0,10*ROW('Water Data'!H23))),'Data Summary'!CF29="Yes"),OFFSET('Water Data'!$H$6,0,10*ROW('Water Data'!H23)),NA())</f>
        <v>#N/A</v>
      </c>
      <c r="R29" s="517" t="e">
        <f ca="1">+IF(AND(ISNUMBER(OFFSET('Water Data'!$H$9,0,10*ROW('Water Data'!H23))),'Data Summary'!CG29="Yes"),OFFSET('Water Data'!$H$9,0,10*ROW('Water Data'!H23)),NA())</f>
        <v>#N/A</v>
      </c>
      <c r="S29" s="517" t="e">
        <f ca="1">+IF(AND(ISNUMBER(OFFSET('Water Data'!$I$4,0,10*ROW('Water Data'!I23))),'Data Summary'!CH29="Yes"),100-OFFSET('Water Data'!$I$4,0,10*ROW('Water Data'!I23)),NA())</f>
        <v>#N/A</v>
      </c>
      <c r="T29" s="517" t="e">
        <f ca="1">+IF(AND(ISNUMBER(OFFSET('Water Data'!$I$6,0,10*ROW('Water Data'!I23))),'Data Summary'!CI29="Yes"),OFFSET('Water Data'!$I$6,0,10*ROW('Water Data'!I23)),NA())</f>
        <v>#N/A</v>
      </c>
      <c r="U29" s="517" t="e">
        <f ca="1">+IF(AND(ISNUMBER(OFFSET('Water Data'!$I$9,0,10*ROW('Water Data'!I23))),'Data Summary'!CJ29="Yes"),OFFSET('Water Data'!$I$9,0,10*ROW('Water Data'!I23)),NA())</f>
        <v>#N/A</v>
      </c>
      <c r="V29" s="518" t="e">
        <f ca="1">+IF(AND(ISNUMBER(OFFSET('Sanitation Data'!$D$4,0,10*ROW('Sanitation Data'!D23))),'Data Summary'!CK29="Yes"),100-OFFSET('Sanitation Data'!$D$4,0,10*ROW('Sanitation Data'!D23)),NA())</f>
        <v>#N/A</v>
      </c>
      <c r="W29" s="518" t="e">
        <f ca="1">+IF(AND(ISNUMBER(OFFSET('Sanitation Data'!$D$6,0,10*ROW('Sanitation Data'!D23))),'Data Summary'!CL29="Yes"),OFFSET('Sanitation Data'!$D$6,0,10*ROW('Sanitation Data'!D23)),NA())</f>
        <v>#N/A</v>
      </c>
      <c r="X29" s="518" t="e">
        <f ca="1">+IF(AND(ISNUMBER(OFFSET('Sanitation Data'!$D$10,0,10*ROW('Sanitation Data'!D23))),'Data Summary'!CM29="Yes"),OFFSET('Sanitation Data'!$D$10,0,10*ROW('Sanitation Data'!D23)),NA())</f>
        <v>#N/A</v>
      </c>
      <c r="Y29" s="518" t="e">
        <f ca="1">+IF(AND(ISNUMBER(OFFSET('Sanitation Data'!$D$11,0,10*ROW('Sanitation Data'!D23))),'Data Summary'!CN29="Yes"),OFFSET('Sanitation Data'!$D$11,0,10*ROW('Sanitation Data'!D23)),NA())</f>
        <v>#N/A</v>
      </c>
      <c r="Z29" s="518" t="e">
        <f ca="1">+IF(AND(ISNUMBER(OFFSET('Sanitation Data'!$D$12,0,10*ROW('Sanitation Data'!D23))),'Data Summary'!CO29="Yes"),OFFSET('Sanitation Data'!$D$12,0,10*ROW('Sanitation Data'!D23)),NA())</f>
        <v>#N/A</v>
      </c>
      <c r="AA29" s="518" t="e">
        <f ca="1">+IF(AND(ISNUMBER(OFFSET('Sanitation Data'!$E$4,0,10*ROW('Sanitation Data'!E23))),'Data Summary'!CP29="Yes"),100-OFFSET('Sanitation Data'!$E$4,0,10*ROW('Sanitation Data'!E23)),NA())</f>
        <v>#N/A</v>
      </c>
      <c r="AB29" s="518" t="e">
        <f ca="1">+IF(AND(ISNUMBER(OFFSET('Sanitation Data'!$E$6,0,10*ROW('Sanitation Data'!E23))),'Data Summary'!CQ29="Yes"),OFFSET('Sanitation Data'!$E$6,0,10*ROW('Sanitation Data'!E23)),NA())</f>
        <v>#N/A</v>
      </c>
      <c r="AC29" s="518" t="e">
        <f ca="1">+IF(AND(ISNUMBER(OFFSET('Sanitation Data'!$E$10,0,10*ROW('Sanitation Data'!E23))),'Data Summary'!CR29="Yes"),OFFSET('Sanitation Data'!$E$10,0,10*ROW('Sanitation Data'!E23)),NA())</f>
        <v>#N/A</v>
      </c>
      <c r="AD29" s="518" t="e">
        <f ca="1">+IF(AND(ISNUMBER(OFFSET('Sanitation Data'!$E$11,0,10*ROW('Sanitation Data'!E23))),'Data Summary'!CS29="Yes"),OFFSET('Sanitation Data'!$E$11,0,10*ROW('Sanitation Data'!E23)),NA())</f>
        <v>#N/A</v>
      </c>
      <c r="AE29" s="518" t="e">
        <f ca="1">+IF(AND(ISNUMBER(OFFSET('Sanitation Data'!$E$12,0,10*ROW('Sanitation Data'!E23))),'Data Summary'!CT29="Yes"),OFFSET('Sanitation Data'!$E$12,0,10*ROW('Sanitation Data'!E23)),NA())</f>
        <v>#N/A</v>
      </c>
      <c r="AF29" s="518" t="e">
        <f ca="1">+IF(AND(ISNUMBER(OFFSET('Sanitation Data'!$F$4,0,10*ROW('Sanitation Data'!F23))),'Data Summary'!CU29="Yes"),100-OFFSET('Sanitation Data'!$F$4,0,10*ROW('Sanitation Data'!F23)),NA())</f>
        <v>#N/A</v>
      </c>
      <c r="AG29" s="518" t="e">
        <f ca="1">+IF(AND(ISNUMBER(OFFSET('Sanitation Data'!$F$6,0,10*ROW('Sanitation Data'!F23))),'Data Summary'!CV29="Yes"),OFFSET('Sanitation Data'!$F$6,0,10*ROW('Sanitation Data'!F23)),NA())</f>
        <v>#N/A</v>
      </c>
      <c r="AH29" s="518" t="e">
        <f ca="1">+IF(AND(ISNUMBER(OFFSET('Sanitation Data'!$F$10,0,10*ROW('Sanitation Data'!F23))),'Data Summary'!CW29="Yes"),OFFSET('Sanitation Data'!$F$10,0,10*ROW('Sanitation Data'!F23)),NA())</f>
        <v>#N/A</v>
      </c>
      <c r="AI29" s="518" t="e">
        <f ca="1">+IF(AND(ISNUMBER(OFFSET('Sanitation Data'!$F$11,0,10*ROW('Sanitation Data'!F23))),'Data Summary'!CX29="Yes"),OFFSET('Sanitation Data'!$F$11,0,10*ROW('Sanitation Data'!F23)),NA())</f>
        <v>#N/A</v>
      </c>
      <c r="AJ29" s="518" t="e">
        <f ca="1">+IF(AND(ISNUMBER(OFFSET('Sanitation Data'!$F$12,0,10*ROW('Sanitation Data'!F23))),'Data Summary'!CY29="Yes"),OFFSET('Sanitation Data'!$F$12,0,10*ROW('Sanitation Data'!F23)),NA())</f>
        <v>#N/A</v>
      </c>
      <c r="AK29" s="518" t="e">
        <f ca="1">+IF(AND(ISNUMBER(OFFSET('Sanitation Data'!$G$4,0,10*ROW('Sanitation Data'!G23))),'Data Summary'!CZ29="Yes"),100-OFFSET('Sanitation Data'!$G$4,0,10*ROW('Sanitation Data'!G23)),NA())</f>
        <v>#N/A</v>
      </c>
      <c r="AL29" s="518" t="e">
        <f ca="1">+IF(AND(ISNUMBER(OFFSET('Sanitation Data'!$G$6,0,10*ROW('Sanitation Data'!G23))),'Data Summary'!DA29="Yes"),OFFSET('Sanitation Data'!$G$6,0,10*ROW('Sanitation Data'!G23)),NA())</f>
        <v>#N/A</v>
      </c>
      <c r="AM29" s="518" t="e">
        <f ca="1">+IF(AND(ISNUMBER(OFFSET('Sanitation Data'!$G$10,0,10*ROW('Sanitation Data'!G23))),'Data Summary'!DB29="Yes"),OFFSET('Sanitation Data'!$G$10,0,10*ROW('Sanitation Data'!G23)),NA())</f>
        <v>#N/A</v>
      </c>
      <c r="AN29" s="518" t="e">
        <f ca="1">+IF(AND(ISNUMBER(OFFSET('Sanitation Data'!$G$11,0,10*ROW('Sanitation Data'!G23))),'Data Summary'!DC29="Yes"),OFFSET('Sanitation Data'!$G$11,0,10*ROW('Sanitation Data'!G23)),NA())</f>
        <v>#N/A</v>
      </c>
      <c r="AO29" s="518" t="e">
        <f ca="1">+IF(AND(ISNUMBER(OFFSET('Sanitation Data'!$G$12,0,10*ROW('Sanitation Data'!G23))),'Data Summary'!DD29="Yes"),OFFSET('Sanitation Data'!$G$12,0,10*ROW('Sanitation Data'!G23)),NA())</f>
        <v>#N/A</v>
      </c>
      <c r="AP29" s="518" t="e">
        <f ca="1">+IF(AND(ISNUMBER(OFFSET('Sanitation Data'!$H$4,0,10*ROW('Sanitation Data'!H23))),'Data Summary'!DE29="Yes"),100-OFFSET('Sanitation Data'!$H$4,0,10*ROW('Sanitation Data'!H23)),NA())</f>
        <v>#N/A</v>
      </c>
      <c r="AQ29" s="518" t="e">
        <f ca="1">+IF(AND(ISNUMBER(OFFSET('Sanitation Data'!$H$6,0,10*ROW('Sanitation Data'!H23))),'Data Summary'!DF29="Yes"),OFFSET('Sanitation Data'!$H$6,0,10*ROW('Sanitation Data'!H23)),NA())</f>
        <v>#N/A</v>
      </c>
      <c r="AR29" s="518" t="e">
        <f ca="1">+IF(AND(ISNUMBER(OFFSET('Sanitation Data'!$H$10,0,10*ROW('Sanitation Data'!H23))),'Data Summary'!DG29="Yes"),OFFSET('Sanitation Data'!$H$10,0,10*ROW('Sanitation Data'!H23)),NA())</f>
        <v>#N/A</v>
      </c>
      <c r="AS29" s="518" t="e">
        <f ca="1">+IF(AND(ISNUMBER(OFFSET('Sanitation Data'!$H$11,0,10*ROW('Sanitation Data'!H23))),'Data Summary'!DH29="Yes"),OFFSET('Sanitation Data'!$H$11,0,10*ROW('Sanitation Data'!H23)),NA())</f>
        <v>#N/A</v>
      </c>
      <c r="AT29" s="518" t="e">
        <f ca="1">+IF(AND(ISNUMBER(OFFSET('Sanitation Data'!$H$12,0,10*ROW('Sanitation Data'!H23))),'Data Summary'!DI29="Yes"),OFFSET('Sanitation Data'!$H$12,0,10*ROW('Sanitation Data'!H23)),NA())</f>
        <v>#N/A</v>
      </c>
      <c r="AU29" s="518" t="e">
        <f ca="1">+IF(AND(ISNUMBER(OFFSET('Sanitation Data'!$I$4,0,10*ROW('Sanitation Data'!I23))),'Data Summary'!DJ29="Yes"),100-OFFSET('Sanitation Data'!$I$4,0,10*ROW('Sanitation Data'!I23)),NA())</f>
        <v>#N/A</v>
      </c>
      <c r="AV29" s="518" t="e">
        <f ca="1">+IF(AND(ISNUMBER(OFFSET('Sanitation Data'!$I$6,0,10*ROW('Sanitation Data'!I23))),'Data Summary'!DK29="Yes"),OFFSET('Sanitation Data'!$I$6,0,10*ROW('Sanitation Data'!I23)),NA())</f>
        <v>#N/A</v>
      </c>
      <c r="AW29" s="518" t="e">
        <f ca="1">+IF(AND(ISNUMBER(OFFSET('Sanitation Data'!$I$10,0,10*ROW('Sanitation Data'!I23))),'Data Summary'!DL29="Yes"),OFFSET('Sanitation Data'!$I$10,0,10*ROW('Sanitation Data'!I23)),NA())</f>
        <v>#N/A</v>
      </c>
      <c r="AX29" s="518" t="e">
        <f ca="1">+IF(AND(ISNUMBER(OFFSET('Sanitation Data'!$I$11,0,10*ROW('Sanitation Data'!I23))),'Data Summary'!DM29="Yes"),OFFSET('Sanitation Data'!$I$11,0,10*ROW('Sanitation Data'!I23)),NA())</f>
        <v>#N/A</v>
      </c>
      <c r="AY29" s="518" t="e">
        <f ca="1">+IF(AND(ISNUMBER(OFFSET('Sanitation Data'!$I$12,0,10*ROW('Sanitation Data'!I23))),'Data Summary'!DN29="Yes"),OFFSET('Sanitation Data'!$I$12,0,10*ROW('Sanitation Data'!I23)),NA())</f>
        <v>#N/A</v>
      </c>
      <c r="AZ29" s="519" t="e">
        <f ca="1">+IF(AND(ISNUMBER(OFFSET('Hygiene Data'!$D$5,0,10*ROW('Hygiene Data'!D23))),'Data Summary'!DO29="Yes"),OFFSET('Hygiene Data'!$D$5,0,10*ROW('Hygiene Data'!D23)),NA())</f>
        <v>#N/A</v>
      </c>
      <c r="BA29" s="519" t="e">
        <f ca="1">+IF(AND(ISNUMBER(OFFSET('Hygiene Data'!$D$7,0,10*ROW('Hygiene Data'!D23))),'Data Summary'!DP29="Yes"),OFFSET('Hygiene Data'!$D$7,0,10*ROW('Hygiene Data'!D23)),NA())</f>
        <v>#N/A</v>
      </c>
      <c r="BB29" s="519" t="e">
        <f ca="1">+IF(AND(ISNUMBER(OFFSET('Hygiene Data'!$D$9,0,10*ROW('Hygiene Data'!D23))),'Data Summary'!DQ29="Yes"),OFFSET('Hygiene Data'!$D$9,0,10*ROW('Hygiene Data'!D23)),NA())</f>
        <v>#N/A</v>
      </c>
      <c r="BC29" s="519" t="e">
        <f ca="1">+IF(AND(ISNUMBER(OFFSET('Hygiene Data'!$E$5,0,10*ROW('Hygiene Data'!E23))),'Data Summary'!DR29="Yes"),OFFSET('Hygiene Data'!$E$5,0,10*ROW('Hygiene Data'!E23)),NA())</f>
        <v>#N/A</v>
      </c>
      <c r="BD29" s="519" t="e">
        <f ca="1">+IF(AND(ISNUMBER(OFFSET('Hygiene Data'!$E$7,0,10*ROW('Hygiene Data'!E23))),'Data Summary'!DS29="Yes"),OFFSET('Hygiene Data'!$E$7,0,10*ROW('Hygiene Data'!E23)),NA())</f>
        <v>#N/A</v>
      </c>
      <c r="BE29" s="519" t="e">
        <f ca="1">+IF(AND(ISNUMBER(OFFSET('Hygiene Data'!$E$9,0,10*ROW('Hygiene Data'!E23))),'Data Summary'!DT29="Yes"),OFFSET('Hygiene Data'!$E$9,0,10*ROW('Hygiene Data'!E23)),NA())</f>
        <v>#N/A</v>
      </c>
      <c r="BF29" s="519" t="e">
        <f ca="1">+IF(AND(ISNUMBER(OFFSET('Hygiene Data'!$F$5,0,10*ROW('Hygiene Data'!F23))),'Data Summary'!DU29="Yes"),OFFSET('Hygiene Data'!$F$5,0,10*ROW('Hygiene Data'!F23)),NA())</f>
        <v>#N/A</v>
      </c>
      <c r="BG29" s="519" t="e">
        <f ca="1">+IF(AND(ISNUMBER(OFFSET('Hygiene Data'!$F$7,0,10*ROW('Hygiene Data'!F23))),'Data Summary'!DV29="Yes"),OFFSET('Hygiene Data'!$F$7,0,10*ROW('Hygiene Data'!F23)),NA())</f>
        <v>#N/A</v>
      </c>
      <c r="BH29" s="519" t="e">
        <f ca="1">+IF(AND(ISNUMBER(OFFSET('Hygiene Data'!$F$9,0,10*ROW('Hygiene Data'!F23))),'Data Summary'!DW29="Yes"),OFFSET('Hygiene Data'!$F$9,0,10*ROW('Hygiene Data'!F23)),NA())</f>
        <v>#N/A</v>
      </c>
      <c r="BI29" s="519" t="e">
        <f ca="1">+IF(AND(ISNUMBER(OFFSET('Hygiene Data'!$G$5,0,10*ROW('Hygiene Data'!G23))),'Data Summary'!DX29="Yes"),OFFSET('Hygiene Data'!$G$5,0,10*ROW('Hygiene Data'!G23)),NA())</f>
        <v>#N/A</v>
      </c>
      <c r="BJ29" s="519" t="e">
        <f ca="1">+IF(AND(ISNUMBER(OFFSET('Hygiene Data'!$G$7,0,10*ROW('Hygiene Data'!G23))),'Data Summary'!DY29="Yes"),OFFSET('Hygiene Data'!$G$7,0,10*ROW('Hygiene Data'!G23)),NA())</f>
        <v>#N/A</v>
      </c>
      <c r="BK29" s="519" t="e">
        <f ca="1">+IF(AND(ISNUMBER(OFFSET('Hygiene Data'!$G$9,0,10*ROW('Hygiene Data'!G23))),'Data Summary'!DZ29="Yes"),OFFSET('Hygiene Data'!$G$9,0,10*ROW('Hygiene Data'!G23)),NA())</f>
        <v>#N/A</v>
      </c>
      <c r="BL29" s="519" t="e">
        <f ca="1">+IF(AND(ISNUMBER(OFFSET('Hygiene Data'!$H$5,0,10*ROW('Hygiene Data'!H23))),'Data Summary'!EA29="Yes"),OFFSET('Hygiene Data'!$H$5,0,10*ROW('Hygiene Data'!H23)),NA())</f>
        <v>#N/A</v>
      </c>
      <c r="BM29" s="519" t="e">
        <f ca="1">+IF(AND(ISNUMBER(OFFSET('Hygiene Data'!$H$7,0,10*ROW('Hygiene Data'!H23))),'Data Summary'!EB29="Yes"),OFFSET('Hygiene Data'!$H$7,0,10*ROW('Hygiene Data'!H23)),NA())</f>
        <v>#N/A</v>
      </c>
      <c r="BN29" s="519" t="e">
        <f ca="1">+IF(AND(ISNUMBER(OFFSET('Hygiene Data'!$H$9,0,10*ROW('Hygiene Data'!H23))),'Data Summary'!EC29="Yes"),OFFSET('Hygiene Data'!$H$9,0,10*ROW('Hygiene Data'!H23)),NA())</f>
        <v>#N/A</v>
      </c>
      <c r="BO29" s="519" t="e">
        <f ca="1">+IF(AND(ISNUMBER(OFFSET('Hygiene Data'!$I$5,0,10*ROW('Hygiene Data'!I23))),'Data Summary'!ED29="Yes"),OFFSET('Hygiene Data'!$I$5,0,10*ROW('Hygiene Data'!I23)),NA())</f>
        <v>#N/A</v>
      </c>
      <c r="BP29" s="519" t="e">
        <f ca="1">+IF(AND(ISNUMBER(OFFSET('Hygiene Data'!$I$7,0,10*ROW('Hygiene Data'!I23))),'Data Summary'!EE29="Yes"),OFFSET('Hygiene Data'!$I$7,0,10*ROW('Hygiene Data'!I23)),NA())</f>
        <v>#N/A</v>
      </c>
      <c r="BQ29" s="519" t="e">
        <f ca="1">+IF(AND(ISNUMBER(OFFSET('Hygiene Data'!$I$9,0,10*ROW('Hygiene Data'!I23))),'Data Summary'!EF29="Yes"),OFFSET('Hygiene Data'!$I$9,0,10*ROW('Hygiene Data'!I23)),NA())</f>
        <v>#N/A</v>
      </c>
    </row>
    <row r="30" spans="1:69" x14ac:dyDescent="0.25">
      <c r="A30" s="515" t="e">
        <f ca="1">+RIGHT('Data Summary'!A30,LEN('Data Summary'!A30)-9)</f>
        <v>#VALUE!</v>
      </c>
      <c r="B30" s="489" t="str">
        <f ca="1">+IF(ISTEXT('Data Summary'!B30),'Data Summary'!B30,"")</f>
        <v/>
      </c>
      <c r="C30" s="516" t="e">
        <f ca="1">+VALUE('Data Summary'!C30)</f>
        <v>#VALUE!</v>
      </c>
      <c r="D30" s="517" t="e">
        <f ca="1">+IF(AND(ISNUMBER(OFFSET('Water Data'!$D$4,0,10*ROW('Water Data'!D24))),'Data Summary'!BS30="Yes"),100-OFFSET('Water Data'!$D$4,0,10*ROW('Water Data'!D24)),NA())</f>
        <v>#N/A</v>
      </c>
      <c r="E30" s="517" t="e">
        <f ca="1">+IF(AND(ISNUMBER(OFFSET('Water Data'!$D$6,0,10*ROW('Water Data'!D24))),'Data Summary'!BT30="Yes"),OFFSET('Water Data'!$D$6,0,10*ROW('Water Data'!D24)),NA())</f>
        <v>#N/A</v>
      </c>
      <c r="F30" s="517" t="e">
        <f ca="1">+IF(AND(ISNUMBER(OFFSET('Water Data'!$D$9,0,10*ROW('Water Data'!D24))),'Data Summary'!BU30="Yes"),OFFSET('Water Data'!$D$9,0,10*ROW('Water Data'!D24)),NA())</f>
        <v>#N/A</v>
      </c>
      <c r="G30" s="517" t="e">
        <f ca="1">+IF(AND(ISNUMBER(OFFSET('Water Data'!$E$4,0,10*ROW('Water Data'!E24))),'Data Summary'!BV30="Yes"),100-OFFSET('Water Data'!$E$4,0,10*ROW('Water Data'!E24)),NA())</f>
        <v>#N/A</v>
      </c>
      <c r="H30" s="517" t="e">
        <f ca="1">+IF(AND(ISNUMBER(OFFSET('Water Data'!$E$6,0,10*ROW('Water Data'!E24))),'Data Summary'!BW30="Yes"),OFFSET('Water Data'!$E$6,0,10*ROW('Water Data'!E24)),NA())</f>
        <v>#N/A</v>
      </c>
      <c r="I30" s="517" t="e">
        <f ca="1">+IF(AND(ISNUMBER(OFFSET('Water Data'!$E$9,0,10*ROW('Water Data'!E24))),'Data Summary'!BX30="Yes"),OFFSET('Water Data'!$E$9,0,10*ROW('Water Data'!E24)),NA())</f>
        <v>#N/A</v>
      </c>
      <c r="J30" s="517" t="e">
        <f ca="1">+IF(AND(ISNUMBER(OFFSET('Water Data'!$F$4,0,10*ROW('Water Data'!F24))),'Data Summary'!BY30="Yes"),100-OFFSET('Water Data'!$F$4,0,10*ROW('Water Data'!F24)),NA())</f>
        <v>#N/A</v>
      </c>
      <c r="K30" s="517" t="e">
        <f ca="1">+IF(AND(ISNUMBER(OFFSET('Water Data'!$F$6,0,10*ROW('Water Data'!F24))),'Data Summary'!BZ30="Yes"),OFFSET('Water Data'!$F$6,0,10*ROW('Water Data'!F24)),NA())</f>
        <v>#N/A</v>
      </c>
      <c r="L30" s="517" t="e">
        <f ca="1">+IF(AND(ISNUMBER(OFFSET('Water Data'!$F$9,0,10*ROW('Water Data'!F24))),'Data Summary'!CA30="Yes"),OFFSET('Water Data'!$F$9,0,10*ROW('Water Data'!F24)),NA())</f>
        <v>#N/A</v>
      </c>
      <c r="M30" s="517" t="e">
        <f ca="1">+IF(AND(ISNUMBER(OFFSET('Water Data'!$G$4,0,10*ROW('Water Data'!G24))),'Data Summary'!CB30="Yes"),100-OFFSET('Water Data'!$G$4,0,10*ROW('Water Data'!G24)),NA())</f>
        <v>#N/A</v>
      </c>
      <c r="N30" s="517" t="e">
        <f ca="1">+IF(AND(ISNUMBER(OFFSET('Water Data'!$G$6,0,10*ROW('Water Data'!G24))),'Data Summary'!CC30="Yes"),OFFSET('Water Data'!$G$6,0,10*ROW('Water Data'!G24)),NA())</f>
        <v>#N/A</v>
      </c>
      <c r="O30" s="517" t="e">
        <f ca="1">+IF(AND(ISNUMBER(OFFSET('Water Data'!$G$9,0,10*ROW('Water Data'!G24))),'Data Summary'!CD30="Yes"),OFFSET('Water Data'!$G$9,0,10*ROW('Water Data'!G24)),NA())</f>
        <v>#N/A</v>
      </c>
      <c r="P30" s="517" t="e">
        <f ca="1">+IF(AND(ISNUMBER(OFFSET('Water Data'!$H$4,0,10*ROW('Water Data'!H24))),'Data Summary'!CE30="Yes"),100-OFFSET('Water Data'!$H$4,0,10*ROW('Water Data'!H24)),NA())</f>
        <v>#N/A</v>
      </c>
      <c r="Q30" s="517" t="e">
        <f ca="1">+IF(AND(ISNUMBER(OFFSET('Water Data'!$H$6,0,10*ROW('Water Data'!H24))),'Data Summary'!CF30="Yes"),OFFSET('Water Data'!$H$6,0,10*ROW('Water Data'!H24)),NA())</f>
        <v>#N/A</v>
      </c>
      <c r="R30" s="517" t="e">
        <f ca="1">+IF(AND(ISNUMBER(OFFSET('Water Data'!$H$9,0,10*ROW('Water Data'!H24))),'Data Summary'!CG30="Yes"),OFFSET('Water Data'!$H$9,0,10*ROW('Water Data'!H24)),NA())</f>
        <v>#N/A</v>
      </c>
      <c r="S30" s="517" t="e">
        <f ca="1">+IF(AND(ISNUMBER(OFFSET('Water Data'!$I$4,0,10*ROW('Water Data'!I24))),'Data Summary'!CH30="Yes"),100-OFFSET('Water Data'!$I$4,0,10*ROW('Water Data'!I24)),NA())</f>
        <v>#N/A</v>
      </c>
      <c r="T30" s="517" t="e">
        <f ca="1">+IF(AND(ISNUMBER(OFFSET('Water Data'!$I$6,0,10*ROW('Water Data'!I24))),'Data Summary'!CI30="Yes"),OFFSET('Water Data'!$I$6,0,10*ROW('Water Data'!I24)),NA())</f>
        <v>#N/A</v>
      </c>
      <c r="U30" s="517" t="e">
        <f ca="1">+IF(AND(ISNUMBER(OFFSET('Water Data'!$I$9,0,10*ROW('Water Data'!I24))),'Data Summary'!CJ30="Yes"),OFFSET('Water Data'!$I$9,0,10*ROW('Water Data'!I24)),NA())</f>
        <v>#N/A</v>
      </c>
      <c r="V30" s="518" t="e">
        <f ca="1">+IF(AND(ISNUMBER(OFFSET('Sanitation Data'!$D$4,0,10*ROW('Sanitation Data'!D24))),'Data Summary'!CK30="Yes"),100-OFFSET('Sanitation Data'!$D$4,0,10*ROW('Sanitation Data'!D24)),NA())</f>
        <v>#N/A</v>
      </c>
      <c r="W30" s="518" t="e">
        <f ca="1">+IF(AND(ISNUMBER(OFFSET('Sanitation Data'!$D$6,0,10*ROW('Sanitation Data'!D24))),'Data Summary'!CL30="Yes"),OFFSET('Sanitation Data'!$D$6,0,10*ROW('Sanitation Data'!D24)),NA())</f>
        <v>#N/A</v>
      </c>
      <c r="X30" s="518" t="e">
        <f ca="1">+IF(AND(ISNUMBER(OFFSET('Sanitation Data'!$D$10,0,10*ROW('Sanitation Data'!D24))),'Data Summary'!CM30="Yes"),OFFSET('Sanitation Data'!$D$10,0,10*ROW('Sanitation Data'!D24)),NA())</f>
        <v>#N/A</v>
      </c>
      <c r="Y30" s="518" t="e">
        <f ca="1">+IF(AND(ISNUMBER(OFFSET('Sanitation Data'!$D$11,0,10*ROW('Sanitation Data'!D24))),'Data Summary'!CN30="Yes"),OFFSET('Sanitation Data'!$D$11,0,10*ROW('Sanitation Data'!D24)),NA())</f>
        <v>#N/A</v>
      </c>
      <c r="Z30" s="518" t="e">
        <f ca="1">+IF(AND(ISNUMBER(OFFSET('Sanitation Data'!$D$12,0,10*ROW('Sanitation Data'!D24))),'Data Summary'!CO30="Yes"),OFFSET('Sanitation Data'!$D$12,0,10*ROW('Sanitation Data'!D24)),NA())</f>
        <v>#N/A</v>
      </c>
      <c r="AA30" s="518" t="e">
        <f ca="1">+IF(AND(ISNUMBER(OFFSET('Sanitation Data'!$E$4,0,10*ROW('Sanitation Data'!E24))),'Data Summary'!CP30="Yes"),100-OFFSET('Sanitation Data'!$E$4,0,10*ROW('Sanitation Data'!E24)),NA())</f>
        <v>#N/A</v>
      </c>
      <c r="AB30" s="518" t="e">
        <f ca="1">+IF(AND(ISNUMBER(OFFSET('Sanitation Data'!$E$6,0,10*ROW('Sanitation Data'!E24))),'Data Summary'!CQ30="Yes"),OFFSET('Sanitation Data'!$E$6,0,10*ROW('Sanitation Data'!E24)),NA())</f>
        <v>#N/A</v>
      </c>
      <c r="AC30" s="518" t="e">
        <f ca="1">+IF(AND(ISNUMBER(OFFSET('Sanitation Data'!$E$10,0,10*ROW('Sanitation Data'!E24))),'Data Summary'!CR30="Yes"),OFFSET('Sanitation Data'!$E$10,0,10*ROW('Sanitation Data'!E24)),NA())</f>
        <v>#N/A</v>
      </c>
      <c r="AD30" s="518" t="e">
        <f ca="1">+IF(AND(ISNUMBER(OFFSET('Sanitation Data'!$E$11,0,10*ROW('Sanitation Data'!E24))),'Data Summary'!CS30="Yes"),OFFSET('Sanitation Data'!$E$11,0,10*ROW('Sanitation Data'!E24)),NA())</f>
        <v>#N/A</v>
      </c>
      <c r="AE30" s="518" t="e">
        <f ca="1">+IF(AND(ISNUMBER(OFFSET('Sanitation Data'!$E$12,0,10*ROW('Sanitation Data'!E24))),'Data Summary'!CT30="Yes"),OFFSET('Sanitation Data'!$E$12,0,10*ROW('Sanitation Data'!E24)),NA())</f>
        <v>#N/A</v>
      </c>
      <c r="AF30" s="518" t="e">
        <f ca="1">+IF(AND(ISNUMBER(OFFSET('Sanitation Data'!$F$4,0,10*ROW('Sanitation Data'!F24))),'Data Summary'!CU30="Yes"),100-OFFSET('Sanitation Data'!$F$4,0,10*ROW('Sanitation Data'!F24)),NA())</f>
        <v>#N/A</v>
      </c>
      <c r="AG30" s="518" t="e">
        <f ca="1">+IF(AND(ISNUMBER(OFFSET('Sanitation Data'!$F$6,0,10*ROW('Sanitation Data'!F24))),'Data Summary'!CV30="Yes"),OFFSET('Sanitation Data'!$F$6,0,10*ROW('Sanitation Data'!F24)),NA())</f>
        <v>#N/A</v>
      </c>
      <c r="AH30" s="518" t="e">
        <f ca="1">+IF(AND(ISNUMBER(OFFSET('Sanitation Data'!$F$10,0,10*ROW('Sanitation Data'!F24))),'Data Summary'!CW30="Yes"),OFFSET('Sanitation Data'!$F$10,0,10*ROW('Sanitation Data'!F24)),NA())</f>
        <v>#N/A</v>
      </c>
      <c r="AI30" s="518" t="e">
        <f ca="1">+IF(AND(ISNUMBER(OFFSET('Sanitation Data'!$F$11,0,10*ROW('Sanitation Data'!F24))),'Data Summary'!CX30="Yes"),OFFSET('Sanitation Data'!$F$11,0,10*ROW('Sanitation Data'!F24)),NA())</f>
        <v>#N/A</v>
      </c>
      <c r="AJ30" s="518" t="e">
        <f ca="1">+IF(AND(ISNUMBER(OFFSET('Sanitation Data'!$F$12,0,10*ROW('Sanitation Data'!F24))),'Data Summary'!CY30="Yes"),OFFSET('Sanitation Data'!$F$12,0,10*ROW('Sanitation Data'!F24)),NA())</f>
        <v>#N/A</v>
      </c>
      <c r="AK30" s="518" t="e">
        <f ca="1">+IF(AND(ISNUMBER(OFFSET('Sanitation Data'!$G$4,0,10*ROW('Sanitation Data'!G24))),'Data Summary'!CZ30="Yes"),100-OFFSET('Sanitation Data'!$G$4,0,10*ROW('Sanitation Data'!G24)),NA())</f>
        <v>#N/A</v>
      </c>
      <c r="AL30" s="518" t="e">
        <f ca="1">+IF(AND(ISNUMBER(OFFSET('Sanitation Data'!$G$6,0,10*ROW('Sanitation Data'!G24))),'Data Summary'!DA30="Yes"),OFFSET('Sanitation Data'!$G$6,0,10*ROW('Sanitation Data'!G24)),NA())</f>
        <v>#N/A</v>
      </c>
      <c r="AM30" s="518" t="e">
        <f ca="1">+IF(AND(ISNUMBER(OFFSET('Sanitation Data'!$G$10,0,10*ROW('Sanitation Data'!G24))),'Data Summary'!DB30="Yes"),OFFSET('Sanitation Data'!$G$10,0,10*ROW('Sanitation Data'!G24)),NA())</f>
        <v>#N/A</v>
      </c>
      <c r="AN30" s="518" t="e">
        <f ca="1">+IF(AND(ISNUMBER(OFFSET('Sanitation Data'!$G$11,0,10*ROW('Sanitation Data'!G24))),'Data Summary'!DC30="Yes"),OFFSET('Sanitation Data'!$G$11,0,10*ROW('Sanitation Data'!G24)),NA())</f>
        <v>#N/A</v>
      </c>
      <c r="AO30" s="518" t="e">
        <f ca="1">+IF(AND(ISNUMBER(OFFSET('Sanitation Data'!$G$12,0,10*ROW('Sanitation Data'!G24))),'Data Summary'!DD30="Yes"),OFFSET('Sanitation Data'!$G$12,0,10*ROW('Sanitation Data'!G24)),NA())</f>
        <v>#N/A</v>
      </c>
      <c r="AP30" s="518" t="e">
        <f ca="1">+IF(AND(ISNUMBER(OFFSET('Sanitation Data'!$H$4,0,10*ROW('Sanitation Data'!H24))),'Data Summary'!DE30="Yes"),100-OFFSET('Sanitation Data'!$H$4,0,10*ROW('Sanitation Data'!H24)),NA())</f>
        <v>#N/A</v>
      </c>
      <c r="AQ30" s="518" t="e">
        <f ca="1">+IF(AND(ISNUMBER(OFFSET('Sanitation Data'!$H$6,0,10*ROW('Sanitation Data'!H24))),'Data Summary'!DF30="Yes"),OFFSET('Sanitation Data'!$H$6,0,10*ROW('Sanitation Data'!H24)),NA())</f>
        <v>#N/A</v>
      </c>
      <c r="AR30" s="518" t="e">
        <f ca="1">+IF(AND(ISNUMBER(OFFSET('Sanitation Data'!$H$10,0,10*ROW('Sanitation Data'!H24))),'Data Summary'!DG30="Yes"),OFFSET('Sanitation Data'!$H$10,0,10*ROW('Sanitation Data'!H24)),NA())</f>
        <v>#N/A</v>
      </c>
      <c r="AS30" s="518" t="e">
        <f ca="1">+IF(AND(ISNUMBER(OFFSET('Sanitation Data'!$H$11,0,10*ROW('Sanitation Data'!H24))),'Data Summary'!DH30="Yes"),OFFSET('Sanitation Data'!$H$11,0,10*ROW('Sanitation Data'!H24)),NA())</f>
        <v>#N/A</v>
      </c>
      <c r="AT30" s="518" t="e">
        <f ca="1">+IF(AND(ISNUMBER(OFFSET('Sanitation Data'!$H$12,0,10*ROW('Sanitation Data'!H24))),'Data Summary'!DI30="Yes"),OFFSET('Sanitation Data'!$H$12,0,10*ROW('Sanitation Data'!H24)),NA())</f>
        <v>#N/A</v>
      </c>
      <c r="AU30" s="518" t="e">
        <f ca="1">+IF(AND(ISNUMBER(OFFSET('Sanitation Data'!$I$4,0,10*ROW('Sanitation Data'!I24))),'Data Summary'!DJ30="Yes"),100-OFFSET('Sanitation Data'!$I$4,0,10*ROW('Sanitation Data'!I24)),NA())</f>
        <v>#N/A</v>
      </c>
      <c r="AV30" s="518" t="e">
        <f ca="1">+IF(AND(ISNUMBER(OFFSET('Sanitation Data'!$I$6,0,10*ROW('Sanitation Data'!I24))),'Data Summary'!DK30="Yes"),OFFSET('Sanitation Data'!$I$6,0,10*ROW('Sanitation Data'!I24)),NA())</f>
        <v>#N/A</v>
      </c>
      <c r="AW30" s="518" t="e">
        <f ca="1">+IF(AND(ISNUMBER(OFFSET('Sanitation Data'!$I$10,0,10*ROW('Sanitation Data'!I24))),'Data Summary'!DL30="Yes"),OFFSET('Sanitation Data'!$I$10,0,10*ROW('Sanitation Data'!I24)),NA())</f>
        <v>#N/A</v>
      </c>
      <c r="AX30" s="518" t="e">
        <f ca="1">+IF(AND(ISNUMBER(OFFSET('Sanitation Data'!$I$11,0,10*ROW('Sanitation Data'!I24))),'Data Summary'!DM30="Yes"),OFFSET('Sanitation Data'!$I$11,0,10*ROW('Sanitation Data'!I24)),NA())</f>
        <v>#N/A</v>
      </c>
      <c r="AY30" s="518" t="e">
        <f ca="1">+IF(AND(ISNUMBER(OFFSET('Sanitation Data'!$I$12,0,10*ROW('Sanitation Data'!I24))),'Data Summary'!DN30="Yes"),OFFSET('Sanitation Data'!$I$12,0,10*ROW('Sanitation Data'!I24)),NA())</f>
        <v>#N/A</v>
      </c>
      <c r="AZ30" s="519" t="e">
        <f ca="1">+IF(AND(ISNUMBER(OFFSET('Hygiene Data'!$D$5,0,10*ROW('Hygiene Data'!D24))),'Data Summary'!DO30="Yes"),OFFSET('Hygiene Data'!$D$5,0,10*ROW('Hygiene Data'!D24)),NA())</f>
        <v>#N/A</v>
      </c>
      <c r="BA30" s="519" t="e">
        <f ca="1">+IF(AND(ISNUMBER(OFFSET('Hygiene Data'!$D$7,0,10*ROW('Hygiene Data'!D24))),'Data Summary'!DP30="Yes"),OFFSET('Hygiene Data'!$D$7,0,10*ROW('Hygiene Data'!D24)),NA())</f>
        <v>#N/A</v>
      </c>
      <c r="BB30" s="519" t="e">
        <f ca="1">+IF(AND(ISNUMBER(OFFSET('Hygiene Data'!$D$9,0,10*ROW('Hygiene Data'!D24))),'Data Summary'!DQ30="Yes"),OFFSET('Hygiene Data'!$D$9,0,10*ROW('Hygiene Data'!D24)),NA())</f>
        <v>#N/A</v>
      </c>
      <c r="BC30" s="519" t="e">
        <f ca="1">+IF(AND(ISNUMBER(OFFSET('Hygiene Data'!$E$5,0,10*ROW('Hygiene Data'!E24))),'Data Summary'!DR30="Yes"),OFFSET('Hygiene Data'!$E$5,0,10*ROW('Hygiene Data'!E24)),NA())</f>
        <v>#N/A</v>
      </c>
      <c r="BD30" s="519" t="e">
        <f ca="1">+IF(AND(ISNUMBER(OFFSET('Hygiene Data'!$E$7,0,10*ROW('Hygiene Data'!E24))),'Data Summary'!DS30="Yes"),OFFSET('Hygiene Data'!$E$7,0,10*ROW('Hygiene Data'!E24)),NA())</f>
        <v>#N/A</v>
      </c>
      <c r="BE30" s="519" t="e">
        <f ca="1">+IF(AND(ISNUMBER(OFFSET('Hygiene Data'!$E$9,0,10*ROW('Hygiene Data'!E24))),'Data Summary'!DT30="Yes"),OFFSET('Hygiene Data'!$E$9,0,10*ROW('Hygiene Data'!E24)),NA())</f>
        <v>#N/A</v>
      </c>
      <c r="BF30" s="519" t="e">
        <f ca="1">+IF(AND(ISNUMBER(OFFSET('Hygiene Data'!$F$5,0,10*ROW('Hygiene Data'!F24))),'Data Summary'!DU30="Yes"),OFFSET('Hygiene Data'!$F$5,0,10*ROW('Hygiene Data'!F24)),NA())</f>
        <v>#N/A</v>
      </c>
      <c r="BG30" s="519" t="e">
        <f ca="1">+IF(AND(ISNUMBER(OFFSET('Hygiene Data'!$F$7,0,10*ROW('Hygiene Data'!F24))),'Data Summary'!DV30="Yes"),OFFSET('Hygiene Data'!$F$7,0,10*ROW('Hygiene Data'!F24)),NA())</f>
        <v>#N/A</v>
      </c>
      <c r="BH30" s="519" t="e">
        <f ca="1">+IF(AND(ISNUMBER(OFFSET('Hygiene Data'!$F$9,0,10*ROW('Hygiene Data'!F24))),'Data Summary'!DW30="Yes"),OFFSET('Hygiene Data'!$F$9,0,10*ROW('Hygiene Data'!F24)),NA())</f>
        <v>#N/A</v>
      </c>
      <c r="BI30" s="519" t="e">
        <f ca="1">+IF(AND(ISNUMBER(OFFSET('Hygiene Data'!$G$5,0,10*ROW('Hygiene Data'!G24))),'Data Summary'!DX30="Yes"),OFFSET('Hygiene Data'!$G$5,0,10*ROW('Hygiene Data'!G24)),NA())</f>
        <v>#N/A</v>
      </c>
      <c r="BJ30" s="519" t="e">
        <f ca="1">+IF(AND(ISNUMBER(OFFSET('Hygiene Data'!$G$7,0,10*ROW('Hygiene Data'!G24))),'Data Summary'!DY30="Yes"),OFFSET('Hygiene Data'!$G$7,0,10*ROW('Hygiene Data'!G24)),NA())</f>
        <v>#N/A</v>
      </c>
      <c r="BK30" s="519" t="e">
        <f ca="1">+IF(AND(ISNUMBER(OFFSET('Hygiene Data'!$G$9,0,10*ROW('Hygiene Data'!G24))),'Data Summary'!DZ30="Yes"),OFFSET('Hygiene Data'!$G$9,0,10*ROW('Hygiene Data'!G24)),NA())</f>
        <v>#N/A</v>
      </c>
      <c r="BL30" s="519" t="e">
        <f ca="1">+IF(AND(ISNUMBER(OFFSET('Hygiene Data'!$H$5,0,10*ROW('Hygiene Data'!H24))),'Data Summary'!EA30="Yes"),OFFSET('Hygiene Data'!$H$5,0,10*ROW('Hygiene Data'!H24)),NA())</f>
        <v>#N/A</v>
      </c>
      <c r="BM30" s="519" t="e">
        <f ca="1">+IF(AND(ISNUMBER(OFFSET('Hygiene Data'!$H$7,0,10*ROW('Hygiene Data'!H24))),'Data Summary'!EB30="Yes"),OFFSET('Hygiene Data'!$H$7,0,10*ROW('Hygiene Data'!H24)),NA())</f>
        <v>#N/A</v>
      </c>
      <c r="BN30" s="519" t="e">
        <f ca="1">+IF(AND(ISNUMBER(OFFSET('Hygiene Data'!$H$9,0,10*ROW('Hygiene Data'!H24))),'Data Summary'!EC30="Yes"),OFFSET('Hygiene Data'!$H$9,0,10*ROW('Hygiene Data'!H24)),NA())</f>
        <v>#N/A</v>
      </c>
      <c r="BO30" s="519" t="e">
        <f ca="1">+IF(AND(ISNUMBER(OFFSET('Hygiene Data'!$I$5,0,10*ROW('Hygiene Data'!I24))),'Data Summary'!ED30="Yes"),OFFSET('Hygiene Data'!$I$5,0,10*ROW('Hygiene Data'!I24)),NA())</f>
        <v>#N/A</v>
      </c>
      <c r="BP30" s="519" t="e">
        <f ca="1">+IF(AND(ISNUMBER(OFFSET('Hygiene Data'!$I$7,0,10*ROW('Hygiene Data'!I24))),'Data Summary'!EE30="Yes"),OFFSET('Hygiene Data'!$I$7,0,10*ROW('Hygiene Data'!I24)),NA())</f>
        <v>#N/A</v>
      </c>
      <c r="BQ30" s="519" t="e">
        <f ca="1">+IF(AND(ISNUMBER(OFFSET('Hygiene Data'!$I$9,0,10*ROW('Hygiene Data'!I24))),'Data Summary'!EF30="Yes"),OFFSET('Hygiene Data'!$I$9,0,10*ROW('Hygiene Data'!I24)),NA())</f>
        <v>#N/A</v>
      </c>
    </row>
    <row r="31" spans="1:69" x14ac:dyDescent="0.25">
      <c r="A31" s="515" t="e">
        <f ca="1">+RIGHT('Data Summary'!A31,LEN('Data Summary'!A31)-9)</f>
        <v>#VALUE!</v>
      </c>
      <c r="B31" s="489" t="str">
        <f ca="1">+IF(ISTEXT('Data Summary'!B31),'Data Summary'!B31,"")</f>
        <v/>
      </c>
      <c r="C31" s="516" t="e">
        <f ca="1">+VALUE('Data Summary'!C31)</f>
        <v>#VALUE!</v>
      </c>
      <c r="D31" s="517" t="e">
        <f ca="1">+IF(AND(ISNUMBER(OFFSET('Water Data'!$D$4,0,10*ROW('Water Data'!D25))),'Data Summary'!BS31="Yes"),100-OFFSET('Water Data'!$D$4,0,10*ROW('Water Data'!D25)),NA())</f>
        <v>#N/A</v>
      </c>
      <c r="E31" s="517" t="e">
        <f ca="1">+IF(AND(ISNUMBER(OFFSET('Water Data'!$D$6,0,10*ROW('Water Data'!D25))),'Data Summary'!BT31="Yes"),OFFSET('Water Data'!$D$6,0,10*ROW('Water Data'!D25)),NA())</f>
        <v>#N/A</v>
      </c>
      <c r="F31" s="517" t="e">
        <f ca="1">+IF(AND(ISNUMBER(OFFSET('Water Data'!$D$9,0,10*ROW('Water Data'!D25))),'Data Summary'!BU31="Yes"),OFFSET('Water Data'!$D$9,0,10*ROW('Water Data'!D25)),NA())</f>
        <v>#N/A</v>
      </c>
      <c r="G31" s="517" t="e">
        <f ca="1">+IF(AND(ISNUMBER(OFFSET('Water Data'!$E$4,0,10*ROW('Water Data'!E25))),'Data Summary'!BV31="Yes"),100-OFFSET('Water Data'!$E$4,0,10*ROW('Water Data'!E25)),NA())</f>
        <v>#N/A</v>
      </c>
      <c r="H31" s="517" t="e">
        <f ca="1">+IF(AND(ISNUMBER(OFFSET('Water Data'!$E$6,0,10*ROW('Water Data'!E25))),'Data Summary'!BW31="Yes"),OFFSET('Water Data'!$E$6,0,10*ROW('Water Data'!E25)),NA())</f>
        <v>#N/A</v>
      </c>
      <c r="I31" s="517" t="e">
        <f ca="1">+IF(AND(ISNUMBER(OFFSET('Water Data'!$E$9,0,10*ROW('Water Data'!E25))),'Data Summary'!BX31="Yes"),OFFSET('Water Data'!$E$9,0,10*ROW('Water Data'!E25)),NA())</f>
        <v>#N/A</v>
      </c>
      <c r="J31" s="517" t="e">
        <f ca="1">+IF(AND(ISNUMBER(OFFSET('Water Data'!$F$4,0,10*ROW('Water Data'!F25))),'Data Summary'!BY31="Yes"),100-OFFSET('Water Data'!$F$4,0,10*ROW('Water Data'!F25)),NA())</f>
        <v>#N/A</v>
      </c>
      <c r="K31" s="517" t="e">
        <f ca="1">+IF(AND(ISNUMBER(OFFSET('Water Data'!$F$6,0,10*ROW('Water Data'!F25))),'Data Summary'!BZ31="Yes"),OFFSET('Water Data'!$F$6,0,10*ROW('Water Data'!F25)),NA())</f>
        <v>#N/A</v>
      </c>
      <c r="L31" s="517" t="e">
        <f ca="1">+IF(AND(ISNUMBER(OFFSET('Water Data'!$F$9,0,10*ROW('Water Data'!F25))),'Data Summary'!CA31="Yes"),OFFSET('Water Data'!$F$9,0,10*ROW('Water Data'!F25)),NA())</f>
        <v>#N/A</v>
      </c>
      <c r="M31" s="517" t="e">
        <f ca="1">+IF(AND(ISNUMBER(OFFSET('Water Data'!$G$4,0,10*ROW('Water Data'!G25))),'Data Summary'!CB31="Yes"),100-OFFSET('Water Data'!$G$4,0,10*ROW('Water Data'!G25)),NA())</f>
        <v>#N/A</v>
      </c>
      <c r="N31" s="517" t="e">
        <f ca="1">+IF(AND(ISNUMBER(OFFSET('Water Data'!$G$6,0,10*ROW('Water Data'!G25))),'Data Summary'!CC31="Yes"),OFFSET('Water Data'!$G$6,0,10*ROW('Water Data'!G25)),NA())</f>
        <v>#N/A</v>
      </c>
      <c r="O31" s="517" t="e">
        <f ca="1">+IF(AND(ISNUMBER(OFFSET('Water Data'!$G$9,0,10*ROW('Water Data'!G25))),'Data Summary'!CD31="Yes"),OFFSET('Water Data'!$G$9,0,10*ROW('Water Data'!G25)),NA())</f>
        <v>#N/A</v>
      </c>
      <c r="P31" s="517" t="e">
        <f ca="1">+IF(AND(ISNUMBER(OFFSET('Water Data'!$H$4,0,10*ROW('Water Data'!H25))),'Data Summary'!CE31="Yes"),100-OFFSET('Water Data'!$H$4,0,10*ROW('Water Data'!H25)),NA())</f>
        <v>#N/A</v>
      </c>
      <c r="Q31" s="517" t="e">
        <f ca="1">+IF(AND(ISNUMBER(OFFSET('Water Data'!$H$6,0,10*ROW('Water Data'!H25))),'Data Summary'!CF31="Yes"),OFFSET('Water Data'!$H$6,0,10*ROW('Water Data'!H25)),NA())</f>
        <v>#N/A</v>
      </c>
      <c r="R31" s="517" t="e">
        <f ca="1">+IF(AND(ISNUMBER(OFFSET('Water Data'!$H$9,0,10*ROW('Water Data'!H25))),'Data Summary'!CG31="Yes"),OFFSET('Water Data'!$H$9,0,10*ROW('Water Data'!H25)),NA())</f>
        <v>#N/A</v>
      </c>
      <c r="S31" s="517" t="e">
        <f ca="1">+IF(AND(ISNUMBER(OFFSET('Water Data'!$I$4,0,10*ROW('Water Data'!I25))),'Data Summary'!CH31="Yes"),100-OFFSET('Water Data'!$I$4,0,10*ROW('Water Data'!I25)),NA())</f>
        <v>#N/A</v>
      </c>
      <c r="T31" s="517" t="e">
        <f ca="1">+IF(AND(ISNUMBER(OFFSET('Water Data'!$I$6,0,10*ROW('Water Data'!I25))),'Data Summary'!CI31="Yes"),OFFSET('Water Data'!$I$6,0,10*ROW('Water Data'!I25)),NA())</f>
        <v>#N/A</v>
      </c>
      <c r="U31" s="517" t="e">
        <f ca="1">+IF(AND(ISNUMBER(OFFSET('Water Data'!$I$9,0,10*ROW('Water Data'!I25))),'Data Summary'!CJ31="Yes"),OFFSET('Water Data'!$I$9,0,10*ROW('Water Data'!I25)),NA())</f>
        <v>#N/A</v>
      </c>
      <c r="V31" s="518" t="e">
        <f ca="1">+IF(AND(ISNUMBER(OFFSET('Sanitation Data'!$D$4,0,10*ROW('Sanitation Data'!D25))),'Data Summary'!CK31="Yes"),100-OFFSET('Sanitation Data'!$D$4,0,10*ROW('Sanitation Data'!D25)),NA())</f>
        <v>#N/A</v>
      </c>
      <c r="W31" s="518" t="e">
        <f ca="1">+IF(AND(ISNUMBER(OFFSET('Sanitation Data'!$D$6,0,10*ROW('Sanitation Data'!D25))),'Data Summary'!CL31="Yes"),OFFSET('Sanitation Data'!$D$6,0,10*ROW('Sanitation Data'!D25)),NA())</f>
        <v>#N/A</v>
      </c>
      <c r="X31" s="518" t="e">
        <f ca="1">+IF(AND(ISNUMBER(OFFSET('Sanitation Data'!$D$10,0,10*ROW('Sanitation Data'!D25))),'Data Summary'!CM31="Yes"),OFFSET('Sanitation Data'!$D$10,0,10*ROW('Sanitation Data'!D25)),NA())</f>
        <v>#N/A</v>
      </c>
      <c r="Y31" s="518" t="e">
        <f ca="1">+IF(AND(ISNUMBER(OFFSET('Sanitation Data'!$D$11,0,10*ROW('Sanitation Data'!D25))),'Data Summary'!CN31="Yes"),OFFSET('Sanitation Data'!$D$11,0,10*ROW('Sanitation Data'!D25)),NA())</f>
        <v>#N/A</v>
      </c>
      <c r="Z31" s="518" t="e">
        <f ca="1">+IF(AND(ISNUMBER(OFFSET('Sanitation Data'!$D$12,0,10*ROW('Sanitation Data'!D25))),'Data Summary'!CO31="Yes"),OFFSET('Sanitation Data'!$D$12,0,10*ROW('Sanitation Data'!D25)),NA())</f>
        <v>#N/A</v>
      </c>
      <c r="AA31" s="518" t="e">
        <f ca="1">+IF(AND(ISNUMBER(OFFSET('Sanitation Data'!$E$4,0,10*ROW('Sanitation Data'!E25))),'Data Summary'!CP31="Yes"),100-OFFSET('Sanitation Data'!$E$4,0,10*ROW('Sanitation Data'!E25)),NA())</f>
        <v>#N/A</v>
      </c>
      <c r="AB31" s="518" t="e">
        <f ca="1">+IF(AND(ISNUMBER(OFFSET('Sanitation Data'!$E$6,0,10*ROW('Sanitation Data'!E25))),'Data Summary'!CQ31="Yes"),OFFSET('Sanitation Data'!$E$6,0,10*ROW('Sanitation Data'!E25)),NA())</f>
        <v>#N/A</v>
      </c>
      <c r="AC31" s="518" t="e">
        <f ca="1">+IF(AND(ISNUMBER(OFFSET('Sanitation Data'!$E$10,0,10*ROW('Sanitation Data'!E25))),'Data Summary'!CR31="Yes"),OFFSET('Sanitation Data'!$E$10,0,10*ROW('Sanitation Data'!E25)),NA())</f>
        <v>#N/A</v>
      </c>
      <c r="AD31" s="518" t="e">
        <f ca="1">+IF(AND(ISNUMBER(OFFSET('Sanitation Data'!$E$11,0,10*ROW('Sanitation Data'!E25))),'Data Summary'!CS31="Yes"),OFFSET('Sanitation Data'!$E$11,0,10*ROW('Sanitation Data'!E25)),NA())</f>
        <v>#N/A</v>
      </c>
      <c r="AE31" s="518" t="e">
        <f ca="1">+IF(AND(ISNUMBER(OFFSET('Sanitation Data'!$E$12,0,10*ROW('Sanitation Data'!E25))),'Data Summary'!CT31="Yes"),OFFSET('Sanitation Data'!$E$12,0,10*ROW('Sanitation Data'!E25)),NA())</f>
        <v>#N/A</v>
      </c>
      <c r="AF31" s="518" t="e">
        <f ca="1">+IF(AND(ISNUMBER(OFFSET('Sanitation Data'!$F$4,0,10*ROW('Sanitation Data'!F25))),'Data Summary'!CU31="Yes"),100-OFFSET('Sanitation Data'!$F$4,0,10*ROW('Sanitation Data'!F25)),NA())</f>
        <v>#N/A</v>
      </c>
      <c r="AG31" s="518" t="e">
        <f ca="1">+IF(AND(ISNUMBER(OFFSET('Sanitation Data'!$F$6,0,10*ROW('Sanitation Data'!F25))),'Data Summary'!CV31="Yes"),OFFSET('Sanitation Data'!$F$6,0,10*ROW('Sanitation Data'!F25)),NA())</f>
        <v>#N/A</v>
      </c>
      <c r="AH31" s="518" t="e">
        <f ca="1">+IF(AND(ISNUMBER(OFFSET('Sanitation Data'!$F$10,0,10*ROW('Sanitation Data'!F25))),'Data Summary'!CW31="Yes"),OFFSET('Sanitation Data'!$F$10,0,10*ROW('Sanitation Data'!F25)),NA())</f>
        <v>#N/A</v>
      </c>
      <c r="AI31" s="518" t="e">
        <f ca="1">+IF(AND(ISNUMBER(OFFSET('Sanitation Data'!$F$11,0,10*ROW('Sanitation Data'!F25))),'Data Summary'!CX31="Yes"),OFFSET('Sanitation Data'!$F$11,0,10*ROW('Sanitation Data'!F25)),NA())</f>
        <v>#N/A</v>
      </c>
      <c r="AJ31" s="518" t="e">
        <f ca="1">+IF(AND(ISNUMBER(OFFSET('Sanitation Data'!$F$12,0,10*ROW('Sanitation Data'!F25))),'Data Summary'!CY31="Yes"),OFFSET('Sanitation Data'!$F$12,0,10*ROW('Sanitation Data'!F25)),NA())</f>
        <v>#N/A</v>
      </c>
      <c r="AK31" s="518" t="e">
        <f ca="1">+IF(AND(ISNUMBER(OFFSET('Sanitation Data'!$G$4,0,10*ROW('Sanitation Data'!G25))),'Data Summary'!CZ31="Yes"),100-OFFSET('Sanitation Data'!$G$4,0,10*ROW('Sanitation Data'!G25)),NA())</f>
        <v>#N/A</v>
      </c>
      <c r="AL31" s="518" t="e">
        <f ca="1">+IF(AND(ISNUMBER(OFFSET('Sanitation Data'!$G$6,0,10*ROW('Sanitation Data'!G25))),'Data Summary'!DA31="Yes"),OFFSET('Sanitation Data'!$G$6,0,10*ROW('Sanitation Data'!G25)),NA())</f>
        <v>#N/A</v>
      </c>
      <c r="AM31" s="518" t="e">
        <f ca="1">+IF(AND(ISNUMBER(OFFSET('Sanitation Data'!$G$10,0,10*ROW('Sanitation Data'!G25))),'Data Summary'!DB31="Yes"),OFFSET('Sanitation Data'!$G$10,0,10*ROW('Sanitation Data'!G25)),NA())</f>
        <v>#N/A</v>
      </c>
      <c r="AN31" s="518" t="e">
        <f ca="1">+IF(AND(ISNUMBER(OFFSET('Sanitation Data'!$G$11,0,10*ROW('Sanitation Data'!G25))),'Data Summary'!DC31="Yes"),OFFSET('Sanitation Data'!$G$11,0,10*ROW('Sanitation Data'!G25)),NA())</f>
        <v>#N/A</v>
      </c>
      <c r="AO31" s="518" t="e">
        <f ca="1">+IF(AND(ISNUMBER(OFFSET('Sanitation Data'!$G$12,0,10*ROW('Sanitation Data'!G25))),'Data Summary'!DD31="Yes"),OFFSET('Sanitation Data'!$G$12,0,10*ROW('Sanitation Data'!G25)),NA())</f>
        <v>#N/A</v>
      </c>
      <c r="AP31" s="518" t="e">
        <f ca="1">+IF(AND(ISNUMBER(OFFSET('Sanitation Data'!$H$4,0,10*ROW('Sanitation Data'!H25))),'Data Summary'!DE31="Yes"),100-OFFSET('Sanitation Data'!$H$4,0,10*ROW('Sanitation Data'!H25)),NA())</f>
        <v>#N/A</v>
      </c>
      <c r="AQ31" s="518" t="e">
        <f ca="1">+IF(AND(ISNUMBER(OFFSET('Sanitation Data'!$H$6,0,10*ROW('Sanitation Data'!H25))),'Data Summary'!DF31="Yes"),OFFSET('Sanitation Data'!$H$6,0,10*ROW('Sanitation Data'!H25)),NA())</f>
        <v>#N/A</v>
      </c>
      <c r="AR31" s="518" t="e">
        <f ca="1">+IF(AND(ISNUMBER(OFFSET('Sanitation Data'!$H$10,0,10*ROW('Sanitation Data'!H25))),'Data Summary'!DG31="Yes"),OFFSET('Sanitation Data'!$H$10,0,10*ROW('Sanitation Data'!H25)),NA())</f>
        <v>#N/A</v>
      </c>
      <c r="AS31" s="518" t="e">
        <f ca="1">+IF(AND(ISNUMBER(OFFSET('Sanitation Data'!$H$11,0,10*ROW('Sanitation Data'!H25))),'Data Summary'!DH31="Yes"),OFFSET('Sanitation Data'!$H$11,0,10*ROW('Sanitation Data'!H25)),NA())</f>
        <v>#N/A</v>
      </c>
      <c r="AT31" s="518" t="e">
        <f ca="1">+IF(AND(ISNUMBER(OFFSET('Sanitation Data'!$H$12,0,10*ROW('Sanitation Data'!H25))),'Data Summary'!DI31="Yes"),OFFSET('Sanitation Data'!$H$12,0,10*ROW('Sanitation Data'!H25)),NA())</f>
        <v>#N/A</v>
      </c>
      <c r="AU31" s="518" t="e">
        <f ca="1">+IF(AND(ISNUMBER(OFFSET('Sanitation Data'!$I$4,0,10*ROW('Sanitation Data'!I25))),'Data Summary'!DJ31="Yes"),100-OFFSET('Sanitation Data'!$I$4,0,10*ROW('Sanitation Data'!I25)),NA())</f>
        <v>#N/A</v>
      </c>
      <c r="AV31" s="518" t="e">
        <f ca="1">+IF(AND(ISNUMBER(OFFSET('Sanitation Data'!$I$6,0,10*ROW('Sanitation Data'!I25))),'Data Summary'!DK31="Yes"),OFFSET('Sanitation Data'!$I$6,0,10*ROW('Sanitation Data'!I25)),NA())</f>
        <v>#N/A</v>
      </c>
      <c r="AW31" s="518" t="e">
        <f ca="1">+IF(AND(ISNUMBER(OFFSET('Sanitation Data'!$I$10,0,10*ROW('Sanitation Data'!I25))),'Data Summary'!DL31="Yes"),OFFSET('Sanitation Data'!$I$10,0,10*ROW('Sanitation Data'!I25)),NA())</f>
        <v>#N/A</v>
      </c>
      <c r="AX31" s="518" t="e">
        <f ca="1">+IF(AND(ISNUMBER(OFFSET('Sanitation Data'!$I$11,0,10*ROW('Sanitation Data'!I25))),'Data Summary'!DM31="Yes"),OFFSET('Sanitation Data'!$I$11,0,10*ROW('Sanitation Data'!I25)),NA())</f>
        <v>#N/A</v>
      </c>
      <c r="AY31" s="518" t="e">
        <f ca="1">+IF(AND(ISNUMBER(OFFSET('Sanitation Data'!$I$12,0,10*ROW('Sanitation Data'!I25))),'Data Summary'!DN31="Yes"),OFFSET('Sanitation Data'!$I$12,0,10*ROW('Sanitation Data'!I25)),NA())</f>
        <v>#N/A</v>
      </c>
      <c r="AZ31" s="519" t="e">
        <f ca="1">+IF(AND(ISNUMBER(OFFSET('Hygiene Data'!$D$5,0,10*ROW('Hygiene Data'!D25))),'Data Summary'!DO31="Yes"),OFFSET('Hygiene Data'!$D$5,0,10*ROW('Hygiene Data'!D25)),NA())</f>
        <v>#N/A</v>
      </c>
      <c r="BA31" s="519" t="e">
        <f ca="1">+IF(AND(ISNUMBER(OFFSET('Hygiene Data'!$D$7,0,10*ROW('Hygiene Data'!D25))),'Data Summary'!DP31="Yes"),OFFSET('Hygiene Data'!$D$7,0,10*ROW('Hygiene Data'!D25)),NA())</f>
        <v>#N/A</v>
      </c>
      <c r="BB31" s="519" t="e">
        <f ca="1">+IF(AND(ISNUMBER(OFFSET('Hygiene Data'!$D$9,0,10*ROW('Hygiene Data'!D25))),'Data Summary'!DQ31="Yes"),OFFSET('Hygiene Data'!$D$9,0,10*ROW('Hygiene Data'!D25)),NA())</f>
        <v>#N/A</v>
      </c>
      <c r="BC31" s="519" t="e">
        <f ca="1">+IF(AND(ISNUMBER(OFFSET('Hygiene Data'!$E$5,0,10*ROW('Hygiene Data'!E25))),'Data Summary'!DR31="Yes"),OFFSET('Hygiene Data'!$E$5,0,10*ROW('Hygiene Data'!E25)),NA())</f>
        <v>#N/A</v>
      </c>
      <c r="BD31" s="519" t="e">
        <f ca="1">+IF(AND(ISNUMBER(OFFSET('Hygiene Data'!$E$7,0,10*ROW('Hygiene Data'!E25))),'Data Summary'!DS31="Yes"),OFFSET('Hygiene Data'!$E$7,0,10*ROW('Hygiene Data'!E25)),NA())</f>
        <v>#N/A</v>
      </c>
      <c r="BE31" s="519" t="e">
        <f ca="1">+IF(AND(ISNUMBER(OFFSET('Hygiene Data'!$E$9,0,10*ROW('Hygiene Data'!E25))),'Data Summary'!DT31="Yes"),OFFSET('Hygiene Data'!$E$9,0,10*ROW('Hygiene Data'!E25)),NA())</f>
        <v>#N/A</v>
      </c>
      <c r="BF31" s="519" t="e">
        <f ca="1">+IF(AND(ISNUMBER(OFFSET('Hygiene Data'!$F$5,0,10*ROW('Hygiene Data'!F25))),'Data Summary'!DU31="Yes"),OFFSET('Hygiene Data'!$F$5,0,10*ROW('Hygiene Data'!F25)),NA())</f>
        <v>#N/A</v>
      </c>
      <c r="BG31" s="519" t="e">
        <f ca="1">+IF(AND(ISNUMBER(OFFSET('Hygiene Data'!$F$7,0,10*ROW('Hygiene Data'!F25))),'Data Summary'!DV31="Yes"),OFFSET('Hygiene Data'!$F$7,0,10*ROW('Hygiene Data'!F25)),NA())</f>
        <v>#N/A</v>
      </c>
      <c r="BH31" s="519" t="e">
        <f ca="1">+IF(AND(ISNUMBER(OFFSET('Hygiene Data'!$F$9,0,10*ROW('Hygiene Data'!F25))),'Data Summary'!DW31="Yes"),OFFSET('Hygiene Data'!$F$9,0,10*ROW('Hygiene Data'!F25)),NA())</f>
        <v>#N/A</v>
      </c>
      <c r="BI31" s="519" t="e">
        <f ca="1">+IF(AND(ISNUMBER(OFFSET('Hygiene Data'!$G$5,0,10*ROW('Hygiene Data'!G25))),'Data Summary'!DX31="Yes"),OFFSET('Hygiene Data'!$G$5,0,10*ROW('Hygiene Data'!G25)),NA())</f>
        <v>#N/A</v>
      </c>
      <c r="BJ31" s="519" t="e">
        <f ca="1">+IF(AND(ISNUMBER(OFFSET('Hygiene Data'!$G$7,0,10*ROW('Hygiene Data'!G25))),'Data Summary'!DY31="Yes"),OFFSET('Hygiene Data'!$G$7,0,10*ROW('Hygiene Data'!G25)),NA())</f>
        <v>#N/A</v>
      </c>
      <c r="BK31" s="519" t="e">
        <f ca="1">+IF(AND(ISNUMBER(OFFSET('Hygiene Data'!$G$9,0,10*ROW('Hygiene Data'!G25))),'Data Summary'!DZ31="Yes"),OFFSET('Hygiene Data'!$G$9,0,10*ROW('Hygiene Data'!G25)),NA())</f>
        <v>#N/A</v>
      </c>
      <c r="BL31" s="519" t="e">
        <f ca="1">+IF(AND(ISNUMBER(OFFSET('Hygiene Data'!$H$5,0,10*ROW('Hygiene Data'!H25))),'Data Summary'!EA31="Yes"),OFFSET('Hygiene Data'!$H$5,0,10*ROW('Hygiene Data'!H25)),NA())</f>
        <v>#N/A</v>
      </c>
      <c r="BM31" s="519" t="e">
        <f ca="1">+IF(AND(ISNUMBER(OFFSET('Hygiene Data'!$H$7,0,10*ROW('Hygiene Data'!H25))),'Data Summary'!EB31="Yes"),OFFSET('Hygiene Data'!$H$7,0,10*ROW('Hygiene Data'!H25)),NA())</f>
        <v>#N/A</v>
      </c>
      <c r="BN31" s="519" t="e">
        <f ca="1">+IF(AND(ISNUMBER(OFFSET('Hygiene Data'!$H$9,0,10*ROW('Hygiene Data'!H25))),'Data Summary'!EC31="Yes"),OFFSET('Hygiene Data'!$H$9,0,10*ROW('Hygiene Data'!H25)),NA())</f>
        <v>#N/A</v>
      </c>
      <c r="BO31" s="519" t="e">
        <f ca="1">+IF(AND(ISNUMBER(OFFSET('Hygiene Data'!$I$5,0,10*ROW('Hygiene Data'!I25))),'Data Summary'!ED31="Yes"),OFFSET('Hygiene Data'!$I$5,0,10*ROW('Hygiene Data'!I25)),NA())</f>
        <v>#N/A</v>
      </c>
      <c r="BP31" s="519" t="e">
        <f ca="1">+IF(AND(ISNUMBER(OFFSET('Hygiene Data'!$I$7,0,10*ROW('Hygiene Data'!I25))),'Data Summary'!EE31="Yes"),OFFSET('Hygiene Data'!$I$7,0,10*ROW('Hygiene Data'!I25)),NA())</f>
        <v>#N/A</v>
      </c>
      <c r="BQ31" s="519" t="e">
        <f ca="1">+IF(AND(ISNUMBER(OFFSET('Hygiene Data'!$I$9,0,10*ROW('Hygiene Data'!I25))),'Data Summary'!EF31="Yes"),OFFSET('Hygiene Data'!$I$9,0,10*ROW('Hygiene Data'!I25)),NA())</f>
        <v>#N/A</v>
      </c>
    </row>
    <row r="32" spans="1:69" x14ac:dyDescent="0.25">
      <c r="A32" s="515" t="e">
        <f ca="1">+RIGHT('Data Summary'!A32,LEN('Data Summary'!A32)-9)</f>
        <v>#VALUE!</v>
      </c>
      <c r="B32" s="489" t="str">
        <f ca="1">+IF(ISTEXT('Data Summary'!B32),'Data Summary'!B32,"")</f>
        <v/>
      </c>
      <c r="C32" s="516" t="e">
        <f ca="1">+VALUE('Data Summary'!C32)</f>
        <v>#VALUE!</v>
      </c>
      <c r="D32" s="517" t="e">
        <f ca="1">+IF(AND(ISNUMBER(OFFSET('Water Data'!$D$4,0,10*ROW('Water Data'!D26))),'Data Summary'!BS32="Yes"),100-OFFSET('Water Data'!$D$4,0,10*ROW('Water Data'!D26)),NA())</f>
        <v>#N/A</v>
      </c>
      <c r="E32" s="517" t="e">
        <f ca="1">+IF(AND(ISNUMBER(OFFSET('Water Data'!$D$6,0,10*ROW('Water Data'!D26))),'Data Summary'!BT32="Yes"),OFFSET('Water Data'!$D$6,0,10*ROW('Water Data'!D26)),NA())</f>
        <v>#N/A</v>
      </c>
      <c r="F32" s="517" t="e">
        <f ca="1">+IF(AND(ISNUMBER(OFFSET('Water Data'!$D$9,0,10*ROW('Water Data'!D26))),'Data Summary'!BU32="Yes"),OFFSET('Water Data'!$D$9,0,10*ROW('Water Data'!D26)),NA())</f>
        <v>#N/A</v>
      </c>
      <c r="G32" s="517" t="e">
        <f ca="1">+IF(AND(ISNUMBER(OFFSET('Water Data'!$E$4,0,10*ROW('Water Data'!E26))),'Data Summary'!BV32="Yes"),100-OFFSET('Water Data'!$E$4,0,10*ROW('Water Data'!E26)),NA())</f>
        <v>#N/A</v>
      </c>
      <c r="H32" s="517" t="e">
        <f ca="1">+IF(AND(ISNUMBER(OFFSET('Water Data'!$E$6,0,10*ROW('Water Data'!E26))),'Data Summary'!BW32="Yes"),OFFSET('Water Data'!$E$6,0,10*ROW('Water Data'!E26)),NA())</f>
        <v>#N/A</v>
      </c>
      <c r="I32" s="517" t="e">
        <f ca="1">+IF(AND(ISNUMBER(OFFSET('Water Data'!$E$9,0,10*ROW('Water Data'!E26))),'Data Summary'!BX32="Yes"),OFFSET('Water Data'!$E$9,0,10*ROW('Water Data'!E26)),NA())</f>
        <v>#N/A</v>
      </c>
      <c r="J32" s="517" t="e">
        <f ca="1">+IF(AND(ISNUMBER(OFFSET('Water Data'!$F$4,0,10*ROW('Water Data'!F26))),'Data Summary'!BY32="Yes"),100-OFFSET('Water Data'!$F$4,0,10*ROW('Water Data'!F26)),NA())</f>
        <v>#N/A</v>
      </c>
      <c r="K32" s="517" t="e">
        <f ca="1">+IF(AND(ISNUMBER(OFFSET('Water Data'!$F$6,0,10*ROW('Water Data'!F26))),'Data Summary'!BZ32="Yes"),OFFSET('Water Data'!$F$6,0,10*ROW('Water Data'!F26)),NA())</f>
        <v>#N/A</v>
      </c>
      <c r="L32" s="517" t="e">
        <f ca="1">+IF(AND(ISNUMBER(OFFSET('Water Data'!$F$9,0,10*ROW('Water Data'!F26))),'Data Summary'!CA32="Yes"),OFFSET('Water Data'!$F$9,0,10*ROW('Water Data'!F26)),NA())</f>
        <v>#N/A</v>
      </c>
      <c r="M32" s="517" t="e">
        <f ca="1">+IF(AND(ISNUMBER(OFFSET('Water Data'!$G$4,0,10*ROW('Water Data'!G26))),'Data Summary'!CB32="Yes"),100-OFFSET('Water Data'!$G$4,0,10*ROW('Water Data'!G26)),NA())</f>
        <v>#N/A</v>
      </c>
      <c r="N32" s="517" t="e">
        <f ca="1">+IF(AND(ISNUMBER(OFFSET('Water Data'!$G$6,0,10*ROW('Water Data'!G26))),'Data Summary'!CC32="Yes"),OFFSET('Water Data'!$G$6,0,10*ROW('Water Data'!G26)),NA())</f>
        <v>#N/A</v>
      </c>
      <c r="O32" s="517" t="e">
        <f ca="1">+IF(AND(ISNUMBER(OFFSET('Water Data'!$G$9,0,10*ROW('Water Data'!G26))),'Data Summary'!CD32="Yes"),OFFSET('Water Data'!$G$9,0,10*ROW('Water Data'!G26)),NA())</f>
        <v>#N/A</v>
      </c>
      <c r="P32" s="517" t="e">
        <f ca="1">+IF(AND(ISNUMBER(OFFSET('Water Data'!$H$4,0,10*ROW('Water Data'!H26))),'Data Summary'!CE32="Yes"),100-OFFSET('Water Data'!$H$4,0,10*ROW('Water Data'!H26)),NA())</f>
        <v>#N/A</v>
      </c>
      <c r="Q32" s="517" t="e">
        <f ca="1">+IF(AND(ISNUMBER(OFFSET('Water Data'!$H$6,0,10*ROW('Water Data'!H26))),'Data Summary'!CF32="Yes"),OFFSET('Water Data'!$H$6,0,10*ROW('Water Data'!H26)),NA())</f>
        <v>#N/A</v>
      </c>
      <c r="R32" s="517" t="e">
        <f ca="1">+IF(AND(ISNUMBER(OFFSET('Water Data'!$H$9,0,10*ROW('Water Data'!H26))),'Data Summary'!CG32="Yes"),OFFSET('Water Data'!$H$9,0,10*ROW('Water Data'!H26)),NA())</f>
        <v>#N/A</v>
      </c>
      <c r="S32" s="517" t="e">
        <f ca="1">+IF(AND(ISNUMBER(OFFSET('Water Data'!$I$4,0,10*ROW('Water Data'!I26))),'Data Summary'!CH32="Yes"),100-OFFSET('Water Data'!$I$4,0,10*ROW('Water Data'!I26)),NA())</f>
        <v>#N/A</v>
      </c>
      <c r="T32" s="517" t="e">
        <f ca="1">+IF(AND(ISNUMBER(OFFSET('Water Data'!$I$6,0,10*ROW('Water Data'!I26))),'Data Summary'!CI32="Yes"),OFFSET('Water Data'!$I$6,0,10*ROW('Water Data'!I26)),NA())</f>
        <v>#N/A</v>
      </c>
      <c r="U32" s="517" t="e">
        <f ca="1">+IF(AND(ISNUMBER(OFFSET('Water Data'!$I$9,0,10*ROW('Water Data'!I26))),'Data Summary'!CJ32="Yes"),OFFSET('Water Data'!$I$9,0,10*ROW('Water Data'!I26)),NA())</f>
        <v>#N/A</v>
      </c>
      <c r="V32" s="518" t="e">
        <f ca="1">+IF(AND(ISNUMBER(OFFSET('Sanitation Data'!$D$4,0,10*ROW('Sanitation Data'!D26))),'Data Summary'!CK32="Yes"),100-OFFSET('Sanitation Data'!$D$4,0,10*ROW('Sanitation Data'!D26)),NA())</f>
        <v>#N/A</v>
      </c>
      <c r="W32" s="518" t="e">
        <f ca="1">+IF(AND(ISNUMBER(OFFSET('Sanitation Data'!$D$6,0,10*ROW('Sanitation Data'!D26))),'Data Summary'!CL32="Yes"),OFFSET('Sanitation Data'!$D$6,0,10*ROW('Sanitation Data'!D26)),NA())</f>
        <v>#N/A</v>
      </c>
      <c r="X32" s="518" t="e">
        <f ca="1">+IF(AND(ISNUMBER(OFFSET('Sanitation Data'!$D$10,0,10*ROW('Sanitation Data'!D26))),'Data Summary'!CM32="Yes"),OFFSET('Sanitation Data'!$D$10,0,10*ROW('Sanitation Data'!D26)),NA())</f>
        <v>#N/A</v>
      </c>
      <c r="Y32" s="518" t="e">
        <f ca="1">+IF(AND(ISNUMBER(OFFSET('Sanitation Data'!$D$11,0,10*ROW('Sanitation Data'!D26))),'Data Summary'!CN32="Yes"),OFFSET('Sanitation Data'!$D$11,0,10*ROW('Sanitation Data'!D26)),NA())</f>
        <v>#N/A</v>
      </c>
      <c r="Z32" s="518" t="e">
        <f ca="1">+IF(AND(ISNUMBER(OFFSET('Sanitation Data'!$D$12,0,10*ROW('Sanitation Data'!D26))),'Data Summary'!CO32="Yes"),OFFSET('Sanitation Data'!$D$12,0,10*ROW('Sanitation Data'!D26)),NA())</f>
        <v>#N/A</v>
      </c>
      <c r="AA32" s="518" t="e">
        <f ca="1">+IF(AND(ISNUMBER(OFFSET('Sanitation Data'!$E$4,0,10*ROW('Sanitation Data'!E26))),'Data Summary'!CP32="Yes"),100-OFFSET('Sanitation Data'!$E$4,0,10*ROW('Sanitation Data'!E26)),NA())</f>
        <v>#N/A</v>
      </c>
      <c r="AB32" s="518" t="e">
        <f ca="1">+IF(AND(ISNUMBER(OFFSET('Sanitation Data'!$E$6,0,10*ROW('Sanitation Data'!E26))),'Data Summary'!CQ32="Yes"),OFFSET('Sanitation Data'!$E$6,0,10*ROW('Sanitation Data'!E26)),NA())</f>
        <v>#N/A</v>
      </c>
      <c r="AC32" s="518" t="e">
        <f ca="1">+IF(AND(ISNUMBER(OFFSET('Sanitation Data'!$E$10,0,10*ROW('Sanitation Data'!E26))),'Data Summary'!CR32="Yes"),OFFSET('Sanitation Data'!$E$10,0,10*ROW('Sanitation Data'!E26)),NA())</f>
        <v>#N/A</v>
      </c>
      <c r="AD32" s="518" t="e">
        <f ca="1">+IF(AND(ISNUMBER(OFFSET('Sanitation Data'!$E$11,0,10*ROW('Sanitation Data'!E26))),'Data Summary'!CS32="Yes"),OFFSET('Sanitation Data'!$E$11,0,10*ROW('Sanitation Data'!E26)),NA())</f>
        <v>#N/A</v>
      </c>
      <c r="AE32" s="518" t="e">
        <f ca="1">+IF(AND(ISNUMBER(OFFSET('Sanitation Data'!$E$12,0,10*ROW('Sanitation Data'!E26))),'Data Summary'!CT32="Yes"),OFFSET('Sanitation Data'!$E$12,0,10*ROW('Sanitation Data'!E26)),NA())</f>
        <v>#N/A</v>
      </c>
      <c r="AF32" s="518" t="e">
        <f ca="1">+IF(AND(ISNUMBER(OFFSET('Sanitation Data'!$F$4,0,10*ROW('Sanitation Data'!F26))),'Data Summary'!CU32="Yes"),100-OFFSET('Sanitation Data'!$F$4,0,10*ROW('Sanitation Data'!F26)),NA())</f>
        <v>#N/A</v>
      </c>
      <c r="AG32" s="518" t="e">
        <f ca="1">+IF(AND(ISNUMBER(OFFSET('Sanitation Data'!$F$6,0,10*ROW('Sanitation Data'!F26))),'Data Summary'!CV32="Yes"),OFFSET('Sanitation Data'!$F$6,0,10*ROW('Sanitation Data'!F26)),NA())</f>
        <v>#N/A</v>
      </c>
      <c r="AH32" s="518" t="e">
        <f ca="1">+IF(AND(ISNUMBER(OFFSET('Sanitation Data'!$F$10,0,10*ROW('Sanitation Data'!F26))),'Data Summary'!CW32="Yes"),OFFSET('Sanitation Data'!$F$10,0,10*ROW('Sanitation Data'!F26)),NA())</f>
        <v>#N/A</v>
      </c>
      <c r="AI32" s="518" t="e">
        <f ca="1">+IF(AND(ISNUMBER(OFFSET('Sanitation Data'!$F$11,0,10*ROW('Sanitation Data'!F26))),'Data Summary'!CX32="Yes"),OFFSET('Sanitation Data'!$F$11,0,10*ROW('Sanitation Data'!F26)),NA())</f>
        <v>#N/A</v>
      </c>
      <c r="AJ32" s="518" t="e">
        <f ca="1">+IF(AND(ISNUMBER(OFFSET('Sanitation Data'!$F$12,0,10*ROW('Sanitation Data'!F26))),'Data Summary'!CY32="Yes"),OFFSET('Sanitation Data'!$F$12,0,10*ROW('Sanitation Data'!F26)),NA())</f>
        <v>#N/A</v>
      </c>
      <c r="AK32" s="518" t="e">
        <f ca="1">+IF(AND(ISNUMBER(OFFSET('Sanitation Data'!$G$4,0,10*ROW('Sanitation Data'!G26))),'Data Summary'!CZ32="Yes"),100-OFFSET('Sanitation Data'!$G$4,0,10*ROW('Sanitation Data'!G26)),NA())</f>
        <v>#N/A</v>
      </c>
      <c r="AL32" s="518" t="e">
        <f ca="1">+IF(AND(ISNUMBER(OFFSET('Sanitation Data'!$G$6,0,10*ROW('Sanitation Data'!G26))),'Data Summary'!DA32="Yes"),OFFSET('Sanitation Data'!$G$6,0,10*ROW('Sanitation Data'!G26)),NA())</f>
        <v>#N/A</v>
      </c>
      <c r="AM32" s="518" t="e">
        <f ca="1">+IF(AND(ISNUMBER(OFFSET('Sanitation Data'!$G$10,0,10*ROW('Sanitation Data'!G26))),'Data Summary'!DB32="Yes"),OFFSET('Sanitation Data'!$G$10,0,10*ROW('Sanitation Data'!G26)),NA())</f>
        <v>#N/A</v>
      </c>
      <c r="AN32" s="518" t="e">
        <f ca="1">+IF(AND(ISNUMBER(OFFSET('Sanitation Data'!$G$11,0,10*ROW('Sanitation Data'!G26))),'Data Summary'!DC32="Yes"),OFFSET('Sanitation Data'!$G$11,0,10*ROW('Sanitation Data'!G26)),NA())</f>
        <v>#N/A</v>
      </c>
      <c r="AO32" s="518" t="e">
        <f ca="1">+IF(AND(ISNUMBER(OFFSET('Sanitation Data'!$G$12,0,10*ROW('Sanitation Data'!G26))),'Data Summary'!DD32="Yes"),OFFSET('Sanitation Data'!$G$12,0,10*ROW('Sanitation Data'!G26)),NA())</f>
        <v>#N/A</v>
      </c>
      <c r="AP32" s="518" t="e">
        <f ca="1">+IF(AND(ISNUMBER(OFFSET('Sanitation Data'!$H$4,0,10*ROW('Sanitation Data'!H26))),'Data Summary'!DE32="Yes"),100-OFFSET('Sanitation Data'!$H$4,0,10*ROW('Sanitation Data'!H26)),NA())</f>
        <v>#N/A</v>
      </c>
      <c r="AQ32" s="518" t="e">
        <f ca="1">+IF(AND(ISNUMBER(OFFSET('Sanitation Data'!$H$6,0,10*ROW('Sanitation Data'!H26))),'Data Summary'!DF32="Yes"),OFFSET('Sanitation Data'!$H$6,0,10*ROW('Sanitation Data'!H26)),NA())</f>
        <v>#N/A</v>
      </c>
      <c r="AR32" s="518" t="e">
        <f ca="1">+IF(AND(ISNUMBER(OFFSET('Sanitation Data'!$H$10,0,10*ROW('Sanitation Data'!H26))),'Data Summary'!DG32="Yes"),OFFSET('Sanitation Data'!$H$10,0,10*ROW('Sanitation Data'!H26)),NA())</f>
        <v>#N/A</v>
      </c>
      <c r="AS32" s="518" t="e">
        <f ca="1">+IF(AND(ISNUMBER(OFFSET('Sanitation Data'!$H$11,0,10*ROW('Sanitation Data'!H26))),'Data Summary'!DH32="Yes"),OFFSET('Sanitation Data'!$H$11,0,10*ROW('Sanitation Data'!H26)),NA())</f>
        <v>#N/A</v>
      </c>
      <c r="AT32" s="518" t="e">
        <f ca="1">+IF(AND(ISNUMBER(OFFSET('Sanitation Data'!$H$12,0,10*ROW('Sanitation Data'!H26))),'Data Summary'!DI32="Yes"),OFFSET('Sanitation Data'!$H$12,0,10*ROW('Sanitation Data'!H26)),NA())</f>
        <v>#N/A</v>
      </c>
      <c r="AU32" s="518" t="e">
        <f ca="1">+IF(AND(ISNUMBER(OFFSET('Sanitation Data'!$I$4,0,10*ROW('Sanitation Data'!I26))),'Data Summary'!DJ32="Yes"),100-OFFSET('Sanitation Data'!$I$4,0,10*ROW('Sanitation Data'!I26)),NA())</f>
        <v>#N/A</v>
      </c>
      <c r="AV32" s="518" t="e">
        <f ca="1">+IF(AND(ISNUMBER(OFFSET('Sanitation Data'!$I$6,0,10*ROW('Sanitation Data'!I26))),'Data Summary'!DK32="Yes"),OFFSET('Sanitation Data'!$I$6,0,10*ROW('Sanitation Data'!I26)),NA())</f>
        <v>#N/A</v>
      </c>
      <c r="AW32" s="518" t="e">
        <f ca="1">+IF(AND(ISNUMBER(OFFSET('Sanitation Data'!$I$10,0,10*ROW('Sanitation Data'!I26))),'Data Summary'!DL32="Yes"),OFFSET('Sanitation Data'!$I$10,0,10*ROW('Sanitation Data'!I26)),NA())</f>
        <v>#N/A</v>
      </c>
      <c r="AX32" s="518" t="e">
        <f ca="1">+IF(AND(ISNUMBER(OFFSET('Sanitation Data'!$I$11,0,10*ROW('Sanitation Data'!I26))),'Data Summary'!DM32="Yes"),OFFSET('Sanitation Data'!$I$11,0,10*ROW('Sanitation Data'!I26)),NA())</f>
        <v>#N/A</v>
      </c>
      <c r="AY32" s="518" t="e">
        <f ca="1">+IF(AND(ISNUMBER(OFFSET('Sanitation Data'!$I$12,0,10*ROW('Sanitation Data'!I26))),'Data Summary'!DN32="Yes"),OFFSET('Sanitation Data'!$I$12,0,10*ROW('Sanitation Data'!I26)),NA())</f>
        <v>#N/A</v>
      </c>
      <c r="AZ32" s="519" t="e">
        <f ca="1">+IF(AND(ISNUMBER(OFFSET('Hygiene Data'!$D$5,0,10*ROW('Hygiene Data'!D26))),'Data Summary'!DO32="Yes"),OFFSET('Hygiene Data'!$D$5,0,10*ROW('Hygiene Data'!D26)),NA())</f>
        <v>#N/A</v>
      </c>
      <c r="BA32" s="519" t="e">
        <f ca="1">+IF(AND(ISNUMBER(OFFSET('Hygiene Data'!$D$7,0,10*ROW('Hygiene Data'!D26))),'Data Summary'!DP32="Yes"),OFFSET('Hygiene Data'!$D$7,0,10*ROW('Hygiene Data'!D26)),NA())</f>
        <v>#N/A</v>
      </c>
      <c r="BB32" s="519" t="e">
        <f ca="1">+IF(AND(ISNUMBER(OFFSET('Hygiene Data'!$D$9,0,10*ROW('Hygiene Data'!D26))),'Data Summary'!DQ32="Yes"),OFFSET('Hygiene Data'!$D$9,0,10*ROW('Hygiene Data'!D26)),NA())</f>
        <v>#N/A</v>
      </c>
      <c r="BC32" s="519" t="e">
        <f ca="1">+IF(AND(ISNUMBER(OFFSET('Hygiene Data'!$E$5,0,10*ROW('Hygiene Data'!E26))),'Data Summary'!DR32="Yes"),OFFSET('Hygiene Data'!$E$5,0,10*ROW('Hygiene Data'!E26)),NA())</f>
        <v>#N/A</v>
      </c>
      <c r="BD32" s="519" t="e">
        <f ca="1">+IF(AND(ISNUMBER(OFFSET('Hygiene Data'!$E$7,0,10*ROW('Hygiene Data'!E26))),'Data Summary'!DS32="Yes"),OFFSET('Hygiene Data'!$E$7,0,10*ROW('Hygiene Data'!E26)),NA())</f>
        <v>#N/A</v>
      </c>
      <c r="BE32" s="519" t="e">
        <f ca="1">+IF(AND(ISNUMBER(OFFSET('Hygiene Data'!$E$9,0,10*ROW('Hygiene Data'!E26))),'Data Summary'!DT32="Yes"),OFFSET('Hygiene Data'!$E$9,0,10*ROW('Hygiene Data'!E26)),NA())</f>
        <v>#N/A</v>
      </c>
      <c r="BF32" s="519" t="e">
        <f ca="1">+IF(AND(ISNUMBER(OFFSET('Hygiene Data'!$F$5,0,10*ROW('Hygiene Data'!F26))),'Data Summary'!DU32="Yes"),OFFSET('Hygiene Data'!$F$5,0,10*ROW('Hygiene Data'!F26)),NA())</f>
        <v>#N/A</v>
      </c>
      <c r="BG32" s="519" t="e">
        <f ca="1">+IF(AND(ISNUMBER(OFFSET('Hygiene Data'!$F$7,0,10*ROW('Hygiene Data'!F26))),'Data Summary'!DV32="Yes"),OFFSET('Hygiene Data'!$F$7,0,10*ROW('Hygiene Data'!F26)),NA())</f>
        <v>#N/A</v>
      </c>
      <c r="BH32" s="519" t="e">
        <f ca="1">+IF(AND(ISNUMBER(OFFSET('Hygiene Data'!$F$9,0,10*ROW('Hygiene Data'!F26))),'Data Summary'!DW32="Yes"),OFFSET('Hygiene Data'!$F$9,0,10*ROW('Hygiene Data'!F26)),NA())</f>
        <v>#N/A</v>
      </c>
      <c r="BI32" s="519" t="e">
        <f ca="1">+IF(AND(ISNUMBER(OFFSET('Hygiene Data'!$G$5,0,10*ROW('Hygiene Data'!G26))),'Data Summary'!DX32="Yes"),OFFSET('Hygiene Data'!$G$5,0,10*ROW('Hygiene Data'!G26)),NA())</f>
        <v>#N/A</v>
      </c>
      <c r="BJ32" s="519" t="e">
        <f ca="1">+IF(AND(ISNUMBER(OFFSET('Hygiene Data'!$G$7,0,10*ROW('Hygiene Data'!G26))),'Data Summary'!DY32="Yes"),OFFSET('Hygiene Data'!$G$7,0,10*ROW('Hygiene Data'!G26)),NA())</f>
        <v>#N/A</v>
      </c>
      <c r="BK32" s="519" t="e">
        <f ca="1">+IF(AND(ISNUMBER(OFFSET('Hygiene Data'!$G$9,0,10*ROW('Hygiene Data'!G26))),'Data Summary'!DZ32="Yes"),OFFSET('Hygiene Data'!$G$9,0,10*ROW('Hygiene Data'!G26)),NA())</f>
        <v>#N/A</v>
      </c>
      <c r="BL32" s="519" t="e">
        <f ca="1">+IF(AND(ISNUMBER(OFFSET('Hygiene Data'!$H$5,0,10*ROW('Hygiene Data'!H26))),'Data Summary'!EA32="Yes"),OFFSET('Hygiene Data'!$H$5,0,10*ROW('Hygiene Data'!H26)),NA())</f>
        <v>#N/A</v>
      </c>
      <c r="BM32" s="519" t="e">
        <f ca="1">+IF(AND(ISNUMBER(OFFSET('Hygiene Data'!$H$7,0,10*ROW('Hygiene Data'!H26))),'Data Summary'!EB32="Yes"),OFFSET('Hygiene Data'!$H$7,0,10*ROW('Hygiene Data'!H26)),NA())</f>
        <v>#N/A</v>
      </c>
      <c r="BN32" s="519" t="e">
        <f ca="1">+IF(AND(ISNUMBER(OFFSET('Hygiene Data'!$H$9,0,10*ROW('Hygiene Data'!H26))),'Data Summary'!EC32="Yes"),OFFSET('Hygiene Data'!$H$9,0,10*ROW('Hygiene Data'!H26)),NA())</f>
        <v>#N/A</v>
      </c>
      <c r="BO32" s="519" t="e">
        <f ca="1">+IF(AND(ISNUMBER(OFFSET('Hygiene Data'!$I$5,0,10*ROW('Hygiene Data'!I26))),'Data Summary'!ED32="Yes"),OFFSET('Hygiene Data'!$I$5,0,10*ROW('Hygiene Data'!I26)),NA())</f>
        <v>#N/A</v>
      </c>
      <c r="BP32" s="519" t="e">
        <f ca="1">+IF(AND(ISNUMBER(OFFSET('Hygiene Data'!$I$7,0,10*ROW('Hygiene Data'!I26))),'Data Summary'!EE32="Yes"),OFFSET('Hygiene Data'!$I$7,0,10*ROW('Hygiene Data'!I26)),NA())</f>
        <v>#N/A</v>
      </c>
      <c r="BQ32" s="519" t="e">
        <f ca="1">+IF(AND(ISNUMBER(OFFSET('Hygiene Data'!$I$9,0,10*ROW('Hygiene Data'!I26))),'Data Summary'!EF32="Yes"),OFFSET('Hygiene Data'!$I$9,0,10*ROW('Hygiene Data'!I26)),NA())</f>
        <v>#N/A</v>
      </c>
    </row>
    <row r="33" spans="1:69" x14ac:dyDescent="0.25">
      <c r="A33" s="515" t="e">
        <f ca="1">+RIGHT('Data Summary'!A33,LEN('Data Summary'!A33)-9)</f>
        <v>#VALUE!</v>
      </c>
      <c r="B33" s="489" t="str">
        <f ca="1">+IF(ISTEXT('Data Summary'!B33),'Data Summary'!B33,"")</f>
        <v/>
      </c>
      <c r="C33" s="516" t="e">
        <f ca="1">+VALUE('Data Summary'!C33)</f>
        <v>#VALUE!</v>
      </c>
      <c r="D33" s="517" t="e">
        <f ca="1">+IF(AND(ISNUMBER(OFFSET('Water Data'!$D$4,0,10*ROW('Water Data'!D27))),'Data Summary'!BS33="Yes"),100-OFFSET('Water Data'!$D$4,0,10*ROW('Water Data'!D27)),NA())</f>
        <v>#N/A</v>
      </c>
      <c r="E33" s="517" t="e">
        <f ca="1">+IF(AND(ISNUMBER(OFFSET('Water Data'!$D$6,0,10*ROW('Water Data'!D27))),'Data Summary'!BT33="Yes"),OFFSET('Water Data'!$D$6,0,10*ROW('Water Data'!D27)),NA())</f>
        <v>#N/A</v>
      </c>
      <c r="F33" s="517" t="e">
        <f ca="1">+IF(AND(ISNUMBER(OFFSET('Water Data'!$D$9,0,10*ROW('Water Data'!D27))),'Data Summary'!BU33="Yes"),OFFSET('Water Data'!$D$9,0,10*ROW('Water Data'!D27)),NA())</f>
        <v>#N/A</v>
      </c>
      <c r="G33" s="517" t="e">
        <f ca="1">+IF(AND(ISNUMBER(OFFSET('Water Data'!$E$4,0,10*ROW('Water Data'!E27))),'Data Summary'!BV33="Yes"),100-OFFSET('Water Data'!$E$4,0,10*ROW('Water Data'!E27)),NA())</f>
        <v>#N/A</v>
      </c>
      <c r="H33" s="517" t="e">
        <f ca="1">+IF(AND(ISNUMBER(OFFSET('Water Data'!$E$6,0,10*ROW('Water Data'!E27))),'Data Summary'!BW33="Yes"),OFFSET('Water Data'!$E$6,0,10*ROW('Water Data'!E27)),NA())</f>
        <v>#N/A</v>
      </c>
      <c r="I33" s="517" t="e">
        <f ca="1">+IF(AND(ISNUMBER(OFFSET('Water Data'!$E$9,0,10*ROW('Water Data'!E27))),'Data Summary'!BX33="Yes"),OFFSET('Water Data'!$E$9,0,10*ROW('Water Data'!E27)),NA())</f>
        <v>#N/A</v>
      </c>
      <c r="J33" s="517" t="e">
        <f ca="1">+IF(AND(ISNUMBER(OFFSET('Water Data'!$F$4,0,10*ROW('Water Data'!F27))),'Data Summary'!BY33="Yes"),100-OFFSET('Water Data'!$F$4,0,10*ROW('Water Data'!F27)),NA())</f>
        <v>#N/A</v>
      </c>
      <c r="K33" s="517" t="e">
        <f ca="1">+IF(AND(ISNUMBER(OFFSET('Water Data'!$F$6,0,10*ROW('Water Data'!F27))),'Data Summary'!BZ33="Yes"),OFFSET('Water Data'!$F$6,0,10*ROW('Water Data'!F27)),NA())</f>
        <v>#N/A</v>
      </c>
      <c r="L33" s="517" t="e">
        <f ca="1">+IF(AND(ISNUMBER(OFFSET('Water Data'!$F$9,0,10*ROW('Water Data'!F27))),'Data Summary'!CA33="Yes"),OFFSET('Water Data'!$F$9,0,10*ROW('Water Data'!F27)),NA())</f>
        <v>#N/A</v>
      </c>
      <c r="M33" s="517" t="e">
        <f ca="1">+IF(AND(ISNUMBER(OFFSET('Water Data'!$G$4,0,10*ROW('Water Data'!G27))),'Data Summary'!CB33="Yes"),100-OFFSET('Water Data'!$G$4,0,10*ROW('Water Data'!G27)),NA())</f>
        <v>#N/A</v>
      </c>
      <c r="N33" s="517" t="e">
        <f ca="1">+IF(AND(ISNUMBER(OFFSET('Water Data'!$G$6,0,10*ROW('Water Data'!G27))),'Data Summary'!CC33="Yes"),OFFSET('Water Data'!$G$6,0,10*ROW('Water Data'!G27)),NA())</f>
        <v>#N/A</v>
      </c>
      <c r="O33" s="517" t="e">
        <f ca="1">+IF(AND(ISNUMBER(OFFSET('Water Data'!$G$9,0,10*ROW('Water Data'!G27))),'Data Summary'!CD33="Yes"),OFFSET('Water Data'!$G$9,0,10*ROW('Water Data'!G27)),NA())</f>
        <v>#N/A</v>
      </c>
      <c r="P33" s="517" t="e">
        <f ca="1">+IF(AND(ISNUMBER(OFFSET('Water Data'!$H$4,0,10*ROW('Water Data'!H27))),'Data Summary'!CE33="Yes"),100-OFFSET('Water Data'!$H$4,0,10*ROW('Water Data'!H27)),NA())</f>
        <v>#N/A</v>
      </c>
      <c r="Q33" s="517" t="e">
        <f ca="1">+IF(AND(ISNUMBER(OFFSET('Water Data'!$H$6,0,10*ROW('Water Data'!H27))),'Data Summary'!CF33="Yes"),OFFSET('Water Data'!$H$6,0,10*ROW('Water Data'!H27)),NA())</f>
        <v>#N/A</v>
      </c>
      <c r="R33" s="517" t="e">
        <f ca="1">+IF(AND(ISNUMBER(OFFSET('Water Data'!$H$9,0,10*ROW('Water Data'!H27))),'Data Summary'!CG33="Yes"),OFFSET('Water Data'!$H$9,0,10*ROW('Water Data'!H27)),NA())</f>
        <v>#N/A</v>
      </c>
      <c r="S33" s="517" t="e">
        <f ca="1">+IF(AND(ISNUMBER(OFFSET('Water Data'!$I$4,0,10*ROW('Water Data'!I27))),'Data Summary'!CH33="Yes"),100-OFFSET('Water Data'!$I$4,0,10*ROW('Water Data'!I27)),NA())</f>
        <v>#N/A</v>
      </c>
      <c r="T33" s="517" t="e">
        <f ca="1">+IF(AND(ISNUMBER(OFFSET('Water Data'!$I$6,0,10*ROW('Water Data'!I27))),'Data Summary'!CI33="Yes"),OFFSET('Water Data'!$I$6,0,10*ROW('Water Data'!I27)),NA())</f>
        <v>#N/A</v>
      </c>
      <c r="U33" s="517" t="e">
        <f ca="1">+IF(AND(ISNUMBER(OFFSET('Water Data'!$I$9,0,10*ROW('Water Data'!I27))),'Data Summary'!CJ33="Yes"),OFFSET('Water Data'!$I$9,0,10*ROW('Water Data'!I27)),NA())</f>
        <v>#N/A</v>
      </c>
      <c r="V33" s="518" t="e">
        <f ca="1">+IF(AND(ISNUMBER(OFFSET('Sanitation Data'!$D$4,0,10*ROW('Sanitation Data'!D27))),'Data Summary'!CK33="Yes"),100-OFFSET('Sanitation Data'!$D$4,0,10*ROW('Sanitation Data'!D27)),NA())</f>
        <v>#N/A</v>
      </c>
      <c r="W33" s="518" t="e">
        <f ca="1">+IF(AND(ISNUMBER(OFFSET('Sanitation Data'!$D$6,0,10*ROW('Sanitation Data'!D27))),'Data Summary'!CL33="Yes"),OFFSET('Sanitation Data'!$D$6,0,10*ROW('Sanitation Data'!D27)),NA())</f>
        <v>#N/A</v>
      </c>
      <c r="X33" s="518" t="e">
        <f ca="1">+IF(AND(ISNUMBER(OFFSET('Sanitation Data'!$D$10,0,10*ROW('Sanitation Data'!D27))),'Data Summary'!CM33="Yes"),OFFSET('Sanitation Data'!$D$10,0,10*ROW('Sanitation Data'!D27)),NA())</f>
        <v>#N/A</v>
      </c>
      <c r="Y33" s="518" t="e">
        <f ca="1">+IF(AND(ISNUMBER(OFFSET('Sanitation Data'!$D$11,0,10*ROW('Sanitation Data'!D27))),'Data Summary'!CN33="Yes"),OFFSET('Sanitation Data'!$D$11,0,10*ROW('Sanitation Data'!D27)),NA())</f>
        <v>#N/A</v>
      </c>
      <c r="Z33" s="518" t="e">
        <f ca="1">+IF(AND(ISNUMBER(OFFSET('Sanitation Data'!$D$12,0,10*ROW('Sanitation Data'!D27))),'Data Summary'!CO33="Yes"),OFFSET('Sanitation Data'!$D$12,0,10*ROW('Sanitation Data'!D27)),NA())</f>
        <v>#N/A</v>
      </c>
      <c r="AA33" s="518" t="e">
        <f ca="1">+IF(AND(ISNUMBER(OFFSET('Sanitation Data'!$E$4,0,10*ROW('Sanitation Data'!E27))),'Data Summary'!CP33="Yes"),100-OFFSET('Sanitation Data'!$E$4,0,10*ROW('Sanitation Data'!E27)),NA())</f>
        <v>#N/A</v>
      </c>
      <c r="AB33" s="518" t="e">
        <f ca="1">+IF(AND(ISNUMBER(OFFSET('Sanitation Data'!$E$6,0,10*ROW('Sanitation Data'!E27))),'Data Summary'!CQ33="Yes"),OFFSET('Sanitation Data'!$E$6,0,10*ROW('Sanitation Data'!E27)),NA())</f>
        <v>#N/A</v>
      </c>
      <c r="AC33" s="518" t="e">
        <f ca="1">+IF(AND(ISNUMBER(OFFSET('Sanitation Data'!$E$10,0,10*ROW('Sanitation Data'!E27))),'Data Summary'!CR33="Yes"),OFFSET('Sanitation Data'!$E$10,0,10*ROW('Sanitation Data'!E27)),NA())</f>
        <v>#N/A</v>
      </c>
      <c r="AD33" s="518" t="e">
        <f ca="1">+IF(AND(ISNUMBER(OFFSET('Sanitation Data'!$E$11,0,10*ROW('Sanitation Data'!E27))),'Data Summary'!CS33="Yes"),OFFSET('Sanitation Data'!$E$11,0,10*ROW('Sanitation Data'!E27)),NA())</f>
        <v>#N/A</v>
      </c>
      <c r="AE33" s="518" t="e">
        <f ca="1">+IF(AND(ISNUMBER(OFFSET('Sanitation Data'!$E$12,0,10*ROW('Sanitation Data'!E27))),'Data Summary'!CT33="Yes"),OFFSET('Sanitation Data'!$E$12,0,10*ROW('Sanitation Data'!E27)),NA())</f>
        <v>#N/A</v>
      </c>
      <c r="AF33" s="518" t="e">
        <f ca="1">+IF(AND(ISNUMBER(OFFSET('Sanitation Data'!$F$4,0,10*ROW('Sanitation Data'!F27))),'Data Summary'!CU33="Yes"),100-OFFSET('Sanitation Data'!$F$4,0,10*ROW('Sanitation Data'!F27)),NA())</f>
        <v>#N/A</v>
      </c>
      <c r="AG33" s="518" t="e">
        <f ca="1">+IF(AND(ISNUMBER(OFFSET('Sanitation Data'!$F$6,0,10*ROW('Sanitation Data'!F27))),'Data Summary'!CV33="Yes"),OFFSET('Sanitation Data'!$F$6,0,10*ROW('Sanitation Data'!F27)),NA())</f>
        <v>#N/A</v>
      </c>
      <c r="AH33" s="518" t="e">
        <f ca="1">+IF(AND(ISNUMBER(OFFSET('Sanitation Data'!$F$10,0,10*ROW('Sanitation Data'!F27))),'Data Summary'!CW33="Yes"),OFFSET('Sanitation Data'!$F$10,0,10*ROW('Sanitation Data'!F27)),NA())</f>
        <v>#N/A</v>
      </c>
      <c r="AI33" s="518" t="e">
        <f ca="1">+IF(AND(ISNUMBER(OFFSET('Sanitation Data'!$F$11,0,10*ROW('Sanitation Data'!F27))),'Data Summary'!CX33="Yes"),OFFSET('Sanitation Data'!$F$11,0,10*ROW('Sanitation Data'!F27)),NA())</f>
        <v>#N/A</v>
      </c>
      <c r="AJ33" s="518" t="e">
        <f ca="1">+IF(AND(ISNUMBER(OFFSET('Sanitation Data'!$F$12,0,10*ROW('Sanitation Data'!F27))),'Data Summary'!CY33="Yes"),OFFSET('Sanitation Data'!$F$12,0,10*ROW('Sanitation Data'!F27)),NA())</f>
        <v>#N/A</v>
      </c>
      <c r="AK33" s="518" t="e">
        <f ca="1">+IF(AND(ISNUMBER(OFFSET('Sanitation Data'!$G$4,0,10*ROW('Sanitation Data'!G27))),'Data Summary'!CZ33="Yes"),100-OFFSET('Sanitation Data'!$G$4,0,10*ROW('Sanitation Data'!G27)),NA())</f>
        <v>#N/A</v>
      </c>
      <c r="AL33" s="518" t="e">
        <f ca="1">+IF(AND(ISNUMBER(OFFSET('Sanitation Data'!$G$6,0,10*ROW('Sanitation Data'!G27))),'Data Summary'!DA33="Yes"),OFFSET('Sanitation Data'!$G$6,0,10*ROW('Sanitation Data'!G27)),NA())</f>
        <v>#N/A</v>
      </c>
      <c r="AM33" s="518" t="e">
        <f ca="1">+IF(AND(ISNUMBER(OFFSET('Sanitation Data'!$G$10,0,10*ROW('Sanitation Data'!G27))),'Data Summary'!DB33="Yes"),OFFSET('Sanitation Data'!$G$10,0,10*ROW('Sanitation Data'!G27)),NA())</f>
        <v>#N/A</v>
      </c>
      <c r="AN33" s="518" t="e">
        <f ca="1">+IF(AND(ISNUMBER(OFFSET('Sanitation Data'!$G$11,0,10*ROW('Sanitation Data'!G27))),'Data Summary'!DC33="Yes"),OFFSET('Sanitation Data'!$G$11,0,10*ROW('Sanitation Data'!G27)),NA())</f>
        <v>#N/A</v>
      </c>
      <c r="AO33" s="518" t="e">
        <f ca="1">+IF(AND(ISNUMBER(OFFSET('Sanitation Data'!$G$12,0,10*ROW('Sanitation Data'!G27))),'Data Summary'!DD33="Yes"),OFFSET('Sanitation Data'!$G$12,0,10*ROW('Sanitation Data'!G27)),NA())</f>
        <v>#N/A</v>
      </c>
      <c r="AP33" s="518" t="e">
        <f ca="1">+IF(AND(ISNUMBER(OFFSET('Sanitation Data'!$H$4,0,10*ROW('Sanitation Data'!H27))),'Data Summary'!DE33="Yes"),100-OFFSET('Sanitation Data'!$H$4,0,10*ROW('Sanitation Data'!H27)),NA())</f>
        <v>#N/A</v>
      </c>
      <c r="AQ33" s="518" t="e">
        <f ca="1">+IF(AND(ISNUMBER(OFFSET('Sanitation Data'!$H$6,0,10*ROW('Sanitation Data'!H27))),'Data Summary'!DF33="Yes"),OFFSET('Sanitation Data'!$H$6,0,10*ROW('Sanitation Data'!H27)),NA())</f>
        <v>#N/A</v>
      </c>
      <c r="AR33" s="518" t="e">
        <f ca="1">+IF(AND(ISNUMBER(OFFSET('Sanitation Data'!$H$10,0,10*ROW('Sanitation Data'!H27))),'Data Summary'!DG33="Yes"),OFFSET('Sanitation Data'!$H$10,0,10*ROW('Sanitation Data'!H27)),NA())</f>
        <v>#N/A</v>
      </c>
      <c r="AS33" s="518" t="e">
        <f ca="1">+IF(AND(ISNUMBER(OFFSET('Sanitation Data'!$H$11,0,10*ROW('Sanitation Data'!H27))),'Data Summary'!DH33="Yes"),OFFSET('Sanitation Data'!$H$11,0,10*ROW('Sanitation Data'!H27)),NA())</f>
        <v>#N/A</v>
      </c>
      <c r="AT33" s="518" t="e">
        <f ca="1">+IF(AND(ISNUMBER(OFFSET('Sanitation Data'!$H$12,0,10*ROW('Sanitation Data'!H27))),'Data Summary'!DI33="Yes"),OFFSET('Sanitation Data'!$H$12,0,10*ROW('Sanitation Data'!H27)),NA())</f>
        <v>#N/A</v>
      </c>
      <c r="AU33" s="518" t="e">
        <f ca="1">+IF(AND(ISNUMBER(OFFSET('Sanitation Data'!$I$4,0,10*ROW('Sanitation Data'!I27))),'Data Summary'!DJ33="Yes"),100-OFFSET('Sanitation Data'!$I$4,0,10*ROW('Sanitation Data'!I27)),NA())</f>
        <v>#N/A</v>
      </c>
      <c r="AV33" s="518" t="e">
        <f ca="1">+IF(AND(ISNUMBER(OFFSET('Sanitation Data'!$I$6,0,10*ROW('Sanitation Data'!I27))),'Data Summary'!DK33="Yes"),OFFSET('Sanitation Data'!$I$6,0,10*ROW('Sanitation Data'!I27)),NA())</f>
        <v>#N/A</v>
      </c>
      <c r="AW33" s="518" t="e">
        <f ca="1">+IF(AND(ISNUMBER(OFFSET('Sanitation Data'!$I$10,0,10*ROW('Sanitation Data'!I27))),'Data Summary'!DL33="Yes"),OFFSET('Sanitation Data'!$I$10,0,10*ROW('Sanitation Data'!I27)),NA())</f>
        <v>#N/A</v>
      </c>
      <c r="AX33" s="518" t="e">
        <f ca="1">+IF(AND(ISNUMBER(OFFSET('Sanitation Data'!$I$11,0,10*ROW('Sanitation Data'!I27))),'Data Summary'!DM33="Yes"),OFFSET('Sanitation Data'!$I$11,0,10*ROW('Sanitation Data'!I27)),NA())</f>
        <v>#N/A</v>
      </c>
      <c r="AY33" s="518" t="e">
        <f ca="1">+IF(AND(ISNUMBER(OFFSET('Sanitation Data'!$I$12,0,10*ROW('Sanitation Data'!I27))),'Data Summary'!DN33="Yes"),OFFSET('Sanitation Data'!$I$12,0,10*ROW('Sanitation Data'!I27)),NA())</f>
        <v>#N/A</v>
      </c>
      <c r="AZ33" s="519" t="e">
        <f ca="1">+IF(AND(ISNUMBER(OFFSET('Hygiene Data'!$D$5,0,10*ROW('Hygiene Data'!D27))),'Data Summary'!DO33="Yes"),OFFSET('Hygiene Data'!$D$5,0,10*ROW('Hygiene Data'!D27)),NA())</f>
        <v>#N/A</v>
      </c>
      <c r="BA33" s="519" t="e">
        <f ca="1">+IF(AND(ISNUMBER(OFFSET('Hygiene Data'!$D$7,0,10*ROW('Hygiene Data'!D27))),'Data Summary'!DP33="Yes"),OFFSET('Hygiene Data'!$D$7,0,10*ROW('Hygiene Data'!D27)),NA())</f>
        <v>#N/A</v>
      </c>
      <c r="BB33" s="519" t="e">
        <f ca="1">+IF(AND(ISNUMBER(OFFSET('Hygiene Data'!$D$9,0,10*ROW('Hygiene Data'!D27))),'Data Summary'!DQ33="Yes"),OFFSET('Hygiene Data'!$D$9,0,10*ROW('Hygiene Data'!D27)),NA())</f>
        <v>#N/A</v>
      </c>
      <c r="BC33" s="519" t="e">
        <f ca="1">+IF(AND(ISNUMBER(OFFSET('Hygiene Data'!$E$5,0,10*ROW('Hygiene Data'!E27))),'Data Summary'!DR33="Yes"),OFFSET('Hygiene Data'!$E$5,0,10*ROW('Hygiene Data'!E27)),NA())</f>
        <v>#N/A</v>
      </c>
      <c r="BD33" s="519" t="e">
        <f ca="1">+IF(AND(ISNUMBER(OFFSET('Hygiene Data'!$E$7,0,10*ROW('Hygiene Data'!E27))),'Data Summary'!DS33="Yes"),OFFSET('Hygiene Data'!$E$7,0,10*ROW('Hygiene Data'!E27)),NA())</f>
        <v>#N/A</v>
      </c>
      <c r="BE33" s="519" t="e">
        <f ca="1">+IF(AND(ISNUMBER(OFFSET('Hygiene Data'!$E$9,0,10*ROW('Hygiene Data'!E27))),'Data Summary'!DT33="Yes"),OFFSET('Hygiene Data'!$E$9,0,10*ROW('Hygiene Data'!E27)),NA())</f>
        <v>#N/A</v>
      </c>
      <c r="BF33" s="519" t="e">
        <f ca="1">+IF(AND(ISNUMBER(OFFSET('Hygiene Data'!$F$5,0,10*ROW('Hygiene Data'!F27))),'Data Summary'!DU33="Yes"),OFFSET('Hygiene Data'!$F$5,0,10*ROW('Hygiene Data'!F27)),NA())</f>
        <v>#N/A</v>
      </c>
      <c r="BG33" s="519" t="e">
        <f ca="1">+IF(AND(ISNUMBER(OFFSET('Hygiene Data'!$F$7,0,10*ROW('Hygiene Data'!F27))),'Data Summary'!DV33="Yes"),OFFSET('Hygiene Data'!$F$7,0,10*ROW('Hygiene Data'!F27)),NA())</f>
        <v>#N/A</v>
      </c>
      <c r="BH33" s="519" t="e">
        <f ca="1">+IF(AND(ISNUMBER(OFFSET('Hygiene Data'!$F$9,0,10*ROW('Hygiene Data'!F27))),'Data Summary'!DW33="Yes"),OFFSET('Hygiene Data'!$F$9,0,10*ROW('Hygiene Data'!F27)),NA())</f>
        <v>#N/A</v>
      </c>
      <c r="BI33" s="519" t="e">
        <f ca="1">+IF(AND(ISNUMBER(OFFSET('Hygiene Data'!$G$5,0,10*ROW('Hygiene Data'!G27))),'Data Summary'!DX33="Yes"),OFFSET('Hygiene Data'!$G$5,0,10*ROW('Hygiene Data'!G27)),NA())</f>
        <v>#N/A</v>
      </c>
      <c r="BJ33" s="519" t="e">
        <f ca="1">+IF(AND(ISNUMBER(OFFSET('Hygiene Data'!$G$7,0,10*ROW('Hygiene Data'!G27))),'Data Summary'!DY33="Yes"),OFFSET('Hygiene Data'!$G$7,0,10*ROW('Hygiene Data'!G27)),NA())</f>
        <v>#N/A</v>
      </c>
      <c r="BK33" s="519" t="e">
        <f ca="1">+IF(AND(ISNUMBER(OFFSET('Hygiene Data'!$G$9,0,10*ROW('Hygiene Data'!G27))),'Data Summary'!DZ33="Yes"),OFFSET('Hygiene Data'!$G$9,0,10*ROW('Hygiene Data'!G27)),NA())</f>
        <v>#N/A</v>
      </c>
      <c r="BL33" s="519" t="e">
        <f ca="1">+IF(AND(ISNUMBER(OFFSET('Hygiene Data'!$H$5,0,10*ROW('Hygiene Data'!H27))),'Data Summary'!EA33="Yes"),OFFSET('Hygiene Data'!$H$5,0,10*ROW('Hygiene Data'!H27)),NA())</f>
        <v>#N/A</v>
      </c>
      <c r="BM33" s="519" t="e">
        <f ca="1">+IF(AND(ISNUMBER(OFFSET('Hygiene Data'!$H$7,0,10*ROW('Hygiene Data'!H27))),'Data Summary'!EB33="Yes"),OFFSET('Hygiene Data'!$H$7,0,10*ROW('Hygiene Data'!H27)),NA())</f>
        <v>#N/A</v>
      </c>
      <c r="BN33" s="519" t="e">
        <f ca="1">+IF(AND(ISNUMBER(OFFSET('Hygiene Data'!$H$9,0,10*ROW('Hygiene Data'!H27))),'Data Summary'!EC33="Yes"),OFFSET('Hygiene Data'!$H$9,0,10*ROW('Hygiene Data'!H27)),NA())</f>
        <v>#N/A</v>
      </c>
      <c r="BO33" s="519" t="e">
        <f ca="1">+IF(AND(ISNUMBER(OFFSET('Hygiene Data'!$I$5,0,10*ROW('Hygiene Data'!I27))),'Data Summary'!ED33="Yes"),OFFSET('Hygiene Data'!$I$5,0,10*ROW('Hygiene Data'!I27)),NA())</f>
        <v>#N/A</v>
      </c>
      <c r="BP33" s="519" t="e">
        <f ca="1">+IF(AND(ISNUMBER(OFFSET('Hygiene Data'!$I$7,0,10*ROW('Hygiene Data'!I27))),'Data Summary'!EE33="Yes"),OFFSET('Hygiene Data'!$I$7,0,10*ROW('Hygiene Data'!I27)),NA())</f>
        <v>#N/A</v>
      </c>
      <c r="BQ33" s="519" t="e">
        <f ca="1">+IF(AND(ISNUMBER(OFFSET('Hygiene Data'!$I$9,0,10*ROW('Hygiene Data'!I27))),'Data Summary'!EF33="Yes"),OFFSET('Hygiene Data'!$I$9,0,10*ROW('Hygiene Data'!I27)),NA())</f>
        <v>#N/A</v>
      </c>
    </row>
    <row r="34" spans="1:69" x14ac:dyDescent="0.25">
      <c r="A34" s="515" t="e">
        <f ca="1">+RIGHT('Data Summary'!A34,LEN('Data Summary'!A34)-9)</f>
        <v>#VALUE!</v>
      </c>
      <c r="B34" s="489" t="str">
        <f ca="1">+IF(ISTEXT('Data Summary'!B34),'Data Summary'!B34,"")</f>
        <v/>
      </c>
      <c r="C34" s="516" t="e">
        <f ca="1">+VALUE('Data Summary'!C34)</f>
        <v>#VALUE!</v>
      </c>
      <c r="D34" s="517" t="e">
        <f ca="1">+IF(AND(ISNUMBER(OFFSET('Water Data'!$D$4,0,10*ROW('Water Data'!D28))),'Data Summary'!BS34="Yes"),100-OFFSET('Water Data'!$D$4,0,10*ROW('Water Data'!D28)),NA())</f>
        <v>#N/A</v>
      </c>
      <c r="E34" s="517" t="e">
        <f ca="1">+IF(AND(ISNUMBER(OFFSET('Water Data'!$D$6,0,10*ROW('Water Data'!D28))),'Data Summary'!BT34="Yes"),OFFSET('Water Data'!$D$6,0,10*ROW('Water Data'!D28)),NA())</f>
        <v>#N/A</v>
      </c>
      <c r="F34" s="517" t="e">
        <f ca="1">+IF(AND(ISNUMBER(OFFSET('Water Data'!$D$9,0,10*ROW('Water Data'!D28))),'Data Summary'!BU34="Yes"),OFFSET('Water Data'!$D$9,0,10*ROW('Water Data'!D28)),NA())</f>
        <v>#N/A</v>
      </c>
      <c r="G34" s="517" t="e">
        <f ca="1">+IF(AND(ISNUMBER(OFFSET('Water Data'!$E$4,0,10*ROW('Water Data'!E28))),'Data Summary'!BV34="Yes"),100-OFFSET('Water Data'!$E$4,0,10*ROW('Water Data'!E28)),NA())</f>
        <v>#N/A</v>
      </c>
      <c r="H34" s="517" t="e">
        <f ca="1">+IF(AND(ISNUMBER(OFFSET('Water Data'!$E$6,0,10*ROW('Water Data'!E28))),'Data Summary'!BW34="Yes"),OFFSET('Water Data'!$E$6,0,10*ROW('Water Data'!E28)),NA())</f>
        <v>#N/A</v>
      </c>
      <c r="I34" s="517" t="e">
        <f ca="1">+IF(AND(ISNUMBER(OFFSET('Water Data'!$E$9,0,10*ROW('Water Data'!E28))),'Data Summary'!BX34="Yes"),OFFSET('Water Data'!$E$9,0,10*ROW('Water Data'!E28)),NA())</f>
        <v>#N/A</v>
      </c>
      <c r="J34" s="517" t="e">
        <f ca="1">+IF(AND(ISNUMBER(OFFSET('Water Data'!$F$4,0,10*ROW('Water Data'!F28))),'Data Summary'!BY34="Yes"),100-OFFSET('Water Data'!$F$4,0,10*ROW('Water Data'!F28)),NA())</f>
        <v>#N/A</v>
      </c>
      <c r="K34" s="517" t="e">
        <f ca="1">+IF(AND(ISNUMBER(OFFSET('Water Data'!$F$6,0,10*ROW('Water Data'!F28))),'Data Summary'!BZ34="Yes"),OFFSET('Water Data'!$F$6,0,10*ROW('Water Data'!F28)),NA())</f>
        <v>#N/A</v>
      </c>
      <c r="L34" s="517" t="e">
        <f ca="1">+IF(AND(ISNUMBER(OFFSET('Water Data'!$F$9,0,10*ROW('Water Data'!F28))),'Data Summary'!CA34="Yes"),OFFSET('Water Data'!$F$9,0,10*ROW('Water Data'!F28)),NA())</f>
        <v>#N/A</v>
      </c>
      <c r="M34" s="517" t="e">
        <f ca="1">+IF(AND(ISNUMBER(OFFSET('Water Data'!$G$4,0,10*ROW('Water Data'!G28))),'Data Summary'!CB34="Yes"),100-OFFSET('Water Data'!$G$4,0,10*ROW('Water Data'!G28)),NA())</f>
        <v>#N/A</v>
      </c>
      <c r="N34" s="517" t="e">
        <f ca="1">+IF(AND(ISNUMBER(OFFSET('Water Data'!$G$6,0,10*ROW('Water Data'!G28))),'Data Summary'!CC34="Yes"),OFFSET('Water Data'!$G$6,0,10*ROW('Water Data'!G28)),NA())</f>
        <v>#N/A</v>
      </c>
      <c r="O34" s="517" t="e">
        <f ca="1">+IF(AND(ISNUMBER(OFFSET('Water Data'!$G$9,0,10*ROW('Water Data'!G28))),'Data Summary'!CD34="Yes"),OFFSET('Water Data'!$G$9,0,10*ROW('Water Data'!G28)),NA())</f>
        <v>#N/A</v>
      </c>
      <c r="P34" s="517" t="e">
        <f ca="1">+IF(AND(ISNUMBER(OFFSET('Water Data'!$H$4,0,10*ROW('Water Data'!H28))),'Data Summary'!CE34="Yes"),100-OFFSET('Water Data'!$H$4,0,10*ROW('Water Data'!H28)),NA())</f>
        <v>#N/A</v>
      </c>
      <c r="Q34" s="517" t="e">
        <f ca="1">+IF(AND(ISNUMBER(OFFSET('Water Data'!$H$6,0,10*ROW('Water Data'!H28))),'Data Summary'!CF34="Yes"),OFFSET('Water Data'!$H$6,0,10*ROW('Water Data'!H28)),NA())</f>
        <v>#N/A</v>
      </c>
      <c r="R34" s="517" t="e">
        <f ca="1">+IF(AND(ISNUMBER(OFFSET('Water Data'!$H$9,0,10*ROW('Water Data'!H28))),'Data Summary'!CG34="Yes"),OFFSET('Water Data'!$H$9,0,10*ROW('Water Data'!H28)),NA())</f>
        <v>#N/A</v>
      </c>
      <c r="S34" s="517" t="e">
        <f ca="1">+IF(AND(ISNUMBER(OFFSET('Water Data'!$I$4,0,10*ROW('Water Data'!I28))),'Data Summary'!CH34="Yes"),100-OFFSET('Water Data'!$I$4,0,10*ROW('Water Data'!I28)),NA())</f>
        <v>#N/A</v>
      </c>
      <c r="T34" s="517" t="e">
        <f ca="1">+IF(AND(ISNUMBER(OFFSET('Water Data'!$I$6,0,10*ROW('Water Data'!I28))),'Data Summary'!CI34="Yes"),OFFSET('Water Data'!$I$6,0,10*ROW('Water Data'!I28)),NA())</f>
        <v>#N/A</v>
      </c>
      <c r="U34" s="517" t="e">
        <f ca="1">+IF(AND(ISNUMBER(OFFSET('Water Data'!$I$9,0,10*ROW('Water Data'!I28))),'Data Summary'!CJ34="Yes"),OFFSET('Water Data'!$I$9,0,10*ROW('Water Data'!I28)),NA())</f>
        <v>#N/A</v>
      </c>
      <c r="V34" s="518" t="e">
        <f ca="1">+IF(AND(ISNUMBER(OFFSET('Sanitation Data'!$D$4,0,10*ROW('Sanitation Data'!D28))),'Data Summary'!CK34="Yes"),100-OFFSET('Sanitation Data'!$D$4,0,10*ROW('Sanitation Data'!D28)),NA())</f>
        <v>#N/A</v>
      </c>
      <c r="W34" s="518" t="e">
        <f ca="1">+IF(AND(ISNUMBER(OFFSET('Sanitation Data'!$D$6,0,10*ROW('Sanitation Data'!D28))),'Data Summary'!CL34="Yes"),OFFSET('Sanitation Data'!$D$6,0,10*ROW('Sanitation Data'!D28)),NA())</f>
        <v>#N/A</v>
      </c>
      <c r="X34" s="518" t="e">
        <f ca="1">+IF(AND(ISNUMBER(OFFSET('Sanitation Data'!$D$10,0,10*ROW('Sanitation Data'!D28))),'Data Summary'!CM34="Yes"),OFFSET('Sanitation Data'!$D$10,0,10*ROW('Sanitation Data'!D28)),NA())</f>
        <v>#N/A</v>
      </c>
      <c r="Y34" s="518" t="e">
        <f ca="1">+IF(AND(ISNUMBER(OFFSET('Sanitation Data'!$D$11,0,10*ROW('Sanitation Data'!D28))),'Data Summary'!CN34="Yes"),OFFSET('Sanitation Data'!$D$11,0,10*ROW('Sanitation Data'!D28)),NA())</f>
        <v>#N/A</v>
      </c>
      <c r="Z34" s="518" t="e">
        <f ca="1">+IF(AND(ISNUMBER(OFFSET('Sanitation Data'!$D$12,0,10*ROW('Sanitation Data'!D28))),'Data Summary'!CO34="Yes"),OFFSET('Sanitation Data'!$D$12,0,10*ROW('Sanitation Data'!D28)),NA())</f>
        <v>#N/A</v>
      </c>
      <c r="AA34" s="518" t="e">
        <f ca="1">+IF(AND(ISNUMBER(OFFSET('Sanitation Data'!$E$4,0,10*ROW('Sanitation Data'!E28))),'Data Summary'!CP34="Yes"),100-OFFSET('Sanitation Data'!$E$4,0,10*ROW('Sanitation Data'!E28)),NA())</f>
        <v>#N/A</v>
      </c>
      <c r="AB34" s="518" t="e">
        <f ca="1">+IF(AND(ISNUMBER(OFFSET('Sanitation Data'!$E$6,0,10*ROW('Sanitation Data'!E28))),'Data Summary'!CQ34="Yes"),OFFSET('Sanitation Data'!$E$6,0,10*ROW('Sanitation Data'!E28)),NA())</f>
        <v>#N/A</v>
      </c>
      <c r="AC34" s="518" t="e">
        <f ca="1">+IF(AND(ISNUMBER(OFFSET('Sanitation Data'!$E$10,0,10*ROW('Sanitation Data'!E28))),'Data Summary'!CR34="Yes"),OFFSET('Sanitation Data'!$E$10,0,10*ROW('Sanitation Data'!E28)),NA())</f>
        <v>#N/A</v>
      </c>
      <c r="AD34" s="518" t="e">
        <f ca="1">+IF(AND(ISNUMBER(OFFSET('Sanitation Data'!$E$11,0,10*ROW('Sanitation Data'!E28))),'Data Summary'!CS34="Yes"),OFFSET('Sanitation Data'!$E$11,0,10*ROW('Sanitation Data'!E28)),NA())</f>
        <v>#N/A</v>
      </c>
      <c r="AE34" s="518" t="e">
        <f ca="1">+IF(AND(ISNUMBER(OFFSET('Sanitation Data'!$E$12,0,10*ROW('Sanitation Data'!E28))),'Data Summary'!CT34="Yes"),OFFSET('Sanitation Data'!$E$12,0,10*ROW('Sanitation Data'!E28)),NA())</f>
        <v>#N/A</v>
      </c>
      <c r="AF34" s="518" t="e">
        <f ca="1">+IF(AND(ISNUMBER(OFFSET('Sanitation Data'!$F$4,0,10*ROW('Sanitation Data'!F28))),'Data Summary'!CU34="Yes"),100-OFFSET('Sanitation Data'!$F$4,0,10*ROW('Sanitation Data'!F28)),NA())</f>
        <v>#N/A</v>
      </c>
      <c r="AG34" s="518" t="e">
        <f ca="1">+IF(AND(ISNUMBER(OFFSET('Sanitation Data'!$F$6,0,10*ROW('Sanitation Data'!F28))),'Data Summary'!CV34="Yes"),OFFSET('Sanitation Data'!$F$6,0,10*ROW('Sanitation Data'!F28)),NA())</f>
        <v>#N/A</v>
      </c>
      <c r="AH34" s="518" t="e">
        <f ca="1">+IF(AND(ISNUMBER(OFFSET('Sanitation Data'!$F$10,0,10*ROW('Sanitation Data'!F28))),'Data Summary'!CW34="Yes"),OFFSET('Sanitation Data'!$F$10,0,10*ROW('Sanitation Data'!F28)),NA())</f>
        <v>#N/A</v>
      </c>
      <c r="AI34" s="518" t="e">
        <f ca="1">+IF(AND(ISNUMBER(OFFSET('Sanitation Data'!$F$11,0,10*ROW('Sanitation Data'!F28))),'Data Summary'!CX34="Yes"),OFFSET('Sanitation Data'!$F$11,0,10*ROW('Sanitation Data'!F28)),NA())</f>
        <v>#N/A</v>
      </c>
      <c r="AJ34" s="518" t="e">
        <f ca="1">+IF(AND(ISNUMBER(OFFSET('Sanitation Data'!$F$12,0,10*ROW('Sanitation Data'!F28))),'Data Summary'!CY34="Yes"),OFFSET('Sanitation Data'!$F$12,0,10*ROW('Sanitation Data'!F28)),NA())</f>
        <v>#N/A</v>
      </c>
      <c r="AK34" s="518" t="e">
        <f ca="1">+IF(AND(ISNUMBER(OFFSET('Sanitation Data'!$G$4,0,10*ROW('Sanitation Data'!G28))),'Data Summary'!CZ34="Yes"),100-OFFSET('Sanitation Data'!$G$4,0,10*ROW('Sanitation Data'!G28)),NA())</f>
        <v>#N/A</v>
      </c>
      <c r="AL34" s="518" t="e">
        <f ca="1">+IF(AND(ISNUMBER(OFFSET('Sanitation Data'!$G$6,0,10*ROW('Sanitation Data'!G28))),'Data Summary'!DA34="Yes"),OFFSET('Sanitation Data'!$G$6,0,10*ROW('Sanitation Data'!G28)),NA())</f>
        <v>#N/A</v>
      </c>
      <c r="AM34" s="518" t="e">
        <f ca="1">+IF(AND(ISNUMBER(OFFSET('Sanitation Data'!$G$10,0,10*ROW('Sanitation Data'!G28))),'Data Summary'!DB34="Yes"),OFFSET('Sanitation Data'!$G$10,0,10*ROW('Sanitation Data'!G28)),NA())</f>
        <v>#N/A</v>
      </c>
      <c r="AN34" s="518" t="e">
        <f ca="1">+IF(AND(ISNUMBER(OFFSET('Sanitation Data'!$G$11,0,10*ROW('Sanitation Data'!G28))),'Data Summary'!DC34="Yes"),OFFSET('Sanitation Data'!$G$11,0,10*ROW('Sanitation Data'!G28)),NA())</f>
        <v>#N/A</v>
      </c>
      <c r="AO34" s="518" t="e">
        <f ca="1">+IF(AND(ISNUMBER(OFFSET('Sanitation Data'!$G$12,0,10*ROW('Sanitation Data'!G28))),'Data Summary'!DD34="Yes"),OFFSET('Sanitation Data'!$G$12,0,10*ROW('Sanitation Data'!G28)),NA())</f>
        <v>#N/A</v>
      </c>
      <c r="AP34" s="518" t="e">
        <f ca="1">+IF(AND(ISNUMBER(OFFSET('Sanitation Data'!$H$4,0,10*ROW('Sanitation Data'!H28))),'Data Summary'!DE34="Yes"),100-OFFSET('Sanitation Data'!$H$4,0,10*ROW('Sanitation Data'!H28)),NA())</f>
        <v>#N/A</v>
      </c>
      <c r="AQ34" s="518" t="e">
        <f ca="1">+IF(AND(ISNUMBER(OFFSET('Sanitation Data'!$H$6,0,10*ROW('Sanitation Data'!H28))),'Data Summary'!DF34="Yes"),OFFSET('Sanitation Data'!$H$6,0,10*ROW('Sanitation Data'!H28)),NA())</f>
        <v>#N/A</v>
      </c>
      <c r="AR34" s="518" t="e">
        <f ca="1">+IF(AND(ISNUMBER(OFFSET('Sanitation Data'!$H$10,0,10*ROW('Sanitation Data'!H28))),'Data Summary'!DG34="Yes"),OFFSET('Sanitation Data'!$H$10,0,10*ROW('Sanitation Data'!H28)),NA())</f>
        <v>#N/A</v>
      </c>
      <c r="AS34" s="518" t="e">
        <f ca="1">+IF(AND(ISNUMBER(OFFSET('Sanitation Data'!$H$11,0,10*ROW('Sanitation Data'!H28))),'Data Summary'!DH34="Yes"),OFFSET('Sanitation Data'!$H$11,0,10*ROW('Sanitation Data'!H28)),NA())</f>
        <v>#N/A</v>
      </c>
      <c r="AT34" s="518" t="e">
        <f ca="1">+IF(AND(ISNUMBER(OFFSET('Sanitation Data'!$H$12,0,10*ROW('Sanitation Data'!H28))),'Data Summary'!DI34="Yes"),OFFSET('Sanitation Data'!$H$12,0,10*ROW('Sanitation Data'!H28)),NA())</f>
        <v>#N/A</v>
      </c>
      <c r="AU34" s="518" t="e">
        <f ca="1">+IF(AND(ISNUMBER(OFFSET('Sanitation Data'!$I$4,0,10*ROW('Sanitation Data'!I28))),'Data Summary'!DJ34="Yes"),100-OFFSET('Sanitation Data'!$I$4,0,10*ROW('Sanitation Data'!I28)),NA())</f>
        <v>#N/A</v>
      </c>
      <c r="AV34" s="518" t="e">
        <f ca="1">+IF(AND(ISNUMBER(OFFSET('Sanitation Data'!$I$6,0,10*ROW('Sanitation Data'!I28))),'Data Summary'!DK34="Yes"),OFFSET('Sanitation Data'!$I$6,0,10*ROW('Sanitation Data'!I28)),NA())</f>
        <v>#N/A</v>
      </c>
      <c r="AW34" s="518" t="e">
        <f ca="1">+IF(AND(ISNUMBER(OFFSET('Sanitation Data'!$I$10,0,10*ROW('Sanitation Data'!I28))),'Data Summary'!DL34="Yes"),OFFSET('Sanitation Data'!$I$10,0,10*ROW('Sanitation Data'!I28)),NA())</f>
        <v>#N/A</v>
      </c>
      <c r="AX34" s="518" t="e">
        <f ca="1">+IF(AND(ISNUMBER(OFFSET('Sanitation Data'!$I$11,0,10*ROW('Sanitation Data'!I28))),'Data Summary'!DM34="Yes"),OFFSET('Sanitation Data'!$I$11,0,10*ROW('Sanitation Data'!I28)),NA())</f>
        <v>#N/A</v>
      </c>
      <c r="AY34" s="518" t="e">
        <f ca="1">+IF(AND(ISNUMBER(OFFSET('Sanitation Data'!$I$12,0,10*ROW('Sanitation Data'!I28))),'Data Summary'!DN34="Yes"),OFFSET('Sanitation Data'!$I$12,0,10*ROW('Sanitation Data'!I28)),NA())</f>
        <v>#N/A</v>
      </c>
      <c r="AZ34" s="519" t="e">
        <f ca="1">+IF(AND(ISNUMBER(OFFSET('Hygiene Data'!$D$5,0,10*ROW('Hygiene Data'!D28))),'Data Summary'!DO34="Yes"),OFFSET('Hygiene Data'!$D$5,0,10*ROW('Hygiene Data'!D28)),NA())</f>
        <v>#N/A</v>
      </c>
      <c r="BA34" s="519" t="e">
        <f ca="1">+IF(AND(ISNUMBER(OFFSET('Hygiene Data'!$D$7,0,10*ROW('Hygiene Data'!D28))),'Data Summary'!DP34="Yes"),OFFSET('Hygiene Data'!$D$7,0,10*ROW('Hygiene Data'!D28)),NA())</f>
        <v>#N/A</v>
      </c>
      <c r="BB34" s="519" t="e">
        <f ca="1">+IF(AND(ISNUMBER(OFFSET('Hygiene Data'!$D$9,0,10*ROW('Hygiene Data'!D28))),'Data Summary'!DQ34="Yes"),OFFSET('Hygiene Data'!$D$9,0,10*ROW('Hygiene Data'!D28)),NA())</f>
        <v>#N/A</v>
      </c>
      <c r="BC34" s="519" t="e">
        <f ca="1">+IF(AND(ISNUMBER(OFFSET('Hygiene Data'!$E$5,0,10*ROW('Hygiene Data'!E28))),'Data Summary'!DR34="Yes"),OFFSET('Hygiene Data'!$E$5,0,10*ROW('Hygiene Data'!E28)),NA())</f>
        <v>#N/A</v>
      </c>
      <c r="BD34" s="519" t="e">
        <f ca="1">+IF(AND(ISNUMBER(OFFSET('Hygiene Data'!$E$7,0,10*ROW('Hygiene Data'!E28))),'Data Summary'!DS34="Yes"),OFFSET('Hygiene Data'!$E$7,0,10*ROW('Hygiene Data'!E28)),NA())</f>
        <v>#N/A</v>
      </c>
      <c r="BE34" s="519" t="e">
        <f ca="1">+IF(AND(ISNUMBER(OFFSET('Hygiene Data'!$E$9,0,10*ROW('Hygiene Data'!E28))),'Data Summary'!DT34="Yes"),OFFSET('Hygiene Data'!$E$9,0,10*ROW('Hygiene Data'!E28)),NA())</f>
        <v>#N/A</v>
      </c>
      <c r="BF34" s="519" t="e">
        <f ca="1">+IF(AND(ISNUMBER(OFFSET('Hygiene Data'!$F$5,0,10*ROW('Hygiene Data'!F28))),'Data Summary'!DU34="Yes"),OFFSET('Hygiene Data'!$F$5,0,10*ROW('Hygiene Data'!F28)),NA())</f>
        <v>#N/A</v>
      </c>
      <c r="BG34" s="519" t="e">
        <f ca="1">+IF(AND(ISNUMBER(OFFSET('Hygiene Data'!$F$7,0,10*ROW('Hygiene Data'!F28))),'Data Summary'!DV34="Yes"),OFFSET('Hygiene Data'!$F$7,0,10*ROW('Hygiene Data'!F28)),NA())</f>
        <v>#N/A</v>
      </c>
      <c r="BH34" s="519" t="e">
        <f ca="1">+IF(AND(ISNUMBER(OFFSET('Hygiene Data'!$F$9,0,10*ROW('Hygiene Data'!F28))),'Data Summary'!DW34="Yes"),OFFSET('Hygiene Data'!$F$9,0,10*ROW('Hygiene Data'!F28)),NA())</f>
        <v>#N/A</v>
      </c>
      <c r="BI34" s="519" t="e">
        <f ca="1">+IF(AND(ISNUMBER(OFFSET('Hygiene Data'!$G$5,0,10*ROW('Hygiene Data'!G28))),'Data Summary'!DX34="Yes"),OFFSET('Hygiene Data'!$G$5,0,10*ROW('Hygiene Data'!G28)),NA())</f>
        <v>#N/A</v>
      </c>
      <c r="BJ34" s="519" t="e">
        <f ca="1">+IF(AND(ISNUMBER(OFFSET('Hygiene Data'!$G$7,0,10*ROW('Hygiene Data'!G28))),'Data Summary'!DY34="Yes"),OFFSET('Hygiene Data'!$G$7,0,10*ROW('Hygiene Data'!G28)),NA())</f>
        <v>#N/A</v>
      </c>
      <c r="BK34" s="519" t="e">
        <f ca="1">+IF(AND(ISNUMBER(OFFSET('Hygiene Data'!$G$9,0,10*ROW('Hygiene Data'!G28))),'Data Summary'!DZ34="Yes"),OFFSET('Hygiene Data'!$G$9,0,10*ROW('Hygiene Data'!G28)),NA())</f>
        <v>#N/A</v>
      </c>
      <c r="BL34" s="519" t="e">
        <f ca="1">+IF(AND(ISNUMBER(OFFSET('Hygiene Data'!$H$5,0,10*ROW('Hygiene Data'!H28))),'Data Summary'!EA34="Yes"),OFFSET('Hygiene Data'!$H$5,0,10*ROW('Hygiene Data'!H28)),NA())</f>
        <v>#N/A</v>
      </c>
      <c r="BM34" s="519" t="e">
        <f ca="1">+IF(AND(ISNUMBER(OFFSET('Hygiene Data'!$H$7,0,10*ROW('Hygiene Data'!H28))),'Data Summary'!EB34="Yes"),OFFSET('Hygiene Data'!$H$7,0,10*ROW('Hygiene Data'!H28)),NA())</f>
        <v>#N/A</v>
      </c>
      <c r="BN34" s="519" t="e">
        <f ca="1">+IF(AND(ISNUMBER(OFFSET('Hygiene Data'!$H$9,0,10*ROW('Hygiene Data'!H28))),'Data Summary'!EC34="Yes"),OFFSET('Hygiene Data'!$H$9,0,10*ROW('Hygiene Data'!H28)),NA())</f>
        <v>#N/A</v>
      </c>
      <c r="BO34" s="519" t="e">
        <f ca="1">+IF(AND(ISNUMBER(OFFSET('Hygiene Data'!$I$5,0,10*ROW('Hygiene Data'!I28))),'Data Summary'!ED34="Yes"),OFFSET('Hygiene Data'!$I$5,0,10*ROW('Hygiene Data'!I28)),NA())</f>
        <v>#N/A</v>
      </c>
      <c r="BP34" s="519" t="e">
        <f ca="1">+IF(AND(ISNUMBER(OFFSET('Hygiene Data'!$I$7,0,10*ROW('Hygiene Data'!I28))),'Data Summary'!EE34="Yes"),OFFSET('Hygiene Data'!$I$7,0,10*ROW('Hygiene Data'!I28)),NA())</f>
        <v>#N/A</v>
      </c>
      <c r="BQ34" s="519" t="e">
        <f ca="1">+IF(AND(ISNUMBER(OFFSET('Hygiene Data'!$I$9,0,10*ROW('Hygiene Data'!I28))),'Data Summary'!EF34="Yes"),OFFSET('Hygiene Data'!$I$9,0,10*ROW('Hygiene Data'!I28)),NA())</f>
        <v>#N/A</v>
      </c>
    </row>
    <row r="35" spans="1:69" x14ac:dyDescent="0.25">
      <c r="A35" s="515" t="e">
        <f ca="1">+RIGHT('Data Summary'!A35,LEN('Data Summary'!A35)-9)</f>
        <v>#VALUE!</v>
      </c>
      <c r="B35" s="489" t="str">
        <f ca="1">+IF(ISTEXT('Data Summary'!B35),'Data Summary'!B35,"")</f>
        <v/>
      </c>
      <c r="C35" s="516" t="e">
        <f ca="1">+VALUE('Data Summary'!C35)</f>
        <v>#VALUE!</v>
      </c>
      <c r="D35" s="517" t="e">
        <f ca="1">+IF(AND(ISNUMBER(OFFSET('Water Data'!$D$4,0,10*ROW('Water Data'!D29))),'Data Summary'!BS35="Yes"),100-OFFSET('Water Data'!$D$4,0,10*ROW('Water Data'!D29)),NA())</f>
        <v>#N/A</v>
      </c>
      <c r="E35" s="517" t="e">
        <f ca="1">+IF(AND(ISNUMBER(OFFSET('Water Data'!$D$6,0,10*ROW('Water Data'!D29))),'Data Summary'!BT35="Yes"),OFFSET('Water Data'!$D$6,0,10*ROW('Water Data'!D29)),NA())</f>
        <v>#N/A</v>
      </c>
      <c r="F35" s="517" t="e">
        <f ca="1">+IF(AND(ISNUMBER(OFFSET('Water Data'!$D$9,0,10*ROW('Water Data'!D29))),'Data Summary'!BU35="Yes"),OFFSET('Water Data'!$D$9,0,10*ROW('Water Data'!D29)),NA())</f>
        <v>#N/A</v>
      </c>
      <c r="G35" s="517" t="e">
        <f ca="1">+IF(AND(ISNUMBER(OFFSET('Water Data'!$E$4,0,10*ROW('Water Data'!E29))),'Data Summary'!BV35="Yes"),100-OFFSET('Water Data'!$E$4,0,10*ROW('Water Data'!E29)),NA())</f>
        <v>#N/A</v>
      </c>
      <c r="H35" s="517" t="e">
        <f ca="1">+IF(AND(ISNUMBER(OFFSET('Water Data'!$E$6,0,10*ROW('Water Data'!E29))),'Data Summary'!BW35="Yes"),OFFSET('Water Data'!$E$6,0,10*ROW('Water Data'!E29)),NA())</f>
        <v>#N/A</v>
      </c>
      <c r="I35" s="517" t="e">
        <f ca="1">+IF(AND(ISNUMBER(OFFSET('Water Data'!$E$9,0,10*ROW('Water Data'!E29))),'Data Summary'!BX35="Yes"),OFFSET('Water Data'!$E$9,0,10*ROW('Water Data'!E29)),NA())</f>
        <v>#N/A</v>
      </c>
      <c r="J35" s="517" t="e">
        <f ca="1">+IF(AND(ISNUMBER(OFFSET('Water Data'!$F$4,0,10*ROW('Water Data'!F29))),'Data Summary'!BY35="Yes"),100-OFFSET('Water Data'!$F$4,0,10*ROW('Water Data'!F29)),NA())</f>
        <v>#N/A</v>
      </c>
      <c r="K35" s="517" t="e">
        <f ca="1">+IF(AND(ISNUMBER(OFFSET('Water Data'!$F$6,0,10*ROW('Water Data'!F29))),'Data Summary'!BZ35="Yes"),OFFSET('Water Data'!$F$6,0,10*ROW('Water Data'!F29)),NA())</f>
        <v>#N/A</v>
      </c>
      <c r="L35" s="517" t="e">
        <f ca="1">+IF(AND(ISNUMBER(OFFSET('Water Data'!$F$9,0,10*ROW('Water Data'!F29))),'Data Summary'!CA35="Yes"),OFFSET('Water Data'!$F$9,0,10*ROW('Water Data'!F29)),NA())</f>
        <v>#N/A</v>
      </c>
      <c r="M35" s="517" t="e">
        <f ca="1">+IF(AND(ISNUMBER(OFFSET('Water Data'!$G$4,0,10*ROW('Water Data'!G29))),'Data Summary'!CB35="Yes"),100-OFFSET('Water Data'!$G$4,0,10*ROW('Water Data'!G29)),NA())</f>
        <v>#N/A</v>
      </c>
      <c r="N35" s="517" t="e">
        <f ca="1">+IF(AND(ISNUMBER(OFFSET('Water Data'!$G$6,0,10*ROW('Water Data'!G29))),'Data Summary'!CC35="Yes"),OFFSET('Water Data'!$G$6,0,10*ROW('Water Data'!G29)),NA())</f>
        <v>#N/A</v>
      </c>
      <c r="O35" s="517" t="e">
        <f ca="1">+IF(AND(ISNUMBER(OFFSET('Water Data'!$G$9,0,10*ROW('Water Data'!G29))),'Data Summary'!CD35="Yes"),OFFSET('Water Data'!$G$9,0,10*ROW('Water Data'!G29)),NA())</f>
        <v>#N/A</v>
      </c>
      <c r="P35" s="517" t="e">
        <f ca="1">+IF(AND(ISNUMBER(OFFSET('Water Data'!$H$4,0,10*ROW('Water Data'!H29))),'Data Summary'!CE35="Yes"),100-OFFSET('Water Data'!$H$4,0,10*ROW('Water Data'!H29)),NA())</f>
        <v>#N/A</v>
      </c>
      <c r="Q35" s="517" t="e">
        <f ca="1">+IF(AND(ISNUMBER(OFFSET('Water Data'!$H$6,0,10*ROW('Water Data'!H29))),'Data Summary'!CF35="Yes"),OFFSET('Water Data'!$H$6,0,10*ROW('Water Data'!H29)),NA())</f>
        <v>#N/A</v>
      </c>
      <c r="R35" s="517" t="e">
        <f ca="1">+IF(AND(ISNUMBER(OFFSET('Water Data'!$H$9,0,10*ROW('Water Data'!H29))),'Data Summary'!CG35="Yes"),OFFSET('Water Data'!$H$9,0,10*ROW('Water Data'!H29)),NA())</f>
        <v>#N/A</v>
      </c>
      <c r="S35" s="517" t="e">
        <f ca="1">+IF(AND(ISNUMBER(OFFSET('Water Data'!$I$4,0,10*ROW('Water Data'!I29))),'Data Summary'!CH35="Yes"),100-OFFSET('Water Data'!$I$4,0,10*ROW('Water Data'!I29)),NA())</f>
        <v>#N/A</v>
      </c>
      <c r="T35" s="517" t="e">
        <f ca="1">+IF(AND(ISNUMBER(OFFSET('Water Data'!$I$6,0,10*ROW('Water Data'!I29))),'Data Summary'!CI35="Yes"),OFFSET('Water Data'!$I$6,0,10*ROW('Water Data'!I29)),NA())</f>
        <v>#N/A</v>
      </c>
      <c r="U35" s="517" t="e">
        <f ca="1">+IF(AND(ISNUMBER(OFFSET('Water Data'!$I$9,0,10*ROW('Water Data'!I29))),'Data Summary'!CJ35="Yes"),OFFSET('Water Data'!$I$9,0,10*ROW('Water Data'!I29)),NA())</f>
        <v>#N/A</v>
      </c>
      <c r="V35" s="518" t="e">
        <f ca="1">+IF(AND(ISNUMBER(OFFSET('Sanitation Data'!$D$4,0,10*ROW('Sanitation Data'!D29))),'Data Summary'!CK35="Yes"),100-OFFSET('Sanitation Data'!$D$4,0,10*ROW('Sanitation Data'!D29)),NA())</f>
        <v>#N/A</v>
      </c>
      <c r="W35" s="518" t="e">
        <f ca="1">+IF(AND(ISNUMBER(OFFSET('Sanitation Data'!$D$6,0,10*ROW('Sanitation Data'!D29))),'Data Summary'!CL35="Yes"),OFFSET('Sanitation Data'!$D$6,0,10*ROW('Sanitation Data'!D29)),NA())</f>
        <v>#N/A</v>
      </c>
      <c r="X35" s="518" t="e">
        <f ca="1">+IF(AND(ISNUMBER(OFFSET('Sanitation Data'!$D$10,0,10*ROW('Sanitation Data'!D29))),'Data Summary'!CM35="Yes"),OFFSET('Sanitation Data'!$D$10,0,10*ROW('Sanitation Data'!D29)),NA())</f>
        <v>#N/A</v>
      </c>
      <c r="Y35" s="518" t="e">
        <f ca="1">+IF(AND(ISNUMBER(OFFSET('Sanitation Data'!$D$11,0,10*ROW('Sanitation Data'!D29))),'Data Summary'!CN35="Yes"),OFFSET('Sanitation Data'!$D$11,0,10*ROW('Sanitation Data'!D29)),NA())</f>
        <v>#N/A</v>
      </c>
      <c r="Z35" s="518" t="e">
        <f ca="1">+IF(AND(ISNUMBER(OFFSET('Sanitation Data'!$D$12,0,10*ROW('Sanitation Data'!D29))),'Data Summary'!CO35="Yes"),OFFSET('Sanitation Data'!$D$12,0,10*ROW('Sanitation Data'!D29)),NA())</f>
        <v>#N/A</v>
      </c>
      <c r="AA35" s="518" t="e">
        <f ca="1">+IF(AND(ISNUMBER(OFFSET('Sanitation Data'!$E$4,0,10*ROW('Sanitation Data'!E29))),'Data Summary'!CP35="Yes"),100-OFFSET('Sanitation Data'!$E$4,0,10*ROW('Sanitation Data'!E29)),NA())</f>
        <v>#N/A</v>
      </c>
      <c r="AB35" s="518" t="e">
        <f ca="1">+IF(AND(ISNUMBER(OFFSET('Sanitation Data'!$E$6,0,10*ROW('Sanitation Data'!E29))),'Data Summary'!CQ35="Yes"),OFFSET('Sanitation Data'!$E$6,0,10*ROW('Sanitation Data'!E29)),NA())</f>
        <v>#N/A</v>
      </c>
      <c r="AC35" s="518" t="e">
        <f ca="1">+IF(AND(ISNUMBER(OFFSET('Sanitation Data'!$E$10,0,10*ROW('Sanitation Data'!E29))),'Data Summary'!CR35="Yes"),OFFSET('Sanitation Data'!$E$10,0,10*ROW('Sanitation Data'!E29)),NA())</f>
        <v>#N/A</v>
      </c>
      <c r="AD35" s="518" t="e">
        <f ca="1">+IF(AND(ISNUMBER(OFFSET('Sanitation Data'!$E$11,0,10*ROW('Sanitation Data'!E29))),'Data Summary'!CS35="Yes"),OFFSET('Sanitation Data'!$E$11,0,10*ROW('Sanitation Data'!E29)),NA())</f>
        <v>#N/A</v>
      </c>
      <c r="AE35" s="518" t="e">
        <f ca="1">+IF(AND(ISNUMBER(OFFSET('Sanitation Data'!$E$12,0,10*ROW('Sanitation Data'!E29))),'Data Summary'!CT35="Yes"),OFFSET('Sanitation Data'!$E$12,0,10*ROW('Sanitation Data'!E29)),NA())</f>
        <v>#N/A</v>
      </c>
      <c r="AF35" s="518" t="e">
        <f ca="1">+IF(AND(ISNUMBER(OFFSET('Sanitation Data'!$F$4,0,10*ROW('Sanitation Data'!F29))),'Data Summary'!CU35="Yes"),100-OFFSET('Sanitation Data'!$F$4,0,10*ROW('Sanitation Data'!F29)),NA())</f>
        <v>#N/A</v>
      </c>
      <c r="AG35" s="518" t="e">
        <f ca="1">+IF(AND(ISNUMBER(OFFSET('Sanitation Data'!$F$6,0,10*ROW('Sanitation Data'!F29))),'Data Summary'!CV35="Yes"),OFFSET('Sanitation Data'!$F$6,0,10*ROW('Sanitation Data'!F29)),NA())</f>
        <v>#N/A</v>
      </c>
      <c r="AH35" s="518" t="e">
        <f ca="1">+IF(AND(ISNUMBER(OFFSET('Sanitation Data'!$F$10,0,10*ROW('Sanitation Data'!F29))),'Data Summary'!CW35="Yes"),OFFSET('Sanitation Data'!$F$10,0,10*ROW('Sanitation Data'!F29)),NA())</f>
        <v>#N/A</v>
      </c>
      <c r="AI35" s="518" t="e">
        <f ca="1">+IF(AND(ISNUMBER(OFFSET('Sanitation Data'!$F$11,0,10*ROW('Sanitation Data'!F29))),'Data Summary'!CX35="Yes"),OFFSET('Sanitation Data'!$F$11,0,10*ROW('Sanitation Data'!F29)),NA())</f>
        <v>#N/A</v>
      </c>
      <c r="AJ35" s="518" t="e">
        <f ca="1">+IF(AND(ISNUMBER(OFFSET('Sanitation Data'!$F$12,0,10*ROW('Sanitation Data'!F29))),'Data Summary'!CY35="Yes"),OFFSET('Sanitation Data'!$F$12,0,10*ROW('Sanitation Data'!F29)),NA())</f>
        <v>#N/A</v>
      </c>
      <c r="AK35" s="518" t="e">
        <f ca="1">+IF(AND(ISNUMBER(OFFSET('Sanitation Data'!$G$4,0,10*ROW('Sanitation Data'!G29))),'Data Summary'!CZ35="Yes"),100-OFFSET('Sanitation Data'!$G$4,0,10*ROW('Sanitation Data'!G29)),NA())</f>
        <v>#N/A</v>
      </c>
      <c r="AL35" s="518" t="e">
        <f ca="1">+IF(AND(ISNUMBER(OFFSET('Sanitation Data'!$G$6,0,10*ROW('Sanitation Data'!G29))),'Data Summary'!DA35="Yes"),OFFSET('Sanitation Data'!$G$6,0,10*ROW('Sanitation Data'!G29)),NA())</f>
        <v>#N/A</v>
      </c>
      <c r="AM35" s="518" t="e">
        <f ca="1">+IF(AND(ISNUMBER(OFFSET('Sanitation Data'!$G$10,0,10*ROW('Sanitation Data'!G29))),'Data Summary'!DB35="Yes"),OFFSET('Sanitation Data'!$G$10,0,10*ROW('Sanitation Data'!G29)),NA())</f>
        <v>#N/A</v>
      </c>
      <c r="AN35" s="518" t="e">
        <f ca="1">+IF(AND(ISNUMBER(OFFSET('Sanitation Data'!$G$11,0,10*ROW('Sanitation Data'!G29))),'Data Summary'!DC35="Yes"),OFFSET('Sanitation Data'!$G$11,0,10*ROW('Sanitation Data'!G29)),NA())</f>
        <v>#N/A</v>
      </c>
      <c r="AO35" s="518" t="e">
        <f ca="1">+IF(AND(ISNUMBER(OFFSET('Sanitation Data'!$G$12,0,10*ROW('Sanitation Data'!G29))),'Data Summary'!DD35="Yes"),OFFSET('Sanitation Data'!$G$12,0,10*ROW('Sanitation Data'!G29)),NA())</f>
        <v>#N/A</v>
      </c>
      <c r="AP35" s="518" t="e">
        <f ca="1">+IF(AND(ISNUMBER(OFFSET('Sanitation Data'!$H$4,0,10*ROW('Sanitation Data'!H29))),'Data Summary'!DE35="Yes"),100-OFFSET('Sanitation Data'!$H$4,0,10*ROW('Sanitation Data'!H29)),NA())</f>
        <v>#N/A</v>
      </c>
      <c r="AQ35" s="518" t="e">
        <f ca="1">+IF(AND(ISNUMBER(OFFSET('Sanitation Data'!$H$6,0,10*ROW('Sanitation Data'!H29))),'Data Summary'!DF35="Yes"),OFFSET('Sanitation Data'!$H$6,0,10*ROW('Sanitation Data'!H29)),NA())</f>
        <v>#N/A</v>
      </c>
      <c r="AR35" s="518" t="e">
        <f ca="1">+IF(AND(ISNUMBER(OFFSET('Sanitation Data'!$H$10,0,10*ROW('Sanitation Data'!H29))),'Data Summary'!DG35="Yes"),OFFSET('Sanitation Data'!$H$10,0,10*ROW('Sanitation Data'!H29)),NA())</f>
        <v>#N/A</v>
      </c>
      <c r="AS35" s="518" t="e">
        <f ca="1">+IF(AND(ISNUMBER(OFFSET('Sanitation Data'!$H$11,0,10*ROW('Sanitation Data'!H29))),'Data Summary'!DH35="Yes"),OFFSET('Sanitation Data'!$H$11,0,10*ROW('Sanitation Data'!H29)),NA())</f>
        <v>#N/A</v>
      </c>
      <c r="AT35" s="518" t="e">
        <f ca="1">+IF(AND(ISNUMBER(OFFSET('Sanitation Data'!$H$12,0,10*ROW('Sanitation Data'!H29))),'Data Summary'!DI35="Yes"),OFFSET('Sanitation Data'!$H$12,0,10*ROW('Sanitation Data'!H29)),NA())</f>
        <v>#N/A</v>
      </c>
      <c r="AU35" s="518" t="e">
        <f ca="1">+IF(AND(ISNUMBER(OFFSET('Sanitation Data'!$I$4,0,10*ROW('Sanitation Data'!I29))),'Data Summary'!DJ35="Yes"),100-OFFSET('Sanitation Data'!$I$4,0,10*ROW('Sanitation Data'!I29)),NA())</f>
        <v>#N/A</v>
      </c>
      <c r="AV35" s="518" t="e">
        <f ca="1">+IF(AND(ISNUMBER(OFFSET('Sanitation Data'!$I$6,0,10*ROW('Sanitation Data'!I29))),'Data Summary'!DK35="Yes"),OFFSET('Sanitation Data'!$I$6,0,10*ROW('Sanitation Data'!I29)),NA())</f>
        <v>#N/A</v>
      </c>
      <c r="AW35" s="518" t="e">
        <f ca="1">+IF(AND(ISNUMBER(OFFSET('Sanitation Data'!$I$10,0,10*ROW('Sanitation Data'!I29))),'Data Summary'!DL35="Yes"),OFFSET('Sanitation Data'!$I$10,0,10*ROW('Sanitation Data'!I29)),NA())</f>
        <v>#N/A</v>
      </c>
      <c r="AX35" s="518" t="e">
        <f ca="1">+IF(AND(ISNUMBER(OFFSET('Sanitation Data'!$I$11,0,10*ROW('Sanitation Data'!I29))),'Data Summary'!DM35="Yes"),OFFSET('Sanitation Data'!$I$11,0,10*ROW('Sanitation Data'!I29)),NA())</f>
        <v>#N/A</v>
      </c>
      <c r="AY35" s="518" t="e">
        <f ca="1">+IF(AND(ISNUMBER(OFFSET('Sanitation Data'!$I$12,0,10*ROW('Sanitation Data'!I29))),'Data Summary'!DN35="Yes"),OFFSET('Sanitation Data'!$I$12,0,10*ROW('Sanitation Data'!I29)),NA())</f>
        <v>#N/A</v>
      </c>
      <c r="AZ35" s="519" t="e">
        <f ca="1">+IF(AND(ISNUMBER(OFFSET('Hygiene Data'!$D$5,0,10*ROW('Hygiene Data'!D29))),'Data Summary'!DO35="Yes"),OFFSET('Hygiene Data'!$D$5,0,10*ROW('Hygiene Data'!D29)),NA())</f>
        <v>#N/A</v>
      </c>
      <c r="BA35" s="519" t="e">
        <f ca="1">+IF(AND(ISNUMBER(OFFSET('Hygiene Data'!$D$7,0,10*ROW('Hygiene Data'!D29))),'Data Summary'!DP35="Yes"),OFFSET('Hygiene Data'!$D$7,0,10*ROW('Hygiene Data'!D29)),NA())</f>
        <v>#N/A</v>
      </c>
      <c r="BB35" s="519" t="e">
        <f ca="1">+IF(AND(ISNUMBER(OFFSET('Hygiene Data'!$D$9,0,10*ROW('Hygiene Data'!D29))),'Data Summary'!DQ35="Yes"),OFFSET('Hygiene Data'!$D$9,0,10*ROW('Hygiene Data'!D29)),NA())</f>
        <v>#N/A</v>
      </c>
      <c r="BC35" s="519" t="e">
        <f ca="1">+IF(AND(ISNUMBER(OFFSET('Hygiene Data'!$E$5,0,10*ROW('Hygiene Data'!E29))),'Data Summary'!DR35="Yes"),OFFSET('Hygiene Data'!$E$5,0,10*ROW('Hygiene Data'!E29)),NA())</f>
        <v>#N/A</v>
      </c>
      <c r="BD35" s="519" t="e">
        <f ca="1">+IF(AND(ISNUMBER(OFFSET('Hygiene Data'!$E$7,0,10*ROW('Hygiene Data'!E29))),'Data Summary'!DS35="Yes"),OFFSET('Hygiene Data'!$E$7,0,10*ROW('Hygiene Data'!E29)),NA())</f>
        <v>#N/A</v>
      </c>
      <c r="BE35" s="519" t="e">
        <f ca="1">+IF(AND(ISNUMBER(OFFSET('Hygiene Data'!$E$9,0,10*ROW('Hygiene Data'!E29))),'Data Summary'!DT35="Yes"),OFFSET('Hygiene Data'!$E$9,0,10*ROW('Hygiene Data'!E29)),NA())</f>
        <v>#N/A</v>
      </c>
      <c r="BF35" s="519" t="e">
        <f ca="1">+IF(AND(ISNUMBER(OFFSET('Hygiene Data'!$F$5,0,10*ROW('Hygiene Data'!F29))),'Data Summary'!DU35="Yes"),OFFSET('Hygiene Data'!$F$5,0,10*ROW('Hygiene Data'!F29)),NA())</f>
        <v>#N/A</v>
      </c>
      <c r="BG35" s="519" t="e">
        <f ca="1">+IF(AND(ISNUMBER(OFFSET('Hygiene Data'!$F$7,0,10*ROW('Hygiene Data'!F29))),'Data Summary'!DV35="Yes"),OFFSET('Hygiene Data'!$F$7,0,10*ROW('Hygiene Data'!F29)),NA())</f>
        <v>#N/A</v>
      </c>
      <c r="BH35" s="519" t="e">
        <f ca="1">+IF(AND(ISNUMBER(OFFSET('Hygiene Data'!$F$9,0,10*ROW('Hygiene Data'!F29))),'Data Summary'!DW35="Yes"),OFFSET('Hygiene Data'!$F$9,0,10*ROW('Hygiene Data'!F29)),NA())</f>
        <v>#N/A</v>
      </c>
      <c r="BI35" s="519" t="e">
        <f ca="1">+IF(AND(ISNUMBER(OFFSET('Hygiene Data'!$G$5,0,10*ROW('Hygiene Data'!G29))),'Data Summary'!DX35="Yes"),OFFSET('Hygiene Data'!$G$5,0,10*ROW('Hygiene Data'!G29)),NA())</f>
        <v>#N/A</v>
      </c>
      <c r="BJ35" s="519" t="e">
        <f ca="1">+IF(AND(ISNUMBER(OFFSET('Hygiene Data'!$G$7,0,10*ROW('Hygiene Data'!G29))),'Data Summary'!DY35="Yes"),OFFSET('Hygiene Data'!$G$7,0,10*ROW('Hygiene Data'!G29)),NA())</f>
        <v>#N/A</v>
      </c>
      <c r="BK35" s="519" t="e">
        <f ca="1">+IF(AND(ISNUMBER(OFFSET('Hygiene Data'!$G$9,0,10*ROW('Hygiene Data'!G29))),'Data Summary'!DZ35="Yes"),OFFSET('Hygiene Data'!$G$9,0,10*ROW('Hygiene Data'!G29)),NA())</f>
        <v>#N/A</v>
      </c>
      <c r="BL35" s="519" t="e">
        <f ca="1">+IF(AND(ISNUMBER(OFFSET('Hygiene Data'!$H$5,0,10*ROW('Hygiene Data'!H29))),'Data Summary'!EA35="Yes"),OFFSET('Hygiene Data'!$H$5,0,10*ROW('Hygiene Data'!H29)),NA())</f>
        <v>#N/A</v>
      </c>
      <c r="BM35" s="519" t="e">
        <f ca="1">+IF(AND(ISNUMBER(OFFSET('Hygiene Data'!$H$7,0,10*ROW('Hygiene Data'!H29))),'Data Summary'!EB35="Yes"),OFFSET('Hygiene Data'!$H$7,0,10*ROW('Hygiene Data'!H29)),NA())</f>
        <v>#N/A</v>
      </c>
      <c r="BN35" s="519" t="e">
        <f ca="1">+IF(AND(ISNUMBER(OFFSET('Hygiene Data'!$H$9,0,10*ROW('Hygiene Data'!H29))),'Data Summary'!EC35="Yes"),OFFSET('Hygiene Data'!$H$9,0,10*ROW('Hygiene Data'!H29)),NA())</f>
        <v>#N/A</v>
      </c>
      <c r="BO35" s="519" t="e">
        <f ca="1">+IF(AND(ISNUMBER(OFFSET('Hygiene Data'!$I$5,0,10*ROW('Hygiene Data'!I29))),'Data Summary'!ED35="Yes"),OFFSET('Hygiene Data'!$I$5,0,10*ROW('Hygiene Data'!I29)),NA())</f>
        <v>#N/A</v>
      </c>
      <c r="BP35" s="519" t="e">
        <f ca="1">+IF(AND(ISNUMBER(OFFSET('Hygiene Data'!$I$7,0,10*ROW('Hygiene Data'!I29))),'Data Summary'!EE35="Yes"),OFFSET('Hygiene Data'!$I$7,0,10*ROW('Hygiene Data'!I29)),NA())</f>
        <v>#N/A</v>
      </c>
      <c r="BQ35" s="519" t="e">
        <f ca="1">+IF(AND(ISNUMBER(OFFSET('Hygiene Data'!$I$9,0,10*ROW('Hygiene Data'!I29))),'Data Summary'!EF35="Yes"),OFFSET('Hygiene Data'!$I$9,0,10*ROW('Hygiene Data'!I29)),NA())</f>
        <v>#N/A</v>
      </c>
    </row>
    <row r="36" spans="1:69" x14ac:dyDescent="0.25">
      <c r="A36" s="515" t="e">
        <f ca="1">+RIGHT('Data Summary'!A36,LEN('Data Summary'!A36)-9)</f>
        <v>#VALUE!</v>
      </c>
      <c r="B36" s="489" t="str">
        <f ca="1">+IF(ISTEXT('Data Summary'!B36),'Data Summary'!B36,"")</f>
        <v/>
      </c>
      <c r="C36" s="516" t="e">
        <f ca="1">+VALUE('Data Summary'!C36)</f>
        <v>#VALUE!</v>
      </c>
      <c r="D36" s="517" t="e">
        <f ca="1">+IF(AND(ISNUMBER(OFFSET('Water Data'!$D$4,0,10*ROW('Water Data'!D30))),'Data Summary'!BS36="Yes"),100-OFFSET('Water Data'!$D$4,0,10*ROW('Water Data'!D30)),NA())</f>
        <v>#N/A</v>
      </c>
      <c r="E36" s="517" t="e">
        <f ca="1">+IF(AND(ISNUMBER(OFFSET('Water Data'!$D$6,0,10*ROW('Water Data'!D30))),'Data Summary'!BT36="Yes"),OFFSET('Water Data'!$D$6,0,10*ROW('Water Data'!D30)),NA())</f>
        <v>#N/A</v>
      </c>
      <c r="F36" s="517" t="e">
        <f ca="1">+IF(AND(ISNUMBER(OFFSET('Water Data'!$D$9,0,10*ROW('Water Data'!D30))),'Data Summary'!BU36="Yes"),OFFSET('Water Data'!$D$9,0,10*ROW('Water Data'!D30)),NA())</f>
        <v>#N/A</v>
      </c>
      <c r="G36" s="517" t="e">
        <f ca="1">+IF(AND(ISNUMBER(OFFSET('Water Data'!$E$4,0,10*ROW('Water Data'!E30))),'Data Summary'!BV36="Yes"),100-OFFSET('Water Data'!$E$4,0,10*ROW('Water Data'!E30)),NA())</f>
        <v>#N/A</v>
      </c>
      <c r="H36" s="517" t="e">
        <f ca="1">+IF(AND(ISNUMBER(OFFSET('Water Data'!$E$6,0,10*ROW('Water Data'!E30))),'Data Summary'!BW36="Yes"),OFFSET('Water Data'!$E$6,0,10*ROW('Water Data'!E30)),NA())</f>
        <v>#N/A</v>
      </c>
      <c r="I36" s="517" t="e">
        <f ca="1">+IF(AND(ISNUMBER(OFFSET('Water Data'!$E$9,0,10*ROW('Water Data'!E30))),'Data Summary'!BX36="Yes"),OFFSET('Water Data'!$E$9,0,10*ROW('Water Data'!E30)),NA())</f>
        <v>#N/A</v>
      </c>
      <c r="J36" s="517" t="e">
        <f ca="1">+IF(AND(ISNUMBER(OFFSET('Water Data'!$F$4,0,10*ROW('Water Data'!F30))),'Data Summary'!BY36="Yes"),100-OFFSET('Water Data'!$F$4,0,10*ROW('Water Data'!F30)),NA())</f>
        <v>#N/A</v>
      </c>
      <c r="K36" s="517" t="e">
        <f ca="1">+IF(AND(ISNUMBER(OFFSET('Water Data'!$F$6,0,10*ROW('Water Data'!F30))),'Data Summary'!BZ36="Yes"),OFFSET('Water Data'!$F$6,0,10*ROW('Water Data'!F30)),NA())</f>
        <v>#N/A</v>
      </c>
      <c r="L36" s="517" t="e">
        <f ca="1">+IF(AND(ISNUMBER(OFFSET('Water Data'!$F$9,0,10*ROW('Water Data'!F30))),'Data Summary'!CA36="Yes"),OFFSET('Water Data'!$F$9,0,10*ROW('Water Data'!F30)),NA())</f>
        <v>#N/A</v>
      </c>
      <c r="M36" s="517" t="e">
        <f ca="1">+IF(AND(ISNUMBER(OFFSET('Water Data'!$G$4,0,10*ROW('Water Data'!G30))),'Data Summary'!CB36="Yes"),100-OFFSET('Water Data'!$G$4,0,10*ROW('Water Data'!G30)),NA())</f>
        <v>#N/A</v>
      </c>
      <c r="N36" s="517" t="e">
        <f ca="1">+IF(AND(ISNUMBER(OFFSET('Water Data'!$G$6,0,10*ROW('Water Data'!G30))),'Data Summary'!CC36="Yes"),OFFSET('Water Data'!$G$6,0,10*ROW('Water Data'!G30)),NA())</f>
        <v>#N/A</v>
      </c>
      <c r="O36" s="517" t="e">
        <f ca="1">+IF(AND(ISNUMBER(OFFSET('Water Data'!$G$9,0,10*ROW('Water Data'!G30))),'Data Summary'!CD36="Yes"),OFFSET('Water Data'!$G$9,0,10*ROW('Water Data'!G30)),NA())</f>
        <v>#N/A</v>
      </c>
      <c r="P36" s="517" t="e">
        <f ca="1">+IF(AND(ISNUMBER(OFFSET('Water Data'!$H$4,0,10*ROW('Water Data'!H30))),'Data Summary'!CE36="Yes"),100-OFFSET('Water Data'!$H$4,0,10*ROW('Water Data'!H30)),NA())</f>
        <v>#N/A</v>
      </c>
      <c r="Q36" s="517" t="e">
        <f ca="1">+IF(AND(ISNUMBER(OFFSET('Water Data'!$H$6,0,10*ROW('Water Data'!H30))),'Data Summary'!CF36="Yes"),OFFSET('Water Data'!$H$6,0,10*ROW('Water Data'!H30)),NA())</f>
        <v>#N/A</v>
      </c>
      <c r="R36" s="517" t="e">
        <f ca="1">+IF(AND(ISNUMBER(OFFSET('Water Data'!$H$9,0,10*ROW('Water Data'!H30))),'Data Summary'!CG36="Yes"),OFFSET('Water Data'!$H$9,0,10*ROW('Water Data'!H30)),NA())</f>
        <v>#N/A</v>
      </c>
      <c r="S36" s="517" t="e">
        <f ca="1">+IF(AND(ISNUMBER(OFFSET('Water Data'!$I$4,0,10*ROW('Water Data'!I30))),'Data Summary'!CH36="Yes"),100-OFFSET('Water Data'!$I$4,0,10*ROW('Water Data'!I30)),NA())</f>
        <v>#N/A</v>
      </c>
      <c r="T36" s="517" t="e">
        <f ca="1">+IF(AND(ISNUMBER(OFFSET('Water Data'!$I$6,0,10*ROW('Water Data'!I30))),'Data Summary'!CI36="Yes"),OFFSET('Water Data'!$I$6,0,10*ROW('Water Data'!I30)),NA())</f>
        <v>#N/A</v>
      </c>
      <c r="U36" s="517" t="e">
        <f ca="1">+IF(AND(ISNUMBER(OFFSET('Water Data'!$I$9,0,10*ROW('Water Data'!I30))),'Data Summary'!CJ36="Yes"),OFFSET('Water Data'!$I$9,0,10*ROW('Water Data'!I30)),NA())</f>
        <v>#N/A</v>
      </c>
      <c r="V36" s="518" t="e">
        <f ca="1">+IF(AND(ISNUMBER(OFFSET('Sanitation Data'!$D$4,0,10*ROW('Sanitation Data'!D30))),'Data Summary'!CK36="Yes"),100-OFFSET('Sanitation Data'!$D$4,0,10*ROW('Sanitation Data'!D30)),NA())</f>
        <v>#N/A</v>
      </c>
      <c r="W36" s="518" t="e">
        <f ca="1">+IF(AND(ISNUMBER(OFFSET('Sanitation Data'!$D$6,0,10*ROW('Sanitation Data'!D30))),'Data Summary'!CL36="Yes"),OFFSET('Sanitation Data'!$D$6,0,10*ROW('Sanitation Data'!D30)),NA())</f>
        <v>#N/A</v>
      </c>
      <c r="X36" s="518" t="e">
        <f ca="1">+IF(AND(ISNUMBER(OFFSET('Sanitation Data'!$D$10,0,10*ROW('Sanitation Data'!D30))),'Data Summary'!CM36="Yes"),OFFSET('Sanitation Data'!$D$10,0,10*ROW('Sanitation Data'!D30)),NA())</f>
        <v>#N/A</v>
      </c>
      <c r="Y36" s="518" t="e">
        <f ca="1">+IF(AND(ISNUMBER(OFFSET('Sanitation Data'!$D$11,0,10*ROW('Sanitation Data'!D30))),'Data Summary'!CN36="Yes"),OFFSET('Sanitation Data'!$D$11,0,10*ROW('Sanitation Data'!D30)),NA())</f>
        <v>#N/A</v>
      </c>
      <c r="Z36" s="518" t="e">
        <f ca="1">+IF(AND(ISNUMBER(OFFSET('Sanitation Data'!$D$12,0,10*ROW('Sanitation Data'!D30))),'Data Summary'!CO36="Yes"),OFFSET('Sanitation Data'!$D$12,0,10*ROW('Sanitation Data'!D30)),NA())</f>
        <v>#N/A</v>
      </c>
      <c r="AA36" s="518" t="e">
        <f ca="1">+IF(AND(ISNUMBER(OFFSET('Sanitation Data'!$E$4,0,10*ROW('Sanitation Data'!E30))),'Data Summary'!CP36="Yes"),100-OFFSET('Sanitation Data'!$E$4,0,10*ROW('Sanitation Data'!E30)),NA())</f>
        <v>#N/A</v>
      </c>
      <c r="AB36" s="518" t="e">
        <f ca="1">+IF(AND(ISNUMBER(OFFSET('Sanitation Data'!$E$6,0,10*ROW('Sanitation Data'!E30))),'Data Summary'!CQ36="Yes"),OFFSET('Sanitation Data'!$E$6,0,10*ROW('Sanitation Data'!E30)),NA())</f>
        <v>#N/A</v>
      </c>
      <c r="AC36" s="518" t="e">
        <f ca="1">+IF(AND(ISNUMBER(OFFSET('Sanitation Data'!$E$10,0,10*ROW('Sanitation Data'!E30))),'Data Summary'!CR36="Yes"),OFFSET('Sanitation Data'!$E$10,0,10*ROW('Sanitation Data'!E30)),NA())</f>
        <v>#N/A</v>
      </c>
      <c r="AD36" s="518" t="e">
        <f ca="1">+IF(AND(ISNUMBER(OFFSET('Sanitation Data'!$E$11,0,10*ROW('Sanitation Data'!E30))),'Data Summary'!CS36="Yes"),OFFSET('Sanitation Data'!$E$11,0,10*ROW('Sanitation Data'!E30)),NA())</f>
        <v>#N/A</v>
      </c>
      <c r="AE36" s="518" t="e">
        <f ca="1">+IF(AND(ISNUMBER(OFFSET('Sanitation Data'!$E$12,0,10*ROW('Sanitation Data'!E30))),'Data Summary'!CT36="Yes"),OFFSET('Sanitation Data'!$E$12,0,10*ROW('Sanitation Data'!E30)),NA())</f>
        <v>#N/A</v>
      </c>
      <c r="AF36" s="518" t="e">
        <f ca="1">+IF(AND(ISNUMBER(OFFSET('Sanitation Data'!$F$4,0,10*ROW('Sanitation Data'!F30))),'Data Summary'!CU36="Yes"),100-OFFSET('Sanitation Data'!$F$4,0,10*ROW('Sanitation Data'!F30)),NA())</f>
        <v>#N/A</v>
      </c>
      <c r="AG36" s="518" t="e">
        <f ca="1">+IF(AND(ISNUMBER(OFFSET('Sanitation Data'!$F$6,0,10*ROW('Sanitation Data'!F30))),'Data Summary'!CV36="Yes"),OFFSET('Sanitation Data'!$F$6,0,10*ROW('Sanitation Data'!F30)),NA())</f>
        <v>#N/A</v>
      </c>
      <c r="AH36" s="518" t="e">
        <f ca="1">+IF(AND(ISNUMBER(OFFSET('Sanitation Data'!$F$10,0,10*ROW('Sanitation Data'!F30))),'Data Summary'!CW36="Yes"),OFFSET('Sanitation Data'!$F$10,0,10*ROW('Sanitation Data'!F30)),NA())</f>
        <v>#N/A</v>
      </c>
      <c r="AI36" s="518" t="e">
        <f ca="1">+IF(AND(ISNUMBER(OFFSET('Sanitation Data'!$F$11,0,10*ROW('Sanitation Data'!F30))),'Data Summary'!CX36="Yes"),OFFSET('Sanitation Data'!$F$11,0,10*ROW('Sanitation Data'!F30)),NA())</f>
        <v>#N/A</v>
      </c>
      <c r="AJ36" s="518" t="e">
        <f ca="1">+IF(AND(ISNUMBER(OFFSET('Sanitation Data'!$F$12,0,10*ROW('Sanitation Data'!F30))),'Data Summary'!CY36="Yes"),OFFSET('Sanitation Data'!$F$12,0,10*ROW('Sanitation Data'!F30)),NA())</f>
        <v>#N/A</v>
      </c>
      <c r="AK36" s="518" t="e">
        <f ca="1">+IF(AND(ISNUMBER(OFFSET('Sanitation Data'!$G$4,0,10*ROW('Sanitation Data'!G30))),'Data Summary'!CZ36="Yes"),100-OFFSET('Sanitation Data'!$G$4,0,10*ROW('Sanitation Data'!G30)),NA())</f>
        <v>#N/A</v>
      </c>
      <c r="AL36" s="518" t="e">
        <f ca="1">+IF(AND(ISNUMBER(OFFSET('Sanitation Data'!$G$6,0,10*ROW('Sanitation Data'!G30))),'Data Summary'!DA36="Yes"),OFFSET('Sanitation Data'!$G$6,0,10*ROW('Sanitation Data'!G30)),NA())</f>
        <v>#N/A</v>
      </c>
      <c r="AM36" s="518" t="e">
        <f ca="1">+IF(AND(ISNUMBER(OFFSET('Sanitation Data'!$G$10,0,10*ROW('Sanitation Data'!G30))),'Data Summary'!DB36="Yes"),OFFSET('Sanitation Data'!$G$10,0,10*ROW('Sanitation Data'!G30)),NA())</f>
        <v>#N/A</v>
      </c>
      <c r="AN36" s="518" t="e">
        <f ca="1">+IF(AND(ISNUMBER(OFFSET('Sanitation Data'!$G$11,0,10*ROW('Sanitation Data'!G30))),'Data Summary'!DC36="Yes"),OFFSET('Sanitation Data'!$G$11,0,10*ROW('Sanitation Data'!G30)),NA())</f>
        <v>#N/A</v>
      </c>
      <c r="AO36" s="518" t="e">
        <f ca="1">+IF(AND(ISNUMBER(OFFSET('Sanitation Data'!$G$12,0,10*ROW('Sanitation Data'!G30))),'Data Summary'!DD36="Yes"),OFFSET('Sanitation Data'!$G$12,0,10*ROW('Sanitation Data'!G30)),NA())</f>
        <v>#N/A</v>
      </c>
      <c r="AP36" s="518" t="e">
        <f ca="1">+IF(AND(ISNUMBER(OFFSET('Sanitation Data'!$H$4,0,10*ROW('Sanitation Data'!H30))),'Data Summary'!DE36="Yes"),100-OFFSET('Sanitation Data'!$H$4,0,10*ROW('Sanitation Data'!H30)),NA())</f>
        <v>#N/A</v>
      </c>
      <c r="AQ36" s="518" t="e">
        <f ca="1">+IF(AND(ISNUMBER(OFFSET('Sanitation Data'!$H$6,0,10*ROW('Sanitation Data'!H30))),'Data Summary'!DF36="Yes"),OFFSET('Sanitation Data'!$H$6,0,10*ROW('Sanitation Data'!H30)),NA())</f>
        <v>#N/A</v>
      </c>
      <c r="AR36" s="518" t="e">
        <f ca="1">+IF(AND(ISNUMBER(OFFSET('Sanitation Data'!$H$10,0,10*ROW('Sanitation Data'!H30))),'Data Summary'!DG36="Yes"),OFFSET('Sanitation Data'!$H$10,0,10*ROW('Sanitation Data'!H30)),NA())</f>
        <v>#N/A</v>
      </c>
      <c r="AS36" s="518" t="e">
        <f ca="1">+IF(AND(ISNUMBER(OFFSET('Sanitation Data'!$H$11,0,10*ROW('Sanitation Data'!H30))),'Data Summary'!DH36="Yes"),OFFSET('Sanitation Data'!$H$11,0,10*ROW('Sanitation Data'!H30)),NA())</f>
        <v>#N/A</v>
      </c>
      <c r="AT36" s="518" t="e">
        <f ca="1">+IF(AND(ISNUMBER(OFFSET('Sanitation Data'!$H$12,0,10*ROW('Sanitation Data'!H30))),'Data Summary'!DI36="Yes"),OFFSET('Sanitation Data'!$H$12,0,10*ROW('Sanitation Data'!H30)),NA())</f>
        <v>#N/A</v>
      </c>
      <c r="AU36" s="518" t="e">
        <f ca="1">+IF(AND(ISNUMBER(OFFSET('Sanitation Data'!$I$4,0,10*ROW('Sanitation Data'!I30))),'Data Summary'!DJ36="Yes"),100-OFFSET('Sanitation Data'!$I$4,0,10*ROW('Sanitation Data'!I30)),NA())</f>
        <v>#N/A</v>
      </c>
      <c r="AV36" s="518" t="e">
        <f ca="1">+IF(AND(ISNUMBER(OFFSET('Sanitation Data'!$I$6,0,10*ROW('Sanitation Data'!I30))),'Data Summary'!DK36="Yes"),OFFSET('Sanitation Data'!$I$6,0,10*ROW('Sanitation Data'!I30)),NA())</f>
        <v>#N/A</v>
      </c>
      <c r="AW36" s="518" t="e">
        <f ca="1">+IF(AND(ISNUMBER(OFFSET('Sanitation Data'!$I$10,0,10*ROW('Sanitation Data'!I30))),'Data Summary'!DL36="Yes"),OFFSET('Sanitation Data'!$I$10,0,10*ROW('Sanitation Data'!I30)),NA())</f>
        <v>#N/A</v>
      </c>
      <c r="AX36" s="518" t="e">
        <f ca="1">+IF(AND(ISNUMBER(OFFSET('Sanitation Data'!$I$11,0,10*ROW('Sanitation Data'!I30))),'Data Summary'!DM36="Yes"),OFFSET('Sanitation Data'!$I$11,0,10*ROW('Sanitation Data'!I30)),NA())</f>
        <v>#N/A</v>
      </c>
      <c r="AY36" s="518" t="e">
        <f ca="1">+IF(AND(ISNUMBER(OFFSET('Sanitation Data'!$I$12,0,10*ROW('Sanitation Data'!I30))),'Data Summary'!DN36="Yes"),OFFSET('Sanitation Data'!$I$12,0,10*ROW('Sanitation Data'!I30)),NA())</f>
        <v>#N/A</v>
      </c>
      <c r="AZ36" s="519" t="e">
        <f ca="1">+IF(AND(ISNUMBER(OFFSET('Hygiene Data'!$D$5,0,10*ROW('Hygiene Data'!D30))),'Data Summary'!DO36="Yes"),OFFSET('Hygiene Data'!$D$5,0,10*ROW('Hygiene Data'!D30)),NA())</f>
        <v>#N/A</v>
      </c>
      <c r="BA36" s="519" t="e">
        <f ca="1">+IF(AND(ISNUMBER(OFFSET('Hygiene Data'!$D$7,0,10*ROW('Hygiene Data'!D30))),'Data Summary'!DP36="Yes"),OFFSET('Hygiene Data'!$D$7,0,10*ROW('Hygiene Data'!D30)),NA())</f>
        <v>#N/A</v>
      </c>
      <c r="BB36" s="519" t="e">
        <f ca="1">+IF(AND(ISNUMBER(OFFSET('Hygiene Data'!$D$9,0,10*ROW('Hygiene Data'!D30))),'Data Summary'!DQ36="Yes"),OFFSET('Hygiene Data'!$D$9,0,10*ROW('Hygiene Data'!D30)),NA())</f>
        <v>#N/A</v>
      </c>
      <c r="BC36" s="519" t="e">
        <f ca="1">+IF(AND(ISNUMBER(OFFSET('Hygiene Data'!$E$5,0,10*ROW('Hygiene Data'!E30))),'Data Summary'!DR36="Yes"),OFFSET('Hygiene Data'!$E$5,0,10*ROW('Hygiene Data'!E30)),NA())</f>
        <v>#N/A</v>
      </c>
      <c r="BD36" s="519" t="e">
        <f ca="1">+IF(AND(ISNUMBER(OFFSET('Hygiene Data'!$E$7,0,10*ROW('Hygiene Data'!E30))),'Data Summary'!DS36="Yes"),OFFSET('Hygiene Data'!$E$7,0,10*ROW('Hygiene Data'!E30)),NA())</f>
        <v>#N/A</v>
      </c>
      <c r="BE36" s="519" t="e">
        <f ca="1">+IF(AND(ISNUMBER(OFFSET('Hygiene Data'!$E$9,0,10*ROW('Hygiene Data'!E30))),'Data Summary'!DT36="Yes"),OFFSET('Hygiene Data'!$E$9,0,10*ROW('Hygiene Data'!E30)),NA())</f>
        <v>#N/A</v>
      </c>
      <c r="BF36" s="519" t="e">
        <f ca="1">+IF(AND(ISNUMBER(OFFSET('Hygiene Data'!$F$5,0,10*ROW('Hygiene Data'!F30))),'Data Summary'!DU36="Yes"),OFFSET('Hygiene Data'!$F$5,0,10*ROW('Hygiene Data'!F30)),NA())</f>
        <v>#N/A</v>
      </c>
      <c r="BG36" s="519" t="e">
        <f ca="1">+IF(AND(ISNUMBER(OFFSET('Hygiene Data'!$F$7,0,10*ROW('Hygiene Data'!F30))),'Data Summary'!DV36="Yes"),OFFSET('Hygiene Data'!$F$7,0,10*ROW('Hygiene Data'!F30)),NA())</f>
        <v>#N/A</v>
      </c>
      <c r="BH36" s="519" t="e">
        <f ca="1">+IF(AND(ISNUMBER(OFFSET('Hygiene Data'!$F$9,0,10*ROW('Hygiene Data'!F30))),'Data Summary'!DW36="Yes"),OFFSET('Hygiene Data'!$F$9,0,10*ROW('Hygiene Data'!F30)),NA())</f>
        <v>#N/A</v>
      </c>
      <c r="BI36" s="519" t="e">
        <f ca="1">+IF(AND(ISNUMBER(OFFSET('Hygiene Data'!$G$5,0,10*ROW('Hygiene Data'!G30))),'Data Summary'!DX36="Yes"),OFFSET('Hygiene Data'!$G$5,0,10*ROW('Hygiene Data'!G30)),NA())</f>
        <v>#N/A</v>
      </c>
      <c r="BJ36" s="519" t="e">
        <f ca="1">+IF(AND(ISNUMBER(OFFSET('Hygiene Data'!$G$7,0,10*ROW('Hygiene Data'!G30))),'Data Summary'!DY36="Yes"),OFFSET('Hygiene Data'!$G$7,0,10*ROW('Hygiene Data'!G30)),NA())</f>
        <v>#N/A</v>
      </c>
      <c r="BK36" s="519" t="e">
        <f ca="1">+IF(AND(ISNUMBER(OFFSET('Hygiene Data'!$G$9,0,10*ROW('Hygiene Data'!G30))),'Data Summary'!DZ36="Yes"),OFFSET('Hygiene Data'!$G$9,0,10*ROW('Hygiene Data'!G30)),NA())</f>
        <v>#N/A</v>
      </c>
      <c r="BL36" s="519" t="e">
        <f ca="1">+IF(AND(ISNUMBER(OFFSET('Hygiene Data'!$H$5,0,10*ROW('Hygiene Data'!H30))),'Data Summary'!EA36="Yes"),OFFSET('Hygiene Data'!$H$5,0,10*ROW('Hygiene Data'!H30)),NA())</f>
        <v>#N/A</v>
      </c>
      <c r="BM36" s="519" t="e">
        <f ca="1">+IF(AND(ISNUMBER(OFFSET('Hygiene Data'!$H$7,0,10*ROW('Hygiene Data'!H30))),'Data Summary'!EB36="Yes"),OFFSET('Hygiene Data'!$H$7,0,10*ROW('Hygiene Data'!H30)),NA())</f>
        <v>#N/A</v>
      </c>
      <c r="BN36" s="519" t="e">
        <f ca="1">+IF(AND(ISNUMBER(OFFSET('Hygiene Data'!$H$9,0,10*ROW('Hygiene Data'!H30))),'Data Summary'!EC36="Yes"),OFFSET('Hygiene Data'!$H$9,0,10*ROW('Hygiene Data'!H30)),NA())</f>
        <v>#N/A</v>
      </c>
      <c r="BO36" s="519" t="e">
        <f ca="1">+IF(AND(ISNUMBER(OFFSET('Hygiene Data'!$I$5,0,10*ROW('Hygiene Data'!I30))),'Data Summary'!ED36="Yes"),OFFSET('Hygiene Data'!$I$5,0,10*ROW('Hygiene Data'!I30)),NA())</f>
        <v>#N/A</v>
      </c>
      <c r="BP36" s="519" t="e">
        <f ca="1">+IF(AND(ISNUMBER(OFFSET('Hygiene Data'!$I$7,0,10*ROW('Hygiene Data'!I30))),'Data Summary'!EE36="Yes"),OFFSET('Hygiene Data'!$I$7,0,10*ROW('Hygiene Data'!I30)),NA())</f>
        <v>#N/A</v>
      </c>
      <c r="BQ36" s="519" t="e">
        <f ca="1">+IF(AND(ISNUMBER(OFFSET('Hygiene Data'!$I$9,0,10*ROW('Hygiene Data'!I30))),'Data Summary'!EF36="Yes"),OFFSET('Hygiene Data'!$I$9,0,10*ROW('Hygiene Data'!I30)),NA())</f>
        <v>#N/A</v>
      </c>
    </row>
    <row r="37" spans="1:69" x14ac:dyDescent="0.25">
      <c r="A37" s="515" t="e">
        <f ca="1">+RIGHT('Data Summary'!A37,LEN('Data Summary'!A37)-9)</f>
        <v>#VALUE!</v>
      </c>
      <c r="B37" s="489" t="str">
        <f ca="1">+IF(ISTEXT('Data Summary'!B37),'Data Summary'!B37,"")</f>
        <v/>
      </c>
      <c r="C37" s="516" t="e">
        <f ca="1">+VALUE('Data Summary'!C37)</f>
        <v>#VALUE!</v>
      </c>
      <c r="D37" s="517" t="e">
        <f ca="1">+IF(AND(ISNUMBER(OFFSET('Water Data'!$D$4,0,10*ROW('Water Data'!D31))),'Data Summary'!BS37="Yes"),100-OFFSET('Water Data'!$D$4,0,10*ROW('Water Data'!D31)),NA())</f>
        <v>#N/A</v>
      </c>
      <c r="E37" s="517" t="e">
        <f ca="1">+IF(AND(ISNUMBER(OFFSET('Water Data'!$D$6,0,10*ROW('Water Data'!D31))),'Data Summary'!BT37="Yes"),OFFSET('Water Data'!$D$6,0,10*ROW('Water Data'!D31)),NA())</f>
        <v>#N/A</v>
      </c>
      <c r="F37" s="517" t="e">
        <f ca="1">+IF(AND(ISNUMBER(OFFSET('Water Data'!$D$9,0,10*ROW('Water Data'!D31))),'Data Summary'!BU37="Yes"),OFFSET('Water Data'!$D$9,0,10*ROW('Water Data'!D31)),NA())</f>
        <v>#N/A</v>
      </c>
      <c r="G37" s="517" t="e">
        <f ca="1">+IF(AND(ISNUMBER(OFFSET('Water Data'!$E$4,0,10*ROW('Water Data'!E31))),'Data Summary'!BV37="Yes"),100-OFFSET('Water Data'!$E$4,0,10*ROW('Water Data'!E31)),NA())</f>
        <v>#N/A</v>
      </c>
      <c r="H37" s="517" t="e">
        <f ca="1">+IF(AND(ISNUMBER(OFFSET('Water Data'!$E$6,0,10*ROW('Water Data'!E31))),'Data Summary'!BW37="Yes"),OFFSET('Water Data'!$E$6,0,10*ROW('Water Data'!E31)),NA())</f>
        <v>#N/A</v>
      </c>
      <c r="I37" s="517" t="e">
        <f ca="1">+IF(AND(ISNUMBER(OFFSET('Water Data'!$E$9,0,10*ROW('Water Data'!E31))),'Data Summary'!BX37="Yes"),OFFSET('Water Data'!$E$9,0,10*ROW('Water Data'!E31)),NA())</f>
        <v>#N/A</v>
      </c>
      <c r="J37" s="517" t="e">
        <f ca="1">+IF(AND(ISNUMBER(OFFSET('Water Data'!$F$4,0,10*ROW('Water Data'!F31))),'Data Summary'!BY37="Yes"),100-OFFSET('Water Data'!$F$4,0,10*ROW('Water Data'!F31)),NA())</f>
        <v>#N/A</v>
      </c>
      <c r="K37" s="517" t="e">
        <f ca="1">+IF(AND(ISNUMBER(OFFSET('Water Data'!$F$6,0,10*ROW('Water Data'!F31))),'Data Summary'!BZ37="Yes"),OFFSET('Water Data'!$F$6,0,10*ROW('Water Data'!F31)),NA())</f>
        <v>#N/A</v>
      </c>
      <c r="L37" s="517" t="e">
        <f ca="1">+IF(AND(ISNUMBER(OFFSET('Water Data'!$F$9,0,10*ROW('Water Data'!F31))),'Data Summary'!CA37="Yes"),OFFSET('Water Data'!$F$9,0,10*ROW('Water Data'!F31)),NA())</f>
        <v>#N/A</v>
      </c>
      <c r="M37" s="517" t="e">
        <f ca="1">+IF(AND(ISNUMBER(OFFSET('Water Data'!$G$4,0,10*ROW('Water Data'!G31))),'Data Summary'!CB37="Yes"),100-OFFSET('Water Data'!$G$4,0,10*ROW('Water Data'!G31)),NA())</f>
        <v>#N/A</v>
      </c>
      <c r="N37" s="517" t="e">
        <f ca="1">+IF(AND(ISNUMBER(OFFSET('Water Data'!$G$6,0,10*ROW('Water Data'!G31))),'Data Summary'!CC37="Yes"),OFFSET('Water Data'!$G$6,0,10*ROW('Water Data'!G31)),NA())</f>
        <v>#N/A</v>
      </c>
      <c r="O37" s="517" t="e">
        <f ca="1">+IF(AND(ISNUMBER(OFFSET('Water Data'!$G$9,0,10*ROW('Water Data'!G31))),'Data Summary'!CD37="Yes"),OFFSET('Water Data'!$G$9,0,10*ROW('Water Data'!G31)),NA())</f>
        <v>#N/A</v>
      </c>
      <c r="P37" s="517" t="e">
        <f ca="1">+IF(AND(ISNUMBER(OFFSET('Water Data'!$H$4,0,10*ROW('Water Data'!H31))),'Data Summary'!CE37="Yes"),100-OFFSET('Water Data'!$H$4,0,10*ROW('Water Data'!H31)),NA())</f>
        <v>#N/A</v>
      </c>
      <c r="Q37" s="517" t="e">
        <f ca="1">+IF(AND(ISNUMBER(OFFSET('Water Data'!$H$6,0,10*ROW('Water Data'!H31))),'Data Summary'!CF37="Yes"),OFFSET('Water Data'!$H$6,0,10*ROW('Water Data'!H31)),NA())</f>
        <v>#N/A</v>
      </c>
      <c r="R37" s="517" t="e">
        <f ca="1">+IF(AND(ISNUMBER(OFFSET('Water Data'!$H$9,0,10*ROW('Water Data'!H31))),'Data Summary'!CG37="Yes"),OFFSET('Water Data'!$H$9,0,10*ROW('Water Data'!H31)),NA())</f>
        <v>#N/A</v>
      </c>
      <c r="S37" s="517" t="e">
        <f ca="1">+IF(AND(ISNUMBER(OFFSET('Water Data'!$I$4,0,10*ROW('Water Data'!I31))),'Data Summary'!CH37="Yes"),100-OFFSET('Water Data'!$I$4,0,10*ROW('Water Data'!I31)),NA())</f>
        <v>#N/A</v>
      </c>
      <c r="T37" s="517" t="e">
        <f ca="1">+IF(AND(ISNUMBER(OFFSET('Water Data'!$I$6,0,10*ROW('Water Data'!I31))),'Data Summary'!CI37="Yes"),OFFSET('Water Data'!$I$6,0,10*ROW('Water Data'!I31)),NA())</f>
        <v>#N/A</v>
      </c>
      <c r="U37" s="517" t="e">
        <f ca="1">+IF(AND(ISNUMBER(OFFSET('Water Data'!$I$9,0,10*ROW('Water Data'!I31))),'Data Summary'!CJ37="Yes"),OFFSET('Water Data'!$I$9,0,10*ROW('Water Data'!I31)),NA())</f>
        <v>#N/A</v>
      </c>
      <c r="V37" s="518" t="e">
        <f ca="1">+IF(AND(ISNUMBER(OFFSET('Sanitation Data'!$D$4,0,10*ROW('Sanitation Data'!D31))),'Data Summary'!CK37="Yes"),100-OFFSET('Sanitation Data'!$D$4,0,10*ROW('Sanitation Data'!D31)),NA())</f>
        <v>#N/A</v>
      </c>
      <c r="W37" s="518" t="e">
        <f ca="1">+IF(AND(ISNUMBER(OFFSET('Sanitation Data'!$D$6,0,10*ROW('Sanitation Data'!D31))),'Data Summary'!CL37="Yes"),OFFSET('Sanitation Data'!$D$6,0,10*ROW('Sanitation Data'!D31)),NA())</f>
        <v>#N/A</v>
      </c>
      <c r="X37" s="518" t="e">
        <f ca="1">+IF(AND(ISNUMBER(OFFSET('Sanitation Data'!$D$10,0,10*ROW('Sanitation Data'!D31))),'Data Summary'!CM37="Yes"),OFFSET('Sanitation Data'!$D$10,0,10*ROW('Sanitation Data'!D31)),NA())</f>
        <v>#N/A</v>
      </c>
      <c r="Y37" s="518" t="e">
        <f ca="1">+IF(AND(ISNUMBER(OFFSET('Sanitation Data'!$D$11,0,10*ROW('Sanitation Data'!D31))),'Data Summary'!CN37="Yes"),OFFSET('Sanitation Data'!$D$11,0,10*ROW('Sanitation Data'!D31)),NA())</f>
        <v>#N/A</v>
      </c>
      <c r="Z37" s="518" t="e">
        <f ca="1">+IF(AND(ISNUMBER(OFFSET('Sanitation Data'!$D$12,0,10*ROW('Sanitation Data'!D31))),'Data Summary'!CO37="Yes"),OFFSET('Sanitation Data'!$D$12,0,10*ROW('Sanitation Data'!D31)),NA())</f>
        <v>#N/A</v>
      </c>
      <c r="AA37" s="518" t="e">
        <f ca="1">+IF(AND(ISNUMBER(OFFSET('Sanitation Data'!$E$4,0,10*ROW('Sanitation Data'!E31))),'Data Summary'!CP37="Yes"),100-OFFSET('Sanitation Data'!$E$4,0,10*ROW('Sanitation Data'!E31)),NA())</f>
        <v>#N/A</v>
      </c>
      <c r="AB37" s="518" t="e">
        <f ca="1">+IF(AND(ISNUMBER(OFFSET('Sanitation Data'!$E$6,0,10*ROW('Sanitation Data'!E31))),'Data Summary'!CQ37="Yes"),OFFSET('Sanitation Data'!$E$6,0,10*ROW('Sanitation Data'!E31)),NA())</f>
        <v>#N/A</v>
      </c>
      <c r="AC37" s="518" t="e">
        <f ca="1">+IF(AND(ISNUMBER(OFFSET('Sanitation Data'!$E$10,0,10*ROW('Sanitation Data'!E31))),'Data Summary'!CR37="Yes"),OFFSET('Sanitation Data'!$E$10,0,10*ROW('Sanitation Data'!E31)),NA())</f>
        <v>#N/A</v>
      </c>
      <c r="AD37" s="518" t="e">
        <f ca="1">+IF(AND(ISNUMBER(OFFSET('Sanitation Data'!$E$11,0,10*ROW('Sanitation Data'!E31))),'Data Summary'!CS37="Yes"),OFFSET('Sanitation Data'!$E$11,0,10*ROW('Sanitation Data'!E31)),NA())</f>
        <v>#N/A</v>
      </c>
      <c r="AE37" s="518" t="e">
        <f ca="1">+IF(AND(ISNUMBER(OFFSET('Sanitation Data'!$E$12,0,10*ROW('Sanitation Data'!E31))),'Data Summary'!CT37="Yes"),OFFSET('Sanitation Data'!$E$12,0,10*ROW('Sanitation Data'!E31)),NA())</f>
        <v>#N/A</v>
      </c>
      <c r="AF37" s="518" t="e">
        <f ca="1">+IF(AND(ISNUMBER(OFFSET('Sanitation Data'!$F$4,0,10*ROW('Sanitation Data'!F31))),'Data Summary'!CU37="Yes"),100-OFFSET('Sanitation Data'!$F$4,0,10*ROW('Sanitation Data'!F31)),NA())</f>
        <v>#N/A</v>
      </c>
      <c r="AG37" s="518" t="e">
        <f ca="1">+IF(AND(ISNUMBER(OFFSET('Sanitation Data'!$F$6,0,10*ROW('Sanitation Data'!F31))),'Data Summary'!CV37="Yes"),OFFSET('Sanitation Data'!$F$6,0,10*ROW('Sanitation Data'!F31)),NA())</f>
        <v>#N/A</v>
      </c>
      <c r="AH37" s="518" t="e">
        <f ca="1">+IF(AND(ISNUMBER(OFFSET('Sanitation Data'!$F$10,0,10*ROW('Sanitation Data'!F31))),'Data Summary'!CW37="Yes"),OFFSET('Sanitation Data'!$F$10,0,10*ROW('Sanitation Data'!F31)),NA())</f>
        <v>#N/A</v>
      </c>
      <c r="AI37" s="518" t="e">
        <f ca="1">+IF(AND(ISNUMBER(OFFSET('Sanitation Data'!$F$11,0,10*ROW('Sanitation Data'!F31))),'Data Summary'!CX37="Yes"),OFFSET('Sanitation Data'!$F$11,0,10*ROW('Sanitation Data'!F31)),NA())</f>
        <v>#N/A</v>
      </c>
      <c r="AJ37" s="518" t="e">
        <f ca="1">+IF(AND(ISNUMBER(OFFSET('Sanitation Data'!$F$12,0,10*ROW('Sanitation Data'!F31))),'Data Summary'!CY37="Yes"),OFFSET('Sanitation Data'!$F$12,0,10*ROW('Sanitation Data'!F31)),NA())</f>
        <v>#N/A</v>
      </c>
      <c r="AK37" s="518" t="e">
        <f ca="1">+IF(AND(ISNUMBER(OFFSET('Sanitation Data'!$G$4,0,10*ROW('Sanitation Data'!G31))),'Data Summary'!CZ37="Yes"),100-OFFSET('Sanitation Data'!$G$4,0,10*ROW('Sanitation Data'!G31)),NA())</f>
        <v>#N/A</v>
      </c>
      <c r="AL37" s="518" t="e">
        <f ca="1">+IF(AND(ISNUMBER(OFFSET('Sanitation Data'!$G$6,0,10*ROW('Sanitation Data'!G31))),'Data Summary'!DA37="Yes"),OFFSET('Sanitation Data'!$G$6,0,10*ROW('Sanitation Data'!G31)),NA())</f>
        <v>#N/A</v>
      </c>
      <c r="AM37" s="518" t="e">
        <f ca="1">+IF(AND(ISNUMBER(OFFSET('Sanitation Data'!$G$10,0,10*ROW('Sanitation Data'!G31))),'Data Summary'!DB37="Yes"),OFFSET('Sanitation Data'!$G$10,0,10*ROW('Sanitation Data'!G31)),NA())</f>
        <v>#N/A</v>
      </c>
      <c r="AN37" s="518" t="e">
        <f ca="1">+IF(AND(ISNUMBER(OFFSET('Sanitation Data'!$G$11,0,10*ROW('Sanitation Data'!G31))),'Data Summary'!DC37="Yes"),OFFSET('Sanitation Data'!$G$11,0,10*ROW('Sanitation Data'!G31)),NA())</f>
        <v>#N/A</v>
      </c>
      <c r="AO37" s="518" t="e">
        <f ca="1">+IF(AND(ISNUMBER(OFFSET('Sanitation Data'!$G$12,0,10*ROW('Sanitation Data'!G31))),'Data Summary'!DD37="Yes"),OFFSET('Sanitation Data'!$G$12,0,10*ROW('Sanitation Data'!G31)),NA())</f>
        <v>#N/A</v>
      </c>
      <c r="AP37" s="518" t="e">
        <f ca="1">+IF(AND(ISNUMBER(OFFSET('Sanitation Data'!$H$4,0,10*ROW('Sanitation Data'!H31))),'Data Summary'!DE37="Yes"),100-OFFSET('Sanitation Data'!$H$4,0,10*ROW('Sanitation Data'!H31)),NA())</f>
        <v>#N/A</v>
      </c>
      <c r="AQ37" s="518" t="e">
        <f ca="1">+IF(AND(ISNUMBER(OFFSET('Sanitation Data'!$H$6,0,10*ROW('Sanitation Data'!H31))),'Data Summary'!DF37="Yes"),OFFSET('Sanitation Data'!$H$6,0,10*ROW('Sanitation Data'!H31)),NA())</f>
        <v>#N/A</v>
      </c>
      <c r="AR37" s="518" t="e">
        <f ca="1">+IF(AND(ISNUMBER(OFFSET('Sanitation Data'!$H$10,0,10*ROW('Sanitation Data'!H31))),'Data Summary'!DG37="Yes"),OFFSET('Sanitation Data'!$H$10,0,10*ROW('Sanitation Data'!H31)),NA())</f>
        <v>#N/A</v>
      </c>
      <c r="AS37" s="518" t="e">
        <f ca="1">+IF(AND(ISNUMBER(OFFSET('Sanitation Data'!$H$11,0,10*ROW('Sanitation Data'!H31))),'Data Summary'!DH37="Yes"),OFFSET('Sanitation Data'!$H$11,0,10*ROW('Sanitation Data'!H31)),NA())</f>
        <v>#N/A</v>
      </c>
      <c r="AT37" s="518" t="e">
        <f ca="1">+IF(AND(ISNUMBER(OFFSET('Sanitation Data'!$H$12,0,10*ROW('Sanitation Data'!H31))),'Data Summary'!DI37="Yes"),OFFSET('Sanitation Data'!$H$12,0,10*ROW('Sanitation Data'!H31)),NA())</f>
        <v>#N/A</v>
      </c>
      <c r="AU37" s="518" t="e">
        <f ca="1">+IF(AND(ISNUMBER(OFFSET('Sanitation Data'!$I$4,0,10*ROW('Sanitation Data'!I31))),'Data Summary'!DJ37="Yes"),100-OFFSET('Sanitation Data'!$I$4,0,10*ROW('Sanitation Data'!I31)),NA())</f>
        <v>#N/A</v>
      </c>
      <c r="AV37" s="518" t="e">
        <f ca="1">+IF(AND(ISNUMBER(OFFSET('Sanitation Data'!$I$6,0,10*ROW('Sanitation Data'!I31))),'Data Summary'!DK37="Yes"),OFFSET('Sanitation Data'!$I$6,0,10*ROW('Sanitation Data'!I31)),NA())</f>
        <v>#N/A</v>
      </c>
      <c r="AW37" s="518" t="e">
        <f ca="1">+IF(AND(ISNUMBER(OFFSET('Sanitation Data'!$I$10,0,10*ROW('Sanitation Data'!I31))),'Data Summary'!DL37="Yes"),OFFSET('Sanitation Data'!$I$10,0,10*ROW('Sanitation Data'!I31)),NA())</f>
        <v>#N/A</v>
      </c>
      <c r="AX37" s="518" t="e">
        <f ca="1">+IF(AND(ISNUMBER(OFFSET('Sanitation Data'!$I$11,0,10*ROW('Sanitation Data'!I31))),'Data Summary'!DM37="Yes"),OFFSET('Sanitation Data'!$I$11,0,10*ROW('Sanitation Data'!I31)),NA())</f>
        <v>#N/A</v>
      </c>
      <c r="AY37" s="518" t="e">
        <f ca="1">+IF(AND(ISNUMBER(OFFSET('Sanitation Data'!$I$12,0,10*ROW('Sanitation Data'!I31))),'Data Summary'!DN37="Yes"),OFFSET('Sanitation Data'!$I$12,0,10*ROW('Sanitation Data'!I31)),NA())</f>
        <v>#N/A</v>
      </c>
      <c r="AZ37" s="519" t="e">
        <f ca="1">+IF(AND(ISNUMBER(OFFSET('Hygiene Data'!$D$5,0,10*ROW('Hygiene Data'!D31))),'Data Summary'!DO37="Yes"),OFFSET('Hygiene Data'!$D$5,0,10*ROW('Hygiene Data'!D31)),NA())</f>
        <v>#N/A</v>
      </c>
      <c r="BA37" s="519" t="e">
        <f ca="1">+IF(AND(ISNUMBER(OFFSET('Hygiene Data'!$D$7,0,10*ROW('Hygiene Data'!D31))),'Data Summary'!DP37="Yes"),OFFSET('Hygiene Data'!$D$7,0,10*ROW('Hygiene Data'!D31)),NA())</f>
        <v>#N/A</v>
      </c>
      <c r="BB37" s="519" t="e">
        <f ca="1">+IF(AND(ISNUMBER(OFFSET('Hygiene Data'!$D$9,0,10*ROW('Hygiene Data'!D31))),'Data Summary'!DQ37="Yes"),OFFSET('Hygiene Data'!$D$9,0,10*ROW('Hygiene Data'!D31)),NA())</f>
        <v>#N/A</v>
      </c>
      <c r="BC37" s="519" t="e">
        <f ca="1">+IF(AND(ISNUMBER(OFFSET('Hygiene Data'!$E$5,0,10*ROW('Hygiene Data'!E31))),'Data Summary'!DR37="Yes"),OFFSET('Hygiene Data'!$E$5,0,10*ROW('Hygiene Data'!E31)),NA())</f>
        <v>#N/A</v>
      </c>
      <c r="BD37" s="519" t="e">
        <f ca="1">+IF(AND(ISNUMBER(OFFSET('Hygiene Data'!$E$7,0,10*ROW('Hygiene Data'!E31))),'Data Summary'!DS37="Yes"),OFFSET('Hygiene Data'!$E$7,0,10*ROW('Hygiene Data'!E31)),NA())</f>
        <v>#N/A</v>
      </c>
      <c r="BE37" s="519" t="e">
        <f ca="1">+IF(AND(ISNUMBER(OFFSET('Hygiene Data'!$E$9,0,10*ROW('Hygiene Data'!E31))),'Data Summary'!DT37="Yes"),OFFSET('Hygiene Data'!$E$9,0,10*ROW('Hygiene Data'!E31)),NA())</f>
        <v>#N/A</v>
      </c>
      <c r="BF37" s="519" t="e">
        <f ca="1">+IF(AND(ISNUMBER(OFFSET('Hygiene Data'!$F$5,0,10*ROW('Hygiene Data'!F31))),'Data Summary'!DU37="Yes"),OFFSET('Hygiene Data'!$F$5,0,10*ROW('Hygiene Data'!F31)),NA())</f>
        <v>#N/A</v>
      </c>
      <c r="BG37" s="519" t="e">
        <f ca="1">+IF(AND(ISNUMBER(OFFSET('Hygiene Data'!$F$7,0,10*ROW('Hygiene Data'!F31))),'Data Summary'!DV37="Yes"),OFFSET('Hygiene Data'!$F$7,0,10*ROW('Hygiene Data'!F31)),NA())</f>
        <v>#N/A</v>
      </c>
      <c r="BH37" s="519" t="e">
        <f ca="1">+IF(AND(ISNUMBER(OFFSET('Hygiene Data'!$F$9,0,10*ROW('Hygiene Data'!F31))),'Data Summary'!DW37="Yes"),OFFSET('Hygiene Data'!$F$9,0,10*ROW('Hygiene Data'!F31)),NA())</f>
        <v>#N/A</v>
      </c>
      <c r="BI37" s="519" t="e">
        <f ca="1">+IF(AND(ISNUMBER(OFFSET('Hygiene Data'!$G$5,0,10*ROW('Hygiene Data'!G31))),'Data Summary'!DX37="Yes"),OFFSET('Hygiene Data'!$G$5,0,10*ROW('Hygiene Data'!G31)),NA())</f>
        <v>#N/A</v>
      </c>
      <c r="BJ37" s="519" t="e">
        <f ca="1">+IF(AND(ISNUMBER(OFFSET('Hygiene Data'!$G$7,0,10*ROW('Hygiene Data'!G31))),'Data Summary'!DY37="Yes"),OFFSET('Hygiene Data'!$G$7,0,10*ROW('Hygiene Data'!G31)),NA())</f>
        <v>#N/A</v>
      </c>
      <c r="BK37" s="519" t="e">
        <f ca="1">+IF(AND(ISNUMBER(OFFSET('Hygiene Data'!$G$9,0,10*ROW('Hygiene Data'!G31))),'Data Summary'!DZ37="Yes"),OFFSET('Hygiene Data'!$G$9,0,10*ROW('Hygiene Data'!G31)),NA())</f>
        <v>#N/A</v>
      </c>
      <c r="BL37" s="519" t="e">
        <f ca="1">+IF(AND(ISNUMBER(OFFSET('Hygiene Data'!$H$5,0,10*ROW('Hygiene Data'!H31))),'Data Summary'!EA37="Yes"),OFFSET('Hygiene Data'!$H$5,0,10*ROW('Hygiene Data'!H31)),NA())</f>
        <v>#N/A</v>
      </c>
      <c r="BM37" s="519" t="e">
        <f ca="1">+IF(AND(ISNUMBER(OFFSET('Hygiene Data'!$H$7,0,10*ROW('Hygiene Data'!H31))),'Data Summary'!EB37="Yes"),OFFSET('Hygiene Data'!$H$7,0,10*ROW('Hygiene Data'!H31)),NA())</f>
        <v>#N/A</v>
      </c>
      <c r="BN37" s="519" t="e">
        <f ca="1">+IF(AND(ISNUMBER(OFFSET('Hygiene Data'!$H$9,0,10*ROW('Hygiene Data'!H31))),'Data Summary'!EC37="Yes"),OFFSET('Hygiene Data'!$H$9,0,10*ROW('Hygiene Data'!H31)),NA())</f>
        <v>#N/A</v>
      </c>
      <c r="BO37" s="519" t="e">
        <f ca="1">+IF(AND(ISNUMBER(OFFSET('Hygiene Data'!$I$5,0,10*ROW('Hygiene Data'!I31))),'Data Summary'!ED37="Yes"),OFFSET('Hygiene Data'!$I$5,0,10*ROW('Hygiene Data'!I31)),NA())</f>
        <v>#N/A</v>
      </c>
      <c r="BP37" s="519" t="e">
        <f ca="1">+IF(AND(ISNUMBER(OFFSET('Hygiene Data'!$I$7,0,10*ROW('Hygiene Data'!I31))),'Data Summary'!EE37="Yes"),OFFSET('Hygiene Data'!$I$7,0,10*ROW('Hygiene Data'!I31)),NA())</f>
        <v>#N/A</v>
      </c>
      <c r="BQ37" s="519" t="e">
        <f ca="1">+IF(AND(ISNUMBER(OFFSET('Hygiene Data'!$I$9,0,10*ROW('Hygiene Data'!I31))),'Data Summary'!EF37="Yes"),OFFSET('Hygiene Data'!$I$9,0,10*ROW('Hygiene Data'!I31)),NA())</f>
        <v>#N/A</v>
      </c>
    </row>
    <row r="38" spans="1:69" x14ac:dyDescent="0.25">
      <c r="A38" s="515" t="e">
        <f ca="1">+RIGHT('Data Summary'!A38,LEN('Data Summary'!A38)-9)</f>
        <v>#VALUE!</v>
      </c>
      <c r="B38" s="489" t="str">
        <f ca="1">+IF(ISTEXT('Data Summary'!B38),'Data Summary'!B38,"")</f>
        <v/>
      </c>
      <c r="C38" s="516" t="e">
        <f ca="1">+VALUE('Data Summary'!C38)</f>
        <v>#VALUE!</v>
      </c>
      <c r="D38" s="517" t="e">
        <f ca="1">+IF(AND(ISNUMBER(OFFSET('Water Data'!$D$4,0,10*ROW('Water Data'!D32))),'Data Summary'!BS38="Yes"),100-OFFSET('Water Data'!$D$4,0,10*ROW('Water Data'!D32)),NA())</f>
        <v>#N/A</v>
      </c>
      <c r="E38" s="517" t="e">
        <f ca="1">+IF(AND(ISNUMBER(OFFSET('Water Data'!$D$6,0,10*ROW('Water Data'!D32))),'Data Summary'!BT38="Yes"),OFFSET('Water Data'!$D$6,0,10*ROW('Water Data'!D32)),NA())</f>
        <v>#N/A</v>
      </c>
      <c r="F38" s="517" t="e">
        <f ca="1">+IF(AND(ISNUMBER(OFFSET('Water Data'!$D$9,0,10*ROW('Water Data'!D32))),'Data Summary'!BU38="Yes"),OFFSET('Water Data'!$D$9,0,10*ROW('Water Data'!D32)),NA())</f>
        <v>#N/A</v>
      </c>
      <c r="G38" s="517" t="e">
        <f ca="1">+IF(AND(ISNUMBER(OFFSET('Water Data'!$E$4,0,10*ROW('Water Data'!E32))),'Data Summary'!BV38="Yes"),100-OFFSET('Water Data'!$E$4,0,10*ROW('Water Data'!E32)),NA())</f>
        <v>#N/A</v>
      </c>
      <c r="H38" s="517" t="e">
        <f ca="1">+IF(AND(ISNUMBER(OFFSET('Water Data'!$E$6,0,10*ROW('Water Data'!E32))),'Data Summary'!BW38="Yes"),OFFSET('Water Data'!$E$6,0,10*ROW('Water Data'!E32)),NA())</f>
        <v>#N/A</v>
      </c>
      <c r="I38" s="517" t="e">
        <f ca="1">+IF(AND(ISNUMBER(OFFSET('Water Data'!$E$9,0,10*ROW('Water Data'!E32))),'Data Summary'!BX38="Yes"),OFFSET('Water Data'!$E$9,0,10*ROW('Water Data'!E32)),NA())</f>
        <v>#N/A</v>
      </c>
      <c r="J38" s="517" t="e">
        <f ca="1">+IF(AND(ISNUMBER(OFFSET('Water Data'!$F$4,0,10*ROW('Water Data'!F32))),'Data Summary'!BY38="Yes"),100-OFFSET('Water Data'!$F$4,0,10*ROW('Water Data'!F32)),NA())</f>
        <v>#N/A</v>
      </c>
      <c r="K38" s="517" t="e">
        <f ca="1">+IF(AND(ISNUMBER(OFFSET('Water Data'!$F$6,0,10*ROW('Water Data'!F32))),'Data Summary'!BZ38="Yes"),OFFSET('Water Data'!$F$6,0,10*ROW('Water Data'!F32)),NA())</f>
        <v>#N/A</v>
      </c>
      <c r="L38" s="517" t="e">
        <f ca="1">+IF(AND(ISNUMBER(OFFSET('Water Data'!$F$9,0,10*ROW('Water Data'!F32))),'Data Summary'!CA38="Yes"),OFFSET('Water Data'!$F$9,0,10*ROW('Water Data'!F32)),NA())</f>
        <v>#N/A</v>
      </c>
      <c r="M38" s="517" t="e">
        <f ca="1">+IF(AND(ISNUMBER(OFFSET('Water Data'!$G$4,0,10*ROW('Water Data'!G32))),'Data Summary'!CB38="Yes"),100-OFFSET('Water Data'!$G$4,0,10*ROW('Water Data'!G32)),NA())</f>
        <v>#N/A</v>
      </c>
      <c r="N38" s="517" t="e">
        <f ca="1">+IF(AND(ISNUMBER(OFFSET('Water Data'!$G$6,0,10*ROW('Water Data'!G32))),'Data Summary'!CC38="Yes"),OFFSET('Water Data'!$G$6,0,10*ROW('Water Data'!G32)),NA())</f>
        <v>#N/A</v>
      </c>
      <c r="O38" s="517" t="e">
        <f ca="1">+IF(AND(ISNUMBER(OFFSET('Water Data'!$G$9,0,10*ROW('Water Data'!G32))),'Data Summary'!CD38="Yes"),OFFSET('Water Data'!$G$9,0,10*ROW('Water Data'!G32)),NA())</f>
        <v>#N/A</v>
      </c>
      <c r="P38" s="517" t="e">
        <f ca="1">+IF(AND(ISNUMBER(OFFSET('Water Data'!$H$4,0,10*ROW('Water Data'!H32))),'Data Summary'!CE38="Yes"),100-OFFSET('Water Data'!$H$4,0,10*ROW('Water Data'!H32)),NA())</f>
        <v>#N/A</v>
      </c>
      <c r="Q38" s="517" t="e">
        <f ca="1">+IF(AND(ISNUMBER(OFFSET('Water Data'!$H$6,0,10*ROW('Water Data'!H32))),'Data Summary'!CF38="Yes"),OFFSET('Water Data'!$H$6,0,10*ROW('Water Data'!H32)),NA())</f>
        <v>#N/A</v>
      </c>
      <c r="R38" s="517" t="e">
        <f ca="1">+IF(AND(ISNUMBER(OFFSET('Water Data'!$H$9,0,10*ROW('Water Data'!H32))),'Data Summary'!CG38="Yes"),OFFSET('Water Data'!$H$9,0,10*ROW('Water Data'!H32)),NA())</f>
        <v>#N/A</v>
      </c>
      <c r="S38" s="517" t="e">
        <f ca="1">+IF(AND(ISNUMBER(OFFSET('Water Data'!$I$4,0,10*ROW('Water Data'!I32))),'Data Summary'!CH38="Yes"),100-OFFSET('Water Data'!$I$4,0,10*ROW('Water Data'!I32)),NA())</f>
        <v>#N/A</v>
      </c>
      <c r="T38" s="517" t="e">
        <f ca="1">+IF(AND(ISNUMBER(OFFSET('Water Data'!$I$6,0,10*ROW('Water Data'!I32))),'Data Summary'!CI38="Yes"),OFFSET('Water Data'!$I$6,0,10*ROW('Water Data'!I32)),NA())</f>
        <v>#N/A</v>
      </c>
      <c r="U38" s="517" t="e">
        <f ca="1">+IF(AND(ISNUMBER(OFFSET('Water Data'!$I$9,0,10*ROW('Water Data'!I32))),'Data Summary'!CJ38="Yes"),OFFSET('Water Data'!$I$9,0,10*ROW('Water Data'!I32)),NA())</f>
        <v>#N/A</v>
      </c>
      <c r="V38" s="518" t="e">
        <f ca="1">+IF(AND(ISNUMBER(OFFSET('Sanitation Data'!$D$4,0,10*ROW('Sanitation Data'!D32))),'Data Summary'!CK38="Yes"),100-OFFSET('Sanitation Data'!$D$4,0,10*ROW('Sanitation Data'!D32)),NA())</f>
        <v>#N/A</v>
      </c>
      <c r="W38" s="518" t="e">
        <f ca="1">+IF(AND(ISNUMBER(OFFSET('Sanitation Data'!$D$6,0,10*ROW('Sanitation Data'!D32))),'Data Summary'!CL38="Yes"),OFFSET('Sanitation Data'!$D$6,0,10*ROW('Sanitation Data'!D32)),NA())</f>
        <v>#N/A</v>
      </c>
      <c r="X38" s="518" t="e">
        <f ca="1">+IF(AND(ISNUMBER(OFFSET('Sanitation Data'!$D$10,0,10*ROW('Sanitation Data'!D32))),'Data Summary'!CM38="Yes"),OFFSET('Sanitation Data'!$D$10,0,10*ROW('Sanitation Data'!D32)),NA())</f>
        <v>#N/A</v>
      </c>
      <c r="Y38" s="518" t="e">
        <f ca="1">+IF(AND(ISNUMBER(OFFSET('Sanitation Data'!$D$11,0,10*ROW('Sanitation Data'!D32))),'Data Summary'!CN38="Yes"),OFFSET('Sanitation Data'!$D$11,0,10*ROW('Sanitation Data'!D32)),NA())</f>
        <v>#N/A</v>
      </c>
      <c r="Z38" s="518" t="e">
        <f ca="1">+IF(AND(ISNUMBER(OFFSET('Sanitation Data'!$D$12,0,10*ROW('Sanitation Data'!D32))),'Data Summary'!CO38="Yes"),OFFSET('Sanitation Data'!$D$12,0,10*ROW('Sanitation Data'!D32)),NA())</f>
        <v>#N/A</v>
      </c>
      <c r="AA38" s="518" t="e">
        <f ca="1">+IF(AND(ISNUMBER(OFFSET('Sanitation Data'!$E$4,0,10*ROW('Sanitation Data'!E32))),'Data Summary'!CP38="Yes"),100-OFFSET('Sanitation Data'!$E$4,0,10*ROW('Sanitation Data'!E32)),NA())</f>
        <v>#N/A</v>
      </c>
      <c r="AB38" s="518" t="e">
        <f ca="1">+IF(AND(ISNUMBER(OFFSET('Sanitation Data'!$E$6,0,10*ROW('Sanitation Data'!E32))),'Data Summary'!CQ38="Yes"),OFFSET('Sanitation Data'!$E$6,0,10*ROW('Sanitation Data'!E32)),NA())</f>
        <v>#N/A</v>
      </c>
      <c r="AC38" s="518" t="e">
        <f ca="1">+IF(AND(ISNUMBER(OFFSET('Sanitation Data'!$E$10,0,10*ROW('Sanitation Data'!E32))),'Data Summary'!CR38="Yes"),OFFSET('Sanitation Data'!$E$10,0,10*ROW('Sanitation Data'!E32)),NA())</f>
        <v>#N/A</v>
      </c>
      <c r="AD38" s="518" t="e">
        <f ca="1">+IF(AND(ISNUMBER(OFFSET('Sanitation Data'!$E$11,0,10*ROW('Sanitation Data'!E32))),'Data Summary'!CS38="Yes"),OFFSET('Sanitation Data'!$E$11,0,10*ROW('Sanitation Data'!E32)),NA())</f>
        <v>#N/A</v>
      </c>
      <c r="AE38" s="518" t="e">
        <f ca="1">+IF(AND(ISNUMBER(OFFSET('Sanitation Data'!$E$12,0,10*ROW('Sanitation Data'!E32))),'Data Summary'!CT38="Yes"),OFFSET('Sanitation Data'!$E$12,0,10*ROW('Sanitation Data'!E32)),NA())</f>
        <v>#N/A</v>
      </c>
      <c r="AF38" s="518" t="e">
        <f ca="1">+IF(AND(ISNUMBER(OFFSET('Sanitation Data'!$F$4,0,10*ROW('Sanitation Data'!F32))),'Data Summary'!CU38="Yes"),100-OFFSET('Sanitation Data'!$F$4,0,10*ROW('Sanitation Data'!F32)),NA())</f>
        <v>#N/A</v>
      </c>
      <c r="AG38" s="518" t="e">
        <f ca="1">+IF(AND(ISNUMBER(OFFSET('Sanitation Data'!$F$6,0,10*ROW('Sanitation Data'!F32))),'Data Summary'!CV38="Yes"),OFFSET('Sanitation Data'!$F$6,0,10*ROW('Sanitation Data'!F32)),NA())</f>
        <v>#N/A</v>
      </c>
      <c r="AH38" s="518" t="e">
        <f ca="1">+IF(AND(ISNUMBER(OFFSET('Sanitation Data'!$F$10,0,10*ROW('Sanitation Data'!F32))),'Data Summary'!CW38="Yes"),OFFSET('Sanitation Data'!$F$10,0,10*ROW('Sanitation Data'!F32)),NA())</f>
        <v>#N/A</v>
      </c>
      <c r="AI38" s="518" t="e">
        <f ca="1">+IF(AND(ISNUMBER(OFFSET('Sanitation Data'!$F$11,0,10*ROW('Sanitation Data'!F32))),'Data Summary'!CX38="Yes"),OFFSET('Sanitation Data'!$F$11,0,10*ROW('Sanitation Data'!F32)),NA())</f>
        <v>#N/A</v>
      </c>
      <c r="AJ38" s="518" t="e">
        <f ca="1">+IF(AND(ISNUMBER(OFFSET('Sanitation Data'!$F$12,0,10*ROW('Sanitation Data'!F32))),'Data Summary'!CY38="Yes"),OFFSET('Sanitation Data'!$F$12,0,10*ROW('Sanitation Data'!F32)),NA())</f>
        <v>#N/A</v>
      </c>
      <c r="AK38" s="518" t="e">
        <f ca="1">+IF(AND(ISNUMBER(OFFSET('Sanitation Data'!$G$4,0,10*ROW('Sanitation Data'!G32))),'Data Summary'!CZ38="Yes"),100-OFFSET('Sanitation Data'!$G$4,0,10*ROW('Sanitation Data'!G32)),NA())</f>
        <v>#N/A</v>
      </c>
      <c r="AL38" s="518" t="e">
        <f ca="1">+IF(AND(ISNUMBER(OFFSET('Sanitation Data'!$G$6,0,10*ROW('Sanitation Data'!G32))),'Data Summary'!DA38="Yes"),OFFSET('Sanitation Data'!$G$6,0,10*ROW('Sanitation Data'!G32)),NA())</f>
        <v>#N/A</v>
      </c>
      <c r="AM38" s="518" t="e">
        <f ca="1">+IF(AND(ISNUMBER(OFFSET('Sanitation Data'!$G$10,0,10*ROW('Sanitation Data'!G32))),'Data Summary'!DB38="Yes"),OFFSET('Sanitation Data'!$G$10,0,10*ROW('Sanitation Data'!G32)),NA())</f>
        <v>#N/A</v>
      </c>
      <c r="AN38" s="518" t="e">
        <f ca="1">+IF(AND(ISNUMBER(OFFSET('Sanitation Data'!$G$11,0,10*ROW('Sanitation Data'!G32))),'Data Summary'!DC38="Yes"),OFFSET('Sanitation Data'!$G$11,0,10*ROW('Sanitation Data'!G32)),NA())</f>
        <v>#N/A</v>
      </c>
      <c r="AO38" s="518" t="e">
        <f ca="1">+IF(AND(ISNUMBER(OFFSET('Sanitation Data'!$G$12,0,10*ROW('Sanitation Data'!G32))),'Data Summary'!DD38="Yes"),OFFSET('Sanitation Data'!$G$12,0,10*ROW('Sanitation Data'!G32)),NA())</f>
        <v>#N/A</v>
      </c>
      <c r="AP38" s="518" t="e">
        <f ca="1">+IF(AND(ISNUMBER(OFFSET('Sanitation Data'!$H$4,0,10*ROW('Sanitation Data'!H32))),'Data Summary'!DE38="Yes"),100-OFFSET('Sanitation Data'!$H$4,0,10*ROW('Sanitation Data'!H32)),NA())</f>
        <v>#N/A</v>
      </c>
      <c r="AQ38" s="518" t="e">
        <f ca="1">+IF(AND(ISNUMBER(OFFSET('Sanitation Data'!$H$6,0,10*ROW('Sanitation Data'!H32))),'Data Summary'!DF38="Yes"),OFFSET('Sanitation Data'!$H$6,0,10*ROW('Sanitation Data'!H32)),NA())</f>
        <v>#N/A</v>
      </c>
      <c r="AR38" s="518" t="e">
        <f ca="1">+IF(AND(ISNUMBER(OFFSET('Sanitation Data'!$H$10,0,10*ROW('Sanitation Data'!H32))),'Data Summary'!DG38="Yes"),OFFSET('Sanitation Data'!$H$10,0,10*ROW('Sanitation Data'!H32)),NA())</f>
        <v>#N/A</v>
      </c>
      <c r="AS38" s="518" t="e">
        <f ca="1">+IF(AND(ISNUMBER(OFFSET('Sanitation Data'!$H$11,0,10*ROW('Sanitation Data'!H32))),'Data Summary'!DH38="Yes"),OFFSET('Sanitation Data'!$H$11,0,10*ROW('Sanitation Data'!H32)),NA())</f>
        <v>#N/A</v>
      </c>
      <c r="AT38" s="518" t="e">
        <f ca="1">+IF(AND(ISNUMBER(OFFSET('Sanitation Data'!$H$12,0,10*ROW('Sanitation Data'!H32))),'Data Summary'!DI38="Yes"),OFFSET('Sanitation Data'!$H$12,0,10*ROW('Sanitation Data'!H32)),NA())</f>
        <v>#N/A</v>
      </c>
      <c r="AU38" s="518" t="e">
        <f ca="1">+IF(AND(ISNUMBER(OFFSET('Sanitation Data'!$I$4,0,10*ROW('Sanitation Data'!I32))),'Data Summary'!DJ38="Yes"),100-OFFSET('Sanitation Data'!$I$4,0,10*ROW('Sanitation Data'!I32)),NA())</f>
        <v>#N/A</v>
      </c>
      <c r="AV38" s="518" t="e">
        <f ca="1">+IF(AND(ISNUMBER(OFFSET('Sanitation Data'!$I$6,0,10*ROW('Sanitation Data'!I32))),'Data Summary'!DK38="Yes"),OFFSET('Sanitation Data'!$I$6,0,10*ROW('Sanitation Data'!I32)),NA())</f>
        <v>#N/A</v>
      </c>
      <c r="AW38" s="518" t="e">
        <f ca="1">+IF(AND(ISNUMBER(OFFSET('Sanitation Data'!$I$10,0,10*ROW('Sanitation Data'!I32))),'Data Summary'!DL38="Yes"),OFFSET('Sanitation Data'!$I$10,0,10*ROW('Sanitation Data'!I32)),NA())</f>
        <v>#N/A</v>
      </c>
      <c r="AX38" s="518" t="e">
        <f ca="1">+IF(AND(ISNUMBER(OFFSET('Sanitation Data'!$I$11,0,10*ROW('Sanitation Data'!I32))),'Data Summary'!DM38="Yes"),OFFSET('Sanitation Data'!$I$11,0,10*ROW('Sanitation Data'!I32)),NA())</f>
        <v>#N/A</v>
      </c>
      <c r="AY38" s="518" t="e">
        <f ca="1">+IF(AND(ISNUMBER(OFFSET('Sanitation Data'!$I$12,0,10*ROW('Sanitation Data'!I32))),'Data Summary'!DN38="Yes"),OFFSET('Sanitation Data'!$I$12,0,10*ROW('Sanitation Data'!I32)),NA())</f>
        <v>#N/A</v>
      </c>
      <c r="AZ38" s="519" t="e">
        <f ca="1">+IF(AND(ISNUMBER(OFFSET('Hygiene Data'!$D$5,0,10*ROW('Hygiene Data'!D32))),'Data Summary'!DO38="Yes"),OFFSET('Hygiene Data'!$D$5,0,10*ROW('Hygiene Data'!D32)),NA())</f>
        <v>#N/A</v>
      </c>
      <c r="BA38" s="519" t="e">
        <f ca="1">+IF(AND(ISNUMBER(OFFSET('Hygiene Data'!$D$7,0,10*ROW('Hygiene Data'!D32))),'Data Summary'!DP38="Yes"),OFFSET('Hygiene Data'!$D$7,0,10*ROW('Hygiene Data'!D32)),NA())</f>
        <v>#N/A</v>
      </c>
      <c r="BB38" s="519" t="e">
        <f ca="1">+IF(AND(ISNUMBER(OFFSET('Hygiene Data'!$D$9,0,10*ROW('Hygiene Data'!D32))),'Data Summary'!DQ38="Yes"),OFFSET('Hygiene Data'!$D$9,0,10*ROW('Hygiene Data'!D32)),NA())</f>
        <v>#N/A</v>
      </c>
      <c r="BC38" s="519" t="e">
        <f ca="1">+IF(AND(ISNUMBER(OFFSET('Hygiene Data'!$E$5,0,10*ROW('Hygiene Data'!E32))),'Data Summary'!DR38="Yes"),OFFSET('Hygiene Data'!$E$5,0,10*ROW('Hygiene Data'!E32)),NA())</f>
        <v>#N/A</v>
      </c>
      <c r="BD38" s="519" t="e">
        <f ca="1">+IF(AND(ISNUMBER(OFFSET('Hygiene Data'!$E$7,0,10*ROW('Hygiene Data'!E32))),'Data Summary'!DS38="Yes"),OFFSET('Hygiene Data'!$E$7,0,10*ROW('Hygiene Data'!E32)),NA())</f>
        <v>#N/A</v>
      </c>
      <c r="BE38" s="519" t="e">
        <f ca="1">+IF(AND(ISNUMBER(OFFSET('Hygiene Data'!$E$9,0,10*ROW('Hygiene Data'!E32))),'Data Summary'!DT38="Yes"),OFFSET('Hygiene Data'!$E$9,0,10*ROW('Hygiene Data'!E32)),NA())</f>
        <v>#N/A</v>
      </c>
      <c r="BF38" s="519" t="e">
        <f ca="1">+IF(AND(ISNUMBER(OFFSET('Hygiene Data'!$F$5,0,10*ROW('Hygiene Data'!F32))),'Data Summary'!DU38="Yes"),OFFSET('Hygiene Data'!$F$5,0,10*ROW('Hygiene Data'!F32)),NA())</f>
        <v>#N/A</v>
      </c>
      <c r="BG38" s="519" t="e">
        <f ca="1">+IF(AND(ISNUMBER(OFFSET('Hygiene Data'!$F$7,0,10*ROW('Hygiene Data'!F32))),'Data Summary'!DV38="Yes"),OFFSET('Hygiene Data'!$F$7,0,10*ROW('Hygiene Data'!F32)),NA())</f>
        <v>#N/A</v>
      </c>
      <c r="BH38" s="519" t="e">
        <f ca="1">+IF(AND(ISNUMBER(OFFSET('Hygiene Data'!$F$9,0,10*ROW('Hygiene Data'!F32))),'Data Summary'!DW38="Yes"),OFFSET('Hygiene Data'!$F$9,0,10*ROW('Hygiene Data'!F32)),NA())</f>
        <v>#N/A</v>
      </c>
      <c r="BI38" s="519" t="e">
        <f ca="1">+IF(AND(ISNUMBER(OFFSET('Hygiene Data'!$G$5,0,10*ROW('Hygiene Data'!G32))),'Data Summary'!DX38="Yes"),OFFSET('Hygiene Data'!$G$5,0,10*ROW('Hygiene Data'!G32)),NA())</f>
        <v>#N/A</v>
      </c>
      <c r="BJ38" s="519" t="e">
        <f ca="1">+IF(AND(ISNUMBER(OFFSET('Hygiene Data'!$G$7,0,10*ROW('Hygiene Data'!G32))),'Data Summary'!DY38="Yes"),OFFSET('Hygiene Data'!$G$7,0,10*ROW('Hygiene Data'!G32)),NA())</f>
        <v>#N/A</v>
      </c>
      <c r="BK38" s="519" t="e">
        <f ca="1">+IF(AND(ISNUMBER(OFFSET('Hygiene Data'!$G$9,0,10*ROW('Hygiene Data'!G32))),'Data Summary'!DZ38="Yes"),OFFSET('Hygiene Data'!$G$9,0,10*ROW('Hygiene Data'!G32)),NA())</f>
        <v>#N/A</v>
      </c>
      <c r="BL38" s="519" t="e">
        <f ca="1">+IF(AND(ISNUMBER(OFFSET('Hygiene Data'!$H$5,0,10*ROW('Hygiene Data'!H32))),'Data Summary'!EA38="Yes"),OFFSET('Hygiene Data'!$H$5,0,10*ROW('Hygiene Data'!H32)),NA())</f>
        <v>#N/A</v>
      </c>
      <c r="BM38" s="519" t="e">
        <f ca="1">+IF(AND(ISNUMBER(OFFSET('Hygiene Data'!$H$7,0,10*ROW('Hygiene Data'!H32))),'Data Summary'!EB38="Yes"),OFFSET('Hygiene Data'!$H$7,0,10*ROW('Hygiene Data'!H32)),NA())</f>
        <v>#N/A</v>
      </c>
      <c r="BN38" s="519" t="e">
        <f ca="1">+IF(AND(ISNUMBER(OFFSET('Hygiene Data'!$H$9,0,10*ROW('Hygiene Data'!H32))),'Data Summary'!EC38="Yes"),OFFSET('Hygiene Data'!$H$9,0,10*ROW('Hygiene Data'!H32)),NA())</f>
        <v>#N/A</v>
      </c>
      <c r="BO38" s="519" t="e">
        <f ca="1">+IF(AND(ISNUMBER(OFFSET('Hygiene Data'!$I$5,0,10*ROW('Hygiene Data'!I32))),'Data Summary'!ED38="Yes"),OFFSET('Hygiene Data'!$I$5,0,10*ROW('Hygiene Data'!I32)),NA())</f>
        <v>#N/A</v>
      </c>
      <c r="BP38" s="519" t="e">
        <f ca="1">+IF(AND(ISNUMBER(OFFSET('Hygiene Data'!$I$7,0,10*ROW('Hygiene Data'!I32))),'Data Summary'!EE38="Yes"),OFFSET('Hygiene Data'!$I$7,0,10*ROW('Hygiene Data'!I32)),NA())</f>
        <v>#N/A</v>
      </c>
      <c r="BQ38" s="519" t="e">
        <f ca="1">+IF(AND(ISNUMBER(OFFSET('Hygiene Data'!$I$9,0,10*ROW('Hygiene Data'!I32))),'Data Summary'!EF38="Yes"),OFFSET('Hygiene Data'!$I$9,0,10*ROW('Hygiene Data'!I32)),NA())</f>
        <v>#N/A</v>
      </c>
    </row>
    <row r="39" spans="1:69" x14ac:dyDescent="0.25">
      <c r="A39" s="515" t="e">
        <f ca="1">+RIGHT('Data Summary'!A39,LEN('Data Summary'!A39)-9)</f>
        <v>#VALUE!</v>
      </c>
      <c r="B39" s="489" t="str">
        <f ca="1">+IF(ISTEXT('Data Summary'!B39),'Data Summary'!B39,"")</f>
        <v/>
      </c>
      <c r="C39" s="516" t="e">
        <f ca="1">+VALUE('Data Summary'!C39)</f>
        <v>#VALUE!</v>
      </c>
      <c r="D39" s="517" t="e">
        <f ca="1">+IF(AND(ISNUMBER(OFFSET('Water Data'!$D$4,0,10*ROW('Water Data'!D33))),'Data Summary'!BS39="Yes"),100-OFFSET('Water Data'!$D$4,0,10*ROW('Water Data'!D33)),NA())</f>
        <v>#N/A</v>
      </c>
      <c r="E39" s="517" t="e">
        <f ca="1">+IF(AND(ISNUMBER(OFFSET('Water Data'!$D$6,0,10*ROW('Water Data'!D33))),'Data Summary'!BT39="Yes"),OFFSET('Water Data'!$D$6,0,10*ROW('Water Data'!D33)),NA())</f>
        <v>#N/A</v>
      </c>
      <c r="F39" s="517" t="e">
        <f ca="1">+IF(AND(ISNUMBER(OFFSET('Water Data'!$D$9,0,10*ROW('Water Data'!D33))),'Data Summary'!BU39="Yes"),OFFSET('Water Data'!$D$9,0,10*ROW('Water Data'!D33)),NA())</f>
        <v>#N/A</v>
      </c>
      <c r="G39" s="517" t="e">
        <f ca="1">+IF(AND(ISNUMBER(OFFSET('Water Data'!$E$4,0,10*ROW('Water Data'!E33))),'Data Summary'!BV39="Yes"),100-OFFSET('Water Data'!$E$4,0,10*ROW('Water Data'!E33)),NA())</f>
        <v>#N/A</v>
      </c>
      <c r="H39" s="517" t="e">
        <f ca="1">+IF(AND(ISNUMBER(OFFSET('Water Data'!$E$6,0,10*ROW('Water Data'!E33))),'Data Summary'!BW39="Yes"),OFFSET('Water Data'!$E$6,0,10*ROW('Water Data'!E33)),NA())</f>
        <v>#N/A</v>
      </c>
      <c r="I39" s="517" t="e">
        <f ca="1">+IF(AND(ISNUMBER(OFFSET('Water Data'!$E$9,0,10*ROW('Water Data'!E33))),'Data Summary'!BX39="Yes"),OFFSET('Water Data'!$E$9,0,10*ROW('Water Data'!E33)),NA())</f>
        <v>#N/A</v>
      </c>
      <c r="J39" s="517" t="e">
        <f ca="1">+IF(AND(ISNUMBER(OFFSET('Water Data'!$F$4,0,10*ROW('Water Data'!F33))),'Data Summary'!BY39="Yes"),100-OFFSET('Water Data'!$F$4,0,10*ROW('Water Data'!F33)),NA())</f>
        <v>#N/A</v>
      </c>
      <c r="K39" s="517" t="e">
        <f ca="1">+IF(AND(ISNUMBER(OFFSET('Water Data'!$F$6,0,10*ROW('Water Data'!F33))),'Data Summary'!BZ39="Yes"),OFFSET('Water Data'!$F$6,0,10*ROW('Water Data'!F33)),NA())</f>
        <v>#N/A</v>
      </c>
      <c r="L39" s="517" t="e">
        <f ca="1">+IF(AND(ISNUMBER(OFFSET('Water Data'!$F$9,0,10*ROW('Water Data'!F33))),'Data Summary'!CA39="Yes"),OFFSET('Water Data'!$F$9,0,10*ROW('Water Data'!F33)),NA())</f>
        <v>#N/A</v>
      </c>
      <c r="M39" s="517" t="e">
        <f ca="1">+IF(AND(ISNUMBER(OFFSET('Water Data'!$G$4,0,10*ROW('Water Data'!G33))),'Data Summary'!CB39="Yes"),100-OFFSET('Water Data'!$G$4,0,10*ROW('Water Data'!G33)),NA())</f>
        <v>#N/A</v>
      </c>
      <c r="N39" s="517" t="e">
        <f ca="1">+IF(AND(ISNUMBER(OFFSET('Water Data'!$G$6,0,10*ROW('Water Data'!G33))),'Data Summary'!CC39="Yes"),OFFSET('Water Data'!$G$6,0,10*ROW('Water Data'!G33)),NA())</f>
        <v>#N/A</v>
      </c>
      <c r="O39" s="517" t="e">
        <f ca="1">+IF(AND(ISNUMBER(OFFSET('Water Data'!$G$9,0,10*ROW('Water Data'!G33))),'Data Summary'!CD39="Yes"),OFFSET('Water Data'!$G$9,0,10*ROW('Water Data'!G33)),NA())</f>
        <v>#N/A</v>
      </c>
      <c r="P39" s="517" t="e">
        <f ca="1">+IF(AND(ISNUMBER(OFFSET('Water Data'!$H$4,0,10*ROW('Water Data'!H33))),'Data Summary'!CE39="Yes"),100-OFFSET('Water Data'!$H$4,0,10*ROW('Water Data'!H33)),NA())</f>
        <v>#N/A</v>
      </c>
      <c r="Q39" s="517" t="e">
        <f ca="1">+IF(AND(ISNUMBER(OFFSET('Water Data'!$H$6,0,10*ROW('Water Data'!H33))),'Data Summary'!CF39="Yes"),OFFSET('Water Data'!$H$6,0,10*ROW('Water Data'!H33)),NA())</f>
        <v>#N/A</v>
      </c>
      <c r="R39" s="517" t="e">
        <f ca="1">+IF(AND(ISNUMBER(OFFSET('Water Data'!$H$9,0,10*ROW('Water Data'!H33))),'Data Summary'!CG39="Yes"),OFFSET('Water Data'!$H$9,0,10*ROW('Water Data'!H33)),NA())</f>
        <v>#N/A</v>
      </c>
      <c r="S39" s="517" t="e">
        <f ca="1">+IF(AND(ISNUMBER(OFFSET('Water Data'!$I$4,0,10*ROW('Water Data'!I33))),'Data Summary'!CH39="Yes"),100-OFFSET('Water Data'!$I$4,0,10*ROW('Water Data'!I33)),NA())</f>
        <v>#N/A</v>
      </c>
      <c r="T39" s="517" t="e">
        <f ca="1">+IF(AND(ISNUMBER(OFFSET('Water Data'!$I$6,0,10*ROW('Water Data'!I33))),'Data Summary'!CI39="Yes"),OFFSET('Water Data'!$I$6,0,10*ROW('Water Data'!I33)),NA())</f>
        <v>#N/A</v>
      </c>
      <c r="U39" s="517" t="e">
        <f ca="1">+IF(AND(ISNUMBER(OFFSET('Water Data'!$I$9,0,10*ROW('Water Data'!I33))),'Data Summary'!CJ39="Yes"),OFFSET('Water Data'!$I$9,0,10*ROW('Water Data'!I33)),NA())</f>
        <v>#N/A</v>
      </c>
      <c r="V39" s="518" t="e">
        <f ca="1">+IF(AND(ISNUMBER(OFFSET('Sanitation Data'!$D$4,0,10*ROW('Sanitation Data'!D33))),'Data Summary'!CK39="Yes"),100-OFFSET('Sanitation Data'!$D$4,0,10*ROW('Sanitation Data'!D33)),NA())</f>
        <v>#N/A</v>
      </c>
      <c r="W39" s="518" t="e">
        <f ca="1">+IF(AND(ISNUMBER(OFFSET('Sanitation Data'!$D$6,0,10*ROW('Sanitation Data'!D33))),'Data Summary'!CL39="Yes"),OFFSET('Sanitation Data'!$D$6,0,10*ROW('Sanitation Data'!D33)),NA())</f>
        <v>#N/A</v>
      </c>
      <c r="X39" s="518" t="e">
        <f ca="1">+IF(AND(ISNUMBER(OFFSET('Sanitation Data'!$D$10,0,10*ROW('Sanitation Data'!D33))),'Data Summary'!CM39="Yes"),OFFSET('Sanitation Data'!$D$10,0,10*ROW('Sanitation Data'!D33)),NA())</f>
        <v>#N/A</v>
      </c>
      <c r="Y39" s="518" t="e">
        <f ca="1">+IF(AND(ISNUMBER(OFFSET('Sanitation Data'!$D$11,0,10*ROW('Sanitation Data'!D33))),'Data Summary'!CN39="Yes"),OFFSET('Sanitation Data'!$D$11,0,10*ROW('Sanitation Data'!D33)),NA())</f>
        <v>#N/A</v>
      </c>
      <c r="Z39" s="518" t="e">
        <f ca="1">+IF(AND(ISNUMBER(OFFSET('Sanitation Data'!$D$12,0,10*ROW('Sanitation Data'!D33))),'Data Summary'!CO39="Yes"),OFFSET('Sanitation Data'!$D$12,0,10*ROW('Sanitation Data'!D33)),NA())</f>
        <v>#N/A</v>
      </c>
      <c r="AA39" s="518" t="e">
        <f ca="1">+IF(AND(ISNUMBER(OFFSET('Sanitation Data'!$E$4,0,10*ROW('Sanitation Data'!E33))),'Data Summary'!CP39="Yes"),100-OFFSET('Sanitation Data'!$E$4,0,10*ROW('Sanitation Data'!E33)),NA())</f>
        <v>#N/A</v>
      </c>
      <c r="AB39" s="518" t="e">
        <f ca="1">+IF(AND(ISNUMBER(OFFSET('Sanitation Data'!$E$6,0,10*ROW('Sanitation Data'!E33))),'Data Summary'!CQ39="Yes"),OFFSET('Sanitation Data'!$E$6,0,10*ROW('Sanitation Data'!E33)),NA())</f>
        <v>#N/A</v>
      </c>
      <c r="AC39" s="518" t="e">
        <f ca="1">+IF(AND(ISNUMBER(OFFSET('Sanitation Data'!$E$10,0,10*ROW('Sanitation Data'!E33))),'Data Summary'!CR39="Yes"),OFFSET('Sanitation Data'!$E$10,0,10*ROW('Sanitation Data'!E33)),NA())</f>
        <v>#N/A</v>
      </c>
      <c r="AD39" s="518" t="e">
        <f ca="1">+IF(AND(ISNUMBER(OFFSET('Sanitation Data'!$E$11,0,10*ROW('Sanitation Data'!E33))),'Data Summary'!CS39="Yes"),OFFSET('Sanitation Data'!$E$11,0,10*ROW('Sanitation Data'!E33)),NA())</f>
        <v>#N/A</v>
      </c>
      <c r="AE39" s="518" t="e">
        <f ca="1">+IF(AND(ISNUMBER(OFFSET('Sanitation Data'!$E$12,0,10*ROW('Sanitation Data'!E33))),'Data Summary'!CT39="Yes"),OFFSET('Sanitation Data'!$E$12,0,10*ROW('Sanitation Data'!E33)),NA())</f>
        <v>#N/A</v>
      </c>
      <c r="AF39" s="518" t="e">
        <f ca="1">+IF(AND(ISNUMBER(OFFSET('Sanitation Data'!$F$4,0,10*ROW('Sanitation Data'!F33))),'Data Summary'!CU39="Yes"),100-OFFSET('Sanitation Data'!$F$4,0,10*ROW('Sanitation Data'!F33)),NA())</f>
        <v>#N/A</v>
      </c>
      <c r="AG39" s="518" t="e">
        <f ca="1">+IF(AND(ISNUMBER(OFFSET('Sanitation Data'!$F$6,0,10*ROW('Sanitation Data'!F33))),'Data Summary'!CV39="Yes"),OFFSET('Sanitation Data'!$F$6,0,10*ROW('Sanitation Data'!F33)),NA())</f>
        <v>#N/A</v>
      </c>
      <c r="AH39" s="518" t="e">
        <f ca="1">+IF(AND(ISNUMBER(OFFSET('Sanitation Data'!$F$10,0,10*ROW('Sanitation Data'!F33))),'Data Summary'!CW39="Yes"),OFFSET('Sanitation Data'!$F$10,0,10*ROW('Sanitation Data'!F33)),NA())</f>
        <v>#N/A</v>
      </c>
      <c r="AI39" s="518" t="e">
        <f ca="1">+IF(AND(ISNUMBER(OFFSET('Sanitation Data'!$F$11,0,10*ROW('Sanitation Data'!F33))),'Data Summary'!CX39="Yes"),OFFSET('Sanitation Data'!$F$11,0,10*ROW('Sanitation Data'!F33)),NA())</f>
        <v>#N/A</v>
      </c>
      <c r="AJ39" s="518" t="e">
        <f ca="1">+IF(AND(ISNUMBER(OFFSET('Sanitation Data'!$F$12,0,10*ROW('Sanitation Data'!F33))),'Data Summary'!CY39="Yes"),OFFSET('Sanitation Data'!$F$12,0,10*ROW('Sanitation Data'!F33)),NA())</f>
        <v>#N/A</v>
      </c>
      <c r="AK39" s="518" t="e">
        <f ca="1">+IF(AND(ISNUMBER(OFFSET('Sanitation Data'!$G$4,0,10*ROW('Sanitation Data'!G33))),'Data Summary'!CZ39="Yes"),100-OFFSET('Sanitation Data'!$G$4,0,10*ROW('Sanitation Data'!G33)),NA())</f>
        <v>#N/A</v>
      </c>
      <c r="AL39" s="518" t="e">
        <f ca="1">+IF(AND(ISNUMBER(OFFSET('Sanitation Data'!$G$6,0,10*ROW('Sanitation Data'!G33))),'Data Summary'!DA39="Yes"),OFFSET('Sanitation Data'!$G$6,0,10*ROW('Sanitation Data'!G33)),NA())</f>
        <v>#N/A</v>
      </c>
      <c r="AM39" s="518" t="e">
        <f ca="1">+IF(AND(ISNUMBER(OFFSET('Sanitation Data'!$G$10,0,10*ROW('Sanitation Data'!G33))),'Data Summary'!DB39="Yes"),OFFSET('Sanitation Data'!$G$10,0,10*ROW('Sanitation Data'!G33)),NA())</f>
        <v>#N/A</v>
      </c>
      <c r="AN39" s="518" t="e">
        <f ca="1">+IF(AND(ISNUMBER(OFFSET('Sanitation Data'!$G$11,0,10*ROW('Sanitation Data'!G33))),'Data Summary'!DC39="Yes"),OFFSET('Sanitation Data'!$G$11,0,10*ROW('Sanitation Data'!G33)),NA())</f>
        <v>#N/A</v>
      </c>
      <c r="AO39" s="518" t="e">
        <f ca="1">+IF(AND(ISNUMBER(OFFSET('Sanitation Data'!$G$12,0,10*ROW('Sanitation Data'!G33))),'Data Summary'!DD39="Yes"),OFFSET('Sanitation Data'!$G$12,0,10*ROW('Sanitation Data'!G33)),NA())</f>
        <v>#N/A</v>
      </c>
      <c r="AP39" s="518" t="e">
        <f ca="1">+IF(AND(ISNUMBER(OFFSET('Sanitation Data'!$H$4,0,10*ROW('Sanitation Data'!H33))),'Data Summary'!DE39="Yes"),100-OFFSET('Sanitation Data'!$H$4,0,10*ROW('Sanitation Data'!H33)),NA())</f>
        <v>#N/A</v>
      </c>
      <c r="AQ39" s="518" t="e">
        <f ca="1">+IF(AND(ISNUMBER(OFFSET('Sanitation Data'!$H$6,0,10*ROW('Sanitation Data'!H33))),'Data Summary'!DF39="Yes"),OFFSET('Sanitation Data'!$H$6,0,10*ROW('Sanitation Data'!H33)),NA())</f>
        <v>#N/A</v>
      </c>
      <c r="AR39" s="518" t="e">
        <f ca="1">+IF(AND(ISNUMBER(OFFSET('Sanitation Data'!$H$10,0,10*ROW('Sanitation Data'!H33))),'Data Summary'!DG39="Yes"),OFFSET('Sanitation Data'!$H$10,0,10*ROW('Sanitation Data'!H33)),NA())</f>
        <v>#N/A</v>
      </c>
      <c r="AS39" s="518" t="e">
        <f ca="1">+IF(AND(ISNUMBER(OFFSET('Sanitation Data'!$H$11,0,10*ROW('Sanitation Data'!H33))),'Data Summary'!DH39="Yes"),OFFSET('Sanitation Data'!$H$11,0,10*ROW('Sanitation Data'!H33)),NA())</f>
        <v>#N/A</v>
      </c>
      <c r="AT39" s="518" t="e">
        <f ca="1">+IF(AND(ISNUMBER(OFFSET('Sanitation Data'!$H$12,0,10*ROW('Sanitation Data'!H33))),'Data Summary'!DI39="Yes"),OFFSET('Sanitation Data'!$H$12,0,10*ROW('Sanitation Data'!H33)),NA())</f>
        <v>#N/A</v>
      </c>
      <c r="AU39" s="518" t="e">
        <f ca="1">+IF(AND(ISNUMBER(OFFSET('Sanitation Data'!$I$4,0,10*ROW('Sanitation Data'!I33))),'Data Summary'!DJ39="Yes"),100-OFFSET('Sanitation Data'!$I$4,0,10*ROW('Sanitation Data'!I33)),NA())</f>
        <v>#N/A</v>
      </c>
      <c r="AV39" s="518" t="e">
        <f ca="1">+IF(AND(ISNUMBER(OFFSET('Sanitation Data'!$I$6,0,10*ROW('Sanitation Data'!I33))),'Data Summary'!DK39="Yes"),OFFSET('Sanitation Data'!$I$6,0,10*ROW('Sanitation Data'!I33)),NA())</f>
        <v>#N/A</v>
      </c>
      <c r="AW39" s="518" t="e">
        <f ca="1">+IF(AND(ISNUMBER(OFFSET('Sanitation Data'!$I$10,0,10*ROW('Sanitation Data'!I33))),'Data Summary'!DL39="Yes"),OFFSET('Sanitation Data'!$I$10,0,10*ROW('Sanitation Data'!I33)),NA())</f>
        <v>#N/A</v>
      </c>
      <c r="AX39" s="518" t="e">
        <f ca="1">+IF(AND(ISNUMBER(OFFSET('Sanitation Data'!$I$11,0,10*ROW('Sanitation Data'!I33))),'Data Summary'!DM39="Yes"),OFFSET('Sanitation Data'!$I$11,0,10*ROW('Sanitation Data'!I33)),NA())</f>
        <v>#N/A</v>
      </c>
      <c r="AY39" s="518" t="e">
        <f ca="1">+IF(AND(ISNUMBER(OFFSET('Sanitation Data'!$I$12,0,10*ROW('Sanitation Data'!I33))),'Data Summary'!DN39="Yes"),OFFSET('Sanitation Data'!$I$12,0,10*ROW('Sanitation Data'!I33)),NA())</f>
        <v>#N/A</v>
      </c>
      <c r="AZ39" s="519" t="e">
        <f ca="1">+IF(AND(ISNUMBER(OFFSET('Hygiene Data'!$D$5,0,10*ROW('Hygiene Data'!D33))),'Data Summary'!DO39="Yes"),OFFSET('Hygiene Data'!$D$5,0,10*ROW('Hygiene Data'!D33)),NA())</f>
        <v>#N/A</v>
      </c>
      <c r="BA39" s="519" t="e">
        <f ca="1">+IF(AND(ISNUMBER(OFFSET('Hygiene Data'!$D$7,0,10*ROW('Hygiene Data'!D33))),'Data Summary'!DP39="Yes"),OFFSET('Hygiene Data'!$D$7,0,10*ROW('Hygiene Data'!D33)),NA())</f>
        <v>#N/A</v>
      </c>
      <c r="BB39" s="519" t="e">
        <f ca="1">+IF(AND(ISNUMBER(OFFSET('Hygiene Data'!$D$9,0,10*ROW('Hygiene Data'!D33))),'Data Summary'!DQ39="Yes"),OFFSET('Hygiene Data'!$D$9,0,10*ROW('Hygiene Data'!D33)),NA())</f>
        <v>#N/A</v>
      </c>
      <c r="BC39" s="519" t="e">
        <f ca="1">+IF(AND(ISNUMBER(OFFSET('Hygiene Data'!$E$5,0,10*ROW('Hygiene Data'!E33))),'Data Summary'!DR39="Yes"),OFFSET('Hygiene Data'!$E$5,0,10*ROW('Hygiene Data'!E33)),NA())</f>
        <v>#N/A</v>
      </c>
      <c r="BD39" s="519" t="e">
        <f ca="1">+IF(AND(ISNUMBER(OFFSET('Hygiene Data'!$E$7,0,10*ROW('Hygiene Data'!E33))),'Data Summary'!DS39="Yes"),OFFSET('Hygiene Data'!$E$7,0,10*ROW('Hygiene Data'!E33)),NA())</f>
        <v>#N/A</v>
      </c>
      <c r="BE39" s="519" t="e">
        <f ca="1">+IF(AND(ISNUMBER(OFFSET('Hygiene Data'!$E$9,0,10*ROW('Hygiene Data'!E33))),'Data Summary'!DT39="Yes"),OFFSET('Hygiene Data'!$E$9,0,10*ROW('Hygiene Data'!E33)),NA())</f>
        <v>#N/A</v>
      </c>
      <c r="BF39" s="519" t="e">
        <f ca="1">+IF(AND(ISNUMBER(OFFSET('Hygiene Data'!$F$5,0,10*ROW('Hygiene Data'!F33))),'Data Summary'!DU39="Yes"),OFFSET('Hygiene Data'!$F$5,0,10*ROW('Hygiene Data'!F33)),NA())</f>
        <v>#N/A</v>
      </c>
      <c r="BG39" s="519" t="e">
        <f ca="1">+IF(AND(ISNUMBER(OFFSET('Hygiene Data'!$F$7,0,10*ROW('Hygiene Data'!F33))),'Data Summary'!DV39="Yes"),OFFSET('Hygiene Data'!$F$7,0,10*ROW('Hygiene Data'!F33)),NA())</f>
        <v>#N/A</v>
      </c>
      <c r="BH39" s="519" t="e">
        <f ca="1">+IF(AND(ISNUMBER(OFFSET('Hygiene Data'!$F$9,0,10*ROW('Hygiene Data'!F33))),'Data Summary'!DW39="Yes"),OFFSET('Hygiene Data'!$F$9,0,10*ROW('Hygiene Data'!F33)),NA())</f>
        <v>#N/A</v>
      </c>
      <c r="BI39" s="519" t="e">
        <f ca="1">+IF(AND(ISNUMBER(OFFSET('Hygiene Data'!$G$5,0,10*ROW('Hygiene Data'!G33))),'Data Summary'!DX39="Yes"),OFFSET('Hygiene Data'!$G$5,0,10*ROW('Hygiene Data'!G33)),NA())</f>
        <v>#N/A</v>
      </c>
      <c r="BJ39" s="519" t="e">
        <f ca="1">+IF(AND(ISNUMBER(OFFSET('Hygiene Data'!$G$7,0,10*ROW('Hygiene Data'!G33))),'Data Summary'!DY39="Yes"),OFFSET('Hygiene Data'!$G$7,0,10*ROW('Hygiene Data'!G33)),NA())</f>
        <v>#N/A</v>
      </c>
      <c r="BK39" s="519" t="e">
        <f ca="1">+IF(AND(ISNUMBER(OFFSET('Hygiene Data'!$G$9,0,10*ROW('Hygiene Data'!G33))),'Data Summary'!DZ39="Yes"),OFFSET('Hygiene Data'!$G$9,0,10*ROW('Hygiene Data'!G33)),NA())</f>
        <v>#N/A</v>
      </c>
      <c r="BL39" s="519" t="e">
        <f ca="1">+IF(AND(ISNUMBER(OFFSET('Hygiene Data'!$H$5,0,10*ROW('Hygiene Data'!H33))),'Data Summary'!EA39="Yes"),OFFSET('Hygiene Data'!$H$5,0,10*ROW('Hygiene Data'!H33)),NA())</f>
        <v>#N/A</v>
      </c>
      <c r="BM39" s="519" t="e">
        <f ca="1">+IF(AND(ISNUMBER(OFFSET('Hygiene Data'!$H$7,0,10*ROW('Hygiene Data'!H33))),'Data Summary'!EB39="Yes"),OFFSET('Hygiene Data'!$H$7,0,10*ROW('Hygiene Data'!H33)),NA())</f>
        <v>#N/A</v>
      </c>
      <c r="BN39" s="519" t="e">
        <f ca="1">+IF(AND(ISNUMBER(OFFSET('Hygiene Data'!$H$9,0,10*ROW('Hygiene Data'!H33))),'Data Summary'!EC39="Yes"),OFFSET('Hygiene Data'!$H$9,0,10*ROW('Hygiene Data'!H33)),NA())</f>
        <v>#N/A</v>
      </c>
      <c r="BO39" s="519" t="e">
        <f ca="1">+IF(AND(ISNUMBER(OFFSET('Hygiene Data'!$I$5,0,10*ROW('Hygiene Data'!I33))),'Data Summary'!ED39="Yes"),OFFSET('Hygiene Data'!$I$5,0,10*ROW('Hygiene Data'!I33)),NA())</f>
        <v>#N/A</v>
      </c>
      <c r="BP39" s="519" t="e">
        <f ca="1">+IF(AND(ISNUMBER(OFFSET('Hygiene Data'!$I$7,0,10*ROW('Hygiene Data'!I33))),'Data Summary'!EE39="Yes"),OFFSET('Hygiene Data'!$I$7,0,10*ROW('Hygiene Data'!I33)),NA())</f>
        <v>#N/A</v>
      </c>
      <c r="BQ39" s="519" t="e">
        <f ca="1">+IF(AND(ISNUMBER(OFFSET('Hygiene Data'!$I$9,0,10*ROW('Hygiene Data'!I33))),'Data Summary'!EF39="Yes"),OFFSET('Hygiene Data'!$I$9,0,10*ROW('Hygiene Data'!I33)),NA())</f>
        <v>#N/A</v>
      </c>
    </row>
    <row r="40" spans="1:69" x14ac:dyDescent="0.25">
      <c r="A40" s="515" t="e">
        <f ca="1">+RIGHT('Data Summary'!A40,LEN('Data Summary'!A40)-9)</f>
        <v>#VALUE!</v>
      </c>
      <c r="B40" s="489" t="str">
        <f ca="1">+IF(ISTEXT('Data Summary'!B40),'Data Summary'!B40,"")</f>
        <v/>
      </c>
      <c r="C40" s="516" t="e">
        <f ca="1">+VALUE('Data Summary'!C40)</f>
        <v>#VALUE!</v>
      </c>
      <c r="D40" s="517" t="e">
        <f ca="1">+IF(AND(ISNUMBER(OFFSET('Water Data'!$D$4,0,10*ROW('Water Data'!D34))),'Data Summary'!BS40="Yes"),100-OFFSET('Water Data'!$D$4,0,10*ROW('Water Data'!D34)),NA())</f>
        <v>#N/A</v>
      </c>
      <c r="E40" s="517" t="e">
        <f ca="1">+IF(AND(ISNUMBER(OFFSET('Water Data'!$D$6,0,10*ROW('Water Data'!D34))),'Data Summary'!BT40="Yes"),OFFSET('Water Data'!$D$6,0,10*ROW('Water Data'!D34)),NA())</f>
        <v>#N/A</v>
      </c>
      <c r="F40" s="517" t="e">
        <f ca="1">+IF(AND(ISNUMBER(OFFSET('Water Data'!$D$9,0,10*ROW('Water Data'!D34))),'Data Summary'!BU40="Yes"),OFFSET('Water Data'!$D$9,0,10*ROW('Water Data'!D34)),NA())</f>
        <v>#N/A</v>
      </c>
      <c r="G40" s="517" t="e">
        <f ca="1">+IF(AND(ISNUMBER(OFFSET('Water Data'!$E$4,0,10*ROW('Water Data'!E34))),'Data Summary'!BV40="Yes"),100-OFFSET('Water Data'!$E$4,0,10*ROW('Water Data'!E34)),NA())</f>
        <v>#N/A</v>
      </c>
      <c r="H40" s="517" t="e">
        <f ca="1">+IF(AND(ISNUMBER(OFFSET('Water Data'!$E$6,0,10*ROW('Water Data'!E34))),'Data Summary'!BW40="Yes"),OFFSET('Water Data'!$E$6,0,10*ROW('Water Data'!E34)),NA())</f>
        <v>#N/A</v>
      </c>
      <c r="I40" s="517" t="e">
        <f ca="1">+IF(AND(ISNUMBER(OFFSET('Water Data'!$E$9,0,10*ROW('Water Data'!E34))),'Data Summary'!BX40="Yes"),OFFSET('Water Data'!$E$9,0,10*ROW('Water Data'!E34)),NA())</f>
        <v>#N/A</v>
      </c>
      <c r="J40" s="517" t="e">
        <f ca="1">+IF(AND(ISNUMBER(OFFSET('Water Data'!$F$4,0,10*ROW('Water Data'!F34))),'Data Summary'!BY40="Yes"),100-OFFSET('Water Data'!$F$4,0,10*ROW('Water Data'!F34)),NA())</f>
        <v>#N/A</v>
      </c>
      <c r="K40" s="517" t="e">
        <f ca="1">+IF(AND(ISNUMBER(OFFSET('Water Data'!$F$6,0,10*ROW('Water Data'!F34))),'Data Summary'!BZ40="Yes"),OFFSET('Water Data'!$F$6,0,10*ROW('Water Data'!F34)),NA())</f>
        <v>#N/A</v>
      </c>
      <c r="L40" s="517" t="e">
        <f ca="1">+IF(AND(ISNUMBER(OFFSET('Water Data'!$F$9,0,10*ROW('Water Data'!F34))),'Data Summary'!CA40="Yes"),OFFSET('Water Data'!$F$9,0,10*ROW('Water Data'!F34)),NA())</f>
        <v>#N/A</v>
      </c>
      <c r="M40" s="517" t="e">
        <f ca="1">+IF(AND(ISNUMBER(OFFSET('Water Data'!$G$4,0,10*ROW('Water Data'!G34))),'Data Summary'!CB40="Yes"),100-OFFSET('Water Data'!$G$4,0,10*ROW('Water Data'!G34)),NA())</f>
        <v>#N/A</v>
      </c>
      <c r="N40" s="517" t="e">
        <f ca="1">+IF(AND(ISNUMBER(OFFSET('Water Data'!$G$6,0,10*ROW('Water Data'!G34))),'Data Summary'!CC40="Yes"),OFFSET('Water Data'!$G$6,0,10*ROW('Water Data'!G34)),NA())</f>
        <v>#N/A</v>
      </c>
      <c r="O40" s="517" t="e">
        <f ca="1">+IF(AND(ISNUMBER(OFFSET('Water Data'!$G$9,0,10*ROW('Water Data'!G34))),'Data Summary'!CD40="Yes"),OFFSET('Water Data'!$G$9,0,10*ROW('Water Data'!G34)),NA())</f>
        <v>#N/A</v>
      </c>
      <c r="P40" s="517" t="e">
        <f ca="1">+IF(AND(ISNUMBER(OFFSET('Water Data'!$H$4,0,10*ROW('Water Data'!H34))),'Data Summary'!CE40="Yes"),100-OFFSET('Water Data'!$H$4,0,10*ROW('Water Data'!H34)),NA())</f>
        <v>#N/A</v>
      </c>
      <c r="Q40" s="517" t="e">
        <f ca="1">+IF(AND(ISNUMBER(OFFSET('Water Data'!$H$6,0,10*ROW('Water Data'!H34))),'Data Summary'!CF40="Yes"),OFFSET('Water Data'!$H$6,0,10*ROW('Water Data'!H34)),NA())</f>
        <v>#N/A</v>
      </c>
      <c r="R40" s="517" t="e">
        <f ca="1">+IF(AND(ISNUMBER(OFFSET('Water Data'!$H$9,0,10*ROW('Water Data'!H34))),'Data Summary'!CG40="Yes"),OFFSET('Water Data'!$H$9,0,10*ROW('Water Data'!H34)),NA())</f>
        <v>#N/A</v>
      </c>
      <c r="S40" s="517" t="e">
        <f ca="1">+IF(AND(ISNUMBER(OFFSET('Water Data'!$I$4,0,10*ROW('Water Data'!I34))),'Data Summary'!CH40="Yes"),100-OFFSET('Water Data'!$I$4,0,10*ROW('Water Data'!I34)),NA())</f>
        <v>#N/A</v>
      </c>
      <c r="T40" s="517" t="e">
        <f ca="1">+IF(AND(ISNUMBER(OFFSET('Water Data'!$I$6,0,10*ROW('Water Data'!I34))),'Data Summary'!CI40="Yes"),OFFSET('Water Data'!$I$6,0,10*ROW('Water Data'!I34)),NA())</f>
        <v>#N/A</v>
      </c>
      <c r="U40" s="517" t="e">
        <f ca="1">+IF(AND(ISNUMBER(OFFSET('Water Data'!$I$9,0,10*ROW('Water Data'!I34))),'Data Summary'!CJ40="Yes"),OFFSET('Water Data'!$I$9,0,10*ROW('Water Data'!I34)),NA())</f>
        <v>#N/A</v>
      </c>
      <c r="V40" s="518" t="e">
        <f ca="1">+IF(AND(ISNUMBER(OFFSET('Sanitation Data'!$D$4,0,10*ROW('Sanitation Data'!D34))),'Data Summary'!CK40="Yes"),100-OFFSET('Sanitation Data'!$D$4,0,10*ROW('Sanitation Data'!D34)),NA())</f>
        <v>#N/A</v>
      </c>
      <c r="W40" s="518" t="e">
        <f ca="1">+IF(AND(ISNUMBER(OFFSET('Sanitation Data'!$D$6,0,10*ROW('Sanitation Data'!D34))),'Data Summary'!CL40="Yes"),OFFSET('Sanitation Data'!$D$6,0,10*ROW('Sanitation Data'!D34)),NA())</f>
        <v>#N/A</v>
      </c>
      <c r="X40" s="518" t="e">
        <f ca="1">+IF(AND(ISNUMBER(OFFSET('Sanitation Data'!$D$10,0,10*ROW('Sanitation Data'!D34))),'Data Summary'!CM40="Yes"),OFFSET('Sanitation Data'!$D$10,0,10*ROW('Sanitation Data'!D34)),NA())</f>
        <v>#N/A</v>
      </c>
      <c r="Y40" s="518" t="e">
        <f ca="1">+IF(AND(ISNUMBER(OFFSET('Sanitation Data'!$D$11,0,10*ROW('Sanitation Data'!D34))),'Data Summary'!CN40="Yes"),OFFSET('Sanitation Data'!$D$11,0,10*ROW('Sanitation Data'!D34)),NA())</f>
        <v>#N/A</v>
      </c>
      <c r="Z40" s="518" t="e">
        <f ca="1">+IF(AND(ISNUMBER(OFFSET('Sanitation Data'!$D$12,0,10*ROW('Sanitation Data'!D34))),'Data Summary'!CO40="Yes"),OFFSET('Sanitation Data'!$D$12,0,10*ROW('Sanitation Data'!D34)),NA())</f>
        <v>#N/A</v>
      </c>
      <c r="AA40" s="518" t="e">
        <f ca="1">+IF(AND(ISNUMBER(OFFSET('Sanitation Data'!$E$4,0,10*ROW('Sanitation Data'!E34))),'Data Summary'!CP40="Yes"),100-OFFSET('Sanitation Data'!$E$4,0,10*ROW('Sanitation Data'!E34)),NA())</f>
        <v>#N/A</v>
      </c>
      <c r="AB40" s="518" t="e">
        <f ca="1">+IF(AND(ISNUMBER(OFFSET('Sanitation Data'!$E$6,0,10*ROW('Sanitation Data'!E34))),'Data Summary'!CQ40="Yes"),OFFSET('Sanitation Data'!$E$6,0,10*ROW('Sanitation Data'!E34)),NA())</f>
        <v>#N/A</v>
      </c>
      <c r="AC40" s="518" t="e">
        <f ca="1">+IF(AND(ISNUMBER(OFFSET('Sanitation Data'!$E$10,0,10*ROW('Sanitation Data'!E34))),'Data Summary'!CR40="Yes"),OFFSET('Sanitation Data'!$E$10,0,10*ROW('Sanitation Data'!E34)),NA())</f>
        <v>#N/A</v>
      </c>
      <c r="AD40" s="518" t="e">
        <f ca="1">+IF(AND(ISNUMBER(OFFSET('Sanitation Data'!$E$11,0,10*ROW('Sanitation Data'!E34))),'Data Summary'!CS40="Yes"),OFFSET('Sanitation Data'!$E$11,0,10*ROW('Sanitation Data'!E34)),NA())</f>
        <v>#N/A</v>
      </c>
      <c r="AE40" s="518" t="e">
        <f ca="1">+IF(AND(ISNUMBER(OFFSET('Sanitation Data'!$E$12,0,10*ROW('Sanitation Data'!E34))),'Data Summary'!CT40="Yes"),OFFSET('Sanitation Data'!$E$12,0,10*ROW('Sanitation Data'!E34)),NA())</f>
        <v>#N/A</v>
      </c>
      <c r="AF40" s="518" t="e">
        <f ca="1">+IF(AND(ISNUMBER(OFFSET('Sanitation Data'!$F$4,0,10*ROW('Sanitation Data'!F34))),'Data Summary'!CU40="Yes"),100-OFFSET('Sanitation Data'!$F$4,0,10*ROW('Sanitation Data'!F34)),NA())</f>
        <v>#N/A</v>
      </c>
      <c r="AG40" s="518" t="e">
        <f ca="1">+IF(AND(ISNUMBER(OFFSET('Sanitation Data'!$F$6,0,10*ROW('Sanitation Data'!F34))),'Data Summary'!CV40="Yes"),OFFSET('Sanitation Data'!$F$6,0,10*ROW('Sanitation Data'!F34)),NA())</f>
        <v>#N/A</v>
      </c>
      <c r="AH40" s="518" t="e">
        <f ca="1">+IF(AND(ISNUMBER(OFFSET('Sanitation Data'!$F$10,0,10*ROW('Sanitation Data'!F34))),'Data Summary'!CW40="Yes"),OFFSET('Sanitation Data'!$F$10,0,10*ROW('Sanitation Data'!F34)),NA())</f>
        <v>#N/A</v>
      </c>
      <c r="AI40" s="518" t="e">
        <f ca="1">+IF(AND(ISNUMBER(OFFSET('Sanitation Data'!$F$11,0,10*ROW('Sanitation Data'!F34))),'Data Summary'!CX40="Yes"),OFFSET('Sanitation Data'!$F$11,0,10*ROW('Sanitation Data'!F34)),NA())</f>
        <v>#N/A</v>
      </c>
      <c r="AJ40" s="518" t="e">
        <f ca="1">+IF(AND(ISNUMBER(OFFSET('Sanitation Data'!$F$12,0,10*ROW('Sanitation Data'!F34))),'Data Summary'!CY40="Yes"),OFFSET('Sanitation Data'!$F$12,0,10*ROW('Sanitation Data'!F34)),NA())</f>
        <v>#N/A</v>
      </c>
      <c r="AK40" s="518" t="e">
        <f ca="1">+IF(AND(ISNUMBER(OFFSET('Sanitation Data'!$G$4,0,10*ROW('Sanitation Data'!G34))),'Data Summary'!CZ40="Yes"),100-OFFSET('Sanitation Data'!$G$4,0,10*ROW('Sanitation Data'!G34)),NA())</f>
        <v>#N/A</v>
      </c>
      <c r="AL40" s="518" t="e">
        <f ca="1">+IF(AND(ISNUMBER(OFFSET('Sanitation Data'!$G$6,0,10*ROW('Sanitation Data'!G34))),'Data Summary'!DA40="Yes"),OFFSET('Sanitation Data'!$G$6,0,10*ROW('Sanitation Data'!G34)),NA())</f>
        <v>#N/A</v>
      </c>
      <c r="AM40" s="518" t="e">
        <f ca="1">+IF(AND(ISNUMBER(OFFSET('Sanitation Data'!$G$10,0,10*ROW('Sanitation Data'!G34))),'Data Summary'!DB40="Yes"),OFFSET('Sanitation Data'!$G$10,0,10*ROW('Sanitation Data'!G34)),NA())</f>
        <v>#N/A</v>
      </c>
      <c r="AN40" s="518" t="e">
        <f ca="1">+IF(AND(ISNUMBER(OFFSET('Sanitation Data'!$G$11,0,10*ROW('Sanitation Data'!G34))),'Data Summary'!DC40="Yes"),OFFSET('Sanitation Data'!$G$11,0,10*ROW('Sanitation Data'!G34)),NA())</f>
        <v>#N/A</v>
      </c>
      <c r="AO40" s="518" t="e">
        <f ca="1">+IF(AND(ISNUMBER(OFFSET('Sanitation Data'!$G$12,0,10*ROW('Sanitation Data'!G34))),'Data Summary'!DD40="Yes"),OFFSET('Sanitation Data'!$G$12,0,10*ROW('Sanitation Data'!G34)),NA())</f>
        <v>#N/A</v>
      </c>
      <c r="AP40" s="518" t="e">
        <f ca="1">+IF(AND(ISNUMBER(OFFSET('Sanitation Data'!$H$4,0,10*ROW('Sanitation Data'!H34))),'Data Summary'!DE40="Yes"),100-OFFSET('Sanitation Data'!$H$4,0,10*ROW('Sanitation Data'!H34)),NA())</f>
        <v>#N/A</v>
      </c>
      <c r="AQ40" s="518" t="e">
        <f ca="1">+IF(AND(ISNUMBER(OFFSET('Sanitation Data'!$H$6,0,10*ROW('Sanitation Data'!H34))),'Data Summary'!DF40="Yes"),OFFSET('Sanitation Data'!$H$6,0,10*ROW('Sanitation Data'!H34)),NA())</f>
        <v>#N/A</v>
      </c>
      <c r="AR40" s="518" t="e">
        <f ca="1">+IF(AND(ISNUMBER(OFFSET('Sanitation Data'!$H$10,0,10*ROW('Sanitation Data'!H34))),'Data Summary'!DG40="Yes"),OFFSET('Sanitation Data'!$H$10,0,10*ROW('Sanitation Data'!H34)),NA())</f>
        <v>#N/A</v>
      </c>
      <c r="AS40" s="518" t="e">
        <f ca="1">+IF(AND(ISNUMBER(OFFSET('Sanitation Data'!$H$11,0,10*ROW('Sanitation Data'!H34))),'Data Summary'!DH40="Yes"),OFFSET('Sanitation Data'!$H$11,0,10*ROW('Sanitation Data'!H34)),NA())</f>
        <v>#N/A</v>
      </c>
      <c r="AT40" s="518" t="e">
        <f ca="1">+IF(AND(ISNUMBER(OFFSET('Sanitation Data'!$H$12,0,10*ROW('Sanitation Data'!H34))),'Data Summary'!DI40="Yes"),OFFSET('Sanitation Data'!$H$12,0,10*ROW('Sanitation Data'!H34)),NA())</f>
        <v>#N/A</v>
      </c>
      <c r="AU40" s="518" t="e">
        <f ca="1">+IF(AND(ISNUMBER(OFFSET('Sanitation Data'!$I$4,0,10*ROW('Sanitation Data'!I34))),'Data Summary'!DJ40="Yes"),100-OFFSET('Sanitation Data'!$I$4,0,10*ROW('Sanitation Data'!I34)),NA())</f>
        <v>#N/A</v>
      </c>
      <c r="AV40" s="518" t="e">
        <f ca="1">+IF(AND(ISNUMBER(OFFSET('Sanitation Data'!$I$6,0,10*ROW('Sanitation Data'!I34))),'Data Summary'!DK40="Yes"),OFFSET('Sanitation Data'!$I$6,0,10*ROW('Sanitation Data'!I34)),NA())</f>
        <v>#N/A</v>
      </c>
      <c r="AW40" s="518" t="e">
        <f ca="1">+IF(AND(ISNUMBER(OFFSET('Sanitation Data'!$I$10,0,10*ROW('Sanitation Data'!I34))),'Data Summary'!DL40="Yes"),OFFSET('Sanitation Data'!$I$10,0,10*ROW('Sanitation Data'!I34)),NA())</f>
        <v>#N/A</v>
      </c>
      <c r="AX40" s="518" t="e">
        <f ca="1">+IF(AND(ISNUMBER(OFFSET('Sanitation Data'!$I$11,0,10*ROW('Sanitation Data'!I34))),'Data Summary'!DM40="Yes"),OFFSET('Sanitation Data'!$I$11,0,10*ROW('Sanitation Data'!I34)),NA())</f>
        <v>#N/A</v>
      </c>
      <c r="AY40" s="518" t="e">
        <f ca="1">+IF(AND(ISNUMBER(OFFSET('Sanitation Data'!$I$12,0,10*ROW('Sanitation Data'!I34))),'Data Summary'!DN40="Yes"),OFFSET('Sanitation Data'!$I$12,0,10*ROW('Sanitation Data'!I34)),NA())</f>
        <v>#N/A</v>
      </c>
      <c r="AZ40" s="519" t="e">
        <f ca="1">+IF(AND(ISNUMBER(OFFSET('Hygiene Data'!$D$5,0,10*ROW('Hygiene Data'!D34))),'Data Summary'!DO40="Yes"),OFFSET('Hygiene Data'!$D$5,0,10*ROW('Hygiene Data'!D34)),NA())</f>
        <v>#N/A</v>
      </c>
      <c r="BA40" s="519" t="e">
        <f ca="1">+IF(AND(ISNUMBER(OFFSET('Hygiene Data'!$D$7,0,10*ROW('Hygiene Data'!D34))),'Data Summary'!DP40="Yes"),OFFSET('Hygiene Data'!$D$7,0,10*ROW('Hygiene Data'!D34)),NA())</f>
        <v>#N/A</v>
      </c>
      <c r="BB40" s="519" t="e">
        <f ca="1">+IF(AND(ISNUMBER(OFFSET('Hygiene Data'!$D$9,0,10*ROW('Hygiene Data'!D34))),'Data Summary'!DQ40="Yes"),OFFSET('Hygiene Data'!$D$9,0,10*ROW('Hygiene Data'!D34)),NA())</f>
        <v>#N/A</v>
      </c>
      <c r="BC40" s="519" t="e">
        <f ca="1">+IF(AND(ISNUMBER(OFFSET('Hygiene Data'!$E$5,0,10*ROW('Hygiene Data'!E34))),'Data Summary'!DR40="Yes"),OFFSET('Hygiene Data'!$E$5,0,10*ROW('Hygiene Data'!E34)),NA())</f>
        <v>#N/A</v>
      </c>
      <c r="BD40" s="519" t="e">
        <f ca="1">+IF(AND(ISNUMBER(OFFSET('Hygiene Data'!$E$7,0,10*ROW('Hygiene Data'!E34))),'Data Summary'!DS40="Yes"),OFFSET('Hygiene Data'!$E$7,0,10*ROW('Hygiene Data'!E34)),NA())</f>
        <v>#N/A</v>
      </c>
      <c r="BE40" s="519" t="e">
        <f ca="1">+IF(AND(ISNUMBER(OFFSET('Hygiene Data'!$E$9,0,10*ROW('Hygiene Data'!E34))),'Data Summary'!DT40="Yes"),OFFSET('Hygiene Data'!$E$9,0,10*ROW('Hygiene Data'!E34)),NA())</f>
        <v>#N/A</v>
      </c>
      <c r="BF40" s="519" t="e">
        <f ca="1">+IF(AND(ISNUMBER(OFFSET('Hygiene Data'!$F$5,0,10*ROW('Hygiene Data'!F34))),'Data Summary'!DU40="Yes"),OFFSET('Hygiene Data'!$F$5,0,10*ROW('Hygiene Data'!F34)),NA())</f>
        <v>#N/A</v>
      </c>
      <c r="BG40" s="519" t="e">
        <f ca="1">+IF(AND(ISNUMBER(OFFSET('Hygiene Data'!$F$7,0,10*ROW('Hygiene Data'!F34))),'Data Summary'!DV40="Yes"),OFFSET('Hygiene Data'!$F$7,0,10*ROW('Hygiene Data'!F34)),NA())</f>
        <v>#N/A</v>
      </c>
      <c r="BH40" s="519" t="e">
        <f ca="1">+IF(AND(ISNUMBER(OFFSET('Hygiene Data'!$F$9,0,10*ROW('Hygiene Data'!F34))),'Data Summary'!DW40="Yes"),OFFSET('Hygiene Data'!$F$9,0,10*ROW('Hygiene Data'!F34)),NA())</f>
        <v>#N/A</v>
      </c>
      <c r="BI40" s="519" t="e">
        <f ca="1">+IF(AND(ISNUMBER(OFFSET('Hygiene Data'!$G$5,0,10*ROW('Hygiene Data'!G34))),'Data Summary'!DX40="Yes"),OFFSET('Hygiene Data'!$G$5,0,10*ROW('Hygiene Data'!G34)),NA())</f>
        <v>#N/A</v>
      </c>
      <c r="BJ40" s="519" t="e">
        <f ca="1">+IF(AND(ISNUMBER(OFFSET('Hygiene Data'!$G$7,0,10*ROW('Hygiene Data'!G34))),'Data Summary'!DY40="Yes"),OFFSET('Hygiene Data'!$G$7,0,10*ROW('Hygiene Data'!G34)),NA())</f>
        <v>#N/A</v>
      </c>
      <c r="BK40" s="519" t="e">
        <f ca="1">+IF(AND(ISNUMBER(OFFSET('Hygiene Data'!$G$9,0,10*ROW('Hygiene Data'!G34))),'Data Summary'!DZ40="Yes"),OFFSET('Hygiene Data'!$G$9,0,10*ROW('Hygiene Data'!G34)),NA())</f>
        <v>#N/A</v>
      </c>
      <c r="BL40" s="519" t="e">
        <f ca="1">+IF(AND(ISNUMBER(OFFSET('Hygiene Data'!$H$5,0,10*ROW('Hygiene Data'!H34))),'Data Summary'!EA40="Yes"),OFFSET('Hygiene Data'!$H$5,0,10*ROW('Hygiene Data'!H34)),NA())</f>
        <v>#N/A</v>
      </c>
      <c r="BM40" s="519" t="e">
        <f ca="1">+IF(AND(ISNUMBER(OFFSET('Hygiene Data'!$H$7,0,10*ROW('Hygiene Data'!H34))),'Data Summary'!EB40="Yes"),OFFSET('Hygiene Data'!$H$7,0,10*ROW('Hygiene Data'!H34)),NA())</f>
        <v>#N/A</v>
      </c>
      <c r="BN40" s="519" t="e">
        <f ca="1">+IF(AND(ISNUMBER(OFFSET('Hygiene Data'!$H$9,0,10*ROW('Hygiene Data'!H34))),'Data Summary'!EC40="Yes"),OFFSET('Hygiene Data'!$H$9,0,10*ROW('Hygiene Data'!H34)),NA())</f>
        <v>#N/A</v>
      </c>
      <c r="BO40" s="519" t="e">
        <f ca="1">+IF(AND(ISNUMBER(OFFSET('Hygiene Data'!$I$5,0,10*ROW('Hygiene Data'!I34))),'Data Summary'!ED40="Yes"),OFFSET('Hygiene Data'!$I$5,0,10*ROW('Hygiene Data'!I34)),NA())</f>
        <v>#N/A</v>
      </c>
      <c r="BP40" s="519" t="e">
        <f ca="1">+IF(AND(ISNUMBER(OFFSET('Hygiene Data'!$I$7,0,10*ROW('Hygiene Data'!I34))),'Data Summary'!EE40="Yes"),OFFSET('Hygiene Data'!$I$7,0,10*ROW('Hygiene Data'!I34)),NA())</f>
        <v>#N/A</v>
      </c>
      <c r="BQ40" s="519" t="e">
        <f ca="1">+IF(AND(ISNUMBER(OFFSET('Hygiene Data'!$I$9,0,10*ROW('Hygiene Data'!I34))),'Data Summary'!EF40="Yes"),OFFSET('Hygiene Data'!$I$9,0,10*ROW('Hygiene Data'!I34)),NA())</f>
        <v>#N/A</v>
      </c>
    </row>
    <row r="41" spans="1:69" x14ac:dyDescent="0.25">
      <c r="A41" s="515" t="e">
        <f ca="1">+RIGHT('Data Summary'!A41,LEN('Data Summary'!A41)-9)</f>
        <v>#VALUE!</v>
      </c>
      <c r="B41" s="489" t="str">
        <f ca="1">+IF(ISTEXT('Data Summary'!B41),'Data Summary'!B41,"")</f>
        <v/>
      </c>
      <c r="C41" s="516" t="e">
        <f ca="1">+VALUE('Data Summary'!C41)</f>
        <v>#VALUE!</v>
      </c>
      <c r="D41" s="517" t="e">
        <f ca="1">+IF(AND(ISNUMBER(OFFSET('Water Data'!$D$4,0,10*ROW('Water Data'!D35))),'Data Summary'!BS41="Yes"),100-OFFSET('Water Data'!$D$4,0,10*ROW('Water Data'!D35)),NA())</f>
        <v>#N/A</v>
      </c>
      <c r="E41" s="517" t="e">
        <f ca="1">+IF(AND(ISNUMBER(OFFSET('Water Data'!$D$6,0,10*ROW('Water Data'!D35))),'Data Summary'!BT41="Yes"),OFFSET('Water Data'!$D$6,0,10*ROW('Water Data'!D35)),NA())</f>
        <v>#N/A</v>
      </c>
      <c r="F41" s="517" t="e">
        <f ca="1">+IF(AND(ISNUMBER(OFFSET('Water Data'!$D$9,0,10*ROW('Water Data'!D35))),'Data Summary'!BU41="Yes"),OFFSET('Water Data'!$D$9,0,10*ROW('Water Data'!D35)),NA())</f>
        <v>#N/A</v>
      </c>
      <c r="G41" s="517" t="e">
        <f ca="1">+IF(AND(ISNUMBER(OFFSET('Water Data'!$E$4,0,10*ROW('Water Data'!E35))),'Data Summary'!BV41="Yes"),100-OFFSET('Water Data'!$E$4,0,10*ROW('Water Data'!E35)),NA())</f>
        <v>#N/A</v>
      </c>
      <c r="H41" s="517" t="e">
        <f ca="1">+IF(AND(ISNUMBER(OFFSET('Water Data'!$E$6,0,10*ROW('Water Data'!E35))),'Data Summary'!BW41="Yes"),OFFSET('Water Data'!$E$6,0,10*ROW('Water Data'!E35)),NA())</f>
        <v>#N/A</v>
      </c>
      <c r="I41" s="517" t="e">
        <f ca="1">+IF(AND(ISNUMBER(OFFSET('Water Data'!$E$9,0,10*ROW('Water Data'!E35))),'Data Summary'!BX41="Yes"),OFFSET('Water Data'!$E$9,0,10*ROW('Water Data'!E35)),NA())</f>
        <v>#N/A</v>
      </c>
      <c r="J41" s="517" t="e">
        <f ca="1">+IF(AND(ISNUMBER(OFFSET('Water Data'!$F$4,0,10*ROW('Water Data'!F35))),'Data Summary'!BY41="Yes"),100-OFFSET('Water Data'!$F$4,0,10*ROW('Water Data'!F35)),NA())</f>
        <v>#N/A</v>
      </c>
      <c r="K41" s="517" t="e">
        <f ca="1">+IF(AND(ISNUMBER(OFFSET('Water Data'!$F$6,0,10*ROW('Water Data'!F35))),'Data Summary'!BZ41="Yes"),OFFSET('Water Data'!$F$6,0,10*ROW('Water Data'!F35)),NA())</f>
        <v>#N/A</v>
      </c>
      <c r="L41" s="517" t="e">
        <f ca="1">+IF(AND(ISNUMBER(OFFSET('Water Data'!$F$9,0,10*ROW('Water Data'!F35))),'Data Summary'!CA41="Yes"),OFFSET('Water Data'!$F$9,0,10*ROW('Water Data'!F35)),NA())</f>
        <v>#N/A</v>
      </c>
      <c r="M41" s="517" t="e">
        <f ca="1">+IF(AND(ISNUMBER(OFFSET('Water Data'!$G$4,0,10*ROW('Water Data'!G35))),'Data Summary'!CB41="Yes"),100-OFFSET('Water Data'!$G$4,0,10*ROW('Water Data'!G35)),NA())</f>
        <v>#N/A</v>
      </c>
      <c r="N41" s="517" t="e">
        <f ca="1">+IF(AND(ISNUMBER(OFFSET('Water Data'!$G$6,0,10*ROW('Water Data'!G35))),'Data Summary'!CC41="Yes"),OFFSET('Water Data'!$G$6,0,10*ROW('Water Data'!G35)),NA())</f>
        <v>#N/A</v>
      </c>
      <c r="O41" s="517" t="e">
        <f ca="1">+IF(AND(ISNUMBER(OFFSET('Water Data'!$G$9,0,10*ROW('Water Data'!G35))),'Data Summary'!CD41="Yes"),OFFSET('Water Data'!$G$9,0,10*ROW('Water Data'!G35)),NA())</f>
        <v>#N/A</v>
      </c>
      <c r="P41" s="517" t="e">
        <f ca="1">+IF(AND(ISNUMBER(OFFSET('Water Data'!$H$4,0,10*ROW('Water Data'!H35))),'Data Summary'!CE41="Yes"),100-OFFSET('Water Data'!$H$4,0,10*ROW('Water Data'!H35)),NA())</f>
        <v>#N/A</v>
      </c>
      <c r="Q41" s="517" t="e">
        <f ca="1">+IF(AND(ISNUMBER(OFFSET('Water Data'!$H$6,0,10*ROW('Water Data'!H35))),'Data Summary'!CF41="Yes"),OFFSET('Water Data'!$H$6,0,10*ROW('Water Data'!H35)),NA())</f>
        <v>#N/A</v>
      </c>
      <c r="R41" s="517" t="e">
        <f ca="1">+IF(AND(ISNUMBER(OFFSET('Water Data'!$H$9,0,10*ROW('Water Data'!H35))),'Data Summary'!CG41="Yes"),OFFSET('Water Data'!$H$9,0,10*ROW('Water Data'!H35)),NA())</f>
        <v>#N/A</v>
      </c>
      <c r="S41" s="517" t="e">
        <f ca="1">+IF(AND(ISNUMBER(OFFSET('Water Data'!$I$4,0,10*ROW('Water Data'!I35))),'Data Summary'!CH41="Yes"),100-OFFSET('Water Data'!$I$4,0,10*ROW('Water Data'!I35)),NA())</f>
        <v>#N/A</v>
      </c>
      <c r="T41" s="517" t="e">
        <f ca="1">+IF(AND(ISNUMBER(OFFSET('Water Data'!$I$6,0,10*ROW('Water Data'!I35))),'Data Summary'!CI41="Yes"),OFFSET('Water Data'!$I$6,0,10*ROW('Water Data'!I35)),NA())</f>
        <v>#N/A</v>
      </c>
      <c r="U41" s="517" t="e">
        <f ca="1">+IF(AND(ISNUMBER(OFFSET('Water Data'!$I$9,0,10*ROW('Water Data'!I35))),'Data Summary'!CJ41="Yes"),OFFSET('Water Data'!$I$9,0,10*ROW('Water Data'!I35)),NA())</f>
        <v>#N/A</v>
      </c>
      <c r="V41" s="518" t="e">
        <f ca="1">+IF(AND(ISNUMBER(OFFSET('Sanitation Data'!$D$4,0,10*ROW('Sanitation Data'!D35))),'Data Summary'!CK41="Yes"),100-OFFSET('Sanitation Data'!$D$4,0,10*ROW('Sanitation Data'!D35)),NA())</f>
        <v>#N/A</v>
      </c>
      <c r="W41" s="518" t="e">
        <f ca="1">+IF(AND(ISNUMBER(OFFSET('Sanitation Data'!$D$6,0,10*ROW('Sanitation Data'!D35))),'Data Summary'!CL41="Yes"),OFFSET('Sanitation Data'!$D$6,0,10*ROW('Sanitation Data'!D35)),NA())</f>
        <v>#N/A</v>
      </c>
      <c r="X41" s="518" t="e">
        <f ca="1">+IF(AND(ISNUMBER(OFFSET('Sanitation Data'!$D$10,0,10*ROW('Sanitation Data'!D35))),'Data Summary'!CM41="Yes"),OFFSET('Sanitation Data'!$D$10,0,10*ROW('Sanitation Data'!D35)),NA())</f>
        <v>#N/A</v>
      </c>
      <c r="Y41" s="518" t="e">
        <f ca="1">+IF(AND(ISNUMBER(OFFSET('Sanitation Data'!$D$11,0,10*ROW('Sanitation Data'!D35))),'Data Summary'!CN41="Yes"),OFFSET('Sanitation Data'!$D$11,0,10*ROW('Sanitation Data'!D35)),NA())</f>
        <v>#N/A</v>
      </c>
      <c r="Z41" s="518" t="e">
        <f ca="1">+IF(AND(ISNUMBER(OFFSET('Sanitation Data'!$D$12,0,10*ROW('Sanitation Data'!D35))),'Data Summary'!CO41="Yes"),OFFSET('Sanitation Data'!$D$12,0,10*ROW('Sanitation Data'!D35)),NA())</f>
        <v>#N/A</v>
      </c>
      <c r="AA41" s="518" t="e">
        <f ca="1">+IF(AND(ISNUMBER(OFFSET('Sanitation Data'!$E$4,0,10*ROW('Sanitation Data'!E35))),'Data Summary'!CP41="Yes"),100-OFFSET('Sanitation Data'!$E$4,0,10*ROW('Sanitation Data'!E35)),NA())</f>
        <v>#N/A</v>
      </c>
      <c r="AB41" s="518" t="e">
        <f ca="1">+IF(AND(ISNUMBER(OFFSET('Sanitation Data'!$E$6,0,10*ROW('Sanitation Data'!E35))),'Data Summary'!CQ41="Yes"),OFFSET('Sanitation Data'!$E$6,0,10*ROW('Sanitation Data'!E35)),NA())</f>
        <v>#N/A</v>
      </c>
      <c r="AC41" s="518" t="e">
        <f ca="1">+IF(AND(ISNUMBER(OFFSET('Sanitation Data'!$E$10,0,10*ROW('Sanitation Data'!E35))),'Data Summary'!CR41="Yes"),OFFSET('Sanitation Data'!$E$10,0,10*ROW('Sanitation Data'!E35)),NA())</f>
        <v>#N/A</v>
      </c>
      <c r="AD41" s="518" t="e">
        <f ca="1">+IF(AND(ISNUMBER(OFFSET('Sanitation Data'!$E$11,0,10*ROW('Sanitation Data'!E35))),'Data Summary'!CS41="Yes"),OFFSET('Sanitation Data'!$E$11,0,10*ROW('Sanitation Data'!E35)),NA())</f>
        <v>#N/A</v>
      </c>
      <c r="AE41" s="518" t="e">
        <f ca="1">+IF(AND(ISNUMBER(OFFSET('Sanitation Data'!$E$12,0,10*ROW('Sanitation Data'!E35))),'Data Summary'!CT41="Yes"),OFFSET('Sanitation Data'!$E$12,0,10*ROW('Sanitation Data'!E35)),NA())</f>
        <v>#N/A</v>
      </c>
      <c r="AF41" s="518" t="e">
        <f ca="1">+IF(AND(ISNUMBER(OFFSET('Sanitation Data'!$F$4,0,10*ROW('Sanitation Data'!F35))),'Data Summary'!CU41="Yes"),100-OFFSET('Sanitation Data'!$F$4,0,10*ROW('Sanitation Data'!F35)),NA())</f>
        <v>#N/A</v>
      </c>
      <c r="AG41" s="518" t="e">
        <f ca="1">+IF(AND(ISNUMBER(OFFSET('Sanitation Data'!$F$6,0,10*ROW('Sanitation Data'!F35))),'Data Summary'!CV41="Yes"),OFFSET('Sanitation Data'!$F$6,0,10*ROW('Sanitation Data'!F35)),NA())</f>
        <v>#N/A</v>
      </c>
      <c r="AH41" s="518" t="e">
        <f ca="1">+IF(AND(ISNUMBER(OFFSET('Sanitation Data'!$F$10,0,10*ROW('Sanitation Data'!F35))),'Data Summary'!CW41="Yes"),OFFSET('Sanitation Data'!$F$10,0,10*ROW('Sanitation Data'!F35)),NA())</f>
        <v>#N/A</v>
      </c>
      <c r="AI41" s="518" t="e">
        <f ca="1">+IF(AND(ISNUMBER(OFFSET('Sanitation Data'!$F$11,0,10*ROW('Sanitation Data'!F35))),'Data Summary'!CX41="Yes"),OFFSET('Sanitation Data'!$F$11,0,10*ROW('Sanitation Data'!F35)),NA())</f>
        <v>#N/A</v>
      </c>
      <c r="AJ41" s="518" t="e">
        <f ca="1">+IF(AND(ISNUMBER(OFFSET('Sanitation Data'!$F$12,0,10*ROW('Sanitation Data'!F35))),'Data Summary'!CY41="Yes"),OFFSET('Sanitation Data'!$F$12,0,10*ROW('Sanitation Data'!F35)),NA())</f>
        <v>#N/A</v>
      </c>
      <c r="AK41" s="518" t="e">
        <f ca="1">+IF(AND(ISNUMBER(OFFSET('Sanitation Data'!$G$4,0,10*ROW('Sanitation Data'!G35))),'Data Summary'!CZ41="Yes"),100-OFFSET('Sanitation Data'!$G$4,0,10*ROW('Sanitation Data'!G35)),NA())</f>
        <v>#N/A</v>
      </c>
      <c r="AL41" s="518" t="e">
        <f ca="1">+IF(AND(ISNUMBER(OFFSET('Sanitation Data'!$G$6,0,10*ROW('Sanitation Data'!G35))),'Data Summary'!DA41="Yes"),OFFSET('Sanitation Data'!$G$6,0,10*ROW('Sanitation Data'!G35)),NA())</f>
        <v>#N/A</v>
      </c>
      <c r="AM41" s="518" t="e">
        <f ca="1">+IF(AND(ISNUMBER(OFFSET('Sanitation Data'!$G$10,0,10*ROW('Sanitation Data'!G35))),'Data Summary'!DB41="Yes"),OFFSET('Sanitation Data'!$G$10,0,10*ROW('Sanitation Data'!G35)),NA())</f>
        <v>#N/A</v>
      </c>
      <c r="AN41" s="518" t="e">
        <f ca="1">+IF(AND(ISNUMBER(OFFSET('Sanitation Data'!$G$11,0,10*ROW('Sanitation Data'!G35))),'Data Summary'!DC41="Yes"),OFFSET('Sanitation Data'!$G$11,0,10*ROW('Sanitation Data'!G35)),NA())</f>
        <v>#N/A</v>
      </c>
      <c r="AO41" s="518" t="e">
        <f ca="1">+IF(AND(ISNUMBER(OFFSET('Sanitation Data'!$G$12,0,10*ROW('Sanitation Data'!G35))),'Data Summary'!DD41="Yes"),OFFSET('Sanitation Data'!$G$12,0,10*ROW('Sanitation Data'!G35)),NA())</f>
        <v>#N/A</v>
      </c>
      <c r="AP41" s="518" t="e">
        <f ca="1">+IF(AND(ISNUMBER(OFFSET('Sanitation Data'!$H$4,0,10*ROW('Sanitation Data'!H35))),'Data Summary'!DE41="Yes"),100-OFFSET('Sanitation Data'!$H$4,0,10*ROW('Sanitation Data'!H35)),NA())</f>
        <v>#N/A</v>
      </c>
      <c r="AQ41" s="518" t="e">
        <f ca="1">+IF(AND(ISNUMBER(OFFSET('Sanitation Data'!$H$6,0,10*ROW('Sanitation Data'!H35))),'Data Summary'!DF41="Yes"),OFFSET('Sanitation Data'!$H$6,0,10*ROW('Sanitation Data'!H35)),NA())</f>
        <v>#N/A</v>
      </c>
      <c r="AR41" s="518" t="e">
        <f ca="1">+IF(AND(ISNUMBER(OFFSET('Sanitation Data'!$H$10,0,10*ROW('Sanitation Data'!H35))),'Data Summary'!DG41="Yes"),OFFSET('Sanitation Data'!$H$10,0,10*ROW('Sanitation Data'!H35)),NA())</f>
        <v>#N/A</v>
      </c>
      <c r="AS41" s="518" t="e">
        <f ca="1">+IF(AND(ISNUMBER(OFFSET('Sanitation Data'!$H$11,0,10*ROW('Sanitation Data'!H35))),'Data Summary'!DH41="Yes"),OFFSET('Sanitation Data'!$H$11,0,10*ROW('Sanitation Data'!H35)),NA())</f>
        <v>#N/A</v>
      </c>
      <c r="AT41" s="518" t="e">
        <f ca="1">+IF(AND(ISNUMBER(OFFSET('Sanitation Data'!$H$12,0,10*ROW('Sanitation Data'!H35))),'Data Summary'!DI41="Yes"),OFFSET('Sanitation Data'!$H$12,0,10*ROW('Sanitation Data'!H35)),NA())</f>
        <v>#N/A</v>
      </c>
      <c r="AU41" s="518" t="e">
        <f ca="1">+IF(AND(ISNUMBER(OFFSET('Sanitation Data'!$I$4,0,10*ROW('Sanitation Data'!I35))),'Data Summary'!DJ41="Yes"),100-OFFSET('Sanitation Data'!$I$4,0,10*ROW('Sanitation Data'!I35)),NA())</f>
        <v>#N/A</v>
      </c>
      <c r="AV41" s="518" t="e">
        <f ca="1">+IF(AND(ISNUMBER(OFFSET('Sanitation Data'!$I$6,0,10*ROW('Sanitation Data'!I35))),'Data Summary'!DK41="Yes"),OFFSET('Sanitation Data'!$I$6,0,10*ROW('Sanitation Data'!I35)),NA())</f>
        <v>#N/A</v>
      </c>
      <c r="AW41" s="518" t="e">
        <f ca="1">+IF(AND(ISNUMBER(OFFSET('Sanitation Data'!$I$10,0,10*ROW('Sanitation Data'!I35))),'Data Summary'!DL41="Yes"),OFFSET('Sanitation Data'!$I$10,0,10*ROW('Sanitation Data'!I35)),NA())</f>
        <v>#N/A</v>
      </c>
      <c r="AX41" s="518" t="e">
        <f ca="1">+IF(AND(ISNUMBER(OFFSET('Sanitation Data'!$I$11,0,10*ROW('Sanitation Data'!I35))),'Data Summary'!DM41="Yes"),OFFSET('Sanitation Data'!$I$11,0,10*ROW('Sanitation Data'!I35)),NA())</f>
        <v>#N/A</v>
      </c>
      <c r="AY41" s="518" t="e">
        <f ca="1">+IF(AND(ISNUMBER(OFFSET('Sanitation Data'!$I$12,0,10*ROW('Sanitation Data'!I35))),'Data Summary'!DN41="Yes"),OFFSET('Sanitation Data'!$I$12,0,10*ROW('Sanitation Data'!I35)),NA())</f>
        <v>#N/A</v>
      </c>
      <c r="AZ41" s="519" t="e">
        <f ca="1">+IF(AND(ISNUMBER(OFFSET('Hygiene Data'!$D$5,0,10*ROW('Hygiene Data'!D35))),'Data Summary'!DO41="Yes"),OFFSET('Hygiene Data'!$D$5,0,10*ROW('Hygiene Data'!D35)),NA())</f>
        <v>#N/A</v>
      </c>
      <c r="BA41" s="519" t="e">
        <f ca="1">+IF(AND(ISNUMBER(OFFSET('Hygiene Data'!$D$7,0,10*ROW('Hygiene Data'!D35))),'Data Summary'!DP41="Yes"),OFFSET('Hygiene Data'!$D$7,0,10*ROW('Hygiene Data'!D35)),NA())</f>
        <v>#N/A</v>
      </c>
      <c r="BB41" s="519" t="e">
        <f ca="1">+IF(AND(ISNUMBER(OFFSET('Hygiene Data'!$D$9,0,10*ROW('Hygiene Data'!D35))),'Data Summary'!DQ41="Yes"),OFFSET('Hygiene Data'!$D$9,0,10*ROW('Hygiene Data'!D35)),NA())</f>
        <v>#N/A</v>
      </c>
      <c r="BC41" s="519" t="e">
        <f ca="1">+IF(AND(ISNUMBER(OFFSET('Hygiene Data'!$E$5,0,10*ROW('Hygiene Data'!E35))),'Data Summary'!DR41="Yes"),OFFSET('Hygiene Data'!$E$5,0,10*ROW('Hygiene Data'!E35)),NA())</f>
        <v>#N/A</v>
      </c>
      <c r="BD41" s="519" t="e">
        <f ca="1">+IF(AND(ISNUMBER(OFFSET('Hygiene Data'!$E$7,0,10*ROW('Hygiene Data'!E35))),'Data Summary'!DS41="Yes"),OFFSET('Hygiene Data'!$E$7,0,10*ROW('Hygiene Data'!E35)),NA())</f>
        <v>#N/A</v>
      </c>
      <c r="BE41" s="519" t="e">
        <f ca="1">+IF(AND(ISNUMBER(OFFSET('Hygiene Data'!$E$9,0,10*ROW('Hygiene Data'!E35))),'Data Summary'!DT41="Yes"),OFFSET('Hygiene Data'!$E$9,0,10*ROW('Hygiene Data'!E35)),NA())</f>
        <v>#N/A</v>
      </c>
      <c r="BF41" s="519" t="e">
        <f ca="1">+IF(AND(ISNUMBER(OFFSET('Hygiene Data'!$F$5,0,10*ROW('Hygiene Data'!F35))),'Data Summary'!DU41="Yes"),OFFSET('Hygiene Data'!$F$5,0,10*ROW('Hygiene Data'!F35)),NA())</f>
        <v>#N/A</v>
      </c>
      <c r="BG41" s="519" t="e">
        <f ca="1">+IF(AND(ISNUMBER(OFFSET('Hygiene Data'!$F$7,0,10*ROW('Hygiene Data'!F35))),'Data Summary'!DV41="Yes"),OFFSET('Hygiene Data'!$F$7,0,10*ROW('Hygiene Data'!F35)),NA())</f>
        <v>#N/A</v>
      </c>
      <c r="BH41" s="519" t="e">
        <f ca="1">+IF(AND(ISNUMBER(OFFSET('Hygiene Data'!$F$9,0,10*ROW('Hygiene Data'!F35))),'Data Summary'!DW41="Yes"),OFFSET('Hygiene Data'!$F$9,0,10*ROW('Hygiene Data'!F35)),NA())</f>
        <v>#N/A</v>
      </c>
      <c r="BI41" s="519" t="e">
        <f ca="1">+IF(AND(ISNUMBER(OFFSET('Hygiene Data'!$G$5,0,10*ROW('Hygiene Data'!G35))),'Data Summary'!DX41="Yes"),OFFSET('Hygiene Data'!$G$5,0,10*ROW('Hygiene Data'!G35)),NA())</f>
        <v>#N/A</v>
      </c>
      <c r="BJ41" s="519" t="e">
        <f ca="1">+IF(AND(ISNUMBER(OFFSET('Hygiene Data'!$G$7,0,10*ROW('Hygiene Data'!G35))),'Data Summary'!DY41="Yes"),OFFSET('Hygiene Data'!$G$7,0,10*ROW('Hygiene Data'!G35)),NA())</f>
        <v>#N/A</v>
      </c>
      <c r="BK41" s="519" t="e">
        <f ca="1">+IF(AND(ISNUMBER(OFFSET('Hygiene Data'!$G$9,0,10*ROW('Hygiene Data'!G35))),'Data Summary'!DZ41="Yes"),OFFSET('Hygiene Data'!$G$9,0,10*ROW('Hygiene Data'!G35)),NA())</f>
        <v>#N/A</v>
      </c>
      <c r="BL41" s="519" t="e">
        <f ca="1">+IF(AND(ISNUMBER(OFFSET('Hygiene Data'!$H$5,0,10*ROW('Hygiene Data'!H35))),'Data Summary'!EA41="Yes"),OFFSET('Hygiene Data'!$H$5,0,10*ROW('Hygiene Data'!H35)),NA())</f>
        <v>#N/A</v>
      </c>
      <c r="BM41" s="519" t="e">
        <f ca="1">+IF(AND(ISNUMBER(OFFSET('Hygiene Data'!$H$7,0,10*ROW('Hygiene Data'!H35))),'Data Summary'!EB41="Yes"),OFFSET('Hygiene Data'!$H$7,0,10*ROW('Hygiene Data'!H35)),NA())</f>
        <v>#N/A</v>
      </c>
      <c r="BN41" s="519" t="e">
        <f ca="1">+IF(AND(ISNUMBER(OFFSET('Hygiene Data'!$H$9,0,10*ROW('Hygiene Data'!H35))),'Data Summary'!EC41="Yes"),OFFSET('Hygiene Data'!$H$9,0,10*ROW('Hygiene Data'!H35)),NA())</f>
        <v>#N/A</v>
      </c>
      <c r="BO41" s="519" t="e">
        <f ca="1">+IF(AND(ISNUMBER(OFFSET('Hygiene Data'!$I$5,0,10*ROW('Hygiene Data'!I35))),'Data Summary'!ED41="Yes"),OFFSET('Hygiene Data'!$I$5,0,10*ROW('Hygiene Data'!I35)),NA())</f>
        <v>#N/A</v>
      </c>
      <c r="BP41" s="519" t="e">
        <f ca="1">+IF(AND(ISNUMBER(OFFSET('Hygiene Data'!$I$7,0,10*ROW('Hygiene Data'!I35))),'Data Summary'!EE41="Yes"),OFFSET('Hygiene Data'!$I$7,0,10*ROW('Hygiene Data'!I35)),NA())</f>
        <v>#N/A</v>
      </c>
      <c r="BQ41" s="519" t="e">
        <f ca="1">+IF(AND(ISNUMBER(OFFSET('Hygiene Data'!$I$9,0,10*ROW('Hygiene Data'!I35))),'Data Summary'!EF41="Yes"),OFFSET('Hygiene Data'!$I$9,0,10*ROW('Hygiene Data'!I35)),NA())</f>
        <v>#N/A</v>
      </c>
    </row>
    <row r="42" spans="1:69" x14ac:dyDescent="0.25">
      <c r="A42" s="515" t="e">
        <f ca="1">+RIGHT('Data Summary'!A42,LEN('Data Summary'!A42)-9)</f>
        <v>#VALUE!</v>
      </c>
      <c r="B42" s="489" t="str">
        <f ca="1">+IF(ISTEXT('Data Summary'!B42),'Data Summary'!B42,"")</f>
        <v/>
      </c>
      <c r="C42" s="516" t="e">
        <f ca="1">+VALUE('Data Summary'!C42)</f>
        <v>#VALUE!</v>
      </c>
      <c r="D42" s="517" t="e">
        <f ca="1">+IF(AND(ISNUMBER(OFFSET('Water Data'!$D$4,0,10*ROW('Water Data'!D36))),'Data Summary'!BS42="Yes"),100-OFFSET('Water Data'!$D$4,0,10*ROW('Water Data'!D36)),NA())</f>
        <v>#N/A</v>
      </c>
      <c r="E42" s="517" t="e">
        <f ca="1">+IF(AND(ISNUMBER(OFFSET('Water Data'!$D$6,0,10*ROW('Water Data'!D36))),'Data Summary'!BT42="Yes"),OFFSET('Water Data'!$D$6,0,10*ROW('Water Data'!D36)),NA())</f>
        <v>#N/A</v>
      </c>
      <c r="F42" s="517" t="e">
        <f ca="1">+IF(AND(ISNUMBER(OFFSET('Water Data'!$D$9,0,10*ROW('Water Data'!D36))),'Data Summary'!BU42="Yes"),OFFSET('Water Data'!$D$9,0,10*ROW('Water Data'!D36)),NA())</f>
        <v>#N/A</v>
      </c>
      <c r="G42" s="517" t="e">
        <f ca="1">+IF(AND(ISNUMBER(OFFSET('Water Data'!$E$4,0,10*ROW('Water Data'!E36))),'Data Summary'!BV42="Yes"),100-OFFSET('Water Data'!$E$4,0,10*ROW('Water Data'!E36)),NA())</f>
        <v>#N/A</v>
      </c>
      <c r="H42" s="517" t="e">
        <f ca="1">+IF(AND(ISNUMBER(OFFSET('Water Data'!$E$6,0,10*ROW('Water Data'!E36))),'Data Summary'!BW42="Yes"),OFFSET('Water Data'!$E$6,0,10*ROW('Water Data'!E36)),NA())</f>
        <v>#N/A</v>
      </c>
      <c r="I42" s="517" t="e">
        <f ca="1">+IF(AND(ISNUMBER(OFFSET('Water Data'!$E$9,0,10*ROW('Water Data'!E36))),'Data Summary'!BX42="Yes"),OFFSET('Water Data'!$E$9,0,10*ROW('Water Data'!E36)),NA())</f>
        <v>#N/A</v>
      </c>
      <c r="J42" s="517" t="e">
        <f ca="1">+IF(AND(ISNUMBER(OFFSET('Water Data'!$F$4,0,10*ROW('Water Data'!F36))),'Data Summary'!BY42="Yes"),100-OFFSET('Water Data'!$F$4,0,10*ROW('Water Data'!F36)),NA())</f>
        <v>#N/A</v>
      </c>
      <c r="K42" s="517" t="e">
        <f ca="1">+IF(AND(ISNUMBER(OFFSET('Water Data'!$F$6,0,10*ROW('Water Data'!F36))),'Data Summary'!BZ42="Yes"),OFFSET('Water Data'!$F$6,0,10*ROW('Water Data'!F36)),NA())</f>
        <v>#N/A</v>
      </c>
      <c r="L42" s="517" t="e">
        <f ca="1">+IF(AND(ISNUMBER(OFFSET('Water Data'!$F$9,0,10*ROW('Water Data'!F36))),'Data Summary'!CA42="Yes"),OFFSET('Water Data'!$F$9,0,10*ROW('Water Data'!F36)),NA())</f>
        <v>#N/A</v>
      </c>
      <c r="M42" s="517" t="e">
        <f ca="1">+IF(AND(ISNUMBER(OFFSET('Water Data'!$G$4,0,10*ROW('Water Data'!G36))),'Data Summary'!CB42="Yes"),100-OFFSET('Water Data'!$G$4,0,10*ROW('Water Data'!G36)),NA())</f>
        <v>#N/A</v>
      </c>
      <c r="N42" s="517" t="e">
        <f ca="1">+IF(AND(ISNUMBER(OFFSET('Water Data'!$G$6,0,10*ROW('Water Data'!G36))),'Data Summary'!CC42="Yes"),OFFSET('Water Data'!$G$6,0,10*ROW('Water Data'!G36)),NA())</f>
        <v>#N/A</v>
      </c>
      <c r="O42" s="517" t="e">
        <f ca="1">+IF(AND(ISNUMBER(OFFSET('Water Data'!$G$9,0,10*ROW('Water Data'!G36))),'Data Summary'!CD42="Yes"),OFFSET('Water Data'!$G$9,0,10*ROW('Water Data'!G36)),NA())</f>
        <v>#N/A</v>
      </c>
      <c r="P42" s="517" t="e">
        <f ca="1">+IF(AND(ISNUMBER(OFFSET('Water Data'!$H$4,0,10*ROW('Water Data'!H36))),'Data Summary'!CE42="Yes"),100-OFFSET('Water Data'!$H$4,0,10*ROW('Water Data'!H36)),NA())</f>
        <v>#N/A</v>
      </c>
      <c r="Q42" s="517" t="e">
        <f ca="1">+IF(AND(ISNUMBER(OFFSET('Water Data'!$H$6,0,10*ROW('Water Data'!H36))),'Data Summary'!CF42="Yes"),OFFSET('Water Data'!$H$6,0,10*ROW('Water Data'!H36)),NA())</f>
        <v>#N/A</v>
      </c>
      <c r="R42" s="517" t="e">
        <f ca="1">+IF(AND(ISNUMBER(OFFSET('Water Data'!$H$9,0,10*ROW('Water Data'!H36))),'Data Summary'!CG42="Yes"),OFFSET('Water Data'!$H$9,0,10*ROW('Water Data'!H36)),NA())</f>
        <v>#N/A</v>
      </c>
      <c r="S42" s="517" t="e">
        <f ca="1">+IF(AND(ISNUMBER(OFFSET('Water Data'!$I$4,0,10*ROW('Water Data'!I36))),'Data Summary'!CH42="Yes"),100-OFFSET('Water Data'!$I$4,0,10*ROW('Water Data'!I36)),NA())</f>
        <v>#N/A</v>
      </c>
      <c r="T42" s="517" t="e">
        <f ca="1">+IF(AND(ISNUMBER(OFFSET('Water Data'!$I$6,0,10*ROW('Water Data'!I36))),'Data Summary'!CI42="Yes"),OFFSET('Water Data'!$I$6,0,10*ROW('Water Data'!I36)),NA())</f>
        <v>#N/A</v>
      </c>
      <c r="U42" s="517" t="e">
        <f ca="1">+IF(AND(ISNUMBER(OFFSET('Water Data'!$I$9,0,10*ROW('Water Data'!I36))),'Data Summary'!CJ42="Yes"),OFFSET('Water Data'!$I$9,0,10*ROW('Water Data'!I36)),NA())</f>
        <v>#N/A</v>
      </c>
      <c r="V42" s="518" t="e">
        <f ca="1">+IF(AND(ISNUMBER(OFFSET('Sanitation Data'!$D$4,0,10*ROW('Sanitation Data'!D36))),'Data Summary'!CK42="Yes"),100-OFFSET('Sanitation Data'!$D$4,0,10*ROW('Sanitation Data'!D36)),NA())</f>
        <v>#N/A</v>
      </c>
      <c r="W42" s="518" t="e">
        <f ca="1">+IF(AND(ISNUMBER(OFFSET('Sanitation Data'!$D$6,0,10*ROW('Sanitation Data'!D36))),'Data Summary'!CL42="Yes"),OFFSET('Sanitation Data'!$D$6,0,10*ROW('Sanitation Data'!D36)),NA())</f>
        <v>#N/A</v>
      </c>
      <c r="X42" s="518" t="e">
        <f ca="1">+IF(AND(ISNUMBER(OFFSET('Sanitation Data'!$D$10,0,10*ROW('Sanitation Data'!D36))),'Data Summary'!CM42="Yes"),OFFSET('Sanitation Data'!$D$10,0,10*ROW('Sanitation Data'!D36)),NA())</f>
        <v>#N/A</v>
      </c>
      <c r="Y42" s="518" t="e">
        <f ca="1">+IF(AND(ISNUMBER(OFFSET('Sanitation Data'!$D$11,0,10*ROW('Sanitation Data'!D36))),'Data Summary'!CN42="Yes"),OFFSET('Sanitation Data'!$D$11,0,10*ROW('Sanitation Data'!D36)),NA())</f>
        <v>#N/A</v>
      </c>
      <c r="Z42" s="518" t="e">
        <f ca="1">+IF(AND(ISNUMBER(OFFSET('Sanitation Data'!$D$12,0,10*ROW('Sanitation Data'!D36))),'Data Summary'!CO42="Yes"),OFFSET('Sanitation Data'!$D$12,0,10*ROW('Sanitation Data'!D36)),NA())</f>
        <v>#N/A</v>
      </c>
      <c r="AA42" s="518" t="e">
        <f ca="1">+IF(AND(ISNUMBER(OFFSET('Sanitation Data'!$E$4,0,10*ROW('Sanitation Data'!E36))),'Data Summary'!CP42="Yes"),100-OFFSET('Sanitation Data'!$E$4,0,10*ROW('Sanitation Data'!E36)),NA())</f>
        <v>#N/A</v>
      </c>
      <c r="AB42" s="518" t="e">
        <f ca="1">+IF(AND(ISNUMBER(OFFSET('Sanitation Data'!$E$6,0,10*ROW('Sanitation Data'!E36))),'Data Summary'!CQ42="Yes"),OFFSET('Sanitation Data'!$E$6,0,10*ROW('Sanitation Data'!E36)),NA())</f>
        <v>#N/A</v>
      </c>
      <c r="AC42" s="518" t="e">
        <f ca="1">+IF(AND(ISNUMBER(OFFSET('Sanitation Data'!$E$10,0,10*ROW('Sanitation Data'!E36))),'Data Summary'!CR42="Yes"),OFFSET('Sanitation Data'!$E$10,0,10*ROW('Sanitation Data'!E36)),NA())</f>
        <v>#N/A</v>
      </c>
      <c r="AD42" s="518" t="e">
        <f ca="1">+IF(AND(ISNUMBER(OFFSET('Sanitation Data'!$E$11,0,10*ROW('Sanitation Data'!E36))),'Data Summary'!CS42="Yes"),OFFSET('Sanitation Data'!$E$11,0,10*ROW('Sanitation Data'!E36)),NA())</f>
        <v>#N/A</v>
      </c>
      <c r="AE42" s="518" t="e">
        <f ca="1">+IF(AND(ISNUMBER(OFFSET('Sanitation Data'!$E$12,0,10*ROW('Sanitation Data'!E36))),'Data Summary'!CT42="Yes"),OFFSET('Sanitation Data'!$E$12,0,10*ROW('Sanitation Data'!E36)),NA())</f>
        <v>#N/A</v>
      </c>
      <c r="AF42" s="518" t="e">
        <f ca="1">+IF(AND(ISNUMBER(OFFSET('Sanitation Data'!$F$4,0,10*ROW('Sanitation Data'!F36))),'Data Summary'!CU42="Yes"),100-OFFSET('Sanitation Data'!$F$4,0,10*ROW('Sanitation Data'!F36)),NA())</f>
        <v>#N/A</v>
      </c>
      <c r="AG42" s="518" t="e">
        <f ca="1">+IF(AND(ISNUMBER(OFFSET('Sanitation Data'!$F$6,0,10*ROW('Sanitation Data'!F36))),'Data Summary'!CV42="Yes"),OFFSET('Sanitation Data'!$F$6,0,10*ROW('Sanitation Data'!F36)),NA())</f>
        <v>#N/A</v>
      </c>
      <c r="AH42" s="518" t="e">
        <f ca="1">+IF(AND(ISNUMBER(OFFSET('Sanitation Data'!$F$10,0,10*ROW('Sanitation Data'!F36))),'Data Summary'!CW42="Yes"),OFFSET('Sanitation Data'!$F$10,0,10*ROW('Sanitation Data'!F36)),NA())</f>
        <v>#N/A</v>
      </c>
      <c r="AI42" s="518" t="e">
        <f ca="1">+IF(AND(ISNUMBER(OFFSET('Sanitation Data'!$F$11,0,10*ROW('Sanitation Data'!F36))),'Data Summary'!CX42="Yes"),OFFSET('Sanitation Data'!$F$11,0,10*ROW('Sanitation Data'!F36)),NA())</f>
        <v>#N/A</v>
      </c>
      <c r="AJ42" s="518" t="e">
        <f ca="1">+IF(AND(ISNUMBER(OFFSET('Sanitation Data'!$F$12,0,10*ROW('Sanitation Data'!F36))),'Data Summary'!CY42="Yes"),OFFSET('Sanitation Data'!$F$12,0,10*ROW('Sanitation Data'!F36)),NA())</f>
        <v>#N/A</v>
      </c>
      <c r="AK42" s="518" t="e">
        <f ca="1">+IF(AND(ISNUMBER(OFFSET('Sanitation Data'!$G$4,0,10*ROW('Sanitation Data'!G36))),'Data Summary'!CZ42="Yes"),100-OFFSET('Sanitation Data'!$G$4,0,10*ROW('Sanitation Data'!G36)),NA())</f>
        <v>#N/A</v>
      </c>
      <c r="AL42" s="518" t="e">
        <f ca="1">+IF(AND(ISNUMBER(OFFSET('Sanitation Data'!$G$6,0,10*ROW('Sanitation Data'!G36))),'Data Summary'!DA42="Yes"),OFFSET('Sanitation Data'!$G$6,0,10*ROW('Sanitation Data'!G36)),NA())</f>
        <v>#N/A</v>
      </c>
      <c r="AM42" s="518" t="e">
        <f ca="1">+IF(AND(ISNUMBER(OFFSET('Sanitation Data'!$G$10,0,10*ROW('Sanitation Data'!G36))),'Data Summary'!DB42="Yes"),OFFSET('Sanitation Data'!$G$10,0,10*ROW('Sanitation Data'!G36)),NA())</f>
        <v>#N/A</v>
      </c>
      <c r="AN42" s="518" t="e">
        <f ca="1">+IF(AND(ISNUMBER(OFFSET('Sanitation Data'!$G$11,0,10*ROW('Sanitation Data'!G36))),'Data Summary'!DC42="Yes"),OFFSET('Sanitation Data'!$G$11,0,10*ROW('Sanitation Data'!G36)),NA())</f>
        <v>#N/A</v>
      </c>
      <c r="AO42" s="518" t="e">
        <f ca="1">+IF(AND(ISNUMBER(OFFSET('Sanitation Data'!$G$12,0,10*ROW('Sanitation Data'!G36))),'Data Summary'!DD42="Yes"),OFFSET('Sanitation Data'!$G$12,0,10*ROW('Sanitation Data'!G36)),NA())</f>
        <v>#N/A</v>
      </c>
      <c r="AP42" s="518" t="e">
        <f ca="1">+IF(AND(ISNUMBER(OFFSET('Sanitation Data'!$H$4,0,10*ROW('Sanitation Data'!H36))),'Data Summary'!DE42="Yes"),100-OFFSET('Sanitation Data'!$H$4,0,10*ROW('Sanitation Data'!H36)),NA())</f>
        <v>#N/A</v>
      </c>
      <c r="AQ42" s="518" t="e">
        <f ca="1">+IF(AND(ISNUMBER(OFFSET('Sanitation Data'!$H$6,0,10*ROW('Sanitation Data'!H36))),'Data Summary'!DF42="Yes"),OFFSET('Sanitation Data'!$H$6,0,10*ROW('Sanitation Data'!H36)),NA())</f>
        <v>#N/A</v>
      </c>
      <c r="AR42" s="518" t="e">
        <f ca="1">+IF(AND(ISNUMBER(OFFSET('Sanitation Data'!$H$10,0,10*ROW('Sanitation Data'!H36))),'Data Summary'!DG42="Yes"),OFFSET('Sanitation Data'!$H$10,0,10*ROW('Sanitation Data'!H36)),NA())</f>
        <v>#N/A</v>
      </c>
      <c r="AS42" s="518" t="e">
        <f ca="1">+IF(AND(ISNUMBER(OFFSET('Sanitation Data'!$H$11,0,10*ROW('Sanitation Data'!H36))),'Data Summary'!DH42="Yes"),OFFSET('Sanitation Data'!$H$11,0,10*ROW('Sanitation Data'!H36)),NA())</f>
        <v>#N/A</v>
      </c>
      <c r="AT42" s="518" t="e">
        <f ca="1">+IF(AND(ISNUMBER(OFFSET('Sanitation Data'!$H$12,0,10*ROW('Sanitation Data'!H36))),'Data Summary'!DI42="Yes"),OFFSET('Sanitation Data'!$H$12,0,10*ROW('Sanitation Data'!H36)),NA())</f>
        <v>#N/A</v>
      </c>
      <c r="AU42" s="518" t="e">
        <f ca="1">+IF(AND(ISNUMBER(OFFSET('Sanitation Data'!$I$4,0,10*ROW('Sanitation Data'!I36))),'Data Summary'!DJ42="Yes"),100-OFFSET('Sanitation Data'!$I$4,0,10*ROW('Sanitation Data'!I36)),NA())</f>
        <v>#N/A</v>
      </c>
      <c r="AV42" s="518" t="e">
        <f ca="1">+IF(AND(ISNUMBER(OFFSET('Sanitation Data'!$I$6,0,10*ROW('Sanitation Data'!I36))),'Data Summary'!DK42="Yes"),OFFSET('Sanitation Data'!$I$6,0,10*ROW('Sanitation Data'!I36)),NA())</f>
        <v>#N/A</v>
      </c>
      <c r="AW42" s="518" t="e">
        <f ca="1">+IF(AND(ISNUMBER(OFFSET('Sanitation Data'!$I$10,0,10*ROW('Sanitation Data'!I36))),'Data Summary'!DL42="Yes"),OFFSET('Sanitation Data'!$I$10,0,10*ROW('Sanitation Data'!I36)),NA())</f>
        <v>#N/A</v>
      </c>
      <c r="AX42" s="518" t="e">
        <f ca="1">+IF(AND(ISNUMBER(OFFSET('Sanitation Data'!$I$11,0,10*ROW('Sanitation Data'!I36))),'Data Summary'!DM42="Yes"),OFFSET('Sanitation Data'!$I$11,0,10*ROW('Sanitation Data'!I36)),NA())</f>
        <v>#N/A</v>
      </c>
      <c r="AY42" s="518" t="e">
        <f ca="1">+IF(AND(ISNUMBER(OFFSET('Sanitation Data'!$I$12,0,10*ROW('Sanitation Data'!I36))),'Data Summary'!DN42="Yes"),OFFSET('Sanitation Data'!$I$12,0,10*ROW('Sanitation Data'!I36)),NA())</f>
        <v>#N/A</v>
      </c>
      <c r="AZ42" s="519" t="e">
        <f ca="1">+IF(AND(ISNUMBER(OFFSET('Hygiene Data'!$D$5,0,10*ROW('Hygiene Data'!D36))),'Data Summary'!DO42="Yes"),OFFSET('Hygiene Data'!$D$5,0,10*ROW('Hygiene Data'!D36)),NA())</f>
        <v>#N/A</v>
      </c>
      <c r="BA42" s="519" t="e">
        <f ca="1">+IF(AND(ISNUMBER(OFFSET('Hygiene Data'!$D$7,0,10*ROW('Hygiene Data'!D36))),'Data Summary'!DP42="Yes"),OFFSET('Hygiene Data'!$D$7,0,10*ROW('Hygiene Data'!D36)),NA())</f>
        <v>#N/A</v>
      </c>
      <c r="BB42" s="519" t="e">
        <f ca="1">+IF(AND(ISNUMBER(OFFSET('Hygiene Data'!$D$9,0,10*ROW('Hygiene Data'!D36))),'Data Summary'!DQ42="Yes"),OFFSET('Hygiene Data'!$D$9,0,10*ROW('Hygiene Data'!D36)),NA())</f>
        <v>#N/A</v>
      </c>
      <c r="BC42" s="519" t="e">
        <f ca="1">+IF(AND(ISNUMBER(OFFSET('Hygiene Data'!$E$5,0,10*ROW('Hygiene Data'!E36))),'Data Summary'!DR42="Yes"),OFFSET('Hygiene Data'!$E$5,0,10*ROW('Hygiene Data'!E36)),NA())</f>
        <v>#N/A</v>
      </c>
      <c r="BD42" s="519" t="e">
        <f ca="1">+IF(AND(ISNUMBER(OFFSET('Hygiene Data'!$E$7,0,10*ROW('Hygiene Data'!E36))),'Data Summary'!DS42="Yes"),OFFSET('Hygiene Data'!$E$7,0,10*ROW('Hygiene Data'!E36)),NA())</f>
        <v>#N/A</v>
      </c>
      <c r="BE42" s="519" t="e">
        <f ca="1">+IF(AND(ISNUMBER(OFFSET('Hygiene Data'!$E$9,0,10*ROW('Hygiene Data'!E36))),'Data Summary'!DT42="Yes"),OFFSET('Hygiene Data'!$E$9,0,10*ROW('Hygiene Data'!E36)),NA())</f>
        <v>#N/A</v>
      </c>
      <c r="BF42" s="519" t="e">
        <f ca="1">+IF(AND(ISNUMBER(OFFSET('Hygiene Data'!$F$5,0,10*ROW('Hygiene Data'!F36))),'Data Summary'!DU42="Yes"),OFFSET('Hygiene Data'!$F$5,0,10*ROW('Hygiene Data'!F36)),NA())</f>
        <v>#N/A</v>
      </c>
      <c r="BG42" s="519" t="e">
        <f ca="1">+IF(AND(ISNUMBER(OFFSET('Hygiene Data'!$F$7,0,10*ROW('Hygiene Data'!F36))),'Data Summary'!DV42="Yes"),OFFSET('Hygiene Data'!$F$7,0,10*ROW('Hygiene Data'!F36)),NA())</f>
        <v>#N/A</v>
      </c>
      <c r="BH42" s="519" t="e">
        <f ca="1">+IF(AND(ISNUMBER(OFFSET('Hygiene Data'!$F$9,0,10*ROW('Hygiene Data'!F36))),'Data Summary'!DW42="Yes"),OFFSET('Hygiene Data'!$F$9,0,10*ROW('Hygiene Data'!F36)),NA())</f>
        <v>#N/A</v>
      </c>
      <c r="BI42" s="519" t="e">
        <f ca="1">+IF(AND(ISNUMBER(OFFSET('Hygiene Data'!$G$5,0,10*ROW('Hygiene Data'!G36))),'Data Summary'!DX42="Yes"),OFFSET('Hygiene Data'!$G$5,0,10*ROW('Hygiene Data'!G36)),NA())</f>
        <v>#N/A</v>
      </c>
      <c r="BJ42" s="519" t="e">
        <f ca="1">+IF(AND(ISNUMBER(OFFSET('Hygiene Data'!$G$7,0,10*ROW('Hygiene Data'!G36))),'Data Summary'!DY42="Yes"),OFFSET('Hygiene Data'!$G$7,0,10*ROW('Hygiene Data'!G36)),NA())</f>
        <v>#N/A</v>
      </c>
      <c r="BK42" s="519" t="e">
        <f ca="1">+IF(AND(ISNUMBER(OFFSET('Hygiene Data'!$G$9,0,10*ROW('Hygiene Data'!G36))),'Data Summary'!DZ42="Yes"),OFFSET('Hygiene Data'!$G$9,0,10*ROW('Hygiene Data'!G36)),NA())</f>
        <v>#N/A</v>
      </c>
      <c r="BL42" s="519" t="e">
        <f ca="1">+IF(AND(ISNUMBER(OFFSET('Hygiene Data'!$H$5,0,10*ROW('Hygiene Data'!H36))),'Data Summary'!EA42="Yes"),OFFSET('Hygiene Data'!$H$5,0,10*ROW('Hygiene Data'!H36)),NA())</f>
        <v>#N/A</v>
      </c>
      <c r="BM42" s="519" t="e">
        <f ca="1">+IF(AND(ISNUMBER(OFFSET('Hygiene Data'!$H$7,0,10*ROW('Hygiene Data'!H36))),'Data Summary'!EB42="Yes"),OFFSET('Hygiene Data'!$H$7,0,10*ROW('Hygiene Data'!H36)),NA())</f>
        <v>#N/A</v>
      </c>
      <c r="BN42" s="519" t="e">
        <f ca="1">+IF(AND(ISNUMBER(OFFSET('Hygiene Data'!$H$9,0,10*ROW('Hygiene Data'!H36))),'Data Summary'!EC42="Yes"),OFFSET('Hygiene Data'!$H$9,0,10*ROW('Hygiene Data'!H36)),NA())</f>
        <v>#N/A</v>
      </c>
      <c r="BO42" s="519" t="e">
        <f ca="1">+IF(AND(ISNUMBER(OFFSET('Hygiene Data'!$I$5,0,10*ROW('Hygiene Data'!I36))),'Data Summary'!ED42="Yes"),OFFSET('Hygiene Data'!$I$5,0,10*ROW('Hygiene Data'!I36)),NA())</f>
        <v>#N/A</v>
      </c>
      <c r="BP42" s="519" t="e">
        <f ca="1">+IF(AND(ISNUMBER(OFFSET('Hygiene Data'!$I$7,0,10*ROW('Hygiene Data'!I36))),'Data Summary'!EE42="Yes"),OFFSET('Hygiene Data'!$I$7,0,10*ROW('Hygiene Data'!I36)),NA())</f>
        <v>#N/A</v>
      </c>
      <c r="BQ42" s="519" t="e">
        <f ca="1">+IF(AND(ISNUMBER(OFFSET('Hygiene Data'!$I$9,0,10*ROW('Hygiene Data'!I36))),'Data Summary'!EF42="Yes"),OFFSET('Hygiene Data'!$I$9,0,10*ROW('Hygiene Data'!I36)),NA())</f>
        <v>#N/A</v>
      </c>
    </row>
    <row r="43" spans="1:69" x14ac:dyDescent="0.25">
      <c r="A43" s="515" t="e">
        <f ca="1">+RIGHT('Data Summary'!A43,LEN('Data Summary'!A43)-9)</f>
        <v>#VALUE!</v>
      </c>
      <c r="B43" s="489" t="str">
        <f ca="1">+IF(ISTEXT('Data Summary'!B43),'Data Summary'!B43,"")</f>
        <v/>
      </c>
      <c r="C43" s="516" t="e">
        <f ca="1">+VALUE('Data Summary'!C43)</f>
        <v>#VALUE!</v>
      </c>
      <c r="D43" s="517" t="e">
        <f ca="1">+IF(AND(ISNUMBER(OFFSET('Water Data'!$D$4,0,10*ROW('Water Data'!D37))),'Data Summary'!BS43="Yes"),100-OFFSET('Water Data'!$D$4,0,10*ROW('Water Data'!D37)),NA())</f>
        <v>#N/A</v>
      </c>
      <c r="E43" s="517" t="e">
        <f ca="1">+IF(AND(ISNUMBER(OFFSET('Water Data'!$D$6,0,10*ROW('Water Data'!D37))),'Data Summary'!BT43="Yes"),OFFSET('Water Data'!$D$6,0,10*ROW('Water Data'!D37)),NA())</f>
        <v>#N/A</v>
      </c>
      <c r="F43" s="517" t="e">
        <f ca="1">+IF(AND(ISNUMBER(OFFSET('Water Data'!$D$9,0,10*ROW('Water Data'!D37))),'Data Summary'!BU43="Yes"),OFFSET('Water Data'!$D$9,0,10*ROW('Water Data'!D37)),NA())</f>
        <v>#N/A</v>
      </c>
      <c r="G43" s="517" t="e">
        <f ca="1">+IF(AND(ISNUMBER(OFFSET('Water Data'!$E$4,0,10*ROW('Water Data'!E37))),'Data Summary'!BV43="Yes"),100-OFFSET('Water Data'!$E$4,0,10*ROW('Water Data'!E37)),NA())</f>
        <v>#N/A</v>
      </c>
      <c r="H43" s="517" t="e">
        <f ca="1">+IF(AND(ISNUMBER(OFFSET('Water Data'!$E$6,0,10*ROW('Water Data'!E37))),'Data Summary'!BW43="Yes"),OFFSET('Water Data'!$E$6,0,10*ROW('Water Data'!E37)),NA())</f>
        <v>#N/A</v>
      </c>
      <c r="I43" s="517" t="e">
        <f ca="1">+IF(AND(ISNUMBER(OFFSET('Water Data'!$E$9,0,10*ROW('Water Data'!E37))),'Data Summary'!BX43="Yes"),OFFSET('Water Data'!$E$9,0,10*ROW('Water Data'!E37)),NA())</f>
        <v>#N/A</v>
      </c>
      <c r="J43" s="517" t="e">
        <f ca="1">+IF(AND(ISNUMBER(OFFSET('Water Data'!$F$4,0,10*ROW('Water Data'!F37))),'Data Summary'!BY43="Yes"),100-OFFSET('Water Data'!$F$4,0,10*ROW('Water Data'!F37)),NA())</f>
        <v>#N/A</v>
      </c>
      <c r="K43" s="517" t="e">
        <f ca="1">+IF(AND(ISNUMBER(OFFSET('Water Data'!$F$6,0,10*ROW('Water Data'!F37))),'Data Summary'!BZ43="Yes"),OFFSET('Water Data'!$F$6,0,10*ROW('Water Data'!F37)),NA())</f>
        <v>#N/A</v>
      </c>
      <c r="L43" s="517" t="e">
        <f ca="1">+IF(AND(ISNUMBER(OFFSET('Water Data'!$F$9,0,10*ROW('Water Data'!F37))),'Data Summary'!CA43="Yes"),OFFSET('Water Data'!$F$9,0,10*ROW('Water Data'!F37)),NA())</f>
        <v>#N/A</v>
      </c>
      <c r="M43" s="517" t="e">
        <f ca="1">+IF(AND(ISNUMBER(OFFSET('Water Data'!$G$4,0,10*ROW('Water Data'!G37))),'Data Summary'!CB43="Yes"),100-OFFSET('Water Data'!$G$4,0,10*ROW('Water Data'!G37)),NA())</f>
        <v>#N/A</v>
      </c>
      <c r="N43" s="517" t="e">
        <f ca="1">+IF(AND(ISNUMBER(OFFSET('Water Data'!$G$6,0,10*ROW('Water Data'!G37))),'Data Summary'!CC43="Yes"),OFFSET('Water Data'!$G$6,0,10*ROW('Water Data'!G37)),NA())</f>
        <v>#N/A</v>
      </c>
      <c r="O43" s="517" t="e">
        <f ca="1">+IF(AND(ISNUMBER(OFFSET('Water Data'!$G$9,0,10*ROW('Water Data'!G37))),'Data Summary'!CD43="Yes"),OFFSET('Water Data'!$G$9,0,10*ROW('Water Data'!G37)),NA())</f>
        <v>#N/A</v>
      </c>
      <c r="P43" s="517" t="e">
        <f ca="1">+IF(AND(ISNUMBER(OFFSET('Water Data'!$H$4,0,10*ROW('Water Data'!H37))),'Data Summary'!CE43="Yes"),100-OFFSET('Water Data'!$H$4,0,10*ROW('Water Data'!H37)),NA())</f>
        <v>#N/A</v>
      </c>
      <c r="Q43" s="517" t="e">
        <f ca="1">+IF(AND(ISNUMBER(OFFSET('Water Data'!$H$6,0,10*ROW('Water Data'!H37))),'Data Summary'!CF43="Yes"),OFFSET('Water Data'!$H$6,0,10*ROW('Water Data'!H37)),NA())</f>
        <v>#N/A</v>
      </c>
      <c r="R43" s="517" t="e">
        <f ca="1">+IF(AND(ISNUMBER(OFFSET('Water Data'!$H$9,0,10*ROW('Water Data'!H37))),'Data Summary'!CG43="Yes"),OFFSET('Water Data'!$H$9,0,10*ROW('Water Data'!H37)),NA())</f>
        <v>#N/A</v>
      </c>
      <c r="S43" s="517" t="e">
        <f ca="1">+IF(AND(ISNUMBER(OFFSET('Water Data'!$I$4,0,10*ROW('Water Data'!I37))),'Data Summary'!CH43="Yes"),100-OFFSET('Water Data'!$I$4,0,10*ROW('Water Data'!I37)),NA())</f>
        <v>#N/A</v>
      </c>
      <c r="T43" s="517" t="e">
        <f ca="1">+IF(AND(ISNUMBER(OFFSET('Water Data'!$I$6,0,10*ROW('Water Data'!I37))),'Data Summary'!CI43="Yes"),OFFSET('Water Data'!$I$6,0,10*ROW('Water Data'!I37)),NA())</f>
        <v>#N/A</v>
      </c>
      <c r="U43" s="517" t="e">
        <f ca="1">+IF(AND(ISNUMBER(OFFSET('Water Data'!$I$9,0,10*ROW('Water Data'!I37))),'Data Summary'!CJ43="Yes"),OFFSET('Water Data'!$I$9,0,10*ROW('Water Data'!I37)),NA())</f>
        <v>#N/A</v>
      </c>
      <c r="V43" s="518" t="e">
        <f ca="1">+IF(AND(ISNUMBER(OFFSET('Sanitation Data'!$D$4,0,10*ROW('Sanitation Data'!D37))),'Data Summary'!CK43="Yes"),100-OFFSET('Sanitation Data'!$D$4,0,10*ROW('Sanitation Data'!D37)),NA())</f>
        <v>#N/A</v>
      </c>
      <c r="W43" s="518" t="e">
        <f ca="1">+IF(AND(ISNUMBER(OFFSET('Sanitation Data'!$D$6,0,10*ROW('Sanitation Data'!D37))),'Data Summary'!CL43="Yes"),OFFSET('Sanitation Data'!$D$6,0,10*ROW('Sanitation Data'!D37)),NA())</f>
        <v>#N/A</v>
      </c>
      <c r="X43" s="518" t="e">
        <f ca="1">+IF(AND(ISNUMBER(OFFSET('Sanitation Data'!$D$10,0,10*ROW('Sanitation Data'!D37))),'Data Summary'!CM43="Yes"),OFFSET('Sanitation Data'!$D$10,0,10*ROW('Sanitation Data'!D37)),NA())</f>
        <v>#N/A</v>
      </c>
      <c r="Y43" s="518" t="e">
        <f ca="1">+IF(AND(ISNUMBER(OFFSET('Sanitation Data'!$D$11,0,10*ROW('Sanitation Data'!D37))),'Data Summary'!CN43="Yes"),OFFSET('Sanitation Data'!$D$11,0,10*ROW('Sanitation Data'!D37)),NA())</f>
        <v>#N/A</v>
      </c>
      <c r="Z43" s="518" t="e">
        <f ca="1">+IF(AND(ISNUMBER(OFFSET('Sanitation Data'!$D$12,0,10*ROW('Sanitation Data'!D37))),'Data Summary'!CO43="Yes"),OFFSET('Sanitation Data'!$D$12,0,10*ROW('Sanitation Data'!D37)),NA())</f>
        <v>#N/A</v>
      </c>
      <c r="AA43" s="518" t="e">
        <f ca="1">+IF(AND(ISNUMBER(OFFSET('Sanitation Data'!$E$4,0,10*ROW('Sanitation Data'!E37))),'Data Summary'!CP43="Yes"),100-OFFSET('Sanitation Data'!$E$4,0,10*ROW('Sanitation Data'!E37)),NA())</f>
        <v>#N/A</v>
      </c>
      <c r="AB43" s="518" t="e">
        <f ca="1">+IF(AND(ISNUMBER(OFFSET('Sanitation Data'!$E$6,0,10*ROW('Sanitation Data'!E37))),'Data Summary'!CQ43="Yes"),OFFSET('Sanitation Data'!$E$6,0,10*ROW('Sanitation Data'!E37)),NA())</f>
        <v>#N/A</v>
      </c>
      <c r="AC43" s="518" t="e">
        <f ca="1">+IF(AND(ISNUMBER(OFFSET('Sanitation Data'!$E$10,0,10*ROW('Sanitation Data'!E37))),'Data Summary'!CR43="Yes"),OFFSET('Sanitation Data'!$E$10,0,10*ROW('Sanitation Data'!E37)),NA())</f>
        <v>#N/A</v>
      </c>
      <c r="AD43" s="518" t="e">
        <f ca="1">+IF(AND(ISNUMBER(OFFSET('Sanitation Data'!$E$11,0,10*ROW('Sanitation Data'!E37))),'Data Summary'!CS43="Yes"),OFFSET('Sanitation Data'!$E$11,0,10*ROW('Sanitation Data'!E37)),NA())</f>
        <v>#N/A</v>
      </c>
      <c r="AE43" s="518" t="e">
        <f ca="1">+IF(AND(ISNUMBER(OFFSET('Sanitation Data'!$E$12,0,10*ROW('Sanitation Data'!E37))),'Data Summary'!CT43="Yes"),OFFSET('Sanitation Data'!$E$12,0,10*ROW('Sanitation Data'!E37)),NA())</f>
        <v>#N/A</v>
      </c>
      <c r="AF43" s="518" t="e">
        <f ca="1">+IF(AND(ISNUMBER(OFFSET('Sanitation Data'!$F$4,0,10*ROW('Sanitation Data'!F37))),'Data Summary'!CU43="Yes"),100-OFFSET('Sanitation Data'!$F$4,0,10*ROW('Sanitation Data'!F37)),NA())</f>
        <v>#N/A</v>
      </c>
      <c r="AG43" s="518" t="e">
        <f ca="1">+IF(AND(ISNUMBER(OFFSET('Sanitation Data'!$F$6,0,10*ROW('Sanitation Data'!F37))),'Data Summary'!CV43="Yes"),OFFSET('Sanitation Data'!$F$6,0,10*ROW('Sanitation Data'!F37)),NA())</f>
        <v>#N/A</v>
      </c>
      <c r="AH43" s="518" t="e">
        <f ca="1">+IF(AND(ISNUMBER(OFFSET('Sanitation Data'!$F$10,0,10*ROW('Sanitation Data'!F37))),'Data Summary'!CW43="Yes"),OFFSET('Sanitation Data'!$F$10,0,10*ROW('Sanitation Data'!F37)),NA())</f>
        <v>#N/A</v>
      </c>
      <c r="AI43" s="518" t="e">
        <f ca="1">+IF(AND(ISNUMBER(OFFSET('Sanitation Data'!$F$11,0,10*ROW('Sanitation Data'!F37))),'Data Summary'!CX43="Yes"),OFFSET('Sanitation Data'!$F$11,0,10*ROW('Sanitation Data'!F37)),NA())</f>
        <v>#N/A</v>
      </c>
      <c r="AJ43" s="518" t="e">
        <f ca="1">+IF(AND(ISNUMBER(OFFSET('Sanitation Data'!$F$12,0,10*ROW('Sanitation Data'!F37))),'Data Summary'!CY43="Yes"),OFFSET('Sanitation Data'!$F$12,0,10*ROW('Sanitation Data'!F37)),NA())</f>
        <v>#N/A</v>
      </c>
      <c r="AK43" s="518" t="e">
        <f ca="1">+IF(AND(ISNUMBER(OFFSET('Sanitation Data'!$G$4,0,10*ROW('Sanitation Data'!G37))),'Data Summary'!CZ43="Yes"),100-OFFSET('Sanitation Data'!$G$4,0,10*ROW('Sanitation Data'!G37)),NA())</f>
        <v>#N/A</v>
      </c>
      <c r="AL43" s="518" t="e">
        <f ca="1">+IF(AND(ISNUMBER(OFFSET('Sanitation Data'!$G$6,0,10*ROW('Sanitation Data'!G37))),'Data Summary'!DA43="Yes"),OFFSET('Sanitation Data'!$G$6,0,10*ROW('Sanitation Data'!G37)),NA())</f>
        <v>#N/A</v>
      </c>
      <c r="AM43" s="518" t="e">
        <f ca="1">+IF(AND(ISNUMBER(OFFSET('Sanitation Data'!$G$10,0,10*ROW('Sanitation Data'!G37))),'Data Summary'!DB43="Yes"),OFFSET('Sanitation Data'!$G$10,0,10*ROW('Sanitation Data'!G37)),NA())</f>
        <v>#N/A</v>
      </c>
      <c r="AN43" s="518" t="e">
        <f ca="1">+IF(AND(ISNUMBER(OFFSET('Sanitation Data'!$G$11,0,10*ROW('Sanitation Data'!G37))),'Data Summary'!DC43="Yes"),OFFSET('Sanitation Data'!$G$11,0,10*ROW('Sanitation Data'!G37)),NA())</f>
        <v>#N/A</v>
      </c>
      <c r="AO43" s="518" t="e">
        <f ca="1">+IF(AND(ISNUMBER(OFFSET('Sanitation Data'!$G$12,0,10*ROW('Sanitation Data'!G37))),'Data Summary'!DD43="Yes"),OFFSET('Sanitation Data'!$G$12,0,10*ROW('Sanitation Data'!G37)),NA())</f>
        <v>#N/A</v>
      </c>
      <c r="AP43" s="518" t="e">
        <f ca="1">+IF(AND(ISNUMBER(OFFSET('Sanitation Data'!$H$4,0,10*ROW('Sanitation Data'!H37))),'Data Summary'!DE43="Yes"),100-OFFSET('Sanitation Data'!$H$4,0,10*ROW('Sanitation Data'!H37)),NA())</f>
        <v>#N/A</v>
      </c>
      <c r="AQ43" s="518" t="e">
        <f ca="1">+IF(AND(ISNUMBER(OFFSET('Sanitation Data'!$H$6,0,10*ROW('Sanitation Data'!H37))),'Data Summary'!DF43="Yes"),OFFSET('Sanitation Data'!$H$6,0,10*ROW('Sanitation Data'!H37)),NA())</f>
        <v>#N/A</v>
      </c>
      <c r="AR43" s="518" t="e">
        <f ca="1">+IF(AND(ISNUMBER(OFFSET('Sanitation Data'!$H$10,0,10*ROW('Sanitation Data'!H37))),'Data Summary'!DG43="Yes"),OFFSET('Sanitation Data'!$H$10,0,10*ROW('Sanitation Data'!H37)),NA())</f>
        <v>#N/A</v>
      </c>
      <c r="AS43" s="518" t="e">
        <f ca="1">+IF(AND(ISNUMBER(OFFSET('Sanitation Data'!$H$11,0,10*ROW('Sanitation Data'!H37))),'Data Summary'!DH43="Yes"),OFFSET('Sanitation Data'!$H$11,0,10*ROW('Sanitation Data'!H37)),NA())</f>
        <v>#N/A</v>
      </c>
      <c r="AT43" s="518" t="e">
        <f ca="1">+IF(AND(ISNUMBER(OFFSET('Sanitation Data'!$H$12,0,10*ROW('Sanitation Data'!H37))),'Data Summary'!DI43="Yes"),OFFSET('Sanitation Data'!$H$12,0,10*ROW('Sanitation Data'!H37)),NA())</f>
        <v>#N/A</v>
      </c>
      <c r="AU43" s="518" t="e">
        <f ca="1">+IF(AND(ISNUMBER(OFFSET('Sanitation Data'!$I$4,0,10*ROW('Sanitation Data'!I37))),'Data Summary'!DJ43="Yes"),100-OFFSET('Sanitation Data'!$I$4,0,10*ROW('Sanitation Data'!I37)),NA())</f>
        <v>#N/A</v>
      </c>
      <c r="AV43" s="518" t="e">
        <f ca="1">+IF(AND(ISNUMBER(OFFSET('Sanitation Data'!$I$6,0,10*ROW('Sanitation Data'!I37))),'Data Summary'!DK43="Yes"),OFFSET('Sanitation Data'!$I$6,0,10*ROW('Sanitation Data'!I37)),NA())</f>
        <v>#N/A</v>
      </c>
      <c r="AW43" s="518" t="e">
        <f ca="1">+IF(AND(ISNUMBER(OFFSET('Sanitation Data'!$I$10,0,10*ROW('Sanitation Data'!I37))),'Data Summary'!DL43="Yes"),OFFSET('Sanitation Data'!$I$10,0,10*ROW('Sanitation Data'!I37)),NA())</f>
        <v>#N/A</v>
      </c>
      <c r="AX43" s="518" t="e">
        <f ca="1">+IF(AND(ISNUMBER(OFFSET('Sanitation Data'!$I$11,0,10*ROW('Sanitation Data'!I37))),'Data Summary'!DM43="Yes"),OFFSET('Sanitation Data'!$I$11,0,10*ROW('Sanitation Data'!I37)),NA())</f>
        <v>#N/A</v>
      </c>
      <c r="AY43" s="518" t="e">
        <f ca="1">+IF(AND(ISNUMBER(OFFSET('Sanitation Data'!$I$12,0,10*ROW('Sanitation Data'!I37))),'Data Summary'!DN43="Yes"),OFFSET('Sanitation Data'!$I$12,0,10*ROW('Sanitation Data'!I37)),NA())</f>
        <v>#N/A</v>
      </c>
      <c r="AZ43" s="519" t="e">
        <f ca="1">+IF(AND(ISNUMBER(OFFSET('Hygiene Data'!$D$5,0,10*ROW('Hygiene Data'!D37))),'Data Summary'!DO43="Yes"),OFFSET('Hygiene Data'!$D$5,0,10*ROW('Hygiene Data'!D37)),NA())</f>
        <v>#N/A</v>
      </c>
      <c r="BA43" s="519" t="e">
        <f ca="1">+IF(AND(ISNUMBER(OFFSET('Hygiene Data'!$D$7,0,10*ROW('Hygiene Data'!D37))),'Data Summary'!DP43="Yes"),OFFSET('Hygiene Data'!$D$7,0,10*ROW('Hygiene Data'!D37)),NA())</f>
        <v>#N/A</v>
      </c>
      <c r="BB43" s="519" t="e">
        <f ca="1">+IF(AND(ISNUMBER(OFFSET('Hygiene Data'!$D$9,0,10*ROW('Hygiene Data'!D37))),'Data Summary'!DQ43="Yes"),OFFSET('Hygiene Data'!$D$9,0,10*ROW('Hygiene Data'!D37)),NA())</f>
        <v>#N/A</v>
      </c>
      <c r="BC43" s="519" t="e">
        <f ca="1">+IF(AND(ISNUMBER(OFFSET('Hygiene Data'!$E$5,0,10*ROW('Hygiene Data'!E37))),'Data Summary'!DR43="Yes"),OFFSET('Hygiene Data'!$E$5,0,10*ROW('Hygiene Data'!E37)),NA())</f>
        <v>#N/A</v>
      </c>
      <c r="BD43" s="519" t="e">
        <f ca="1">+IF(AND(ISNUMBER(OFFSET('Hygiene Data'!$E$7,0,10*ROW('Hygiene Data'!E37))),'Data Summary'!DS43="Yes"),OFFSET('Hygiene Data'!$E$7,0,10*ROW('Hygiene Data'!E37)),NA())</f>
        <v>#N/A</v>
      </c>
      <c r="BE43" s="519" t="e">
        <f ca="1">+IF(AND(ISNUMBER(OFFSET('Hygiene Data'!$E$9,0,10*ROW('Hygiene Data'!E37))),'Data Summary'!DT43="Yes"),OFFSET('Hygiene Data'!$E$9,0,10*ROW('Hygiene Data'!E37)),NA())</f>
        <v>#N/A</v>
      </c>
      <c r="BF43" s="519" t="e">
        <f ca="1">+IF(AND(ISNUMBER(OFFSET('Hygiene Data'!$F$5,0,10*ROW('Hygiene Data'!F37))),'Data Summary'!DU43="Yes"),OFFSET('Hygiene Data'!$F$5,0,10*ROW('Hygiene Data'!F37)),NA())</f>
        <v>#N/A</v>
      </c>
      <c r="BG43" s="519" t="e">
        <f ca="1">+IF(AND(ISNUMBER(OFFSET('Hygiene Data'!$F$7,0,10*ROW('Hygiene Data'!F37))),'Data Summary'!DV43="Yes"),OFFSET('Hygiene Data'!$F$7,0,10*ROW('Hygiene Data'!F37)),NA())</f>
        <v>#N/A</v>
      </c>
      <c r="BH43" s="519" t="e">
        <f ca="1">+IF(AND(ISNUMBER(OFFSET('Hygiene Data'!$F$9,0,10*ROW('Hygiene Data'!F37))),'Data Summary'!DW43="Yes"),OFFSET('Hygiene Data'!$F$9,0,10*ROW('Hygiene Data'!F37)),NA())</f>
        <v>#N/A</v>
      </c>
      <c r="BI43" s="519" t="e">
        <f ca="1">+IF(AND(ISNUMBER(OFFSET('Hygiene Data'!$G$5,0,10*ROW('Hygiene Data'!G37))),'Data Summary'!DX43="Yes"),OFFSET('Hygiene Data'!$G$5,0,10*ROW('Hygiene Data'!G37)),NA())</f>
        <v>#N/A</v>
      </c>
      <c r="BJ43" s="519" t="e">
        <f ca="1">+IF(AND(ISNUMBER(OFFSET('Hygiene Data'!$G$7,0,10*ROW('Hygiene Data'!G37))),'Data Summary'!DY43="Yes"),OFFSET('Hygiene Data'!$G$7,0,10*ROW('Hygiene Data'!G37)),NA())</f>
        <v>#N/A</v>
      </c>
      <c r="BK43" s="519" t="e">
        <f ca="1">+IF(AND(ISNUMBER(OFFSET('Hygiene Data'!$G$9,0,10*ROW('Hygiene Data'!G37))),'Data Summary'!DZ43="Yes"),OFFSET('Hygiene Data'!$G$9,0,10*ROW('Hygiene Data'!G37)),NA())</f>
        <v>#N/A</v>
      </c>
      <c r="BL43" s="519" t="e">
        <f ca="1">+IF(AND(ISNUMBER(OFFSET('Hygiene Data'!$H$5,0,10*ROW('Hygiene Data'!H37))),'Data Summary'!EA43="Yes"),OFFSET('Hygiene Data'!$H$5,0,10*ROW('Hygiene Data'!H37)),NA())</f>
        <v>#N/A</v>
      </c>
      <c r="BM43" s="519" t="e">
        <f ca="1">+IF(AND(ISNUMBER(OFFSET('Hygiene Data'!$H$7,0,10*ROW('Hygiene Data'!H37))),'Data Summary'!EB43="Yes"),OFFSET('Hygiene Data'!$H$7,0,10*ROW('Hygiene Data'!H37)),NA())</f>
        <v>#N/A</v>
      </c>
      <c r="BN43" s="519" t="e">
        <f ca="1">+IF(AND(ISNUMBER(OFFSET('Hygiene Data'!$H$9,0,10*ROW('Hygiene Data'!H37))),'Data Summary'!EC43="Yes"),OFFSET('Hygiene Data'!$H$9,0,10*ROW('Hygiene Data'!H37)),NA())</f>
        <v>#N/A</v>
      </c>
      <c r="BO43" s="519" t="e">
        <f ca="1">+IF(AND(ISNUMBER(OFFSET('Hygiene Data'!$I$5,0,10*ROW('Hygiene Data'!I37))),'Data Summary'!ED43="Yes"),OFFSET('Hygiene Data'!$I$5,0,10*ROW('Hygiene Data'!I37)),NA())</f>
        <v>#N/A</v>
      </c>
      <c r="BP43" s="519" t="e">
        <f ca="1">+IF(AND(ISNUMBER(OFFSET('Hygiene Data'!$I$7,0,10*ROW('Hygiene Data'!I37))),'Data Summary'!EE43="Yes"),OFFSET('Hygiene Data'!$I$7,0,10*ROW('Hygiene Data'!I37)),NA())</f>
        <v>#N/A</v>
      </c>
      <c r="BQ43" s="519" t="e">
        <f ca="1">+IF(AND(ISNUMBER(OFFSET('Hygiene Data'!$I$9,0,10*ROW('Hygiene Data'!I37))),'Data Summary'!EF43="Yes"),OFFSET('Hygiene Data'!$I$9,0,10*ROW('Hygiene Data'!I37)),NA())</f>
        <v>#N/A</v>
      </c>
    </row>
    <row r="44" spans="1:69" x14ac:dyDescent="0.25">
      <c r="A44" s="515" t="e">
        <f ca="1">+RIGHT('Data Summary'!A44,LEN('Data Summary'!A44)-9)</f>
        <v>#VALUE!</v>
      </c>
      <c r="B44" s="489" t="str">
        <f ca="1">+IF(ISTEXT('Data Summary'!B44),'Data Summary'!B44,"")</f>
        <v/>
      </c>
      <c r="C44" s="516" t="e">
        <f ca="1">+VALUE('Data Summary'!C44)</f>
        <v>#VALUE!</v>
      </c>
      <c r="D44" s="517" t="e">
        <f ca="1">+IF(AND(ISNUMBER(OFFSET('Water Data'!$D$4,0,10*ROW('Water Data'!D38))),'Data Summary'!BS44="Yes"),100-OFFSET('Water Data'!$D$4,0,10*ROW('Water Data'!D38)),NA())</f>
        <v>#N/A</v>
      </c>
      <c r="E44" s="517" t="e">
        <f ca="1">+IF(AND(ISNUMBER(OFFSET('Water Data'!$D$6,0,10*ROW('Water Data'!D38))),'Data Summary'!BT44="Yes"),OFFSET('Water Data'!$D$6,0,10*ROW('Water Data'!D38)),NA())</f>
        <v>#N/A</v>
      </c>
      <c r="F44" s="517" t="e">
        <f ca="1">+IF(AND(ISNUMBER(OFFSET('Water Data'!$D$9,0,10*ROW('Water Data'!D38))),'Data Summary'!BU44="Yes"),OFFSET('Water Data'!$D$9,0,10*ROW('Water Data'!D38)),NA())</f>
        <v>#N/A</v>
      </c>
      <c r="G44" s="517" t="e">
        <f ca="1">+IF(AND(ISNUMBER(OFFSET('Water Data'!$E$4,0,10*ROW('Water Data'!E38))),'Data Summary'!BV44="Yes"),100-OFFSET('Water Data'!$E$4,0,10*ROW('Water Data'!E38)),NA())</f>
        <v>#N/A</v>
      </c>
      <c r="H44" s="517" t="e">
        <f ca="1">+IF(AND(ISNUMBER(OFFSET('Water Data'!$E$6,0,10*ROW('Water Data'!E38))),'Data Summary'!BW44="Yes"),OFFSET('Water Data'!$E$6,0,10*ROW('Water Data'!E38)),NA())</f>
        <v>#N/A</v>
      </c>
      <c r="I44" s="517" t="e">
        <f ca="1">+IF(AND(ISNUMBER(OFFSET('Water Data'!$E$9,0,10*ROW('Water Data'!E38))),'Data Summary'!BX44="Yes"),OFFSET('Water Data'!$E$9,0,10*ROW('Water Data'!E38)),NA())</f>
        <v>#N/A</v>
      </c>
      <c r="J44" s="517" t="e">
        <f ca="1">+IF(AND(ISNUMBER(OFFSET('Water Data'!$F$4,0,10*ROW('Water Data'!F38))),'Data Summary'!BY44="Yes"),100-OFFSET('Water Data'!$F$4,0,10*ROW('Water Data'!F38)),NA())</f>
        <v>#N/A</v>
      </c>
      <c r="K44" s="517" t="e">
        <f ca="1">+IF(AND(ISNUMBER(OFFSET('Water Data'!$F$6,0,10*ROW('Water Data'!F38))),'Data Summary'!BZ44="Yes"),OFFSET('Water Data'!$F$6,0,10*ROW('Water Data'!F38)),NA())</f>
        <v>#N/A</v>
      </c>
      <c r="L44" s="517" t="e">
        <f ca="1">+IF(AND(ISNUMBER(OFFSET('Water Data'!$F$9,0,10*ROW('Water Data'!F38))),'Data Summary'!CA44="Yes"),OFFSET('Water Data'!$F$9,0,10*ROW('Water Data'!F38)),NA())</f>
        <v>#N/A</v>
      </c>
      <c r="M44" s="517" t="e">
        <f ca="1">+IF(AND(ISNUMBER(OFFSET('Water Data'!$G$4,0,10*ROW('Water Data'!G38))),'Data Summary'!CB44="Yes"),100-OFFSET('Water Data'!$G$4,0,10*ROW('Water Data'!G38)),NA())</f>
        <v>#N/A</v>
      </c>
      <c r="N44" s="517" t="e">
        <f ca="1">+IF(AND(ISNUMBER(OFFSET('Water Data'!$G$6,0,10*ROW('Water Data'!G38))),'Data Summary'!CC44="Yes"),OFFSET('Water Data'!$G$6,0,10*ROW('Water Data'!G38)),NA())</f>
        <v>#N/A</v>
      </c>
      <c r="O44" s="517" t="e">
        <f ca="1">+IF(AND(ISNUMBER(OFFSET('Water Data'!$G$9,0,10*ROW('Water Data'!G38))),'Data Summary'!CD44="Yes"),OFFSET('Water Data'!$G$9,0,10*ROW('Water Data'!G38)),NA())</f>
        <v>#N/A</v>
      </c>
      <c r="P44" s="517" t="e">
        <f ca="1">+IF(AND(ISNUMBER(OFFSET('Water Data'!$H$4,0,10*ROW('Water Data'!H38))),'Data Summary'!CE44="Yes"),100-OFFSET('Water Data'!$H$4,0,10*ROW('Water Data'!H38)),NA())</f>
        <v>#N/A</v>
      </c>
      <c r="Q44" s="517" t="e">
        <f ca="1">+IF(AND(ISNUMBER(OFFSET('Water Data'!$H$6,0,10*ROW('Water Data'!H38))),'Data Summary'!CF44="Yes"),OFFSET('Water Data'!$H$6,0,10*ROW('Water Data'!H38)),NA())</f>
        <v>#N/A</v>
      </c>
      <c r="R44" s="517" t="e">
        <f ca="1">+IF(AND(ISNUMBER(OFFSET('Water Data'!$H$9,0,10*ROW('Water Data'!H38))),'Data Summary'!CG44="Yes"),OFFSET('Water Data'!$H$9,0,10*ROW('Water Data'!H38)),NA())</f>
        <v>#N/A</v>
      </c>
      <c r="S44" s="517" t="e">
        <f ca="1">+IF(AND(ISNUMBER(OFFSET('Water Data'!$I$4,0,10*ROW('Water Data'!I38))),'Data Summary'!CH44="Yes"),100-OFFSET('Water Data'!$I$4,0,10*ROW('Water Data'!I38)),NA())</f>
        <v>#N/A</v>
      </c>
      <c r="T44" s="517" t="e">
        <f ca="1">+IF(AND(ISNUMBER(OFFSET('Water Data'!$I$6,0,10*ROW('Water Data'!I38))),'Data Summary'!CI44="Yes"),OFFSET('Water Data'!$I$6,0,10*ROW('Water Data'!I38)),NA())</f>
        <v>#N/A</v>
      </c>
      <c r="U44" s="517" t="e">
        <f ca="1">+IF(AND(ISNUMBER(OFFSET('Water Data'!$I$9,0,10*ROW('Water Data'!I38))),'Data Summary'!CJ44="Yes"),OFFSET('Water Data'!$I$9,0,10*ROW('Water Data'!I38)),NA())</f>
        <v>#N/A</v>
      </c>
      <c r="V44" s="518" t="e">
        <f ca="1">+IF(AND(ISNUMBER(OFFSET('Sanitation Data'!$D$4,0,10*ROW('Sanitation Data'!D38))),'Data Summary'!CK44="Yes"),100-OFFSET('Sanitation Data'!$D$4,0,10*ROW('Sanitation Data'!D38)),NA())</f>
        <v>#N/A</v>
      </c>
      <c r="W44" s="518" t="e">
        <f ca="1">+IF(AND(ISNUMBER(OFFSET('Sanitation Data'!$D$6,0,10*ROW('Sanitation Data'!D38))),'Data Summary'!CL44="Yes"),OFFSET('Sanitation Data'!$D$6,0,10*ROW('Sanitation Data'!D38)),NA())</f>
        <v>#N/A</v>
      </c>
      <c r="X44" s="518" t="e">
        <f ca="1">+IF(AND(ISNUMBER(OFFSET('Sanitation Data'!$D$10,0,10*ROW('Sanitation Data'!D38))),'Data Summary'!CM44="Yes"),OFFSET('Sanitation Data'!$D$10,0,10*ROW('Sanitation Data'!D38)),NA())</f>
        <v>#N/A</v>
      </c>
      <c r="Y44" s="518" t="e">
        <f ca="1">+IF(AND(ISNUMBER(OFFSET('Sanitation Data'!$D$11,0,10*ROW('Sanitation Data'!D38))),'Data Summary'!CN44="Yes"),OFFSET('Sanitation Data'!$D$11,0,10*ROW('Sanitation Data'!D38)),NA())</f>
        <v>#N/A</v>
      </c>
      <c r="Z44" s="518" t="e">
        <f ca="1">+IF(AND(ISNUMBER(OFFSET('Sanitation Data'!$D$12,0,10*ROW('Sanitation Data'!D38))),'Data Summary'!CO44="Yes"),OFFSET('Sanitation Data'!$D$12,0,10*ROW('Sanitation Data'!D38)),NA())</f>
        <v>#N/A</v>
      </c>
      <c r="AA44" s="518" t="e">
        <f ca="1">+IF(AND(ISNUMBER(OFFSET('Sanitation Data'!$E$4,0,10*ROW('Sanitation Data'!E38))),'Data Summary'!CP44="Yes"),100-OFFSET('Sanitation Data'!$E$4,0,10*ROW('Sanitation Data'!E38)),NA())</f>
        <v>#N/A</v>
      </c>
      <c r="AB44" s="518" t="e">
        <f ca="1">+IF(AND(ISNUMBER(OFFSET('Sanitation Data'!$E$6,0,10*ROW('Sanitation Data'!E38))),'Data Summary'!CQ44="Yes"),OFFSET('Sanitation Data'!$E$6,0,10*ROW('Sanitation Data'!E38)),NA())</f>
        <v>#N/A</v>
      </c>
      <c r="AC44" s="518" t="e">
        <f ca="1">+IF(AND(ISNUMBER(OFFSET('Sanitation Data'!$E$10,0,10*ROW('Sanitation Data'!E38))),'Data Summary'!CR44="Yes"),OFFSET('Sanitation Data'!$E$10,0,10*ROW('Sanitation Data'!E38)),NA())</f>
        <v>#N/A</v>
      </c>
      <c r="AD44" s="518" t="e">
        <f ca="1">+IF(AND(ISNUMBER(OFFSET('Sanitation Data'!$E$11,0,10*ROW('Sanitation Data'!E38))),'Data Summary'!CS44="Yes"),OFFSET('Sanitation Data'!$E$11,0,10*ROW('Sanitation Data'!E38)),NA())</f>
        <v>#N/A</v>
      </c>
      <c r="AE44" s="518" t="e">
        <f ca="1">+IF(AND(ISNUMBER(OFFSET('Sanitation Data'!$E$12,0,10*ROW('Sanitation Data'!E38))),'Data Summary'!CT44="Yes"),OFFSET('Sanitation Data'!$E$12,0,10*ROW('Sanitation Data'!E38)),NA())</f>
        <v>#N/A</v>
      </c>
      <c r="AF44" s="518" t="e">
        <f ca="1">+IF(AND(ISNUMBER(OFFSET('Sanitation Data'!$F$4,0,10*ROW('Sanitation Data'!F38))),'Data Summary'!CU44="Yes"),100-OFFSET('Sanitation Data'!$F$4,0,10*ROW('Sanitation Data'!F38)),NA())</f>
        <v>#N/A</v>
      </c>
      <c r="AG44" s="518" t="e">
        <f ca="1">+IF(AND(ISNUMBER(OFFSET('Sanitation Data'!$F$6,0,10*ROW('Sanitation Data'!F38))),'Data Summary'!CV44="Yes"),OFFSET('Sanitation Data'!$F$6,0,10*ROW('Sanitation Data'!F38)),NA())</f>
        <v>#N/A</v>
      </c>
      <c r="AH44" s="518" t="e">
        <f ca="1">+IF(AND(ISNUMBER(OFFSET('Sanitation Data'!$F$10,0,10*ROW('Sanitation Data'!F38))),'Data Summary'!CW44="Yes"),OFFSET('Sanitation Data'!$F$10,0,10*ROW('Sanitation Data'!F38)),NA())</f>
        <v>#N/A</v>
      </c>
      <c r="AI44" s="518" t="e">
        <f ca="1">+IF(AND(ISNUMBER(OFFSET('Sanitation Data'!$F$11,0,10*ROW('Sanitation Data'!F38))),'Data Summary'!CX44="Yes"),OFFSET('Sanitation Data'!$F$11,0,10*ROW('Sanitation Data'!F38)),NA())</f>
        <v>#N/A</v>
      </c>
      <c r="AJ44" s="518" t="e">
        <f ca="1">+IF(AND(ISNUMBER(OFFSET('Sanitation Data'!$F$12,0,10*ROW('Sanitation Data'!F38))),'Data Summary'!CY44="Yes"),OFFSET('Sanitation Data'!$F$12,0,10*ROW('Sanitation Data'!F38)),NA())</f>
        <v>#N/A</v>
      </c>
      <c r="AK44" s="518" t="e">
        <f ca="1">+IF(AND(ISNUMBER(OFFSET('Sanitation Data'!$G$4,0,10*ROW('Sanitation Data'!G38))),'Data Summary'!CZ44="Yes"),100-OFFSET('Sanitation Data'!$G$4,0,10*ROW('Sanitation Data'!G38)),NA())</f>
        <v>#N/A</v>
      </c>
      <c r="AL44" s="518" t="e">
        <f ca="1">+IF(AND(ISNUMBER(OFFSET('Sanitation Data'!$G$6,0,10*ROW('Sanitation Data'!G38))),'Data Summary'!DA44="Yes"),OFFSET('Sanitation Data'!$G$6,0,10*ROW('Sanitation Data'!G38)),NA())</f>
        <v>#N/A</v>
      </c>
      <c r="AM44" s="518" t="e">
        <f ca="1">+IF(AND(ISNUMBER(OFFSET('Sanitation Data'!$G$10,0,10*ROW('Sanitation Data'!G38))),'Data Summary'!DB44="Yes"),OFFSET('Sanitation Data'!$G$10,0,10*ROW('Sanitation Data'!G38)),NA())</f>
        <v>#N/A</v>
      </c>
      <c r="AN44" s="518" t="e">
        <f ca="1">+IF(AND(ISNUMBER(OFFSET('Sanitation Data'!$G$11,0,10*ROW('Sanitation Data'!G38))),'Data Summary'!DC44="Yes"),OFFSET('Sanitation Data'!$G$11,0,10*ROW('Sanitation Data'!G38)),NA())</f>
        <v>#N/A</v>
      </c>
      <c r="AO44" s="518" t="e">
        <f ca="1">+IF(AND(ISNUMBER(OFFSET('Sanitation Data'!$G$12,0,10*ROW('Sanitation Data'!G38))),'Data Summary'!DD44="Yes"),OFFSET('Sanitation Data'!$G$12,0,10*ROW('Sanitation Data'!G38)),NA())</f>
        <v>#N/A</v>
      </c>
      <c r="AP44" s="518" t="e">
        <f ca="1">+IF(AND(ISNUMBER(OFFSET('Sanitation Data'!$H$4,0,10*ROW('Sanitation Data'!H38))),'Data Summary'!DE44="Yes"),100-OFFSET('Sanitation Data'!$H$4,0,10*ROW('Sanitation Data'!H38)),NA())</f>
        <v>#N/A</v>
      </c>
      <c r="AQ44" s="518" t="e">
        <f ca="1">+IF(AND(ISNUMBER(OFFSET('Sanitation Data'!$H$6,0,10*ROW('Sanitation Data'!H38))),'Data Summary'!DF44="Yes"),OFFSET('Sanitation Data'!$H$6,0,10*ROW('Sanitation Data'!H38)),NA())</f>
        <v>#N/A</v>
      </c>
      <c r="AR44" s="518" t="e">
        <f ca="1">+IF(AND(ISNUMBER(OFFSET('Sanitation Data'!$H$10,0,10*ROW('Sanitation Data'!H38))),'Data Summary'!DG44="Yes"),OFFSET('Sanitation Data'!$H$10,0,10*ROW('Sanitation Data'!H38)),NA())</f>
        <v>#N/A</v>
      </c>
      <c r="AS44" s="518" t="e">
        <f ca="1">+IF(AND(ISNUMBER(OFFSET('Sanitation Data'!$H$11,0,10*ROW('Sanitation Data'!H38))),'Data Summary'!DH44="Yes"),OFFSET('Sanitation Data'!$H$11,0,10*ROW('Sanitation Data'!H38)),NA())</f>
        <v>#N/A</v>
      </c>
      <c r="AT44" s="518" t="e">
        <f ca="1">+IF(AND(ISNUMBER(OFFSET('Sanitation Data'!$H$12,0,10*ROW('Sanitation Data'!H38))),'Data Summary'!DI44="Yes"),OFFSET('Sanitation Data'!$H$12,0,10*ROW('Sanitation Data'!H38)),NA())</f>
        <v>#N/A</v>
      </c>
      <c r="AU44" s="518" t="e">
        <f ca="1">+IF(AND(ISNUMBER(OFFSET('Sanitation Data'!$I$4,0,10*ROW('Sanitation Data'!I38))),'Data Summary'!DJ44="Yes"),100-OFFSET('Sanitation Data'!$I$4,0,10*ROW('Sanitation Data'!I38)),NA())</f>
        <v>#N/A</v>
      </c>
      <c r="AV44" s="518" t="e">
        <f ca="1">+IF(AND(ISNUMBER(OFFSET('Sanitation Data'!$I$6,0,10*ROW('Sanitation Data'!I38))),'Data Summary'!DK44="Yes"),OFFSET('Sanitation Data'!$I$6,0,10*ROW('Sanitation Data'!I38)),NA())</f>
        <v>#N/A</v>
      </c>
      <c r="AW44" s="518" t="e">
        <f ca="1">+IF(AND(ISNUMBER(OFFSET('Sanitation Data'!$I$10,0,10*ROW('Sanitation Data'!I38))),'Data Summary'!DL44="Yes"),OFFSET('Sanitation Data'!$I$10,0,10*ROW('Sanitation Data'!I38)),NA())</f>
        <v>#N/A</v>
      </c>
      <c r="AX44" s="518" t="e">
        <f ca="1">+IF(AND(ISNUMBER(OFFSET('Sanitation Data'!$I$11,0,10*ROW('Sanitation Data'!I38))),'Data Summary'!DM44="Yes"),OFFSET('Sanitation Data'!$I$11,0,10*ROW('Sanitation Data'!I38)),NA())</f>
        <v>#N/A</v>
      </c>
      <c r="AY44" s="518" t="e">
        <f ca="1">+IF(AND(ISNUMBER(OFFSET('Sanitation Data'!$I$12,0,10*ROW('Sanitation Data'!I38))),'Data Summary'!DN44="Yes"),OFFSET('Sanitation Data'!$I$12,0,10*ROW('Sanitation Data'!I38)),NA())</f>
        <v>#N/A</v>
      </c>
      <c r="AZ44" s="519" t="e">
        <f ca="1">+IF(AND(ISNUMBER(OFFSET('Hygiene Data'!$D$5,0,10*ROW('Hygiene Data'!D38))),'Data Summary'!DO44="Yes"),OFFSET('Hygiene Data'!$D$5,0,10*ROW('Hygiene Data'!D38)),NA())</f>
        <v>#N/A</v>
      </c>
      <c r="BA44" s="519" t="e">
        <f ca="1">+IF(AND(ISNUMBER(OFFSET('Hygiene Data'!$D$7,0,10*ROW('Hygiene Data'!D38))),'Data Summary'!DP44="Yes"),OFFSET('Hygiene Data'!$D$7,0,10*ROW('Hygiene Data'!D38)),NA())</f>
        <v>#N/A</v>
      </c>
      <c r="BB44" s="519" t="e">
        <f ca="1">+IF(AND(ISNUMBER(OFFSET('Hygiene Data'!$D$9,0,10*ROW('Hygiene Data'!D38))),'Data Summary'!DQ44="Yes"),OFFSET('Hygiene Data'!$D$9,0,10*ROW('Hygiene Data'!D38)),NA())</f>
        <v>#N/A</v>
      </c>
      <c r="BC44" s="519" t="e">
        <f ca="1">+IF(AND(ISNUMBER(OFFSET('Hygiene Data'!$E$5,0,10*ROW('Hygiene Data'!E38))),'Data Summary'!DR44="Yes"),OFFSET('Hygiene Data'!$E$5,0,10*ROW('Hygiene Data'!E38)),NA())</f>
        <v>#N/A</v>
      </c>
      <c r="BD44" s="519" t="e">
        <f ca="1">+IF(AND(ISNUMBER(OFFSET('Hygiene Data'!$E$7,0,10*ROW('Hygiene Data'!E38))),'Data Summary'!DS44="Yes"),OFFSET('Hygiene Data'!$E$7,0,10*ROW('Hygiene Data'!E38)),NA())</f>
        <v>#N/A</v>
      </c>
      <c r="BE44" s="519" t="e">
        <f ca="1">+IF(AND(ISNUMBER(OFFSET('Hygiene Data'!$E$9,0,10*ROW('Hygiene Data'!E38))),'Data Summary'!DT44="Yes"),OFFSET('Hygiene Data'!$E$9,0,10*ROW('Hygiene Data'!E38)),NA())</f>
        <v>#N/A</v>
      </c>
      <c r="BF44" s="519" t="e">
        <f ca="1">+IF(AND(ISNUMBER(OFFSET('Hygiene Data'!$F$5,0,10*ROW('Hygiene Data'!F38))),'Data Summary'!DU44="Yes"),OFFSET('Hygiene Data'!$F$5,0,10*ROW('Hygiene Data'!F38)),NA())</f>
        <v>#N/A</v>
      </c>
      <c r="BG44" s="519" t="e">
        <f ca="1">+IF(AND(ISNUMBER(OFFSET('Hygiene Data'!$F$7,0,10*ROW('Hygiene Data'!F38))),'Data Summary'!DV44="Yes"),OFFSET('Hygiene Data'!$F$7,0,10*ROW('Hygiene Data'!F38)),NA())</f>
        <v>#N/A</v>
      </c>
      <c r="BH44" s="519" t="e">
        <f ca="1">+IF(AND(ISNUMBER(OFFSET('Hygiene Data'!$F$9,0,10*ROW('Hygiene Data'!F38))),'Data Summary'!DW44="Yes"),OFFSET('Hygiene Data'!$F$9,0,10*ROW('Hygiene Data'!F38)),NA())</f>
        <v>#N/A</v>
      </c>
      <c r="BI44" s="519" t="e">
        <f ca="1">+IF(AND(ISNUMBER(OFFSET('Hygiene Data'!$G$5,0,10*ROW('Hygiene Data'!G38))),'Data Summary'!DX44="Yes"),OFFSET('Hygiene Data'!$G$5,0,10*ROW('Hygiene Data'!G38)),NA())</f>
        <v>#N/A</v>
      </c>
      <c r="BJ44" s="519" t="e">
        <f ca="1">+IF(AND(ISNUMBER(OFFSET('Hygiene Data'!$G$7,0,10*ROW('Hygiene Data'!G38))),'Data Summary'!DY44="Yes"),OFFSET('Hygiene Data'!$G$7,0,10*ROW('Hygiene Data'!G38)),NA())</f>
        <v>#N/A</v>
      </c>
      <c r="BK44" s="519" t="e">
        <f ca="1">+IF(AND(ISNUMBER(OFFSET('Hygiene Data'!$G$9,0,10*ROW('Hygiene Data'!G38))),'Data Summary'!DZ44="Yes"),OFFSET('Hygiene Data'!$G$9,0,10*ROW('Hygiene Data'!G38)),NA())</f>
        <v>#N/A</v>
      </c>
      <c r="BL44" s="519" t="e">
        <f ca="1">+IF(AND(ISNUMBER(OFFSET('Hygiene Data'!$H$5,0,10*ROW('Hygiene Data'!H38))),'Data Summary'!EA44="Yes"),OFFSET('Hygiene Data'!$H$5,0,10*ROW('Hygiene Data'!H38)),NA())</f>
        <v>#N/A</v>
      </c>
      <c r="BM44" s="519" t="e">
        <f ca="1">+IF(AND(ISNUMBER(OFFSET('Hygiene Data'!$H$7,0,10*ROW('Hygiene Data'!H38))),'Data Summary'!EB44="Yes"),OFFSET('Hygiene Data'!$H$7,0,10*ROW('Hygiene Data'!H38)),NA())</f>
        <v>#N/A</v>
      </c>
      <c r="BN44" s="519" t="e">
        <f ca="1">+IF(AND(ISNUMBER(OFFSET('Hygiene Data'!$H$9,0,10*ROW('Hygiene Data'!H38))),'Data Summary'!EC44="Yes"),OFFSET('Hygiene Data'!$H$9,0,10*ROW('Hygiene Data'!H38)),NA())</f>
        <v>#N/A</v>
      </c>
      <c r="BO44" s="519" t="e">
        <f ca="1">+IF(AND(ISNUMBER(OFFSET('Hygiene Data'!$I$5,0,10*ROW('Hygiene Data'!I38))),'Data Summary'!ED44="Yes"),OFFSET('Hygiene Data'!$I$5,0,10*ROW('Hygiene Data'!I38)),NA())</f>
        <v>#N/A</v>
      </c>
      <c r="BP44" s="519" t="e">
        <f ca="1">+IF(AND(ISNUMBER(OFFSET('Hygiene Data'!$I$7,0,10*ROW('Hygiene Data'!I38))),'Data Summary'!EE44="Yes"),OFFSET('Hygiene Data'!$I$7,0,10*ROW('Hygiene Data'!I38)),NA())</f>
        <v>#N/A</v>
      </c>
      <c r="BQ44" s="519" t="e">
        <f ca="1">+IF(AND(ISNUMBER(OFFSET('Hygiene Data'!$I$9,0,10*ROW('Hygiene Data'!I38))),'Data Summary'!EF44="Yes"),OFFSET('Hygiene Data'!$I$9,0,10*ROW('Hygiene Data'!I38)),NA())</f>
        <v>#N/A</v>
      </c>
    </row>
    <row r="45" spans="1:69" x14ac:dyDescent="0.25">
      <c r="A45" s="515" t="e">
        <f ca="1">+RIGHT('Data Summary'!A45,LEN('Data Summary'!A45)-9)</f>
        <v>#VALUE!</v>
      </c>
      <c r="B45" s="489" t="str">
        <f ca="1">+IF(ISTEXT('Data Summary'!B45),'Data Summary'!B45,"")</f>
        <v/>
      </c>
      <c r="C45" s="516" t="e">
        <f ca="1">+VALUE('Data Summary'!C45)</f>
        <v>#VALUE!</v>
      </c>
      <c r="D45" s="517" t="e">
        <f ca="1">+IF(AND(ISNUMBER(OFFSET('Water Data'!$D$4,0,10*ROW('Water Data'!D39))),'Data Summary'!BS45="Yes"),100-OFFSET('Water Data'!$D$4,0,10*ROW('Water Data'!D39)),NA())</f>
        <v>#N/A</v>
      </c>
      <c r="E45" s="517" t="e">
        <f ca="1">+IF(AND(ISNUMBER(OFFSET('Water Data'!$D$6,0,10*ROW('Water Data'!D39))),'Data Summary'!BT45="Yes"),OFFSET('Water Data'!$D$6,0,10*ROW('Water Data'!D39)),NA())</f>
        <v>#N/A</v>
      </c>
      <c r="F45" s="517" t="e">
        <f ca="1">+IF(AND(ISNUMBER(OFFSET('Water Data'!$D$9,0,10*ROW('Water Data'!D39))),'Data Summary'!BU45="Yes"),OFFSET('Water Data'!$D$9,0,10*ROW('Water Data'!D39)),NA())</f>
        <v>#N/A</v>
      </c>
      <c r="G45" s="517" t="e">
        <f ca="1">+IF(AND(ISNUMBER(OFFSET('Water Data'!$E$4,0,10*ROW('Water Data'!E39))),'Data Summary'!BV45="Yes"),100-OFFSET('Water Data'!$E$4,0,10*ROW('Water Data'!E39)),NA())</f>
        <v>#N/A</v>
      </c>
      <c r="H45" s="517" t="e">
        <f ca="1">+IF(AND(ISNUMBER(OFFSET('Water Data'!$E$6,0,10*ROW('Water Data'!E39))),'Data Summary'!BW45="Yes"),OFFSET('Water Data'!$E$6,0,10*ROW('Water Data'!E39)),NA())</f>
        <v>#N/A</v>
      </c>
      <c r="I45" s="517" t="e">
        <f ca="1">+IF(AND(ISNUMBER(OFFSET('Water Data'!$E$9,0,10*ROW('Water Data'!E39))),'Data Summary'!BX45="Yes"),OFFSET('Water Data'!$E$9,0,10*ROW('Water Data'!E39)),NA())</f>
        <v>#N/A</v>
      </c>
      <c r="J45" s="517" t="e">
        <f ca="1">+IF(AND(ISNUMBER(OFFSET('Water Data'!$F$4,0,10*ROW('Water Data'!F39))),'Data Summary'!BY45="Yes"),100-OFFSET('Water Data'!$F$4,0,10*ROW('Water Data'!F39)),NA())</f>
        <v>#N/A</v>
      </c>
      <c r="K45" s="517" t="e">
        <f ca="1">+IF(AND(ISNUMBER(OFFSET('Water Data'!$F$6,0,10*ROW('Water Data'!F39))),'Data Summary'!BZ45="Yes"),OFFSET('Water Data'!$F$6,0,10*ROW('Water Data'!F39)),NA())</f>
        <v>#N/A</v>
      </c>
      <c r="L45" s="517" t="e">
        <f ca="1">+IF(AND(ISNUMBER(OFFSET('Water Data'!$F$9,0,10*ROW('Water Data'!F39))),'Data Summary'!CA45="Yes"),OFFSET('Water Data'!$F$9,0,10*ROW('Water Data'!F39)),NA())</f>
        <v>#N/A</v>
      </c>
      <c r="M45" s="517" t="e">
        <f ca="1">+IF(AND(ISNUMBER(OFFSET('Water Data'!$G$4,0,10*ROW('Water Data'!G39))),'Data Summary'!CB45="Yes"),100-OFFSET('Water Data'!$G$4,0,10*ROW('Water Data'!G39)),NA())</f>
        <v>#N/A</v>
      </c>
      <c r="N45" s="517" t="e">
        <f ca="1">+IF(AND(ISNUMBER(OFFSET('Water Data'!$G$6,0,10*ROW('Water Data'!G39))),'Data Summary'!CC45="Yes"),OFFSET('Water Data'!$G$6,0,10*ROW('Water Data'!G39)),NA())</f>
        <v>#N/A</v>
      </c>
      <c r="O45" s="517" t="e">
        <f ca="1">+IF(AND(ISNUMBER(OFFSET('Water Data'!$G$9,0,10*ROW('Water Data'!G39))),'Data Summary'!CD45="Yes"),OFFSET('Water Data'!$G$9,0,10*ROW('Water Data'!G39)),NA())</f>
        <v>#N/A</v>
      </c>
      <c r="P45" s="517" t="e">
        <f ca="1">+IF(AND(ISNUMBER(OFFSET('Water Data'!$H$4,0,10*ROW('Water Data'!H39))),'Data Summary'!CE45="Yes"),100-OFFSET('Water Data'!$H$4,0,10*ROW('Water Data'!H39)),NA())</f>
        <v>#N/A</v>
      </c>
      <c r="Q45" s="517" t="e">
        <f ca="1">+IF(AND(ISNUMBER(OFFSET('Water Data'!$H$6,0,10*ROW('Water Data'!H39))),'Data Summary'!CF45="Yes"),OFFSET('Water Data'!$H$6,0,10*ROW('Water Data'!H39)),NA())</f>
        <v>#N/A</v>
      </c>
      <c r="R45" s="517" t="e">
        <f ca="1">+IF(AND(ISNUMBER(OFFSET('Water Data'!$H$9,0,10*ROW('Water Data'!H39))),'Data Summary'!CG45="Yes"),OFFSET('Water Data'!$H$9,0,10*ROW('Water Data'!H39)),NA())</f>
        <v>#N/A</v>
      </c>
      <c r="S45" s="517" t="e">
        <f ca="1">+IF(AND(ISNUMBER(OFFSET('Water Data'!$I$4,0,10*ROW('Water Data'!I39))),'Data Summary'!CH45="Yes"),100-OFFSET('Water Data'!$I$4,0,10*ROW('Water Data'!I39)),NA())</f>
        <v>#N/A</v>
      </c>
      <c r="T45" s="517" t="e">
        <f ca="1">+IF(AND(ISNUMBER(OFFSET('Water Data'!$I$6,0,10*ROW('Water Data'!I39))),'Data Summary'!CI45="Yes"),OFFSET('Water Data'!$I$6,0,10*ROW('Water Data'!I39)),NA())</f>
        <v>#N/A</v>
      </c>
      <c r="U45" s="517" t="e">
        <f ca="1">+IF(AND(ISNUMBER(OFFSET('Water Data'!$I$9,0,10*ROW('Water Data'!I39))),'Data Summary'!CJ45="Yes"),OFFSET('Water Data'!$I$9,0,10*ROW('Water Data'!I39)),NA())</f>
        <v>#N/A</v>
      </c>
      <c r="V45" s="518" t="e">
        <f ca="1">+IF(AND(ISNUMBER(OFFSET('Sanitation Data'!$D$4,0,10*ROW('Sanitation Data'!D39))),'Data Summary'!CK45="Yes"),100-OFFSET('Sanitation Data'!$D$4,0,10*ROW('Sanitation Data'!D39)),NA())</f>
        <v>#N/A</v>
      </c>
      <c r="W45" s="518" t="e">
        <f ca="1">+IF(AND(ISNUMBER(OFFSET('Sanitation Data'!$D$6,0,10*ROW('Sanitation Data'!D39))),'Data Summary'!CL45="Yes"),OFFSET('Sanitation Data'!$D$6,0,10*ROW('Sanitation Data'!D39)),NA())</f>
        <v>#N/A</v>
      </c>
      <c r="X45" s="518" t="e">
        <f ca="1">+IF(AND(ISNUMBER(OFFSET('Sanitation Data'!$D$10,0,10*ROW('Sanitation Data'!D39))),'Data Summary'!CM45="Yes"),OFFSET('Sanitation Data'!$D$10,0,10*ROW('Sanitation Data'!D39)),NA())</f>
        <v>#N/A</v>
      </c>
      <c r="Y45" s="518" t="e">
        <f ca="1">+IF(AND(ISNUMBER(OFFSET('Sanitation Data'!$D$11,0,10*ROW('Sanitation Data'!D39))),'Data Summary'!CN45="Yes"),OFFSET('Sanitation Data'!$D$11,0,10*ROW('Sanitation Data'!D39)),NA())</f>
        <v>#N/A</v>
      </c>
      <c r="Z45" s="518" t="e">
        <f ca="1">+IF(AND(ISNUMBER(OFFSET('Sanitation Data'!$D$12,0,10*ROW('Sanitation Data'!D39))),'Data Summary'!CO45="Yes"),OFFSET('Sanitation Data'!$D$12,0,10*ROW('Sanitation Data'!D39)),NA())</f>
        <v>#N/A</v>
      </c>
      <c r="AA45" s="518" t="e">
        <f ca="1">+IF(AND(ISNUMBER(OFFSET('Sanitation Data'!$E$4,0,10*ROW('Sanitation Data'!E39))),'Data Summary'!CP45="Yes"),100-OFFSET('Sanitation Data'!$E$4,0,10*ROW('Sanitation Data'!E39)),NA())</f>
        <v>#N/A</v>
      </c>
      <c r="AB45" s="518" t="e">
        <f ca="1">+IF(AND(ISNUMBER(OFFSET('Sanitation Data'!$E$6,0,10*ROW('Sanitation Data'!E39))),'Data Summary'!CQ45="Yes"),OFFSET('Sanitation Data'!$E$6,0,10*ROW('Sanitation Data'!E39)),NA())</f>
        <v>#N/A</v>
      </c>
      <c r="AC45" s="518" t="e">
        <f ca="1">+IF(AND(ISNUMBER(OFFSET('Sanitation Data'!$E$10,0,10*ROW('Sanitation Data'!E39))),'Data Summary'!CR45="Yes"),OFFSET('Sanitation Data'!$E$10,0,10*ROW('Sanitation Data'!E39)),NA())</f>
        <v>#N/A</v>
      </c>
      <c r="AD45" s="518" t="e">
        <f ca="1">+IF(AND(ISNUMBER(OFFSET('Sanitation Data'!$E$11,0,10*ROW('Sanitation Data'!E39))),'Data Summary'!CS45="Yes"),OFFSET('Sanitation Data'!$E$11,0,10*ROW('Sanitation Data'!E39)),NA())</f>
        <v>#N/A</v>
      </c>
      <c r="AE45" s="518" t="e">
        <f ca="1">+IF(AND(ISNUMBER(OFFSET('Sanitation Data'!$E$12,0,10*ROW('Sanitation Data'!E39))),'Data Summary'!CT45="Yes"),OFFSET('Sanitation Data'!$E$12,0,10*ROW('Sanitation Data'!E39)),NA())</f>
        <v>#N/A</v>
      </c>
      <c r="AF45" s="518" t="e">
        <f ca="1">+IF(AND(ISNUMBER(OFFSET('Sanitation Data'!$F$4,0,10*ROW('Sanitation Data'!F39))),'Data Summary'!CU45="Yes"),100-OFFSET('Sanitation Data'!$F$4,0,10*ROW('Sanitation Data'!F39)),NA())</f>
        <v>#N/A</v>
      </c>
      <c r="AG45" s="518" t="e">
        <f ca="1">+IF(AND(ISNUMBER(OFFSET('Sanitation Data'!$F$6,0,10*ROW('Sanitation Data'!F39))),'Data Summary'!CV45="Yes"),OFFSET('Sanitation Data'!$F$6,0,10*ROW('Sanitation Data'!F39)),NA())</f>
        <v>#N/A</v>
      </c>
      <c r="AH45" s="518" t="e">
        <f ca="1">+IF(AND(ISNUMBER(OFFSET('Sanitation Data'!$F$10,0,10*ROW('Sanitation Data'!F39))),'Data Summary'!CW45="Yes"),OFFSET('Sanitation Data'!$F$10,0,10*ROW('Sanitation Data'!F39)),NA())</f>
        <v>#N/A</v>
      </c>
      <c r="AI45" s="518" t="e">
        <f ca="1">+IF(AND(ISNUMBER(OFFSET('Sanitation Data'!$F$11,0,10*ROW('Sanitation Data'!F39))),'Data Summary'!CX45="Yes"),OFFSET('Sanitation Data'!$F$11,0,10*ROW('Sanitation Data'!F39)),NA())</f>
        <v>#N/A</v>
      </c>
      <c r="AJ45" s="518" t="e">
        <f ca="1">+IF(AND(ISNUMBER(OFFSET('Sanitation Data'!$F$12,0,10*ROW('Sanitation Data'!F39))),'Data Summary'!CY45="Yes"),OFFSET('Sanitation Data'!$F$12,0,10*ROW('Sanitation Data'!F39)),NA())</f>
        <v>#N/A</v>
      </c>
      <c r="AK45" s="518" t="e">
        <f ca="1">+IF(AND(ISNUMBER(OFFSET('Sanitation Data'!$G$4,0,10*ROW('Sanitation Data'!G39))),'Data Summary'!CZ45="Yes"),100-OFFSET('Sanitation Data'!$G$4,0,10*ROW('Sanitation Data'!G39)),NA())</f>
        <v>#N/A</v>
      </c>
      <c r="AL45" s="518" t="e">
        <f ca="1">+IF(AND(ISNUMBER(OFFSET('Sanitation Data'!$G$6,0,10*ROW('Sanitation Data'!G39))),'Data Summary'!DA45="Yes"),OFFSET('Sanitation Data'!$G$6,0,10*ROW('Sanitation Data'!G39)),NA())</f>
        <v>#N/A</v>
      </c>
      <c r="AM45" s="518" t="e">
        <f ca="1">+IF(AND(ISNUMBER(OFFSET('Sanitation Data'!$G$10,0,10*ROW('Sanitation Data'!G39))),'Data Summary'!DB45="Yes"),OFFSET('Sanitation Data'!$G$10,0,10*ROW('Sanitation Data'!G39)),NA())</f>
        <v>#N/A</v>
      </c>
      <c r="AN45" s="518" t="e">
        <f ca="1">+IF(AND(ISNUMBER(OFFSET('Sanitation Data'!$G$11,0,10*ROW('Sanitation Data'!G39))),'Data Summary'!DC45="Yes"),OFFSET('Sanitation Data'!$G$11,0,10*ROW('Sanitation Data'!G39)),NA())</f>
        <v>#N/A</v>
      </c>
      <c r="AO45" s="518" t="e">
        <f ca="1">+IF(AND(ISNUMBER(OFFSET('Sanitation Data'!$G$12,0,10*ROW('Sanitation Data'!G39))),'Data Summary'!DD45="Yes"),OFFSET('Sanitation Data'!$G$12,0,10*ROW('Sanitation Data'!G39)),NA())</f>
        <v>#N/A</v>
      </c>
      <c r="AP45" s="518" t="e">
        <f ca="1">+IF(AND(ISNUMBER(OFFSET('Sanitation Data'!$H$4,0,10*ROW('Sanitation Data'!H39))),'Data Summary'!DE45="Yes"),100-OFFSET('Sanitation Data'!$H$4,0,10*ROW('Sanitation Data'!H39)),NA())</f>
        <v>#N/A</v>
      </c>
      <c r="AQ45" s="518" t="e">
        <f ca="1">+IF(AND(ISNUMBER(OFFSET('Sanitation Data'!$H$6,0,10*ROW('Sanitation Data'!H39))),'Data Summary'!DF45="Yes"),OFFSET('Sanitation Data'!$H$6,0,10*ROW('Sanitation Data'!H39)),NA())</f>
        <v>#N/A</v>
      </c>
      <c r="AR45" s="518" t="e">
        <f ca="1">+IF(AND(ISNUMBER(OFFSET('Sanitation Data'!$H$10,0,10*ROW('Sanitation Data'!H39))),'Data Summary'!DG45="Yes"),OFFSET('Sanitation Data'!$H$10,0,10*ROW('Sanitation Data'!H39)),NA())</f>
        <v>#N/A</v>
      </c>
      <c r="AS45" s="518" t="e">
        <f ca="1">+IF(AND(ISNUMBER(OFFSET('Sanitation Data'!$H$11,0,10*ROW('Sanitation Data'!H39))),'Data Summary'!DH45="Yes"),OFFSET('Sanitation Data'!$H$11,0,10*ROW('Sanitation Data'!H39)),NA())</f>
        <v>#N/A</v>
      </c>
      <c r="AT45" s="518" t="e">
        <f ca="1">+IF(AND(ISNUMBER(OFFSET('Sanitation Data'!$H$12,0,10*ROW('Sanitation Data'!H39))),'Data Summary'!DI45="Yes"),OFFSET('Sanitation Data'!$H$12,0,10*ROW('Sanitation Data'!H39)),NA())</f>
        <v>#N/A</v>
      </c>
      <c r="AU45" s="518" t="e">
        <f ca="1">+IF(AND(ISNUMBER(OFFSET('Sanitation Data'!$I$4,0,10*ROW('Sanitation Data'!I39))),'Data Summary'!DJ45="Yes"),100-OFFSET('Sanitation Data'!$I$4,0,10*ROW('Sanitation Data'!I39)),NA())</f>
        <v>#N/A</v>
      </c>
      <c r="AV45" s="518" t="e">
        <f ca="1">+IF(AND(ISNUMBER(OFFSET('Sanitation Data'!$I$6,0,10*ROW('Sanitation Data'!I39))),'Data Summary'!DK45="Yes"),OFFSET('Sanitation Data'!$I$6,0,10*ROW('Sanitation Data'!I39)),NA())</f>
        <v>#N/A</v>
      </c>
      <c r="AW45" s="518" t="e">
        <f ca="1">+IF(AND(ISNUMBER(OFFSET('Sanitation Data'!$I$10,0,10*ROW('Sanitation Data'!I39))),'Data Summary'!DL45="Yes"),OFFSET('Sanitation Data'!$I$10,0,10*ROW('Sanitation Data'!I39)),NA())</f>
        <v>#N/A</v>
      </c>
      <c r="AX45" s="518" t="e">
        <f ca="1">+IF(AND(ISNUMBER(OFFSET('Sanitation Data'!$I$11,0,10*ROW('Sanitation Data'!I39))),'Data Summary'!DM45="Yes"),OFFSET('Sanitation Data'!$I$11,0,10*ROW('Sanitation Data'!I39)),NA())</f>
        <v>#N/A</v>
      </c>
      <c r="AY45" s="518" t="e">
        <f ca="1">+IF(AND(ISNUMBER(OFFSET('Sanitation Data'!$I$12,0,10*ROW('Sanitation Data'!I39))),'Data Summary'!DN45="Yes"),OFFSET('Sanitation Data'!$I$12,0,10*ROW('Sanitation Data'!I39)),NA())</f>
        <v>#N/A</v>
      </c>
      <c r="AZ45" s="519" t="e">
        <f ca="1">+IF(AND(ISNUMBER(OFFSET('Hygiene Data'!$D$5,0,10*ROW('Hygiene Data'!D39))),'Data Summary'!DO45="Yes"),OFFSET('Hygiene Data'!$D$5,0,10*ROW('Hygiene Data'!D39)),NA())</f>
        <v>#N/A</v>
      </c>
      <c r="BA45" s="519" t="e">
        <f ca="1">+IF(AND(ISNUMBER(OFFSET('Hygiene Data'!$D$7,0,10*ROW('Hygiene Data'!D39))),'Data Summary'!DP45="Yes"),OFFSET('Hygiene Data'!$D$7,0,10*ROW('Hygiene Data'!D39)),NA())</f>
        <v>#N/A</v>
      </c>
      <c r="BB45" s="519" t="e">
        <f ca="1">+IF(AND(ISNUMBER(OFFSET('Hygiene Data'!$D$9,0,10*ROW('Hygiene Data'!D39))),'Data Summary'!DQ45="Yes"),OFFSET('Hygiene Data'!$D$9,0,10*ROW('Hygiene Data'!D39)),NA())</f>
        <v>#N/A</v>
      </c>
      <c r="BC45" s="519" t="e">
        <f ca="1">+IF(AND(ISNUMBER(OFFSET('Hygiene Data'!$E$5,0,10*ROW('Hygiene Data'!E39))),'Data Summary'!DR45="Yes"),OFFSET('Hygiene Data'!$E$5,0,10*ROW('Hygiene Data'!E39)),NA())</f>
        <v>#N/A</v>
      </c>
      <c r="BD45" s="519" t="e">
        <f ca="1">+IF(AND(ISNUMBER(OFFSET('Hygiene Data'!$E$7,0,10*ROW('Hygiene Data'!E39))),'Data Summary'!DS45="Yes"),OFFSET('Hygiene Data'!$E$7,0,10*ROW('Hygiene Data'!E39)),NA())</f>
        <v>#N/A</v>
      </c>
      <c r="BE45" s="519" t="e">
        <f ca="1">+IF(AND(ISNUMBER(OFFSET('Hygiene Data'!$E$9,0,10*ROW('Hygiene Data'!E39))),'Data Summary'!DT45="Yes"),OFFSET('Hygiene Data'!$E$9,0,10*ROW('Hygiene Data'!E39)),NA())</f>
        <v>#N/A</v>
      </c>
      <c r="BF45" s="519" t="e">
        <f ca="1">+IF(AND(ISNUMBER(OFFSET('Hygiene Data'!$F$5,0,10*ROW('Hygiene Data'!F39))),'Data Summary'!DU45="Yes"),OFFSET('Hygiene Data'!$F$5,0,10*ROW('Hygiene Data'!F39)),NA())</f>
        <v>#N/A</v>
      </c>
      <c r="BG45" s="519" t="e">
        <f ca="1">+IF(AND(ISNUMBER(OFFSET('Hygiene Data'!$F$7,0,10*ROW('Hygiene Data'!F39))),'Data Summary'!DV45="Yes"),OFFSET('Hygiene Data'!$F$7,0,10*ROW('Hygiene Data'!F39)),NA())</f>
        <v>#N/A</v>
      </c>
      <c r="BH45" s="519" t="e">
        <f ca="1">+IF(AND(ISNUMBER(OFFSET('Hygiene Data'!$F$9,0,10*ROW('Hygiene Data'!F39))),'Data Summary'!DW45="Yes"),OFFSET('Hygiene Data'!$F$9,0,10*ROW('Hygiene Data'!F39)),NA())</f>
        <v>#N/A</v>
      </c>
      <c r="BI45" s="519" t="e">
        <f ca="1">+IF(AND(ISNUMBER(OFFSET('Hygiene Data'!$G$5,0,10*ROW('Hygiene Data'!G39))),'Data Summary'!DX45="Yes"),OFFSET('Hygiene Data'!$G$5,0,10*ROW('Hygiene Data'!G39)),NA())</f>
        <v>#N/A</v>
      </c>
      <c r="BJ45" s="519" t="e">
        <f ca="1">+IF(AND(ISNUMBER(OFFSET('Hygiene Data'!$G$7,0,10*ROW('Hygiene Data'!G39))),'Data Summary'!DY45="Yes"),OFFSET('Hygiene Data'!$G$7,0,10*ROW('Hygiene Data'!G39)),NA())</f>
        <v>#N/A</v>
      </c>
      <c r="BK45" s="519" t="e">
        <f ca="1">+IF(AND(ISNUMBER(OFFSET('Hygiene Data'!$G$9,0,10*ROW('Hygiene Data'!G39))),'Data Summary'!DZ45="Yes"),OFFSET('Hygiene Data'!$G$9,0,10*ROW('Hygiene Data'!G39)),NA())</f>
        <v>#N/A</v>
      </c>
      <c r="BL45" s="519" t="e">
        <f ca="1">+IF(AND(ISNUMBER(OFFSET('Hygiene Data'!$H$5,0,10*ROW('Hygiene Data'!H39))),'Data Summary'!EA45="Yes"),OFFSET('Hygiene Data'!$H$5,0,10*ROW('Hygiene Data'!H39)),NA())</f>
        <v>#N/A</v>
      </c>
      <c r="BM45" s="519" t="e">
        <f ca="1">+IF(AND(ISNUMBER(OFFSET('Hygiene Data'!$H$7,0,10*ROW('Hygiene Data'!H39))),'Data Summary'!EB45="Yes"),OFFSET('Hygiene Data'!$H$7,0,10*ROW('Hygiene Data'!H39)),NA())</f>
        <v>#N/A</v>
      </c>
      <c r="BN45" s="519" t="e">
        <f ca="1">+IF(AND(ISNUMBER(OFFSET('Hygiene Data'!$H$9,0,10*ROW('Hygiene Data'!H39))),'Data Summary'!EC45="Yes"),OFFSET('Hygiene Data'!$H$9,0,10*ROW('Hygiene Data'!H39)),NA())</f>
        <v>#N/A</v>
      </c>
      <c r="BO45" s="519" t="e">
        <f ca="1">+IF(AND(ISNUMBER(OFFSET('Hygiene Data'!$I$5,0,10*ROW('Hygiene Data'!I39))),'Data Summary'!ED45="Yes"),OFFSET('Hygiene Data'!$I$5,0,10*ROW('Hygiene Data'!I39)),NA())</f>
        <v>#N/A</v>
      </c>
      <c r="BP45" s="519" t="e">
        <f ca="1">+IF(AND(ISNUMBER(OFFSET('Hygiene Data'!$I$7,0,10*ROW('Hygiene Data'!I39))),'Data Summary'!EE45="Yes"),OFFSET('Hygiene Data'!$I$7,0,10*ROW('Hygiene Data'!I39)),NA())</f>
        <v>#N/A</v>
      </c>
      <c r="BQ45" s="519" t="e">
        <f ca="1">+IF(AND(ISNUMBER(OFFSET('Hygiene Data'!$I$9,0,10*ROW('Hygiene Data'!I39))),'Data Summary'!EF45="Yes"),OFFSET('Hygiene Data'!$I$9,0,10*ROW('Hygiene Data'!I39)),NA())</f>
        <v>#N/A</v>
      </c>
    </row>
    <row r="46" spans="1:69" x14ac:dyDescent="0.25">
      <c r="A46" s="515" t="e">
        <f ca="1">+RIGHT('Data Summary'!A46,LEN('Data Summary'!A46)-9)</f>
        <v>#VALUE!</v>
      </c>
      <c r="B46" s="489" t="str">
        <f ca="1">+IF(ISTEXT('Data Summary'!B46),'Data Summary'!B46,"")</f>
        <v/>
      </c>
      <c r="C46" s="516" t="e">
        <f ca="1">+VALUE('Data Summary'!C46)</f>
        <v>#VALUE!</v>
      </c>
      <c r="D46" s="517" t="e">
        <f ca="1">+IF(AND(ISNUMBER(OFFSET('Water Data'!$D$4,0,10*ROW('Water Data'!D40))),'Data Summary'!BS46="Yes"),100-OFFSET('Water Data'!$D$4,0,10*ROW('Water Data'!D40)),NA())</f>
        <v>#N/A</v>
      </c>
      <c r="E46" s="517" t="e">
        <f ca="1">+IF(AND(ISNUMBER(OFFSET('Water Data'!$D$6,0,10*ROW('Water Data'!D40))),'Data Summary'!BT46="Yes"),OFFSET('Water Data'!$D$6,0,10*ROW('Water Data'!D40)),NA())</f>
        <v>#N/A</v>
      </c>
      <c r="F46" s="517" t="e">
        <f ca="1">+IF(AND(ISNUMBER(OFFSET('Water Data'!$D$9,0,10*ROW('Water Data'!D40))),'Data Summary'!BU46="Yes"),OFFSET('Water Data'!$D$9,0,10*ROW('Water Data'!D40)),NA())</f>
        <v>#N/A</v>
      </c>
      <c r="G46" s="517" t="e">
        <f ca="1">+IF(AND(ISNUMBER(OFFSET('Water Data'!$E$4,0,10*ROW('Water Data'!E40))),'Data Summary'!BV46="Yes"),100-OFFSET('Water Data'!$E$4,0,10*ROW('Water Data'!E40)),NA())</f>
        <v>#N/A</v>
      </c>
      <c r="H46" s="517" t="e">
        <f ca="1">+IF(AND(ISNUMBER(OFFSET('Water Data'!$E$6,0,10*ROW('Water Data'!E40))),'Data Summary'!BW46="Yes"),OFFSET('Water Data'!$E$6,0,10*ROW('Water Data'!E40)),NA())</f>
        <v>#N/A</v>
      </c>
      <c r="I46" s="517" t="e">
        <f ca="1">+IF(AND(ISNUMBER(OFFSET('Water Data'!$E$9,0,10*ROW('Water Data'!E40))),'Data Summary'!BX46="Yes"),OFFSET('Water Data'!$E$9,0,10*ROW('Water Data'!E40)),NA())</f>
        <v>#N/A</v>
      </c>
      <c r="J46" s="517" t="e">
        <f ca="1">+IF(AND(ISNUMBER(OFFSET('Water Data'!$F$4,0,10*ROW('Water Data'!F40))),'Data Summary'!BY46="Yes"),100-OFFSET('Water Data'!$F$4,0,10*ROW('Water Data'!F40)),NA())</f>
        <v>#N/A</v>
      </c>
      <c r="K46" s="517" t="e">
        <f ca="1">+IF(AND(ISNUMBER(OFFSET('Water Data'!$F$6,0,10*ROW('Water Data'!F40))),'Data Summary'!BZ46="Yes"),OFFSET('Water Data'!$F$6,0,10*ROW('Water Data'!F40)),NA())</f>
        <v>#N/A</v>
      </c>
      <c r="L46" s="517" t="e">
        <f ca="1">+IF(AND(ISNUMBER(OFFSET('Water Data'!$F$9,0,10*ROW('Water Data'!F40))),'Data Summary'!CA46="Yes"),OFFSET('Water Data'!$F$9,0,10*ROW('Water Data'!F40)),NA())</f>
        <v>#N/A</v>
      </c>
      <c r="M46" s="517" t="e">
        <f ca="1">+IF(AND(ISNUMBER(OFFSET('Water Data'!$G$4,0,10*ROW('Water Data'!G40))),'Data Summary'!CB46="Yes"),100-OFFSET('Water Data'!$G$4,0,10*ROW('Water Data'!G40)),NA())</f>
        <v>#N/A</v>
      </c>
      <c r="N46" s="517" t="e">
        <f ca="1">+IF(AND(ISNUMBER(OFFSET('Water Data'!$G$6,0,10*ROW('Water Data'!G40))),'Data Summary'!CC46="Yes"),OFFSET('Water Data'!$G$6,0,10*ROW('Water Data'!G40)),NA())</f>
        <v>#N/A</v>
      </c>
      <c r="O46" s="517" t="e">
        <f ca="1">+IF(AND(ISNUMBER(OFFSET('Water Data'!$G$9,0,10*ROW('Water Data'!G40))),'Data Summary'!CD46="Yes"),OFFSET('Water Data'!$G$9,0,10*ROW('Water Data'!G40)),NA())</f>
        <v>#N/A</v>
      </c>
      <c r="P46" s="517" t="e">
        <f ca="1">+IF(AND(ISNUMBER(OFFSET('Water Data'!$H$4,0,10*ROW('Water Data'!H40))),'Data Summary'!CE46="Yes"),100-OFFSET('Water Data'!$H$4,0,10*ROW('Water Data'!H40)),NA())</f>
        <v>#N/A</v>
      </c>
      <c r="Q46" s="517" t="e">
        <f ca="1">+IF(AND(ISNUMBER(OFFSET('Water Data'!$H$6,0,10*ROW('Water Data'!H40))),'Data Summary'!CF46="Yes"),OFFSET('Water Data'!$H$6,0,10*ROW('Water Data'!H40)),NA())</f>
        <v>#N/A</v>
      </c>
      <c r="R46" s="517" t="e">
        <f ca="1">+IF(AND(ISNUMBER(OFFSET('Water Data'!$H$9,0,10*ROW('Water Data'!H40))),'Data Summary'!CG46="Yes"),OFFSET('Water Data'!$H$9,0,10*ROW('Water Data'!H40)),NA())</f>
        <v>#N/A</v>
      </c>
      <c r="S46" s="517" t="e">
        <f ca="1">+IF(AND(ISNUMBER(OFFSET('Water Data'!$I$4,0,10*ROW('Water Data'!I40))),'Data Summary'!CH46="Yes"),100-OFFSET('Water Data'!$I$4,0,10*ROW('Water Data'!I40)),NA())</f>
        <v>#N/A</v>
      </c>
      <c r="T46" s="517" t="e">
        <f ca="1">+IF(AND(ISNUMBER(OFFSET('Water Data'!$I$6,0,10*ROW('Water Data'!I40))),'Data Summary'!CI46="Yes"),OFFSET('Water Data'!$I$6,0,10*ROW('Water Data'!I40)),NA())</f>
        <v>#N/A</v>
      </c>
      <c r="U46" s="517" t="e">
        <f ca="1">+IF(AND(ISNUMBER(OFFSET('Water Data'!$I$9,0,10*ROW('Water Data'!I40))),'Data Summary'!CJ46="Yes"),OFFSET('Water Data'!$I$9,0,10*ROW('Water Data'!I40)),NA())</f>
        <v>#N/A</v>
      </c>
      <c r="V46" s="518" t="e">
        <f ca="1">+IF(AND(ISNUMBER(OFFSET('Sanitation Data'!$D$4,0,10*ROW('Sanitation Data'!D40))),'Data Summary'!CK46="Yes"),100-OFFSET('Sanitation Data'!$D$4,0,10*ROW('Sanitation Data'!D40)),NA())</f>
        <v>#N/A</v>
      </c>
      <c r="W46" s="518" t="e">
        <f ca="1">+IF(AND(ISNUMBER(OFFSET('Sanitation Data'!$D$6,0,10*ROW('Sanitation Data'!D40))),'Data Summary'!CL46="Yes"),OFFSET('Sanitation Data'!$D$6,0,10*ROW('Sanitation Data'!D40)),NA())</f>
        <v>#N/A</v>
      </c>
      <c r="X46" s="518" t="e">
        <f ca="1">+IF(AND(ISNUMBER(OFFSET('Sanitation Data'!$D$10,0,10*ROW('Sanitation Data'!D40))),'Data Summary'!CM46="Yes"),OFFSET('Sanitation Data'!$D$10,0,10*ROW('Sanitation Data'!D40)),NA())</f>
        <v>#N/A</v>
      </c>
      <c r="Y46" s="518" t="e">
        <f ca="1">+IF(AND(ISNUMBER(OFFSET('Sanitation Data'!$D$11,0,10*ROW('Sanitation Data'!D40))),'Data Summary'!CN46="Yes"),OFFSET('Sanitation Data'!$D$11,0,10*ROW('Sanitation Data'!D40)),NA())</f>
        <v>#N/A</v>
      </c>
      <c r="Z46" s="518" t="e">
        <f ca="1">+IF(AND(ISNUMBER(OFFSET('Sanitation Data'!$D$12,0,10*ROW('Sanitation Data'!D40))),'Data Summary'!CO46="Yes"),OFFSET('Sanitation Data'!$D$12,0,10*ROW('Sanitation Data'!D40)),NA())</f>
        <v>#N/A</v>
      </c>
      <c r="AA46" s="518" t="e">
        <f ca="1">+IF(AND(ISNUMBER(OFFSET('Sanitation Data'!$E$4,0,10*ROW('Sanitation Data'!E40))),'Data Summary'!CP46="Yes"),100-OFFSET('Sanitation Data'!$E$4,0,10*ROW('Sanitation Data'!E40)),NA())</f>
        <v>#N/A</v>
      </c>
      <c r="AB46" s="518" t="e">
        <f ca="1">+IF(AND(ISNUMBER(OFFSET('Sanitation Data'!$E$6,0,10*ROW('Sanitation Data'!E40))),'Data Summary'!CQ46="Yes"),OFFSET('Sanitation Data'!$E$6,0,10*ROW('Sanitation Data'!E40)),NA())</f>
        <v>#N/A</v>
      </c>
      <c r="AC46" s="518" t="e">
        <f ca="1">+IF(AND(ISNUMBER(OFFSET('Sanitation Data'!$E$10,0,10*ROW('Sanitation Data'!E40))),'Data Summary'!CR46="Yes"),OFFSET('Sanitation Data'!$E$10,0,10*ROW('Sanitation Data'!E40)),NA())</f>
        <v>#N/A</v>
      </c>
      <c r="AD46" s="518" t="e">
        <f ca="1">+IF(AND(ISNUMBER(OFFSET('Sanitation Data'!$E$11,0,10*ROW('Sanitation Data'!E40))),'Data Summary'!CS46="Yes"),OFFSET('Sanitation Data'!$E$11,0,10*ROW('Sanitation Data'!E40)),NA())</f>
        <v>#N/A</v>
      </c>
      <c r="AE46" s="518" t="e">
        <f ca="1">+IF(AND(ISNUMBER(OFFSET('Sanitation Data'!$E$12,0,10*ROW('Sanitation Data'!E40))),'Data Summary'!CT46="Yes"),OFFSET('Sanitation Data'!$E$12,0,10*ROW('Sanitation Data'!E40)),NA())</f>
        <v>#N/A</v>
      </c>
      <c r="AF46" s="518" t="e">
        <f ca="1">+IF(AND(ISNUMBER(OFFSET('Sanitation Data'!$F$4,0,10*ROW('Sanitation Data'!F40))),'Data Summary'!CU46="Yes"),100-OFFSET('Sanitation Data'!$F$4,0,10*ROW('Sanitation Data'!F40)),NA())</f>
        <v>#N/A</v>
      </c>
      <c r="AG46" s="518" t="e">
        <f ca="1">+IF(AND(ISNUMBER(OFFSET('Sanitation Data'!$F$6,0,10*ROW('Sanitation Data'!F40))),'Data Summary'!CV46="Yes"),OFFSET('Sanitation Data'!$F$6,0,10*ROW('Sanitation Data'!F40)),NA())</f>
        <v>#N/A</v>
      </c>
      <c r="AH46" s="518" t="e">
        <f ca="1">+IF(AND(ISNUMBER(OFFSET('Sanitation Data'!$F$10,0,10*ROW('Sanitation Data'!F40))),'Data Summary'!CW46="Yes"),OFFSET('Sanitation Data'!$F$10,0,10*ROW('Sanitation Data'!F40)),NA())</f>
        <v>#N/A</v>
      </c>
      <c r="AI46" s="518" t="e">
        <f ca="1">+IF(AND(ISNUMBER(OFFSET('Sanitation Data'!$F$11,0,10*ROW('Sanitation Data'!F40))),'Data Summary'!CX46="Yes"),OFFSET('Sanitation Data'!$F$11,0,10*ROW('Sanitation Data'!F40)),NA())</f>
        <v>#N/A</v>
      </c>
      <c r="AJ46" s="518" t="e">
        <f ca="1">+IF(AND(ISNUMBER(OFFSET('Sanitation Data'!$F$12,0,10*ROW('Sanitation Data'!F40))),'Data Summary'!CY46="Yes"),OFFSET('Sanitation Data'!$F$12,0,10*ROW('Sanitation Data'!F40)),NA())</f>
        <v>#N/A</v>
      </c>
      <c r="AK46" s="518" t="e">
        <f ca="1">+IF(AND(ISNUMBER(OFFSET('Sanitation Data'!$G$4,0,10*ROW('Sanitation Data'!G40))),'Data Summary'!CZ46="Yes"),100-OFFSET('Sanitation Data'!$G$4,0,10*ROW('Sanitation Data'!G40)),NA())</f>
        <v>#N/A</v>
      </c>
      <c r="AL46" s="518" t="e">
        <f ca="1">+IF(AND(ISNUMBER(OFFSET('Sanitation Data'!$G$6,0,10*ROW('Sanitation Data'!G40))),'Data Summary'!DA46="Yes"),OFFSET('Sanitation Data'!$G$6,0,10*ROW('Sanitation Data'!G40)),NA())</f>
        <v>#N/A</v>
      </c>
      <c r="AM46" s="518" t="e">
        <f ca="1">+IF(AND(ISNUMBER(OFFSET('Sanitation Data'!$G$10,0,10*ROW('Sanitation Data'!G40))),'Data Summary'!DB46="Yes"),OFFSET('Sanitation Data'!$G$10,0,10*ROW('Sanitation Data'!G40)),NA())</f>
        <v>#N/A</v>
      </c>
      <c r="AN46" s="518" t="e">
        <f ca="1">+IF(AND(ISNUMBER(OFFSET('Sanitation Data'!$G$11,0,10*ROW('Sanitation Data'!G40))),'Data Summary'!DC46="Yes"),OFFSET('Sanitation Data'!$G$11,0,10*ROW('Sanitation Data'!G40)),NA())</f>
        <v>#N/A</v>
      </c>
      <c r="AO46" s="518" t="e">
        <f ca="1">+IF(AND(ISNUMBER(OFFSET('Sanitation Data'!$G$12,0,10*ROW('Sanitation Data'!G40))),'Data Summary'!DD46="Yes"),OFFSET('Sanitation Data'!$G$12,0,10*ROW('Sanitation Data'!G40)),NA())</f>
        <v>#N/A</v>
      </c>
      <c r="AP46" s="518" t="e">
        <f ca="1">+IF(AND(ISNUMBER(OFFSET('Sanitation Data'!$H$4,0,10*ROW('Sanitation Data'!H40))),'Data Summary'!DE46="Yes"),100-OFFSET('Sanitation Data'!$H$4,0,10*ROW('Sanitation Data'!H40)),NA())</f>
        <v>#N/A</v>
      </c>
      <c r="AQ46" s="518" t="e">
        <f ca="1">+IF(AND(ISNUMBER(OFFSET('Sanitation Data'!$H$6,0,10*ROW('Sanitation Data'!H40))),'Data Summary'!DF46="Yes"),OFFSET('Sanitation Data'!$H$6,0,10*ROW('Sanitation Data'!H40)),NA())</f>
        <v>#N/A</v>
      </c>
      <c r="AR46" s="518" t="e">
        <f ca="1">+IF(AND(ISNUMBER(OFFSET('Sanitation Data'!$H$10,0,10*ROW('Sanitation Data'!H40))),'Data Summary'!DG46="Yes"),OFFSET('Sanitation Data'!$H$10,0,10*ROW('Sanitation Data'!H40)),NA())</f>
        <v>#N/A</v>
      </c>
      <c r="AS46" s="518" t="e">
        <f ca="1">+IF(AND(ISNUMBER(OFFSET('Sanitation Data'!$H$11,0,10*ROW('Sanitation Data'!H40))),'Data Summary'!DH46="Yes"),OFFSET('Sanitation Data'!$H$11,0,10*ROW('Sanitation Data'!H40)),NA())</f>
        <v>#N/A</v>
      </c>
      <c r="AT46" s="518" t="e">
        <f ca="1">+IF(AND(ISNUMBER(OFFSET('Sanitation Data'!$H$12,0,10*ROW('Sanitation Data'!H40))),'Data Summary'!DI46="Yes"),OFFSET('Sanitation Data'!$H$12,0,10*ROW('Sanitation Data'!H40)),NA())</f>
        <v>#N/A</v>
      </c>
      <c r="AU46" s="518" t="e">
        <f ca="1">+IF(AND(ISNUMBER(OFFSET('Sanitation Data'!$I$4,0,10*ROW('Sanitation Data'!I40))),'Data Summary'!DJ46="Yes"),100-OFFSET('Sanitation Data'!$I$4,0,10*ROW('Sanitation Data'!I40)),NA())</f>
        <v>#N/A</v>
      </c>
      <c r="AV46" s="518" t="e">
        <f ca="1">+IF(AND(ISNUMBER(OFFSET('Sanitation Data'!$I$6,0,10*ROW('Sanitation Data'!I40))),'Data Summary'!DK46="Yes"),OFFSET('Sanitation Data'!$I$6,0,10*ROW('Sanitation Data'!I40)),NA())</f>
        <v>#N/A</v>
      </c>
      <c r="AW46" s="518" t="e">
        <f ca="1">+IF(AND(ISNUMBER(OFFSET('Sanitation Data'!$I$10,0,10*ROW('Sanitation Data'!I40))),'Data Summary'!DL46="Yes"),OFFSET('Sanitation Data'!$I$10,0,10*ROW('Sanitation Data'!I40)),NA())</f>
        <v>#N/A</v>
      </c>
      <c r="AX46" s="518" t="e">
        <f ca="1">+IF(AND(ISNUMBER(OFFSET('Sanitation Data'!$I$11,0,10*ROW('Sanitation Data'!I40))),'Data Summary'!DM46="Yes"),OFFSET('Sanitation Data'!$I$11,0,10*ROW('Sanitation Data'!I40)),NA())</f>
        <v>#N/A</v>
      </c>
      <c r="AY46" s="518" t="e">
        <f ca="1">+IF(AND(ISNUMBER(OFFSET('Sanitation Data'!$I$12,0,10*ROW('Sanitation Data'!I40))),'Data Summary'!DN46="Yes"),OFFSET('Sanitation Data'!$I$12,0,10*ROW('Sanitation Data'!I40)),NA())</f>
        <v>#N/A</v>
      </c>
      <c r="AZ46" s="519" t="e">
        <f ca="1">+IF(AND(ISNUMBER(OFFSET('Hygiene Data'!$D$5,0,10*ROW('Hygiene Data'!D40))),'Data Summary'!DO46="Yes"),OFFSET('Hygiene Data'!$D$5,0,10*ROW('Hygiene Data'!D40)),NA())</f>
        <v>#N/A</v>
      </c>
      <c r="BA46" s="519" t="e">
        <f ca="1">+IF(AND(ISNUMBER(OFFSET('Hygiene Data'!$D$7,0,10*ROW('Hygiene Data'!D40))),'Data Summary'!DP46="Yes"),OFFSET('Hygiene Data'!$D$7,0,10*ROW('Hygiene Data'!D40)),NA())</f>
        <v>#N/A</v>
      </c>
      <c r="BB46" s="519" t="e">
        <f ca="1">+IF(AND(ISNUMBER(OFFSET('Hygiene Data'!$D$9,0,10*ROW('Hygiene Data'!D40))),'Data Summary'!DQ46="Yes"),OFFSET('Hygiene Data'!$D$9,0,10*ROW('Hygiene Data'!D40)),NA())</f>
        <v>#N/A</v>
      </c>
      <c r="BC46" s="519" t="e">
        <f ca="1">+IF(AND(ISNUMBER(OFFSET('Hygiene Data'!$E$5,0,10*ROW('Hygiene Data'!E40))),'Data Summary'!DR46="Yes"),OFFSET('Hygiene Data'!$E$5,0,10*ROW('Hygiene Data'!E40)),NA())</f>
        <v>#N/A</v>
      </c>
      <c r="BD46" s="519" t="e">
        <f ca="1">+IF(AND(ISNUMBER(OFFSET('Hygiene Data'!$E$7,0,10*ROW('Hygiene Data'!E40))),'Data Summary'!DS46="Yes"),OFFSET('Hygiene Data'!$E$7,0,10*ROW('Hygiene Data'!E40)),NA())</f>
        <v>#N/A</v>
      </c>
      <c r="BE46" s="519" t="e">
        <f ca="1">+IF(AND(ISNUMBER(OFFSET('Hygiene Data'!$E$9,0,10*ROW('Hygiene Data'!E40))),'Data Summary'!DT46="Yes"),OFFSET('Hygiene Data'!$E$9,0,10*ROW('Hygiene Data'!E40)),NA())</f>
        <v>#N/A</v>
      </c>
      <c r="BF46" s="519" t="e">
        <f ca="1">+IF(AND(ISNUMBER(OFFSET('Hygiene Data'!$F$5,0,10*ROW('Hygiene Data'!F40))),'Data Summary'!DU46="Yes"),OFFSET('Hygiene Data'!$F$5,0,10*ROW('Hygiene Data'!F40)),NA())</f>
        <v>#N/A</v>
      </c>
      <c r="BG46" s="519" t="e">
        <f ca="1">+IF(AND(ISNUMBER(OFFSET('Hygiene Data'!$F$7,0,10*ROW('Hygiene Data'!F40))),'Data Summary'!DV46="Yes"),OFFSET('Hygiene Data'!$F$7,0,10*ROW('Hygiene Data'!F40)),NA())</f>
        <v>#N/A</v>
      </c>
      <c r="BH46" s="519" t="e">
        <f ca="1">+IF(AND(ISNUMBER(OFFSET('Hygiene Data'!$F$9,0,10*ROW('Hygiene Data'!F40))),'Data Summary'!DW46="Yes"),OFFSET('Hygiene Data'!$F$9,0,10*ROW('Hygiene Data'!F40)),NA())</f>
        <v>#N/A</v>
      </c>
      <c r="BI46" s="519" t="e">
        <f ca="1">+IF(AND(ISNUMBER(OFFSET('Hygiene Data'!$G$5,0,10*ROW('Hygiene Data'!G40))),'Data Summary'!DX46="Yes"),OFFSET('Hygiene Data'!$G$5,0,10*ROW('Hygiene Data'!G40)),NA())</f>
        <v>#N/A</v>
      </c>
      <c r="BJ46" s="519" t="e">
        <f ca="1">+IF(AND(ISNUMBER(OFFSET('Hygiene Data'!$G$7,0,10*ROW('Hygiene Data'!G40))),'Data Summary'!DY46="Yes"),OFFSET('Hygiene Data'!$G$7,0,10*ROW('Hygiene Data'!G40)),NA())</f>
        <v>#N/A</v>
      </c>
      <c r="BK46" s="519" t="e">
        <f ca="1">+IF(AND(ISNUMBER(OFFSET('Hygiene Data'!$G$9,0,10*ROW('Hygiene Data'!G40))),'Data Summary'!DZ46="Yes"),OFFSET('Hygiene Data'!$G$9,0,10*ROW('Hygiene Data'!G40)),NA())</f>
        <v>#N/A</v>
      </c>
      <c r="BL46" s="519" t="e">
        <f ca="1">+IF(AND(ISNUMBER(OFFSET('Hygiene Data'!$H$5,0,10*ROW('Hygiene Data'!H40))),'Data Summary'!EA46="Yes"),OFFSET('Hygiene Data'!$H$5,0,10*ROW('Hygiene Data'!H40)),NA())</f>
        <v>#N/A</v>
      </c>
      <c r="BM46" s="519" t="e">
        <f ca="1">+IF(AND(ISNUMBER(OFFSET('Hygiene Data'!$H$7,0,10*ROW('Hygiene Data'!H40))),'Data Summary'!EB46="Yes"),OFFSET('Hygiene Data'!$H$7,0,10*ROW('Hygiene Data'!H40)),NA())</f>
        <v>#N/A</v>
      </c>
      <c r="BN46" s="519" t="e">
        <f ca="1">+IF(AND(ISNUMBER(OFFSET('Hygiene Data'!$H$9,0,10*ROW('Hygiene Data'!H40))),'Data Summary'!EC46="Yes"),OFFSET('Hygiene Data'!$H$9,0,10*ROW('Hygiene Data'!H40)),NA())</f>
        <v>#N/A</v>
      </c>
      <c r="BO46" s="519" t="e">
        <f ca="1">+IF(AND(ISNUMBER(OFFSET('Hygiene Data'!$I$5,0,10*ROW('Hygiene Data'!I40))),'Data Summary'!ED46="Yes"),OFFSET('Hygiene Data'!$I$5,0,10*ROW('Hygiene Data'!I40)),NA())</f>
        <v>#N/A</v>
      </c>
      <c r="BP46" s="519" t="e">
        <f ca="1">+IF(AND(ISNUMBER(OFFSET('Hygiene Data'!$I$7,0,10*ROW('Hygiene Data'!I40))),'Data Summary'!EE46="Yes"),OFFSET('Hygiene Data'!$I$7,0,10*ROW('Hygiene Data'!I40)),NA())</f>
        <v>#N/A</v>
      </c>
      <c r="BQ46" s="519" t="e">
        <f ca="1">+IF(AND(ISNUMBER(OFFSET('Hygiene Data'!$I$9,0,10*ROW('Hygiene Data'!I40))),'Data Summary'!EF46="Yes"),OFFSET('Hygiene Data'!$I$9,0,10*ROW('Hygiene Data'!I40)),NA())</f>
        <v>#N/A</v>
      </c>
    </row>
    <row r="47" spans="1:69" x14ac:dyDescent="0.25">
      <c r="A47" s="515" t="e">
        <f ca="1">+RIGHT('Data Summary'!A47,LEN('Data Summary'!A47)-9)</f>
        <v>#VALUE!</v>
      </c>
      <c r="B47" s="489" t="str">
        <f ca="1">+IF(ISTEXT('Data Summary'!B47),'Data Summary'!B47,"")</f>
        <v/>
      </c>
      <c r="C47" s="516" t="e">
        <f ca="1">+VALUE('Data Summary'!C47)</f>
        <v>#VALUE!</v>
      </c>
      <c r="D47" s="517" t="e">
        <f ca="1">+IF(AND(ISNUMBER(OFFSET('Water Data'!$D$4,0,10*ROW('Water Data'!D41))),'Data Summary'!BS47="Yes"),100-OFFSET('Water Data'!$D$4,0,10*ROW('Water Data'!D41)),NA())</f>
        <v>#N/A</v>
      </c>
      <c r="E47" s="517" t="e">
        <f ca="1">+IF(AND(ISNUMBER(OFFSET('Water Data'!$D$6,0,10*ROW('Water Data'!D41))),'Data Summary'!BT47="Yes"),OFFSET('Water Data'!$D$6,0,10*ROW('Water Data'!D41)),NA())</f>
        <v>#N/A</v>
      </c>
      <c r="F47" s="517" t="e">
        <f ca="1">+IF(AND(ISNUMBER(OFFSET('Water Data'!$D$9,0,10*ROW('Water Data'!D41))),'Data Summary'!BU47="Yes"),OFFSET('Water Data'!$D$9,0,10*ROW('Water Data'!D41)),NA())</f>
        <v>#N/A</v>
      </c>
      <c r="G47" s="517" t="e">
        <f ca="1">+IF(AND(ISNUMBER(OFFSET('Water Data'!$E$4,0,10*ROW('Water Data'!E41))),'Data Summary'!BV47="Yes"),100-OFFSET('Water Data'!$E$4,0,10*ROW('Water Data'!E41)),NA())</f>
        <v>#N/A</v>
      </c>
      <c r="H47" s="517" t="e">
        <f ca="1">+IF(AND(ISNUMBER(OFFSET('Water Data'!$E$6,0,10*ROW('Water Data'!E41))),'Data Summary'!BW47="Yes"),OFFSET('Water Data'!$E$6,0,10*ROW('Water Data'!E41)),NA())</f>
        <v>#N/A</v>
      </c>
      <c r="I47" s="517" t="e">
        <f ca="1">+IF(AND(ISNUMBER(OFFSET('Water Data'!$E$9,0,10*ROW('Water Data'!E41))),'Data Summary'!BX47="Yes"),OFFSET('Water Data'!$E$9,0,10*ROW('Water Data'!E41)),NA())</f>
        <v>#N/A</v>
      </c>
      <c r="J47" s="517" t="e">
        <f ca="1">+IF(AND(ISNUMBER(OFFSET('Water Data'!$F$4,0,10*ROW('Water Data'!F41))),'Data Summary'!BY47="Yes"),100-OFFSET('Water Data'!$F$4,0,10*ROW('Water Data'!F41)),NA())</f>
        <v>#N/A</v>
      </c>
      <c r="K47" s="517" t="e">
        <f ca="1">+IF(AND(ISNUMBER(OFFSET('Water Data'!$F$6,0,10*ROW('Water Data'!F41))),'Data Summary'!BZ47="Yes"),OFFSET('Water Data'!$F$6,0,10*ROW('Water Data'!F41)),NA())</f>
        <v>#N/A</v>
      </c>
      <c r="L47" s="517" t="e">
        <f ca="1">+IF(AND(ISNUMBER(OFFSET('Water Data'!$F$9,0,10*ROW('Water Data'!F41))),'Data Summary'!CA47="Yes"),OFFSET('Water Data'!$F$9,0,10*ROW('Water Data'!F41)),NA())</f>
        <v>#N/A</v>
      </c>
      <c r="M47" s="517" t="e">
        <f ca="1">+IF(AND(ISNUMBER(OFFSET('Water Data'!$G$4,0,10*ROW('Water Data'!G41))),'Data Summary'!CB47="Yes"),100-OFFSET('Water Data'!$G$4,0,10*ROW('Water Data'!G41)),NA())</f>
        <v>#N/A</v>
      </c>
      <c r="N47" s="517" t="e">
        <f ca="1">+IF(AND(ISNUMBER(OFFSET('Water Data'!$G$6,0,10*ROW('Water Data'!G41))),'Data Summary'!CC47="Yes"),OFFSET('Water Data'!$G$6,0,10*ROW('Water Data'!G41)),NA())</f>
        <v>#N/A</v>
      </c>
      <c r="O47" s="517" t="e">
        <f ca="1">+IF(AND(ISNUMBER(OFFSET('Water Data'!$G$9,0,10*ROW('Water Data'!G41))),'Data Summary'!CD47="Yes"),OFFSET('Water Data'!$G$9,0,10*ROW('Water Data'!G41)),NA())</f>
        <v>#N/A</v>
      </c>
      <c r="P47" s="517" t="e">
        <f ca="1">+IF(AND(ISNUMBER(OFFSET('Water Data'!$H$4,0,10*ROW('Water Data'!H41))),'Data Summary'!CE47="Yes"),100-OFFSET('Water Data'!$H$4,0,10*ROW('Water Data'!H41)),NA())</f>
        <v>#N/A</v>
      </c>
      <c r="Q47" s="517" t="e">
        <f ca="1">+IF(AND(ISNUMBER(OFFSET('Water Data'!$H$6,0,10*ROW('Water Data'!H41))),'Data Summary'!CF47="Yes"),OFFSET('Water Data'!$H$6,0,10*ROW('Water Data'!H41)),NA())</f>
        <v>#N/A</v>
      </c>
      <c r="R47" s="517" t="e">
        <f ca="1">+IF(AND(ISNUMBER(OFFSET('Water Data'!$H$9,0,10*ROW('Water Data'!H41))),'Data Summary'!CG47="Yes"),OFFSET('Water Data'!$H$9,0,10*ROW('Water Data'!H41)),NA())</f>
        <v>#N/A</v>
      </c>
      <c r="S47" s="517" t="e">
        <f ca="1">+IF(AND(ISNUMBER(OFFSET('Water Data'!$I$4,0,10*ROW('Water Data'!I41))),'Data Summary'!CH47="Yes"),100-OFFSET('Water Data'!$I$4,0,10*ROW('Water Data'!I41)),NA())</f>
        <v>#N/A</v>
      </c>
      <c r="T47" s="517" t="e">
        <f ca="1">+IF(AND(ISNUMBER(OFFSET('Water Data'!$I$6,0,10*ROW('Water Data'!I41))),'Data Summary'!CI47="Yes"),OFFSET('Water Data'!$I$6,0,10*ROW('Water Data'!I41)),NA())</f>
        <v>#N/A</v>
      </c>
      <c r="U47" s="517" t="e">
        <f ca="1">+IF(AND(ISNUMBER(OFFSET('Water Data'!$I$9,0,10*ROW('Water Data'!I41))),'Data Summary'!CJ47="Yes"),OFFSET('Water Data'!$I$9,0,10*ROW('Water Data'!I41)),NA())</f>
        <v>#N/A</v>
      </c>
      <c r="V47" s="518" t="e">
        <f ca="1">+IF(AND(ISNUMBER(OFFSET('Sanitation Data'!$D$4,0,10*ROW('Sanitation Data'!D41))),'Data Summary'!CK47="Yes"),100-OFFSET('Sanitation Data'!$D$4,0,10*ROW('Sanitation Data'!D41)),NA())</f>
        <v>#N/A</v>
      </c>
      <c r="W47" s="518" t="e">
        <f ca="1">+IF(AND(ISNUMBER(OFFSET('Sanitation Data'!$D$6,0,10*ROW('Sanitation Data'!D41))),'Data Summary'!CL47="Yes"),OFFSET('Sanitation Data'!$D$6,0,10*ROW('Sanitation Data'!D41)),NA())</f>
        <v>#N/A</v>
      </c>
      <c r="X47" s="518" t="e">
        <f ca="1">+IF(AND(ISNUMBER(OFFSET('Sanitation Data'!$D$10,0,10*ROW('Sanitation Data'!D41))),'Data Summary'!CM47="Yes"),OFFSET('Sanitation Data'!$D$10,0,10*ROW('Sanitation Data'!D41)),NA())</f>
        <v>#N/A</v>
      </c>
      <c r="Y47" s="518" t="e">
        <f ca="1">+IF(AND(ISNUMBER(OFFSET('Sanitation Data'!$D$11,0,10*ROW('Sanitation Data'!D41))),'Data Summary'!CN47="Yes"),OFFSET('Sanitation Data'!$D$11,0,10*ROW('Sanitation Data'!D41)),NA())</f>
        <v>#N/A</v>
      </c>
      <c r="Z47" s="518" t="e">
        <f ca="1">+IF(AND(ISNUMBER(OFFSET('Sanitation Data'!$D$12,0,10*ROW('Sanitation Data'!D41))),'Data Summary'!CO47="Yes"),OFFSET('Sanitation Data'!$D$12,0,10*ROW('Sanitation Data'!D41)),NA())</f>
        <v>#N/A</v>
      </c>
      <c r="AA47" s="518" t="e">
        <f ca="1">+IF(AND(ISNUMBER(OFFSET('Sanitation Data'!$E$4,0,10*ROW('Sanitation Data'!E41))),'Data Summary'!CP47="Yes"),100-OFFSET('Sanitation Data'!$E$4,0,10*ROW('Sanitation Data'!E41)),NA())</f>
        <v>#N/A</v>
      </c>
      <c r="AB47" s="518" t="e">
        <f ca="1">+IF(AND(ISNUMBER(OFFSET('Sanitation Data'!$E$6,0,10*ROW('Sanitation Data'!E41))),'Data Summary'!CQ47="Yes"),OFFSET('Sanitation Data'!$E$6,0,10*ROW('Sanitation Data'!E41)),NA())</f>
        <v>#N/A</v>
      </c>
      <c r="AC47" s="518" t="e">
        <f ca="1">+IF(AND(ISNUMBER(OFFSET('Sanitation Data'!$E$10,0,10*ROW('Sanitation Data'!E41))),'Data Summary'!CR47="Yes"),OFFSET('Sanitation Data'!$E$10,0,10*ROW('Sanitation Data'!E41)),NA())</f>
        <v>#N/A</v>
      </c>
      <c r="AD47" s="518" t="e">
        <f ca="1">+IF(AND(ISNUMBER(OFFSET('Sanitation Data'!$E$11,0,10*ROW('Sanitation Data'!E41))),'Data Summary'!CS47="Yes"),OFFSET('Sanitation Data'!$E$11,0,10*ROW('Sanitation Data'!E41)),NA())</f>
        <v>#N/A</v>
      </c>
      <c r="AE47" s="518" t="e">
        <f ca="1">+IF(AND(ISNUMBER(OFFSET('Sanitation Data'!$E$12,0,10*ROW('Sanitation Data'!E41))),'Data Summary'!CT47="Yes"),OFFSET('Sanitation Data'!$E$12,0,10*ROW('Sanitation Data'!E41)),NA())</f>
        <v>#N/A</v>
      </c>
      <c r="AF47" s="518" t="e">
        <f ca="1">+IF(AND(ISNUMBER(OFFSET('Sanitation Data'!$F$4,0,10*ROW('Sanitation Data'!F41))),'Data Summary'!CU47="Yes"),100-OFFSET('Sanitation Data'!$F$4,0,10*ROW('Sanitation Data'!F41)),NA())</f>
        <v>#N/A</v>
      </c>
      <c r="AG47" s="518" t="e">
        <f ca="1">+IF(AND(ISNUMBER(OFFSET('Sanitation Data'!$F$6,0,10*ROW('Sanitation Data'!F41))),'Data Summary'!CV47="Yes"),OFFSET('Sanitation Data'!$F$6,0,10*ROW('Sanitation Data'!F41)),NA())</f>
        <v>#N/A</v>
      </c>
      <c r="AH47" s="518" t="e">
        <f ca="1">+IF(AND(ISNUMBER(OFFSET('Sanitation Data'!$F$10,0,10*ROW('Sanitation Data'!F41))),'Data Summary'!CW47="Yes"),OFFSET('Sanitation Data'!$F$10,0,10*ROW('Sanitation Data'!F41)),NA())</f>
        <v>#N/A</v>
      </c>
      <c r="AI47" s="518" t="e">
        <f ca="1">+IF(AND(ISNUMBER(OFFSET('Sanitation Data'!$F$11,0,10*ROW('Sanitation Data'!F41))),'Data Summary'!CX47="Yes"),OFFSET('Sanitation Data'!$F$11,0,10*ROW('Sanitation Data'!F41)),NA())</f>
        <v>#N/A</v>
      </c>
      <c r="AJ47" s="518" t="e">
        <f ca="1">+IF(AND(ISNUMBER(OFFSET('Sanitation Data'!$F$12,0,10*ROW('Sanitation Data'!F41))),'Data Summary'!CY47="Yes"),OFFSET('Sanitation Data'!$F$12,0,10*ROW('Sanitation Data'!F41)),NA())</f>
        <v>#N/A</v>
      </c>
      <c r="AK47" s="518" t="e">
        <f ca="1">+IF(AND(ISNUMBER(OFFSET('Sanitation Data'!$G$4,0,10*ROW('Sanitation Data'!G41))),'Data Summary'!CZ47="Yes"),100-OFFSET('Sanitation Data'!$G$4,0,10*ROW('Sanitation Data'!G41)),NA())</f>
        <v>#N/A</v>
      </c>
      <c r="AL47" s="518" t="e">
        <f ca="1">+IF(AND(ISNUMBER(OFFSET('Sanitation Data'!$G$6,0,10*ROW('Sanitation Data'!G41))),'Data Summary'!DA47="Yes"),OFFSET('Sanitation Data'!$G$6,0,10*ROW('Sanitation Data'!G41)),NA())</f>
        <v>#N/A</v>
      </c>
      <c r="AM47" s="518" t="e">
        <f ca="1">+IF(AND(ISNUMBER(OFFSET('Sanitation Data'!$G$10,0,10*ROW('Sanitation Data'!G41))),'Data Summary'!DB47="Yes"),OFFSET('Sanitation Data'!$G$10,0,10*ROW('Sanitation Data'!G41)),NA())</f>
        <v>#N/A</v>
      </c>
      <c r="AN47" s="518" t="e">
        <f ca="1">+IF(AND(ISNUMBER(OFFSET('Sanitation Data'!$G$11,0,10*ROW('Sanitation Data'!G41))),'Data Summary'!DC47="Yes"),OFFSET('Sanitation Data'!$G$11,0,10*ROW('Sanitation Data'!G41)),NA())</f>
        <v>#N/A</v>
      </c>
      <c r="AO47" s="518" t="e">
        <f ca="1">+IF(AND(ISNUMBER(OFFSET('Sanitation Data'!$G$12,0,10*ROW('Sanitation Data'!G41))),'Data Summary'!DD47="Yes"),OFFSET('Sanitation Data'!$G$12,0,10*ROW('Sanitation Data'!G41)),NA())</f>
        <v>#N/A</v>
      </c>
      <c r="AP47" s="518" t="e">
        <f ca="1">+IF(AND(ISNUMBER(OFFSET('Sanitation Data'!$H$4,0,10*ROW('Sanitation Data'!H41))),'Data Summary'!DE47="Yes"),100-OFFSET('Sanitation Data'!$H$4,0,10*ROW('Sanitation Data'!H41)),NA())</f>
        <v>#N/A</v>
      </c>
      <c r="AQ47" s="518" t="e">
        <f ca="1">+IF(AND(ISNUMBER(OFFSET('Sanitation Data'!$H$6,0,10*ROW('Sanitation Data'!H41))),'Data Summary'!DF47="Yes"),OFFSET('Sanitation Data'!$H$6,0,10*ROW('Sanitation Data'!H41)),NA())</f>
        <v>#N/A</v>
      </c>
      <c r="AR47" s="518" t="e">
        <f ca="1">+IF(AND(ISNUMBER(OFFSET('Sanitation Data'!$H$10,0,10*ROW('Sanitation Data'!H41))),'Data Summary'!DG47="Yes"),OFFSET('Sanitation Data'!$H$10,0,10*ROW('Sanitation Data'!H41)),NA())</f>
        <v>#N/A</v>
      </c>
      <c r="AS47" s="518" t="e">
        <f ca="1">+IF(AND(ISNUMBER(OFFSET('Sanitation Data'!$H$11,0,10*ROW('Sanitation Data'!H41))),'Data Summary'!DH47="Yes"),OFFSET('Sanitation Data'!$H$11,0,10*ROW('Sanitation Data'!H41)),NA())</f>
        <v>#N/A</v>
      </c>
      <c r="AT47" s="518" t="e">
        <f ca="1">+IF(AND(ISNUMBER(OFFSET('Sanitation Data'!$H$12,0,10*ROW('Sanitation Data'!H41))),'Data Summary'!DI47="Yes"),OFFSET('Sanitation Data'!$H$12,0,10*ROW('Sanitation Data'!H41)),NA())</f>
        <v>#N/A</v>
      </c>
      <c r="AU47" s="518" t="e">
        <f ca="1">+IF(AND(ISNUMBER(OFFSET('Sanitation Data'!$I$4,0,10*ROW('Sanitation Data'!I41))),'Data Summary'!DJ47="Yes"),100-OFFSET('Sanitation Data'!$I$4,0,10*ROW('Sanitation Data'!I41)),NA())</f>
        <v>#N/A</v>
      </c>
      <c r="AV47" s="518" t="e">
        <f ca="1">+IF(AND(ISNUMBER(OFFSET('Sanitation Data'!$I$6,0,10*ROW('Sanitation Data'!I41))),'Data Summary'!DK47="Yes"),OFFSET('Sanitation Data'!$I$6,0,10*ROW('Sanitation Data'!I41)),NA())</f>
        <v>#N/A</v>
      </c>
      <c r="AW47" s="518" t="e">
        <f ca="1">+IF(AND(ISNUMBER(OFFSET('Sanitation Data'!$I$10,0,10*ROW('Sanitation Data'!I41))),'Data Summary'!DL47="Yes"),OFFSET('Sanitation Data'!$I$10,0,10*ROW('Sanitation Data'!I41)),NA())</f>
        <v>#N/A</v>
      </c>
      <c r="AX47" s="518" t="e">
        <f ca="1">+IF(AND(ISNUMBER(OFFSET('Sanitation Data'!$I$11,0,10*ROW('Sanitation Data'!I41))),'Data Summary'!DM47="Yes"),OFFSET('Sanitation Data'!$I$11,0,10*ROW('Sanitation Data'!I41)),NA())</f>
        <v>#N/A</v>
      </c>
      <c r="AY47" s="518" t="e">
        <f ca="1">+IF(AND(ISNUMBER(OFFSET('Sanitation Data'!$I$12,0,10*ROW('Sanitation Data'!I41))),'Data Summary'!DN47="Yes"),OFFSET('Sanitation Data'!$I$12,0,10*ROW('Sanitation Data'!I41)),NA())</f>
        <v>#N/A</v>
      </c>
      <c r="AZ47" s="519" t="e">
        <f ca="1">+IF(AND(ISNUMBER(OFFSET('Hygiene Data'!$D$5,0,10*ROW('Hygiene Data'!D41))),'Data Summary'!DO47="Yes"),OFFSET('Hygiene Data'!$D$5,0,10*ROW('Hygiene Data'!D41)),NA())</f>
        <v>#N/A</v>
      </c>
      <c r="BA47" s="519" t="e">
        <f ca="1">+IF(AND(ISNUMBER(OFFSET('Hygiene Data'!$D$7,0,10*ROW('Hygiene Data'!D41))),'Data Summary'!DP47="Yes"),OFFSET('Hygiene Data'!$D$7,0,10*ROW('Hygiene Data'!D41)),NA())</f>
        <v>#N/A</v>
      </c>
      <c r="BB47" s="519" t="e">
        <f ca="1">+IF(AND(ISNUMBER(OFFSET('Hygiene Data'!$D$9,0,10*ROW('Hygiene Data'!D41))),'Data Summary'!DQ47="Yes"),OFFSET('Hygiene Data'!$D$9,0,10*ROW('Hygiene Data'!D41)),NA())</f>
        <v>#N/A</v>
      </c>
      <c r="BC47" s="519" t="e">
        <f ca="1">+IF(AND(ISNUMBER(OFFSET('Hygiene Data'!$E$5,0,10*ROW('Hygiene Data'!E41))),'Data Summary'!DR47="Yes"),OFFSET('Hygiene Data'!$E$5,0,10*ROW('Hygiene Data'!E41)),NA())</f>
        <v>#N/A</v>
      </c>
      <c r="BD47" s="519" t="e">
        <f ca="1">+IF(AND(ISNUMBER(OFFSET('Hygiene Data'!$E$7,0,10*ROW('Hygiene Data'!E41))),'Data Summary'!DS47="Yes"),OFFSET('Hygiene Data'!$E$7,0,10*ROW('Hygiene Data'!E41)),NA())</f>
        <v>#N/A</v>
      </c>
      <c r="BE47" s="519" t="e">
        <f ca="1">+IF(AND(ISNUMBER(OFFSET('Hygiene Data'!$E$9,0,10*ROW('Hygiene Data'!E41))),'Data Summary'!DT47="Yes"),OFFSET('Hygiene Data'!$E$9,0,10*ROW('Hygiene Data'!E41)),NA())</f>
        <v>#N/A</v>
      </c>
      <c r="BF47" s="519" t="e">
        <f ca="1">+IF(AND(ISNUMBER(OFFSET('Hygiene Data'!$F$5,0,10*ROW('Hygiene Data'!F41))),'Data Summary'!DU47="Yes"),OFFSET('Hygiene Data'!$F$5,0,10*ROW('Hygiene Data'!F41)),NA())</f>
        <v>#N/A</v>
      </c>
      <c r="BG47" s="519" t="e">
        <f ca="1">+IF(AND(ISNUMBER(OFFSET('Hygiene Data'!$F$7,0,10*ROW('Hygiene Data'!F41))),'Data Summary'!DV47="Yes"),OFFSET('Hygiene Data'!$F$7,0,10*ROW('Hygiene Data'!F41)),NA())</f>
        <v>#N/A</v>
      </c>
      <c r="BH47" s="519" t="e">
        <f ca="1">+IF(AND(ISNUMBER(OFFSET('Hygiene Data'!$F$9,0,10*ROW('Hygiene Data'!F41))),'Data Summary'!DW47="Yes"),OFFSET('Hygiene Data'!$F$9,0,10*ROW('Hygiene Data'!F41)),NA())</f>
        <v>#N/A</v>
      </c>
      <c r="BI47" s="519" t="e">
        <f ca="1">+IF(AND(ISNUMBER(OFFSET('Hygiene Data'!$G$5,0,10*ROW('Hygiene Data'!G41))),'Data Summary'!DX47="Yes"),OFFSET('Hygiene Data'!$G$5,0,10*ROW('Hygiene Data'!G41)),NA())</f>
        <v>#N/A</v>
      </c>
      <c r="BJ47" s="519" t="e">
        <f ca="1">+IF(AND(ISNUMBER(OFFSET('Hygiene Data'!$G$7,0,10*ROW('Hygiene Data'!G41))),'Data Summary'!DY47="Yes"),OFFSET('Hygiene Data'!$G$7,0,10*ROW('Hygiene Data'!G41)),NA())</f>
        <v>#N/A</v>
      </c>
      <c r="BK47" s="519" t="e">
        <f ca="1">+IF(AND(ISNUMBER(OFFSET('Hygiene Data'!$G$9,0,10*ROW('Hygiene Data'!G41))),'Data Summary'!DZ47="Yes"),OFFSET('Hygiene Data'!$G$9,0,10*ROW('Hygiene Data'!G41)),NA())</f>
        <v>#N/A</v>
      </c>
      <c r="BL47" s="519" t="e">
        <f ca="1">+IF(AND(ISNUMBER(OFFSET('Hygiene Data'!$H$5,0,10*ROW('Hygiene Data'!H41))),'Data Summary'!EA47="Yes"),OFFSET('Hygiene Data'!$H$5,0,10*ROW('Hygiene Data'!H41)),NA())</f>
        <v>#N/A</v>
      </c>
      <c r="BM47" s="519" t="e">
        <f ca="1">+IF(AND(ISNUMBER(OFFSET('Hygiene Data'!$H$7,0,10*ROW('Hygiene Data'!H41))),'Data Summary'!EB47="Yes"),OFFSET('Hygiene Data'!$H$7,0,10*ROW('Hygiene Data'!H41)),NA())</f>
        <v>#N/A</v>
      </c>
      <c r="BN47" s="519" t="e">
        <f ca="1">+IF(AND(ISNUMBER(OFFSET('Hygiene Data'!$H$9,0,10*ROW('Hygiene Data'!H41))),'Data Summary'!EC47="Yes"),OFFSET('Hygiene Data'!$H$9,0,10*ROW('Hygiene Data'!H41)),NA())</f>
        <v>#N/A</v>
      </c>
      <c r="BO47" s="519" t="e">
        <f ca="1">+IF(AND(ISNUMBER(OFFSET('Hygiene Data'!$I$5,0,10*ROW('Hygiene Data'!I41))),'Data Summary'!ED47="Yes"),OFFSET('Hygiene Data'!$I$5,0,10*ROW('Hygiene Data'!I41)),NA())</f>
        <v>#N/A</v>
      </c>
      <c r="BP47" s="519" t="e">
        <f ca="1">+IF(AND(ISNUMBER(OFFSET('Hygiene Data'!$I$7,0,10*ROW('Hygiene Data'!I41))),'Data Summary'!EE47="Yes"),OFFSET('Hygiene Data'!$I$7,0,10*ROW('Hygiene Data'!I41)),NA())</f>
        <v>#N/A</v>
      </c>
      <c r="BQ47" s="519" t="e">
        <f ca="1">+IF(AND(ISNUMBER(OFFSET('Hygiene Data'!$I$9,0,10*ROW('Hygiene Data'!I41))),'Data Summary'!EF47="Yes"),OFFSET('Hygiene Data'!$I$9,0,10*ROW('Hygiene Data'!I41)),NA())</f>
        <v>#N/A</v>
      </c>
    </row>
    <row r="48" spans="1:69" x14ac:dyDescent="0.25">
      <c r="A48" s="515" t="e">
        <f ca="1">+RIGHT('Data Summary'!A48,LEN('Data Summary'!A48)-9)</f>
        <v>#VALUE!</v>
      </c>
      <c r="B48" s="489" t="str">
        <f ca="1">+IF(ISTEXT('Data Summary'!B48),'Data Summary'!B48,"")</f>
        <v/>
      </c>
      <c r="C48" s="516" t="e">
        <f ca="1">+VALUE('Data Summary'!C48)</f>
        <v>#VALUE!</v>
      </c>
      <c r="D48" s="517" t="e">
        <f ca="1">+IF(AND(ISNUMBER(OFFSET('Water Data'!$D$4,0,10*ROW('Water Data'!D42))),'Data Summary'!BS48="Yes"),100-OFFSET('Water Data'!$D$4,0,10*ROW('Water Data'!D42)),NA())</f>
        <v>#N/A</v>
      </c>
      <c r="E48" s="517" t="e">
        <f ca="1">+IF(AND(ISNUMBER(OFFSET('Water Data'!$D$6,0,10*ROW('Water Data'!D42))),'Data Summary'!BT48="Yes"),OFFSET('Water Data'!$D$6,0,10*ROW('Water Data'!D42)),NA())</f>
        <v>#N/A</v>
      </c>
      <c r="F48" s="517" t="e">
        <f ca="1">+IF(AND(ISNUMBER(OFFSET('Water Data'!$D$9,0,10*ROW('Water Data'!D42))),'Data Summary'!BU48="Yes"),OFFSET('Water Data'!$D$9,0,10*ROW('Water Data'!D42)),NA())</f>
        <v>#N/A</v>
      </c>
      <c r="G48" s="517" t="e">
        <f ca="1">+IF(AND(ISNUMBER(OFFSET('Water Data'!$E$4,0,10*ROW('Water Data'!E42))),'Data Summary'!BV48="Yes"),100-OFFSET('Water Data'!$E$4,0,10*ROW('Water Data'!E42)),NA())</f>
        <v>#N/A</v>
      </c>
      <c r="H48" s="517" t="e">
        <f ca="1">+IF(AND(ISNUMBER(OFFSET('Water Data'!$E$6,0,10*ROW('Water Data'!E42))),'Data Summary'!BW48="Yes"),OFFSET('Water Data'!$E$6,0,10*ROW('Water Data'!E42)),NA())</f>
        <v>#N/A</v>
      </c>
      <c r="I48" s="517" t="e">
        <f ca="1">+IF(AND(ISNUMBER(OFFSET('Water Data'!$E$9,0,10*ROW('Water Data'!E42))),'Data Summary'!BX48="Yes"),OFFSET('Water Data'!$E$9,0,10*ROW('Water Data'!E42)),NA())</f>
        <v>#N/A</v>
      </c>
      <c r="J48" s="517" t="e">
        <f ca="1">+IF(AND(ISNUMBER(OFFSET('Water Data'!$F$4,0,10*ROW('Water Data'!F42))),'Data Summary'!BY48="Yes"),100-OFFSET('Water Data'!$F$4,0,10*ROW('Water Data'!F42)),NA())</f>
        <v>#N/A</v>
      </c>
      <c r="K48" s="517" t="e">
        <f ca="1">+IF(AND(ISNUMBER(OFFSET('Water Data'!$F$6,0,10*ROW('Water Data'!F42))),'Data Summary'!BZ48="Yes"),OFFSET('Water Data'!$F$6,0,10*ROW('Water Data'!F42)),NA())</f>
        <v>#N/A</v>
      </c>
      <c r="L48" s="517" t="e">
        <f ca="1">+IF(AND(ISNUMBER(OFFSET('Water Data'!$F$9,0,10*ROW('Water Data'!F42))),'Data Summary'!CA48="Yes"),OFFSET('Water Data'!$F$9,0,10*ROW('Water Data'!F42)),NA())</f>
        <v>#N/A</v>
      </c>
      <c r="M48" s="517" t="e">
        <f ca="1">+IF(AND(ISNUMBER(OFFSET('Water Data'!$G$4,0,10*ROW('Water Data'!G42))),'Data Summary'!CB48="Yes"),100-OFFSET('Water Data'!$G$4,0,10*ROW('Water Data'!G42)),NA())</f>
        <v>#N/A</v>
      </c>
      <c r="N48" s="517" t="e">
        <f ca="1">+IF(AND(ISNUMBER(OFFSET('Water Data'!$G$6,0,10*ROW('Water Data'!G42))),'Data Summary'!CC48="Yes"),OFFSET('Water Data'!$G$6,0,10*ROW('Water Data'!G42)),NA())</f>
        <v>#N/A</v>
      </c>
      <c r="O48" s="517" t="e">
        <f ca="1">+IF(AND(ISNUMBER(OFFSET('Water Data'!$G$9,0,10*ROW('Water Data'!G42))),'Data Summary'!CD48="Yes"),OFFSET('Water Data'!$G$9,0,10*ROW('Water Data'!G42)),NA())</f>
        <v>#N/A</v>
      </c>
      <c r="P48" s="517" t="e">
        <f ca="1">+IF(AND(ISNUMBER(OFFSET('Water Data'!$H$4,0,10*ROW('Water Data'!H42))),'Data Summary'!CE48="Yes"),100-OFFSET('Water Data'!$H$4,0,10*ROW('Water Data'!H42)),NA())</f>
        <v>#N/A</v>
      </c>
      <c r="Q48" s="517" t="e">
        <f ca="1">+IF(AND(ISNUMBER(OFFSET('Water Data'!$H$6,0,10*ROW('Water Data'!H42))),'Data Summary'!CF48="Yes"),OFFSET('Water Data'!$H$6,0,10*ROW('Water Data'!H42)),NA())</f>
        <v>#N/A</v>
      </c>
      <c r="R48" s="517" t="e">
        <f ca="1">+IF(AND(ISNUMBER(OFFSET('Water Data'!$H$9,0,10*ROW('Water Data'!H42))),'Data Summary'!CG48="Yes"),OFFSET('Water Data'!$H$9,0,10*ROW('Water Data'!H42)),NA())</f>
        <v>#N/A</v>
      </c>
      <c r="S48" s="517" t="e">
        <f ca="1">+IF(AND(ISNUMBER(OFFSET('Water Data'!$I$4,0,10*ROW('Water Data'!I42))),'Data Summary'!CH48="Yes"),100-OFFSET('Water Data'!$I$4,0,10*ROW('Water Data'!I42)),NA())</f>
        <v>#N/A</v>
      </c>
      <c r="T48" s="517" t="e">
        <f ca="1">+IF(AND(ISNUMBER(OFFSET('Water Data'!$I$6,0,10*ROW('Water Data'!I42))),'Data Summary'!CI48="Yes"),OFFSET('Water Data'!$I$6,0,10*ROW('Water Data'!I42)),NA())</f>
        <v>#N/A</v>
      </c>
      <c r="U48" s="517" t="e">
        <f ca="1">+IF(AND(ISNUMBER(OFFSET('Water Data'!$I$9,0,10*ROW('Water Data'!I42))),'Data Summary'!CJ48="Yes"),OFFSET('Water Data'!$I$9,0,10*ROW('Water Data'!I42)),NA())</f>
        <v>#N/A</v>
      </c>
      <c r="V48" s="518" t="e">
        <f ca="1">+IF(AND(ISNUMBER(OFFSET('Sanitation Data'!$D$4,0,10*ROW('Sanitation Data'!D42))),'Data Summary'!CK48="Yes"),100-OFFSET('Sanitation Data'!$D$4,0,10*ROW('Sanitation Data'!D42)),NA())</f>
        <v>#N/A</v>
      </c>
      <c r="W48" s="518" t="e">
        <f ca="1">+IF(AND(ISNUMBER(OFFSET('Sanitation Data'!$D$6,0,10*ROW('Sanitation Data'!D42))),'Data Summary'!CL48="Yes"),OFFSET('Sanitation Data'!$D$6,0,10*ROW('Sanitation Data'!D42)),NA())</f>
        <v>#N/A</v>
      </c>
      <c r="X48" s="518" t="e">
        <f ca="1">+IF(AND(ISNUMBER(OFFSET('Sanitation Data'!$D$10,0,10*ROW('Sanitation Data'!D42))),'Data Summary'!CM48="Yes"),OFFSET('Sanitation Data'!$D$10,0,10*ROW('Sanitation Data'!D42)),NA())</f>
        <v>#N/A</v>
      </c>
      <c r="Y48" s="518" t="e">
        <f ca="1">+IF(AND(ISNUMBER(OFFSET('Sanitation Data'!$D$11,0,10*ROW('Sanitation Data'!D42))),'Data Summary'!CN48="Yes"),OFFSET('Sanitation Data'!$D$11,0,10*ROW('Sanitation Data'!D42)),NA())</f>
        <v>#N/A</v>
      </c>
      <c r="Z48" s="518" t="e">
        <f ca="1">+IF(AND(ISNUMBER(OFFSET('Sanitation Data'!$D$12,0,10*ROW('Sanitation Data'!D42))),'Data Summary'!CO48="Yes"),OFFSET('Sanitation Data'!$D$12,0,10*ROW('Sanitation Data'!D42)),NA())</f>
        <v>#N/A</v>
      </c>
      <c r="AA48" s="518" t="e">
        <f ca="1">+IF(AND(ISNUMBER(OFFSET('Sanitation Data'!$E$4,0,10*ROW('Sanitation Data'!E42))),'Data Summary'!CP48="Yes"),100-OFFSET('Sanitation Data'!$E$4,0,10*ROW('Sanitation Data'!E42)),NA())</f>
        <v>#N/A</v>
      </c>
      <c r="AB48" s="518" t="e">
        <f ca="1">+IF(AND(ISNUMBER(OFFSET('Sanitation Data'!$E$6,0,10*ROW('Sanitation Data'!E42))),'Data Summary'!CQ48="Yes"),OFFSET('Sanitation Data'!$E$6,0,10*ROW('Sanitation Data'!E42)),NA())</f>
        <v>#N/A</v>
      </c>
      <c r="AC48" s="518" t="e">
        <f ca="1">+IF(AND(ISNUMBER(OFFSET('Sanitation Data'!$E$10,0,10*ROW('Sanitation Data'!E42))),'Data Summary'!CR48="Yes"),OFFSET('Sanitation Data'!$E$10,0,10*ROW('Sanitation Data'!E42)),NA())</f>
        <v>#N/A</v>
      </c>
      <c r="AD48" s="518" t="e">
        <f ca="1">+IF(AND(ISNUMBER(OFFSET('Sanitation Data'!$E$11,0,10*ROW('Sanitation Data'!E42))),'Data Summary'!CS48="Yes"),OFFSET('Sanitation Data'!$E$11,0,10*ROW('Sanitation Data'!E42)),NA())</f>
        <v>#N/A</v>
      </c>
      <c r="AE48" s="518" t="e">
        <f ca="1">+IF(AND(ISNUMBER(OFFSET('Sanitation Data'!$E$12,0,10*ROW('Sanitation Data'!E42))),'Data Summary'!CT48="Yes"),OFFSET('Sanitation Data'!$E$12,0,10*ROW('Sanitation Data'!E42)),NA())</f>
        <v>#N/A</v>
      </c>
      <c r="AF48" s="518" t="e">
        <f ca="1">+IF(AND(ISNUMBER(OFFSET('Sanitation Data'!$F$4,0,10*ROW('Sanitation Data'!F42))),'Data Summary'!CU48="Yes"),100-OFFSET('Sanitation Data'!$F$4,0,10*ROW('Sanitation Data'!F42)),NA())</f>
        <v>#N/A</v>
      </c>
      <c r="AG48" s="518" t="e">
        <f ca="1">+IF(AND(ISNUMBER(OFFSET('Sanitation Data'!$F$6,0,10*ROW('Sanitation Data'!F42))),'Data Summary'!CV48="Yes"),OFFSET('Sanitation Data'!$F$6,0,10*ROW('Sanitation Data'!F42)),NA())</f>
        <v>#N/A</v>
      </c>
      <c r="AH48" s="518" t="e">
        <f ca="1">+IF(AND(ISNUMBER(OFFSET('Sanitation Data'!$F$10,0,10*ROW('Sanitation Data'!F42))),'Data Summary'!CW48="Yes"),OFFSET('Sanitation Data'!$F$10,0,10*ROW('Sanitation Data'!F42)),NA())</f>
        <v>#N/A</v>
      </c>
      <c r="AI48" s="518" t="e">
        <f ca="1">+IF(AND(ISNUMBER(OFFSET('Sanitation Data'!$F$11,0,10*ROW('Sanitation Data'!F42))),'Data Summary'!CX48="Yes"),OFFSET('Sanitation Data'!$F$11,0,10*ROW('Sanitation Data'!F42)),NA())</f>
        <v>#N/A</v>
      </c>
      <c r="AJ48" s="518" t="e">
        <f ca="1">+IF(AND(ISNUMBER(OFFSET('Sanitation Data'!$F$12,0,10*ROW('Sanitation Data'!F42))),'Data Summary'!CY48="Yes"),OFFSET('Sanitation Data'!$F$12,0,10*ROW('Sanitation Data'!F42)),NA())</f>
        <v>#N/A</v>
      </c>
      <c r="AK48" s="518" t="e">
        <f ca="1">+IF(AND(ISNUMBER(OFFSET('Sanitation Data'!$G$4,0,10*ROW('Sanitation Data'!G42))),'Data Summary'!CZ48="Yes"),100-OFFSET('Sanitation Data'!$G$4,0,10*ROW('Sanitation Data'!G42)),NA())</f>
        <v>#N/A</v>
      </c>
      <c r="AL48" s="518" t="e">
        <f ca="1">+IF(AND(ISNUMBER(OFFSET('Sanitation Data'!$G$6,0,10*ROW('Sanitation Data'!G42))),'Data Summary'!DA48="Yes"),OFFSET('Sanitation Data'!$G$6,0,10*ROW('Sanitation Data'!G42)),NA())</f>
        <v>#N/A</v>
      </c>
      <c r="AM48" s="518" t="e">
        <f ca="1">+IF(AND(ISNUMBER(OFFSET('Sanitation Data'!$G$10,0,10*ROW('Sanitation Data'!G42))),'Data Summary'!DB48="Yes"),OFFSET('Sanitation Data'!$G$10,0,10*ROW('Sanitation Data'!G42)),NA())</f>
        <v>#N/A</v>
      </c>
      <c r="AN48" s="518" t="e">
        <f ca="1">+IF(AND(ISNUMBER(OFFSET('Sanitation Data'!$G$11,0,10*ROW('Sanitation Data'!G42))),'Data Summary'!DC48="Yes"),OFFSET('Sanitation Data'!$G$11,0,10*ROW('Sanitation Data'!G42)),NA())</f>
        <v>#N/A</v>
      </c>
      <c r="AO48" s="518" t="e">
        <f ca="1">+IF(AND(ISNUMBER(OFFSET('Sanitation Data'!$G$12,0,10*ROW('Sanitation Data'!G42))),'Data Summary'!DD48="Yes"),OFFSET('Sanitation Data'!$G$12,0,10*ROW('Sanitation Data'!G42)),NA())</f>
        <v>#N/A</v>
      </c>
      <c r="AP48" s="518" t="e">
        <f ca="1">+IF(AND(ISNUMBER(OFFSET('Sanitation Data'!$H$4,0,10*ROW('Sanitation Data'!H42))),'Data Summary'!DE48="Yes"),100-OFFSET('Sanitation Data'!$H$4,0,10*ROW('Sanitation Data'!H42)),NA())</f>
        <v>#N/A</v>
      </c>
      <c r="AQ48" s="518" t="e">
        <f ca="1">+IF(AND(ISNUMBER(OFFSET('Sanitation Data'!$H$6,0,10*ROW('Sanitation Data'!H42))),'Data Summary'!DF48="Yes"),OFFSET('Sanitation Data'!$H$6,0,10*ROW('Sanitation Data'!H42)),NA())</f>
        <v>#N/A</v>
      </c>
      <c r="AR48" s="518" t="e">
        <f ca="1">+IF(AND(ISNUMBER(OFFSET('Sanitation Data'!$H$10,0,10*ROW('Sanitation Data'!H42))),'Data Summary'!DG48="Yes"),OFFSET('Sanitation Data'!$H$10,0,10*ROW('Sanitation Data'!H42)),NA())</f>
        <v>#N/A</v>
      </c>
      <c r="AS48" s="518" t="e">
        <f ca="1">+IF(AND(ISNUMBER(OFFSET('Sanitation Data'!$H$11,0,10*ROW('Sanitation Data'!H42))),'Data Summary'!DH48="Yes"),OFFSET('Sanitation Data'!$H$11,0,10*ROW('Sanitation Data'!H42)),NA())</f>
        <v>#N/A</v>
      </c>
      <c r="AT48" s="518" t="e">
        <f ca="1">+IF(AND(ISNUMBER(OFFSET('Sanitation Data'!$H$12,0,10*ROW('Sanitation Data'!H42))),'Data Summary'!DI48="Yes"),OFFSET('Sanitation Data'!$H$12,0,10*ROW('Sanitation Data'!H42)),NA())</f>
        <v>#N/A</v>
      </c>
      <c r="AU48" s="518" t="e">
        <f ca="1">+IF(AND(ISNUMBER(OFFSET('Sanitation Data'!$I$4,0,10*ROW('Sanitation Data'!I42))),'Data Summary'!DJ48="Yes"),100-OFFSET('Sanitation Data'!$I$4,0,10*ROW('Sanitation Data'!I42)),NA())</f>
        <v>#N/A</v>
      </c>
      <c r="AV48" s="518" t="e">
        <f ca="1">+IF(AND(ISNUMBER(OFFSET('Sanitation Data'!$I$6,0,10*ROW('Sanitation Data'!I42))),'Data Summary'!DK48="Yes"),OFFSET('Sanitation Data'!$I$6,0,10*ROW('Sanitation Data'!I42)),NA())</f>
        <v>#N/A</v>
      </c>
      <c r="AW48" s="518" t="e">
        <f ca="1">+IF(AND(ISNUMBER(OFFSET('Sanitation Data'!$I$10,0,10*ROW('Sanitation Data'!I42))),'Data Summary'!DL48="Yes"),OFFSET('Sanitation Data'!$I$10,0,10*ROW('Sanitation Data'!I42)),NA())</f>
        <v>#N/A</v>
      </c>
      <c r="AX48" s="518" t="e">
        <f ca="1">+IF(AND(ISNUMBER(OFFSET('Sanitation Data'!$I$11,0,10*ROW('Sanitation Data'!I42))),'Data Summary'!DM48="Yes"),OFFSET('Sanitation Data'!$I$11,0,10*ROW('Sanitation Data'!I42)),NA())</f>
        <v>#N/A</v>
      </c>
      <c r="AY48" s="518" t="e">
        <f ca="1">+IF(AND(ISNUMBER(OFFSET('Sanitation Data'!$I$12,0,10*ROW('Sanitation Data'!I42))),'Data Summary'!DN48="Yes"),OFFSET('Sanitation Data'!$I$12,0,10*ROW('Sanitation Data'!I42)),NA())</f>
        <v>#N/A</v>
      </c>
      <c r="AZ48" s="519" t="e">
        <f ca="1">+IF(AND(ISNUMBER(OFFSET('Hygiene Data'!$D$5,0,10*ROW('Hygiene Data'!D42))),'Data Summary'!DO48="Yes"),OFFSET('Hygiene Data'!$D$5,0,10*ROW('Hygiene Data'!D42)),NA())</f>
        <v>#N/A</v>
      </c>
      <c r="BA48" s="519" t="e">
        <f ca="1">+IF(AND(ISNUMBER(OFFSET('Hygiene Data'!$D$7,0,10*ROW('Hygiene Data'!D42))),'Data Summary'!DP48="Yes"),OFFSET('Hygiene Data'!$D$7,0,10*ROW('Hygiene Data'!D42)),NA())</f>
        <v>#N/A</v>
      </c>
      <c r="BB48" s="519" t="e">
        <f ca="1">+IF(AND(ISNUMBER(OFFSET('Hygiene Data'!$D$9,0,10*ROW('Hygiene Data'!D42))),'Data Summary'!DQ48="Yes"),OFFSET('Hygiene Data'!$D$9,0,10*ROW('Hygiene Data'!D42)),NA())</f>
        <v>#N/A</v>
      </c>
      <c r="BC48" s="519" t="e">
        <f ca="1">+IF(AND(ISNUMBER(OFFSET('Hygiene Data'!$E$5,0,10*ROW('Hygiene Data'!E42))),'Data Summary'!DR48="Yes"),OFFSET('Hygiene Data'!$E$5,0,10*ROW('Hygiene Data'!E42)),NA())</f>
        <v>#N/A</v>
      </c>
      <c r="BD48" s="519" t="e">
        <f ca="1">+IF(AND(ISNUMBER(OFFSET('Hygiene Data'!$E$7,0,10*ROW('Hygiene Data'!E42))),'Data Summary'!DS48="Yes"),OFFSET('Hygiene Data'!$E$7,0,10*ROW('Hygiene Data'!E42)),NA())</f>
        <v>#N/A</v>
      </c>
      <c r="BE48" s="519" t="e">
        <f ca="1">+IF(AND(ISNUMBER(OFFSET('Hygiene Data'!$E$9,0,10*ROW('Hygiene Data'!E42))),'Data Summary'!DT48="Yes"),OFFSET('Hygiene Data'!$E$9,0,10*ROW('Hygiene Data'!E42)),NA())</f>
        <v>#N/A</v>
      </c>
      <c r="BF48" s="519" t="e">
        <f ca="1">+IF(AND(ISNUMBER(OFFSET('Hygiene Data'!$F$5,0,10*ROW('Hygiene Data'!F42))),'Data Summary'!DU48="Yes"),OFFSET('Hygiene Data'!$F$5,0,10*ROW('Hygiene Data'!F42)),NA())</f>
        <v>#N/A</v>
      </c>
      <c r="BG48" s="519" t="e">
        <f ca="1">+IF(AND(ISNUMBER(OFFSET('Hygiene Data'!$F$7,0,10*ROW('Hygiene Data'!F42))),'Data Summary'!DV48="Yes"),OFFSET('Hygiene Data'!$F$7,0,10*ROW('Hygiene Data'!F42)),NA())</f>
        <v>#N/A</v>
      </c>
      <c r="BH48" s="519" t="e">
        <f ca="1">+IF(AND(ISNUMBER(OFFSET('Hygiene Data'!$F$9,0,10*ROW('Hygiene Data'!F42))),'Data Summary'!DW48="Yes"),OFFSET('Hygiene Data'!$F$9,0,10*ROW('Hygiene Data'!F42)),NA())</f>
        <v>#N/A</v>
      </c>
      <c r="BI48" s="519" t="e">
        <f ca="1">+IF(AND(ISNUMBER(OFFSET('Hygiene Data'!$G$5,0,10*ROW('Hygiene Data'!G42))),'Data Summary'!DX48="Yes"),OFFSET('Hygiene Data'!$G$5,0,10*ROW('Hygiene Data'!G42)),NA())</f>
        <v>#N/A</v>
      </c>
      <c r="BJ48" s="519" t="e">
        <f ca="1">+IF(AND(ISNUMBER(OFFSET('Hygiene Data'!$G$7,0,10*ROW('Hygiene Data'!G42))),'Data Summary'!DY48="Yes"),OFFSET('Hygiene Data'!$G$7,0,10*ROW('Hygiene Data'!G42)),NA())</f>
        <v>#N/A</v>
      </c>
      <c r="BK48" s="519" t="e">
        <f ca="1">+IF(AND(ISNUMBER(OFFSET('Hygiene Data'!$G$9,0,10*ROW('Hygiene Data'!G42))),'Data Summary'!DZ48="Yes"),OFFSET('Hygiene Data'!$G$9,0,10*ROW('Hygiene Data'!G42)),NA())</f>
        <v>#N/A</v>
      </c>
      <c r="BL48" s="519" t="e">
        <f ca="1">+IF(AND(ISNUMBER(OFFSET('Hygiene Data'!$H$5,0,10*ROW('Hygiene Data'!H42))),'Data Summary'!EA48="Yes"),OFFSET('Hygiene Data'!$H$5,0,10*ROW('Hygiene Data'!H42)),NA())</f>
        <v>#N/A</v>
      </c>
      <c r="BM48" s="519" t="e">
        <f ca="1">+IF(AND(ISNUMBER(OFFSET('Hygiene Data'!$H$7,0,10*ROW('Hygiene Data'!H42))),'Data Summary'!EB48="Yes"),OFFSET('Hygiene Data'!$H$7,0,10*ROW('Hygiene Data'!H42)),NA())</f>
        <v>#N/A</v>
      </c>
      <c r="BN48" s="519" t="e">
        <f ca="1">+IF(AND(ISNUMBER(OFFSET('Hygiene Data'!$H$9,0,10*ROW('Hygiene Data'!H42))),'Data Summary'!EC48="Yes"),OFFSET('Hygiene Data'!$H$9,0,10*ROW('Hygiene Data'!H42)),NA())</f>
        <v>#N/A</v>
      </c>
      <c r="BO48" s="519" t="e">
        <f ca="1">+IF(AND(ISNUMBER(OFFSET('Hygiene Data'!$I$5,0,10*ROW('Hygiene Data'!I42))),'Data Summary'!ED48="Yes"),OFFSET('Hygiene Data'!$I$5,0,10*ROW('Hygiene Data'!I42)),NA())</f>
        <v>#N/A</v>
      </c>
      <c r="BP48" s="519" t="e">
        <f ca="1">+IF(AND(ISNUMBER(OFFSET('Hygiene Data'!$I$7,0,10*ROW('Hygiene Data'!I42))),'Data Summary'!EE48="Yes"),OFFSET('Hygiene Data'!$I$7,0,10*ROW('Hygiene Data'!I42)),NA())</f>
        <v>#N/A</v>
      </c>
      <c r="BQ48" s="519" t="e">
        <f ca="1">+IF(AND(ISNUMBER(OFFSET('Hygiene Data'!$I$9,0,10*ROW('Hygiene Data'!I42))),'Data Summary'!EF48="Yes"),OFFSET('Hygiene Data'!$I$9,0,10*ROW('Hygiene Data'!I42)),NA())</f>
        <v>#N/A</v>
      </c>
    </row>
    <row r="49" spans="1:69" x14ac:dyDescent="0.25">
      <c r="A49" s="515" t="e">
        <f ca="1">+RIGHT('Data Summary'!A49,LEN('Data Summary'!A49)-9)</f>
        <v>#VALUE!</v>
      </c>
      <c r="B49" s="489" t="str">
        <f ca="1">+IF(ISTEXT('Data Summary'!B49),'Data Summary'!B49,"")</f>
        <v/>
      </c>
      <c r="C49" s="516" t="e">
        <f ca="1">+VALUE('Data Summary'!C49)</f>
        <v>#VALUE!</v>
      </c>
      <c r="D49" s="517" t="e">
        <f ca="1">+IF(AND(ISNUMBER(OFFSET('Water Data'!$D$4,0,10*ROW('Water Data'!D43))),'Data Summary'!BS49="Yes"),100-OFFSET('Water Data'!$D$4,0,10*ROW('Water Data'!D43)),NA())</f>
        <v>#N/A</v>
      </c>
      <c r="E49" s="517" t="e">
        <f ca="1">+IF(AND(ISNUMBER(OFFSET('Water Data'!$D$6,0,10*ROW('Water Data'!D43))),'Data Summary'!BT49="Yes"),OFFSET('Water Data'!$D$6,0,10*ROW('Water Data'!D43)),NA())</f>
        <v>#N/A</v>
      </c>
      <c r="F49" s="517" t="e">
        <f ca="1">+IF(AND(ISNUMBER(OFFSET('Water Data'!$D$9,0,10*ROW('Water Data'!D43))),'Data Summary'!BU49="Yes"),OFFSET('Water Data'!$D$9,0,10*ROW('Water Data'!D43)),NA())</f>
        <v>#N/A</v>
      </c>
      <c r="G49" s="517" t="e">
        <f ca="1">+IF(AND(ISNUMBER(OFFSET('Water Data'!$E$4,0,10*ROW('Water Data'!E43))),'Data Summary'!BV49="Yes"),100-OFFSET('Water Data'!$E$4,0,10*ROW('Water Data'!E43)),NA())</f>
        <v>#N/A</v>
      </c>
      <c r="H49" s="517" t="e">
        <f ca="1">+IF(AND(ISNUMBER(OFFSET('Water Data'!$E$6,0,10*ROW('Water Data'!E43))),'Data Summary'!BW49="Yes"),OFFSET('Water Data'!$E$6,0,10*ROW('Water Data'!E43)),NA())</f>
        <v>#N/A</v>
      </c>
      <c r="I49" s="517" t="e">
        <f ca="1">+IF(AND(ISNUMBER(OFFSET('Water Data'!$E$9,0,10*ROW('Water Data'!E43))),'Data Summary'!BX49="Yes"),OFFSET('Water Data'!$E$9,0,10*ROW('Water Data'!E43)),NA())</f>
        <v>#N/A</v>
      </c>
      <c r="J49" s="517" t="e">
        <f ca="1">+IF(AND(ISNUMBER(OFFSET('Water Data'!$F$4,0,10*ROW('Water Data'!F43))),'Data Summary'!BY49="Yes"),100-OFFSET('Water Data'!$F$4,0,10*ROW('Water Data'!F43)),NA())</f>
        <v>#N/A</v>
      </c>
      <c r="K49" s="517" t="e">
        <f ca="1">+IF(AND(ISNUMBER(OFFSET('Water Data'!$F$6,0,10*ROW('Water Data'!F43))),'Data Summary'!BZ49="Yes"),OFFSET('Water Data'!$F$6,0,10*ROW('Water Data'!F43)),NA())</f>
        <v>#N/A</v>
      </c>
      <c r="L49" s="517" t="e">
        <f ca="1">+IF(AND(ISNUMBER(OFFSET('Water Data'!$F$9,0,10*ROW('Water Data'!F43))),'Data Summary'!CA49="Yes"),OFFSET('Water Data'!$F$9,0,10*ROW('Water Data'!F43)),NA())</f>
        <v>#N/A</v>
      </c>
      <c r="M49" s="517" t="e">
        <f ca="1">+IF(AND(ISNUMBER(OFFSET('Water Data'!$G$4,0,10*ROW('Water Data'!G43))),'Data Summary'!CB49="Yes"),100-OFFSET('Water Data'!$G$4,0,10*ROW('Water Data'!G43)),NA())</f>
        <v>#N/A</v>
      </c>
      <c r="N49" s="517" t="e">
        <f ca="1">+IF(AND(ISNUMBER(OFFSET('Water Data'!$G$6,0,10*ROW('Water Data'!G43))),'Data Summary'!CC49="Yes"),OFFSET('Water Data'!$G$6,0,10*ROW('Water Data'!G43)),NA())</f>
        <v>#N/A</v>
      </c>
      <c r="O49" s="517" t="e">
        <f ca="1">+IF(AND(ISNUMBER(OFFSET('Water Data'!$G$9,0,10*ROW('Water Data'!G43))),'Data Summary'!CD49="Yes"),OFFSET('Water Data'!$G$9,0,10*ROW('Water Data'!G43)),NA())</f>
        <v>#N/A</v>
      </c>
      <c r="P49" s="517" t="e">
        <f ca="1">+IF(AND(ISNUMBER(OFFSET('Water Data'!$H$4,0,10*ROW('Water Data'!H43))),'Data Summary'!CE49="Yes"),100-OFFSET('Water Data'!$H$4,0,10*ROW('Water Data'!H43)),NA())</f>
        <v>#N/A</v>
      </c>
      <c r="Q49" s="517" t="e">
        <f ca="1">+IF(AND(ISNUMBER(OFFSET('Water Data'!$H$6,0,10*ROW('Water Data'!H43))),'Data Summary'!CF49="Yes"),OFFSET('Water Data'!$H$6,0,10*ROW('Water Data'!H43)),NA())</f>
        <v>#N/A</v>
      </c>
      <c r="R49" s="517" t="e">
        <f ca="1">+IF(AND(ISNUMBER(OFFSET('Water Data'!$H$9,0,10*ROW('Water Data'!H43))),'Data Summary'!CG49="Yes"),OFFSET('Water Data'!$H$9,0,10*ROW('Water Data'!H43)),NA())</f>
        <v>#N/A</v>
      </c>
      <c r="S49" s="517" t="e">
        <f ca="1">+IF(AND(ISNUMBER(OFFSET('Water Data'!$I$4,0,10*ROW('Water Data'!I43))),'Data Summary'!CH49="Yes"),100-OFFSET('Water Data'!$I$4,0,10*ROW('Water Data'!I43)),NA())</f>
        <v>#N/A</v>
      </c>
      <c r="T49" s="517" t="e">
        <f ca="1">+IF(AND(ISNUMBER(OFFSET('Water Data'!$I$6,0,10*ROW('Water Data'!I43))),'Data Summary'!CI49="Yes"),OFFSET('Water Data'!$I$6,0,10*ROW('Water Data'!I43)),NA())</f>
        <v>#N/A</v>
      </c>
      <c r="U49" s="517" t="e">
        <f ca="1">+IF(AND(ISNUMBER(OFFSET('Water Data'!$I$9,0,10*ROW('Water Data'!I43))),'Data Summary'!CJ49="Yes"),OFFSET('Water Data'!$I$9,0,10*ROW('Water Data'!I43)),NA())</f>
        <v>#N/A</v>
      </c>
      <c r="V49" s="518" t="e">
        <f ca="1">+IF(AND(ISNUMBER(OFFSET('Sanitation Data'!$D$4,0,10*ROW('Sanitation Data'!D43))),'Data Summary'!CK49="Yes"),100-OFFSET('Sanitation Data'!$D$4,0,10*ROW('Sanitation Data'!D43)),NA())</f>
        <v>#N/A</v>
      </c>
      <c r="W49" s="518" t="e">
        <f ca="1">+IF(AND(ISNUMBER(OFFSET('Sanitation Data'!$D$6,0,10*ROW('Sanitation Data'!D43))),'Data Summary'!CL49="Yes"),OFFSET('Sanitation Data'!$D$6,0,10*ROW('Sanitation Data'!D43)),NA())</f>
        <v>#N/A</v>
      </c>
      <c r="X49" s="518" t="e">
        <f ca="1">+IF(AND(ISNUMBER(OFFSET('Sanitation Data'!$D$10,0,10*ROW('Sanitation Data'!D43))),'Data Summary'!CM49="Yes"),OFFSET('Sanitation Data'!$D$10,0,10*ROW('Sanitation Data'!D43)),NA())</f>
        <v>#N/A</v>
      </c>
      <c r="Y49" s="518" t="e">
        <f ca="1">+IF(AND(ISNUMBER(OFFSET('Sanitation Data'!$D$11,0,10*ROW('Sanitation Data'!D43))),'Data Summary'!CN49="Yes"),OFFSET('Sanitation Data'!$D$11,0,10*ROW('Sanitation Data'!D43)),NA())</f>
        <v>#N/A</v>
      </c>
      <c r="Z49" s="518" t="e">
        <f ca="1">+IF(AND(ISNUMBER(OFFSET('Sanitation Data'!$D$12,0,10*ROW('Sanitation Data'!D43))),'Data Summary'!CO49="Yes"),OFFSET('Sanitation Data'!$D$12,0,10*ROW('Sanitation Data'!D43)),NA())</f>
        <v>#N/A</v>
      </c>
      <c r="AA49" s="518" t="e">
        <f ca="1">+IF(AND(ISNUMBER(OFFSET('Sanitation Data'!$E$4,0,10*ROW('Sanitation Data'!E43))),'Data Summary'!CP49="Yes"),100-OFFSET('Sanitation Data'!$E$4,0,10*ROW('Sanitation Data'!E43)),NA())</f>
        <v>#N/A</v>
      </c>
      <c r="AB49" s="518" t="e">
        <f ca="1">+IF(AND(ISNUMBER(OFFSET('Sanitation Data'!$E$6,0,10*ROW('Sanitation Data'!E43))),'Data Summary'!CQ49="Yes"),OFFSET('Sanitation Data'!$E$6,0,10*ROW('Sanitation Data'!E43)),NA())</f>
        <v>#N/A</v>
      </c>
      <c r="AC49" s="518" t="e">
        <f ca="1">+IF(AND(ISNUMBER(OFFSET('Sanitation Data'!$E$10,0,10*ROW('Sanitation Data'!E43))),'Data Summary'!CR49="Yes"),OFFSET('Sanitation Data'!$E$10,0,10*ROW('Sanitation Data'!E43)),NA())</f>
        <v>#N/A</v>
      </c>
      <c r="AD49" s="518" t="e">
        <f ca="1">+IF(AND(ISNUMBER(OFFSET('Sanitation Data'!$E$11,0,10*ROW('Sanitation Data'!E43))),'Data Summary'!CS49="Yes"),OFFSET('Sanitation Data'!$E$11,0,10*ROW('Sanitation Data'!E43)),NA())</f>
        <v>#N/A</v>
      </c>
      <c r="AE49" s="518" t="e">
        <f ca="1">+IF(AND(ISNUMBER(OFFSET('Sanitation Data'!$E$12,0,10*ROW('Sanitation Data'!E43))),'Data Summary'!CT49="Yes"),OFFSET('Sanitation Data'!$E$12,0,10*ROW('Sanitation Data'!E43)),NA())</f>
        <v>#N/A</v>
      </c>
      <c r="AF49" s="518" t="e">
        <f ca="1">+IF(AND(ISNUMBER(OFFSET('Sanitation Data'!$F$4,0,10*ROW('Sanitation Data'!F43))),'Data Summary'!CU49="Yes"),100-OFFSET('Sanitation Data'!$F$4,0,10*ROW('Sanitation Data'!F43)),NA())</f>
        <v>#N/A</v>
      </c>
      <c r="AG49" s="518" t="e">
        <f ca="1">+IF(AND(ISNUMBER(OFFSET('Sanitation Data'!$F$6,0,10*ROW('Sanitation Data'!F43))),'Data Summary'!CV49="Yes"),OFFSET('Sanitation Data'!$F$6,0,10*ROW('Sanitation Data'!F43)),NA())</f>
        <v>#N/A</v>
      </c>
      <c r="AH49" s="518" t="e">
        <f ca="1">+IF(AND(ISNUMBER(OFFSET('Sanitation Data'!$F$10,0,10*ROW('Sanitation Data'!F43))),'Data Summary'!CW49="Yes"),OFFSET('Sanitation Data'!$F$10,0,10*ROW('Sanitation Data'!F43)),NA())</f>
        <v>#N/A</v>
      </c>
      <c r="AI49" s="518" t="e">
        <f ca="1">+IF(AND(ISNUMBER(OFFSET('Sanitation Data'!$F$11,0,10*ROW('Sanitation Data'!F43))),'Data Summary'!CX49="Yes"),OFFSET('Sanitation Data'!$F$11,0,10*ROW('Sanitation Data'!F43)),NA())</f>
        <v>#N/A</v>
      </c>
      <c r="AJ49" s="518" t="e">
        <f ca="1">+IF(AND(ISNUMBER(OFFSET('Sanitation Data'!$F$12,0,10*ROW('Sanitation Data'!F43))),'Data Summary'!CY49="Yes"),OFFSET('Sanitation Data'!$F$12,0,10*ROW('Sanitation Data'!F43)),NA())</f>
        <v>#N/A</v>
      </c>
      <c r="AK49" s="518" t="e">
        <f ca="1">+IF(AND(ISNUMBER(OFFSET('Sanitation Data'!$G$4,0,10*ROW('Sanitation Data'!G43))),'Data Summary'!CZ49="Yes"),100-OFFSET('Sanitation Data'!$G$4,0,10*ROW('Sanitation Data'!G43)),NA())</f>
        <v>#N/A</v>
      </c>
      <c r="AL49" s="518" t="e">
        <f ca="1">+IF(AND(ISNUMBER(OFFSET('Sanitation Data'!$G$6,0,10*ROW('Sanitation Data'!G43))),'Data Summary'!DA49="Yes"),OFFSET('Sanitation Data'!$G$6,0,10*ROW('Sanitation Data'!G43)),NA())</f>
        <v>#N/A</v>
      </c>
      <c r="AM49" s="518" t="e">
        <f ca="1">+IF(AND(ISNUMBER(OFFSET('Sanitation Data'!$G$10,0,10*ROW('Sanitation Data'!G43))),'Data Summary'!DB49="Yes"),OFFSET('Sanitation Data'!$G$10,0,10*ROW('Sanitation Data'!G43)),NA())</f>
        <v>#N/A</v>
      </c>
      <c r="AN49" s="518" t="e">
        <f ca="1">+IF(AND(ISNUMBER(OFFSET('Sanitation Data'!$G$11,0,10*ROW('Sanitation Data'!G43))),'Data Summary'!DC49="Yes"),OFFSET('Sanitation Data'!$G$11,0,10*ROW('Sanitation Data'!G43)),NA())</f>
        <v>#N/A</v>
      </c>
      <c r="AO49" s="518" t="e">
        <f ca="1">+IF(AND(ISNUMBER(OFFSET('Sanitation Data'!$G$12,0,10*ROW('Sanitation Data'!G43))),'Data Summary'!DD49="Yes"),OFFSET('Sanitation Data'!$G$12,0,10*ROW('Sanitation Data'!G43)),NA())</f>
        <v>#N/A</v>
      </c>
      <c r="AP49" s="518" t="e">
        <f ca="1">+IF(AND(ISNUMBER(OFFSET('Sanitation Data'!$H$4,0,10*ROW('Sanitation Data'!H43))),'Data Summary'!DE49="Yes"),100-OFFSET('Sanitation Data'!$H$4,0,10*ROW('Sanitation Data'!H43)),NA())</f>
        <v>#N/A</v>
      </c>
      <c r="AQ49" s="518" t="e">
        <f ca="1">+IF(AND(ISNUMBER(OFFSET('Sanitation Data'!$H$6,0,10*ROW('Sanitation Data'!H43))),'Data Summary'!DF49="Yes"),OFFSET('Sanitation Data'!$H$6,0,10*ROW('Sanitation Data'!H43)),NA())</f>
        <v>#N/A</v>
      </c>
      <c r="AR49" s="518" t="e">
        <f ca="1">+IF(AND(ISNUMBER(OFFSET('Sanitation Data'!$H$10,0,10*ROW('Sanitation Data'!H43))),'Data Summary'!DG49="Yes"),OFFSET('Sanitation Data'!$H$10,0,10*ROW('Sanitation Data'!H43)),NA())</f>
        <v>#N/A</v>
      </c>
      <c r="AS49" s="518" t="e">
        <f ca="1">+IF(AND(ISNUMBER(OFFSET('Sanitation Data'!$H$11,0,10*ROW('Sanitation Data'!H43))),'Data Summary'!DH49="Yes"),OFFSET('Sanitation Data'!$H$11,0,10*ROW('Sanitation Data'!H43)),NA())</f>
        <v>#N/A</v>
      </c>
      <c r="AT49" s="518" t="e">
        <f ca="1">+IF(AND(ISNUMBER(OFFSET('Sanitation Data'!$H$12,0,10*ROW('Sanitation Data'!H43))),'Data Summary'!DI49="Yes"),OFFSET('Sanitation Data'!$H$12,0,10*ROW('Sanitation Data'!H43)),NA())</f>
        <v>#N/A</v>
      </c>
      <c r="AU49" s="518" t="e">
        <f ca="1">+IF(AND(ISNUMBER(OFFSET('Sanitation Data'!$I$4,0,10*ROW('Sanitation Data'!I43))),'Data Summary'!DJ49="Yes"),100-OFFSET('Sanitation Data'!$I$4,0,10*ROW('Sanitation Data'!I43)),NA())</f>
        <v>#N/A</v>
      </c>
      <c r="AV49" s="518" t="e">
        <f ca="1">+IF(AND(ISNUMBER(OFFSET('Sanitation Data'!$I$6,0,10*ROW('Sanitation Data'!I43))),'Data Summary'!DK49="Yes"),OFFSET('Sanitation Data'!$I$6,0,10*ROW('Sanitation Data'!I43)),NA())</f>
        <v>#N/A</v>
      </c>
      <c r="AW49" s="518" t="e">
        <f ca="1">+IF(AND(ISNUMBER(OFFSET('Sanitation Data'!$I$10,0,10*ROW('Sanitation Data'!I43))),'Data Summary'!DL49="Yes"),OFFSET('Sanitation Data'!$I$10,0,10*ROW('Sanitation Data'!I43)),NA())</f>
        <v>#N/A</v>
      </c>
      <c r="AX49" s="518" t="e">
        <f ca="1">+IF(AND(ISNUMBER(OFFSET('Sanitation Data'!$I$11,0,10*ROW('Sanitation Data'!I43))),'Data Summary'!DM49="Yes"),OFFSET('Sanitation Data'!$I$11,0,10*ROW('Sanitation Data'!I43)),NA())</f>
        <v>#N/A</v>
      </c>
      <c r="AY49" s="518" t="e">
        <f ca="1">+IF(AND(ISNUMBER(OFFSET('Sanitation Data'!$I$12,0,10*ROW('Sanitation Data'!I43))),'Data Summary'!DN49="Yes"),OFFSET('Sanitation Data'!$I$12,0,10*ROW('Sanitation Data'!I43)),NA())</f>
        <v>#N/A</v>
      </c>
      <c r="AZ49" s="519" t="e">
        <f ca="1">+IF(AND(ISNUMBER(OFFSET('Hygiene Data'!$D$5,0,10*ROW('Hygiene Data'!D43))),'Data Summary'!DO49="Yes"),OFFSET('Hygiene Data'!$D$5,0,10*ROW('Hygiene Data'!D43)),NA())</f>
        <v>#N/A</v>
      </c>
      <c r="BA49" s="519" t="e">
        <f ca="1">+IF(AND(ISNUMBER(OFFSET('Hygiene Data'!$D$7,0,10*ROW('Hygiene Data'!D43))),'Data Summary'!DP49="Yes"),OFFSET('Hygiene Data'!$D$7,0,10*ROW('Hygiene Data'!D43)),NA())</f>
        <v>#N/A</v>
      </c>
      <c r="BB49" s="519" t="e">
        <f ca="1">+IF(AND(ISNUMBER(OFFSET('Hygiene Data'!$D$9,0,10*ROW('Hygiene Data'!D43))),'Data Summary'!DQ49="Yes"),OFFSET('Hygiene Data'!$D$9,0,10*ROW('Hygiene Data'!D43)),NA())</f>
        <v>#N/A</v>
      </c>
      <c r="BC49" s="519" t="e">
        <f ca="1">+IF(AND(ISNUMBER(OFFSET('Hygiene Data'!$E$5,0,10*ROW('Hygiene Data'!E43))),'Data Summary'!DR49="Yes"),OFFSET('Hygiene Data'!$E$5,0,10*ROW('Hygiene Data'!E43)),NA())</f>
        <v>#N/A</v>
      </c>
      <c r="BD49" s="519" t="e">
        <f ca="1">+IF(AND(ISNUMBER(OFFSET('Hygiene Data'!$E$7,0,10*ROW('Hygiene Data'!E43))),'Data Summary'!DS49="Yes"),OFFSET('Hygiene Data'!$E$7,0,10*ROW('Hygiene Data'!E43)),NA())</f>
        <v>#N/A</v>
      </c>
      <c r="BE49" s="519" t="e">
        <f ca="1">+IF(AND(ISNUMBER(OFFSET('Hygiene Data'!$E$9,0,10*ROW('Hygiene Data'!E43))),'Data Summary'!DT49="Yes"),OFFSET('Hygiene Data'!$E$9,0,10*ROW('Hygiene Data'!E43)),NA())</f>
        <v>#N/A</v>
      </c>
      <c r="BF49" s="519" t="e">
        <f ca="1">+IF(AND(ISNUMBER(OFFSET('Hygiene Data'!$F$5,0,10*ROW('Hygiene Data'!F43))),'Data Summary'!DU49="Yes"),OFFSET('Hygiene Data'!$F$5,0,10*ROW('Hygiene Data'!F43)),NA())</f>
        <v>#N/A</v>
      </c>
      <c r="BG49" s="519" t="e">
        <f ca="1">+IF(AND(ISNUMBER(OFFSET('Hygiene Data'!$F$7,0,10*ROW('Hygiene Data'!F43))),'Data Summary'!DV49="Yes"),OFFSET('Hygiene Data'!$F$7,0,10*ROW('Hygiene Data'!F43)),NA())</f>
        <v>#N/A</v>
      </c>
      <c r="BH49" s="519" t="e">
        <f ca="1">+IF(AND(ISNUMBER(OFFSET('Hygiene Data'!$F$9,0,10*ROW('Hygiene Data'!F43))),'Data Summary'!DW49="Yes"),OFFSET('Hygiene Data'!$F$9,0,10*ROW('Hygiene Data'!F43)),NA())</f>
        <v>#N/A</v>
      </c>
      <c r="BI49" s="519" t="e">
        <f ca="1">+IF(AND(ISNUMBER(OFFSET('Hygiene Data'!$G$5,0,10*ROW('Hygiene Data'!G43))),'Data Summary'!DX49="Yes"),OFFSET('Hygiene Data'!$G$5,0,10*ROW('Hygiene Data'!G43)),NA())</f>
        <v>#N/A</v>
      </c>
      <c r="BJ49" s="519" t="e">
        <f ca="1">+IF(AND(ISNUMBER(OFFSET('Hygiene Data'!$G$7,0,10*ROW('Hygiene Data'!G43))),'Data Summary'!DY49="Yes"),OFFSET('Hygiene Data'!$G$7,0,10*ROW('Hygiene Data'!G43)),NA())</f>
        <v>#N/A</v>
      </c>
      <c r="BK49" s="519" t="e">
        <f ca="1">+IF(AND(ISNUMBER(OFFSET('Hygiene Data'!$G$9,0,10*ROW('Hygiene Data'!G43))),'Data Summary'!DZ49="Yes"),OFFSET('Hygiene Data'!$G$9,0,10*ROW('Hygiene Data'!G43)),NA())</f>
        <v>#N/A</v>
      </c>
      <c r="BL49" s="519" t="e">
        <f ca="1">+IF(AND(ISNUMBER(OFFSET('Hygiene Data'!$H$5,0,10*ROW('Hygiene Data'!H43))),'Data Summary'!EA49="Yes"),OFFSET('Hygiene Data'!$H$5,0,10*ROW('Hygiene Data'!H43)),NA())</f>
        <v>#N/A</v>
      </c>
      <c r="BM49" s="519" t="e">
        <f ca="1">+IF(AND(ISNUMBER(OFFSET('Hygiene Data'!$H$7,0,10*ROW('Hygiene Data'!H43))),'Data Summary'!EB49="Yes"),OFFSET('Hygiene Data'!$H$7,0,10*ROW('Hygiene Data'!H43)),NA())</f>
        <v>#N/A</v>
      </c>
      <c r="BN49" s="519" t="e">
        <f ca="1">+IF(AND(ISNUMBER(OFFSET('Hygiene Data'!$H$9,0,10*ROW('Hygiene Data'!H43))),'Data Summary'!EC49="Yes"),OFFSET('Hygiene Data'!$H$9,0,10*ROW('Hygiene Data'!H43)),NA())</f>
        <v>#N/A</v>
      </c>
      <c r="BO49" s="519" t="e">
        <f ca="1">+IF(AND(ISNUMBER(OFFSET('Hygiene Data'!$I$5,0,10*ROW('Hygiene Data'!I43))),'Data Summary'!ED49="Yes"),OFFSET('Hygiene Data'!$I$5,0,10*ROW('Hygiene Data'!I43)),NA())</f>
        <v>#N/A</v>
      </c>
      <c r="BP49" s="519" t="e">
        <f ca="1">+IF(AND(ISNUMBER(OFFSET('Hygiene Data'!$I$7,0,10*ROW('Hygiene Data'!I43))),'Data Summary'!EE49="Yes"),OFFSET('Hygiene Data'!$I$7,0,10*ROW('Hygiene Data'!I43)),NA())</f>
        <v>#N/A</v>
      </c>
      <c r="BQ49" s="519" t="e">
        <f ca="1">+IF(AND(ISNUMBER(OFFSET('Hygiene Data'!$I$9,0,10*ROW('Hygiene Data'!I43))),'Data Summary'!EF49="Yes"),OFFSET('Hygiene Data'!$I$9,0,10*ROW('Hygiene Data'!I43)),NA())</f>
        <v>#N/A</v>
      </c>
    </row>
    <row r="50" spans="1:69" x14ac:dyDescent="0.25">
      <c r="A50" s="515" t="e">
        <f ca="1">+RIGHT('Data Summary'!A50,LEN('Data Summary'!A50)-9)</f>
        <v>#VALUE!</v>
      </c>
      <c r="B50" s="489" t="str">
        <f ca="1">+IF(ISTEXT('Data Summary'!B50),'Data Summary'!B50,"")</f>
        <v/>
      </c>
      <c r="C50" s="516" t="e">
        <f ca="1">+VALUE('Data Summary'!C50)</f>
        <v>#VALUE!</v>
      </c>
      <c r="D50" s="517" t="e">
        <f ca="1">+IF(AND(ISNUMBER(OFFSET('Water Data'!$D$4,0,10*ROW('Water Data'!D44))),'Data Summary'!BS50="Yes"),100-OFFSET('Water Data'!$D$4,0,10*ROW('Water Data'!D44)),NA())</f>
        <v>#N/A</v>
      </c>
      <c r="E50" s="517" t="e">
        <f ca="1">+IF(AND(ISNUMBER(OFFSET('Water Data'!$D$6,0,10*ROW('Water Data'!D44))),'Data Summary'!BT50="Yes"),OFFSET('Water Data'!$D$6,0,10*ROW('Water Data'!D44)),NA())</f>
        <v>#N/A</v>
      </c>
      <c r="F50" s="517" t="e">
        <f ca="1">+IF(AND(ISNUMBER(OFFSET('Water Data'!$D$9,0,10*ROW('Water Data'!D44))),'Data Summary'!BU50="Yes"),OFFSET('Water Data'!$D$9,0,10*ROW('Water Data'!D44)),NA())</f>
        <v>#N/A</v>
      </c>
      <c r="G50" s="517" t="e">
        <f ca="1">+IF(AND(ISNUMBER(OFFSET('Water Data'!$E$4,0,10*ROW('Water Data'!E44))),'Data Summary'!BV50="Yes"),100-OFFSET('Water Data'!$E$4,0,10*ROW('Water Data'!E44)),NA())</f>
        <v>#N/A</v>
      </c>
      <c r="H50" s="517" t="e">
        <f ca="1">+IF(AND(ISNUMBER(OFFSET('Water Data'!$E$6,0,10*ROW('Water Data'!E44))),'Data Summary'!BW50="Yes"),OFFSET('Water Data'!$E$6,0,10*ROW('Water Data'!E44)),NA())</f>
        <v>#N/A</v>
      </c>
      <c r="I50" s="517" t="e">
        <f ca="1">+IF(AND(ISNUMBER(OFFSET('Water Data'!$E$9,0,10*ROW('Water Data'!E44))),'Data Summary'!BX50="Yes"),OFFSET('Water Data'!$E$9,0,10*ROW('Water Data'!E44)),NA())</f>
        <v>#N/A</v>
      </c>
      <c r="J50" s="517" t="e">
        <f ca="1">+IF(AND(ISNUMBER(OFFSET('Water Data'!$F$4,0,10*ROW('Water Data'!F44))),'Data Summary'!BY50="Yes"),100-OFFSET('Water Data'!$F$4,0,10*ROW('Water Data'!F44)),NA())</f>
        <v>#N/A</v>
      </c>
      <c r="K50" s="517" t="e">
        <f ca="1">+IF(AND(ISNUMBER(OFFSET('Water Data'!$F$6,0,10*ROW('Water Data'!F44))),'Data Summary'!BZ50="Yes"),OFFSET('Water Data'!$F$6,0,10*ROW('Water Data'!F44)),NA())</f>
        <v>#N/A</v>
      </c>
      <c r="L50" s="517" t="e">
        <f ca="1">+IF(AND(ISNUMBER(OFFSET('Water Data'!$F$9,0,10*ROW('Water Data'!F44))),'Data Summary'!CA50="Yes"),OFFSET('Water Data'!$F$9,0,10*ROW('Water Data'!F44)),NA())</f>
        <v>#N/A</v>
      </c>
      <c r="M50" s="517" t="e">
        <f ca="1">+IF(AND(ISNUMBER(OFFSET('Water Data'!$G$4,0,10*ROW('Water Data'!G44))),'Data Summary'!CB50="Yes"),100-OFFSET('Water Data'!$G$4,0,10*ROW('Water Data'!G44)),NA())</f>
        <v>#N/A</v>
      </c>
      <c r="N50" s="517" t="e">
        <f ca="1">+IF(AND(ISNUMBER(OFFSET('Water Data'!$G$6,0,10*ROW('Water Data'!G44))),'Data Summary'!CC50="Yes"),OFFSET('Water Data'!$G$6,0,10*ROW('Water Data'!G44)),NA())</f>
        <v>#N/A</v>
      </c>
      <c r="O50" s="517" t="e">
        <f ca="1">+IF(AND(ISNUMBER(OFFSET('Water Data'!$G$9,0,10*ROW('Water Data'!G44))),'Data Summary'!CD50="Yes"),OFFSET('Water Data'!$G$9,0,10*ROW('Water Data'!G44)),NA())</f>
        <v>#N/A</v>
      </c>
      <c r="P50" s="517" t="e">
        <f ca="1">+IF(AND(ISNUMBER(OFFSET('Water Data'!$H$4,0,10*ROW('Water Data'!H44))),'Data Summary'!CE50="Yes"),100-OFFSET('Water Data'!$H$4,0,10*ROW('Water Data'!H44)),NA())</f>
        <v>#N/A</v>
      </c>
      <c r="Q50" s="517" t="e">
        <f ca="1">+IF(AND(ISNUMBER(OFFSET('Water Data'!$H$6,0,10*ROW('Water Data'!H44))),'Data Summary'!CF50="Yes"),OFFSET('Water Data'!$H$6,0,10*ROW('Water Data'!H44)),NA())</f>
        <v>#N/A</v>
      </c>
      <c r="R50" s="517" t="e">
        <f ca="1">+IF(AND(ISNUMBER(OFFSET('Water Data'!$H$9,0,10*ROW('Water Data'!H44))),'Data Summary'!CG50="Yes"),OFFSET('Water Data'!$H$9,0,10*ROW('Water Data'!H44)),NA())</f>
        <v>#N/A</v>
      </c>
      <c r="S50" s="517" t="e">
        <f ca="1">+IF(AND(ISNUMBER(OFFSET('Water Data'!$I$4,0,10*ROW('Water Data'!I44))),'Data Summary'!CH50="Yes"),100-OFFSET('Water Data'!$I$4,0,10*ROW('Water Data'!I44)),NA())</f>
        <v>#N/A</v>
      </c>
      <c r="T50" s="517" t="e">
        <f ca="1">+IF(AND(ISNUMBER(OFFSET('Water Data'!$I$6,0,10*ROW('Water Data'!I44))),'Data Summary'!CI50="Yes"),OFFSET('Water Data'!$I$6,0,10*ROW('Water Data'!I44)),NA())</f>
        <v>#N/A</v>
      </c>
      <c r="U50" s="517" t="e">
        <f ca="1">+IF(AND(ISNUMBER(OFFSET('Water Data'!$I$9,0,10*ROW('Water Data'!I44))),'Data Summary'!CJ50="Yes"),OFFSET('Water Data'!$I$9,0,10*ROW('Water Data'!I44)),NA())</f>
        <v>#N/A</v>
      </c>
      <c r="V50" s="518" t="e">
        <f ca="1">+IF(AND(ISNUMBER(OFFSET('Sanitation Data'!$D$4,0,10*ROW('Sanitation Data'!D44))),'Data Summary'!CK50="Yes"),100-OFFSET('Sanitation Data'!$D$4,0,10*ROW('Sanitation Data'!D44)),NA())</f>
        <v>#N/A</v>
      </c>
      <c r="W50" s="518" t="e">
        <f ca="1">+IF(AND(ISNUMBER(OFFSET('Sanitation Data'!$D$6,0,10*ROW('Sanitation Data'!D44))),'Data Summary'!CL50="Yes"),OFFSET('Sanitation Data'!$D$6,0,10*ROW('Sanitation Data'!D44)),NA())</f>
        <v>#N/A</v>
      </c>
      <c r="X50" s="518" t="e">
        <f ca="1">+IF(AND(ISNUMBER(OFFSET('Sanitation Data'!$D$10,0,10*ROW('Sanitation Data'!D44))),'Data Summary'!CM50="Yes"),OFFSET('Sanitation Data'!$D$10,0,10*ROW('Sanitation Data'!D44)),NA())</f>
        <v>#N/A</v>
      </c>
      <c r="Y50" s="518" t="e">
        <f ca="1">+IF(AND(ISNUMBER(OFFSET('Sanitation Data'!$D$11,0,10*ROW('Sanitation Data'!D44))),'Data Summary'!CN50="Yes"),OFFSET('Sanitation Data'!$D$11,0,10*ROW('Sanitation Data'!D44)),NA())</f>
        <v>#N/A</v>
      </c>
      <c r="Z50" s="518" t="e">
        <f ca="1">+IF(AND(ISNUMBER(OFFSET('Sanitation Data'!$D$12,0,10*ROW('Sanitation Data'!D44))),'Data Summary'!CO50="Yes"),OFFSET('Sanitation Data'!$D$12,0,10*ROW('Sanitation Data'!D44)),NA())</f>
        <v>#N/A</v>
      </c>
      <c r="AA50" s="518" t="e">
        <f ca="1">+IF(AND(ISNUMBER(OFFSET('Sanitation Data'!$E$4,0,10*ROW('Sanitation Data'!E44))),'Data Summary'!CP50="Yes"),100-OFFSET('Sanitation Data'!$E$4,0,10*ROW('Sanitation Data'!E44)),NA())</f>
        <v>#N/A</v>
      </c>
      <c r="AB50" s="518" t="e">
        <f ca="1">+IF(AND(ISNUMBER(OFFSET('Sanitation Data'!$E$6,0,10*ROW('Sanitation Data'!E44))),'Data Summary'!CQ50="Yes"),OFFSET('Sanitation Data'!$E$6,0,10*ROW('Sanitation Data'!E44)),NA())</f>
        <v>#N/A</v>
      </c>
      <c r="AC50" s="518" t="e">
        <f ca="1">+IF(AND(ISNUMBER(OFFSET('Sanitation Data'!$E$10,0,10*ROW('Sanitation Data'!E44))),'Data Summary'!CR50="Yes"),OFFSET('Sanitation Data'!$E$10,0,10*ROW('Sanitation Data'!E44)),NA())</f>
        <v>#N/A</v>
      </c>
      <c r="AD50" s="518" t="e">
        <f ca="1">+IF(AND(ISNUMBER(OFFSET('Sanitation Data'!$E$11,0,10*ROW('Sanitation Data'!E44))),'Data Summary'!CS50="Yes"),OFFSET('Sanitation Data'!$E$11,0,10*ROW('Sanitation Data'!E44)),NA())</f>
        <v>#N/A</v>
      </c>
      <c r="AE50" s="518" t="e">
        <f ca="1">+IF(AND(ISNUMBER(OFFSET('Sanitation Data'!$E$12,0,10*ROW('Sanitation Data'!E44))),'Data Summary'!CT50="Yes"),OFFSET('Sanitation Data'!$E$12,0,10*ROW('Sanitation Data'!E44)),NA())</f>
        <v>#N/A</v>
      </c>
      <c r="AF50" s="518" t="e">
        <f ca="1">+IF(AND(ISNUMBER(OFFSET('Sanitation Data'!$F$4,0,10*ROW('Sanitation Data'!F44))),'Data Summary'!CU50="Yes"),100-OFFSET('Sanitation Data'!$F$4,0,10*ROW('Sanitation Data'!F44)),NA())</f>
        <v>#N/A</v>
      </c>
      <c r="AG50" s="518" t="e">
        <f ca="1">+IF(AND(ISNUMBER(OFFSET('Sanitation Data'!$F$6,0,10*ROW('Sanitation Data'!F44))),'Data Summary'!CV50="Yes"),OFFSET('Sanitation Data'!$F$6,0,10*ROW('Sanitation Data'!F44)),NA())</f>
        <v>#N/A</v>
      </c>
      <c r="AH50" s="518" t="e">
        <f ca="1">+IF(AND(ISNUMBER(OFFSET('Sanitation Data'!$F$10,0,10*ROW('Sanitation Data'!F44))),'Data Summary'!CW50="Yes"),OFFSET('Sanitation Data'!$F$10,0,10*ROW('Sanitation Data'!F44)),NA())</f>
        <v>#N/A</v>
      </c>
      <c r="AI50" s="518" t="e">
        <f ca="1">+IF(AND(ISNUMBER(OFFSET('Sanitation Data'!$F$11,0,10*ROW('Sanitation Data'!F44))),'Data Summary'!CX50="Yes"),OFFSET('Sanitation Data'!$F$11,0,10*ROW('Sanitation Data'!F44)),NA())</f>
        <v>#N/A</v>
      </c>
      <c r="AJ50" s="518" t="e">
        <f ca="1">+IF(AND(ISNUMBER(OFFSET('Sanitation Data'!$F$12,0,10*ROW('Sanitation Data'!F44))),'Data Summary'!CY50="Yes"),OFFSET('Sanitation Data'!$F$12,0,10*ROW('Sanitation Data'!F44)),NA())</f>
        <v>#N/A</v>
      </c>
      <c r="AK50" s="518" t="e">
        <f ca="1">+IF(AND(ISNUMBER(OFFSET('Sanitation Data'!$G$4,0,10*ROW('Sanitation Data'!G44))),'Data Summary'!CZ50="Yes"),100-OFFSET('Sanitation Data'!$G$4,0,10*ROW('Sanitation Data'!G44)),NA())</f>
        <v>#N/A</v>
      </c>
      <c r="AL50" s="518" t="e">
        <f ca="1">+IF(AND(ISNUMBER(OFFSET('Sanitation Data'!$G$6,0,10*ROW('Sanitation Data'!G44))),'Data Summary'!DA50="Yes"),OFFSET('Sanitation Data'!$G$6,0,10*ROW('Sanitation Data'!G44)),NA())</f>
        <v>#N/A</v>
      </c>
      <c r="AM50" s="518" t="e">
        <f ca="1">+IF(AND(ISNUMBER(OFFSET('Sanitation Data'!$G$10,0,10*ROW('Sanitation Data'!G44))),'Data Summary'!DB50="Yes"),OFFSET('Sanitation Data'!$G$10,0,10*ROW('Sanitation Data'!G44)),NA())</f>
        <v>#N/A</v>
      </c>
      <c r="AN50" s="518" t="e">
        <f ca="1">+IF(AND(ISNUMBER(OFFSET('Sanitation Data'!$G$11,0,10*ROW('Sanitation Data'!G44))),'Data Summary'!DC50="Yes"),OFFSET('Sanitation Data'!$G$11,0,10*ROW('Sanitation Data'!G44)),NA())</f>
        <v>#N/A</v>
      </c>
      <c r="AO50" s="518" t="e">
        <f ca="1">+IF(AND(ISNUMBER(OFFSET('Sanitation Data'!$G$12,0,10*ROW('Sanitation Data'!G44))),'Data Summary'!DD50="Yes"),OFFSET('Sanitation Data'!$G$12,0,10*ROW('Sanitation Data'!G44)),NA())</f>
        <v>#N/A</v>
      </c>
      <c r="AP50" s="518" t="e">
        <f ca="1">+IF(AND(ISNUMBER(OFFSET('Sanitation Data'!$H$4,0,10*ROW('Sanitation Data'!H44))),'Data Summary'!DE50="Yes"),100-OFFSET('Sanitation Data'!$H$4,0,10*ROW('Sanitation Data'!H44)),NA())</f>
        <v>#N/A</v>
      </c>
      <c r="AQ50" s="518" t="e">
        <f ca="1">+IF(AND(ISNUMBER(OFFSET('Sanitation Data'!$H$6,0,10*ROW('Sanitation Data'!H44))),'Data Summary'!DF50="Yes"),OFFSET('Sanitation Data'!$H$6,0,10*ROW('Sanitation Data'!H44)),NA())</f>
        <v>#N/A</v>
      </c>
      <c r="AR50" s="518" t="e">
        <f ca="1">+IF(AND(ISNUMBER(OFFSET('Sanitation Data'!$H$10,0,10*ROW('Sanitation Data'!H44))),'Data Summary'!DG50="Yes"),OFFSET('Sanitation Data'!$H$10,0,10*ROW('Sanitation Data'!H44)),NA())</f>
        <v>#N/A</v>
      </c>
      <c r="AS50" s="518" t="e">
        <f ca="1">+IF(AND(ISNUMBER(OFFSET('Sanitation Data'!$H$11,0,10*ROW('Sanitation Data'!H44))),'Data Summary'!DH50="Yes"),OFFSET('Sanitation Data'!$H$11,0,10*ROW('Sanitation Data'!H44)),NA())</f>
        <v>#N/A</v>
      </c>
      <c r="AT50" s="518" t="e">
        <f ca="1">+IF(AND(ISNUMBER(OFFSET('Sanitation Data'!$H$12,0,10*ROW('Sanitation Data'!H44))),'Data Summary'!DI50="Yes"),OFFSET('Sanitation Data'!$H$12,0,10*ROW('Sanitation Data'!H44)),NA())</f>
        <v>#N/A</v>
      </c>
      <c r="AU50" s="518" t="e">
        <f ca="1">+IF(AND(ISNUMBER(OFFSET('Sanitation Data'!$I$4,0,10*ROW('Sanitation Data'!I44))),'Data Summary'!DJ50="Yes"),100-OFFSET('Sanitation Data'!$I$4,0,10*ROW('Sanitation Data'!I44)),NA())</f>
        <v>#N/A</v>
      </c>
      <c r="AV50" s="518" t="e">
        <f ca="1">+IF(AND(ISNUMBER(OFFSET('Sanitation Data'!$I$6,0,10*ROW('Sanitation Data'!I44))),'Data Summary'!DK50="Yes"),OFFSET('Sanitation Data'!$I$6,0,10*ROW('Sanitation Data'!I44)),NA())</f>
        <v>#N/A</v>
      </c>
      <c r="AW50" s="518" t="e">
        <f ca="1">+IF(AND(ISNUMBER(OFFSET('Sanitation Data'!$I$10,0,10*ROW('Sanitation Data'!I44))),'Data Summary'!DL50="Yes"),OFFSET('Sanitation Data'!$I$10,0,10*ROW('Sanitation Data'!I44)),NA())</f>
        <v>#N/A</v>
      </c>
      <c r="AX50" s="518" t="e">
        <f ca="1">+IF(AND(ISNUMBER(OFFSET('Sanitation Data'!$I$11,0,10*ROW('Sanitation Data'!I44))),'Data Summary'!DM50="Yes"),OFFSET('Sanitation Data'!$I$11,0,10*ROW('Sanitation Data'!I44)),NA())</f>
        <v>#N/A</v>
      </c>
      <c r="AY50" s="518" t="e">
        <f ca="1">+IF(AND(ISNUMBER(OFFSET('Sanitation Data'!$I$12,0,10*ROW('Sanitation Data'!I44))),'Data Summary'!DN50="Yes"),OFFSET('Sanitation Data'!$I$12,0,10*ROW('Sanitation Data'!I44)),NA())</f>
        <v>#N/A</v>
      </c>
      <c r="AZ50" s="519" t="e">
        <f ca="1">+IF(AND(ISNUMBER(OFFSET('Hygiene Data'!$D$5,0,10*ROW('Hygiene Data'!D44))),'Data Summary'!DO50="Yes"),OFFSET('Hygiene Data'!$D$5,0,10*ROW('Hygiene Data'!D44)),NA())</f>
        <v>#N/A</v>
      </c>
      <c r="BA50" s="519" t="e">
        <f ca="1">+IF(AND(ISNUMBER(OFFSET('Hygiene Data'!$D$7,0,10*ROW('Hygiene Data'!D44))),'Data Summary'!DP50="Yes"),OFFSET('Hygiene Data'!$D$7,0,10*ROW('Hygiene Data'!D44)),NA())</f>
        <v>#N/A</v>
      </c>
      <c r="BB50" s="519" t="e">
        <f ca="1">+IF(AND(ISNUMBER(OFFSET('Hygiene Data'!$D$9,0,10*ROW('Hygiene Data'!D44))),'Data Summary'!DQ50="Yes"),OFFSET('Hygiene Data'!$D$9,0,10*ROW('Hygiene Data'!D44)),NA())</f>
        <v>#N/A</v>
      </c>
      <c r="BC50" s="519" t="e">
        <f ca="1">+IF(AND(ISNUMBER(OFFSET('Hygiene Data'!$E$5,0,10*ROW('Hygiene Data'!E44))),'Data Summary'!DR50="Yes"),OFFSET('Hygiene Data'!$E$5,0,10*ROW('Hygiene Data'!E44)),NA())</f>
        <v>#N/A</v>
      </c>
      <c r="BD50" s="519" t="e">
        <f ca="1">+IF(AND(ISNUMBER(OFFSET('Hygiene Data'!$E$7,0,10*ROW('Hygiene Data'!E44))),'Data Summary'!DS50="Yes"),OFFSET('Hygiene Data'!$E$7,0,10*ROW('Hygiene Data'!E44)),NA())</f>
        <v>#N/A</v>
      </c>
      <c r="BE50" s="519" t="e">
        <f ca="1">+IF(AND(ISNUMBER(OFFSET('Hygiene Data'!$E$9,0,10*ROW('Hygiene Data'!E44))),'Data Summary'!DT50="Yes"),OFFSET('Hygiene Data'!$E$9,0,10*ROW('Hygiene Data'!E44)),NA())</f>
        <v>#N/A</v>
      </c>
      <c r="BF50" s="519" t="e">
        <f ca="1">+IF(AND(ISNUMBER(OFFSET('Hygiene Data'!$F$5,0,10*ROW('Hygiene Data'!F44))),'Data Summary'!DU50="Yes"),OFFSET('Hygiene Data'!$F$5,0,10*ROW('Hygiene Data'!F44)),NA())</f>
        <v>#N/A</v>
      </c>
      <c r="BG50" s="519" t="e">
        <f ca="1">+IF(AND(ISNUMBER(OFFSET('Hygiene Data'!$F$7,0,10*ROW('Hygiene Data'!F44))),'Data Summary'!DV50="Yes"),OFFSET('Hygiene Data'!$F$7,0,10*ROW('Hygiene Data'!F44)),NA())</f>
        <v>#N/A</v>
      </c>
      <c r="BH50" s="519" t="e">
        <f ca="1">+IF(AND(ISNUMBER(OFFSET('Hygiene Data'!$F$9,0,10*ROW('Hygiene Data'!F44))),'Data Summary'!DW50="Yes"),OFFSET('Hygiene Data'!$F$9,0,10*ROW('Hygiene Data'!F44)),NA())</f>
        <v>#N/A</v>
      </c>
      <c r="BI50" s="519" t="e">
        <f ca="1">+IF(AND(ISNUMBER(OFFSET('Hygiene Data'!$G$5,0,10*ROW('Hygiene Data'!G44))),'Data Summary'!DX50="Yes"),OFFSET('Hygiene Data'!$G$5,0,10*ROW('Hygiene Data'!G44)),NA())</f>
        <v>#N/A</v>
      </c>
      <c r="BJ50" s="519" t="e">
        <f ca="1">+IF(AND(ISNUMBER(OFFSET('Hygiene Data'!$G$7,0,10*ROW('Hygiene Data'!G44))),'Data Summary'!DY50="Yes"),OFFSET('Hygiene Data'!$G$7,0,10*ROW('Hygiene Data'!G44)),NA())</f>
        <v>#N/A</v>
      </c>
      <c r="BK50" s="519" t="e">
        <f ca="1">+IF(AND(ISNUMBER(OFFSET('Hygiene Data'!$G$9,0,10*ROW('Hygiene Data'!G44))),'Data Summary'!DZ50="Yes"),OFFSET('Hygiene Data'!$G$9,0,10*ROW('Hygiene Data'!G44)),NA())</f>
        <v>#N/A</v>
      </c>
      <c r="BL50" s="519" t="e">
        <f ca="1">+IF(AND(ISNUMBER(OFFSET('Hygiene Data'!$H$5,0,10*ROW('Hygiene Data'!H44))),'Data Summary'!EA50="Yes"),OFFSET('Hygiene Data'!$H$5,0,10*ROW('Hygiene Data'!H44)),NA())</f>
        <v>#N/A</v>
      </c>
      <c r="BM50" s="519" t="e">
        <f ca="1">+IF(AND(ISNUMBER(OFFSET('Hygiene Data'!$H$7,0,10*ROW('Hygiene Data'!H44))),'Data Summary'!EB50="Yes"),OFFSET('Hygiene Data'!$H$7,0,10*ROW('Hygiene Data'!H44)),NA())</f>
        <v>#N/A</v>
      </c>
      <c r="BN50" s="519" t="e">
        <f ca="1">+IF(AND(ISNUMBER(OFFSET('Hygiene Data'!$H$9,0,10*ROW('Hygiene Data'!H44))),'Data Summary'!EC50="Yes"),OFFSET('Hygiene Data'!$H$9,0,10*ROW('Hygiene Data'!H44)),NA())</f>
        <v>#N/A</v>
      </c>
      <c r="BO50" s="519" t="e">
        <f ca="1">+IF(AND(ISNUMBER(OFFSET('Hygiene Data'!$I$5,0,10*ROW('Hygiene Data'!I44))),'Data Summary'!ED50="Yes"),OFFSET('Hygiene Data'!$I$5,0,10*ROW('Hygiene Data'!I44)),NA())</f>
        <v>#N/A</v>
      </c>
      <c r="BP50" s="519" t="e">
        <f ca="1">+IF(AND(ISNUMBER(OFFSET('Hygiene Data'!$I$7,0,10*ROW('Hygiene Data'!I44))),'Data Summary'!EE50="Yes"),OFFSET('Hygiene Data'!$I$7,0,10*ROW('Hygiene Data'!I44)),NA())</f>
        <v>#N/A</v>
      </c>
      <c r="BQ50" s="519" t="e">
        <f ca="1">+IF(AND(ISNUMBER(OFFSET('Hygiene Data'!$I$9,0,10*ROW('Hygiene Data'!I44))),'Data Summary'!EF50="Yes"),OFFSET('Hygiene Data'!$I$9,0,10*ROW('Hygiene Data'!I44)),NA())</f>
        <v>#N/A</v>
      </c>
    </row>
    <row r="51" spans="1:69" x14ac:dyDescent="0.25">
      <c r="A51" s="515" t="e">
        <f ca="1">+RIGHT('Data Summary'!A51,LEN('Data Summary'!A51)-9)</f>
        <v>#VALUE!</v>
      </c>
      <c r="B51" s="489" t="str">
        <f ca="1">+IF(ISTEXT('Data Summary'!B51),'Data Summary'!B51,"")</f>
        <v/>
      </c>
      <c r="C51" s="516" t="e">
        <f ca="1">+VALUE('Data Summary'!C51)</f>
        <v>#VALUE!</v>
      </c>
      <c r="D51" s="517" t="e">
        <f ca="1">+IF(AND(ISNUMBER(OFFSET('Water Data'!$D$4,0,10*ROW('Water Data'!D45))),'Data Summary'!BS51="Yes"),100-OFFSET('Water Data'!$D$4,0,10*ROW('Water Data'!D45)),NA())</f>
        <v>#N/A</v>
      </c>
      <c r="E51" s="517" t="e">
        <f ca="1">+IF(AND(ISNUMBER(OFFSET('Water Data'!$D$6,0,10*ROW('Water Data'!D45))),'Data Summary'!BT51="Yes"),OFFSET('Water Data'!$D$6,0,10*ROW('Water Data'!D45)),NA())</f>
        <v>#N/A</v>
      </c>
      <c r="F51" s="517" t="e">
        <f ca="1">+IF(AND(ISNUMBER(OFFSET('Water Data'!$D$9,0,10*ROW('Water Data'!D45))),'Data Summary'!BU51="Yes"),OFFSET('Water Data'!$D$9,0,10*ROW('Water Data'!D45)),NA())</f>
        <v>#N/A</v>
      </c>
      <c r="G51" s="517" t="e">
        <f ca="1">+IF(AND(ISNUMBER(OFFSET('Water Data'!$E$4,0,10*ROW('Water Data'!E45))),'Data Summary'!BV51="Yes"),100-OFFSET('Water Data'!$E$4,0,10*ROW('Water Data'!E45)),NA())</f>
        <v>#N/A</v>
      </c>
      <c r="H51" s="517" t="e">
        <f ca="1">+IF(AND(ISNUMBER(OFFSET('Water Data'!$E$6,0,10*ROW('Water Data'!E45))),'Data Summary'!BW51="Yes"),OFFSET('Water Data'!$E$6,0,10*ROW('Water Data'!E45)),NA())</f>
        <v>#N/A</v>
      </c>
      <c r="I51" s="517" t="e">
        <f ca="1">+IF(AND(ISNUMBER(OFFSET('Water Data'!$E$9,0,10*ROW('Water Data'!E45))),'Data Summary'!BX51="Yes"),OFFSET('Water Data'!$E$9,0,10*ROW('Water Data'!E45)),NA())</f>
        <v>#N/A</v>
      </c>
      <c r="J51" s="517" t="e">
        <f ca="1">+IF(AND(ISNUMBER(OFFSET('Water Data'!$F$4,0,10*ROW('Water Data'!F45))),'Data Summary'!BY51="Yes"),100-OFFSET('Water Data'!$F$4,0,10*ROW('Water Data'!F45)),NA())</f>
        <v>#N/A</v>
      </c>
      <c r="K51" s="517" t="e">
        <f ca="1">+IF(AND(ISNUMBER(OFFSET('Water Data'!$F$6,0,10*ROW('Water Data'!F45))),'Data Summary'!BZ51="Yes"),OFFSET('Water Data'!$F$6,0,10*ROW('Water Data'!F45)),NA())</f>
        <v>#N/A</v>
      </c>
      <c r="L51" s="517" t="e">
        <f ca="1">+IF(AND(ISNUMBER(OFFSET('Water Data'!$F$9,0,10*ROW('Water Data'!F45))),'Data Summary'!CA51="Yes"),OFFSET('Water Data'!$F$9,0,10*ROW('Water Data'!F45)),NA())</f>
        <v>#N/A</v>
      </c>
      <c r="M51" s="517" t="e">
        <f ca="1">+IF(AND(ISNUMBER(OFFSET('Water Data'!$G$4,0,10*ROW('Water Data'!G45))),'Data Summary'!CB51="Yes"),100-OFFSET('Water Data'!$G$4,0,10*ROW('Water Data'!G45)),NA())</f>
        <v>#N/A</v>
      </c>
      <c r="N51" s="517" t="e">
        <f ca="1">+IF(AND(ISNUMBER(OFFSET('Water Data'!$G$6,0,10*ROW('Water Data'!G45))),'Data Summary'!CC51="Yes"),OFFSET('Water Data'!$G$6,0,10*ROW('Water Data'!G45)),NA())</f>
        <v>#N/A</v>
      </c>
      <c r="O51" s="517" t="e">
        <f ca="1">+IF(AND(ISNUMBER(OFFSET('Water Data'!$G$9,0,10*ROW('Water Data'!G45))),'Data Summary'!CD51="Yes"),OFFSET('Water Data'!$G$9,0,10*ROW('Water Data'!G45)),NA())</f>
        <v>#N/A</v>
      </c>
      <c r="P51" s="517" t="e">
        <f ca="1">+IF(AND(ISNUMBER(OFFSET('Water Data'!$H$4,0,10*ROW('Water Data'!H45))),'Data Summary'!CE51="Yes"),100-OFFSET('Water Data'!$H$4,0,10*ROW('Water Data'!H45)),NA())</f>
        <v>#N/A</v>
      </c>
      <c r="Q51" s="517" t="e">
        <f ca="1">+IF(AND(ISNUMBER(OFFSET('Water Data'!$H$6,0,10*ROW('Water Data'!H45))),'Data Summary'!CF51="Yes"),OFFSET('Water Data'!$H$6,0,10*ROW('Water Data'!H45)),NA())</f>
        <v>#N/A</v>
      </c>
      <c r="R51" s="517" t="e">
        <f ca="1">+IF(AND(ISNUMBER(OFFSET('Water Data'!$H$9,0,10*ROW('Water Data'!H45))),'Data Summary'!CG51="Yes"),OFFSET('Water Data'!$H$9,0,10*ROW('Water Data'!H45)),NA())</f>
        <v>#N/A</v>
      </c>
      <c r="S51" s="517" t="e">
        <f ca="1">+IF(AND(ISNUMBER(OFFSET('Water Data'!$I$4,0,10*ROW('Water Data'!I45))),'Data Summary'!CH51="Yes"),100-OFFSET('Water Data'!$I$4,0,10*ROW('Water Data'!I45)),NA())</f>
        <v>#N/A</v>
      </c>
      <c r="T51" s="517" t="e">
        <f ca="1">+IF(AND(ISNUMBER(OFFSET('Water Data'!$I$6,0,10*ROW('Water Data'!I45))),'Data Summary'!CI51="Yes"),OFFSET('Water Data'!$I$6,0,10*ROW('Water Data'!I45)),NA())</f>
        <v>#N/A</v>
      </c>
      <c r="U51" s="517" t="e">
        <f ca="1">+IF(AND(ISNUMBER(OFFSET('Water Data'!$I$9,0,10*ROW('Water Data'!I45))),'Data Summary'!CJ51="Yes"),OFFSET('Water Data'!$I$9,0,10*ROW('Water Data'!I45)),NA())</f>
        <v>#N/A</v>
      </c>
      <c r="V51" s="518" t="e">
        <f ca="1">+IF(AND(ISNUMBER(OFFSET('Sanitation Data'!$D$4,0,10*ROW('Sanitation Data'!D45))),'Data Summary'!CK51="Yes"),100-OFFSET('Sanitation Data'!$D$4,0,10*ROW('Sanitation Data'!D45)),NA())</f>
        <v>#N/A</v>
      </c>
      <c r="W51" s="518" t="e">
        <f ca="1">+IF(AND(ISNUMBER(OFFSET('Sanitation Data'!$D$6,0,10*ROW('Sanitation Data'!D45))),'Data Summary'!CL51="Yes"),OFFSET('Sanitation Data'!$D$6,0,10*ROW('Sanitation Data'!D45)),NA())</f>
        <v>#N/A</v>
      </c>
      <c r="X51" s="518" t="e">
        <f ca="1">+IF(AND(ISNUMBER(OFFSET('Sanitation Data'!$D$10,0,10*ROW('Sanitation Data'!D45))),'Data Summary'!CM51="Yes"),OFFSET('Sanitation Data'!$D$10,0,10*ROW('Sanitation Data'!D45)),NA())</f>
        <v>#N/A</v>
      </c>
      <c r="Y51" s="518" t="e">
        <f ca="1">+IF(AND(ISNUMBER(OFFSET('Sanitation Data'!$D$11,0,10*ROW('Sanitation Data'!D45))),'Data Summary'!CN51="Yes"),OFFSET('Sanitation Data'!$D$11,0,10*ROW('Sanitation Data'!D45)),NA())</f>
        <v>#N/A</v>
      </c>
      <c r="Z51" s="518" t="e">
        <f ca="1">+IF(AND(ISNUMBER(OFFSET('Sanitation Data'!$D$12,0,10*ROW('Sanitation Data'!D45))),'Data Summary'!CO51="Yes"),OFFSET('Sanitation Data'!$D$12,0,10*ROW('Sanitation Data'!D45)),NA())</f>
        <v>#N/A</v>
      </c>
      <c r="AA51" s="518" t="e">
        <f ca="1">+IF(AND(ISNUMBER(OFFSET('Sanitation Data'!$E$4,0,10*ROW('Sanitation Data'!E45))),'Data Summary'!CP51="Yes"),100-OFFSET('Sanitation Data'!$E$4,0,10*ROW('Sanitation Data'!E45)),NA())</f>
        <v>#N/A</v>
      </c>
      <c r="AB51" s="518" t="e">
        <f ca="1">+IF(AND(ISNUMBER(OFFSET('Sanitation Data'!$E$6,0,10*ROW('Sanitation Data'!E45))),'Data Summary'!CQ51="Yes"),OFFSET('Sanitation Data'!$E$6,0,10*ROW('Sanitation Data'!E45)),NA())</f>
        <v>#N/A</v>
      </c>
      <c r="AC51" s="518" t="e">
        <f ca="1">+IF(AND(ISNUMBER(OFFSET('Sanitation Data'!$E$10,0,10*ROW('Sanitation Data'!E45))),'Data Summary'!CR51="Yes"),OFFSET('Sanitation Data'!$E$10,0,10*ROW('Sanitation Data'!E45)),NA())</f>
        <v>#N/A</v>
      </c>
      <c r="AD51" s="518" t="e">
        <f ca="1">+IF(AND(ISNUMBER(OFFSET('Sanitation Data'!$E$11,0,10*ROW('Sanitation Data'!E45))),'Data Summary'!CS51="Yes"),OFFSET('Sanitation Data'!$E$11,0,10*ROW('Sanitation Data'!E45)),NA())</f>
        <v>#N/A</v>
      </c>
      <c r="AE51" s="518" t="e">
        <f ca="1">+IF(AND(ISNUMBER(OFFSET('Sanitation Data'!$E$12,0,10*ROW('Sanitation Data'!E45))),'Data Summary'!CT51="Yes"),OFFSET('Sanitation Data'!$E$12,0,10*ROW('Sanitation Data'!E45)),NA())</f>
        <v>#N/A</v>
      </c>
      <c r="AF51" s="518" t="e">
        <f ca="1">+IF(AND(ISNUMBER(OFFSET('Sanitation Data'!$F$4,0,10*ROW('Sanitation Data'!F45))),'Data Summary'!CU51="Yes"),100-OFFSET('Sanitation Data'!$F$4,0,10*ROW('Sanitation Data'!F45)),NA())</f>
        <v>#N/A</v>
      </c>
      <c r="AG51" s="518" t="e">
        <f ca="1">+IF(AND(ISNUMBER(OFFSET('Sanitation Data'!$F$6,0,10*ROW('Sanitation Data'!F45))),'Data Summary'!CV51="Yes"),OFFSET('Sanitation Data'!$F$6,0,10*ROW('Sanitation Data'!F45)),NA())</f>
        <v>#N/A</v>
      </c>
      <c r="AH51" s="518" t="e">
        <f ca="1">+IF(AND(ISNUMBER(OFFSET('Sanitation Data'!$F$10,0,10*ROW('Sanitation Data'!F45))),'Data Summary'!CW51="Yes"),OFFSET('Sanitation Data'!$F$10,0,10*ROW('Sanitation Data'!F45)),NA())</f>
        <v>#N/A</v>
      </c>
      <c r="AI51" s="518" t="e">
        <f ca="1">+IF(AND(ISNUMBER(OFFSET('Sanitation Data'!$F$11,0,10*ROW('Sanitation Data'!F45))),'Data Summary'!CX51="Yes"),OFFSET('Sanitation Data'!$F$11,0,10*ROW('Sanitation Data'!F45)),NA())</f>
        <v>#N/A</v>
      </c>
      <c r="AJ51" s="518" t="e">
        <f ca="1">+IF(AND(ISNUMBER(OFFSET('Sanitation Data'!$F$12,0,10*ROW('Sanitation Data'!F45))),'Data Summary'!CY51="Yes"),OFFSET('Sanitation Data'!$F$12,0,10*ROW('Sanitation Data'!F45)),NA())</f>
        <v>#N/A</v>
      </c>
      <c r="AK51" s="518" t="e">
        <f ca="1">+IF(AND(ISNUMBER(OFFSET('Sanitation Data'!$G$4,0,10*ROW('Sanitation Data'!G45))),'Data Summary'!CZ51="Yes"),100-OFFSET('Sanitation Data'!$G$4,0,10*ROW('Sanitation Data'!G45)),NA())</f>
        <v>#N/A</v>
      </c>
      <c r="AL51" s="518" t="e">
        <f ca="1">+IF(AND(ISNUMBER(OFFSET('Sanitation Data'!$G$6,0,10*ROW('Sanitation Data'!G45))),'Data Summary'!DA51="Yes"),OFFSET('Sanitation Data'!$G$6,0,10*ROW('Sanitation Data'!G45)),NA())</f>
        <v>#N/A</v>
      </c>
      <c r="AM51" s="518" t="e">
        <f ca="1">+IF(AND(ISNUMBER(OFFSET('Sanitation Data'!$G$10,0,10*ROW('Sanitation Data'!G45))),'Data Summary'!DB51="Yes"),OFFSET('Sanitation Data'!$G$10,0,10*ROW('Sanitation Data'!G45)),NA())</f>
        <v>#N/A</v>
      </c>
      <c r="AN51" s="518" t="e">
        <f ca="1">+IF(AND(ISNUMBER(OFFSET('Sanitation Data'!$G$11,0,10*ROW('Sanitation Data'!G45))),'Data Summary'!DC51="Yes"),OFFSET('Sanitation Data'!$G$11,0,10*ROW('Sanitation Data'!G45)),NA())</f>
        <v>#N/A</v>
      </c>
      <c r="AO51" s="518" t="e">
        <f ca="1">+IF(AND(ISNUMBER(OFFSET('Sanitation Data'!$G$12,0,10*ROW('Sanitation Data'!G45))),'Data Summary'!DD51="Yes"),OFFSET('Sanitation Data'!$G$12,0,10*ROW('Sanitation Data'!G45)),NA())</f>
        <v>#N/A</v>
      </c>
      <c r="AP51" s="518" t="e">
        <f ca="1">+IF(AND(ISNUMBER(OFFSET('Sanitation Data'!$H$4,0,10*ROW('Sanitation Data'!H45))),'Data Summary'!DE51="Yes"),100-OFFSET('Sanitation Data'!$H$4,0,10*ROW('Sanitation Data'!H45)),NA())</f>
        <v>#N/A</v>
      </c>
      <c r="AQ51" s="518" t="e">
        <f ca="1">+IF(AND(ISNUMBER(OFFSET('Sanitation Data'!$H$6,0,10*ROW('Sanitation Data'!H45))),'Data Summary'!DF51="Yes"),OFFSET('Sanitation Data'!$H$6,0,10*ROW('Sanitation Data'!H45)),NA())</f>
        <v>#N/A</v>
      </c>
      <c r="AR51" s="518" t="e">
        <f ca="1">+IF(AND(ISNUMBER(OFFSET('Sanitation Data'!$H$10,0,10*ROW('Sanitation Data'!H45))),'Data Summary'!DG51="Yes"),OFFSET('Sanitation Data'!$H$10,0,10*ROW('Sanitation Data'!H45)),NA())</f>
        <v>#N/A</v>
      </c>
      <c r="AS51" s="518" t="e">
        <f ca="1">+IF(AND(ISNUMBER(OFFSET('Sanitation Data'!$H$11,0,10*ROW('Sanitation Data'!H45))),'Data Summary'!DH51="Yes"),OFFSET('Sanitation Data'!$H$11,0,10*ROW('Sanitation Data'!H45)),NA())</f>
        <v>#N/A</v>
      </c>
      <c r="AT51" s="518" t="e">
        <f ca="1">+IF(AND(ISNUMBER(OFFSET('Sanitation Data'!$H$12,0,10*ROW('Sanitation Data'!H45))),'Data Summary'!DI51="Yes"),OFFSET('Sanitation Data'!$H$12,0,10*ROW('Sanitation Data'!H45)),NA())</f>
        <v>#N/A</v>
      </c>
      <c r="AU51" s="518" t="e">
        <f ca="1">+IF(AND(ISNUMBER(OFFSET('Sanitation Data'!$I$4,0,10*ROW('Sanitation Data'!I45))),'Data Summary'!DJ51="Yes"),100-OFFSET('Sanitation Data'!$I$4,0,10*ROW('Sanitation Data'!I45)),NA())</f>
        <v>#N/A</v>
      </c>
      <c r="AV51" s="518" t="e">
        <f ca="1">+IF(AND(ISNUMBER(OFFSET('Sanitation Data'!$I$6,0,10*ROW('Sanitation Data'!I45))),'Data Summary'!DK51="Yes"),OFFSET('Sanitation Data'!$I$6,0,10*ROW('Sanitation Data'!I45)),NA())</f>
        <v>#N/A</v>
      </c>
      <c r="AW51" s="518" t="e">
        <f ca="1">+IF(AND(ISNUMBER(OFFSET('Sanitation Data'!$I$10,0,10*ROW('Sanitation Data'!I45))),'Data Summary'!DL51="Yes"),OFFSET('Sanitation Data'!$I$10,0,10*ROW('Sanitation Data'!I45)),NA())</f>
        <v>#N/A</v>
      </c>
      <c r="AX51" s="518" t="e">
        <f ca="1">+IF(AND(ISNUMBER(OFFSET('Sanitation Data'!$I$11,0,10*ROW('Sanitation Data'!I45))),'Data Summary'!DM51="Yes"),OFFSET('Sanitation Data'!$I$11,0,10*ROW('Sanitation Data'!I45)),NA())</f>
        <v>#N/A</v>
      </c>
      <c r="AY51" s="518" t="e">
        <f ca="1">+IF(AND(ISNUMBER(OFFSET('Sanitation Data'!$I$12,0,10*ROW('Sanitation Data'!I45))),'Data Summary'!DN51="Yes"),OFFSET('Sanitation Data'!$I$12,0,10*ROW('Sanitation Data'!I45)),NA())</f>
        <v>#N/A</v>
      </c>
      <c r="AZ51" s="519" t="e">
        <f ca="1">+IF(AND(ISNUMBER(OFFSET('Hygiene Data'!$D$5,0,10*ROW('Hygiene Data'!D45))),'Data Summary'!DO51="Yes"),OFFSET('Hygiene Data'!$D$5,0,10*ROW('Hygiene Data'!D45)),NA())</f>
        <v>#N/A</v>
      </c>
      <c r="BA51" s="519" t="e">
        <f ca="1">+IF(AND(ISNUMBER(OFFSET('Hygiene Data'!$D$7,0,10*ROW('Hygiene Data'!D45))),'Data Summary'!DP51="Yes"),OFFSET('Hygiene Data'!$D$7,0,10*ROW('Hygiene Data'!D45)),NA())</f>
        <v>#N/A</v>
      </c>
      <c r="BB51" s="519" t="e">
        <f ca="1">+IF(AND(ISNUMBER(OFFSET('Hygiene Data'!$D$9,0,10*ROW('Hygiene Data'!D45))),'Data Summary'!DQ51="Yes"),OFFSET('Hygiene Data'!$D$9,0,10*ROW('Hygiene Data'!D45)),NA())</f>
        <v>#N/A</v>
      </c>
      <c r="BC51" s="519" t="e">
        <f ca="1">+IF(AND(ISNUMBER(OFFSET('Hygiene Data'!$E$5,0,10*ROW('Hygiene Data'!E45))),'Data Summary'!DR51="Yes"),OFFSET('Hygiene Data'!$E$5,0,10*ROW('Hygiene Data'!E45)),NA())</f>
        <v>#N/A</v>
      </c>
      <c r="BD51" s="519" t="e">
        <f ca="1">+IF(AND(ISNUMBER(OFFSET('Hygiene Data'!$E$7,0,10*ROW('Hygiene Data'!E45))),'Data Summary'!DS51="Yes"),OFFSET('Hygiene Data'!$E$7,0,10*ROW('Hygiene Data'!E45)),NA())</f>
        <v>#N/A</v>
      </c>
      <c r="BE51" s="519" t="e">
        <f ca="1">+IF(AND(ISNUMBER(OFFSET('Hygiene Data'!$E$9,0,10*ROW('Hygiene Data'!E45))),'Data Summary'!DT51="Yes"),OFFSET('Hygiene Data'!$E$9,0,10*ROW('Hygiene Data'!E45)),NA())</f>
        <v>#N/A</v>
      </c>
      <c r="BF51" s="519" t="e">
        <f ca="1">+IF(AND(ISNUMBER(OFFSET('Hygiene Data'!$F$5,0,10*ROW('Hygiene Data'!F45))),'Data Summary'!DU51="Yes"),OFFSET('Hygiene Data'!$F$5,0,10*ROW('Hygiene Data'!F45)),NA())</f>
        <v>#N/A</v>
      </c>
      <c r="BG51" s="519" t="e">
        <f ca="1">+IF(AND(ISNUMBER(OFFSET('Hygiene Data'!$F$7,0,10*ROW('Hygiene Data'!F45))),'Data Summary'!DV51="Yes"),OFFSET('Hygiene Data'!$F$7,0,10*ROW('Hygiene Data'!F45)),NA())</f>
        <v>#N/A</v>
      </c>
      <c r="BH51" s="519" t="e">
        <f ca="1">+IF(AND(ISNUMBER(OFFSET('Hygiene Data'!$F$9,0,10*ROW('Hygiene Data'!F45))),'Data Summary'!DW51="Yes"),OFFSET('Hygiene Data'!$F$9,0,10*ROW('Hygiene Data'!F45)),NA())</f>
        <v>#N/A</v>
      </c>
      <c r="BI51" s="519" t="e">
        <f ca="1">+IF(AND(ISNUMBER(OFFSET('Hygiene Data'!$G$5,0,10*ROW('Hygiene Data'!G45))),'Data Summary'!DX51="Yes"),OFFSET('Hygiene Data'!$G$5,0,10*ROW('Hygiene Data'!G45)),NA())</f>
        <v>#N/A</v>
      </c>
      <c r="BJ51" s="519" t="e">
        <f ca="1">+IF(AND(ISNUMBER(OFFSET('Hygiene Data'!$G$7,0,10*ROW('Hygiene Data'!G45))),'Data Summary'!DY51="Yes"),OFFSET('Hygiene Data'!$G$7,0,10*ROW('Hygiene Data'!G45)),NA())</f>
        <v>#N/A</v>
      </c>
      <c r="BK51" s="519" t="e">
        <f ca="1">+IF(AND(ISNUMBER(OFFSET('Hygiene Data'!$G$9,0,10*ROW('Hygiene Data'!G45))),'Data Summary'!DZ51="Yes"),OFFSET('Hygiene Data'!$G$9,0,10*ROW('Hygiene Data'!G45)),NA())</f>
        <v>#N/A</v>
      </c>
      <c r="BL51" s="519" t="e">
        <f ca="1">+IF(AND(ISNUMBER(OFFSET('Hygiene Data'!$H$5,0,10*ROW('Hygiene Data'!H45))),'Data Summary'!EA51="Yes"),OFFSET('Hygiene Data'!$H$5,0,10*ROW('Hygiene Data'!H45)),NA())</f>
        <v>#N/A</v>
      </c>
      <c r="BM51" s="519" t="e">
        <f ca="1">+IF(AND(ISNUMBER(OFFSET('Hygiene Data'!$H$7,0,10*ROW('Hygiene Data'!H45))),'Data Summary'!EB51="Yes"),OFFSET('Hygiene Data'!$H$7,0,10*ROW('Hygiene Data'!H45)),NA())</f>
        <v>#N/A</v>
      </c>
      <c r="BN51" s="519" t="e">
        <f ca="1">+IF(AND(ISNUMBER(OFFSET('Hygiene Data'!$H$9,0,10*ROW('Hygiene Data'!H45))),'Data Summary'!EC51="Yes"),OFFSET('Hygiene Data'!$H$9,0,10*ROW('Hygiene Data'!H45)),NA())</f>
        <v>#N/A</v>
      </c>
      <c r="BO51" s="519" t="e">
        <f ca="1">+IF(AND(ISNUMBER(OFFSET('Hygiene Data'!$I$5,0,10*ROW('Hygiene Data'!I45))),'Data Summary'!ED51="Yes"),OFFSET('Hygiene Data'!$I$5,0,10*ROW('Hygiene Data'!I45)),NA())</f>
        <v>#N/A</v>
      </c>
      <c r="BP51" s="519" t="e">
        <f ca="1">+IF(AND(ISNUMBER(OFFSET('Hygiene Data'!$I$7,0,10*ROW('Hygiene Data'!I45))),'Data Summary'!EE51="Yes"),OFFSET('Hygiene Data'!$I$7,0,10*ROW('Hygiene Data'!I45)),NA())</f>
        <v>#N/A</v>
      </c>
      <c r="BQ51" s="519" t="e">
        <f ca="1">+IF(AND(ISNUMBER(OFFSET('Hygiene Data'!$I$9,0,10*ROW('Hygiene Data'!I45))),'Data Summary'!EF51="Yes"),OFFSET('Hygiene Data'!$I$9,0,10*ROW('Hygiene Data'!I45)),NA())</f>
        <v>#N/A</v>
      </c>
    </row>
    <row r="52" spans="1:69" x14ac:dyDescent="0.25">
      <c r="A52" s="515" t="e">
        <f ca="1">+RIGHT('Data Summary'!A52,LEN('Data Summary'!A52)-9)</f>
        <v>#VALUE!</v>
      </c>
      <c r="B52" s="489" t="str">
        <f ca="1">+IF(ISTEXT('Data Summary'!B52),'Data Summary'!B52,"")</f>
        <v/>
      </c>
      <c r="C52" s="516" t="e">
        <f ca="1">+VALUE('Data Summary'!C52)</f>
        <v>#VALUE!</v>
      </c>
      <c r="D52" s="517" t="e">
        <f ca="1">+IF(AND(ISNUMBER(OFFSET('Water Data'!$D$4,0,10*ROW('Water Data'!D46))),'Data Summary'!BS52="Yes"),100-OFFSET('Water Data'!$D$4,0,10*ROW('Water Data'!D46)),NA())</f>
        <v>#N/A</v>
      </c>
      <c r="E52" s="517" t="e">
        <f ca="1">+IF(AND(ISNUMBER(OFFSET('Water Data'!$D$6,0,10*ROW('Water Data'!D46))),'Data Summary'!BT52="Yes"),OFFSET('Water Data'!$D$6,0,10*ROW('Water Data'!D46)),NA())</f>
        <v>#N/A</v>
      </c>
      <c r="F52" s="517" t="e">
        <f ca="1">+IF(AND(ISNUMBER(OFFSET('Water Data'!$D$9,0,10*ROW('Water Data'!D46))),'Data Summary'!BU52="Yes"),OFFSET('Water Data'!$D$9,0,10*ROW('Water Data'!D46)),NA())</f>
        <v>#N/A</v>
      </c>
      <c r="G52" s="517" t="e">
        <f ca="1">+IF(AND(ISNUMBER(OFFSET('Water Data'!$E$4,0,10*ROW('Water Data'!E46))),'Data Summary'!BV52="Yes"),100-OFFSET('Water Data'!$E$4,0,10*ROW('Water Data'!E46)),NA())</f>
        <v>#N/A</v>
      </c>
      <c r="H52" s="517" t="e">
        <f ca="1">+IF(AND(ISNUMBER(OFFSET('Water Data'!$E$6,0,10*ROW('Water Data'!E46))),'Data Summary'!BW52="Yes"),OFFSET('Water Data'!$E$6,0,10*ROW('Water Data'!E46)),NA())</f>
        <v>#N/A</v>
      </c>
      <c r="I52" s="517" t="e">
        <f ca="1">+IF(AND(ISNUMBER(OFFSET('Water Data'!$E$9,0,10*ROW('Water Data'!E46))),'Data Summary'!BX52="Yes"),OFFSET('Water Data'!$E$9,0,10*ROW('Water Data'!E46)),NA())</f>
        <v>#N/A</v>
      </c>
      <c r="J52" s="517" t="e">
        <f ca="1">+IF(AND(ISNUMBER(OFFSET('Water Data'!$F$4,0,10*ROW('Water Data'!F46))),'Data Summary'!BY52="Yes"),100-OFFSET('Water Data'!$F$4,0,10*ROW('Water Data'!F46)),NA())</f>
        <v>#N/A</v>
      </c>
      <c r="K52" s="517" t="e">
        <f ca="1">+IF(AND(ISNUMBER(OFFSET('Water Data'!$F$6,0,10*ROW('Water Data'!F46))),'Data Summary'!BZ52="Yes"),OFFSET('Water Data'!$F$6,0,10*ROW('Water Data'!F46)),NA())</f>
        <v>#N/A</v>
      </c>
      <c r="L52" s="517" t="e">
        <f ca="1">+IF(AND(ISNUMBER(OFFSET('Water Data'!$F$9,0,10*ROW('Water Data'!F46))),'Data Summary'!CA52="Yes"),OFFSET('Water Data'!$F$9,0,10*ROW('Water Data'!F46)),NA())</f>
        <v>#N/A</v>
      </c>
      <c r="M52" s="517" t="e">
        <f ca="1">+IF(AND(ISNUMBER(OFFSET('Water Data'!$G$4,0,10*ROW('Water Data'!G46))),'Data Summary'!CB52="Yes"),100-OFFSET('Water Data'!$G$4,0,10*ROW('Water Data'!G46)),NA())</f>
        <v>#N/A</v>
      </c>
      <c r="N52" s="517" t="e">
        <f ca="1">+IF(AND(ISNUMBER(OFFSET('Water Data'!$G$6,0,10*ROW('Water Data'!G46))),'Data Summary'!CC52="Yes"),OFFSET('Water Data'!$G$6,0,10*ROW('Water Data'!G46)),NA())</f>
        <v>#N/A</v>
      </c>
      <c r="O52" s="517" t="e">
        <f ca="1">+IF(AND(ISNUMBER(OFFSET('Water Data'!$G$9,0,10*ROW('Water Data'!G46))),'Data Summary'!CD52="Yes"),OFFSET('Water Data'!$G$9,0,10*ROW('Water Data'!G46)),NA())</f>
        <v>#N/A</v>
      </c>
      <c r="P52" s="517" t="e">
        <f ca="1">+IF(AND(ISNUMBER(OFFSET('Water Data'!$H$4,0,10*ROW('Water Data'!H46))),'Data Summary'!CE52="Yes"),100-OFFSET('Water Data'!$H$4,0,10*ROW('Water Data'!H46)),NA())</f>
        <v>#N/A</v>
      </c>
      <c r="Q52" s="517" t="e">
        <f ca="1">+IF(AND(ISNUMBER(OFFSET('Water Data'!$H$6,0,10*ROW('Water Data'!H46))),'Data Summary'!CF52="Yes"),OFFSET('Water Data'!$H$6,0,10*ROW('Water Data'!H46)),NA())</f>
        <v>#N/A</v>
      </c>
      <c r="R52" s="517" t="e">
        <f ca="1">+IF(AND(ISNUMBER(OFFSET('Water Data'!$H$9,0,10*ROW('Water Data'!H46))),'Data Summary'!CG52="Yes"),OFFSET('Water Data'!$H$9,0,10*ROW('Water Data'!H46)),NA())</f>
        <v>#N/A</v>
      </c>
      <c r="S52" s="517" t="e">
        <f ca="1">+IF(AND(ISNUMBER(OFFSET('Water Data'!$I$4,0,10*ROW('Water Data'!I46))),'Data Summary'!CH52="Yes"),100-OFFSET('Water Data'!$I$4,0,10*ROW('Water Data'!I46)),NA())</f>
        <v>#N/A</v>
      </c>
      <c r="T52" s="517" t="e">
        <f ca="1">+IF(AND(ISNUMBER(OFFSET('Water Data'!$I$6,0,10*ROW('Water Data'!I46))),'Data Summary'!CI52="Yes"),OFFSET('Water Data'!$I$6,0,10*ROW('Water Data'!I46)),NA())</f>
        <v>#N/A</v>
      </c>
      <c r="U52" s="517" t="e">
        <f ca="1">+IF(AND(ISNUMBER(OFFSET('Water Data'!$I$9,0,10*ROW('Water Data'!I46))),'Data Summary'!CJ52="Yes"),OFFSET('Water Data'!$I$9,0,10*ROW('Water Data'!I46)),NA())</f>
        <v>#N/A</v>
      </c>
      <c r="V52" s="518" t="e">
        <f ca="1">+IF(AND(ISNUMBER(OFFSET('Sanitation Data'!$D$4,0,10*ROW('Sanitation Data'!D46))),'Data Summary'!CK52="Yes"),100-OFFSET('Sanitation Data'!$D$4,0,10*ROW('Sanitation Data'!D46)),NA())</f>
        <v>#N/A</v>
      </c>
      <c r="W52" s="518" t="e">
        <f ca="1">+IF(AND(ISNUMBER(OFFSET('Sanitation Data'!$D$6,0,10*ROW('Sanitation Data'!D46))),'Data Summary'!CL52="Yes"),OFFSET('Sanitation Data'!$D$6,0,10*ROW('Sanitation Data'!D46)),NA())</f>
        <v>#N/A</v>
      </c>
      <c r="X52" s="518" t="e">
        <f ca="1">+IF(AND(ISNUMBER(OFFSET('Sanitation Data'!$D$10,0,10*ROW('Sanitation Data'!D46))),'Data Summary'!CM52="Yes"),OFFSET('Sanitation Data'!$D$10,0,10*ROW('Sanitation Data'!D46)),NA())</f>
        <v>#N/A</v>
      </c>
      <c r="Y52" s="518" t="e">
        <f ca="1">+IF(AND(ISNUMBER(OFFSET('Sanitation Data'!$D$11,0,10*ROW('Sanitation Data'!D46))),'Data Summary'!CN52="Yes"),OFFSET('Sanitation Data'!$D$11,0,10*ROW('Sanitation Data'!D46)),NA())</f>
        <v>#N/A</v>
      </c>
      <c r="Z52" s="518" t="e">
        <f ca="1">+IF(AND(ISNUMBER(OFFSET('Sanitation Data'!$D$12,0,10*ROW('Sanitation Data'!D46))),'Data Summary'!CO52="Yes"),OFFSET('Sanitation Data'!$D$12,0,10*ROW('Sanitation Data'!D46)),NA())</f>
        <v>#N/A</v>
      </c>
      <c r="AA52" s="518" t="e">
        <f ca="1">+IF(AND(ISNUMBER(OFFSET('Sanitation Data'!$E$4,0,10*ROW('Sanitation Data'!E46))),'Data Summary'!CP52="Yes"),100-OFFSET('Sanitation Data'!$E$4,0,10*ROW('Sanitation Data'!E46)),NA())</f>
        <v>#N/A</v>
      </c>
      <c r="AB52" s="518" t="e">
        <f ca="1">+IF(AND(ISNUMBER(OFFSET('Sanitation Data'!$E$6,0,10*ROW('Sanitation Data'!E46))),'Data Summary'!CQ52="Yes"),OFFSET('Sanitation Data'!$E$6,0,10*ROW('Sanitation Data'!E46)),NA())</f>
        <v>#N/A</v>
      </c>
      <c r="AC52" s="518" t="e">
        <f ca="1">+IF(AND(ISNUMBER(OFFSET('Sanitation Data'!$E$10,0,10*ROW('Sanitation Data'!E46))),'Data Summary'!CR52="Yes"),OFFSET('Sanitation Data'!$E$10,0,10*ROW('Sanitation Data'!E46)),NA())</f>
        <v>#N/A</v>
      </c>
      <c r="AD52" s="518" t="e">
        <f ca="1">+IF(AND(ISNUMBER(OFFSET('Sanitation Data'!$E$11,0,10*ROW('Sanitation Data'!E46))),'Data Summary'!CS52="Yes"),OFFSET('Sanitation Data'!$E$11,0,10*ROW('Sanitation Data'!E46)),NA())</f>
        <v>#N/A</v>
      </c>
      <c r="AE52" s="518" t="e">
        <f ca="1">+IF(AND(ISNUMBER(OFFSET('Sanitation Data'!$E$12,0,10*ROW('Sanitation Data'!E46))),'Data Summary'!CT52="Yes"),OFFSET('Sanitation Data'!$E$12,0,10*ROW('Sanitation Data'!E46)),NA())</f>
        <v>#N/A</v>
      </c>
      <c r="AF52" s="518" t="e">
        <f ca="1">+IF(AND(ISNUMBER(OFFSET('Sanitation Data'!$F$4,0,10*ROW('Sanitation Data'!F46))),'Data Summary'!CU52="Yes"),100-OFFSET('Sanitation Data'!$F$4,0,10*ROW('Sanitation Data'!F46)),NA())</f>
        <v>#N/A</v>
      </c>
      <c r="AG52" s="518" t="e">
        <f ca="1">+IF(AND(ISNUMBER(OFFSET('Sanitation Data'!$F$6,0,10*ROW('Sanitation Data'!F46))),'Data Summary'!CV52="Yes"),OFFSET('Sanitation Data'!$F$6,0,10*ROW('Sanitation Data'!F46)),NA())</f>
        <v>#N/A</v>
      </c>
      <c r="AH52" s="518" t="e">
        <f ca="1">+IF(AND(ISNUMBER(OFFSET('Sanitation Data'!$F$10,0,10*ROW('Sanitation Data'!F46))),'Data Summary'!CW52="Yes"),OFFSET('Sanitation Data'!$F$10,0,10*ROW('Sanitation Data'!F46)),NA())</f>
        <v>#N/A</v>
      </c>
      <c r="AI52" s="518" t="e">
        <f ca="1">+IF(AND(ISNUMBER(OFFSET('Sanitation Data'!$F$11,0,10*ROW('Sanitation Data'!F46))),'Data Summary'!CX52="Yes"),OFFSET('Sanitation Data'!$F$11,0,10*ROW('Sanitation Data'!F46)),NA())</f>
        <v>#N/A</v>
      </c>
      <c r="AJ52" s="518" t="e">
        <f ca="1">+IF(AND(ISNUMBER(OFFSET('Sanitation Data'!$F$12,0,10*ROW('Sanitation Data'!F46))),'Data Summary'!CY52="Yes"),OFFSET('Sanitation Data'!$F$12,0,10*ROW('Sanitation Data'!F46)),NA())</f>
        <v>#N/A</v>
      </c>
      <c r="AK52" s="518" t="e">
        <f ca="1">+IF(AND(ISNUMBER(OFFSET('Sanitation Data'!$G$4,0,10*ROW('Sanitation Data'!G46))),'Data Summary'!CZ52="Yes"),100-OFFSET('Sanitation Data'!$G$4,0,10*ROW('Sanitation Data'!G46)),NA())</f>
        <v>#N/A</v>
      </c>
      <c r="AL52" s="518" t="e">
        <f ca="1">+IF(AND(ISNUMBER(OFFSET('Sanitation Data'!$G$6,0,10*ROW('Sanitation Data'!G46))),'Data Summary'!DA52="Yes"),OFFSET('Sanitation Data'!$G$6,0,10*ROW('Sanitation Data'!G46)),NA())</f>
        <v>#N/A</v>
      </c>
      <c r="AM52" s="518" t="e">
        <f ca="1">+IF(AND(ISNUMBER(OFFSET('Sanitation Data'!$G$10,0,10*ROW('Sanitation Data'!G46))),'Data Summary'!DB52="Yes"),OFFSET('Sanitation Data'!$G$10,0,10*ROW('Sanitation Data'!G46)),NA())</f>
        <v>#N/A</v>
      </c>
      <c r="AN52" s="518" t="e">
        <f ca="1">+IF(AND(ISNUMBER(OFFSET('Sanitation Data'!$G$11,0,10*ROW('Sanitation Data'!G46))),'Data Summary'!DC52="Yes"),OFFSET('Sanitation Data'!$G$11,0,10*ROW('Sanitation Data'!G46)),NA())</f>
        <v>#N/A</v>
      </c>
      <c r="AO52" s="518" t="e">
        <f ca="1">+IF(AND(ISNUMBER(OFFSET('Sanitation Data'!$G$12,0,10*ROW('Sanitation Data'!G46))),'Data Summary'!DD52="Yes"),OFFSET('Sanitation Data'!$G$12,0,10*ROW('Sanitation Data'!G46)),NA())</f>
        <v>#N/A</v>
      </c>
      <c r="AP52" s="518" t="e">
        <f ca="1">+IF(AND(ISNUMBER(OFFSET('Sanitation Data'!$H$4,0,10*ROW('Sanitation Data'!H46))),'Data Summary'!DE52="Yes"),100-OFFSET('Sanitation Data'!$H$4,0,10*ROW('Sanitation Data'!H46)),NA())</f>
        <v>#N/A</v>
      </c>
      <c r="AQ52" s="518" t="e">
        <f ca="1">+IF(AND(ISNUMBER(OFFSET('Sanitation Data'!$H$6,0,10*ROW('Sanitation Data'!H46))),'Data Summary'!DF52="Yes"),OFFSET('Sanitation Data'!$H$6,0,10*ROW('Sanitation Data'!H46)),NA())</f>
        <v>#N/A</v>
      </c>
      <c r="AR52" s="518" t="e">
        <f ca="1">+IF(AND(ISNUMBER(OFFSET('Sanitation Data'!$H$10,0,10*ROW('Sanitation Data'!H46))),'Data Summary'!DG52="Yes"),OFFSET('Sanitation Data'!$H$10,0,10*ROW('Sanitation Data'!H46)),NA())</f>
        <v>#N/A</v>
      </c>
      <c r="AS52" s="518" t="e">
        <f ca="1">+IF(AND(ISNUMBER(OFFSET('Sanitation Data'!$H$11,0,10*ROW('Sanitation Data'!H46))),'Data Summary'!DH52="Yes"),OFFSET('Sanitation Data'!$H$11,0,10*ROW('Sanitation Data'!H46)),NA())</f>
        <v>#N/A</v>
      </c>
      <c r="AT52" s="518" t="e">
        <f ca="1">+IF(AND(ISNUMBER(OFFSET('Sanitation Data'!$H$12,0,10*ROW('Sanitation Data'!H46))),'Data Summary'!DI52="Yes"),OFFSET('Sanitation Data'!$H$12,0,10*ROW('Sanitation Data'!H46)),NA())</f>
        <v>#N/A</v>
      </c>
      <c r="AU52" s="518" t="e">
        <f ca="1">+IF(AND(ISNUMBER(OFFSET('Sanitation Data'!$I$4,0,10*ROW('Sanitation Data'!I46))),'Data Summary'!DJ52="Yes"),100-OFFSET('Sanitation Data'!$I$4,0,10*ROW('Sanitation Data'!I46)),NA())</f>
        <v>#N/A</v>
      </c>
      <c r="AV52" s="518" t="e">
        <f ca="1">+IF(AND(ISNUMBER(OFFSET('Sanitation Data'!$I$6,0,10*ROW('Sanitation Data'!I46))),'Data Summary'!DK52="Yes"),OFFSET('Sanitation Data'!$I$6,0,10*ROW('Sanitation Data'!I46)),NA())</f>
        <v>#N/A</v>
      </c>
      <c r="AW52" s="518" t="e">
        <f ca="1">+IF(AND(ISNUMBER(OFFSET('Sanitation Data'!$I$10,0,10*ROW('Sanitation Data'!I46))),'Data Summary'!DL52="Yes"),OFFSET('Sanitation Data'!$I$10,0,10*ROW('Sanitation Data'!I46)),NA())</f>
        <v>#N/A</v>
      </c>
      <c r="AX52" s="518" t="e">
        <f ca="1">+IF(AND(ISNUMBER(OFFSET('Sanitation Data'!$I$11,0,10*ROW('Sanitation Data'!I46))),'Data Summary'!DM52="Yes"),OFFSET('Sanitation Data'!$I$11,0,10*ROW('Sanitation Data'!I46)),NA())</f>
        <v>#N/A</v>
      </c>
      <c r="AY52" s="518" t="e">
        <f ca="1">+IF(AND(ISNUMBER(OFFSET('Sanitation Data'!$I$12,0,10*ROW('Sanitation Data'!I46))),'Data Summary'!DN52="Yes"),OFFSET('Sanitation Data'!$I$12,0,10*ROW('Sanitation Data'!I46)),NA())</f>
        <v>#N/A</v>
      </c>
      <c r="AZ52" s="519" t="e">
        <f ca="1">+IF(AND(ISNUMBER(OFFSET('Hygiene Data'!$D$5,0,10*ROW('Hygiene Data'!D46))),'Data Summary'!DO52="Yes"),OFFSET('Hygiene Data'!$D$5,0,10*ROW('Hygiene Data'!D46)),NA())</f>
        <v>#N/A</v>
      </c>
      <c r="BA52" s="519" t="e">
        <f ca="1">+IF(AND(ISNUMBER(OFFSET('Hygiene Data'!$D$7,0,10*ROW('Hygiene Data'!D46))),'Data Summary'!DP52="Yes"),OFFSET('Hygiene Data'!$D$7,0,10*ROW('Hygiene Data'!D46)),NA())</f>
        <v>#N/A</v>
      </c>
      <c r="BB52" s="519" t="e">
        <f ca="1">+IF(AND(ISNUMBER(OFFSET('Hygiene Data'!$D$9,0,10*ROW('Hygiene Data'!D46))),'Data Summary'!DQ52="Yes"),OFFSET('Hygiene Data'!$D$9,0,10*ROW('Hygiene Data'!D46)),NA())</f>
        <v>#N/A</v>
      </c>
      <c r="BC52" s="519" t="e">
        <f ca="1">+IF(AND(ISNUMBER(OFFSET('Hygiene Data'!$E$5,0,10*ROW('Hygiene Data'!E46))),'Data Summary'!DR52="Yes"),OFFSET('Hygiene Data'!$E$5,0,10*ROW('Hygiene Data'!E46)),NA())</f>
        <v>#N/A</v>
      </c>
      <c r="BD52" s="519" t="e">
        <f ca="1">+IF(AND(ISNUMBER(OFFSET('Hygiene Data'!$E$7,0,10*ROW('Hygiene Data'!E46))),'Data Summary'!DS52="Yes"),OFFSET('Hygiene Data'!$E$7,0,10*ROW('Hygiene Data'!E46)),NA())</f>
        <v>#N/A</v>
      </c>
      <c r="BE52" s="519" t="e">
        <f ca="1">+IF(AND(ISNUMBER(OFFSET('Hygiene Data'!$E$9,0,10*ROW('Hygiene Data'!E46))),'Data Summary'!DT52="Yes"),OFFSET('Hygiene Data'!$E$9,0,10*ROW('Hygiene Data'!E46)),NA())</f>
        <v>#N/A</v>
      </c>
      <c r="BF52" s="519" t="e">
        <f ca="1">+IF(AND(ISNUMBER(OFFSET('Hygiene Data'!$F$5,0,10*ROW('Hygiene Data'!F46))),'Data Summary'!DU52="Yes"),OFFSET('Hygiene Data'!$F$5,0,10*ROW('Hygiene Data'!F46)),NA())</f>
        <v>#N/A</v>
      </c>
      <c r="BG52" s="519" t="e">
        <f ca="1">+IF(AND(ISNUMBER(OFFSET('Hygiene Data'!$F$7,0,10*ROW('Hygiene Data'!F46))),'Data Summary'!DV52="Yes"),OFFSET('Hygiene Data'!$F$7,0,10*ROW('Hygiene Data'!F46)),NA())</f>
        <v>#N/A</v>
      </c>
      <c r="BH52" s="519" t="e">
        <f ca="1">+IF(AND(ISNUMBER(OFFSET('Hygiene Data'!$F$9,0,10*ROW('Hygiene Data'!F46))),'Data Summary'!DW52="Yes"),OFFSET('Hygiene Data'!$F$9,0,10*ROW('Hygiene Data'!F46)),NA())</f>
        <v>#N/A</v>
      </c>
      <c r="BI52" s="519" t="e">
        <f ca="1">+IF(AND(ISNUMBER(OFFSET('Hygiene Data'!$G$5,0,10*ROW('Hygiene Data'!G46))),'Data Summary'!DX52="Yes"),OFFSET('Hygiene Data'!$G$5,0,10*ROW('Hygiene Data'!G46)),NA())</f>
        <v>#N/A</v>
      </c>
      <c r="BJ52" s="519" t="e">
        <f ca="1">+IF(AND(ISNUMBER(OFFSET('Hygiene Data'!$G$7,0,10*ROW('Hygiene Data'!G46))),'Data Summary'!DY52="Yes"),OFFSET('Hygiene Data'!$G$7,0,10*ROW('Hygiene Data'!G46)),NA())</f>
        <v>#N/A</v>
      </c>
      <c r="BK52" s="519" t="e">
        <f ca="1">+IF(AND(ISNUMBER(OFFSET('Hygiene Data'!$G$9,0,10*ROW('Hygiene Data'!G46))),'Data Summary'!DZ52="Yes"),OFFSET('Hygiene Data'!$G$9,0,10*ROW('Hygiene Data'!G46)),NA())</f>
        <v>#N/A</v>
      </c>
      <c r="BL52" s="519" t="e">
        <f ca="1">+IF(AND(ISNUMBER(OFFSET('Hygiene Data'!$H$5,0,10*ROW('Hygiene Data'!H46))),'Data Summary'!EA52="Yes"),OFFSET('Hygiene Data'!$H$5,0,10*ROW('Hygiene Data'!H46)),NA())</f>
        <v>#N/A</v>
      </c>
      <c r="BM52" s="519" t="e">
        <f ca="1">+IF(AND(ISNUMBER(OFFSET('Hygiene Data'!$H$7,0,10*ROW('Hygiene Data'!H46))),'Data Summary'!EB52="Yes"),OFFSET('Hygiene Data'!$H$7,0,10*ROW('Hygiene Data'!H46)),NA())</f>
        <v>#N/A</v>
      </c>
      <c r="BN52" s="519" t="e">
        <f ca="1">+IF(AND(ISNUMBER(OFFSET('Hygiene Data'!$H$9,0,10*ROW('Hygiene Data'!H46))),'Data Summary'!EC52="Yes"),OFFSET('Hygiene Data'!$H$9,0,10*ROW('Hygiene Data'!H46)),NA())</f>
        <v>#N/A</v>
      </c>
      <c r="BO52" s="519" t="e">
        <f ca="1">+IF(AND(ISNUMBER(OFFSET('Hygiene Data'!$I$5,0,10*ROW('Hygiene Data'!I46))),'Data Summary'!ED52="Yes"),OFFSET('Hygiene Data'!$I$5,0,10*ROW('Hygiene Data'!I46)),NA())</f>
        <v>#N/A</v>
      </c>
      <c r="BP52" s="519" t="e">
        <f ca="1">+IF(AND(ISNUMBER(OFFSET('Hygiene Data'!$I$7,0,10*ROW('Hygiene Data'!I46))),'Data Summary'!EE52="Yes"),OFFSET('Hygiene Data'!$I$7,0,10*ROW('Hygiene Data'!I46)),NA())</f>
        <v>#N/A</v>
      </c>
      <c r="BQ52" s="519" t="e">
        <f ca="1">+IF(AND(ISNUMBER(OFFSET('Hygiene Data'!$I$9,0,10*ROW('Hygiene Data'!I46))),'Data Summary'!EF52="Yes"),OFFSET('Hygiene Data'!$I$9,0,10*ROW('Hygiene Data'!I46)),NA())</f>
        <v>#N/A</v>
      </c>
    </row>
    <row r="53" spans="1:69" x14ac:dyDescent="0.25">
      <c r="A53" s="515" t="e">
        <f ca="1">+RIGHT('Data Summary'!A53,LEN('Data Summary'!A53)-9)</f>
        <v>#VALUE!</v>
      </c>
      <c r="B53" s="489" t="str">
        <f ca="1">+IF(ISTEXT('Data Summary'!B53),'Data Summary'!B53,"")</f>
        <v/>
      </c>
      <c r="C53" s="516" t="e">
        <f ca="1">+VALUE('Data Summary'!C53)</f>
        <v>#VALUE!</v>
      </c>
      <c r="D53" s="517" t="e">
        <f ca="1">+IF(AND(ISNUMBER(OFFSET('Water Data'!$D$4,0,10*ROW('Water Data'!D47))),'Data Summary'!BS53="Yes"),100-OFFSET('Water Data'!$D$4,0,10*ROW('Water Data'!D47)),NA())</f>
        <v>#N/A</v>
      </c>
      <c r="E53" s="517" t="e">
        <f ca="1">+IF(AND(ISNUMBER(OFFSET('Water Data'!$D$6,0,10*ROW('Water Data'!D47))),'Data Summary'!BT53="Yes"),OFFSET('Water Data'!$D$6,0,10*ROW('Water Data'!D47)),NA())</f>
        <v>#N/A</v>
      </c>
      <c r="F53" s="517" t="e">
        <f ca="1">+IF(AND(ISNUMBER(OFFSET('Water Data'!$D$9,0,10*ROW('Water Data'!D47))),'Data Summary'!BU53="Yes"),OFFSET('Water Data'!$D$9,0,10*ROW('Water Data'!D47)),NA())</f>
        <v>#N/A</v>
      </c>
      <c r="G53" s="517" t="e">
        <f ca="1">+IF(AND(ISNUMBER(OFFSET('Water Data'!$E$4,0,10*ROW('Water Data'!E47))),'Data Summary'!BV53="Yes"),100-OFFSET('Water Data'!$E$4,0,10*ROW('Water Data'!E47)),NA())</f>
        <v>#N/A</v>
      </c>
      <c r="H53" s="517" t="e">
        <f ca="1">+IF(AND(ISNUMBER(OFFSET('Water Data'!$E$6,0,10*ROW('Water Data'!E47))),'Data Summary'!BW53="Yes"),OFFSET('Water Data'!$E$6,0,10*ROW('Water Data'!E47)),NA())</f>
        <v>#N/A</v>
      </c>
      <c r="I53" s="517" t="e">
        <f ca="1">+IF(AND(ISNUMBER(OFFSET('Water Data'!$E$9,0,10*ROW('Water Data'!E47))),'Data Summary'!BX53="Yes"),OFFSET('Water Data'!$E$9,0,10*ROW('Water Data'!E47)),NA())</f>
        <v>#N/A</v>
      </c>
      <c r="J53" s="517" t="e">
        <f ca="1">+IF(AND(ISNUMBER(OFFSET('Water Data'!$F$4,0,10*ROW('Water Data'!F47))),'Data Summary'!BY53="Yes"),100-OFFSET('Water Data'!$F$4,0,10*ROW('Water Data'!F47)),NA())</f>
        <v>#N/A</v>
      </c>
      <c r="K53" s="517" t="e">
        <f ca="1">+IF(AND(ISNUMBER(OFFSET('Water Data'!$F$6,0,10*ROW('Water Data'!F47))),'Data Summary'!BZ53="Yes"),OFFSET('Water Data'!$F$6,0,10*ROW('Water Data'!F47)),NA())</f>
        <v>#N/A</v>
      </c>
      <c r="L53" s="517" t="e">
        <f ca="1">+IF(AND(ISNUMBER(OFFSET('Water Data'!$F$9,0,10*ROW('Water Data'!F47))),'Data Summary'!CA53="Yes"),OFFSET('Water Data'!$F$9,0,10*ROW('Water Data'!F47)),NA())</f>
        <v>#N/A</v>
      </c>
      <c r="M53" s="517" t="e">
        <f ca="1">+IF(AND(ISNUMBER(OFFSET('Water Data'!$G$4,0,10*ROW('Water Data'!G47))),'Data Summary'!CB53="Yes"),100-OFFSET('Water Data'!$G$4,0,10*ROW('Water Data'!G47)),NA())</f>
        <v>#N/A</v>
      </c>
      <c r="N53" s="517" t="e">
        <f ca="1">+IF(AND(ISNUMBER(OFFSET('Water Data'!$G$6,0,10*ROW('Water Data'!G47))),'Data Summary'!CC53="Yes"),OFFSET('Water Data'!$G$6,0,10*ROW('Water Data'!G47)),NA())</f>
        <v>#N/A</v>
      </c>
      <c r="O53" s="517" t="e">
        <f ca="1">+IF(AND(ISNUMBER(OFFSET('Water Data'!$G$9,0,10*ROW('Water Data'!G47))),'Data Summary'!CD53="Yes"),OFFSET('Water Data'!$G$9,0,10*ROW('Water Data'!G47)),NA())</f>
        <v>#N/A</v>
      </c>
      <c r="P53" s="517" t="e">
        <f ca="1">+IF(AND(ISNUMBER(OFFSET('Water Data'!$H$4,0,10*ROW('Water Data'!H47))),'Data Summary'!CE53="Yes"),100-OFFSET('Water Data'!$H$4,0,10*ROW('Water Data'!H47)),NA())</f>
        <v>#N/A</v>
      </c>
      <c r="Q53" s="517" t="e">
        <f ca="1">+IF(AND(ISNUMBER(OFFSET('Water Data'!$H$6,0,10*ROW('Water Data'!H47))),'Data Summary'!CF53="Yes"),OFFSET('Water Data'!$H$6,0,10*ROW('Water Data'!H47)),NA())</f>
        <v>#N/A</v>
      </c>
      <c r="R53" s="517" t="e">
        <f ca="1">+IF(AND(ISNUMBER(OFFSET('Water Data'!$H$9,0,10*ROW('Water Data'!H47))),'Data Summary'!CG53="Yes"),OFFSET('Water Data'!$H$9,0,10*ROW('Water Data'!H47)),NA())</f>
        <v>#N/A</v>
      </c>
      <c r="S53" s="517" t="e">
        <f ca="1">+IF(AND(ISNUMBER(OFFSET('Water Data'!$I$4,0,10*ROW('Water Data'!I47))),'Data Summary'!CH53="Yes"),100-OFFSET('Water Data'!$I$4,0,10*ROW('Water Data'!I47)),NA())</f>
        <v>#N/A</v>
      </c>
      <c r="T53" s="517" t="e">
        <f ca="1">+IF(AND(ISNUMBER(OFFSET('Water Data'!$I$6,0,10*ROW('Water Data'!I47))),'Data Summary'!CI53="Yes"),OFFSET('Water Data'!$I$6,0,10*ROW('Water Data'!I47)),NA())</f>
        <v>#N/A</v>
      </c>
      <c r="U53" s="517" t="e">
        <f ca="1">+IF(AND(ISNUMBER(OFFSET('Water Data'!$I$9,0,10*ROW('Water Data'!I47))),'Data Summary'!CJ53="Yes"),OFFSET('Water Data'!$I$9,0,10*ROW('Water Data'!I47)),NA())</f>
        <v>#N/A</v>
      </c>
      <c r="V53" s="518" t="e">
        <f ca="1">+IF(AND(ISNUMBER(OFFSET('Sanitation Data'!$D$4,0,10*ROW('Sanitation Data'!D47))),'Data Summary'!CK53="Yes"),100-OFFSET('Sanitation Data'!$D$4,0,10*ROW('Sanitation Data'!D47)),NA())</f>
        <v>#N/A</v>
      </c>
      <c r="W53" s="518" t="e">
        <f ca="1">+IF(AND(ISNUMBER(OFFSET('Sanitation Data'!$D$6,0,10*ROW('Sanitation Data'!D47))),'Data Summary'!CL53="Yes"),OFFSET('Sanitation Data'!$D$6,0,10*ROW('Sanitation Data'!D47)),NA())</f>
        <v>#N/A</v>
      </c>
      <c r="X53" s="518" t="e">
        <f ca="1">+IF(AND(ISNUMBER(OFFSET('Sanitation Data'!$D$10,0,10*ROW('Sanitation Data'!D47))),'Data Summary'!CM53="Yes"),OFFSET('Sanitation Data'!$D$10,0,10*ROW('Sanitation Data'!D47)),NA())</f>
        <v>#N/A</v>
      </c>
      <c r="Y53" s="518" t="e">
        <f ca="1">+IF(AND(ISNUMBER(OFFSET('Sanitation Data'!$D$11,0,10*ROW('Sanitation Data'!D47))),'Data Summary'!CN53="Yes"),OFFSET('Sanitation Data'!$D$11,0,10*ROW('Sanitation Data'!D47)),NA())</f>
        <v>#N/A</v>
      </c>
      <c r="Z53" s="518" t="e">
        <f ca="1">+IF(AND(ISNUMBER(OFFSET('Sanitation Data'!$D$12,0,10*ROW('Sanitation Data'!D47))),'Data Summary'!CO53="Yes"),OFFSET('Sanitation Data'!$D$12,0,10*ROW('Sanitation Data'!D47)),NA())</f>
        <v>#N/A</v>
      </c>
      <c r="AA53" s="518" t="e">
        <f ca="1">+IF(AND(ISNUMBER(OFFSET('Sanitation Data'!$E$4,0,10*ROW('Sanitation Data'!E47))),'Data Summary'!CP53="Yes"),100-OFFSET('Sanitation Data'!$E$4,0,10*ROW('Sanitation Data'!E47)),NA())</f>
        <v>#N/A</v>
      </c>
      <c r="AB53" s="518" t="e">
        <f ca="1">+IF(AND(ISNUMBER(OFFSET('Sanitation Data'!$E$6,0,10*ROW('Sanitation Data'!E47))),'Data Summary'!CQ53="Yes"),OFFSET('Sanitation Data'!$E$6,0,10*ROW('Sanitation Data'!E47)),NA())</f>
        <v>#N/A</v>
      </c>
      <c r="AC53" s="518" t="e">
        <f ca="1">+IF(AND(ISNUMBER(OFFSET('Sanitation Data'!$E$10,0,10*ROW('Sanitation Data'!E47))),'Data Summary'!CR53="Yes"),OFFSET('Sanitation Data'!$E$10,0,10*ROW('Sanitation Data'!E47)),NA())</f>
        <v>#N/A</v>
      </c>
      <c r="AD53" s="518" t="e">
        <f ca="1">+IF(AND(ISNUMBER(OFFSET('Sanitation Data'!$E$11,0,10*ROW('Sanitation Data'!E47))),'Data Summary'!CS53="Yes"),OFFSET('Sanitation Data'!$E$11,0,10*ROW('Sanitation Data'!E47)),NA())</f>
        <v>#N/A</v>
      </c>
      <c r="AE53" s="518" t="e">
        <f ca="1">+IF(AND(ISNUMBER(OFFSET('Sanitation Data'!$E$12,0,10*ROW('Sanitation Data'!E47))),'Data Summary'!CT53="Yes"),OFFSET('Sanitation Data'!$E$12,0,10*ROW('Sanitation Data'!E47)),NA())</f>
        <v>#N/A</v>
      </c>
      <c r="AF53" s="518" t="e">
        <f ca="1">+IF(AND(ISNUMBER(OFFSET('Sanitation Data'!$F$4,0,10*ROW('Sanitation Data'!F47))),'Data Summary'!CU53="Yes"),100-OFFSET('Sanitation Data'!$F$4,0,10*ROW('Sanitation Data'!F47)),NA())</f>
        <v>#N/A</v>
      </c>
      <c r="AG53" s="518" t="e">
        <f ca="1">+IF(AND(ISNUMBER(OFFSET('Sanitation Data'!$F$6,0,10*ROW('Sanitation Data'!F47))),'Data Summary'!CV53="Yes"),OFFSET('Sanitation Data'!$F$6,0,10*ROW('Sanitation Data'!F47)),NA())</f>
        <v>#N/A</v>
      </c>
      <c r="AH53" s="518" t="e">
        <f ca="1">+IF(AND(ISNUMBER(OFFSET('Sanitation Data'!$F$10,0,10*ROW('Sanitation Data'!F47))),'Data Summary'!CW53="Yes"),OFFSET('Sanitation Data'!$F$10,0,10*ROW('Sanitation Data'!F47)),NA())</f>
        <v>#N/A</v>
      </c>
      <c r="AI53" s="518" t="e">
        <f ca="1">+IF(AND(ISNUMBER(OFFSET('Sanitation Data'!$F$11,0,10*ROW('Sanitation Data'!F47))),'Data Summary'!CX53="Yes"),OFFSET('Sanitation Data'!$F$11,0,10*ROW('Sanitation Data'!F47)),NA())</f>
        <v>#N/A</v>
      </c>
      <c r="AJ53" s="518" t="e">
        <f ca="1">+IF(AND(ISNUMBER(OFFSET('Sanitation Data'!$F$12,0,10*ROW('Sanitation Data'!F47))),'Data Summary'!CY53="Yes"),OFFSET('Sanitation Data'!$F$12,0,10*ROW('Sanitation Data'!F47)),NA())</f>
        <v>#N/A</v>
      </c>
      <c r="AK53" s="518" t="e">
        <f ca="1">+IF(AND(ISNUMBER(OFFSET('Sanitation Data'!$G$4,0,10*ROW('Sanitation Data'!G47))),'Data Summary'!CZ53="Yes"),100-OFFSET('Sanitation Data'!$G$4,0,10*ROW('Sanitation Data'!G47)),NA())</f>
        <v>#N/A</v>
      </c>
      <c r="AL53" s="518" t="e">
        <f ca="1">+IF(AND(ISNUMBER(OFFSET('Sanitation Data'!$G$6,0,10*ROW('Sanitation Data'!G47))),'Data Summary'!DA53="Yes"),OFFSET('Sanitation Data'!$G$6,0,10*ROW('Sanitation Data'!G47)),NA())</f>
        <v>#N/A</v>
      </c>
      <c r="AM53" s="518" t="e">
        <f ca="1">+IF(AND(ISNUMBER(OFFSET('Sanitation Data'!$G$10,0,10*ROW('Sanitation Data'!G47))),'Data Summary'!DB53="Yes"),OFFSET('Sanitation Data'!$G$10,0,10*ROW('Sanitation Data'!G47)),NA())</f>
        <v>#N/A</v>
      </c>
      <c r="AN53" s="518" t="e">
        <f ca="1">+IF(AND(ISNUMBER(OFFSET('Sanitation Data'!$G$11,0,10*ROW('Sanitation Data'!G47))),'Data Summary'!DC53="Yes"),OFFSET('Sanitation Data'!$G$11,0,10*ROW('Sanitation Data'!G47)),NA())</f>
        <v>#N/A</v>
      </c>
      <c r="AO53" s="518" t="e">
        <f ca="1">+IF(AND(ISNUMBER(OFFSET('Sanitation Data'!$G$12,0,10*ROW('Sanitation Data'!G47))),'Data Summary'!DD53="Yes"),OFFSET('Sanitation Data'!$G$12,0,10*ROW('Sanitation Data'!G47)),NA())</f>
        <v>#N/A</v>
      </c>
      <c r="AP53" s="518" t="e">
        <f ca="1">+IF(AND(ISNUMBER(OFFSET('Sanitation Data'!$H$4,0,10*ROW('Sanitation Data'!H47))),'Data Summary'!DE53="Yes"),100-OFFSET('Sanitation Data'!$H$4,0,10*ROW('Sanitation Data'!H47)),NA())</f>
        <v>#N/A</v>
      </c>
      <c r="AQ53" s="518" t="e">
        <f ca="1">+IF(AND(ISNUMBER(OFFSET('Sanitation Data'!$H$6,0,10*ROW('Sanitation Data'!H47))),'Data Summary'!DF53="Yes"),OFFSET('Sanitation Data'!$H$6,0,10*ROW('Sanitation Data'!H47)),NA())</f>
        <v>#N/A</v>
      </c>
      <c r="AR53" s="518" t="e">
        <f ca="1">+IF(AND(ISNUMBER(OFFSET('Sanitation Data'!$H$10,0,10*ROW('Sanitation Data'!H47))),'Data Summary'!DG53="Yes"),OFFSET('Sanitation Data'!$H$10,0,10*ROW('Sanitation Data'!H47)),NA())</f>
        <v>#N/A</v>
      </c>
      <c r="AS53" s="518" t="e">
        <f ca="1">+IF(AND(ISNUMBER(OFFSET('Sanitation Data'!$H$11,0,10*ROW('Sanitation Data'!H47))),'Data Summary'!DH53="Yes"),OFFSET('Sanitation Data'!$H$11,0,10*ROW('Sanitation Data'!H47)),NA())</f>
        <v>#N/A</v>
      </c>
      <c r="AT53" s="518" t="e">
        <f ca="1">+IF(AND(ISNUMBER(OFFSET('Sanitation Data'!$H$12,0,10*ROW('Sanitation Data'!H47))),'Data Summary'!DI53="Yes"),OFFSET('Sanitation Data'!$H$12,0,10*ROW('Sanitation Data'!H47)),NA())</f>
        <v>#N/A</v>
      </c>
      <c r="AU53" s="518" t="e">
        <f ca="1">+IF(AND(ISNUMBER(OFFSET('Sanitation Data'!$I$4,0,10*ROW('Sanitation Data'!I47))),'Data Summary'!DJ53="Yes"),100-OFFSET('Sanitation Data'!$I$4,0,10*ROW('Sanitation Data'!I47)),NA())</f>
        <v>#N/A</v>
      </c>
      <c r="AV53" s="518" t="e">
        <f ca="1">+IF(AND(ISNUMBER(OFFSET('Sanitation Data'!$I$6,0,10*ROW('Sanitation Data'!I47))),'Data Summary'!DK53="Yes"),OFFSET('Sanitation Data'!$I$6,0,10*ROW('Sanitation Data'!I47)),NA())</f>
        <v>#N/A</v>
      </c>
      <c r="AW53" s="518" t="e">
        <f ca="1">+IF(AND(ISNUMBER(OFFSET('Sanitation Data'!$I$10,0,10*ROW('Sanitation Data'!I47))),'Data Summary'!DL53="Yes"),OFFSET('Sanitation Data'!$I$10,0,10*ROW('Sanitation Data'!I47)),NA())</f>
        <v>#N/A</v>
      </c>
      <c r="AX53" s="518" t="e">
        <f ca="1">+IF(AND(ISNUMBER(OFFSET('Sanitation Data'!$I$11,0,10*ROW('Sanitation Data'!I47))),'Data Summary'!DM53="Yes"),OFFSET('Sanitation Data'!$I$11,0,10*ROW('Sanitation Data'!I47)),NA())</f>
        <v>#N/A</v>
      </c>
      <c r="AY53" s="518" t="e">
        <f ca="1">+IF(AND(ISNUMBER(OFFSET('Sanitation Data'!$I$12,0,10*ROW('Sanitation Data'!I47))),'Data Summary'!DN53="Yes"),OFFSET('Sanitation Data'!$I$12,0,10*ROW('Sanitation Data'!I47)),NA())</f>
        <v>#N/A</v>
      </c>
      <c r="AZ53" s="519" t="e">
        <f ca="1">+IF(AND(ISNUMBER(OFFSET('Hygiene Data'!$D$5,0,10*ROW('Hygiene Data'!D47))),'Data Summary'!DO53="Yes"),OFFSET('Hygiene Data'!$D$5,0,10*ROW('Hygiene Data'!D47)),NA())</f>
        <v>#N/A</v>
      </c>
      <c r="BA53" s="519" t="e">
        <f ca="1">+IF(AND(ISNUMBER(OFFSET('Hygiene Data'!$D$7,0,10*ROW('Hygiene Data'!D47))),'Data Summary'!DP53="Yes"),OFFSET('Hygiene Data'!$D$7,0,10*ROW('Hygiene Data'!D47)),NA())</f>
        <v>#N/A</v>
      </c>
      <c r="BB53" s="519" t="e">
        <f ca="1">+IF(AND(ISNUMBER(OFFSET('Hygiene Data'!$D$9,0,10*ROW('Hygiene Data'!D47))),'Data Summary'!DQ53="Yes"),OFFSET('Hygiene Data'!$D$9,0,10*ROW('Hygiene Data'!D47)),NA())</f>
        <v>#N/A</v>
      </c>
      <c r="BC53" s="519" t="e">
        <f ca="1">+IF(AND(ISNUMBER(OFFSET('Hygiene Data'!$E$5,0,10*ROW('Hygiene Data'!E47))),'Data Summary'!DR53="Yes"),OFFSET('Hygiene Data'!$E$5,0,10*ROW('Hygiene Data'!E47)),NA())</f>
        <v>#N/A</v>
      </c>
      <c r="BD53" s="519" t="e">
        <f ca="1">+IF(AND(ISNUMBER(OFFSET('Hygiene Data'!$E$7,0,10*ROW('Hygiene Data'!E47))),'Data Summary'!DS53="Yes"),OFFSET('Hygiene Data'!$E$7,0,10*ROW('Hygiene Data'!E47)),NA())</f>
        <v>#N/A</v>
      </c>
      <c r="BE53" s="519" t="e">
        <f ca="1">+IF(AND(ISNUMBER(OFFSET('Hygiene Data'!$E$9,0,10*ROW('Hygiene Data'!E47))),'Data Summary'!DT53="Yes"),OFFSET('Hygiene Data'!$E$9,0,10*ROW('Hygiene Data'!E47)),NA())</f>
        <v>#N/A</v>
      </c>
      <c r="BF53" s="519" t="e">
        <f ca="1">+IF(AND(ISNUMBER(OFFSET('Hygiene Data'!$F$5,0,10*ROW('Hygiene Data'!F47))),'Data Summary'!DU53="Yes"),OFFSET('Hygiene Data'!$F$5,0,10*ROW('Hygiene Data'!F47)),NA())</f>
        <v>#N/A</v>
      </c>
      <c r="BG53" s="519" t="e">
        <f ca="1">+IF(AND(ISNUMBER(OFFSET('Hygiene Data'!$F$7,0,10*ROW('Hygiene Data'!F47))),'Data Summary'!DV53="Yes"),OFFSET('Hygiene Data'!$F$7,0,10*ROW('Hygiene Data'!F47)),NA())</f>
        <v>#N/A</v>
      </c>
      <c r="BH53" s="519" t="e">
        <f ca="1">+IF(AND(ISNUMBER(OFFSET('Hygiene Data'!$F$9,0,10*ROW('Hygiene Data'!F47))),'Data Summary'!DW53="Yes"),OFFSET('Hygiene Data'!$F$9,0,10*ROW('Hygiene Data'!F47)),NA())</f>
        <v>#N/A</v>
      </c>
      <c r="BI53" s="519" t="e">
        <f ca="1">+IF(AND(ISNUMBER(OFFSET('Hygiene Data'!$G$5,0,10*ROW('Hygiene Data'!G47))),'Data Summary'!DX53="Yes"),OFFSET('Hygiene Data'!$G$5,0,10*ROW('Hygiene Data'!G47)),NA())</f>
        <v>#N/A</v>
      </c>
      <c r="BJ53" s="519" t="e">
        <f ca="1">+IF(AND(ISNUMBER(OFFSET('Hygiene Data'!$G$7,0,10*ROW('Hygiene Data'!G47))),'Data Summary'!DY53="Yes"),OFFSET('Hygiene Data'!$G$7,0,10*ROW('Hygiene Data'!G47)),NA())</f>
        <v>#N/A</v>
      </c>
      <c r="BK53" s="519" t="e">
        <f ca="1">+IF(AND(ISNUMBER(OFFSET('Hygiene Data'!$G$9,0,10*ROW('Hygiene Data'!G47))),'Data Summary'!DZ53="Yes"),OFFSET('Hygiene Data'!$G$9,0,10*ROW('Hygiene Data'!G47)),NA())</f>
        <v>#N/A</v>
      </c>
      <c r="BL53" s="519" t="e">
        <f ca="1">+IF(AND(ISNUMBER(OFFSET('Hygiene Data'!$H$5,0,10*ROW('Hygiene Data'!H47))),'Data Summary'!EA53="Yes"),OFFSET('Hygiene Data'!$H$5,0,10*ROW('Hygiene Data'!H47)),NA())</f>
        <v>#N/A</v>
      </c>
      <c r="BM53" s="519" t="e">
        <f ca="1">+IF(AND(ISNUMBER(OFFSET('Hygiene Data'!$H$7,0,10*ROW('Hygiene Data'!H47))),'Data Summary'!EB53="Yes"),OFFSET('Hygiene Data'!$H$7,0,10*ROW('Hygiene Data'!H47)),NA())</f>
        <v>#N/A</v>
      </c>
      <c r="BN53" s="519" t="e">
        <f ca="1">+IF(AND(ISNUMBER(OFFSET('Hygiene Data'!$H$9,0,10*ROW('Hygiene Data'!H47))),'Data Summary'!EC53="Yes"),OFFSET('Hygiene Data'!$H$9,0,10*ROW('Hygiene Data'!H47)),NA())</f>
        <v>#N/A</v>
      </c>
      <c r="BO53" s="519" t="e">
        <f ca="1">+IF(AND(ISNUMBER(OFFSET('Hygiene Data'!$I$5,0,10*ROW('Hygiene Data'!I47))),'Data Summary'!ED53="Yes"),OFFSET('Hygiene Data'!$I$5,0,10*ROW('Hygiene Data'!I47)),NA())</f>
        <v>#N/A</v>
      </c>
      <c r="BP53" s="519" t="e">
        <f ca="1">+IF(AND(ISNUMBER(OFFSET('Hygiene Data'!$I$7,0,10*ROW('Hygiene Data'!I47))),'Data Summary'!EE53="Yes"),OFFSET('Hygiene Data'!$I$7,0,10*ROW('Hygiene Data'!I47)),NA())</f>
        <v>#N/A</v>
      </c>
      <c r="BQ53" s="519" t="e">
        <f ca="1">+IF(AND(ISNUMBER(OFFSET('Hygiene Data'!$I$9,0,10*ROW('Hygiene Data'!I47))),'Data Summary'!EF53="Yes"),OFFSET('Hygiene Data'!$I$9,0,10*ROW('Hygiene Data'!I47)),NA())</f>
        <v>#N/A</v>
      </c>
    </row>
    <row r="54" spans="1:69" x14ac:dyDescent="0.25">
      <c r="A54" s="515" t="e">
        <f ca="1">+RIGHT('Data Summary'!A54,LEN('Data Summary'!A54)-9)</f>
        <v>#VALUE!</v>
      </c>
      <c r="B54" s="489" t="str">
        <f ca="1">+IF(ISTEXT('Data Summary'!B54),'Data Summary'!B54,"")</f>
        <v/>
      </c>
      <c r="C54" s="516" t="e">
        <f ca="1">+VALUE('Data Summary'!C54)</f>
        <v>#VALUE!</v>
      </c>
      <c r="D54" s="517" t="e">
        <f ca="1">+IF(AND(ISNUMBER(OFFSET('Water Data'!$D$4,0,10*ROW('Water Data'!D48))),'Data Summary'!BS54="Yes"),100-OFFSET('Water Data'!$D$4,0,10*ROW('Water Data'!D48)),NA())</f>
        <v>#N/A</v>
      </c>
      <c r="E54" s="517" t="e">
        <f ca="1">+IF(AND(ISNUMBER(OFFSET('Water Data'!$D$6,0,10*ROW('Water Data'!D48))),'Data Summary'!BT54="Yes"),OFFSET('Water Data'!$D$6,0,10*ROW('Water Data'!D48)),NA())</f>
        <v>#N/A</v>
      </c>
      <c r="F54" s="517" t="e">
        <f ca="1">+IF(AND(ISNUMBER(OFFSET('Water Data'!$D$9,0,10*ROW('Water Data'!D48))),'Data Summary'!BU54="Yes"),OFFSET('Water Data'!$D$9,0,10*ROW('Water Data'!D48)),NA())</f>
        <v>#N/A</v>
      </c>
      <c r="G54" s="517" t="e">
        <f ca="1">+IF(AND(ISNUMBER(OFFSET('Water Data'!$E$4,0,10*ROW('Water Data'!E48))),'Data Summary'!BV54="Yes"),100-OFFSET('Water Data'!$E$4,0,10*ROW('Water Data'!E48)),NA())</f>
        <v>#N/A</v>
      </c>
      <c r="H54" s="517" t="e">
        <f ca="1">+IF(AND(ISNUMBER(OFFSET('Water Data'!$E$6,0,10*ROW('Water Data'!E48))),'Data Summary'!BW54="Yes"),OFFSET('Water Data'!$E$6,0,10*ROW('Water Data'!E48)),NA())</f>
        <v>#N/A</v>
      </c>
      <c r="I54" s="517" t="e">
        <f ca="1">+IF(AND(ISNUMBER(OFFSET('Water Data'!$E$9,0,10*ROW('Water Data'!E48))),'Data Summary'!BX54="Yes"),OFFSET('Water Data'!$E$9,0,10*ROW('Water Data'!E48)),NA())</f>
        <v>#N/A</v>
      </c>
      <c r="J54" s="517" t="e">
        <f ca="1">+IF(AND(ISNUMBER(OFFSET('Water Data'!$F$4,0,10*ROW('Water Data'!F48))),'Data Summary'!BY54="Yes"),100-OFFSET('Water Data'!$F$4,0,10*ROW('Water Data'!F48)),NA())</f>
        <v>#N/A</v>
      </c>
      <c r="K54" s="517" t="e">
        <f ca="1">+IF(AND(ISNUMBER(OFFSET('Water Data'!$F$6,0,10*ROW('Water Data'!F48))),'Data Summary'!BZ54="Yes"),OFFSET('Water Data'!$F$6,0,10*ROW('Water Data'!F48)),NA())</f>
        <v>#N/A</v>
      </c>
      <c r="L54" s="517" t="e">
        <f ca="1">+IF(AND(ISNUMBER(OFFSET('Water Data'!$F$9,0,10*ROW('Water Data'!F48))),'Data Summary'!CA54="Yes"),OFFSET('Water Data'!$F$9,0,10*ROW('Water Data'!F48)),NA())</f>
        <v>#N/A</v>
      </c>
      <c r="M54" s="517" t="e">
        <f ca="1">+IF(AND(ISNUMBER(OFFSET('Water Data'!$G$4,0,10*ROW('Water Data'!G48))),'Data Summary'!CB54="Yes"),100-OFFSET('Water Data'!$G$4,0,10*ROW('Water Data'!G48)),NA())</f>
        <v>#N/A</v>
      </c>
      <c r="N54" s="517" t="e">
        <f ca="1">+IF(AND(ISNUMBER(OFFSET('Water Data'!$G$6,0,10*ROW('Water Data'!G48))),'Data Summary'!CC54="Yes"),OFFSET('Water Data'!$G$6,0,10*ROW('Water Data'!G48)),NA())</f>
        <v>#N/A</v>
      </c>
      <c r="O54" s="517" t="e">
        <f ca="1">+IF(AND(ISNUMBER(OFFSET('Water Data'!$G$9,0,10*ROW('Water Data'!G48))),'Data Summary'!CD54="Yes"),OFFSET('Water Data'!$G$9,0,10*ROW('Water Data'!G48)),NA())</f>
        <v>#N/A</v>
      </c>
      <c r="P54" s="517" t="e">
        <f ca="1">+IF(AND(ISNUMBER(OFFSET('Water Data'!$H$4,0,10*ROW('Water Data'!H48))),'Data Summary'!CE54="Yes"),100-OFFSET('Water Data'!$H$4,0,10*ROW('Water Data'!H48)),NA())</f>
        <v>#N/A</v>
      </c>
      <c r="Q54" s="517" t="e">
        <f ca="1">+IF(AND(ISNUMBER(OFFSET('Water Data'!$H$6,0,10*ROW('Water Data'!H48))),'Data Summary'!CF54="Yes"),OFFSET('Water Data'!$H$6,0,10*ROW('Water Data'!H48)),NA())</f>
        <v>#N/A</v>
      </c>
      <c r="R54" s="517" t="e">
        <f ca="1">+IF(AND(ISNUMBER(OFFSET('Water Data'!$H$9,0,10*ROW('Water Data'!H48))),'Data Summary'!CG54="Yes"),OFFSET('Water Data'!$H$9,0,10*ROW('Water Data'!H48)),NA())</f>
        <v>#N/A</v>
      </c>
      <c r="S54" s="517" t="e">
        <f ca="1">+IF(AND(ISNUMBER(OFFSET('Water Data'!$I$4,0,10*ROW('Water Data'!I48))),'Data Summary'!CH54="Yes"),100-OFFSET('Water Data'!$I$4,0,10*ROW('Water Data'!I48)),NA())</f>
        <v>#N/A</v>
      </c>
      <c r="T54" s="517" t="e">
        <f ca="1">+IF(AND(ISNUMBER(OFFSET('Water Data'!$I$6,0,10*ROW('Water Data'!I48))),'Data Summary'!CI54="Yes"),OFFSET('Water Data'!$I$6,0,10*ROW('Water Data'!I48)),NA())</f>
        <v>#N/A</v>
      </c>
      <c r="U54" s="517" t="e">
        <f ca="1">+IF(AND(ISNUMBER(OFFSET('Water Data'!$I$9,0,10*ROW('Water Data'!I48))),'Data Summary'!CJ54="Yes"),OFFSET('Water Data'!$I$9,0,10*ROW('Water Data'!I48)),NA())</f>
        <v>#N/A</v>
      </c>
      <c r="V54" s="518" t="e">
        <f ca="1">+IF(AND(ISNUMBER(OFFSET('Sanitation Data'!$D$4,0,10*ROW('Sanitation Data'!D48))),'Data Summary'!CK54="Yes"),100-OFFSET('Sanitation Data'!$D$4,0,10*ROW('Sanitation Data'!D48)),NA())</f>
        <v>#N/A</v>
      </c>
      <c r="W54" s="518" t="e">
        <f ca="1">+IF(AND(ISNUMBER(OFFSET('Sanitation Data'!$D$6,0,10*ROW('Sanitation Data'!D48))),'Data Summary'!CL54="Yes"),OFFSET('Sanitation Data'!$D$6,0,10*ROW('Sanitation Data'!D48)),NA())</f>
        <v>#N/A</v>
      </c>
      <c r="X54" s="518" t="e">
        <f ca="1">+IF(AND(ISNUMBER(OFFSET('Sanitation Data'!$D$10,0,10*ROW('Sanitation Data'!D48))),'Data Summary'!CM54="Yes"),OFFSET('Sanitation Data'!$D$10,0,10*ROW('Sanitation Data'!D48)),NA())</f>
        <v>#N/A</v>
      </c>
      <c r="Y54" s="518" t="e">
        <f ca="1">+IF(AND(ISNUMBER(OFFSET('Sanitation Data'!$D$11,0,10*ROW('Sanitation Data'!D48))),'Data Summary'!CN54="Yes"),OFFSET('Sanitation Data'!$D$11,0,10*ROW('Sanitation Data'!D48)),NA())</f>
        <v>#N/A</v>
      </c>
      <c r="Z54" s="518" t="e">
        <f ca="1">+IF(AND(ISNUMBER(OFFSET('Sanitation Data'!$D$12,0,10*ROW('Sanitation Data'!D48))),'Data Summary'!CO54="Yes"),OFFSET('Sanitation Data'!$D$12,0,10*ROW('Sanitation Data'!D48)),NA())</f>
        <v>#N/A</v>
      </c>
      <c r="AA54" s="518" t="e">
        <f ca="1">+IF(AND(ISNUMBER(OFFSET('Sanitation Data'!$E$4,0,10*ROW('Sanitation Data'!E48))),'Data Summary'!CP54="Yes"),100-OFFSET('Sanitation Data'!$E$4,0,10*ROW('Sanitation Data'!E48)),NA())</f>
        <v>#N/A</v>
      </c>
      <c r="AB54" s="518" t="e">
        <f ca="1">+IF(AND(ISNUMBER(OFFSET('Sanitation Data'!$E$6,0,10*ROW('Sanitation Data'!E48))),'Data Summary'!CQ54="Yes"),OFFSET('Sanitation Data'!$E$6,0,10*ROW('Sanitation Data'!E48)),NA())</f>
        <v>#N/A</v>
      </c>
      <c r="AC54" s="518" t="e">
        <f ca="1">+IF(AND(ISNUMBER(OFFSET('Sanitation Data'!$E$10,0,10*ROW('Sanitation Data'!E48))),'Data Summary'!CR54="Yes"),OFFSET('Sanitation Data'!$E$10,0,10*ROW('Sanitation Data'!E48)),NA())</f>
        <v>#N/A</v>
      </c>
      <c r="AD54" s="518" t="e">
        <f ca="1">+IF(AND(ISNUMBER(OFFSET('Sanitation Data'!$E$11,0,10*ROW('Sanitation Data'!E48))),'Data Summary'!CS54="Yes"),OFFSET('Sanitation Data'!$E$11,0,10*ROW('Sanitation Data'!E48)),NA())</f>
        <v>#N/A</v>
      </c>
      <c r="AE54" s="518" t="e">
        <f ca="1">+IF(AND(ISNUMBER(OFFSET('Sanitation Data'!$E$12,0,10*ROW('Sanitation Data'!E48))),'Data Summary'!CT54="Yes"),OFFSET('Sanitation Data'!$E$12,0,10*ROW('Sanitation Data'!E48)),NA())</f>
        <v>#N/A</v>
      </c>
      <c r="AF54" s="518" t="e">
        <f ca="1">+IF(AND(ISNUMBER(OFFSET('Sanitation Data'!$F$4,0,10*ROW('Sanitation Data'!F48))),'Data Summary'!CU54="Yes"),100-OFFSET('Sanitation Data'!$F$4,0,10*ROW('Sanitation Data'!F48)),NA())</f>
        <v>#N/A</v>
      </c>
      <c r="AG54" s="518" t="e">
        <f ca="1">+IF(AND(ISNUMBER(OFFSET('Sanitation Data'!$F$6,0,10*ROW('Sanitation Data'!F48))),'Data Summary'!CV54="Yes"),OFFSET('Sanitation Data'!$F$6,0,10*ROW('Sanitation Data'!F48)),NA())</f>
        <v>#N/A</v>
      </c>
      <c r="AH54" s="518" t="e">
        <f ca="1">+IF(AND(ISNUMBER(OFFSET('Sanitation Data'!$F$10,0,10*ROW('Sanitation Data'!F48))),'Data Summary'!CW54="Yes"),OFFSET('Sanitation Data'!$F$10,0,10*ROW('Sanitation Data'!F48)),NA())</f>
        <v>#N/A</v>
      </c>
      <c r="AI54" s="518" t="e">
        <f ca="1">+IF(AND(ISNUMBER(OFFSET('Sanitation Data'!$F$11,0,10*ROW('Sanitation Data'!F48))),'Data Summary'!CX54="Yes"),OFFSET('Sanitation Data'!$F$11,0,10*ROW('Sanitation Data'!F48)),NA())</f>
        <v>#N/A</v>
      </c>
      <c r="AJ54" s="518" t="e">
        <f ca="1">+IF(AND(ISNUMBER(OFFSET('Sanitation Data'!$F$12,0,10*ROW('Sanitation Data'!F48))),'Data Summary'!CY54="Yes"),OFFSET('Sanitation Data'!$F$12,0,10*ROW('Sanitation Data'!F48)),NA())</f>
        <v>#N/A</v>
      </c>
      <c r="AK54" s="518" t="e">
        <f ca="1">+IF(AND(ISNUMBER(OFFSET('Sanitation Data'!$G$4,0,10*ROW('Sanitation Data'!G48))),'Data Summary'!CZ54="Yes"),100-OFFSET('Sanitation Data'!$G$4,0,10*ROW('Sanitation Data'!G48)),NA())</f>
        <v>#N/A</v>
      </c>
      <c r="AL54" s="518" t="e">
        <f ca="1">+IF(AND(ISNUMBER(OFFSET('Sanitation Data'!$G$6,0,10*ROW('Sanitation Data'!G48))),'Data Summary'!DA54="Yes"),OFFSET('Sanitation Data'!$G$6,0,10*ROW('Sanitation Data'!G48)),NA())</f>
        <v>#N/A</v>
      </c>
      <c r="AM54" s="518" t="e">
        <f ca="1">+IF(AND(ISNUMBER(OFFSET('Sanitation Data'!$G$10,0,10*ROW('Sanitation Data'!G48))),'Data Summary'!DB54="Yes"),OFFSET('Sanitation Data'!$G$10,0,10*ROW('Sanitation Data'!G48)),NA())</f>
        <v>#N/A</v>
      </c>
      <c r="AN54" s="518" t="e">
        <f ca="1">+IF(AND(ISNUMBER(OFFSET('Sanitation Data'!$G$11,0,10*ROW('Sanitation Data'!G48))),'Data Summary'!DC54="Yes"),OFFSET('Sanitation Data'!$G$11,0,10*ROW('Sanitation Data'!G48)),NA())</f>
        <v>#N/A</v>
      </c>
      <c r="AO54" s="518" t="e">
        <f ca="1">+IF(AND(ISNUMBER(OFFSET('Sanitation Data'!$G$12,0,10*ROW('Sanitation Data'!G48))),'Data Summary'!DD54="Yes"),OFFSET('Sanitation Data'!$G$12,0,10*ROW('Sanitation Data'!G48)),NA())</f>
        <v>#N/A</v>
      </c>
      <c r="AP54" s="518" t="e">
        <f ca="1">+IF(AND(ISNUMBER(OFFSET('Sanitation Data'!$H$4,0,10*ROW('Sanitation Data'!H48))),'Data Summary'!DE54="Yes"),100-OFFSET('Sanitation Data'!$H$4,0,10*ROW('Sanitation Data'!H48)),NA())</f>
        <v>#N/A</v>
      </c>
      <c r="AQ54" s="518" t="e">
        <f ca="1">+IF(AND(ISNUMBER(OFFSET('Sanitation Data'!$H$6,0,10*ROW('Sanitation Data'!H48))),'Data Summary'!DF54="Yes"),OFFSET('Sanitation Data'!$H$6,0,10*ROW('Sanitation Data'!H48)),NA())</f>
        <v>#N/A</v>
      </c>
      <c r="AR54" s="518" t="e">
        <f ca="1">+IF(AND(ISNUMBER(OFFSET('Sanitation Data'!$H$10,0,10*ROW('Sanitation Data'!H48))),'Data Summary'!DG54="Yes"),OFFSET('Sanitation Data'!$H$10,0,10*ROW('Sanitation Data'!H48)),NA())</f>
        <v>#N/A</v>
      </c>
      <c r="AS54" s="518" t="e">
        <f ca="1">+IF(AND(ISNUMBER(OFFSET('Sanitation Data'!$H$11,0,10*ROW('Sanitation Data'!H48))),'Data Summary'!DH54="Yes"),OFFSET('Sanitation Data'!$H$11,0,10*ROW('Sanitation Data'!H48)),NA())</f>
        <v>#N/A</v>
      </c>
      <c r="AT54" s="518" t="e">
        <f ca="1">+IF(AND(ISNUMBER(OFFSET('Sanitation Data'!$H$12,0,10*ROW('Sanitation Data'!H48))),'Data Summary'!DI54="Yes"),OFFSET('Sanitation Data'!$H$12,0,10*ROW('Sanitation Data'!H48)),NA())</f>
        <v>#N/A</v>
      </c>
      <c r="AU54" s="518" t="e">
        <f ca="1">+IF(AND(ISNUMBER(OFFSET('Sanitation Data'!$I$4,0,10*ROW('Sanitation Data'!I48))),'Data Summary'!DJ54="Yes"),100-OFFSET('Sanitation Data'!$I$4,0,10*ROW('Sanitation Data'!I48)),NA())</f>
        <v>#N/A</v>
      </c>
      <c r="AV54" s="518" t="e">
        <f ca="1">+IF(AND(ISNUMBER(OFFSET('Sanitation Data'!$I$6,0,10*ROW('Sanitation Data'!I48))),'Data Summary'!DK54="Yes"),OFFSET('Sanitation Data'!$I$6,0,10*ROW('Sanitation Data'!I48)),NA())</f>
        <v>#N/A</v>
      </c>
      <c r="AW54" s="518" t="e">
        <f ca="1">+IF(AND(ISNUMBER(OFFSET('Sanitation Data'!$I$10,0,10*ROW('Sanitation Data'!I48))),'Data Summary'!DL54="Yes"),OFFSET('Sanitation Data'!$I$10,0,10*ROW('Sanitation Data'!I48)),NA())</f>
        <v>#N/A</v>
      </c>
      <c r="AX54" s="518" t="e">
        <f ca="1">+IF(AND(ISNUMBER(OFFSET('Sanitation Data'!$I$11,0,10*ROW('Sanitation Data'!I48))),'Data Summary'!DM54="Yes"),OFFSET('Sanitation Data'!$I$11,0,10*ROW('Sanitation Data'!I48)),NA())</f>
        <v>#N/A</v>
      </c>
      <c r="AY54" s="518" t="e">
        <f ca="1">+IF(AND(ISNUMBER(OFFSET('Sanitation Data'!$I$12,0,10*ROW('Sanitation Data'!I48))),'Data Summary'!DN54="Yes"),OFFSET('Sanitation Data'!$I$12,0,10*ROW('Sanitation Data'!I48)),NA())</f>
        <v>#N/A</v>
      </c>
      <c r="AZ54" s="519" t="e">
        <f ca="1">+IF(AND(ISNUMBER(OFFSET('Hygiene Data'!$D$5,0,10*ROW('Hygiene Data'!D48))),'Data Summary'!DO54="Yes"),OFFSET('Hygiene Data'!$D$5,0,10*ROW('Hygiene Data'!D48)),NA())</f>
        <v>#N/A</v>
      </c>
      <c r="BA54" s="519" t="e">
        <f ca="1">+IF(AND(ISNUMBER(OFFSET('Hygiene Data'!$D$7,0,10*ROW('Hygiene Data'!D48))),'Data Summary'!DP54="Yes"),OFFSET('Hygiene Data'!$D$7,0,10*ROW('Hygiene Data'!D48)),NA())</f>
        <v>#N/A</v>
      </c>
      <c r="BB54" s="519" t="e">
        <f ca="1">+IF(AND(ISNUMBER(OFFSET('Hygiene Data'!$D$9,0,10*ROW('Hygiene Data'!D48))),'Data Summary'!DQ54="Yes"),OFFSET('Hygiene Data'!$D$9,0,10*ROW('Hygiene Data'!D48)),NA())</f>
        <v>#N/A</v>
      </c>
      <c r="BC54" s="519" t="e">
        <f ca="1">+IF(AND(ISNUMBER(OFFSET('Hygiene Data'!$E$5,0,10*ROW('Hygiene Data'!E48))),'Data Summary'!DR54="Yes"),OFFSET('Hygiene Data'!$E$5,0,10*ROW('Hygiene Data'!E48)),NA())</f>
        <v>#N/A</v>
      </c>
      <c r="BD54" s="519" t="e">
        <f ca="1">+IF(AND(ISNUMBER(OFFSET('Hygiene Data'!$E$7,0,10*ROW('Hygiene Data'!E48))),'Data Summary'!DS54="Yes"),OFFSET('Hygiene Data'!$E$7,0,10*ROW('Hygiene Data'!E48)),NA())</f>
        <v>#N/A</v>
      </c>
      <c r="BE54" s="519" t="e">
        <f ca="1">+IF(AND(ISNUMBER(OFFSET('Hygiene Data'!$E$9,0,10*ROW('Hygiene Data'!E48))),'Data Summary'!DT54="Yes"),OFFSET('Hygiene Data'!$E$9,0,10*ROW('Hygiene Data'!E48)),NA())</f>
        <v>#N/A</v>
      </c>
      <c r="BF54" s="519" t="e">
        <f ca="1">+IF(AND(ISNUMBER(OFFSET('Hygiene Data'!$F$5,0,10*ROW('Hygiene Data'!F48))),'Data Summary'!DU54="Yes"),OFFSET('Hygiene Data'!$F$5,0,10*ROW('Hygiene Data'!F48)),NA())</f>
        <v>#N/A</v>
      </c>
      <c r="BG54" s="519" t="e">
        <f ca="1">+IF(AND(ISNUMBER(OFFSET('Hygiene Data'!$F$7,0,10*ROW('Hygiene Data'!F48))),'Data Summary'!DV54="Yes"),OFFSET('Hygiene Data'!$F$7,0,10*ROW('Hygiene Data'!F48)),NA())</f>
        <v>#N/A</v>
      </c>
      <c r="BH54" s="519" t="e">
        <f ca="1">+IF(AND(ISNUMBER(OFFSET('Hygiene Data'!$F$9,0,10*ROW('Hygiene Data'!F48))),'Data Summary'!DW54="Yes"),OFFSET('Hygiene Data'!$F$9,0,10*ROW('Hygiene Data'!F48)),NA())</f>
        <v>#N/A</v>
      </c>
      <c r="BI54" s="519" t="e">
        <f ca="1">+IF(AND(ISNUMBER(OFFSET('Hygiene Data'!$G$5,0,10*ROW('Hygiene Data'!G48))),'Data Summary'!DX54="Yes"),OFFSET('Hygiene Data'!$G$5,0,10*ROW('Hygiene Data'!G48)),NA())</f>
        <v>#N/A</v>
      </c>
      <c r="BJ54" s="519" t="e">
        <f ca="1">+IF(AND(ISNUMBER(OFFSET('Hygiene Data'!$G$7,0,10*ROW('Hygiene Data'!G48))),'Data Summary'!DY54="Yes"),OFFSET('Hygiene Data'!$G$7,0,10*ROW('Hygiene Data'!G48)),NA())</f>
        <v>#N/A</v>
      </c>
      <c r="BK54" s="519" t="e">
        <f ca="1">+IF(AND(ISNUMBER(OFFSET('Hygiene Data'!$G$9,0,10*ROW('Hygiene Data'!G48))),'Data Summary'!DZ54="Yes"),OFFSET('Hygiene Data'!$G$9,0,10*ROW('Hygiene Data'!G48)),NA())</f>
        <v>#N/A</v>
      </c>
      <c r="BL54" s="519" t="e">
        <f ca="1">+IF(AND(ISNUMBER(OFFSET('Hygiene Data'!$H$5,0,10*ROW('Hygiene Data'!H48))),'Data Summary'!EA54="Yes"),OFFSET('Hygiene Data'!$H$5,0,10*ROW('Hygiene Data'!H48)),NA())</f>
        <v>#N/A</v>
      </c>
      <c r="BM54" s="519" t="e">
        <f ca="1">+IF(AND(ISNUMBER(OFFSET('Hygiene Data'!$H$7,0,10*ROW('Hygiene Data'!H48))),'Data Summary'!EB54="Yes"),OFFSET('Hygiene Data'!$H$7,0,10*ROW('Hygiene Data'!H48)),NA())</f>
        <v>#N/A</v>
      </c>
      <c r="BN54" s="519" t="e">
        <f ca="1">+IF(AND(ISNUMBER(OFFSET('Hygiene Data'!$H$9,0,10*ROW('Hygiene Data'!H48))),'Data Summary'!EC54="Yes"),OFFSET('Hygiene Data'!$H$9,0,10*ROW('Hygiene Data'!H48)),NA())</f>
        <v>#N/A</v>
      </c>
      <c r="BO54" s="519" t="e">
        <f ca="1">+IF(AND(ISNUMBER(OFFSET('Hygiene Data'!$I$5,0,10*ROW('Hygiene Data'!I48))),'Data Summary'!ED54="Yes"),OFFSET('Hygiene Data'!$I$5,0,10*ROW('Hygiene Data'!I48)),NA())</f>
        <v>#N/A</v>
      </c>
      <c r="BP54" s="519" t="e">
        <f ca="1">+IF(AND(ISNUMBER(OFFSET('Hygiene Data'!$I$7,0,10*ROW('Hygiene Data'!I48))),'Data Summary'!EE54="Yes"),OFFSET('Hygiene Data'!$I$7,0,10*ROW('Hygiene Data'!I48)),NA())</f>
        <v>#N/A</v>
      </c>
      <c r="BQ54" s="519" t="e">
        <f ca="1">+IF(AND(ISNUMBER(OFFSET('Hygiene Data'!$I$9,0,10*ROW('Hygiene Data'!I48))),'Data Summary'!EF54="Yes"),OFFSET('Hygiene Data'!$I$9,0,10*ROW('Hygiene Data'!I48)),NA())</f>
        <v>#N/A</v>
      </c>
    </row>
    <row r="55" spans="1:69" x14ac:dyDescent="0.25">
      <c r="A55" s="515" t="e">
        <f ca="1">+RIGHT('Data Summary'!A55,LEN('Data Summary'!A55)-9)</f>
        <v>#VALUE!</v>
      </c>
      <c r="B55" s="489" t="str">
        <f ca="1">+IF(ISTEXT('Data Summary'!B55),'Data Summary'!B55,"")</f>
        <v/>
      </c>
      <c r="C55" s="516" t="e">
        <f ca="1">+VALUE('Data Summary'!C55)</f>
        <v>#VALUE!</v>
      </c>
      <c r="D55" s="517" t="e">
        <f ca="1">+IF(AND(ISNUMBER(OFFSET('Water Data'!$D$4,0,10*ROW('Water Data'!D49))),'Data Summary'!BS55="Yes"),100-OFFSET('Water Data'!$D$4,0,10*ROW('Water Data'!D49)),NA())</f>
        <v>#N/A</v>
      </c>
      <c r="E55" s="517" t="e">
        <f ca="1">+IF(AND(ISNUMBER(OFFSET('Water Data'!$D$6,0,10*ROW('Water Data'!D49))),'Data Summary'!BT55="Yes"),OFFSET('Water Data'!$D$6,0,10*ROW('Water Data'!D49)),NA())</f>
        <v>#N/A</v>
      </c>
      <c r="F55" s="517" t="e">
        <f ca="1">+IF(AND(ISNUMBER(OFFSET('Water Data'!$D$9,0,10*ROW('Water Data'!D49))),'Data Summary'!BU55="Yes"),OFFSET('Water Data'!$D$9,0,10*ROW('Water Data'!D49)),NA())</f>
        <v>#N/A</v>
      </c>
      <c r="G55" s="517" t="e">
        <f ca="1">+IF(AND(ISNUMBER(OFFSET('Water Data'!$E$4,0,10*ROW('Water Data'!E49))),'Data Summary'!BV55="Yes"),100-OFFSET('Water Data'!$E$4,0,10*ROW('Water Data'!E49)),NA())</f>
        <v>#N/A</v>
      </c>
      <c r="H55" s="517" t="e">
        <f ca="1">+IF(AND(ISNUMBER(OFFSET('Water Data'!$E$6,0,10*ROW('Water Data'!E49))),'Data Summary'!BW55="Yes"),OFFSET('Water Data'!$E$6,0,10*ROW('Water Data'!E49)),NA())</f>
        <v>#N/A</v>
      </c>
      <c r="I55" s="517" t="e">
        <f ca="1">+IF(AND(ISNUMBER(OFFSET('Water Data'!$E$9,0,10*ROW('Water Data'!E49))),'Data Summary'!BX55="Yes"),OFFSET('Water Data'!$E$9,0,10*ROW('Water Data'!E49)),NA())</f>
        <v>#N/A</v>
      </c>
      <c r="J55" s="517" t="e">
        <f ca="1">+IF(AND(ISNUMBER(OFFSET('Water Data'!$F$4,0,10*ROW('Water Data'!F49))),'Data Summary'!BY55="Yes"),100-OFFSET('Water Data'!$F$4,0,10*ROW('Water Data'!F49)),NA())</f>
        <v>#N/A</v>
      </c>
      <c r="K55" s="517" t="e">
        <f ca="1">+IF(AND(ISNUMBER(OFFSET('Water Data'!$F$6,0,10*ROW('Water Data'!F49))),'Data Summary'!BZ55="Yes"),OFFSET('Water Data'!$F$6,0,10*ROW('Water Data'!F49)),NA())</f>
        <v>#N/A</v>
      </c>
      <c r="L55" s="517" t="e">
        <f ca="1">+IF(AND(ISNUMBER(OFFSET('Water Data'!$F$9,0,10*ROW('Water Data'!F49))),'Data Summary'!CA55="Yes"),OFFSET('Water Data'!$F$9,0,10*ROW('Water Data'!F49)),NA())</f>
        <v>#N/A</v>
      </c>
      <c r="M55" s="517" t="e">
        <f ca="1">+IF(AND(ISNUMBER(OFFSET('Water Data'!$G$4,0,10*ROW('Water Data'!G49))),'Data Summary'!CB55="Yes"),100-OFFSET('Water Data'!$G$4,0,10*ROW('Water Data'!G49)),NA())</f>
        <v>#N/A</v>
      </c>
      <c r="N55" s="517" t="e">
        <f ca="1">+IF(AND(ISNUMBER(OFFSET('Water Data'!$G$6,0,10*ROW('Water Data'!G49))),'Data Summary'!CC55="Yes"),OFFSET('Water Data'!$G$6,0,10*ROW('Water Data'!G49)),NA())</f>
        <v>#N/A</v>
      </c>
      <c r="O55" s="517" t="e">
        <f ca="1">+IF(AND(ISNUMBER(OFFSET('Water Data'!$G$9,0,10*ROW('Water Data'!G49))),'Data Summary'!CD55="Yes"),OFFSET('Water Data'!$G$9,0,10*ROW('Water Data'!G49)),NA())</f>
        <v>#N/A</v>
      </c>
      <c r="P55" s="517" t="e">
        <f ca="1">+IF(AND(ISNUMBER(OFFSET('Water Data'!$H$4,0,10*ROW('Water Data'!H49))),'Data Summary'!CE55="Yes"),100-OFFSET('Water Data'!$H$4,0,10*ROW('Water Data'!H49)),NA())</f>
        <v>#N/A</v>
      </c>
      <c r="Q55" s="517" t="e">
        <f ca="1">+IF(AND(ISNUMBER(OFFSET('Water Data'!$H$6,0,10*ROW('Water Data'!H49))),'Data Summary'!CF55="Yes"),OFFSET('Water Data'!$H$6,0,10*ROW('Water Data'!H49)),NA())</f>
        <v>#N/A</v>
      </c>
      <c r="R55" s="517" t="e">
        <f ca="1">+IF(AND(ISNUMBER(OFFSET('Water Data'!$H$9,0,10*ROW('Water Data'!H49))),'Data Summary'!CG55="Yes"),OFFSET('Water Data'!$H$9,0,10*ROW('Water Data'!H49)),NA())</f>
        <v>#N/A</v>
      </c>
      <c r="S55" s="517" t="e">
        <f ca="1">+IF(AND(ISNUMBER(OFFSET('Water Data'!$I$4,0,10*ROW('Water Data'!I49))),'Data Summary'!CH55="Yes"),100-OFFSET('Water Data'!$I$4,0,10*ROW('Water Data'!I49)),NA())</f>
        <v>#N/A</v>
      </c>
      <c r="T55" s="517" t="e">
        <f ca="1">+IF(AND(ISNUMBER(OFFSET('Water Data'!$I$6,0,10*ROW('Water Data'!I49))),'Data Summary'!CI55="Yes"),OFFSET('Water Data'!$I$6,0,10*ROW('Water Data'!I49)),NA())</f>
        <v>#N/A</v>
      </c>
      <c r="U55" s="517" t="e">
        <f ca="1">+IF(AND(ISNUMBER(OFFSET('Water Data'!$I$9,0,10*ROW('Water Data'!I49))),'Data Summary'!CJ55="Yes"),OFFSET('Water Data'!$I$9,0,10*ROW('Water Data'!I49)),NA())</f>
        <v>#N/A</v>
      </c>
      <c r="V55" s="518" t="e">
        <f ca="1">+IF(AND(ISNUMBER(OFFSET('Sanitation Data'!$D$4,0,10*ROW('Sanitation Data'!D49))),'Data Summary'!CK55="Yes"),100-OFFSET('Sanitation Data'!$D$4,0,10*ROW('Sanitation Data'!D49)),NA())</f>
        <v>#N/A</v>
      </c>
      <c r="W55" s="518" t="e">
        <f ca="1">+IF(AND(ISNUMBER(OFFSET('Sanitation Data'!$D$6,0,10*ROW('Sanitation Data'!D49))),'Data Summary'!CL55="Yes"),OFFSET('Sanitation Data'!$D$6,0,10*ROW('Sanitation Data'!D49)),NA())</f>
        <v>#N/A</v>
      </c>
      <c r="X55" s="518" t="e">
        <f ca="1">+IF(AND(ISNUMBER(OFFSET('Sanitation Data'!$D$10,0,10*ROW('Sanitation Data'!D49))),'Data Summary'!CM55="Yes"),OFFSET('Sanitation Data'!$D$10,0,10*ROW('Sanitation Data'!D49)),NA())</f>
        <v>#N/A</v>
      </c>
      <c r="Y55" s="518" t="e">
        <f ca="1">+IF(AND(ISNUMBER(OFFSET('Sanitation Data'!$D$11,0,10*ROW('Sanitation Data'!D49))),'Data Summary'!CN55="Yes"),OFFSET('Sanitation Data'!$D$11,0,10*ROW('Sanitation Data'!D49)),NA())</f>
        <v>#N/A</v>
      </c>
      <c r="Z55" s="518" t="e">
        <f ca="1">+IF(AND(ISNUMBER(OFFSET('Sanitation Data'!$D$12,0,10*ROW('Sanitation Data'!D49))),'Data Summary'!CO55="Yes"),OFFSET('Sanitation Data'!$D$12,0,10*ROW('Sanitation Data'!D49)),NA())</f>
        <v>#N/A</v>
      </c>
      <c r="AA55" s="518" t="e">
        <f ca="1">+IF(AND(ISNUMBER(OFFSET('Sanitation Data'!$E$4,0,10*ROW('Sanitation Data'!E49))),'Data Summary'!CP55="Yes"),100-OFFSET('Sanitation Data'!$E$4,0,10*ROW('Sanitation Data'!E49)),NA())</f>
        <v>#N/A</v>
      </c>
      <c r="AB55" s="518" t="e">
        <f ca="1">+IF(AND(ISNUMBER(OFFSET('Sanitation Data'!$E$6,0,10*ROW('Sanitation Data'!E49))),'Data Summary'!CQ55="Yes"),OFFSET('Sanitation Data'!$E$6,0,10*ROW('Sanitation Data'!E49)),NA())</f>
        <v>#N/A</v>
      </c>
      <c r="AC55" s="518" t="e">
        <f ca="1">+IF(AND(ISNUMBER(OFFSET('Sanitation Data'!$E$10,0,10*ROW('Sanitation Data'!E49))),'Data Summary'!CR55="Yes"),OFFSET('Sanitation Data'!$E$10,0,10*ROW('Sanitation Data'!E49)),NA())</f>
        <v>#N/A</v>
      </c>
      <c r="AD55" s="518" t="e">
        <f ca="1">+IF(AND(ISNUMBER(OFFSET('Sanitation Data'!$E$11,0,10*ROW('Sanitation Data'!E49))),'Data Summary'!CS55="Yes"),OFFSET('Sanitation Data'!$E$11,0,10*ROW('Sanitation Data'!E49)),NA())</f>
        <v>#N/A</v>
      </c>
      <c r="AE55" s="518" t="e">
        <f ca="1">+IF(AND(ISNUMBER(OFFSET('Sanitation Data'!$E$12,0,10*ROW('Sanitation Data'!E49))),'Data Summary'!CT55="Yes"),OFFSET('Sanitation Data'!$E$12,0,10*ROW('Sanitation Data'!E49)),NA())</f>
        <v>#N/A</v>
      </c>
      <c r="AF55" s="518" t="e">
        <f ca="1">+IF(AND(ISNUMBER(OFFSET('Sanitation Data'!$F$4,0,10*ROW('Sanitation Data'!F49))),'Data Summary'!CU55="Yes"),100-OFFSET('Sanitation Data'!$F$4,0,10*ROW('Sanitation Data'!F49)),NA())</f>
        <v>#N/A</v>
      </c>
      <c r="AG55" s="518" t="e">
        <f ca="1">+IF(AND(ISNUMBER(OFFSET('Sanitation Data'!$F$6,0,10*ROW('Sanitation Data'!F49))),'Data Summary'!CV55="Yes"),OFFSET('Sanitation Data'!$F$6,0,10*ROW('Sanitation Data'!F49)),NA())</f>
        <v>#N/A</v>
      </c>
      <c r="AH55" s="518" t="e">
        <f ca="1">+IF(AND(ISNUMBER(OFFSET('Sanitation Data'!$F$10,0,10*ROW('Sanitation Data'!F49))),'Data Summary'!CW55="Yes"),OFFSET('Sanitation Data'!$F$10,0,10*ROW('Sanitation Data'!F49)),NA())</f>
        <v>#N/A</v>
      </c>
      <c r="AI55" s="518" t="e">
        <f ca="1">+IF(AND(ISNUMBER(OFFSET('Sanitation Data'!$F$11,0,10*ROW('Sanitation Data'!F49))),'Data Summary'!CX55="Yes"),OFFSET('Sanitation Data'!$F$11,0,10*ROW('Sanitation Data'!F49)),NA())</f>
        <v>#N/A</v>
      </c>
      <c r="AJ55" s="518" t="e">
        <f ca="1">+IF(AND(ISNUMBER(OFFSET('Sanitation Data'!$F$12,0,10*ROW('Sanitation Data'!F49))),'Data Summary'!CY55="Yes"),OFFSET('Sanitation Data'!$F$12,0,10*ROW('Sanitation Data'!F49)),NA())</f>
        <v>#N/A</v>
      </c>
      <c r="AK55" s="518" t="e">
        <f ca="1">+IF(AND(ISNUMBER(OFFSET('Sanitation Data'!$G$4,0,10*ROW('Sanitation Data'!G49))),'Data Summary'!CZ55="Yes"),100-OFFSET('Sanitation Data'!$G$4,0,10*ROW('Sanitation Data'!G49)),NA())</f>
        <v>#N/A</v>
      </c>
      <c r="AL55" s="518" t="e">
        <f ca="1">+IF(AND(ISNUMBER(OFFSET('Sanitation Data'!$G$6,0,10*ROW('Sanitation Data'!G49))),'Data Summary'!DA55="Yes"),OFFSET('Sanitation Data'!$G$6,0,10*ROW('Sanitation Data'!G49)),NA())</f>
        <v>#N/A</v>
      </c>
      <c r="AM55" s="518" t="e">
        <f ca="1">+IF(AND(ISNUMBER(OFFSET('Sanitation Data'!$G$10,0,10*ROW('Sanitation Data'!G49))),'Data Summary'!DB55="Yes"),OFFSET('Sanitation Data'!$G$10,0,10*ROW('Sanitation Data'!G49)),NA())</f>
        <v>#N/A</v>
      </c>
      <c r="AN55" s="518" t="e">
        <f ca="1">+IF(AND(ISNUMBER(OFFSET('Sanitation Data'!$G$11,0,10*ROW('Sanitation Data'!G49))),'Data Summary'!DC55="Yes"),OFFSET('Sanitation Data'!$G$11,0,10*ROW('Sanitation Data'!G49)),NA())</f>
        <v>#N/A</v>
      </c>
      <c r="AO55" s="518" t="e">
        <f ca="1">+IF(AND(ISNUMBER(OFFSET('Sanitation Data'!$G$12,0,10*ROW('Sanitation Data'!G49))),'Data Summary'!DD55="Yes"),OFFSET('Sanitation Data'!$G$12,0,10*ROW('Sanitation Data'!G49)),NA())</f>
        <v>#N/A</v>
      </c>
      <c r="AP55" s="518" t="e">
        <f ca="1">+IF(AND(ISNUMBER(OFFSET('Sanitation Data'!$H$4,0,10*ROW('Sanitation Data'!H49))),'Data Summary'!DE55="Yes"),100-OFFSET('Sanitation Data'!$H$4,0,10*ROW('Sanitation Data'!H49)),NA())</f>
        <v>#N/A</v>
      </c>
      <c r="AQ55" s="518" t="e">
        <f ca="1">+IF(AND(ISNUMBER(OFFSET('Sanitation Data'!$H$6,0,10*ROW('Sanitation Data'!H49))),'Data Summary'!DF55="Yes"),OFFSET('Sanitation Data'!$H$6,0,10*ROW('Sanitation Data'!H49)),NA())</f>
        <v>#N/A</v>
      </c>
      <c r="AR55" s="518" t="e">
        <f ca="1">+IF(AND(ISNUMBER(OFFSET('Sanitation Data'!$H$10,0,10*ROW('Sanitation Data'!H49))),'Data Summary'!DG55="Yes"),OFFSET('Sanitation Data'!$H$10,0,10*ROW('Sanitation Data'!H49)),NA())</f>
        <v>#N/A</v>
      </c>
      <c r="AS55" s="518" t="e">
        <f ca="1">+IF(AND(ISNUMBER(OFFSET('Sanitation Data'!$H$11,0,10*ROW('Sanitation Data'!H49))),'Data Summary'!DH55="Yes"),OFFSET('Sanitation Data'!$H$11,0,10*ROW('Sanitation Data'!H49)),NA())</f>
        <v>#N/A</v>
      </c>
      <c r="AT55" s="518" t="e">
        <f ca="1">+IF(AND(ISNUMBER(OFFSET('Sanitation Data'!$H$12,0,10*ROW('Sanitation Data'!H49))),'Data Summary'!DI55="Yes"),OFFSET('Sanitation Data'!$H$12,0,10*ROW('Sanitation Data'!H49)),NA())</f>
        <v>#N/A</v>
      </c>
      <c r="AU55" s="518" t="e">
        <f ca="1">+IF(AND(ISNUMBER(OFFSET('Sanitation Data'!$I$4,0,10*ROW('Sanitation Data'!I49))),'Data Summary'!DJ55="Yes"),100-OFFSET('Sanitation Data'!$I$4,0,10*ROW('Sanitation Data'!I49)),NA())</f>
        <v>#N/A</v>
      </c>
      <c r="AV55" s="518" t="e">
        <f ca="1">+IF(AND(ISNUMBER(OFFSET('Sanitation Data'!$I$6,0,10*ROW('Sanitation Data'!I49))),'Data Summary'!DK55="Yes"),OFFSET('Sanitation Data'!$I$6,0,10*ROW('Sanitation Data'!I49)),NA())</f>
        <v>#N/A</v>
      </c>
      <c r="AW55" s="518" t="e">
        <f ca="1">+IF(AND(ISNUMBER(OFFSET('Sanitation Data'!$I$10,0,10*ROW('Sanitation Data'!I49))),'Data Summary'!DL55="Yes"),OFFSET('Sanitation Data'!$I$10,0,10*ROW('Sanitation Data'!I49)),NA())</f>
        <v>#N/A</v>
      </c>
      <c r="AX55" s="518" t="e">
        <f ca="1">+IF(AND(ISNUMBER(OFFSET('Sanitation Data'!$I$11,0,10*ROW('Sanitation Data'!I49))),'Data Summary'!DM55="Yes"),OFFSET('Sanitation Data'!$I$11,0,10*ROW('Sanitation Data'!I49)),NA())</f>
        <v>#N/A</v>
      </c>
      <c r="AY55" s="518" t="e">
        <f ca="1">+IF(AND(ISNUMBER(OFFSET('Sanitation Data'!$I$12,0,10*ROW('Sanitation Data'!I49))),'Data Summary'!DN55="Yes"),OFFSET('Sanitation Data'!$I$12,0,10*ROW('Sanitation Data'!I49)),NA())</f>
        <v>#N/A</v>
      </c>
      <c r="AZ55" s="519" t="e">
        <f ca="1">+IF(AND(ISNUMBER(OFFSET('Hygiene Data'!$D$5,0,10*ROW('Hygiene Data'!D49))),'Data Summary'!DO55="Yes"),OFFSET('Hygiene Data'!$D$5,0,10*ROW('Hygiene Data'!D49)),NA())</f>
        <v>#N/A</v>
      </c>
      <c r="BA55" s="519" t="e">
        <f ca="1">+IF(AND(ISNUMBER(OFFSET('Hygiene Data'!$D$7,0,10*ROW('Hygiene Data'!D49))),'Data Summary'!DP55="Yes"),OFFSET('Hygiene Data'!$D$7,0,10*ROW('Hygiene Data'!D49)),NA())</f>
        <v>#N/A</v>
      </c>
      <c r="BB55" s="519" t="e">
        <f ca="1">+IF(AND(ISNUMBER(OFFSET('Hygiene Data'!$D$9,0,10*ROW('Hygiene Data'!D49))),'Data Summary'!DQ55="Yes"),OFFSET('Hygiene Data'!$D$9,0,10*ROW('Hygiene Data'!D49)),NA())</f>
        <v>#N/A</v>
      </c>
      <c r="BC55" s="519" t="e">
        <f ca="1">+IF(AND(ISNUMBER(OFFSET('Hygiene Data'!$E$5,0,10*ROW('Hygiene Data'!E49))),'Data Summary'!DR55="Yes"),OFFSET('Hygiene Data'!$E$5,0,10*ROW('Hygiene Data'!E49)),NA())</f>
        <v>#N/A</v>
      </c>
      <c r="BD55" s="519" t="e">
        <f ca="1">+IF(AND(ISNUMBER(OFFSET('Hygiene Data'!$E$7,0,10*ROW('Hygiene Data'!E49))),'Data Summary'!DS55="Yes"),OFFSET('Hygiene Data'!$E$7,0,10*ROW('Hygiene Data'!E49)),NA())</f>
        <v>#N/A</v>
      </c>
      <c r="BE55" s="519" t="e">
        <f ca="1">+IF(AND(ISNUMBER(OFFSET('Hygiene Data'!$E$9,0,10*ROW('Hygiene Data'!E49))),'Data Summary'!DT55="Yes"),OFFSET('Hygiene Data'!$E$9,0,10*ROW('Hygiene Data'!E49)),NA())</f>
        <v>#N/A</v>
      </c>
      <c r="BF55" s="519" t="e">
        <f ca="1">+IF(AND(ISNUMBER(OFFSET('Hygiene Data'!$F$5,0,10*ROW('Hygiene Data'!F49))),'Data Summary'!DU55="Yes"),OFFSET('Hygiene Data'!$F$5,0,10*ROW('Hygiene Data'!F49)),NA())</f>
        <v>#N/A</v>
      </c>
      <c r="BG55" s="519" t="e">
        <f ca="1">+IF(AND(ISNUMBER(OFFSET('Hygiene Data'!$F$7,0,10*ROW('Hygiene Data'!F49))),'Data Summary'!DV55="Yes"),OFFSET('Hygiene Data'!$F$7,0,10*ROW('Hygiene Data'!F49)),NA())</f>
        <v>#N/A</v>
      </c>
      <c r="BH55" s="519" t="e">
        <f ca="1">+IF(AND(ISNUMBER(OFFSET('Hygiene Data'!$F$9,0,10*ROW('Hygiene Data'!F49))),'Data Summary'!DW55="Yes"),OFFSET('Hygiene Data'!$F$9,0,10*ROW('Hygiene Data'!F49)),NA())</f>
        <v>#N/A</v>
      </c>
      <c r="BI55" s="519" t="e">
        <f ca="1">+IF(AND(ISNUMBER(OFFSET('Hygiene Data'!$G$5,0,10*ROW('Hygiene Data'!G49))),'Data Summary'!DX55="Yes"),OFFSET('Hygiene Data'!$G$5,0,10*ROW('Hygiene Data'!G49)),NA())</f>
        <v>#N/A</v>
      </c>
      <c r="BJ55" s="519" t="e">
        <f ca="1">+IF(AND(ISNUMBER(OFFSET('Hygiene Data'!$G$7,0,10*ROW('Hygiene Data'!G49))),'Data Summary'!DY55="Yes"),OFFSET('Hygiene Data'!$G$7,0,10*ROW('Hygiene Data'!G49)),NA())</f>
        <v>#N/A</v>
      </c>
      <c r="BK55" s="519" t="e">
        <f ca="1">+IF(AND(ISNUMBER(OFFSET('Hygiene Data'!$G$9,0,10*ROW('Hygiene Data'!G49))),'Data Summary'!DZ55="Yes"),OFFSET('Hygiene Data'!$G$9,0,10*ROW('Hygiene Data'!G49)),NA())</f>
        <v>#N/A</v>
      </c>
      <c r="BL55" s="519" t="e">
        <f ca="1">+IF(AND(ISNUMBER(OFFSET('Hygiene Data'!$H$5,0,10*ROW('Hygiene Data'!H49))),'Data Summary'!EA55="Yes"),OFFSET('Hygiene Data'!$H$5,0,10*ROW('Hygiene Data'!H49)),NA())</f>
        <v>#N/A</v>
      </c>
      <c r="BM55" s="519" t="e">
        <f ca="1">+IF(AND(ISNUMBER(OFFSET('Hygiene Data'!$H$7,0,10*ROW('Hygiene Data'!H49))),'Data Summary'!EB55="Yes"),OFFSET('Hygiene Data'!$H$7,0,10*ROW('Hygiene Data'!H49)),NA())</f>
        <v>#N/A</v>
      </c>
      <c r="BN55" s="519" t="e">
        <f ca="1">+IF(AND(ISNUMBER(OFFSET('Hygiene Data'!$H$9,0,10*ROW('Hygiene Data'!H49))),'Data Summary'!EC55="Yes"),OFFSET('Hygiene Data'!$H$9,0,10*ROW('Hygiene Data'!H49)),NA())</f>
        <v>#N/A</v>
      </c>
      <c r="BO55" s="519" t="e">
        <f ca="1">+IF(AND(ISNUMBER(OFFSET('Hygiene Data'!$I$5,0,10*ROW('Hygiene Data'!I49))),'Data Summary'!ED55="Yes"),OFFSET('Hygiene Data'!$I$5,0,10*ROW('Hygiene Data'!I49)),NA())</f>
        <v>#N/A</v>
      </c>
      <c r="BP55" s="519" t="e">
        <f ca="1">+IF(AND(ISNUMBER(OFFSET('Hygiene Data'!$I$7,0,10*ROW('Hygiene Data'!I49))),'Data Summary'!EE55="Yes"),OFFSET('Hygiene Data'!$I$7,0,10*ROW('Hygiene Data'!I49)),NA())</f>
        <v>#N/A</v>
      </c>
      <c r="BQ55" s="519" t="e">
        <f ca="1">+IF(AND(ISNUMBER(OFFSET('Hygiene Data'!$I$9,0,10*ROW('Hygiene Data'!I49))),'Data Summary'!EF55="Yes"),OFFSET('Hygiene Data'!$I$9,0,10*ROW('Hygiene Data'!I49)),NA())</f>
        <v>#N/A</v>
      </c>
    </row>
    <row r="56" spans="1:69" x14ac:dyDescent="0.25">
      <c r="A56" s="515" t="e">
        <f ca="1">+RIGHT('Data Summary'!A56,LEN('Data Summary'!A56)-9)</f>
        <v>#VALUE!</v>
      </c>
      <c r="B56" s="489" t="str">
        <f ca="1">+IF(ISTEXT('Data Summary'!B56),'Data Summary'!B56,"")</f>
        <v/>
      </c>
      <c r="C56" s="516" t="e">
        <f ca="1">+VALUE('Data Summary'!C56)</f>
        <v>#VALUE!</v>
      </c>
      <c r="D56" s="517" t="e">
        <f ca="1">+IF(AND(ISNUMBER(OFFSET('Water Data'!$D$4,0,10*ROW('Water Data'!D50))),'Data Summary'!BS56="Yes"),100-OFFSET('Water Data'!$D$4,0,10*ROW('Water Data'!D50)),NA())</f>
        <v>#N/A</v>
      </c>
      <c r="E56" s="517" t="e">
        <f ca="1">+IF(AND(ISNUMBER(OFFSET('Water Data'!$D$6,0,10*ROW('Water Data'!D50))),'Data Summary'!BT56="Yes"),OFFSET('Water Data'!$D$6,0,10*ROW('Water Data'!D50)),NA())</f>
        <v>#N/A</v>
      </c>
      <c r="F56" s="517" t="e">
        <f ca="1">+IF(AND(ISNUMBER(OFFSET('Water Data'!$D$9,0,10*ROW('Water Data'!D50))),'Data Summary'!BU56="Yes"),OFFSET('Water Data'!$D$9,0,10*ROW('Water Data'!D50)),NA())</f>
        <v>#N/A</v>
      </c>
      <c r="G56" s="517" t="e">
        <f ca="1">+IF(AND(ISNUMBER(OFFSET('Water Data'!$E$4,0,10*ROW('Water Data'!E50))),'Data Summary'!BV56="Yes"),100-OFFSET('Water Data'!$E$4,0,10*ROW('Water Data'!E50)),NA())</f>
        <v>#N/A</v>
      </c>
      <c r="H56" s="517" t="e">
        <f ca="1">+IF(AND(ISNUMBER(OFFSET('Water Data'!$E$6,0,10*ROW('Water Data'!E50))),'Data Summary'!BW56="Yes"),OFFSET('Water Data'!$E$6,0,10*ROW('Water Data'!E50)),NA())</f>
        <v>#N/A</v>
      </c>
      <c r="I56" s="517" t="e">
        <f ca="1">+IF(AND(ISNUMBER(OFFSET('Water Data'!$E$9,0,10*ROW('Water Data'!E50))),'Data Summary'!BX56="Yes"),OFFSET('Water Data'!$E$9,0,10*ROW('Water Data'!E50)),NA())</f>
        <v>#N/A</v>
      </c>
      <c r="J56" s="517" t="e">
        <f ca="1">+IF(AND(ISNUMBER(OFFSET('Water Data'!$F$4,0,10*ROW('Water Data'!F50))),'Data Summary'!BY56="Yes"),100-OFFSET('Water Data'!$F$4,0,10*ROW('Water Data'!F50)),NA())</f>
        <v>#N/A</v>
      </c>
      <c r="K56" s="517" t="e">
        <f ca="1">+IF(AND(ISNUMBER(OFFSET('Water Data'!$F$6,0,10*ROW('Water Data'!F50))),'Data Summary'!BZ56="Yes"),OFFSET('Water Data'!$F$6,0,10*ROW('Water Data'!F50)),NA())</f>
        <v>#N/A</v>
      </c>
      <c r="L56" s="517" t="e">
        <f ca="1">+IF(AND(ISNUMBER(OFFSET('Water Data'!$F$9,0,10*ROW('Water Data'!F50))),'Data Summary'!CA56="Yes"),OFFSET('Water Data'!$F$9,0,10*ROW('Water Data'!F50)),NA())</f>
        <v>#N/A</v>
      </c>
      <c r="M56" s="517" t="e">
        <f ca="1">+IF(AND(ISNUMBER(OFFSET('Water Data'!$G$4,0,10*ROW('Water Data'!G50))),'Data Summary'!CB56="Yes"),100-OFFSET('Water Data'!$G$4,0,10*ROW('Water Data'!G50)),NA())</f>
        <v>#N/A</v>
      </c>
      <c r="N56" s="517" t="e">
        <f ca="1">+IF(AND(ISNUMBER(OFFSET('Water Data'!$G$6,0,10*ROW('Water Data'!G50))),'Data Summary'!CC56="Yes"),OFFSET('Water Data'!$G$6,0,10*ROW('Water Data'!G50)),NA())</f>
        <v>#N/A</v>
      </c>
      <c r="O56" s="517" t="e">
        <f ca="1">+IF(AND(ISNUMBER(OFFSET('Water Data'!$G$9,0,10*ROW('Water Data'!G50))),'Data Summary'!CD56="Yes"),OFFSET('Water Data'!$G$9,0,10*ROW('Water Data'!G50)),NA())</f>
        <v>#N/A</v>
      </c>
      <c r="P56" s="517" t="e">
        <f ca="1">+IF(AND(ISNUMBER(OFFSET('Water Data'!$H$4,0,10*ROW('Water Data'!H50))),'Data Summary'!CE56="Yes"),100-OFFSET('Water Data'!$H$4,0,10*ROW('Water Data'!H50)),NA())</f>
        <v>#N/A</v>
      </c>
      <c r="Q56" s="517" t="e">
        <f ca="1">+IF(AND(ISNUMBER(OFFSET('Water Data'!$H$6,0,10*ROW('Water Data'!H50))),'Data Summary'!CF56="Yes"),OFFSET('Water Data'!$H$6,0,10*ROW('Water Data'!H50)),NA())</f>
        <v>#N/A</v>
      </c>
      <c r="R56" s="517" t="e">
        <f ca="1">+IF(AND(ISNUMBER(OFFSET('Water Data'!$H$9,0,10*ROW('Water Data'!H50))),'Data Summary'!CG56="Yes"),OFFSET('Water Data'!$H$9,0,10*ROW('Water Data'!H50)),NA())</f>
        <v>#N/A</v>
      </c>
      <c r="S56" s="517" t="e">
        <f ca="1">+IF(AND(ISNUMBER(OFFSET('Water Data'!$I$4,0,10*ROW('Water Data'!I50))),'Data Summary'!CH56="Yes"),100-OFFSET('Water Data'!$I$4,0,10*ROW('Water Data'!I50)),NA())</f>
        <v>#N/A</v>
      </c>
      <c r="T56" s="517" t="e">
        <f ca="1">+IF(AND(ISNUMBER(OFFSET('Water Data'!$I$6,0,10*ROW('Water Data'!I50))),'Data Summary'!CI56="Yes"),OFFSET('Water Data'!$I$6,0,10*ROW('Water Data'!I50)),NA())</f>
        <v>#N/A</v>
      </c>
      <c r="U56" s="517" t="e">
        <f ca="1">+IF(AND(ISNUMBER(OFFSET('Water Data'!$I$9,0,10*ROW('Water Data'!I50))),'Data Summary'!CJ56="Yes"),OFFSET('Water Data'!$I$9,0,10*ROW('Water Data'!I50)),NA())</f>
        <v>#N/A</v>
      </c>
      <c r="V56" s="518" t="e">
        <f ca="1">+IF(AND(ISNUMBER(OFFSET('Sanitation Data'!$D$4,0,10*ROW('Sanitation Data'!D50))),'Data Summary'!CK56="Yes"),100-OFFSET('Sanitation Data'!$D$4,0,10*ROW('Sanitation Data'!D50)),NA())</f>
        <v>#N/A</v>
      </c>
      <c r="W56" s="518" t="e">
        <f ca="1">+IF(AND(ISNUMBER(OFFSET('Sanitation Data'!$D$6,0,10*ROW('Sanitation Data'!D50))),'Data Summary'!CL56="Yes"),OFFSET('Sanitation Data'!$D$6,0,10*ROW('Sanitation Data'!D50)),NA())</f>
        <v>#N/A</v>
      </c>
      <c r="X56" s="518" t="e">
        <f ca="1">+IF(AND(ISNUMBER(OFFSET('Sanitation Data'!$D$10,0,10*ROW('Sanitation Data'!D50))),'Data Summary'!CM56="Yes"),OFFSET('Sanitation Data'!$D$10,0,10*ROW('Sanitation Data'!D50)),NA())</f>
        <v>#N/A</v>
      </c>
      <c r="Y56" s="518" t="e">
        <f ca="1">+IF(AND(ISNUMBER(OFFSET('Sanitation Data'!$D$11,0,10*ROW('Sanitation Data'!D50))),'Data Summary'!CN56="Yes"),OFFSET('Sanitation Data'!$D$11,0,10*ROW('Sanitation Data'!D50)),NA())</f>
        <v>#N/A</v>
      </c>
      <c r="Z56" s="518" t="e">
        <f ca="1">+IF(AND(ISNUMBER(OFFSET('Sanitation Data'!$D$12,0,10*ROW('Sanitation Data'!D50))),'Data Summary'!CO56="Yes"),OFFSET('Sanitation Data'!$D$12,0,10*ROW('Sanitation Data'!D50)),NA())</f>
        <v>#N/A</v>
      </c>
      <c r="AA56" s="518" t="e">
        <f ca="1">+IF(AND(ISNUMBER(OFFSET('Sanitation Data'!$E$4,0,10*ROW('Sanitation Data'!E50))),'Data Summary'!CP56="Yes"),100-OFFSET('Sanitation Data'!$E$4,0,10*ROW('Sanitation Data'!E50)),NA())</f>
        <v>#N/A</v>
      </c>
      <c r="AB56" s="518" t="e">
        <f ca="1">+IF(AND(ISNUMBER(OFFSET('Sanitation Data'!$E$6,0,10*ROW('Sanitation Data'!E50))),'Data Summary'!CQ56="Yes"),OFFSET('Sanitation Data'!$E$6,0,10*ROW('Sanitation Data'!E50)),NA())</f>
        <v>#N/A</v>
      </c>
      <c r="AC56" s="518" t="e">
        <f ca="1">+IF(AND(ISNUMBER(OFFSET('Sanitation Data'!$E$10,0,10*ROW('Sanitation Data'!E50))),'Data Summary'!CR56="Yes"),OFFSET('Sanitation Data'!$E$10,0,10*ROW('Sanitation Data'!E50)),NA())</f>
        <v>#N/A</v>
      </c>
      <c r="AD56" s="518" t="e">
        <f ca="1">+IF(AND(ISNUMBER(OFFSET('Sanitation Data'!$E$11,0,10*ROW('Sanitation Data'!E50))),'Data Summary'!CS56="Yes"),OFFSET('Sanitation Data'!$E$11,0,10*ROW('Sanitation Data'!E50)),NA())</f>
        <v>#N/A</v>
      </c>
      <c r="AE56" s="518" t="e">
        <f ca="1">+IF(AND(ISNUMBER(OFFSET('Sanitation Data'!$E$12,0,10*ROW('Sanitation Data'!E50))),'Data Summary'!CT56="Yes"),OFFSET('Sanitation Data'!$E$12,0,10*ROW('Sanitation Data'!E50)),NA())</f>
        <v>#N/A</v>
      </c>
      <c r="AF56" s="518" t="e">
        <f ca="1">+IF(AND(ISNUMBER(OFFSET('Sanitation Data'!$F$4,0,10*ROW('Sanitation Data'!F50))),'Data Summary'!CU56="Yes"),100-OFFSET('Sanitation Data'!$F$4,0,10*ROW('Sanitation Data'!F50)),NA())</f>
        <v>#N/A</v>
      </c>
      <c r="AG56" s="518" t="e">
        <f ca="1">+IF(AND(ISNUMBER(OFFSET('Sanitation Data'!$F$6,0,10*ROW('Sanitation Data'!F50))),'Data Summary'!CV56="Yes"),OFFSET('Sanitation Data'!$F$6,0,10*ROW('Sanitation Data'!F50)),NA())</f>
        <v>#N/A</v>
      </c>
      <c r="AH56" s="518" t="e">
        <f ca="1">+IF(AND(ISNUMBER(OFFSET('Sanitation Data'!$F$10,0,10*ROW('Sanitation Data'!F50))),'Data Summary'!CW56="Yes"),OFFSET('Sanitation Data'!$F$10,0,10*ROW('Sanitation Data'!F50)),NA())</f>
        <v>#N/A</v>
      </c>
      <c r="AI56" s="518" t="e">
        <f ca="1">+IF(AND(ISNUMBER(OFFSET('Sanitation Data'!$F$11,0,10*ROW('Sanitation Data'!F50))),'Data Summary'!CX56="Yes"),OFFSET('Sanitation Data'!$F$11,0,10*ROW('Sanitation Data'!F50)),NA())</f>
        <v>#N/A</v>
      </c>
      <c r="AJ56" s="518" t="e">
        <f ca="1">+IF(AND(ISNUMBER(OFFSET('Sanitation Data'!$F$12,0,10*ROW('Sanitation Data'!F50))),'Data Summary'!CY56="Yes"),OFFSET('Sanitation Data'!$F$12,0,10*ROW('Sanitation Data'!F50)),NA())</f>
        <v>#N/A</v>
      </c>
      <c r="AK56" s="518" t="e">
        <f ca="1">+IF(AND(ISNUMBER(OFFSET('Sanitation Data'!$G$4,0,10*ROW('Sanitation Data'!G50))),'Data Summary'!CZ56="Yes"),100-OFFSET('Sanitation Data'!$G$4,0,10*ROW('Sanitation Data'!G50)),NA())</f>
        <v>#N/A</v>
      </c>
      <c r="AL56" s="518" t="e">
        <f ca="1">+IF(AND(ISNUMBER(OFFSET('Sanitation Data'!$G$6,0,10*ROW('Sanitation Data'!G50))),'Data Summary'!DA56="Yes"),OFFSET('Sanitation Data'!$G$6,0,10*ROW('Sanitation Data'!G50)),NA())</f>
        <v>#N/A</v>
      </c>
      <c r="AM56" s="518" t="e">
        <f ca="1">+IF(AND(ISNUMBER(OFFSET('Sanitation Data'!$G$10,0,10*ROW('Sanitation Data'!G50))),'Data Summary'!DB56="Yes"),OFFSET('Sanitation Data'!$G$10,0,10*ROW('Sanitation Data'!G50)),NA())</f>
        <v>#N/A</v>
      </c>
      <c r="AN56" s="518" t="e">
        <f ca="1">+IF(AND(ISNUMBER(OFFSET('Sanitation Data'!$G$11,0,10*ROW('Sanitation Data'!G50))),'Data Summary'!DC56="Yes"),OFFSET('Sanitation Data'!$G$11,0,10*ROW('Sanitation Data'!G50)),NA())</f>
        <v>#N/A</v>
      </c>
      <c r="AO56" s="518" t="e">
        <f ca="1">+IF(AND(ISNUMBER(OFFSET('Sanitation Data'!$G$12,0,10*ROW('Sanitation Data'!G50))),'Data Summary'!DD56="Yes"),OFFSET('Sanitation Data'!$G$12,0,10*ROW('Sanitation Data'!G50)),NA())</f>
        <v>#N/A</v>
      </c>
      <c r="AP56" s="518" t="e">
        <f ca="1">+IF(AND(ISNUMBER(OFFSET('Sanitation Data'!$H$4,0,10*ROW('Sanitation Data'!H50))),'Data Summary'!DE56="Yes"),100-OFFSET('Sanitation Data'!$H$4,0,10*ROW('Sanitation Data'!H50)),NA())</f>
        <v>#N/A</v>
      </c>
      <c r="AQ56" s="518" t="e">
        <f ca="1">+IF(AND(ISNUMBER(OFFSET('Sanitation Data'!$H$6,0,10*ROW('Sanitation Data'!H50))),'Data Summary'!DF56="Yes"),OFFSET('Sanitation Data'!$H$6,0,10*ROW('Sanitation Data'!H50)),NA())</f>
        <v>#N/A</v>
      </c>
      <c r="AR56" s="518" t="e">
        <f ca="1">+IF(AND(ISNUMBER(OFFSET('Sanitation Data'!$H$10,0,10*ROW('Sanitation Data'!H50))),'Data Summary'!DG56="Yes"),OFFSET('Sanitation Data'!$H$10,0,10*ROW('Sanitation Data'!H50)),NA())</f>
        <v>#N/A</v>
      </c>
      <c r="AS56" s="518" t="e">
        <f ca="1">+IF(AND(ISNUMBER(OFFSET('Sanitation Data'!$H$11,0,10*ROW('Sanitation Data'!H50))),'Data Summary'!DH56="Yes"),OFFSET('Sanitation Data'!$H$11,0,10*ROW('Sanitation Data'!H50)),NA())</f>
        <v>#N/A</v>
      </c>
      <c r="AT56" s="518" t="e">
        <f ca="1">+IF(AND(ISNUMBER(OFFSET('Sanitation Data'!$H$12,0,10*ROW('Sanitation Data'!H50))),'Data Summary'!DI56="Yes"),OFFSET('Sanitation Data'!$H$12,0,10*ROW('Sanitation Data'!H50)),NA())</f>
        <v>#N/A</v>
      </c>
      <c r="AU56" s="518" t="e">
        <f ca="1">+IF(AND(ISNUMBER(OFFSET('Sanitation Data'!$I$4,0,10*ROW('Sanitation Data'!I50))),'Data Summary'!DJ56="Yes"),100-OFFSET('Sanitation Data'!$I$4,0,10*ROW('Sanitation Data'!I50)),NA())</f>
        <v>#N/A</v>
      </c>
      <c r="AV56" s="518" t="e">
        <f ca="1">+IF(AND(ISNUMBER(OFFSET('Sanitation Data'!$I$6,0,10*ROW('Sanitation Data'!I50))),'Data Summary'!DK56="Yes"),OFFSET('Sanitation Data'!$I$6,0,10*ROW('Sanitation Data'!I50)),NA())</f>
        <v>#N/A</v>
      </c>
      <c r="AW56" s="518" t="e">
        <f ca="1">+IF(AND(ISNUMBER(OFFSET('Sanitation Data'!$I$10,0,10*ROW('Sanitation Data'!I50))),'Data Summary'!DL56="Yes"),OFFSET('Sanitation Data'!$I$10,0,10*ROW('Sanitation Data'!I50)),NA())</f>
        <v>#N/A</v>
      </c>
      <c r="AX56" s="518" t="e">
        <f ca="1">+IF(AND(ISNUMBER(OFFSET('Sanitation Data'!$I$11,0,10*ROW('Sanitation Data'!I50))),'Data Summary'!DM56="Yes"),OFFSET('Sanitation Data'!$I$11,0,10*ROW('Sanitation Data'!I50)),NA())</f>
        <v>#N/A</v>
      </c>
      <c r="AY56" s="518" t="e">
        <f ca="1">+IF(AND(ISNUMBER(OFFSET('Sanitation Data'!$I$12,0,10*ROW('Sanitation Data'!I50))),'Data Summary'!DN56="Yes"),OFFSET('Sanitation Data'!$I$12,0,10*ROW('Sanitation Data'!I50)),NA())</f>
        <v>#N/A</v>
      </c>
      <c r="AZ56" s="519" t="e">
        <f ca="1">+IF(AND(ISNUMBER(OFFSET('Hygiene Data'!$D$5,0,10*ROW('Hygiene Data'!D50))),'Data Summary'!DO56="Yes"),OFFSET('Hygiene Data'!$D$5,0,10*ROW('Hygiene Data'!D50)),NA())</f>
        <v>#N/A</v>
      </c>
      <c r="BA56" s="519" t="e">
        <f ca="1">+IF(AND(ISNUMBER(OFFSET('Hygiene Data'!$D$7,0,10*ROW('Hygiene Data'!D50))),'Data Summary'!DP56="Yes"),OFFSET('Hygiene Data'!$D$7,0,10*ROW('Hygiene Data'!D50)),NA())</f>
        <v>#N/A</v>
      </c>
      <c r="BB56" s="519" t="e">
        <f ca="1">+IF(AND(ISNUMBER(OFFSET('Hygiene Data'!$D$9,0,10*ROW('Hygiene Data'!D50))),'Data Summary'!DQ56="Yes"),OFFSET('Hygiene Data'!$D$9,0,10*ROW('Hygiene Data'!D50)),NA())</f>
        <v>#N/A</v>
      </c>
      <c r="BC56" s="519" t="e">
        <f ca="1">+IF(AND(ISNUMBER(OFFSET('Hygiene Data'!$E$5,0,10*ROW('Hygiene Data'!E50))),'Data Summary'!DR56="Yes"),OFFSET('Hygiene Data'!$E$5,0,10*ROW('Hygiene Data'!E50)),NA())</f>
        <v>#N/A</v>
      </c>
      <c r="BD56" s="519" t="e">
        <f ca="1">+IF(AND(ISNUMBER(OFFSET('Hygiene Data'!$E$7,0,10*ROW('Hygiene Data'!E50))),'Data Summary'!DS56="Yes"),OFFSET('Hygiene Data'!$E$7,0,10*ROW('Hygiene Data'!E50)),NA())</f>
        <v>#N/A</v>
      </c>
      <c r="BE56" s="519" t="e">
        <f ca="1">+IF(AND(ISNUMBER(OFFSET('Hygiene Data'!$E$9,0,10*ROW('Hygiene Data'!E50))),'Data Summary'!DT56="Yes"),OFFSET('Hygiene Data'!$E$9,0,10*ROW('Hygiene Data'!E50)),NA())</f>
        <v>#N/A</v>
      </c>
      <c r="BF56" s="519" t="e">
        <f ca="1">+IF(AND(ISNUMBER(OFFSET('Hygiene Data'!$F$5,0,10*ROW('Hygiene Data'!F50))),'Data Summary'!DU56="Yes"),OFFSET('Hygiene Data'!$F$5,0,10*ROW('Hygiene Data'!F50)),NA())</f>
        <v>#N/A</v>
      </c>
      <c r="BG56" s="519" t="e">
        <f ca="1">+IF(AND(ISNUMBER(OFFSET('Hygiene Data'!$F$7,0,10*ROW('Hygiene Data'!F50))),'Data Summary'!DV56="Yes"),OFFSET('Hygiene Data'!$F$7,0,10*ROW('Hygiene Data'!F50)),NA())</f>
        <v>#N/A</v>
      </c>
      <c r="BH56" s="519" t="e">
        <f ca="1">+IF(AND(ISNUMBER(OFFSET('Hygiene Data'!$F$9,0,10*ROW('Hygiene Data'!F50))),'Data Summary'!DW56="Yes"),OFFSET('Hygiene Data'!$F$9,0,10*ROW('Hygiene Data'!F50)),NA())</f>
        <v>#N/A</v>
      </c>
      <c r="BI56" s="519" t="e">
        <f ca="1">+IF(AND(ISNUMBER(OFFSET('Hygiene Data'!$G$5,0,10*ROW('Hygiene Data'!G50))),'Data Summary'!DX56="Yes"),OFFSET('Hygiene Data'!$G$5,0,10*ROW('Hygiene Data'!G50)),NA())</f>
        <v>#N/A</v>
      </c>
      <c r="BJ56" s="519" t="e">
        <f ca="1">+IF(AND(ISNUMBER(OFFSET('Hygiene Data'!$G$7,0,10*ROW('Hygiene Data'!G50))),'Data Summary'!DY56="Yes"),OFFSET('Hygiene Data'!$G$7,0,10*ROW('Hygiene Data'!G50)),NA())</f>
        <v>#N/A</v>
      </c>
      <c r="BK56" s="519" t="e">
        <f ca="1">+IF(AND(ISNUMBER(OFFSET('Hygiene Data'!$G$9,0,10*ROW('Hygiene Data'!G50))),'Data Summary'!DZ56="Yes"),OFFSET('Hygiene Data'!$G$9,0,10*ROW('Hygiene Data'!G50)),NA())</f>
        <v>#N/A</v>
      </c>
      <c r="BL56" s="519" t="e">
        <f ca="1">+IF(AND(ISNUMBER(OFFSET('Hygiene Data'!$H$5,0,10*ROW('Hygiene Data'!H50))),'Data Summary'!EA56="Yes"),OFFSET('Hygiene Data'!$H$5,0,10*ROW('Hygiene Data'!H50)),NA())</f>
        <v>#N/A</v>
      </c>
      <c r="BM56" s="519" t="e">
        <f ca="1">+IF(AND(ISNUMBER(OFFSET('Hygiene Data'!$H$7,0,10*ROW('Hygiene Data'!H50))),'Data Summary'!EB56="Yes"),OFFSET('Hygiene Data'!$H$7,0,10*ROW('Hygiene Data'!H50)),NA())</f>
        <v>#N/A</v>
      </c>
      <c r="BN56" s="519" t="e">
        <f ca="1">+IF(AND(ISNUMBER(OFFSET('Hygiene Data'!$H$9,0,10*ROW('Hygiene Data'!H50))),'Data Summary'!EC56="Yes"),OFFSET('Hygiene Data'!$H$9,0,10*ROW('Hygiene Data'!H50)),NA())</f>
        <v>#N/A</v>
      </c>
      <c r="BO56" s="519" t="e">
        <f ca="1">+IF(AND(ISNUMBER(OFFSET('Hygiene Data'!$I$5,0,10*ROW('Hygiene Data'!I50))),'Data Summary'!ED56="Yes"),OFFSET('Hygiene Data'!$I$5,0,10*ROW('Hygiene Data'!I50)),NA())</f>
        <v>#N/A</v>
      </c>
      <c r="BP56" s="519" t="e">
        <f ca="1">+IF(AND(ISNUMBER(OFFSET('Hygiene Data'!$I$7,0,10*ROW('Hygiene Data'!I50))),'Data Summary'!EE56="Yes"),OFFSET('Hygiene Data'!$I$7,0,10*ROW('Hygiene Data'!I50)),NA())</f>
        <v>#N/A</v>
      </c>
      <c r="BQ56" s="519" t="e">
        <f ca="1">+IF(AND(ISNUMBER(OFFSET('Hygiene Data'!$I$9,0,10*ROW('Hygiene Data'!I50))),'Data Summary'!EF56="Yes"),OFFSET('Hygiene Data'!$I$9,0,10*ROW('Hygiene Data'!I50)),NA())</f>
        <v>#N/A</v>
      </c>
    </row>
    <row r="57" spans="1:69" x14ac:dyDescent="0.25">
      <c r="A57" s="515" t="e">
        <f ca="1">+RIGHT('Data Summary'!A57,LEN('Data Summary'!A57)-9)</f>
        <v>#VALUE!</v>
      </c>
      <c r="B57" s="489" t="str">
        <f ca="1">+IF(ISTEXT('Data Summary'!B57),'Data Summary'!B57,"")</f>
        <v/>
      </c>
      <c r="C57" s="516" t="e">
        <f ca="1">+VALUE('Data Summary'!C57)</f>
        <v>#VALUE!</v>
      </c>
      <c r="D57" s="517" t="e">
        <f ca="1">+IF(AND(ISNUMBER(OFFSET('Water Data'!$D$4,0,10*ROW('Water Data'!D51))),'Data Summary'!BS57="Yes"),100-OFFSET('Water Data'!$D$4,0,10*ROW('Water Data'!D51)),NA())</f>
        <v>#N/A</v>
      </c>
      <c r="E57" s="517" t="e">
        <f ca="1">+IF(AND(ISNUMBER(OFFSET('Water Data'!$D$6,0,10*ROW('Water Data'!D51))),'Data Summary'!BT57="Yes"),OFFSET('Water Data'!$D$6,0,10*ROW('Water Data'!D51)),NA())</f>
        <v>#N/A</v>
      </c>
      <c r="F57" s="517" t="e">
        <f ca="1">+IF(AND(ISNUMBER(OFFSET('Water Data'!$D$9,0,10*ROW('Water Data'!D51))),'Data Summary'!BU57="Yes"),OFFSET('Water Data'!$D$9,0,10*ROW('Water Data'!D51)),NA())</f>
        <v>#N/A</v>
      </c>
      <c r="G57" s="517" t="e">
        <f ca="1">+IF(AND(ISNUMBER(OFFSET('Water Data'!$E$4,0,10*ROW('Water Data'!E51))),'Data Summary'!BV57="Yes"),100-OFFSET('Water Data'!$E$4,0,10*ROW('Water Data'!E51)),NA())</f>
        <v>#N/A</v>
      </c>
      <c r="H57" s="517" t="e">
        <f ca="1">+IF(AND(ISNUMBER(OFFSET('Water Data'!$E$6,0,10*ROW('Water Data'!E51))),'Data Summary'!BW57="Yes"),OFFSET('Water Data'!$E$6,0,10*ROW('Water Data'!E51)),NA())</f>
        <v>#N/A</v>
      </c>
      <c r="I57" s="517" t="e">
        <f ca="1">+IF(AND(ISNUMBER(OFFSET('Water Data'!$E$9,0,10*ROW('Water Data'!E51))),'Data Summary'!BX57="Yes"),OFFSET('Water Data'!$E$9,0,10*ROW('Water Data'!E51)),NA())</f>
        <v>#N/A</v>
      </c>
      <c r="J57" s="517" t="e">
        <f ca="1">+IF(AND(ISNUMBER(OFFSET('Water Data'!$F$4,0,10*ROW('Water Data'!F51))),'Data Summary'!BY57="Yes"),100-OFFSET('Water Data'!$F$4,0,10*ROW('Water Data'!F51)),NA())</f>
        <v>#N/A</v>
      </c>
      <c r="K57" s="517" t="e">
        <f ca="1">+IF(AND(ISNUMBER(OFFSET('Water Data'!$F$6,0,10*ROW('Water Data'!F51))),'Data Summary'!BZ57="Yes"),OFFSET('Water Data'!$F$6,0,10*ROW('Water Data'!F51)),NA())</f>
        <v>#N/A</v>
      </c>
      <c r="L57" s="517" t="e">
        <f ca="1">+IF(AND(ISNUMBER(OFFSET('Water Data'!$F$9,0,10*ROW('Water Data'!F51))),'Data Summary'!CA57="Yes"),OFFSET('Water Data'!$F$9,0,10*ROW('Water Data'!F51)),NA())</f>
        <v>#N/A</v>
      </c>
      <c r="M57" s="517" t="e">
        <f ca="1">+IF(AND(ISNUMBER(OFFSET('Water Data'!$G$4,0,10*ROW('Water Data'!G51))),'Data Summary'!CB57="Yes"),100-OFFSET('Water Data'!$G$4,0,10*ROW('Water Data'!G51)),NA())</f>
        <v>#N/A</v>
      </c>
      <c r="N57" s="517" t="e">
        <f ca="1">+IF(AND(ISNUMBER(OFFSET('Water Data'!$G$6,0,10*ROW('Water Data'!G51))),'Data Summary'!CC57="Yes"),OFFSET('Water Data'!$G$6,0,10*ROW('Water Data'!G51)),NA())</f>
        <v>#N/A</v>
      </c>
      <c r="O57" s="517" t="e">
        <f ca="1">+IF(AND(ISNUMBER(OFFSET('Water Data'!$G$9,0,10*ROW('Water Data'!G51))),'Data Summary'!CD57="Yes"),OFFSET('Water Data'!$G$9,0,10*ROW('Water Data'!G51)),NA())</f>
        <v>#N/A</v>
      </c>
      <c r="P57" s="517" t="e">
        <f ca="1">+IF(AND(ISNUMBER(OFFSET('Water Data'!$H$4,0,10*ROW('Water Data'!H51))),'Data Summary'!CE57="Yes"),100-OFFSET('Water Data'!$H$4,0,10*ROW('Water Data'!H51)),NA())</f>
        <v>#N/A</v>
      </c>
      <c r="Q57" s="517" t="e">
        <f ca="1">+IF(AND(ISNUMBER(OFFSET('Water Data'!$H$6,0,10*ROW('Water Data'!H51))),'Data Summary'!CF57="Yes"),OFFSET('Water Data'!$H$6,0,10*ROW('Water Data'!H51)),NA())</f>
        <v>#N/A</v>
      </c>
      <c r="R57" s="517" t="e">
        <f ca="1">+IF(AND(ISNUMBER(OFFSET('Water Data'!$H$9,0,10*ROW('Water Data'!H51))),'Data Summary'!CG57="Yes"),OFFSET('Water Data'!$H$9,0,10*ROW('Water Data'!H51)),NA())</f>
        <v>#N/A</v>
      </c>
      <c r="S57" s="517" t="e">
        <f ca="1">+IF(AND(ISNUMBER(OFFSET('Water Data'!$I$4,0,10*ROW('Water Data'!I51))),'Data Summary'!CH57="Yes"),100-OFFSET('Water Data'!$I$4,0,10*ROW('Water Data'!I51)),NA())</f>
        <v>#N/A</v>
      </c>
      <c r="T57" s="517" t="e">
        <f ca="1">+IF(AND(ISNUMBER(OFFSET('Water Data'!$I$6,0,10*ROW('Water Data'!I51))),'Data Summary'!CI57="Yes"),OFFSET('Water Data'!$I$6,0,10*ROW('Water Data'!I51)),NA())</f>
        <v>#N/A</v>
      </c>
      <c r="U57" s="517" t="e">
        <f ca="1">+IF(AND(ISNUMBER(OFFSET('Water Data'!$I$9,0,10*ROW('Water Data'!I51))),'Data Summary'!CJ57="Yes"),OFFSET('Water Data'!$I$9,0,10*ROW('Water Data'!I51)),NA())</f>
        <v>#N/A</v>
      </c>
      <c r="V57" s="518" t="e">
        <f ca="1">+IF(AND(ISNUMBER(OFFSET('Sanitation Data'!$D$4,0,10*ROW('Sanitation Data'!D51))),'Data Summary'!CK57="Yes"),100-OFFSET('Sanitation Data'!$D$4,0,10*ROW('Sanitation Data'!D51)),NA())</f>
        <v>#N/A</v>
      </c>
      <c r="W57" s="518" t="e">
        <f ca="1">+IF(AND(ISNUMBER(OFFSET('Sanitation Data'!$D$6,0,10*ROW('Sanitation Data'!D51))),'Data Summary'!CL57="Yes"),OFFSET('Sanitation Data'!$D$6,0,10*ROW('Sanitation Data'!D51)),NA())</f>
        <v>#N/A</v>
      </c>
      <c r="X57" s="518" t="e">
        <f ca="1">+IF(AND(ISNUMBER(OFFSET('Sanitation Data'!$D$10,0,10*ROW('Sanitation Data'!D51))),'Data Summary'!CM57="Yes"),OFFSET('Sanitation Data'!$D$10,0,10*ROW('Sanitation Data'!D51)),NA())</f>
        <v>#N/A</v>
      </c>
      <c r="Y57" s="518" t="e">
        <f ca="1">+IF(AND(ISNUMBER(OFFSET('Sanitation Data'!$D$11,0,10*ROW('Sanitation Data'!D51))),'Data Summary'!CN57="Yes"),OFFSET('Sanitation Data'!$D$11,0,10*ROW('Sanitation Data'!D51)),NA())</f>
        <v>#N/A</v>
      </c>
      <c r="Z57" s="518" t="e">
        <f ca="1">+IF(AND(ISNUMBER(OFFSET('Sanitation Data'!$D$12,0,10*ROW('Sanitation Data'!D51))),'Data Summary'!CO57="Yes"),OFFSET('Sanitation Data'!$D$12,0,10*ROW('Sanitation Data'!D51)),NA())</f>
        <v>#N/A</v>
      </c>
      <c r="AA57" s="518" t="e">
        <f ca="1">+IF(AND(ISNUMBER(OFFSET('Sanitation Data'!$E$4,0,10*ROW('Sanitation Data'!E51))),'Data Summary'!CP57="Yes"),100-OFFSET('Sanitation Data'!$E$4,0,10*ROW('Sanitation Data'!E51)),NA())</f>
        <v>#N/A</v>
      </c>
      <c r="AB57" s="518" t="e">
        <f ca="1">+IF(AND(ISNUMBER(OFFSET('Sanitation Data'!$E$6,0,10*ROW('Sanitation Data'!E51))),'Data Summary'!CQ57="Yes"),OFFSET('Sanitation Data'!$E$6,0,10*ROW('Sanitation Data'!E51)),NA())</f>
        <v>#N/A</v>
      </c>
      <c r="AC57" s="518" t="e">
        <f ca="1">+IF(AND(ISNUMBER(OFFSET('Sanitation Data'!$E$10,0,10*ROW('Sanitation Data'!E51))),'Data Summary'!CR57="Yes"),OFFSET('Sanitation Data'!$E$10,0,10*ROW('Sanitation Data'!E51)),NA())</f>
        <v>#N/A</v>
      </c>
      <c r="AD57" s="518" t="e">
        <f ca="1">+IF(AND(ISNUMBER(OFFSET('Sanitation Data'!$E$11,0,10*ROW('Sanitation Data'!E51))),'Data Summary'!CS57="Yes"),OFFSET('Sanitation Data'!$E$11,0,10*ROW('Sanitation Data'!E51)),NA())</f>
        <v>#N/A</v>
      </c>
      <c r="AE57" s="518" t="e">
        <f ca="1">+IF(AND(ISNUMBER(OFFSET('Sanitation Data'!$E$12,0,10*ROW('Sanitation Data'!E51))),'Data Summary'!CT57="Yes"),OFFSET('Sanitation Data'!$E$12,0,10*ROW('Sanitation Data'!E51)),NA())</f>
        <v>#N/A</v>
      </c>
      <c r="AF57" s="518" t="e">
        <f ca="1">+IF(AND(ISNUMBER(OFFSET('Sanitation Data'!$F$4,0,10*ROW('Sanitation Data'!F51))),'Data Summary'!CU57="Yes"),100-OFFSET('Sanitation Data'!$F$4,0,10*ROW('Sanitation Data'!F51)),NA())</f>
        <v>#N/A</v>
      </c>
      <c r="AG57" s="518" t="e">
        <f ca="1">+IF(AND(ISNUMBER(OFFSET('Sanitation Data'!$F$6,0,10*ROW('Sanitation Data'!F51))),'Data Summary'!CV57="Yes"),OFFSET('Sanitation Data'!$F$6,0,10*ROW('Sanitation Data'!F51)),NA())</f>
        <v>#N/A</v>
      </c>
      <c r="AH57" s="518" t="e">
        <f ca="1">+IF(AND(ISNUMBER(OFFSET('Sanitation Data'!$F$10,0,10*ROW('Sanitation Data'!F51))),'Data Summary'!CW57="Yes"),OFFSET('Sanitation Data'!$F$10,0,10*ROW('Sanitation Data'!F51)),NA())</f>
        <v>#N/A</v>
      </c>
      <c r="AI57" s="518" t="e">
        <f ca="1">+IF(AND(ISNUMBER(OFFSET('Sanitation Data'!$F$11,0,10*ROW('Sanitation Data'!F51))),'Data Summary'!CX57="Yes"),OFFSET('Sanitation Data'!$F$11,0,10*ROW('Sanitation Data'!F51)),NA())</f>
        <v>#N/A</v>
      </c>
      <c r="AJ57" s="518" t="e">
        <f ca="1">+IF(AND(ISNUMBER(OFFSET('Sanitation Data'!$F$12,0,10*ROW('Sanitation Data'!F51))),'Data Summary'!CY57="Yes"),OFFSET('Sanitation Data'!$F$12,0,10*ROW('Sanitation Data'!F51)),NA())</f>
        <v>#N/A</v>
      </c>
      <c r="AK57" s="518" t="e">
        <f ca="1">+IF(AND(ISNUMBER(OFFSET('Sanitation Data'!$G$4,0,10*ROW('Sanitation Data'!G51))),'Data Summary'!CZ57="Yes"),100-OFFSET('Sanitation Data'!$G$4,0,10*ROW('Sanitation Data'!G51)),NA())</f>
        <v>#N/A</v>
      </c>
      <c r="AL57" s="518" t="e">
        <f ca="1">+IF(AND(ISNUMBER(OFFSET('Sanitation Data'!$G$6,0,10*ROW('Sanitation Data'!G51))),'Data Summary'!DA57="Yes"),OFFSET('Sanitation Data'!$G$6,0,10*ROW('Sanitation Data'!G51)),NA())</f>
        <v>#N/A</v>
      </c>
      <c r="AM57" s="518" t="e">
        <f ca="1">+IF(AND(ISNUMBER(OFFSET('Sanitation Data'!$G$10,0,10*ROW('Sanitation Data'!G51))),'Data Summary'!DB57="Yes"),OFFSET('Sanitation Data'!$G$10,0,10*ROW('Sanitation Data'!G51)),NA())</f>
        <v>#N/A</v>
      </c>
      <c r="AN57" s="518" t="e">
        <f ca="1">+IF(AND(ISNUMBER(OFFSET('Sanitation Data'!$G$11,0,10*ROW('Sanitation Data'!G51))),'Data Summary'!DC57="Yes"),OFFSET('Sanitation Data'!$G$11,0,10*ROW('Sanitation Data'!G51)),NA())</f>
        <v>#N/A</v>
      </c>
      <c r="AO57" s="518" t="e">
        <f ca="1">+IF(AND(ISNUMBER(OFFSET('Sanitation Data'!$G$12,0,10*ROW('Sanitation Data'!G51))),'Data Summary'!DD57="Yes"),OFFSET('Sanitation Data'!$G$12,0,10*ROW('Sanitation Data'!G51)),NA())</f>
        <v>#N/A</v>
      </c>
      <c r="AP57" s="518" t="e">
        <f ca="1">+IF(AND(ISNUMBER(OFFSET('Sanitation Data'!$H$4,0,10*ROW('Sanitation Data'!H51))),'Data Summary'!DE57="Yes"),100-OFFSET('Sanitation Data'!$H$4,0,10*ROW('Sanitation Data'!H51)),NA())</f>
        <v>#N/A</v>
      </c>
      <c r="AQ57" s="518" t="e">
        <f ca="1">+IF(AND(ISNUMBER(OFFSET('Sanitation Data'!$H$6,0,10*ROW('Sanitation Data'!H51))),'Data Summary'!DF57="Yes"),OFFSET('Sanitation Data'!$H$6,0,10*ROW('Sanitation Data'!H51)),NA())</f>
        <v>#N/A</v>
      </c>
      <c r="AR57" s="518" t="e">
        <f ca="1">+IF(AND(ISNUMBER(OFFSET('Sanitation Data'!$H$10,0,10*ROW('Sanitation Data'!H51))),'Data Summary'!DG57="Yes"),OFFSET('Sanitation Data'!$H$10,0,10*ROW('Sanitation Data'!H51)),NA())</f>
        <v>#N/A</v>
      </c>
      <c r="AS57" s="518" t="e">
        <f ca="1">+IF(AND(ISNUMBER(OFFSET('Sanitation Data'!$H$11,0,10*ROW('Sanitation Data'!H51))),'Data Summary'!DH57="Yes"),OFFSET('Sanitation Data'!$H$11,0,10*ROW('Sanitation Data'!H51)),NA())</f>
        <v>#N/A</v>
      </c>
      <c r="AT57" s="518" t="e">
        <f ca="1">+IF(AND(ISNUMBER(OFFSET('Sanitation Data'!$H$12,0,10*ROW('Sanitation Data'!H51))),'Data Summary'!DI57="Yes"),OFFSET('Sanitation Data'!$H$12,0,10*ROW('Sanitation Data'!H51)),NA())</f>
        <v>#N/A</v>
      </c>
      <c r="AU57" s="518" t="e">
        <f ca="1">+IF(AND(ISNUMBER(OFFSET('Sanitation Data'!$I$4,0,10*ROW('Sanitation Data'!I51))),'Data Summary'!DJ57="Yes"),100-OFFSET('Sanitation Data'!$I$4,0,10*ROW('Sanitation Data'!I51)),NA())</f>
        <v>#N/A</v>
      </c>
      <c r="AV57" s="518" t="e">
        <f ca="1">+IF(AND(ISNUMBER(OFFSET('Sanitation Data'!$I$6,0,10*ROW('Sanitation Data'!I51))),'Data Summary'!DK57="Yes"),OFFSET('Sanitation Data'!$I$6,0,10*ROW('Sanitation Data'!I51)),NA())</f>
        <v>#N/A</v>
      </c>
      <c r="AW57" s="518" t="e">
        <f ca="1">+IF(AND(ISNUMBER(OFFSET('Sanitation Data'!$I$10,0,10*ROW('Sanitation Data'!I51))),'Data Summary'!DL57="Yes"),OFFSET('Sanitation Data'!$I$10,0,10*ROW('Sanitation Data'!I51)),NA())</f>
        <v>#N/A</v>
      </c>
      <c r="AX57" s="518" t="e">
        <f ca="1">+IF(AND(ISNUMBER(OFFSET('Sanitation Data'!$I$11,0,10*ROW('Sanitation Data'!I51))),'Data Summary'!DM57="Yes"),OFFSET('Sanitation Data'!$I$11,0,10*ROW('Sanitation Data'!I51)),NA())</f>
        <v>#N/A</v>
      </c>
      <c r="AY57" s="518" t="e">
        <f ca="1">+IF(AND(ISNUMBER(OFFSET('Sanitation Data'!$I$12,0,10*ROW('Sanitation Data'!I51))),'Data Summary'!DN57="Yes"),OFFSET('Sanitation Data'!$I$12,0,10*ROW('Sanitation Data'!I51)),NA())</f>
        <v>#N/A</v>
      </c>
      <c r="AZ57" s="519" t="e">
        <f ca="1">+IF(AND(ISNUMBER(OFFSET('Hygiene Data'!$D$5,0,10*ROW('Hygiene Data'!D51))),'Data Summary'!DO57="Yes"),OFFSET('Hygiene Data'!$D$5,0,10*ROW('Hygiene Data'!D51)),NA())</f>
        <v>#N/A</v>
      </c>
      <c r="BA57" s="519" t="e">
        <f ca="1">+IF(AND(ISNUMBER(OFFSET('Hygiene Data'!$D$7,0,10*ROW('Hygiene Data'!D51))),'Data Summary'!DP57="Yes"),OFFSET('Hygiene Data'!$D$7,0,10*ROW('Hygiene Data'!D51)),NA())</f>
        <v>#N/A</v>
      </c>
      <c r="BB57" s="519" t="e">
        <f ca="1">+IF(AND(ISNUMBER(OFFSET('Hygiene Data'!$D$9,0,10*ROW('Hygiene Data'!D51))),'Data Summary'!DQ57="Yes"),OFFSET('Hygiene Data'!$D$9,0,10*ROW('Hygiene Data'!D51)),NA())</f>
        <v>#N/A</v>
      </c>
      <c r="BC57" s="519" t="e">
        <f ca="1">+IF(AND(ISNUMBER(OFFSET('Hygiene Data'!$E$5,0,10*ROW('Hygiene Data'!E51))),'Data Summary'!DR57="Yes"),OFFSET('Hygiene Data'!$E$5,0,10*ROW('Hygiene Data'!E51)),NA())</f>
        <v>#N/A</v>
      </c>
      <c r="BD57" s="519" t="e">
        <f ca="1">+IF(AND(ISNUMBER(OFFSET('Hygiene Data'!$E$7,0,10*ROW('Hygiene Data'!E51))),'Data Summary'!DS57="Yes"),OFFSET('Hygiene Data'!$E$7,0,10*ROW('Hygiene Data'!E51)),NA())</f>
        <v>#N/A</v>
      </c>
      <c r="BE57" s="519" t="e">
        <f ca="1">+IF(AND(ISNUMBER(OFFSET('Hygiene Data'!$E$9,0,10*ROW('Hygiene Data'!E51))),'Data Summary'!DT57="Yes"),OFFSET('Hygiene Data'!$E$9,0,10*ROW('Hygiene Data'!E51)),NA())</f>
        <v>#N/A</v>
      </c>
      <c r="BF57" s="519" t="e">
        <f ca="1">+IF(AND(ISNUMBER(OFFSET('Hygiene Data'!$F$5,0,10*ROW('Hygiene Data'!F51))),'Data Summary'!DU57="Yes"),OFFSET('Hygiene Data'!$F$5,0,10*ROW('Hygiene Data'!F51)),NA())</f>
        <v>#N/A</v>
      </c>
      <c r="BG57" s="519" t="e">
        <f ca="1">+IF(AND(ISNUMBER(OFFSET('Hygiene Data'!$F$7,0,10*ROW('Hygiene Data'!F51))),'Data Summary'!DV57="Yes"),OFFSET('Hygiene Data'!$F$7,0,10*ROW('Hygiene Data'!F51)),NA())</f>
        <v>#N/A</v>
      </c>
      <c r="BH57" s="519" t="e">
        <f ca="1">+IF(AND(ISNUMBER(OFFSET('Hygiene Data'!$F$9,0,10*ROW('Hygiene Data'!F51))),'Data Summary'!DW57="Yes"),OFFSET('Hygiene Data'!$F$9,0,10*ROW('Hygiene Data'!F51)),NA())</f>
        <v>#N/A</v>
      </c>
      <c r="BI57" s="519" t="e">
        <f ca="1">+IF(AND(ISNUMBER(OFFSET('Hygiene Data'!$G$5,0,10*ROW('Hygiene Data'!G51))),'Data Summary'!DX57="Yes"),OFFSET('Hygiene Data'!$G$5,0,10*ROW('Hygiene Data'!G51)),NA())</f>
        <v>#N/A</v>
      </c>
      <c r="BJ57" s="519" t="e">
        <f ca="1">+IF(AND(ISNUMBER(OFFSET('Hygiene Data'!$G$7,0,10*ROW('Hygiene Data'!G51))),'Data Summary'!DY57="Yes"),OFFSET('Hygiene Data'!$G$7,0,10*ROW('Hygiene Data'!G51)),NA())</f>
        <v>#N/A</v>
      </c>
      <c r="BK57" s="519" t="e">
        <f ca="1">+IF(AND(ISNUMBER(OFFSET('Hygiene Data'!$G$9,0,10*ROW('Hygiene Data'!G51))),'Data Summary'!DZ57="Yes"),OFFSET('Hygiene Data'!$G$9,0,10*ROW('Hygiene Data'!G51)),NA())</f>
        <v>#N/A</v>
      </c>
      <c r="BL57" s="519" t="e">
        <f ca="1">+IF(AND(ISNUMBER(OFFSET('Hygiene Data'!$H$5,0,10*ROW('Hygiene Data'!H51))),'Data Summary'!EA57="Yes"),OFFSET('Hygiene Data'!$H$5,0,10*ROW('Hygiene Data'!H51)),NA())</f>
        <v>#N/A</v>
      </c>
      <c r="BM57" s="519" t="e">
        <f ca="1">+IF(AND(ISNUMBER(OFFSET('Hygiene Data'!$H$7,0,10*ROW('Hygiene Data'!H51))),'Data Summary'!EB57="Yes"),OFFSET('Hygiene Data'!$H$7,0,10*ROW('Hygiene Data'!H51)),NA())</f>
        <v>#N/A</v>
      </c>
      <c r="BN57" s="519" t="e">
        <f ca="1">+IF(AND(ISNUMBER(OFFSET('Hygiene Data'!$H$9,0,10*ROW('Hygiene Data'!H51))),'Data Summary'!EC57="Yes"),OFFSET('Hygiene Data'!$H$9,0,10*ROW('Hygiene Data'!H51)),NA())</f>
        <v>#N/A</v>
      </c>
      <c r="BO57" s="519" t="e">
        <f ca="1">+IF(AND(ISNUMBER(OFFSET('Hygiene Data'!$I$5,0,10*ROW('Hygiene Data'!I51))),'Data Summary'!ED57="Yes"),OFFSET('Hygiene Data'!$I$5,0,10*ROW('Hygiene Data'!I51)),NA())</f>
        <v>#N/A</v>
      </c>
      <c r="BP57" s="519" t="e">
        <f ca="1">+IF(AND(ISNUMBER(OFFSET('Hygiene Data'!$I$7,0,10*ROW('Hygiene Data'!I51))),'Data Summary'!EE57="Yes"),OFFSET('Hygiene Data'!$I$7,0,10*ROW('Hygiene Data'!I51)),NA())</f>
        <v>#N/A</v>
      </c>
      <c r="BQ57" s="519" t="e">
        <f ca="1">+IF(AND(ISNUMBER(OFFSET('Hygiene Data'!$I$9,0,10*ROW('Hygiene Data'!I51))),'Data Summary'!EF57="Yes"),OFFSET('Hygiene Data'!$I$9,0,10*ROW('Hygiene Data'!I51)),NA())</f>
        <v>#N/A</v>
      </c>
    </row>
    <row r="58" spans="1:69" x14ac:dyDescent="0.25">
      <c r="A58" s="515" t="e">
        <f ca="1">+RIGHT('Data Summary'!A58,LEN('Data Summary'!A58)-9)</f>
        <v>#VALUE!</v>
      </c>
      <c r="B58" s="489" t="str">
        <f ca="1">+IF(ISTEXT('Data Summary'!B58),'Data Summary'!B58,"")</f>
        <v/>
      </c>
      <c r="C58" s="516" t="e">
        <f ca="1">+VALUE('Data Summary'!C58)</f>
        <v>#VALUE!</v>
      </c>
      <c r="D58" s="517" t="e">
        <f ca="1">+IF(AND(ISNUMBER(OFFSET('Water Data'!$D$4,0,10*ROW('Water Data'!D52))),'Data Summary'!BS58="Yes"),100-OFFSET('Water Data'!$D$4,0,10*ROW('Water Data'!D52)),NA())</f>
        <v>#N/A</v>
      </c>
      <c r="E58" s="517" t="e">
        <f ca="1">+IF(AND(ISNUMBER(OFFSET('Water Data'!$D$6,0,10*ROW('Water Data'!D52))),'Data Summary'!BT58="Yes"),OFFSET('Water Data'!$D$6,0,10*ROW('Water Data'!D52)),NA())</f>
        <v>#N/A</v>
      </c>
      <c r="F58" s="517" t="e">
        <f ca="1">+IF(AND(ISNUMBER(OFFSET('Water Data'!$D$9,0,10*ROW('Water Data'!D52))),'Data Summary'!BU58="Yes"),OFFSET('Water Data'!$D$9,0,10*ROW('Water Data'!D52)),NA())</f>
        <v>#N/A</v>
      </c>
      <c r="G58" s="517" t="e">
        <f ca="1">+IF(AND(ISNUMBER(OFFSET('Water Data'!$E$4,0,10*ROW('Water Data'!E52))),'Data Summary'!BV58="Yes"),100-OFFSET('Water Data'!$E$4,0,10*ROW('Water Data'!E52)),NA())</f>
        <v>#N/A</v>
      </c>
      <c r="H58" s="517" t="e">
        <f ca="1">+IF(AND(ISNUMBER(OFFSET('Water Data'!$E$6,0,10*ROW('Water Data'!E52))),'Data Summary'!BW58="Yes"),OFFSET('Water Data'!$E$6,0,10*ROW('Water Data'!E52)),NA())</f>
        <v>#N/A</v>
      </c>
      <c r="I58" s="517" t="e">
        <f ca="1">+IF(AND(ISNUMBER(OFFSET('Water Data'!$E$9,0,10*ROW('Water Data'!E52))),'Data Summary'!BX58="Yes"),OFFSET('Water Data'!$E$9,0,10*ROW('Water Data'!E52)),NA())</f>
        <v>#N/A</v>
      </c>
      <c r="J58" s="517" t="e">
        <f ca="1">+IF(AND(ISNUMBER(OFFSET('Water Data'!$F$4,0,10*ROW('Water Data'!F52))),'Data Summary'!BY58="Yes"),100-OFFSET('Water Data'!$F$4,0,10*ROW('Water Data'!F52)),NA())</f>
        <v>#N/A</v>
      </c>
      <c r="K58" s="517" t="e">
        <f ca="1">+IF(AND(ISNUMBER(OFFSET('Water Data'!$F$6,0,10*ROW('Water Data'!F52))),'Data Summary'!BZ58="Yes"),OFFSET('Water Data'!$F$6,0,10*ROW('Water Data'!F52)),NA())</f>
        <v>#N/A</v>
      </c>
      <c r="L58" s="517" t="e">
        <f ca="1">+IF(AND(ISNUMBER(OFFSET('Water Data'!$F$9,0,10*ROW('Water Data'!F52))),'Data Summary'!CA58="Yes"),OFFSET('Water Data'!$F$9,0,10*ROW('Water Data'!F52)),NA())</f>
        <v>#N/A</v>
      </c>
      <c r="M58" s="517" t="e">
        <f ca="1">+IF(AND(ISNUMBER(OFFSET('Water Data'!$G$4,0,10*ROW('Water Data'!G52))),'Data Summary'!CB58="Yes"),100-OFFSET('Water Data'!$G$4,0,10*ROW('Water Data'!G52)),NA())</f>
        <v>#N/A</v>
      </c>
      <c r="N58" s="517" t="e">
        <f ca="1">+IF(AND(ISNUMBER(OFFSET('Water Data'!$G$6,0,10*ROW('Water Data'!G52))),'Data Summary'!CC58="Yes"),OFFSET('Water Data'!$G$6,0,10*ROW('Water Data'!G52)),NA())</f>
        <v>#N/A</v>
      </c>
      <c r="O58" s="517" t="e">
        <f ca="1">+IF(AND(ISNUMBER(OFFSET('Water Data'!$G$9,0,10*ROW('Water Data'!G52))),'Data Summary'!CD58="Yes"),OFFSET('Water Data'!$G$9,0,10*ROW('Water Data'!G52)),NA())</f>
        <v>#N/A</v>
      </c>
      <c r="P58" s="517" t="e">
        <f ca="1">+IF(AND(ISNUMBER(OFFSET('Water Data'!$H$4,0,10*ROW('Water Data'!H52))),'Data Summary'!CE58="Yes"),100-OFFSET('Water Data'!$H$4,0,10*ROW('Water Data'!H52)),NA())</f>
        <v>#N/A</v>
      </c>
      <c r="Q58" s="517" t="e">
        <f ca="1">+IF(AND(ISNUMBER(OFFSET('Water Data'!$H$6,0,10*ROW('Water Data'!H52))),'Data Summary'!CF58="Yes"),OFFSET('Water Data'!$H$6,0,10*ROW('Water Data'!H52)),NA())</f>
        <v>#N/A</v>
      </c>
      <c r="R58" s="517" t="e">
        <f ca="1">+IF(AND(ISNUMBER(OFFSET('Water Data'!$H$9,0,10*ROW('Water Data'!H52))),'Data Summary'!CG58="Yes"),OFFSET('Water Data'!$H$9,0,10*ROW('Water Data'!H52)),NA())</f>
        <v>#N/A</v>
      </c>
      <c r="S58" s="517" t="e">
        <f ca="1">+IF(AND(ISNUMBER(OFFSET('Water Data'!$I$4,0,10*ROW('Water Data'!I52))),'Data Summary'!CH58="Yes"),100-OFFSET('Water Data'!$I$4,0,10*ROW('Water Data'!I52)),NA())</f>
        <v>#N/A</v>
      </c>
      <c r="T58" s="517" t="e">
        <f ca="1">+IF(AND(ISNUMBER(OFFSET('Water Data'!$I$6,0,10*ROW('Water Data'!I52))),'Data Summary'!CI58="Yes"),OFFSET('Water Data'!$I$6,0,10*ROW('Water Data'!I52)),NA())</f>
        <v>#N/A</v>
      </c>
      <c r="U58" s="517" t="e">
        <f ca="1">+IF(AND(ISNUMBER(OFFSET('Water Data'!$I$9,0,10*ROW('Water Data'!I52))),'Data Summary'!CJ58="Yes"),OFFSET('Water Data'!$I$9,0,10*ROW('Water Data'!I52)),NA())</f>
        <v>#N/A</v>
      </c>
      <c r="V58" s="518" t="e">
        <f ca="1">+IF(AND(ISNUMBER(OFFSET('Sanitation Data'!$D$4,0,10*ROW('Sanitation Data'!D52))),'Data Summary'!CK58="Yes"),100-OFFSET('Sanitation Data'!$D$4,0,10*ROW('Sanitation Data'!D52)),NA())</f>
        <v>#N/A</v>
      </c>
      <c r="W58" s="518" t="e">
        <f ca="1">+IF(AND(ISNUMBER(OFFSET('Sanitation Data'!$D$6,0,10*ROW('Sanitation Data'!D52))),'Data Summary'!CL58="Yes"),OFFSET('Sanitation Data'!$D$6,0,10*ROW('Sanitation Data'!D52)),NA())</f>
        <v>#N/A</v>
      </c>
      <c r="X58" s="518" t="e">
        <f ca="1">+IF(AND(ISNUMBER(OFFSET('Sanitation Data'!$D$10,0,10*ROW('Sanitation Data'!D52))),'Data Summary'!CM58="Yes"),OFFSET('Sanitation Data'!$D$10,0,10*ROW('Sanitation Data'!D52)),NA())</f>
        <v>#N/A</v>
      </c>
      <c r="Y58" s="518" t="e">
        <f ca="1">+IF(AND(ISNUMBER(OFFSET('Sanitation Data'!$D$11,0,10*ROW('Sanitation Data'!D52))),'Data Summary'!CN58="Yes"),OFFSET('Sanitation Data'!$D$11,0,10*ROW('Sanitation Data'!D52)),NA())</f>
        <v>#N/A</v>
      </c>
      <c r="Z58" s="518" t="e">
        <f ca="1">+IF(AND(ISNUMBER(OFFSET('Sanitation Data'!$D$12,0,10*ROW('Sanitation Data'!D52))),'Data Summary'!CO58="Yes"),OFFSET('Sanitation Data'!$D$12,0,10*ROW('Sanitation Data'!D52)),NA())</f>
        <v>#N/A</v>
      </c>
      <c r="AA58" s="518" t="e">
        <f ca="1">+IF(AND(ISNUMBER(OFFSET('Sanitation Data'!$E$4,0,10*ROW('Sanitation Data'!E52))),'Data Summary'!CP58="Yes"),100-OFFSET('Sanitation Data'!$E$4,0,10*ROW('Sanitation Data'!E52)),NA())</f>
        <v>#N/A</v>
      </c>
      <c r="AB58" s="518" t="e">
        <f ca="1">+IF(AND(ISNUMBER(OFFSET('Sanitation Data'!$E$6,0,10*ROW('Sanitation Data'!E52))),'Data Summary'!CQ58="Yes"),OFFSET('Sanitation Data'!$E$6,0,10*ROW('Sanitation Data'!E52)),NA())</f>
        <v>#N/A</v>
      </c>
      <c r="AC58" s="518" t="e">
        <f ca="1">+IF(AND(ISNUMBER(OFFSET('Sanitation Data'!$E$10,0,10*ROW('Sanitation Data'!E52))),'Data Summary'!CR58="Yes"),OFFSET('Sanitation Data'!$E$10,0,10*ROW('Sanitation Data'!E52)),NA())</f>
        <v>#N/A</v>
      </c>
      <c r="AD58" s="518" t="e">
        <f ca="1">+IF(AND(ISNUMBER(OFFSET('Sanitation Data'!$E$11,0,10*ROW('Sanitation Data'!E52))),'Data Summary'!CS58="Yes"),OFFSET('Sanitation Data'!$E$11,0,10*ROW('Sanitation Data'!E52)),NA())</f>
        <v>#N/A</v>
      </c>
      <c r="AE58" s="518" t="e">
        <f ca="1">+IF(AND(ISNUMBER(OFFSET('Sanitation Data'!$E$12,0,10*ROW('Sanitation Data'!E52))),'Data Summary'!CT58="Yes"),OFFSET('Sanitation Data'!$E$12,0,10*ROW('Sanitation Data'!E52)),NA())</f>
        <v>#N/A</v>
      </c>
      <c r="AF58" s="518" t="e">
        <f ca="1">+IF(AND(ISNUMBER(OFFSET('Sanitation Data'!$F$4,0,10*ROW('Sanitation Data'!F52))),'Data Summary'!CU58="Yes"),100-OFFSET('Sanitation Data'!$F$4,0,10*ROW('Sanitation Data'!F52)),NA())</f>
        <v>#N/A</v>
      </c>
      <c r="AG58" s="518" t="e">
        <f ca="1">+IF(AND(ISNUMBER(OFFSET('Sanitation Data'!$F$6,0,10*ROW('Sanitation Data'!F52))),'Data Summary'!CV58="Yes"),OFFSET('Sanitation Data'!$F$6,0,10*ROW('Sanitation Data'!F52)),NA())</f>
        <v>#N/A</v>
      </c>
      <c r="AH58" s="518" t="e">
        <f ca="1">+IF(AND(ISNUMBER(OFFSET('Sanitation Data'!$F$10,0,10*ROW('Sanitation Data'!F52))),'Data Summary'!CW58="Yes"),OFFSET('Sanitation Data'!$F$10,0,10*ROW('Sanitation Data'!F52)),NA())</f>
        <v>#N/A</v>
      </c>
      <c r="AI58" s="518" t="e">
        <f ca="1">+IF(AND(ISNUMBER(OFFSET('Sanitation Data'!$F$11,0,10*ROW('Sanitation Data'!F52))),'Data Summary'!CX58="Yes"),OFFSET('Sanitation Data'!$F$11,0,10*ROW('Sanitation Data'!F52)),NA())</f>
        <v>#N/A</v>
      </c>
      <c r="AJ58" s="518" t="e">
        <f ca="1">+IF(AND(ISNUMBER(OFFSET('Sanitation Data'!$F$12,0,10*ROW('Sanitation Data'!F52))),'Data Summary'!CY58="Yes"),OFFSET('Sanitation Data'!$F$12,0,10*ROW('Sanitation Data'!F52)),NA())</f>
        <v>#N/A</v>
      </c>
      <c r="AK58" s="518" t="e">
        <f ca="1">+IF(AND(ISNUMBER(OFFSET('Sanitation Data'!$G$4,0,10*ROW('Sanitation Data'!G52))),'Data Summary'!CZ58="Yes"),100-OFFSET('Sanitation Data'!$G$4,0,10*ROW('Sanitation Data'!G52)),NA())</f>
        <v>#N/A</v>
      </c>
      <c r="AL58" s="518" t="e">
        <f ca="1">+IF(AND(ISNUMBER(OFFSET('Sanitation Data'!$G$6,0,10*ROW('Sanitation Data'!G52))),'Data Summary'!DA58="Yes"),OFFSET('Sanitation Data'!$G$6,0,10*ROW('Sanitation Data'!G52)),NA())</f>
        <v>#N/A</v>
      </c>
      <c r="AM58" s="518" t="e">
        <f ca="1">+IF(AND(ISNUMBER(OFFSET('Sanitation Data'!$G$10,0,10*ROW('Sanitation Data'!G52))),'Data Summary'!DB58="Yes"),OFFSET('Sanitation Data'!$G$10,0,10*ROW('Sanitation Data'!G52)),NA())</f>
        <v>#N/A</v>
      </c>
      <c r="AN58" s="518" t="e">
        <f ca="1">+IF(AND(ISNUMBER(OFFSET('Sanitation Data'!$G$11,0,10*ROW('Sanitation Data'!G52))),'Data Summary'!DC58="Yes"),OFFSET('Sanitation Data'!$G$11,0,10*ROW('Sanitation Data'!G52)),NA())</f>
        <v>#N/A</v>
      </c>
      <c r="AO58" s="518" t="e">
        <f ca="1">+IF(AND(ISNUMBER(OFFSET('Sanitation Data'!$G$12,0,10*ROW('Sanitation Data'!G52))),'Data Summary'!DD58="Yes"),OFFSET('Sanitation Data'!$G$12,0,10*ROW('Sanitation Data'!G52)),NA())</f>
        <v>#N/A</v>
      </c>
      <c r="AP58" s="518" t="e">
        <f ca="1">+IF(AND(ISNUMBER(OFFSET('Sanitation Data'!$H$4,0,10*ROW('Sanitation Data'!H52))),'Data Summary'!DE58="Yes"),100-OFFSET('Sanitation Data'!$H$4,0,10*ROW('Sanitation Data'!H52)),NA())</f>
        <v>#N/A</v>
      </c>
      <c r="AQ58" s="518" t="e">
        <f ca="1">+IF(AND(ISNUMBER(OFFSET('Sanitation Data'!$H$6,0,10*ROW('Sanitation Data'!H52))),'Data Summary'!DF58="Yes"),OFFSET('Sanitation Data'!$H$6,0,10*ROW('Sanitation Data'!H52)),NA())</f>
        <v>#N/A</v>
      </c>
      <c r="AR58" s="518" t="e">
        <f ca="1">+IF(AND(ISNUMBER(OFFSET('Sanitation Data'!$H$10,0,10*ROW('Sanitation Data'!H52))),'Data Summary'!DG58="Yes"),OFFSET('Sanitation Data'!$H$10,0,10*ROW('Sanitation Data'!H52)),NA())</f>
        <v>#N/A</v>
      </c>
      <c r="AS58" s="518" t="e">
        <f ca="1">+IF(AND(ISNUMBER(OFFSET('Sanitation Data'!$H$11,0,10*ROW('Sanitation Data'!H52))),'Data Summary'!DH58="Yes"),OFFSET('Sanitation Data'!$H$11,0,10*ROW('Sanitation Data'!H52)),NA())</f>
        <v>#N/A</v>
      </c>
      <c r="AT58" s="518" t="e">
        <f ca="1">+IF(AND(ISNUMBER(OFFSET('Sanitation Data'!$H$12,0,10*ROW('Sanitation Data'!H52))),'Data Summary'!DI58="Yes"),OFFSET('Sanitation Data'!$H$12,0,10*ROW('Sanitation Data'!H52)),NA())</f>
        <v>#N/A</v>
      </c>
      <c r="AU58" s="518" t="e">
        <f ca="1">+IF(AND(ISNUMBER(OFFSET('Sanitation Data'!$I$4,0,10*ROW('Sanitation Data'!I52))),'Data Summary'!DJ58="Yes"),100-OFFSET('Sanitation Data'!$I$4,0,10*ROW('Sanitation Data'!I52)),NA())</f>
        <v>#N/A</v>
      </c>
      <c r="AV58" s="518" t="e">
        <f ca="1">+IF(AND(ISNUMBER(OFFSET('Sanitation Data'!$I$6,0,10*ROW('Sanitation Data'!I52))),'Data Summary'!DK58="Yes"),OFFSET('Sanitation Data'!$I$6,0,10*ROW('Sanitation Data'!I52)),NA())</f>
        <v>#N/A</v>
      </c>
      <c r="AW58" s="518" t="e">
        <f ca="1">+IF(AND(ISNUMBER(OFFSET('Sanitation Data'!$I$10,0,10*ROW('Sanitation Data'!I52))),'Data Summary'!DL58="Yes"),OFFSET('Sanitation Data'!$I$10,0,10*ROW('Sanitation Data'!I52)),NA())</f>
        <v>#N/A</v>
      </c>
      <c r="AX58" s="518" t="e">
        <f ca="1">+IF(AND(ISNUMBER(OFFSET('Sanitation Data'!$I$11,0,10*ROW('Sanitation Data'!I52))),'Data Summary'!DM58="Yes"),OFFSET('Sanitation Data'!$I$11,0,10*ROW('Sanitation Data'!I52)),NA())</f>
        <v>#N/A</v>
      </c>
      <c r="AY58" s="518" t="e">
        <f ca="1">+IF(AND(ISNUMBER(OFFSET('Sanitation Data'!$I$12,0,10*ROW('Sanitation Data'!I52))),'Data Summary'!DN58="Yes"),OFFSET('Sanitation Data'!$I$12,0,10*ROW('Sanitation Data'!I52)),NA())</f>
        <v>#N/A</v>
      </c>
      <c r="AZ58" s="519" t="e">
        <f ca="1">+IF(AND(ISNUMBER(OFFSET('Hygiene Data'!$D$5,0,10*ROW('Hygiene Data'!D52))),'Data Summary'!DO58="Yes"),OFFSET('Hygiene Data'!$D$5,0,10*ROW('Hygiene Data'!D52)),NA())</f>
        <v>#N/A</v>
      </c>
      <c r="BA58" s="519" t="e">
        <f ca="1">+IF(AND(ISNUMBER(OFFSET('Hygiene Data'!$D$7,0,10*ROW('Hygiene Data'!D52))),'Data Summary'!DP58="Yes"),OFFSET('Hygiene Data'!$D$7,0,10*ROW('Hygiene Data'!D52)),NA())</f>
        <v>#N/A</v>
      </c>
      <c r="BB58" s="519" t="e">
        <f ca="1">+IF(AND(ISNUMBER(OFFSET('Hygiene Data'!$D$9,0,10*ROW('Hygiene Data'!D52))),'Data Summary'!DQ58="Yes"),OFFSET('Hygiene Data'!$D$9,0,10*ROW('Hygiene Data'!D52)),NA())</f>
        <v>#N/A</v>
      </c>
      <c r="BC58" s="519" t="e">
        <f ca="1">+IF(AND(ISNUMBER(OFFSET('Hygiene Data'!$E$5,0,10*ROW('Hygiene Data'!E52))),'Data Summary'!DR58="Yes"),OFFSET('Hygiene Data'!$E$5,0,10*ROW('Hygiene Data'!E52)),NA())</f>
        <v>#N/A</v>
      </c>
      <c r="BD58" s="519" t="e">
        <f ca="1">+IF(AND(ISNUMBER(OFFSET('Hygiene Data'!$E$7,0,10*ROW('Hygiene Data'!E52))),'Data Summary'!DS58="Yes"),OFFSET('Hygiene Data'!$E$7,0,10*ROW('Hygiene Data'!E52)),NA())</f>
        <v>#N/A</v>
      </c>
      <c r="BE58" s="519" t="e">
        <f ca="1">+IF(AND(ISNUMBER(OFFSET('Hygiene Data'!$E$9,0,10*ROW('Hygiene Data'!E52))),'Data Summary'!DT58="Yes"),OFFSET('Hygiene Data'!$E$9,0,10*ROW('Hygiene Data'!E52)),NA())</f>
        <v>#N/A</v>
      </c>
      <c r="BF58" s="519" t="e">
        <f ca="1">+IF(AND(ISNUMBER(OFFSET('Hygiene Data'!$F$5,0,10*ROW('Hygiene Data'!F52))),'Data Summary'!DU58="Yes"),OFFSET('Hygiene Data'!$F$5,0,10*ROW('Hygiene Data'!F52)),NA())</f>
        <v>#N/A</v>
      </c>
      <c r="BG58" s="519" t="e">
        <f ca="1">+IF(AND(ISNUMBER(OFFSET('Hygiene Data'!$F$7,0,10*ROW('Hygiene Data'!F52))),'Data Summary'!DV58="Yes"),OFFSET('Hygiene Data'!$F$7,0,10*ROW('Hygiene Data'!F52)),NA())</f>
        <v>#N/A</v>
      </c>
      <c r="BH58" s="519" t="e">
        <f ca="1">+IF(AND(ISNUMBER(OFFSET('Hygiene Data'!$F$9,0,10*ROW('Hygiene Data'!F52))),'Data Summary'!DW58="Yes"),OFFSET('Hygiene Data'!$F$9,0,10*ROW('Hygiene Data'!F52)),NA())</f>
        <v>#N/A</v>
      </c>
      <c r="BI58" s="519" t="e">
        <f ca="1">+IF(AND(ISNUMBER(OFFSET('Hygiene Data'!$G$5,0,10*ROW('Hygiene Data'!G52))),'Data Summary'!DX58="Yes"),OFFSET('Hygiene Data'!$G$5,0,10*ROW('Hygiene Data'!G52)),NA())</f>
        <v>#N/A</v>
      </c>
      <c r="BJ58" s="519" t="e">
        <f ca="1">+IF(AND(ISNUMBER(OFFSET('Hygiene Data'!$G$7,0,10*ROW('Hygiene Data'!G52))),'Data Summary'!DY58="Yes"),OFFSET('Hygiene Data'!$G$7,0,10*ROW('Hygiene Data'!G52)),NA())</f>
        <v>#N/A</v>
      </c>
      <c r="BK58" s="519" t="e">
        <f ca="1">+IF(AND(ISNUMBER(OFFSET('Hygiene Data'!$G$9,0,10*ROW('Hygiene Data'!G52))),'Data Summary'!DZ58="Yes"),OFFSET('Hygiene Data'!$G$9,0,10*ROW('Hygiene Data'!G52)),NA())</f>
        <v>#N/A</v>
      </c>
      <c r="BL58" s="519" t="e">
        <f ca="1">+IF(AND(ISNUMBER(OFFSET('Hygiene Data'!$H$5,0,10*ROW('Hygiene Data'!H52))),'Data Summary'!EA58="Yes"),OFFSET('Hygiene Data'!$H$5,0,10*ROW('Hygiene Data'!H52)),NA())</f>
        <v>#N/A</v>
      </c>
      <c r="BM58" s="519" t="e">
        <f ca="1">+IF(AND(ISNUMBER(OFFSET('Hygiene Data'!$H$7,0,10*ROW('Hygiene Data'!H52))),'Data Summary'!EB58="Yes"),OFFSET('Hygiene Data'!$H$7,0,10*ROW('Hygiene Data'!H52)),NA())</f>
        <v>#N/A</v>
      </c>
      <c r="BN58" s="519" t="e">
        <f ca="1">+IF(AND(ISNUMBER(OFFSET('Hygiene Data'!$H$9,0,10*ROW('Hygiene Data'!H52))),'Data Summary'!EC58="Yes"),OFFSET('Hygiene Data'!$H$9,0,10*ROW('Hygiene Data'!H52)),NA())</f>
        <v>#N/A</v>
      </c>
      <c r="BO58" s="519" t="e">
        <f ca="1">+IF(AND(ISNUMBER(OFFSET('Hygiene Data'!$I$5,0,10*ROW('Hygiene Data'!I52))),'Data Summary'!ED58="Yes"),OFFSET('Hygiene Data'!$I$5,0,10*ROW('Hygiene Data'!I52)),NA())</f>
        <v>#N/A</v>
      </c>
      <c r="BP58" s="519" t="e">
        <f ca="1">+IF(AND(ISNUMBER(OFFSET('Hygiene Data'!$I$7,0,10*ROW('Hygiene Data'!I52))),'Data Summary'!EE58="Yes"),OFFSET('Hygiene Data'!$I$7,0,10*ROW('Hygiene Data'!I52)),NA())</f>
        <v>#N/A</v>
      </c>
      <c r="BQ58" s="519" t="e">
        <f ca="1">+IF(AND(ISNUMBER(OFFSET('Hygiene Data'!$I$9,0,10*ROW('Hygiene Data'!I52))),'Data Summary'!EF58="Yes"),OFFSET('Hygiene Data'!$I$9,0,10*ROW('Hygiene Data'!I52)),NA())</f>
        <v>#N/A</v>
      </c>
    </row>
    <row r="59" spans="1:69" x14ac:dyDescent="0.25">
      <c r="A59" s="515" t="e">
        <f ca="1">+RIGHT('Data Summary'!A59,LEN('Data Summary'!A59)-9)</f>
        <v>#VALUE!</v>
      </c>
      <c r="B59" s="489" t="str">
        <f ca="1">+IF(ISTEXT('Data Summary'!B59),'Data Summary'!B59,"")</f>
        <v/>
      </c>
      <c r="C59" s="516" t="e">
        <f ca="1">+VALUE('Data Summary'!C59)</f>
        <v>#VALUE!</v>
      </c>
      <c r="D59" s="517" t="e">
        <f ca="1">+IF(AND(ISNUMBER(OFFSET('Water Data'!$D$4,0,10*ROW('Water Data'!D53))),'Data Summary'!BS59="Yes"),100-OFFSET('Water Data'!$D$4,0,10*ROW('Water Data'!D53)),NA())</f>
        <v>#N/A</v>
      </c>
      <c r="E59" s="517" t="e">
        <f ca="1">+IF(AND(ISNUMBER(OFFSET('Water Data'!$D$6,0,10*ROW('Water Data'!D53))),'Data Summary'!BT59="Yes"),OFFSET('Water Data'!$D$6,0,10*ROW('Water Data'!D53)),NA())</f>
        <v>#N/A</v>
      </c>
      <c r="F59" s="517" t="e">
        <f ca="1">+IF(AND(ISNUMBER(OFFSET('Water Data'!$D$9,0,10*ROW('Water Data'!D53))),'Data Summary'!BU59="Yes"),OFFSET('Water Data'!$D$9,0,10*ROW('Water Data'!D53)),NA())</f>
        <v>#N/A</v>
      </c>
      <c r="G59" s="517" t="e">
        <f ca="1">+IF(AND(ISNUMBER(OFFSET('Water Data'!$E$4,0,10*ROW('Water Data'!E53))),'Data Summary'!BV59="Yes"),100-OFFSET('Water Data'!$E$4,0,10*ROW('Water Data'!E53)),NA())</f>
        <v>#N/A</v>
      </c>
      <c r="H59" s="517" t="e">
        <f ca="1">+IF(AND(ISNUMBER(OFFSET('Water Data'!$E$6,0,10*ROW('Water Data'!E53))),'Data Summary'!BW59="Yes"),OFFSET('Water Data'!$E$6,0,10*ROW('Water Data'!E53)),NA())</f>
        <v>#N/A</v>
      </c>
      <c r="I59" s="517" t="e">
        <f ca="1">+IF(AND(ISNUMBER(OFFSET('Water Data'!$E$9,0,10*ROW('Water Data'!E53))),'Data Summary'!BX59="Yes"),OFFSET('Water Data'!$E$9,0,10*ROW('Water Data'!E53)),NA())</f>
        <v>#N/A</v>
      </c>
      <c r="J59" s="517" t="e">
        <f ca="1">+IF(AND(ISNUMBER(OFFSET('Water Data'!$F$4,0,10*ROW('Water Data'!F53))),'Data Summary'!BY59="Yes"),100-OFFSET('Water Data'!$F$4,0,10*ROW('Water Data'!F53)),NA())</f>
        <v>#N/A</v>
      </c>
      <c r="K59" s="517" t="e">
        <f ca="1">+IF(AND(ISNUMBER(OFFSET('Water Data'!$F$6,0,10*ROW('Water Data'!F53))),'Data Summary'!BZ59="Yes"),OFFSET('Water Data'!$F$6,0,10*ROW('Water Data'!F53)),NA())</f>
        <v>#N/A</v>
      </c>
      <c r="L59" s="517" t="e">
        <f ca="1">+IF(AND(ISNUMBER(OFFSET('Water Data'!$F$9,0,10*ROW('Water Data'!F53))),'Data Summary'!CA59="Yes"),OFFSET('Water Data'!$F$9,0,10*ROW('Water Data'!F53)),NA())</f>
        <v>#N/A</v>
      </c>
      <c r="M59" s="517" t="e">
        <f ca="1">+IF(AND(ISNUMBER(OFFSET('Water Data'!$G$4,0,10*ROW('Water Data'!G53))),'Data Summary'!CB59="Yes"),100-OFFSET('Water Data'!$G$4,0,10*ROW('Water Data'!G53)),NA())</f>
        <v>#N/A</v>
      </c>
      <c r="N59" s="517" t="e">
        <f ca="1">+IF(AND(ISNUMBER(OFFSET('Water Data'!$G$6,0,10*ROW('Water Data'!G53))),'Data Summary'!CC59="Yes"),OFFSET('Water Data'!$G$6,0,10*ROW('Water Data'!G53)),NA())</f>
        <v>#N/A</v>
      </c>
      <c r="O59" s="517" t="e">
        <f ca="1">+IF(AND(ISNUMBER(OFFSET('Water Data'!$G$9,0,10*ROW('Water Data'!G53))),'Data Summary'!CD59="Yes"),OFFSET('Water Data'!$G$9,0,10*ROW('Water Data'!G53)),NA())</f>
        <v>#N/A</v>
      </c>
      <c r="P59" s="517" t="e">
        <f ca="1">+IF(AND(ISNUMBER(OFFSET('Water Data'!$H$4,0,10*ROW('Water Data'!H53))),'Data Summary'!CE59="Yes"),100-OFFSET('Water Data'!$H$4,0,10*ROW('Water Data'!H53)),NA())</f>
        <v>#N/A</v>
      </c>
      <c r="Q59" s="517" t="e">
        <f ca="1">+IF(AND(ISNUMBER(OFFSET('Water Data'!$H$6,0,10*ROW('Water Data'!H53))),'Data Summary'!CF59="Yes"),OFFSET('Water Data'!$H$6,0,10*ROW('Water Data'!H53)),NA())</f>
        <v>#N/A</v>
      </c>
      <c r="R59" s="517" t="e">
        <f ca="1">+IF(AND(ISNUMBER(OFFSET('Water Data'!$H$9,0,10*ROW('Water Data'!H53))),'Data Summary'!CG59="Yes"),OFFSET('Water Data'!$H$9,0,10*ROW('Water Data'!H53)),NA())</f>
        <v>#N/A</v>
      </c>
      <c r="S59" s="517" t="e">
        <f ca="1">+IF(AND(ISNUMBER(OFFSET('Water Data'!$I$4,0,10*ROW('Water Data'!I53))),'Data Summary'!CH59="Yes"),100-OFFSET('Water Data'!$I$4,0,10*ROW('Water Data'!I53)),NA())</f>
        <v>#N/A</v>
      </c>
      <c r="T59" s="517" t="e">
        <f ca="1">+IF(AND(ISNUMBER(OFFSET('Water Data'!$I$6,0,10*ROW('Water Data'!I53))),'Data Summary'!CI59="Yes"),OFFSET('Water Data'!$I$6,0,10*ROW('Water Data'!I53)),NA())</f>
        <v>#N/A</v>
      </c>
      <c r="U59" s="517" t="e">
        <f ca="1">+IF(AND(ISNUMBER(OFFSET('Water Data'!$I$9,0,10*ROW('Water Data'!I53))),'Data Summary'!CJ59="Yes"),OFFSET('Water Data'!$I$9,0,10*ROW('Water Data'!I53)),NA())</f>
        <v>#N/A</v>
      </c>
      <c r="V59" s="518" t="e">
        <f ca="1">+IF(AND(ISNUMBER(OFFSET('Sanitation Data'!$D$4,0,10*ROW('Sanitation Data'!D53))),'Data Summary'!CK59="Yes"),100-OFFSET('Sanitation Data'!$D$4,0,10*ROW('Sanitation Data'!D53)),NA())</f>
        <v>#N/A</v>
      </c>
      <c r="W59" s="518" t="e">
        <f ca="1">+IF(AND(ISNUMBER(OFFSET('Sanitation Data'!$D$6,0,10*ROW('Sanitation Data'!D53))),'Data Summary'!CL59="Yes"),OFFSET('Sanitation Data'!$D$6,0,10*ROW('Sanitation Data'!D53)),NA())</f>
        <v>#N/A</v>
      </c>
      <c r="X59" s="518" t="e">
        <f ca="1">+IF(AND(ISNUMBER(OFFSET('Sanitation Data'!$D$10,0,10*ROW('Sanitation Data'!D53))),'Data Summary'!CM59="Yes"),OFFSET('Sanitation Data'!$D$10,0,10*ROW('Sanitation Data'!D53)),NA())</f>
        <v>#N/A</v>
      </c>
      <c r="Y59" s="518" t="e">
        <f ca="1">+IF(AND(ISNUMBER(OFFSET('Sanitation Data'!$D$11,0,10*ROW('Sanitation Data'!D53))),'Data Summary'!CN59="Yes"),OFFSET('Sanitation Data'!$D$11,0,10*ROW('Sanitation Data'!D53)),NA())</f>
        <v>#N/A</v>
      </c>
      <c r="Z59" s="518" t="e">
        <f ca="1">+IF(AND(ISNUMBER(OFFSET('Sanitation Data'!$D$12,0,10*ROW('Sanitation Data'!D53))),'Data Summary'!CO59="Yes"),OFFSET('Sanitation Data'!$D$12,0,10*ROW('Sanitation Data'!D53)),NA())</f>
        <v>#N/A</v>
      </c>
      <c r="AA59" s="518" t="e">
        <f ca="1">+IF(AND(ISNUMBER(OFFSET('Sanitation Data'!$E$4,0,10*ROW('Sanitation Data'!E53))),'Data Summary'!CP59="Yes"),100-OFFSET('Sanitation Data'!$E$4,0,10*ROW('Sanitation Data'!E53)),NA())</f>
        <v>#N/A</v>
      </c>
      <c r="AB59" s="518" t="e">
        <f ca="1">+IF(AND(ISNUMBER(OFFSET('Sanitation Data'!$E$6,0,10*ROW('Sanitation Data'!E53))),'Data Summary'!CQ59="Yes"),OFFSET('Sanitation Data'!$E$6,0,10*ROW('Sanitation Data'!E53)),NA())</f>
        <v>#N/A</v>
      </c>
      <c r="AC59" s="518" t="e">
        <f ca="1">+IF(AND(ISNUMBER(OFFSET('Sanitation Data'!$E$10,0,10*ROW('Sanitation Data'!E53))),'Data Summary'!CR59="Yes"),OFFSET('Sanitation Data'!$E$10,0,10*ROW('Sanitation Data'!E53)),NA())</f>
        <v>#N/A</v>
      </c>
      <c r="AD59" s="518" t="e">
        <f ca="1">+IF(AND(ISNUMBER(OFFSET('Sanitation Data'!$E$11,0,10*ROW('Sanitation Data'!E53))),'Data Summary'!CS59="Yes"),OFFSET('Sanitation Data'!$E$11,0,10*ROW('Sanitation Data'!E53)),NA())</f>
        <v>#N/A</v>
      </c>
      <c r="AE59" s="518" t="e">
        <f ca="1">+IF(AND(ISNUMBER(OFFSET('Sanitation Data'!$E$12,0,10*ROW('Sanitation Data'!E53))),'Data Summary'!CT59="Yes"),OFFSET('Sanitation Data'!$E$12,0,10*ROW('Sanitation Data'!E53)),NA())</f>
        <v>#N/A</v>
      </c>
      <c r="AF59" s="518" t="e">
        <f ca="1">+IF(AND(ISNUMBER(OFFSET('Sanitation Data'!$F$4,0,10*ROW('Sanitation Data'!F53))),'Data Summary'!CU59="Yes"),100-OFFSET('Sanitation Data'!$F$4,0,10*ROW('Sanitation Data'!F53)),NA())</f>
        <v>#N/A</v>
      </c>
      <c r="AG59" s="518" t="e">
        <f ca="1">+IF(AND(ISNUMBER(OFFSET('Sanitation Data'!$F$6,0,10*ROW('Sanitation Data'!F53))),'Data Summary'!CV59="Yes"),OFFSET('Sanitation Data'!$F$6,0,10*ROW('Sanitation Data'!F53)),NA())</f>
        <v>#N/A</v>
      </c>
      <c r="AH59" s="518" t="e">
        <f ca="1">+IF(AND(ISNUMBER(OFFSET('Sanitation Data'!$F$10,0,10*ROW('Sanitation Data'!F53))),'Data Summary'!CW59="Yes"),OFFSET('Sanitation Data'!$F$10,0,10*ROW('Sanitation Data'!F53)),NA())</f>
        <v>#N/A</v>
      </c>
      <c r="AI59" s="518" t="e">
        <f ca="1">+IF(AND(ISNUMBER(OFFSET('Sanitation Data'!$F$11,0,10*ROW('Sanitation Data'!F53))),'Data Summary'!CX59="Yes"),OFFSET('Sanitation Data'!$F$11,0,10*ROW('Sanitation Data'!F53)),NA())</f>
        <v>#N/A</v>
      </c>
      <c r="AJ59" s="518" t="e">
        <f ca="1">+IF(AND(ISNUMBER(OFFSET('Sanitation Data'!$F$12,0,10*ROW('Sanitation Data'!F53))),'Data Summary'!CY59="Yes"),OFFSET('Sanitation Data'!$F$12,0,10*ROW('Sanitation Data'!F53)),NA())</f>
        <v>#N/A</v>
      </c>
      <c r="AK59" s="518" t="e">
        <f ca="1">+IF(AND(ISNUMBER(OFFSET('Sanitation Data'!$G$4,0,10*ROW('Sanitation Data'!G53))),'Data Summary'!CZ59="Yes"),100-OFFSET('Sanitation Data'!$G$4,0,10*ROW('Sanitation Data'!G53)),NA())</f>
        <v>#N/A</v>
      </c>
      <c r="AL59" s="518" t="e">
        <f ca="1">+IF(AND(ISNUMBER(OFFSET('Sanitation Data'!$G$6,0,10*ROW('Sanitation Data'!G53))),'Data Summary'!DA59="Yes"),OFFSET('Sanitation Data'!$G$6,0,10*ROW('Sanitation Data'!G53)),NA())</f>
        <v>#N/A</v>
      </c>
      <c r="AM59" s="518" t="e">
        <f ca="1">+IF(AND(ISNUMBER(OFFSET('Sanitation Data'!$G$10,0,10*ROW('Sanitation Data'!G53))),'Data Summary'!DB59="Yes"),OFFSET('Sanitation Data'!$G$10,0,10*ROW('Sanitation Data'!G53)),NA())</f>
        <v>#N/A</v>
      </c>
      <c r="AN59" s="518" t="e">
        <f ca="1">+IF(AND(ISNUMBER(OFFSET('Sanitation Data'!$G$11,0,10*ROW('Sanitation Data'!G53))),'Data Summary'!DC59="Yes"),OFFSET('Sanitation Data'!$G$11,0,10*ROW('Sanitation Data'!G53)),NA())</f>
        <v>#N/A</v>
      </c>
      <c r="AO59" s="518" t="e">
        <f ca="1">+IF(AND(ISNUMBER(OFFSET('Sanitation Data'!$G$12,0,10*ROW('Sanitation Data'!G53))),'Data Summary'!DD59="Yes"),OFFSET('Sanitation Data'!$G$12,0,10*ROW('Sanitation Data'!G53)),NA())</f>
        <v>#N/A</v>
      </c>
      <c r="AP59" s="518" t="e">
        <f ca="1">+IF(AND(ISNUMBER(OFFSET('Sanitation Data'!$H$4,0,10*ROW('Sanitation Data'!H53))),'Data Summary'!DE59="Yes"),100-OFFSET('Sanitation Data'!$H$4,0,10*ROW('Sanitation Data'!H53)),NA())</f>
        <v>#N/A</v>
      </c>
      <c r="AQ59" s="518" t="e">
        <f ca="1">+IF(AND(ISNUMBER(OFFSET('Sanitation Data'!$H$6,0,10*ROW('Sanitation Data'!H53))),'Data Summary'!DF59="Yes"),OFFSET('Sanitation Data'!$H$6,0,10*ROW('Sanitation Data'!H53)),NA())</f>
        <v>#N/A</v>
      </c>
      <c r="AR59" s="518" t="e">
        <f ca="1">+IF(AND(ISNUMBER(OFFSET('Sanitation Data'!$H$10,0,10*ROW('Sanitation Data'!H53))),'Data Summary'!DG59="Yes"),OFFSET('Sanitation Data'!$H$10,0,10*ROW('Sanitation Data'!H53)),NA())</f>
        <v>#N/A</v>
      </c>
      <c r="AS59" s="518" t="e">
        <f ca="1">+IF(AND(ISNUMBER(OFFSET('Sanitation Data'!$H$11,0,10*ROW('Sanitation Data'!H53))),'Data Summary'!DH59="Yes"),OFFSET('Sanitation Data'!$H$11,0,10*ROW('Sanitation Data'!H53)),NA())</f>
        <v>#N/A</v>
      </c>
      <c r="AT59" s="518" t="e">
        <f ca="1">+IF(AND(ISNUMBER(OFFSET('Sanitation Data'!$H$12,0,10*ROW('Sanitation Data'!H53))),'Data Summary'!DI59="Yes"),OFFSET('Sanitation Data'!$H$12,0,10*ROW('Sanitation Data'!H53)),NA())</f>
        <v>#N/A</v>
      </c>
      <c r="AU59" s="518" t="e">
        <f ca="1">+IF(AND(ISNUMBER(OFFSET('Sanitation Data'!$I$4,0,10*ROW('Sanitation Data'!I53))),'Data Summary'!DJ59="Yes"),100-OFFSET('Sanitation Data'!$I$4,0,10*ROW('Sanitation Data'!I53)),NA())</f>
        <v>#N/A</v>
      </c>
      <c r="AV59" s="518" t="e">
        <f ca="1">+IF(AND(ISNUMBER(OFFSET('Sanitation Data'!$I$6,0,10*ROW('Sanitation Data'!I53))),'Data Summary'!DK59="Yes"),OFFSET('Sanitation Data'!$I$6,0,10*ROW('Sanitation Data'!I53)),NA())</f>
        <v>#N/A</v>
      </c>
      <c r="AW59" s="518" t="e">
        <f ca="1">+IF(AND(ISNUMBER(OFFSET('Sanitation Data'!$I$10,0,10*ROW('Sanitation Data'!I53))),'Data Summary'!DL59="Yes"),OFFSET('Sanitation Data'!$I$10,0,10*ROW('Sanitation Data'!I53)),NA())</f>
        <v>#N/A</v>
      </c>
      <c r="AX59" s="518" t="e">
        <f ca="1">+IF(AND(ISNUMBER(OFFSET('Sanitation Data'!$I$11,0,10*ROW('Sanitation Data'!I53))),'Data Summary'!DM59="Yes"),OFFSET('Sanitation Data'!$I$11,0,10*ROW('Sanitation Data'!I53)),NA())</f>
        <v>#N/A</v>
      </c>
      <c r="AY59" s="518" t="e">
        <f ca="1">+IF(AND(ISNUMBER(OFFSET('Sanitation Data'!$I$12,0,10*ROW('Sanitation Data'!I53))),'Data Summary'!DN59="Yes"),OFFSET('Sanitation Data'!$I$12,0,10*ROW('Sanitation Data'!I53)),NA())</f>
        <v>#N/A</v>
      </c>
      <c r="AZ59" s="519" t="e">
        <f ca="1">+IF(AND(ISNUMBER(OFFSET('Hygiene Data'!$D$5,0,10*ROW('Hygiene Data'!D53))),'Data Summary'!DO59="Yes"),OFFSET('Hygiene Data'!$D$5,0,10*ROW('Hygiene Data'!D53)),NA())</f>
        <v>#N/A</v>
      </c>
      <c r="BA59" s="519" t="e">
        <f ca="1">+IF(AND(ISNUMBER(OFFSET('Hygiene Data'!$D$7,0,10*ROW('Hygiene Data'!D53))),'Data Summary'!DP59="Yes"),OFFSET('Hygiene Data'!$D$7,0,10*ROW('Hygiene Data'!D53)),NA())</f>
        <v>#N/A</v>
      </c>
      <c r="BB59" s="519" t="e">
        <f ca="1">+IF(AND(ISNUMBER(OFFSET('Hygiene Data'!$D$9,0,10*ROW('Hygiene Data'!D53))),'Data Summary'!DQ59="Yes"),OFFSET('Hygiene Data'!$D$9,0,10*ROW('Hygiene Data'!D53)),NA())</f>
        <v>#N/A</v>
      </c>
      <c r="BC59" s="519" t="e">
        <f ca="1">+IF(AND(ISNUMBER(OFFSET('Hygiene Data'!$E$5,0,10*ROW('Hygiene Data'!E53))),'Data Summary'!DR59="Yes"),OFFSET('Hygiene Data'!$E$5,0,10*ROW('Hygiene Data'!E53)),NA())</f>
        <v>#N/A</v>
      </c>
      <c r="BD59" s="519" t="e">
        <f ca="1">+IF(AND(ISNUMBER(OFFSET('Hygiene Data'!$E$7,0,10*ROW('Hygiene Data'!E53))),'Data Summary'!DS59="Yes"),OFFSET('Hygiene Data'!$E$7,0,10*ROW('Hygiene Data'!E53)),NA())</f>
        <v>#N/A</v>
      </c>
      <c r="BE59" s="519" t="e">
        <f ca="1">+IF(AND(ISNUMBER(OFFSET('Hygiene Data'!$E$9,0,10*ROW('Hygiene Data'!E53))),'Data Summary'!DT59="Yes"),OFFSET('Hygiene Data'!$E$9,0,10*ROW('Hygiene Data'!E53)),NA())</f>
        <v>#N/A</v>
      </c>
      <c r="BF59" s="519" t="e">
        <f ca="1">+IF(AND(ISNUMBER(OFFSET('Hygiene Data'!$F$5,0,10*ROW('Hygiene Data'!F53))),'Data Summary'!DU59="Yes"),OFFSET('Hygiene Data'!$F$5,0,10*ROW('Hygiene Data'!F53)),NA())</f>
        <v>#N/A</v>
      </c>
      <c r="BG59" s="519" t="e">
        <f ca="1">+IF(AND(ISNUMBER(OFFSET('Hygiene Data'!$F$7,0,10*ROW('Hygiene Data'!F53))),'Data Summary'!DV59="Yes"),OFFSET('Hygiene Data'!$F$7,0,10*ROW('Hygiene Data'!F53)),NA())</f>
        <v>#N/A</v>
      </c>
      <c r="BH59" s="519" t="e">
        <f ca="1">+IF(AND(ISNUMBER(OFFSET('Hygiene Data'!$F$9,0,10*ROW('Hygiene Data'!F53))),'Data Summary'!DW59="Yes"),OFFSET('Hygiene Data'!$F$9,0,10*ROW('Hygiene Data'!F53)),NA())</f>
        <v>#N/A</v>
      </c>
      <c r="BI59" s="519" t="e">
        <f ca="1">+IF(AND(ISNUMBER(OFFSET('Hygiene Data'!$G$5,0,10*ROW('Hygiene Data'!G53))),'Data Summary'!DX59="Yes"),OFFSET('Hygiene Data'!$G$5,0,10*ROW('Hygiene Data'!G53)),NA())</f>
        <v>#N/A</v>
      </c>
      <c r="BJ59" s="519" t="e">
        <f ca="1">+IF(AND(ISNUMBER(OFFSET('Hygiene Data'!$G$7,0,10*ROW('Hygiene Data'!G53))),'Data Summary'!DY59="Yes"),OFFSET('Hygiene Data'!$G$7,0,10*ROW('Hygiene Data'!G53)),NA())</f>
        <v>#N/A</v>
      </c>
      <c r="BK59" s="519" t="e">
        <f ca="1">+IF(AND(ISNUMBER(OFFSET('Hygiene Data'!$G$9,0,10*ROW('Hygiene Data'!G53))),'Data Summary'!DZ59="Yes"),OFFSET('Hygiene Data'!$G$9,0,10*ROW('Hygiene Data'!G53)),NA())</f>
        <v>#N/A</v>
      </c>
      <c r="BL59" s="519" t="e">
        <f ca="1">+IF(AND(ISNUMBER(OFFSET('Hygiene Data'!$H$5,0,10*ROW('Hygiene Data'!H53))),'Data Summary'!EA59="Yes"),OFFSET('Hygiene Data'!$H$5,0,10*ROW('Hygiene Data'!H53)),NA())</f>
        <v>#N/A</v>
      </c>
      <c r="BM59" s="519" t="e">
        <f ca="1">+IF(AND(ISNUMBER(OFFSET('Hygiene Data'!$H$7,0,10*ROW('Hygiene Data'!H53))),'Data Summary'!EB59="Yes"),OFFSET('Hygiene Data'!$H$7,0,10*ROW('Hygiene Data'!H53)),NA())</f>
        <v>#N/A</v>
      </c>
      <c r="BN59" s="519" t="e">
        <f ca="1">+IF(AND(ISNUMBER(OFFSET('Hygiene Data'!$H$9,0,10*ROW('Hygiene Data'!H53))),'Data Summary'!EC59="Yes"),OFFSET('Hygiene Data'!$H$9,0,10*ROW('Hygiene Data'!H53)),NA())</f>
        <v>#N/A</v>
      </c>
      <c r="BO59" s="519" t="e">
        <f ca="1">+IF(AND(ISNUMBER(OFFSET('Hygiene Data'!$I$5,0,10*ROW('Hygiene Data'!I53))),'Data Summary'!ED59="Yes"),OFFSET('Hygiene Data'!$I$5,0,10*ROW('Hygiene Data'!I53)),NA())</f>
        <v>#N/A</v>
      </c>
      <c r="BP59" s="519" t="e">
        <f ca="1">+IF(AND(ISNUMBER(OFFSET('Hygiene Data'!$I$7,0,10*ROW('Hygiene Data'!I53))),'Data Summary'!EE59="Yes"),OFFSET('Hygiene Data'!$I$7,0,10*ROW('Hygiene Data'!I53)),NA())</f>
        <v>#N/A</v>
      </c>
      <c r="BQ59" s="519" t="e">
        <f ca="1">+IF(AND(ISNUMBER(OFFSET('Hygiene Data'!$I$9,0,10*ROW('Hygiene Data'!I53))),'Data Summary'!EF59="Yes"),OFFSET('Hygiene Data'!$I$9,0,10*ROW('Hygiene Data'!I53)),NA())</f>
        <v>#N/A</v>
      </c>
    </row>
    <row r="60" spans="1:69" x14ac:dyDescent="0.25">
      <c r="A60" s="515" t="e">
        <f ca="1">+RIGHT('Data Summary'!A60,LEN('Data Summary'!A60)-9)</f>
        <v>#VALUE!</v>
      </c>
      <c r="B60" s="489" t="str">
        <f ca="1">+IF(ISTEXT('Data Summary'!B60),'Data Summary'!B60,"")</f>
        <v/>
      </c>
      <c r="C60" s="516" t="e">
        <f ca="1">+VALUE('Data Summary'!C60)</f>
        <v>#VALUE!</v>
      </c>
      <c r="D60" s="517" t="e">
        <f ca="1">+IF(AND(ISNUMBER(OFFSET('Water Data'!$D$4,0,10*ROW('Water Data'!D54))),'Data Summary'!BS60="Yes"),100-OFFSET('Water Data'!$D$4,0,10*ROW('Water Data'!D54)),NA())</f>
        <v>#N/A</v>
      </c>
      <c r="E60" s="517" t="e">
        <f ca="1">+IF(AND(ISNUMBER(OFFSET('Water Data'!$D$6,0,10*ROW('Water Data'!D54))),'Data Summary'!BT60="Yes"),OFFSET('Water Data'!$D$6,0,10*ROW('Water Data'!D54)),NA())</f>
        <v>#N/A</v>
      </c>
      <c r="F60" s="517" t="e">
        <f ca="1">+IF(AND(ISNUMBER(OFFSET('Water Data'!$D$9,0,10*ROW('Water Data'!D54))),'Data Summary'!BU60="Yes"),OFFSET('Water Data'!$D$9,0,10*ROW('Water Data'!D54)),NA())</f>
        <v>#N/A</v>
      </c>
      <c r="G60" s="517" t="e">
        <f ca="1">+IF(AND(ISNUMBER(OFFSET('Water Data'!$E$4,0,10*ROW('Water Data'!E54))),'Data Summary'!BV60="Yes"),100-OFFSET('Water Data'!$E$4,0,10*ROW('Water Data'!E54)),NA())</f>
        <v>#N/A</v>
      </c>
      <c r="H60" s="517" t="e">
        <f ca="1">+IF(AND(ISNUMBER(OFFSET('Water Data'!$E$6,0,10*ROW('Water Data'!E54))),'Data Summary'!BW60="Yes"),OFFSET('Water Data'!$E$6,0,10*ROW('Water Data'!E54)),NA())</f>
        <v>#N/A</v>
      </c>
      <c r="I60" s="517" t="e">
        <f ca="1">+IF(AND(ISNUMBER(OFFSET('Water Data'!$E$9,0,10*ROW('Water Data'!E54))),'Data Summary'!BX60="Yes"),OFFSET('Water Data'!$E$9,0,10*ROW('Water Data'!E54)),NA())</f>
        <v>#N/A</v>
      </c>
      <c r="J60" s="517" t="e">
        <f ca="1">+IF(AND(ISNUMBER(OFFSET('Water Data'!$F$4,0,10*ROW('Water Data'!F54))),'Data Summary'!BY60="Yes"),100-OFFSET('Water Data'!$F$4,0,10*ROW('Water Data'!F54)),NA())</f>
        <v>#N/A</v>
      </c>
      <c r="K60" s="517" t="e">
        <f ca="1">+IF(AND(ISNUMBER(OFFSET('Water Data'!$F$6,0,10*ROW('Water Data'!F54))),'Data Summary'!BZ60="Yes"),OFFSET('Water Data'!$F$6,0,10*ROW('Water Data'!F54)),NA())</f>
        <v>#N/A</v>
      </c>
      <c r="L60" s="517" t="e">
        <f ca="1">+IF(AND(ISNUMBER(OFFSET('Water Data'!$F$9,0,10*ROW('Water Data'!F54))),'Data Summary'!CA60="Yes"),OFFSET('Water Data'!$F$9,0,10*ROW('Water Data'!F54)),NA())</f>
        <v>#N/A</v>
      </c>
      <c r="M60" s="517" t="e">
        <f ca="1">+IF(AND(ISNUMBER(OFFSET('Water Data'!$G$4,0,10*ROW('Water Data'!G54))),'Data Summary'!CB60="Yes"),100-OFFSET('Water Data'!$G$4,0,10*ROW('Water Data'!G54)),NA())</f>
        <v>#N/A</v>
      </c>
      <c r="N60" s="517" t="e">
        <f ca="1">+IF(AND(ISNUMBER(OFFSET('Water Data'!$G$6,0,10*ROW('Water Data'!G54))),'Data Summary'!CC60="Yes"),OFFSET('Water Data'!$G$6,0,10*ROW('Water Data'!G54)),NA())</f>
        <v>#N/A</v>
      </c>
      <c r="O60" s="517" t="e">
        <f ca="1">+IF(AND(ISNUMBER(OFFSET('Water Data'!$G$9,0,10*ROW('Water Data'!G54))),'Data Summary'!CD60="Yes"),OFFSET('Water Data'!$G$9,0,10*ROW('Water Data'!G54)),NA())</f>
        <v>#N/A</v>
      </c>
      <c r="P60" s="517" t="e">
        <f ca="1">+IF(AND(ISNUMBER(OFFSET('Water Data'!$H$4,0,10*ROW('Water Data'!H54))),'Data Summary'!CE60="Yes"),100-OFFSET('Water Data'!$H$4,0,10*ROW('Water Data'!H54)),NA())</f>
        <v>#N/A</v>
      </c>
      <c r="Q60" s="517" t="e">
        <f ca="1">+IF(AND(ISNUMBER(OFFSET('Water Data'!$H$6,0,10*ROW('Water Data'!H54))),'Data Summary'!CF60="Yes"),OFFSET('Water Data'!$H$6,0,10*ROW('Water Data'!H54)),NA())</f>
        <v>#N/A</v>
      </c>
      <c r="R60" s="517" t="e">
        <f ca="1">+IF(AND(ISNUMBER(OFFSET('Water Data'!$H$9,0,10*ROW('Water Data'!H54))),'Data Summary'!CG60="Yes"),OFFSET('Water Data'!$H$9,0,10*ROW('Water Data'!H54)),NA())</f>
        <v>#N/A</v>
      </c>
      <c r="S60" s="517" t="e">
        <f ca="1">+IF(AND(ISNUMBER(OFFSET('Water Data'!$I$4,0,10*ROW('Water Data'!I54))),'Data Summary'!CH60="Yes"),100-OFFSET('Water Data'!$I$4,0,10*ROW('Water Data'!I54)),NA())</f>
        <v>#N/A</v>
      </c>
      <c r="T60" s="517" t="e">
        <f ca="1">+IF(AND(ISNUMBER(OFFSET('Water Data'!$I$6,0,10*ROW('Water Data'!I54))),'Data Summary'!CI60="Yes"),OFFSET('Water Data'!$I$6,0,10*ROW('Water Data'!I54)),NA())</f>
        <v>#N/A</v>
      </c>
      <c r="U60" s="517" t="e">
        <f ca="1">+IF(AND(ISNUMBER(OFFSET('Water Data'!$I$9,0,10*ROW('Water Data'!I54))),'Data Summary'!CJ60="Yes"),OFFSET('Water Data'!$I$9,0,10*ROW('Water Data'!I54)),NA())</f>
        <v>#N/A</v>
      </c>
      <c r="V60" s="518" t="e">
        <f ca="1">+IF(AND(ISNUMBER(OFFSET('Sanitation Data'!$D$4,0,10*ROW('Sanitation Data'!D54))),'Data Summary'!CK60="Yes"),100-OFFSET('Sanitation Data'!$D$4,0,10*ROW('Sanitation Data'!D54)),NA())</f>
        <v>#N/A</v>
      </c>
      <c r="W60" s="518" t="e">
        <f ca="1">+IF(AND(ISNUMBER(OFFSET('Sanitation Data'!$D$6,0,10*ROW('Sanitation Data'!D54))),'Data Summary'!CL60="Yes"),OFFSET('Sanitation Data'!$D$6,0,10*ROW('Sanitation Data'!D54)),NA())</f>
        <v>#N/A</v>
      </c>
      <c r="X60" s="518" t="e">
        <f ca="1">+IF(AND(ISNUMBER(OFFSET('Sanitation Data'!$D$10,0,10*ROW('Sanitation Data'!D54))),'Data Summary'!CM60="Yes"),OFFSET('Sanitation Data'!$D$10,0,10*ROW('Sanitation Data'!D54)),NA())</f>
        <v>#N/A</v>
      </c>
      <c r="Y60" s="518" t="e">
        <f ca="1">+IF(AND(ISNUMBER(OFFSET('Sanitation Data'!$D$11,0,10*ROW('Sanitation Data'!D54))),'Data Summary'!CN60="Yes"),OFFSET('Sanitation Data'!$D$11,0,10*ROW('Sanitation Data'!D54)),NA())</f>
        <v>#N/A</v>
      </c>
      <c r="Z60" s="518" t="e">
        <f ca="1">+IF(AND(ISNUMBER(OFFSET('Sanitation Data'!$D$12,0,10*ROW('Sanitation Data'!D54))),'Data Summary'!CO60="Yes"),OFFSET('Sanitation Data'!$D$12,0,10*ROW('Sanitation Data'!D54)),NA())</f>
        <v>#N/A</v>
      </c>
      <c r="AA60" s="518" t="e">
        <f ca="1">+IF(AND(ISNUMBER(OFFSET('Sanitation Data'!$E$4,0,10*ROW('Sanitation Data'!E54))),'Data Summary'!CP60="Yes"),100-OFFSET('Sanitation Data'!$E$4,0,10*ROW('Sanitation Data'!E54)),NA())</f>
        <v>#N/A</v>
      </c>
      <c r="AB60" s="518" t="e">
        <f ca="1">+IF(AND(ISNUMBER(OFFSET('Sanitation Data'!$E$6,0,10*ROW('Sanitation Data'!E54))),'Data Summary'!CQ60="Yes"),OFFSET('Sanitation Data'!$E$6,0,10*ROW('Sanitation Data'!E54)),NA())</f>
        <v>#N/A</v>
      </c>
      <c r="AC60" s="518" t="e">
        <f ca="1">+IF(AND(ISNUMBER(OFFSET('Sanitation Data'!$E$10,0,10*ROW('Sanitation Data'!E54))),'Data Summary'!CR60="Yes"),OFFSET('Sanitation Data'!$E$10,0,10*ROW('Sanitation Data'!E54)),NA())</f>
        <v>#N/A</v>
      </c>
      <c r="AD60" s="518" t="e">
        <f ca="1">+IF(AND(ISNUMBER(OFFSET('Sanitation Data'!$E$11,0,10*ROW('Sanitation Data'!E54))),'Data Summary'!CS60="Yes"),OFFSET('Sanitation Data'!$E$11,0,10*ROW('Sanitation Data'!E54)),NA())</f>
        <v>#N/A</v>
      </c>
      <c r="AE60" s="518" t="e">
        <f ca="1">+IF(AND(ISNUMBER(OFFSET('Sanitation Data'!$E$12,0,10*ROW('Sanitation Data'!E54))),'Data Summary'!CT60="Yes"),OFFSET('Sanitation Data'!$E$12,0,10*ROW('Sanitation Data'!E54)),NA())</f>
        <v>#N/A</v>
      </c>
      <c r="AF60" s="518" t="e">
        <f ca="1">+IF(AND(ISNUMBER(OFFSET('Sanitation Data'!$F$4,0,10*ROW('Sanitation Data'!F54))),'Data Summary'!CU60="Yes"),100-OFFSET('Sanitation Data'!$F$4,0,10*ROW('Sanitation Data'!F54)),NA())</f>
        <v>#N/A</v>
      </c>
      <c r="AG60" s="518" t="e">
        <f ca="1">+IF(AND(ISNUMBER(OFFSET('Sanitation Data'!$F$6,0,10*ROW('Sanitation Data'!F54))),'Data Summary'!CV60="Yes"),OFFSET('Sanitation Data'!$F$6,0,10*ROW('Sanitation Data'!F54)),NA())</f>
        <v>#N/A</v>
      </c>
      <c r="AH60" s="518" t="e">
        <f ca="1">+IF(AND(ISNUMBER(OFFSET('Sanitation Data'!$F$10,0,10*ROW('Sanitation Data'!F54))),'Data Summary'!CW60="Yes"),OFFSET('Sanitation Data'!$F$10,0,10*ROW('Sanitation Data'!F54)),NA())</f>
        <v>#N/A</v>
      </c>
      <c r="AI60" s="518" t="e">
        <f ca="1">+IF(AND(ISNUMBER(OFFSET('Sanitation Data'!$F$11,0,10*ROW('Sanitation Data'!F54))),'Data Summary'!CX60="Yes"),OFFSET('Sanitation Data'!$F$11,0,10*ROW('Sanitation Data'!F54)),NA())</f>
        <v>#N/A</v>
      </c>
      <c r="AJ60" s="518" t="e">
        <f ca="1">+IF(AND(ISNUMBER(OFFSET('Sanitation Data'!$F$12,0,10*ROW('Sanitation Data'!F54))),'Data Summary'!CY60="Yes"),OFFSET('Sanitation Data'!$F$12,0,10*ROW('Sanitation Data'!F54)),NA())</f>
        <v>#N/A</v>
      </c>
      <c r="AK60" s="518" t="e">
        <f ca="1">+IF(AND(ISNUMBER(OFFSET('Sanitation Data'!$G$4,0,10*ROW('Sanitation Data'!G54))),'Data Summary'!CZ60="Yes"),100-OFFSET('Sanitation Data'!$G$4,0,10*ROW('Sanitation Data'!G54)),NA())</f>
        <v>#N/A</v>
      </c>
      <c r="AL60" s="518" t="e">
        <f ca="1">+IF(AND(ISNUMBER(OFFSET('Sanitation Data'!$G$6,0,10*ROW('Sanitation Data'!G54))),'Data Summary'!DA60="Yes"),OFFSET('Sanitation Data'!$G$6,0,10*ROW('Sanitation Data'!G54)),NA())</f>
        <v>#N/A</v>
      </c>
      <c r="AM60" s="518" t="e">
        <f ca="1">+IF(AND(ISNUMBER(OFFSET('Sanitation Data'!$G$10,0,10*ROW('Sanitation Data'!G54))),'Data Summary'!DB60="Yes"),OFFSET('Sanitation Data'!$G$10,0,10*ROW('Sanitation Data'!G54)),NA())</f>
        <v>#N/A</v>
      </c>
      <c r="AN60" s="518" t="e">
        <f ca="1">+IF(AND(ISNUMBER(OFFSET('Sanitation Data'!$G$11,0,10*ROW('Sanitation Data'!G54))),'Data Summary'!DC60="Yes"),OFFSET('Sanitation Data'!$G$11,0,10*ROW('Sanitation Data'!G54)),NA())</f>
        <v>#N/A</v>
      </c>
      <c r="AO60" s="518" t="e">
        <f ca="1">+IF(AND(ISNUMBER(OFFSET('Sanitation Data'!$G$12,0,10*ROW('Sanitation Data'!G54))),'Data Summary'!DD60="Yes"),OFFSET('Sanitation Data'!$G$12,0,10*ROW('Sanitation Data'!G54)),NA())</f>
        <v>#N/A</v>
      </c>
      <c r="AP60" s="518" t="e">
        <f ca="1">+IF(AND(ISNUMBER(OFFSET('Sanitation Data'!$H$4,0,10*ROW('Sanitation Data'!H54))),'Data Summary'!DE60="Yes"),100-OFFSET('Sanitation Data'!$H$4,0,10*ROW('Sanitation Data'!H54)),NA())</f>
        <v>#N/A</v>
      </c>
      <c r="AQ60" s="518" t="e">
        <f ca="1">+IF(AND(ISNUMBER(OFFSET('Sanitation Data'!$H$6,0,10*ROW('Sanitation Data'!H54))),'Data Summary'!DF60="Yes"),OFFSET('Sanitation Data'!$H$6,0,10*ROW('Sanitation Data'!H54)),NA())</f>
        <v>#N/A</v>
      </c>
      <c r="AR60" s="518" t="e">
        <f ca="1">+IF(AND(ISNUMBER(OFFSET('Sanitation Data'!$H$10,0,10*ROW('Sanitation Data'!H54))),'Data Summary'!DG60="Yes"),OFFSET('Sanitation Data'!$H$10,0,10*ROW('Sanitation Data'!H54)),NA())</f>
        <v>#N/A</v>
      </c>
      <c r="AS60" s="518" t="e">
        <f ca="1">+IF(AND(ISNUMBER(OFFSET('Sanitation Data'!$H$11,0,10*ROW('Sanitation Data'!H54))),'Data Summary'!DH60="Yes"),OFFSET('Sanitation Data'!$H$11,0,10*ROW('Sanitation Data'!H54)),NA())</f>
        <v>#N/A</v>
      </c>
      <c r="AT60" s="518" t="e">
        <f ca="1">+IF(AND(ISNUMBER(OFFSET('Sanitation Data'!$H$12,0,10*ROW('Sanitation Data'!H54))),'Data Summary'!DI60="Yes"),OFFSET('Sanitation Data'!$H$12,0,10*ROW('Sanitation Data'!H54)),NA())</f>
        <v>#N/A</v>
      </c>
      <c r="AU60" s="518" t="e">
        <f ca="1">+IF(AND(ISNUMBER(OFFSET('Sanitation Data'!$I$4,0,10*ROW('Sanitation Data'!I54))),'Data Summary'!DJ60="Yes"),100-OFFSET('Sanitation Data'!$I$4,0,10*ROW('Sanitation Data'!I54)),NA())</f>
        <v>#N/A</v>
      </c>
      <c r="AV60" s="518" t="e">
        <f ca="1">+IF(AND(ISNUMBER(OFFSET('Sanitation Data'!$I$6,0,10*ROW('Sanitation Data'!I54))),'Data Summary'!DK60="Yes"),OFFSET('Sanitation Data'!$I$6,0,10*ROW('Sanitation Data'!I54)),NA())</f>
        <v>#N/A</v>
      </c>
      <c r="AW60" s="518" t="e">
        <f ca="1">+IF(AND(ISNUMBER(OFFSET('Sanitation Data'!$I$10,0,10*ROW('Sanitation Data'!I54))),'Data Summary'!DL60="Yes"),OFFSET('Sanitation Data'!$I$10,0,10*ROW('Sanitation Data'!I54)),NA())</f>
        <v>#N/A</v>
      </c>
      <c r="AX60" s="518" t="e">
        <f ca="1">+IF(AND(ISNUMBER(OFFSET('Sanitation Data'!$I$11,0,10*ROW('Sanitation Data'!I54))),'Data Summary'!DM60="Yes"),OFFSET('Sanitation Data'!$I$11,0,10*ROW('Sanitation Data'!I54)),NA())</f>
        <v>#N/A</v>
      </c>
      <c r="AY60" s="518" t="e">
        <f ca="1">+IF(AND(ISNUMBER(OFFSET('Sanitation Data'!$I$12,0,10*ROW('Sanitation Data'!I54))),'Data Summary'!DN60="Yes"),OFFSET('Sanitation Data'!$I$12,0,10*ROW('Sanitation Data'!I54)),NA())</f>
        <v>#N/A</v>
      </c>
      <c r="AZ60" s="519" t="e">
        <f ca="1">+IF(AND(ISNUMBER(OFFSET('Hygiene Data'!$D$5,0,10*ROW('Hygiene Data'!D54))),'Data Summary'!DO60="Yes"),OFFSET('Hygiene Data'!$D$5,0,10*ROW('Hygiene Data'!D54)),NA())</f>
        <v>#N/A</v>
      </c>
      <c r="BA60" s="519" t="e">
        <f ca="1">+IF(AND(ISNUMBER(OFFSET('Hygiene Data'!$D$7,0,10*ROW('Hygiene Data'!D54))),'Data Summary'!DP60="Yes"),OFFSET('Hygiene Data'!$D$7,0,10*ROW('Hygiene Data'!D54)),NA())</f>
        <v>#N/A</v>
      </c>
      <c r="BB60" s="519" t="e">
        <f ca="1">+IF(AND(ISNUMBER(OFFSET('Hygiene Data'!$D$9,0,10*ROW('Hygiene Data'!D54))),'Data Summary'!DQ60="Yes"),OFFSET('Hygiene Data'!$D$9,0,10*ROW('Hygiene Data'!D54)),NA())</f>
        <v>#N/A</v>
      </c>
      <c r="BC60" s="519" t="e">
        <f ca="1">+IF(AND(ISNUMBER(OFFSET('Hygiene Data'!$E$5,0,10*ROW('Hygiene Data'!E54))),'Data Summary'!DR60="Yes"),OFFSET('Hygiene Data'!$E$5,0,10*ROW('Hygiene Data'!E54)),NA())</f>
        <v>#N/A</v>
      </c>
      <c r="BD60" s="519" t="e">
        <f ca="1">+IF(AND(ISNUMBER(OFFSET('Hygiene Data'!$E$7,0,10*ROW('Hygiene Data'!E54))),'Data Summary'!DS60="Yes"),OFFSET('Hygiene Data'!$E$7,0,10*ROW('Hygiene Data'!E54)),NA())</f>
        <v>#N/A</v>
      </c>
      <c r="BE60" s="519" t="e">
        <f ca="1">+IF(AND(ISNUMBER(OFFSET('Hygiene Data'!$E$9,0,10*ROW('Hygiene Data'!E54))),'Data Summary'!DT60="Yes"),OFFSET('Hygiene Data'!$E$9,0,10*ROW('Hygiene Data'!E54)),NA())</f>
        <v>#N/A</v>
      </c>
      <c r="BF60" s="519" t="e">
        <f ca="1">+IF(AND(ISNUMBER(OFFSET('Hygiene Data'!$F$5,0,10*ROW('Hygiene Data'!F54))),'Data Summary'!DU60="Yes"),OFFSET('Hygiene Data'!$F$5,0,10*ROW('Hygiene Data'!F54)),NA())</f>
        <v>#N/A</v>
      </c>
      <c r="BG60" s="519" t="e">
        <f ca="1">+IF(AND(ISNUMBER(OFFSET('Hygiene Data'!$F$7,0,10*ROW('Hygiene Data'!F54))),'Data Summary'!DV60="Yes"),OFFSET('Hygiene Data'!$F$7,0,10*ROW('Hygiene Data'!F54)),NA())</f>
        <v>#N/A</v>
      </c>
      <c r="BH60" s="519" t="e">
        <f ca="1">+IF(AND(ISNUMBER(OFFSET('Hygiene Data'!$F$9,0,10*ROW('Hygiene Data'!F54))),'Data Summary'!DW60="Yes"),OFFSET('Hygiene Data'!$F$9,0,10*ROW('Hygiene Data'!F54)),NA())</f>
        <v>#N/A</v>
      </c>
      <c r="BI60" s="519" t="e">
        <f ca="1">+IF(AND(ISNUMBER(OFFSET('Hygiene Data'!$G$5,0,10*ROW('Hygiene Data'!G54))),'Data Summary'!DX60="Yes"),OFFSET('Hygiene Data'!$G$5,0,10*ROW('Hygiene Data'!G54)),NA())</f>
        <v>#N/A</v>
      </c>
      <c r="BJ60" s="519" t="e">
        <f ca="1">+IF(AND(ISNUMBER(OFFSET('Hygiene Data'!$G$7,0,10*ROW('Hygiene Data'!G54))),'Data Summary'!DY60="Yes"),OFFSET('Hygiene Data'!$G$7,0,10*ROW('Hygiene Data'!G54)),NA())</f>
        <v>#N/A</v>
      </c>
      <c r="BK60" s="519" t="e">
        <f ca="1">+IF(AND(ISNUMBER(OFFSET('Hygiene Data'!$G$9,0,10*ROW('Hygiene Data'!G54))),'Data Summary'!DZ60="Yes"),OFFSET('Hygiene Data'!$G$9,0,10*ROW('Hygiene Data'!G54)),NA())</f>
        <v>#N/A</v>
      </c>
      <c r="BL60" s="519" t="e">
        <f ca="1">+IF(AND(ISNUMBER(OFFSET('Hygiene Data'!$H$5,0,10*ROW('Hygiene Data'!H54))),'Data Summary'!EA60="Yes"),OFFSET('Hygiene Data'!$H$5,0,10*ROW('Hygiene Data'!H54)),NA())</f>
        <v>#N/A</v>
      </c>
      <c r="BM60" s="519" t="e">
        <f ca="1">+IF(AND(ISNUMBER(OFFSET('Hygiene Data'!$H$7,0,10*ROW('Hygiene Data'!H54))),'Data Summary'!EB60="Yes"),OFFSET('Hygiene Data'!$H$7,0,10*ROW('Hygiene Data'!H54)),NA())</f>
        <v>#N/A</v>
      </c>
      <c r="BN60" s="519" t="e">
        <f ca="1">+IF(AND(ISNUMBER(OFFSET('Hygiene Data'!$H$9,0,10*ROW('Hygiene Data'!H54))),'Data Summary'!EC60="Yes"),OFFSET('Hygiene Data'!$H$9,0,10*ROW('Hygiene Data'!H54)),NA())</f>
        <v>#N/A</v>
      </c>
      <c r="BO60" s="519" t="e">
        <f ca="1">+IF(AND(ISNUMBER(OFFSET('Hygiene Data'!$I$5,0,10*ROW('Hygiene Data'!I54))),'Data Summary'!ED60="Yes"),OFFSET('Hygiene Data'!$I$5,0,10*ROW('Hygiene Data'!I54)),NA())</f>
        <v>#N/A</v>
      </c>
      <c r="BP60" s="519" t="e">
        <f ca="1">+IF(AND(ISNUMBER(OFFSET('Hygiene Data'!$I$7,0,10*ROW('Hygiene Data'!I54))),'Data Summary'!EE60="Yes"),OFFSET('Hygiene Data'!$I$7,0,10*ROW('Hygiene Data'!I54)),NA())</f>
        <v>#N/A</v>
      </c>
      <c r="BQ60" s="519" t="e">
        <f ca="1">+IF(AND(ISNUMBER(OFFSET('Hygiene Data'!$I$9,0,10*ROW('Hygiene Data'!I54))),'Data Summary'!EF60="Yes"),OFFSET('Hygiene Data'!$I$9,0,10*ROW('Hygiene Data'!I54)),NA())</f>
        <v>#N/A</v>
      </c>
    </row>
    <row r="61" spans="1:69" x14ac:dyDescent="0.25">
      <c r="A61" s="515" t="e">
        <f ca="1">+RIGHT('Data Summary'!A61,LEN('Data Summary'!A61)-9)</f>
        <v>#VALUE!</v>
      </c>
      <c r="B61" s="489" t="str">
        <f ca="1">+IF(ISTEXT('Data Summary'!B61),'Data Summary'!B61,"")</f>
        <v/>
      </c>
      <c r="C61" s="516" t="e">
        <f ca="1">+VALUE('Data Summary'!C61)</f>
        <v>#VALUE!</v>
      </c>
      <c r="D61" s="517" t="e">
        <f ca="1">+IF(AND(ISNUMBER(OFFSET('Water Data'!$D$4,0,10*ROW('Water Data'!D55))),'Data Summary'!BS61="Yes"),100-OFFSET('Water Data'!$D$4,0,10*ROW('Water Data'!D55)),NA())</f>
        <v>#N/A</v>
      </c>
      <c r="E61" s="517" t="e">
        <f ca="1">+IF(AND(ISNUMBER(OFFSET('Water Data'!$D$6,0,10*ROW('Water Data'!D55))),'Data Summary'!BT61="Yes"),OFFSET('Water Data'!$D$6,0,10*ROW('Water Data'!D55)),NA())</f>
        <v>#N/A</v>
      </c>
      <c r="F61" s="517" t="e">
        <f ca="1">+IF(AND(ISNUMBER(OFFSET('Water Data'!$D$9,0,10*ROW('Water Data'!D55))),'Data Summary'!BU61="Yes"),OFFSET('Water Data'!$D$9,0,10*ROW('Water Data'!D55)),NA())</f>
        <v>#N/A</v>
      </c>
      <c r="G61" s="517" t="e">
        <f ca="1">+IF(AND(ISNUMBER(OFFSET('Water Data'!$E$4,0,10*ROW('Water Data'!E55))),'Data Summary'!BV61="Yes"),100-OFFSET('Water Data'!$E$4,0,10*ROW('Water Data'!E55)),NA())</f>
        <v>#N/A</v>
      </c>
      <c r="H61" s="517" t="e">
        <f ca="1">+IF(AND(ISNUMBER(OFFSET('Water Data'!$E$6,0,10*ROW('Water Data'!E55))),'Data Summary'!BW61="Yes"),OFFSET('Water Data'!$E$6,0,10*ROW('Water Data'!E55)),NA())</f>
        <v>#N/A</v>
      </c>
      <c r="I61" s="517" t="e">
        <f ca="1">+IF(AND(ISNUMBER(OFFSET('Water Data'!$E$9,0,10*ROW('Water Data'!E55))),'Data Summary'!BX61="Yes"),OFFSET('Water Data'!$E$9,0,10*ROW('Water Data'!E55)),NA())</f>
        <v>#N/A</v>
      </c>
      <c r="J61" s="517" t="e">
        <f ca="1">+IF(AND(ISNUMBER(OFFSET('Water Data'!$F$4,0,10*ROW('Water Data'!F55))),'Data Summary'!BY61="Yes"),100-OFFSET('Water Data'!$F$4,0,10*ROW('Water Data'!F55)),NA())</f>
        <v>#N/A</v>
      </c>
      <c r="K61" s="517" t="e">
        <f ca="1">+IF(AND(ISNUMBER(OFFSET('Water Data'!$F$6,0,10*ROW('Water Data'!F55))),'Data Summary'!BZ61="Yes"),OFFSET('Water Data'!$F$6,0,10*ROW('Water Data'!F55)),NA())</f>
        <v>#N/A</v>
      </c>
      <c r="L61" s="517" t="e">
        <f ca="1">+IF(AND(ISNUMBER(OFFSET('Water Data'!$F$9,0,10*ROW('Water Data'!F55))),'Data Summary'!CA61="Yes"),OFFSET('Water Data'!$F$9,0,10*ROW('Water Data'!F55)),NA())</f>
        <v>#N/A</v>
      </c>
      <c r="M61" s="517" t="e">
        <f ca="1">+IF(AND(ISNUMBER(OFFSET('Water Data'!$G$4,0,10*ROW('Water Data'!G55))),'Data Summary'!CB61="Yes"),100-OFFSET('Water Data'!$G$4,0,10*ROW('Water Data'!G55)),NA())</f>
        <v>#N/A</v>
      </c>
      <c r="N61" s="517" t="e">
        <f ca="1">+IF(AND(ISNUMBER(OFFSET('Water Data'!$G$6,0,10*ROW('Water Data'!G55))),'Data Summary'!CC61="Yes"),OFFSET('Water Data'!$G$6,0,10*ROW('Water Data'!G55)),NA())</f>
        <v>#N/A</v>
      </c>
      <c r="O61" s="517" t="e">
        <f ca="1">+IF(AND(ISNUMBER(OFFSET('Water Data'!$G$9,0,10*ROW('Water Data'!G55))),'Data Summary'!CD61="Yes"),OFFSET('Water Data'!$G$9,0,10*ROW('Water Data'!G55)),NA())</f>
        <v>#N/A</v>
      </c>
      <c r="P61" s="517" t="e">
        <f ca="1">+IF(AND(ISNUMBER(OFFSET('Water Data'!$H$4,0,10*ROW('Water Data'!H55))),'Data Summary'!CE61="Yes"),100-OFFSET('Water Data'!$H$4,0,10*ROW('Water Data'!H55)),NA())</f>
        <v>#N/A</v>
      </c>
      <c r="Q61" s="517" t="e">
        <f ca="1">+IF(AND(ISNUMBER(OFFSET('Water Data'!$H$6,0,10*ROW('Water Data'!H55))),'Data Summary'!CF61="Yes"),OFFSET('Water Data'!$H$6,0,10*ROW('Water Data'!H55)),NA())</f>
        <v>#N/A</v>
      </c>
      <c r="R61" s="517" t="e">
        <f ca="1">+IF(AND(ISNUMBER(OFFSET('Water Data'!$H$9,0,10*ROW('Water Data'!H55))),'Data Summary'!CG61="Yes"),OFFSET('Water Data'!$H$9,0,10*ROW('Water Data'!H55)),NA())</f>
        <v>#N/A</v>
      </c>
      <c r="S61" s="517" t="e">
        <f ca="1">+IF(AND(ISNUMBER(OFFSET('Water Data'!$I$4,0,10*ROW('Water Data'!I55))),'Data Summary'!CH61="Yes"),100-OFFSET('Water Data'!$I$4,0,10*ROW('Water Data'!I55)),NA())</f>
        <v>#N/A</v>
      </c>
      <c r="T61" s="517" t="e">
        <f ca="1">+IF(AND(ISNUMBER(OFFSET('Water Data'!$I$6,0,10*ROW('Water Data'!I55))),'Data Summary'!CI61="Yes"),OFFSET('Water Data'!$I$6,0,10*ROW('Water Data'!I55)),NA())</f>
        <v>#N/A</v>
      </c>
      <c r="U61" s="517" t="e">
        <f ca="1">+IF(AND(ISNUMBER(OFFSET('Water Data'!$I$9,0,10*ROW('Water Data'!I55))),'Data Summary'!CJ61="Yes"),OFFSET('Water Data'!$I$9,0,10*ROW('Water Data'!I55)),NA())</f>
        <v>#N/A</v>
      </c>
      <c r="V61" s="518" t="e">
        <f ca="1">+IF(AND(ISNUMBER(OFFSET('Sanitation Data'!$D$4,0,10*ROW('Sanitation Data'!D55))),'Data Summary'!CK61="Yes"),100-OFFSET('Sanitation Data'!$D$4,0,10*ROW('Sanitation Data'!D55)),NA())</f>
        <v>#N/A</v>
      </c>
      <c r="W61" s="518" t="e">
        <f ca="1">+IF(AND(ISNUMBER(OFFSET('Sanitation Data'!$D$6,0,10*ROW('Sanitation Data'!D55))),'Data Summary'!CL61="Yes"),OFFSET('Sanitation Data'!$D$6,0,10*ROW('Sanitation Data'!D55)),NA())</f>
        <v>#N/A</v>
      </c>
      <c r="X61" s="518" t="e">
        <f ca="1">+IF(AND(ISNUMBER(OFFSET('Sanitation Data'!$D$10,0,10*ROW('Sanitation Data'!D55))),'Data Summary'!CM61="Yes"),OFFSET('Sanitation Data'!$D$10,0,10*ROW('Sanitation Data'!D55)),NA())</f>
        <v>#N/A</v>
      </c>
      <c r="Y61" s="518" t="e">
        <f ca="1">+IF(AND(ISNUMBER(OFFSET('Sanitation Data'!$D$11,0,10*ROW('Sanitation Data'!D55))),'Data Summary'!CN61="Yes"),OFFSET('Sanitation Data'!$D$11,0,10*ROW('Sanitation Data'!D55)),NA())</f>
        <v>#N/A</v>
      </c>
      <c r="Z61" s="518" t="e">
        <f ca="1">+IF(AND(ISNUMBER(OFFSET('Sanitation Data'!$D$12,0,10*ROW('Sanitation Data'!D55))),'Data Summary'!CO61="Yes"),OFFSET('Sanitation Data'!$D$12,0,10*ROW('Sanitation Data'!D55)),NA())</f>
        <v>#N/A</v>
      </c>
      <c r="AA61" s="518" t="e">
        <f ca="1">+IF(AND(ISNUMBER(OFFSET('Sanitation Data'!$E$4,0,10*ROW('Sanitation Data'!E55))),'Data Summary'!CP61="Yes"),100-OFFSET('Sanitation Data'!$E$4,0,10*ROW('Sanitation Data'!E55)),NA())</f>
        <v>#N/A</v>
      </c>
      <c r="AB61" s="518" t="e">
        <f ca="1">+IF(AND(ISNUMBER(OFFSET('Sanitation Data'!$E$6,0,10*ROW('Sanitation Data'!E55))),'Data Summary'!CQ61="Yes"),OFFSET('Sanitation Data'!$E$6,0,10*ROW('Sanitation Data'!E55)),NA())</f>
        <v>#N/A</v>
      </c>
      <c r="AC61" s="518" t="e">
        <f ca="1">+IF(AND(ISNUMBER(OFFSET('Sanitation Data'!$E$10,0,10*ROW('Sanitation Data'!E55))),'Data Summary'!CR61="Yes"),OFFSET('Sanitation Data'!$E$10,0,10*ROW('Sanitation Data'!E55)),NA())</f>
        <v>#N/A</v>
      </c>
      <c r="AD61" s="518" t="e">
        <f ca="1">+IF(AND(ISNUMBER(OFFSET('Sanitation Data'!$E$11,0,10*ROW('Sanitation Data'!E55))),'Data Summary'!CS61="Yes"),OFFSET('Sanitation Data'!$E$11,0,10*ROW('Sanitation Data'!E55)),NA())</f>
        <v>#N/A</v>
      </c>
      <c r="AE61" s="518" t="e">
        <f ca="1">+IF(AND(ISNUMBER(OFFSET('Sanitation Data'!$E$12,0,10*ROW('Sanitation Data'!E55))),'Data Summary'!CT61="Yes"),OFFSET('Sanitation Data'!$E$12,0,10*ROW('Sanitation Data'!E55)),NA())</f>
        <v>#N/A</v>
      </c>
      <c r="AF61" s="518" t="e">
        <f ca="1">+IF(AND(ISNUMBER(OFFSET('Sanitation Data'!$F$4,0,10*ROW('Sanitation Data'!F55))),'Data Summary'!CU61="Yes"),100-OFFSET('Sanitation Data'!$F$4,0,10*ROW('Sanitation Data'!F55)),NA())</f>
        <v>#N/A</v>
      </c>
      <c r="AG61" s="518" t="e">
        <f ca="1">+IF(AND(ISNUMBER(OFFSET('Sanitation Data'!$F$6,0,10*ROW('Sanitation Data'!F55))),'Data Summary'!CV61="Yes"),OFFSET('Sanitation Data'!$F$6,0,10*ROW('Sanitation Data'!F55)),NA())</f>
        <v>#N/A</v>
      </c>
      <c r="AH61" s="518" t="e">
        <f ca="1">+IF(AND(ISNUMBER(OFFSET('Sanitation Data'!$F$10,0,10*ROW('Sanitation Data'!F55))),'Data Summary'!CW61="Yes"),OFFSET('Sanitation Data'!$F$10,0,10*ROW('Sanitation Data'!F55)),NA())</f>
        <v>#N/A</v>
      </c>
      <c r="AI61" s="518" t="e">
        <f ca="1">+IF(AND(ISNUMBER(OFFSET('Sanitation Data'!$F$11,0,10*ROW('Sanitation Data'!F55))),'Data Summary'!CX61="Yes"),OFFSET('Sanitation Data'!$F$11,0,10*ROW('Sanitation Data'!F55)),NA())</f>
        <v>#N/A</v>
      </c>
      <c r="AJ61" s="518" t="e">
        <f ca="1">+IF(AND(ISNUMBER(OFFSET('Sanitation Data'!$F$12,0,10*ROW('Sanitation Data'!F55))),'Data Summary'!CY61="Yes"),OFFSET('Sanitation Data'!$F$12,0,10*ROW('Sanitation Data'!F55)),NA())</f>
        <v>#N/A</v>
      </c>
      <c r="AK61" s="518" t="e">
        <f ca="1">+IF(AND(ISNUMBER(OFFSET('Sanitation Data'!$G$4,0,10*ROW('Sanitation Data'!G55))),'Data Summary'!CZ61="Yes"),100-OFFSET('Sanitation Data'!$G$4,0,10*ROW('Sanitation Data'!G55)),NA())</f>
        <v>#N/A</v>
      </c>
      <c r="AL61" s="518" t="e">
        <f ca="1">+IF(AND(ISNUMBER(OFFSET('Sanitation Data'!$G$6,0,10*ROW('Sanitation Data'!G55))),'Data Summary'!DA61="Yes"),OFFSET('Sanitation Data'!$G$6,0,10*ROW('Sanitation Data'!G55)),NA())</f>
        <v>#N/A</v>
      </c>
      <c r="AM61" s="518" t="e">
        <f ca="1">+IF(AND(ISNUMBER(OFFSET('Sanitation Data'!$G$10,0,10*ROW('Sanitation Data'!G55))),'Data Summary'!DB61="Yes"),OFFSET('Sanitation Data'!$G$10,0,10*ROW('Sanitation Data'!G55)),NA())</f>
        <v>#N/A</v>
      </c>
      <c r="AN61" s="518" t="e">
        <f ca="1">+IF(AND(ISNUMBER(OFFSET('Sanitation Data'!$G$11,0,10*ROW('Sanitation Data'!G55))),'Data Summary'!DC61="Yes"),OFFSET('Sanitation Data'!$G$11,0,10*ROW('Sanitation Data'!G55)),NA())</f>
        <v>#N/A</v>
      </c>
      <c r="AO61" s="518" t="e">
        <f ca="1">+IF(AND(ISNUMBER(OFFSET('Sanitation Data'!$G$12,0,10*ROW('Sanitation Data'!G55))),'Data Summary'!DD61="Yes"),OFFSET('Sanitation Data'!$G$12,0,10*ROW('Sanitation Data'!G55)),NA())</f>
        <v>#N/A</v>
      </c>
      <c r="AP61" s="518" t="e">
        <f ca="1">+IF(AND(ISNUMBER(OFFSET('Sanitation Data'!$H$4,0,10*ROW('Sanitation Data'!H55))),'Data Summary'!DE61="Yes"),100-OFFSET('Sanitation Data'!$H$4,0,10*ROW('Sanitation Data'!H55)),NA())</f>
        <v>#N/A</v>
      </c>
      <c r="AQ61" s="518" t="e">
        <f ca="1">+IF(AND(ISNUMBER(OFFSET('Sanitation Data'!$H$6,0,10*ROW('Sanitation Data'!H55))),'Data Summary'!DF61="Yes"),OFFSET('Sanitation Data'!$H$6,0,10*ROW('Sanitation Data'!H55)),NA())</f>
        <v>#N/A</v>
      </c>
      <c r="AR61" s="518" t="e">
        <f ca="1">+IF(AND(ISNUMBER(OFFSET('Sanitation Data'!$H$10,0,10*ROW('Sanitation Data'!H55))),'Data Summary'!DG61="Yes"),OFFSET('Sanitation Data'!$H$10,0,10*ROW('Sanitation Data'!H55)),NA())</f>
        <v>#N/A</v>
      </c>
      <c r="AS61" s="518" t="e">
        <f ca="1">+IF(AND(ISNUMBER(OFFSET('Sanitation Data'!$H$11,0,10*ROW('Sanitation Data'!H55))),'Data Summary'!DH61="Yes"),OFFSET('Sanitation Data'!$H$11,0,10*ROW('Sanitation Data'!H55)),NA())</f>
        <v>#N/A</v>
      </c>
      <c r="AT61" s="518" t="e">
        <f ca="1">+IF(AND(ISNUMBER(OFFSET('Sanitation Data'!$H$12,0,10*ROW('Sanitation Data'!H55))),'Data Summary'!DI61="Yes"),OFFSET('Sanitation Data'!$H$12,0,10*ROW('Sanitation Data'!H55)),NA())</f>
        <v>#N/A</v>
      </c>
      <c r="AU61" s="518" t="e">
        <f ca="1">+IF(AND(ISNUMBER(OFFSET('Sanitation Data'!$I$4,0,10*ROW('Sanitation Data'!I55))),'Data Summary'!DJ61="Yes"),100-OFFSET('Sanitation Data'!$I$4,0,10*ROW('Sanitation Data'!I55)),NA())</f>
        <v>#N/A</v>
      </c>
      <c r="AV61" s="518" t="e">
        <f ca="1">+IF(AND(ISNUMBER(OFFSET('Sanitation Data'!$I$6,0,10*ROW('Sanitation Data'!I55))),'Data Summary'!DK61="Yes"),OFFSET('Sanitation Data'!$I$6,0,10*ROW('Sanitation Data'!I55)),NA())</f>
        <v>#N/A</v>
      </c>
      <c r="AW61" s="518" t="e">
        <f ca="1">+IF(AND(ISNUMBER(OFFSET('Sanitation Data'!$I$10,0,10*ROW('Sanitation Data'!I55))),'Data Summary'!DL61="Yes"),OFFSET('Sanitation Data'!$I$10,0,10*ROW('Sanitation Data'!I55)),NA())</f>
        <v>#N/A</v>
      </c>
      <c r="AX61" s="518" t="e">
        <f ca="1">+IF(AND(ISNUMBER(OFFSET('Sanitation Data'!$I$11,0,10*ROW('Sanitation Data'!I55))),'Data Summary'!DM61="Yes"),OFFSET('Sanitation Data'!$I$11,0,10*ROW('Sanitation Data'!I55)),NA())</f>
        <v>#N/A</v>
      </c>
      <c r="AY61" s="518" t="e">
        <f ca="1">+IF(AND(ISNUMBER(OFFSET('Sanitation Data'!$I$12,0,10*ROW('Sanitation Data'!I55))),'Data Summary'!DN61="Yes"),OFFSET('Sanitation Data'!$I$12,0,10*ROW('Sanitation Data'!I55)),NA())</f>
        <v>#N/A</v>
      </c>
      <c r="AZ61" s="519" t="e">
        <f ca="1">+IF(AND(ISNUMBER(OFFSET('Hygiene Data'!$D$5,0,10*ROW('Hygiene Data'!D55))),'Data Summary'!DO61="Yes"),OFFSET('Hygiene Data'!$D$5,0,10*ROW('Hygiene Data'!D55)),NA())</f>
        <v>#N/A</v>
      </c>
      <c r="BA61" s="519" t="e">
        <f ca="1">+IF(AND(ISNUMBER(OFFSET('Hygiene Data'!$D$7,0,10*ROW('Hygiene Data'!D55))),'Data Summary'!DP61="Yes"),OFFSET('Hygiene Data'!$D$7,0,10*ROW('Hygiene Data'!D55)),NA())</f>
        <v>#N/A</v>
      </c>
      <c r="BB61" s="519" t="e">
        <f ca="1">+IF(AND(ISNUMBER(OFFSET('Hygiene Data'!$D$9,0,10*ROW('Hygiene Data'!D55))),'Data Summary'!DQ61="Yes"),OFFSET('Hygiene Data'!$D$9,0,10*ROW('Hygiene Data'!D55)),NA())</f>
        <v>#N/A</v>
      </c>
      <c r="BC61" s="519" t="e">
        <f ca="1">+IF(AND(ISNUMBER(OFFSET('Hygiene Data'!$E$5,0,10*ROW('Hygiene Data'!E55))),'Data Summary'!DR61="Yes"),OFFSET('Hygiene Data'!$E$5,0,10*ROW('Hygiene Data'!E55)),NA())</f>
        <v>#N/A</v>
      </c>
      <c r="BD61" s="519" t="e">
        <f ca="1">+IF(AND(ISNUMBER(OFFSET('Hygiene Data'!$E$7,0,10*ROW('Hygiene Data'!E55))),'Data Summary'!DS61="Yes"),OFFSET('Hygiene Data'!$E$7,0,10*ROW('Hygiene Data'!E55)),NA())</f>
        <v>#N/A</v>
      </c>
      <c r="BE61" s="519" t="e">
        <f ca="1">+IF(AND(ISNUMBER(OFFSET('Hygiene Data'!$E$9,0,10*ROW('Hygiene Data'!E55))),'Data Summary'!DT61="Yes"),OFFSET('Hygiene Data'!$E$9,0,10*ROW('Hygiene Data'!E55)),NA())</f>
        <v>#N/A</v>
      </c>
      <c r="BF61" s="519" t="e">
        <f ca="1">+IF(AND(ISNUMBER(OFFSET('Hygiene Data'!$F$5,0,10*ROW('Hygiene Data'!F55))),'Data Summary'!DU61="Yes"),OFFSET('Hygiene Data'!$F$5,0,10*ROW('Hygiene Data'!F55)),NA())</f>
        <v>#N/A</v>
      </c>
      <c r="BG61" s="519" t="e">
        <f ca="1">+IF(AND(ISNUMBER(OFFSET('Hygiene Data'!$F$7,0,10*ROW('Hygiene Data'!F55))),'Data Summary'!DV61="Yes"),OFFSET('Hygiene Data'!$F$7,0,10*ROW('Hygiene Data'!F55)),NA())</f>
        <v>#N/A</v>
      </c>
      <c r="BH61" s="519" t="e">
        <f ca="1">+IF(AND(ISNUMBER(OFFSET('Hygiene Data'!$F$9,0,10*ROW('Hygiene Data'!F55))),'Data Summary'!DW61="Yes"),OFFSET('Hygiene Data'!$F$9,0,10*ROW('Hygiene Data'!F55)),NA())</f>
        <v>#N/A</v>
      </c>
      <c r="BI61" s="519" t="e">
        <f ca="1">+IF(AND(ISNUMBER(OFFSET('Hygiene Data'!$G$5,0,10*ROW('Hygiene Data'!G55))),'Data Summary'!DX61="Yes"),OFFSET('Hygiene Data'!$G$5,0,10*ROW('Hygiene Data'!G55)),NA())</f>
        <v>#N/A</v>
      </c>
      <c r="BJ61" s="519" t="e">
        <f ca="1">+IF(AND(ISNUMBER(OFFSET('Hygiene Data'!$G$7,0,10*ROW('Hygiene Data'!G55))),'Data Summary'!DY61="Yes"),OFFSET('Hygiene Data'!$G$7,0,10*ROW('Hygiene Data'!G55)),NA())</f>
        <v>#N/A</v>
      </c>
      <c r="BK61" s="519" t="e">
        <f ca="1">+IF(AND(ISNUMBER(OFFSET('Hygiene Data'!$G$9,0,10*ROW('Hygiene Data'!G55))),'Data Summary'!DZ61="Yes"),OFFSET('Hygiene Data'!$G$9,0,10*ROW('Hygiene Data'!G55)),NA())</f>
        <v>#N/A</v>
      </c>
      <c r="BL61" s="519" t="e">
        <f ca="1">+IF(AND(ISNUMBER(OFFSET('Hygiene Data'!$H$5,0,10*ROW('Hygiene Data'!H55))),'Data Summary'!EA61="Yes"),OFFSET('Hygiene Data'!$H$5,0,10*ROW('Hygiene Data'!H55)),NA())</f>
        <v>#N/A</v>
      </c>
      <c r="BM61" s="519" t="e">
        <f ca="1">+IF(AND(ISNUMBER(OFFSET('Hygiene Data'!$H$7,0,10*ROW('Hygiene Data'!H55))),'Data Summary'!EB61="Yes"),OFFSET('Hygiene Data'!$H$7,0,10*ROW('Hygiene Data'!H55)),NA())</f>
        <v>#N/A</v>
      </c>
      <c r="BN61" s="519" t="e">
        <f ca="1">+IF(AND(ISNUMBER(OFFSET('Hygiene Data'!$H$9,0,10*ROW('Hygiene Data'!H55))),'Data Summary'!EC61="Yes"),OFFSET('Hygiene Data'!$H$9,0,10*ROW('Hygiene Data'!H55)),NA())</f>
        <v>#N/A</v>
      </c>
      <c r="BO61" s="519" t="e">
        <f ca="1">+IF(AND(ISNUMBER(OFFSET('Hygiene Data'!$I$5,0,10*ROW('Hygiene Data'!I55))),'Data Summary'!ED61="Yes"),OFFSET('Hygiene Data'!$I$5,0,10*ROW('Hygiene Data'!I55)),NA())</f>
        <v>#N/A</v>
      </c>
      <c r="BP61" s="519" t="e">
        <f ca="1">+IF(AND(ISNUMBER(OFFSET('Hygiene Data'!$I$7,0,10*ROW('Hygiene Data'!I55))),'Data Summary'!EE61="Yes"),OFFSET('Hygiene Data'!$I$7,0,10*ROW('Hygiene Data'!I55)),NA())</f>
        <v>#N/A</v>
      </c>
      <c r="BQ61" s="519" t="e">
        <f ca="1">+IF(AND(ISNUMBER(OFFSET('Hygiene Data'!$I$9,0,10*ROW('Hygiene Data'!I55))),'Data Summary'!EF61="Yes"),OFFSET('Hygiene Data'!$I$9,0,10*ROW('Hygiene Data'!I55)),NA())</f>
        <v>#N/A</v>
      </c>
    </row>
    <row r="62" spans="1:69" x14ac:dyDescent="0.25">
      <c r="A62" s="515" t="e">
        <f ca="1">+RIGHT('Data Summary'!A62,LEN('Data Summary'!A62)-9)</f>
        <v>#VALUE!</v>
      </c>
      <c r="B62" s="489" t="str">
        <f ca="1">+IF(ISTEXT('Data Summary'!B62),'Data Summary'!B62,"")</f>
        <v/>
      </c>
      <c r="C62" s="516" t="e">
        <f ca="1">+VALUE('Data Summary'!C62)</f>
        <v>#VALUE!</v>
      </c>
      <c r="D62" s="517" t="e">
        <f ca="1">+IF(AND(ISNUMBER(OFFSET('Water Data'!$D$4,0,10*ROW('Water Data'!D56))),'Data Summary'!BS62="Yes"),100-OFFSET('Water Data'!$D$4,0,10*ROW('Water Data'!D56)),NA())</f>
        <v>#N/A</v>
      </c>
      <c r="E62" s="517" t="e">
        <f ca="1">+IF(AND(ISNUMBER(OFFSET('Water Data'!$D$6,0,10*ROW('Water Data'!D56))),'Data Summary'!BT62="Yes"),OFFSET('Water Data'!$D$6,0,10*ROW('Water Data'!D56)),NA())</f>
        <v>#N/A</v>
      </c>
      <c r="F62" s="517" t="e">
        <f ca="1">+IF(AND(ISNUMBER(OFFSET('Water Data'!$D$9,0,10*ROW('Water Data'!D56))),'Data Summary'!BU62="Yes"),OFFSET('Water Data'!$D$9,0,10*ROW('Water Data'!D56)),NA())</f>
        <v>#N/A</v>
      </c>
      <c r="G62" s="517" t="e">
        <f ca="1">+IF(AND(ISNUMBER(OFFSET('Water Data'!$E$4,0,10*ROW('Water Data'!E56))),'Data Summary'!BV62="Yes"),100-OFFSET('Water Data'!$E$4,0,10*ROW('Water Data'!E56)),NA())</f>
        <v>#N/A</v>
      </c>
      <c r="H62" s="517" t="e">
        <f ca="1">+IF(AND(ISNUMBER(OFFSET('Water Data'!$E$6,0,10*ROW('Water Data'!E56))),'Data Summary'!BW62="Yes"),OFFSET('Water Data'!$E$6,0,10*ROW('Water Data'!E56)),NA())</f>
        <v>#N/A</v>
      </c>
      <c r="I62" s="517" t="e">
        <f ca="1">+IF(AND(ISNUMBER(OFFSET('Water Data'!$E$9,0,10*ROW('Water Data'!E56))),'Data Summary'!BX62="Yes"),OFFSET('Water Data'!$E$9,0,10*ROW('Water Data'!E56)),NA())</f>
        <v>#N/A</v>
      </c>
      <c r="J62" s="517" t="e">
        <f ca="1">+IF(AND(ISNUMBER(OFFSET('Water Data'!$F$4,0,10*ROW('Water Data'!F56))),'Data Summary'!BY62="Yes"),100-OFFSET('Water Data'!$F$4,0,10*ROW('Water Data'!F56)),NA())</f>
        <v>#N/A</v>
      </c>
      <c r="K62" s="517" t="e">
        <f ca="1">+IF(AND(ISNUMBER(OFFSET('Water Data'!$F$6,0,10*ROW('Water Data'!F56))),'Data Summary'!BZ62="Yes"),OFFSET('Water Data'!$F$6,0,10*ROW('Water Data'!F56)),NA())</f>
        <v>#N/A</v>
      </c>
      <c r="L62" s="517" t="e">
        <f ca="1">+IF(AND(ISNUMBER(OFFSET('Water Data'!$F$9,0,10*ROW('Water Data'!F56))),'Data Summary'!CA62="Yes"),OFFSET('Water Data'!$F$9,0,10*ROW('Water Data'!F56)),NA())</f>
        <v>#N/A</v>
      </c>
      <c r="M62" s="517" t="e">
        <f ca="1">+IF(AND(ISNUMBER(OFFSET('Water Data'!$G$4,0,10*ROW('Water Data'!G56))),'Data Summary'!CB62="Yes"),100-OFFSET('Water Data'!$G$4,0,10*ROW('Water Data'!G56)),NA())</f>
        <v>#N/A</v>
      </c>
      <c r="N62" s="517" t="e">
        <f ca="1">+IF(AND(ISNUMBER(OFFSET('Water Data'!$G$6,0,10*ROW('Water Data'!G56))),'Data Summary'!CC62="Yes"),OFFSET('Water Data'!$G$6,0,10*ROW('Water Data'!G56)),NA())</f>
        <v>#N/A</v>
      </c>
      <c r="O62" s="517" t="e">
        <f ca="1">+IF(AND(ISNUMBER(OFFSET('Water Data'!$G$9,0,10*ROW('Water Data'!G56))),'Data Summary'!CD62="Yes"),OFFSET('Water Data'!$G$9,0,10*ROW('Water Data'!G56)),NA())</f>
        <v>#N/A</v>
      </c>
      <c r="P62" s="517" t="e">
        <f ca="1">+IF(AND(ISNUMBER(OFFSET('Water Data'!$H$4,0,10*ROW('Water Data'!H56))),'Data Summary'!CE62="Yes"),100-OFFSET('Water Data'!$H$4,0,10*ROW('Water Data'!H56)),NA())</f>
        <v>#N/A</v>
      </c>
      <c r="Q62" s="517" t="e">
        <f ca="1">+IF(AND(ISNUMBER(OFFSET('Water Data'!$H$6,0,10*ROW('Water Data'!H56))),'Data Summary'!CF62="Yes"),OFFSET('Water Data'!$H$6,0,10*ROW('Water Data'!H56)),NA())</f>
        <v>#N/A</v>
      </c>
      <c r="R62" s="517" t="e">
        <f ca="1">+IF(AND(ISNUMBER(OFFSET('Water Data'!$H$9,0,10*ROW('Water Data'!H56))),'Data Summary'!CG62="Yes"),OFFSET('Water Data'!$H$9,0,10*ROW('Water Data'!H56)),NA())</f>
        <v>#N/A</v>
      </c>
      <c r="S62" s="517" t="e">
        <f ca="1">+IF(AND(ISNUMBER(OFFSET('Water Data'!$I$4,0,10*ROW('Water Data'!I56))),'Data Summary'!CH62="Yes"),100-OFFSET('Water Data'!$I$4,0,10*ROW('Water Data'!I56)),NA())</f>
        <v>#N/A</v>
      </c>
      <c r="T62" s="517" t="e">
        <f ca="1">+IF(AND(ISNUMBER(OFFSET('Water Data'!$I$6,0,10*ROW('Water Data'!I56))),'Data Summary'!CI62="Yes"),OFFSET('Water Data'!$I$6,0,10*ROW('Water Data'!I56)),NA())</f>
        <v>#N/A</v>
      </c>
      <c r="U62" s="517" t="e">
        <f ca="1">+IF(AND(ISNUMBER(OFFSET('Water Data'!$I$9,0,10*ROW('Water Data'!I56))),'Data Summary'!CJ62="Yes"),OFFSET('Water Data'!$I$9,0,10*ROW('Water Data'!I56)),NA())</f>
        <v>#N/A</v>
      </c>
      <c r="V62" s="518" t="e">
        <f ca="1">+IF(AND(ISNUMBER(OFFSET('Sanitation Data'!$D$4,0,10*ROW('Sanitation Data'!D56))),'Data Summary'!CK62="Yes"),100-OFFSET('Sanitation Data'!$D$4,0,10*ROW('Sanitation Data'!D56)),NA())</f>
        <v>#N/A</v>
      </c>
      <c r="W62" s="518" t="e">
        <f ca="1">+IF(AND(ISNUMBER(OFFSET('Sanitation Data'!$D$6,0,10*ROW('Sanitation Data'!D56))),'Data Summary'!CL62="Yes"),OFFSET('Sanitation Data'!$D$6,0,10*ROW('Sanitation Data'!D56)),NA())</f>
        <v>#N/A</v>
      </c>
      <c r="X62" s="518" t="e">
        <f ca="1">+IF(AND(ISNUMBER(OFFSET('Sanitation Data'!$D$10,0,10*ROW('Sanitation Data'!D56))),'Data Summary'!CM62="Yes"),OFFSET('Sanitation Data'!$D$10,0,10*ROW('Sanitation Data'!D56)),NA())</f>
        <v>#N/A</v>
      </c>
      <c r="Y62" s="518" t="e">
        <f ca="1">+IF(AND(ISNUMBER(OFFSET('Sanitation Data'!$D$11,0,10*ROW('Sanitation Data'!D56))),'Data Summary'!CN62="Yes"),OFFSET('Sanitation Data'!$D$11,0,10*ROW('Sanitation Data'!D56)),NA())</f>
        <v>#N/A</v>
      </c>
      <c r="Z62" s="518" t="e">
        <f ca="1">+IF(AND(ISNUMBER(OFFSET('Sanitation Data'!$D$12,0,10*ROW('Sanitation Data'!D56))),'Data Summary'!CO62="Yes"),OFFSET('Sanitation Data'!$D$12,0,10*ROW('Sanitation Data'!D56)),NA())</f>
        <v>#N/A</v>
      </c>
      <c r="AA62" s="518" t="e">
        <f ca="1">+IF(AND(ISNUMBER(OFFSET('Sanitation Data'!$E$4,0,10*ROW('Sanitation Data'!E56))),'Data Summary'!CP62="Yes"),100-OFFSET('Sanitation Data'!$E$4,0,10*ROW('Sanitation Data'!E56)),NA())</f>
        <v>#N/A</v>
      </c>
      <c r="AB62" s="518" t="e">
        <f ca="1">+IF(AND(ISNUMBER(OFFSET('Sanitation Data'!$E$6,0,10*ROW('Sanitation Data'!E56))),'Data Summary'!CQ62="Yes"),OFFSET('Sanitation Data'!$E$6,0,10*ROW('Sanitation Data'!E56)),NA())</f>
        <v>#N/A</v>
      </c>
      <c r="AC62" s="518" t="e">
        <f ca="1">+IF(AND(ISNUMBER(OFFSET('Sanitation Data'!$E$10,0,10*ROW('Sanitation Data'!E56))),'Data Summary'!CR62="Yes"),OFFSET('Sanitation Data'!$E$10,0,10*ROW('Sanitation Data'!E56)),NA())</f>
        <v>#N/A</v>
      </c>
      <c r="AD62" s="518" t="e">
        <f ca="1">+IF(AND(ISNUMBER(OFFSET('Sanitation Data'!$E$11,0,10*ROW('Sanitation Data'!E56))),'Data Summary'!CS62="Yes"),OFFSET('Sanitation Data'!$E$11,0,10*ROW('Sanitation Data'!E56)),NA())</f>
        <v>#N/A</v>
      </c>
      <c r="AE62" s="518" t="e">
        <f ca="1">+IF(AND(ISNUMBER(OFFSET('Sanitation Data'!$E$12,0,10*ROW('Sanitation Data'!E56))),'Data Summary'!CT62="Yes"),OFFSET('Sanitation Data'!$E$12,0,10*ROW('Sanitation Data'!E56)),NA())</f>
        <v>#N/A</v>
      </c>
      <c r="AF62" s="518" t="e">
        <f ca="1">+IF(AND(ISNUMBER(OFFSET('Sanitation Data'!$F$4,0,10*ROW('Sanitation Data'!F56))),'Data Summary'!CU62="Yes"),100-OFFSET('Sanitation Data'!$F$4,0,10*ROW('Sanitation Data'!F56)),NA())</f>
        <v>#N/A</v>
      </c>
      <c r="AG62" s="518" t="e">
        <f ca="1">+IF(AND(ISNUMBER(OFFSET('Sanitation Data'!$F$6,0,10*ROW('Sanitation Data'!F56))),'Data Summary'!CV62="Yes"),OFFSET('Sanitation Data'!$F$6,0,10*ROW('Sanitation Data'!F56)),NA())</f>
        <v>#N/A</v>
      </c>
      <c r="AH62" s="518" t="e">
        <f ca="1">+IF(AND(ISNUMBER(OFFSET('Sanitation Data'!$F$10,0,10*ROW('Sanitation Data'!F56))),'Data Summary'!CW62="Yes"),OFFSET('Sanitation Data'!$F$10,0,10*ROW('Sanitation Data'!F56)),NA())</f>
        <v>#N/A</v>
      </c>
      <c r="AI62" s="518" t="e">
        <f ca="1">+IF(AND(ISNUMBER(OFFSET('Sanitation Data'!$F$11,0,10*ROW('Sanitation Data'!F56))),'Data Summary'!CX62="Yes"),OFFSET('Sanitation Data'!$F$11,0,10*ROW('Sanitation Data'!F56)),NA())</f>
        <v>#N/A</v>
      </c>
      <c r="AJ62" s="518" t="e">
        <f ca="1">+IF(AND(ISNUMBER(OFFSET('Sanitation Data'!$F$12,0,10*ROW('Sanitation Data'!F56))),'Data Summary'!CY62="Yes"),OFFSET('Sanitation Data'!$F$12,0,10*ROW('Sanitation Data'!F56)),NA())</f>
        <v>#N/A</v>
      </c>
      <c r="AK62" s="518" t="e">
        <f ca="1">+IF(AND(ISNUMBER(OFFSET('Sanitation Data'!$G$4,0,10*ROW('Sanitation Data'!G56))),'Data Summary'!CZ62="Yes"),100-OFFSET('Sanitation Data'!$G$4,0,10*ROW('Sanitation Data'!G56)),NA())</f>
        <v>#N/A</v>
      </c>
      <c r="AL62" s="518" t="e">
        <f ca="1">+IF(AND(ISNUMBER(OFFSET('Sanitation Data'!$G$6,0,10*ROW('Sanitation Data'!G56))),'Data Summary'!DA62="Yes"),OFFSET('Sanitation Data'!$G$6,0,10*ROW('Sanitation Data'!G56)),NA())</f>
        <v>#N/A</v>
      </c>
      <c r="AM62" s="518" t="e">
        <f ca="1">+IF(AND(ISNUMBER(OFFSET('Sanitation Data'!$G$10,0,10*ROW('Sanitation Data'!G56))),'Data Summary'!DB62="Yes"),OFFSET('Sanitation Data'!$G$10,0,10*ROW('Sanitation Data'!G56)),NA())</f>
        <v>#N/A</v>
      </c>
      <c r="AN62" s="518" t="e">
        <f ca="1">+IF(AND(ISNUMBER(OFFSET('Sanitation Data'!$G$11,0,10*ROW('Sanitation Data'!G56))),'Data Summary'!DC62="Yes"),OFFSET('Sanitation Data'!$G$11,0,10*ROW('Sanitation Data'!G56)),NA())</f>
        <v>#N/A</v>
      </c>
      <c r="AO62" s="518" t="e">
        <f ca="1">+IF(AND(ISNUMBER(OFFSET('Sanitation Data'!$G$12,0,10*ROW('Sanitation Data'!G56))),'Data Summary'!DD62="Yes"),OFFSET('Sanitation Data'!$G$12,0,10*ROW('Sanitation Data'!G56)),NA())</f>
        <v>#N/A</v>
      </c>
      <c r="AP62" s="518" t="e">
        <f ca="1">+IF(AND(ISNUMBER(OFFSET('Sanitation Data'!$H$4,0,10*ROW('Sanitation Data'!H56))),'Data Summary'!DE62="Yes"),100-OFFSET('Sanitation Data'!$H$4,0,10*ROW('Sanitation Data'!H56)),NA())</f>
        <v>#N/A</v>
      </c>
      <c r="AQ62" s="518" t="e">
        <f ca="1">+IF(AND(ISNUMBER(OFFSET('Sanitation Data'!$H$6,0,10*ROW('Sanitation Data'!H56))),'Data Summary'!DF62="Yes"),OFFSET('Sanitation Data'!$H$6,0,10*ROW('Sanitation Data'!H56)),NA())</f>
        <v>#N/A</v>
      </c>
      <c r="AR62" s="518" t="e">
        <f ca="1">+IF(AND(ISNUMBER(OFFSET('Sanitation Data'!$H$10,0,10*ROW('Sanitation Data'!H56))),'Data Summary'!DG62="Yes"),OFFSET('Sanitation Data'!$H$10,0,10*ROW('Sanitation Data'!H56)),NA())</f>
        <v>#N/A</v>
      </c>
      <c r="AS62" s="518" t="e">
        <f ca="1">+IF(AND(ISNUMBER(OFFSET('Sanitation Data'!$H$11,0,10*ROW('Sanitation Data'!H56))),'Data Summary'!DH62="Yes"),OFFSET('Sanitation Data'!$H$11,0,10*ROW('Sanitation Data'!H56)),NA())</f>
        <v>#N/A</v>
      </c>
      <c r="AT62" s="518" t="e">
        <f ca="1">+IF(AND(ISNUMBER(OFFSET('Sanitation Data'!$H$12,0,10*ROW('Sanitation Data'!H56))),'Data Summary'!DI62="Yes"),OFFSET('Sanitation Data'!$H$12,0,10*ROW('Sanitation Data'!H56)),NA())</f>
        <v>#N/A</v>
      </c>
      <c r="AU62" s="518" t="e">
        <f ca="1">+IF(AND(ISNUMBER(OFFSET('Sanitation Data'!$I$4,0,10*ROW('Sanitation Data'!I56))),'Data Summary'!DJ62="Yes"),100-OFFSET('Sanitation Data'!$I$4,0,10*ROW('Sanitation Data'!I56)),NA())</f>
        <v>#N/A</v>
      </c>
      <c r="AV62" s="518" t="e">
        <f ca="1">+IF(AND(ISNUMBER(OFFSET('Sanitation Data'!$I$6,0,10*ROW('Sanitation Data'!I56))),'Data Summary'!DK62="Yes"),OFFSET('Sanitation Data'!$I$6,0,10*ROW('Sanitation Data'!I56)),NA())</f>
        <v>#N/A</v>
      </c>
      <c r="AW62" s="518" t="e">
        <f ca="1">+IF(AND(ISNUMBER(OFFSET('Sanitation Data'!$I$10,0,10*ROW('Sanitation Data'!I56))),'Data Summary'!DL62="Yes"),OFFSET('Sanitation Data'!$I$10,0,10*ROW('Sanitation Data'!I56)),NA())</f>
        <v>#N/A</v>
      </c>
      <c r="AX62" s="518" t="e">
        <f ca="1">+IF(AND(ISNUMBER(OFFSET('Sanitation Data'!$I$11,0,10*ROW('Sanitation Data'!I56))),'Data Summary'!DM62="Yes"),OFFSET('Sanitation Data'!$I$11,0,10*ROW('Sanitation Data'!I56)),NA())</f>
        <v>#N/A</v>
      </c>
      <c r="AY62" s="518" t="e">
        <f ca="1">+IF(AND(ISNUMBER(OFFSET('Sanitation Data'!$I$12,0,10*ROW('Sanitation Data'!I56))),'Data Summary'!DN62="Yes"),OFFSET('Sanitation Data'!$I$12,0,10*ROW('Sanitation Data'!I56)),NA())</f>
        <v>#N/A</v>
      </c>
      <c r="AZ62" s="519" t="e">
        <f ca="1">+IF(AND(ISNUMBER(OFFSET('Hygiene Data'!$D$5,0,10*ROW('Hygiene Data'!D56))),'Data Summary'!DO62="Yes"),OFFSET('Hygiene Data'!$D$5,0,10*ROW('Hygiene Data'!D56)),NA())</f>
        <v>#N/A</v>
      </c>
      <c r="BA62" s="519" t="e">
        <f ca="1">+IF(AND(ISNUMBER(OFFSET('Hygiene Data'!$D$7,0,10*ROW('Hygiene Data'!D56))),'Data Summary'!DP62="Yes"),OFFSET('Hygiene Data'!$D$7,0,10*ROW('Hygiene Data'!D56)),NA())</f>
        <v>#N/A</v>
      </c>
      <c r="BB62" s="519" t="e">
        <f ca="1">+IF(AND(ISNUMBER(OFFSET('Hygiene Data'!$D$9,0,10*ROW('Hygiene Data'!D56))),'Data Summary'!DQ62="Yes"),OFFSET('Hygiene Data'!$D$9,0,10*ROW('Hygiene Data'!D56)),NA())</f>
        <v>#N/A</v>
      </c>
      <c r="BC62" s="519" t="e">
        <f ca="1">+IF(AND(ISNUMBER(OFFSET('Hygiene Data'!$E$5,0,10*ROW('Hygiene Data'!E56))),'Data Summary'!DR62="Yes"),OFFSET('Hygiene Data'!$E$5,0,10*ROW('Hygiene Data'!E56)),NA())</f>
        <v>#N/A</v>
      </c>
      <c r="BD62" s="519" t="e">
        <f ca="1">+IF(AND(ISNUMBER(OFFSET('Hygiene Data'!$E$7,0,10*ROW('Hygiene Data'!E56))),'Data Summary'!DS62="Yes"),OFFSET('Hygiene Data'!$E$7,0,10*ROW('Hygiene Data'!E56)),NA())</f>
        <v>#N/A</v>
      </c>
      <c r="BE62" s="519" t="e">
        <f ca="1">+IF(AND(ISNUMBER(OFFSET('Hygiene Data'!$E$9,0,10*ROW('Hygiene Data'!E56))),'Data Summary'!DT62="Yes"),OFFSET('Hygiene Data'!$E$9,0,10*ROW('Hygiene Data'!E56)),NA())</f>
        <v>#N/A</v>
      </c>
      <c r="BF62" s="519" t="e">
        <f ca="1">+IF(AND(ISNUMBER(OFFSET('Hygiene Data'!$F$5,0,10*ROW('Hygiene Data'!F56))),'Data Summary'!DU62="Yes"),OFFSET('Hygiene Data'!$F$5,0,10*ROW('Hygiene Data'!F56)),NA())</f>
        <v>#N/A</v>
      </c>
      <c r="BG62" s="519" t="e">
        <f ca="1">+IF(AND(ISNUMBER(OFFSET('Hygiene Data'!$F$7,0,10*ROW('Hygiene Data'!F56))),'Data Summary'!DV62="Yes"),OFFSET('Hygiene Data'!$F$7,0,10*ROW('Hygiene Data'!F56)),NA())</f>
        <v>#N/A</v>
      </c>
      <c r="BH62" s="519" t="e">
        <f ca="1">+IF(AND(ISNUMBER(OFFSET('Hygiene Data'!$F$9,0,10*ROW('Hygiene Data'!F56))),'Data Summary'!DW62="Yes"),OFFSET('Hygiene Data'!$F$9,0,10*ROW('Hygiene Data'!F56)),NA())</f>
        <v>#N/A</v>
      </c>
      <c r="BI62" s="519" t="e">
        <f ca="1">+IF(AND(ISNUMBER(OFFSET('Hygiene Data'!$G$5,0,10*ROW('Hygiene Data'!G56))),'Data Summary'!DX62="Yes"),OFFSET('Hygiene Data'!$G$5,0,10*ROW('Hygiene Data'!G56)),NA())</f>
        <v>#N/A</v>
      </c>
      <c r="BJ62" s="519" t="e">
        <f ca="1">+IF(AND(ISNUMBER(OFFSET('Hygiene Data'!$G$7,0,10*ROW('Hygiene Data'!G56))),'Data Summary'!DY62="Yes"),OFFSET('Hygiene Data'!$G$7,0,10*ROW('Hygiene Data'!G56)),NA())</f>
        <v>#N/A</v>
      </c>
      <c r="BK62" s="519" t="e">
        <f ca="1">+IF(AND(ISNUMBER(OFFSET('Hygiene Data'!$G$9,0,10*ROW('Hygiene Data'!G56))),'Data Summary'!DZ62="Yes"),OFFSET('Hygiene Data'!$G$9,0,10*ROW('Hygiene Data'!G56)),NA())</f>
        <v>#N/A</v>
      </c>
      <c r="BL62" s="519" t="e">
        <f ca="1">+IF(AND(ISNUMBER(OFFSET('Hygiene Data'!$H$5,0,10*ROW('Hygiene Data'!H56))),'Data Summary'!EA62="Yes"),OFFSET('Hygiene Data'!$H$5,0,10*ROW('Hygiene Data'!H56)),NA())</f>
        <v>#N/A</v>
      </c>
      <c r="BM62" s="519" t="e">
        <f ca="1">+IF(AND(ISNUMBER(OFFSET('Hygiene Data'!$H$7,0,10*ROW('Hygiene Data'!H56))),'Data Summary'!EB62="Yes"),OFFSET('Hygiene Data'!$H$7,0,10*ROW('Hygiene Data'!H56)),NA())</f>
        <v>#N/A</v>
      </c>
      <c r="BN62" s="519" t="e">
        <f ca="1">+IF(AND(ISNUMBER(OFFSET('Hygiene Data'!$H$9,0,10*ROW('Hygiene Data'!H56))),'Data Summary'!EC62="Yes"),OFFSET('Hygiene Data'!$H$9,0,10*ROW('Hygiene Data'!H56)),NA())</f>
        <v>#N/A</v>
      </c>
      <c r="BO62" s="519" t="e">
        <f ca="1">+IF(AND(ISNUMBER(OFFSET('Hygiene Data'!$I$5,0,10*ROW('Hygiene Data'!I56))),'Data Summary'!ED62="Yes"),OFFSET('Hygiene Data'!$I$5,0,10*ROW('Hygiene Data'!I56)),NA())</f>
        <v>#N/A</v>
      </c>
      <c r="BP62" s="519" t="e">
        <f ca="1">+IF(AND(ISNUMBER(OFFSET('Hygiene Data'!$I$7,0,10*ROW('Hygiene Data'!I56))),'Data Summary'!EE62="Yes"),OFFSET('Hygiene Data'!$I$7,0,10*ROW('Hygiene Data'!I56)),NA())</f>
        <v>#N/A</v>
      </c>
      <c r="BQ62" s="519" t="e">
        <f ca="1">+IF(AND(ISNUMBER(OFFSET('Hygiene Data'!$I$9,0,10*ROW('Hygiene Data'!I56))),'Data Summary'!EF62="Yes"),OFFSET('Hygiene Data'!$I$9,0,10*ROW('Hygiene Data'!I56)),NA())</f>
        <v>#N/A</v>
      </c>
    </row>
    <row r="63" spans="1:69" x14ac:dyDescent="0.25">
      <c r="A63" s="515" t="e">
        <f ca="1">+RIGHT('Data Summary'!A63,LEN('Data Summary'!A63)-9)</f>
        <v>#VALUE!</v>
      </c>
      <c r="B63" s="489" t="str">
        <f ca="1">+IF(ISTEXT('Data Summary'!B63),'Data Summary'!B63,"")</f>
        <v/>
      </c>
      <c r="C63" s="516" t="e">
        <f ca="1">+VALUE('Data Summary'!C63)</f>
        <v>#VALUE!</v>
      </c>
      <c r="D63" s="517" t="e">
        <f ca="1">+IF(AND(ISNUMBER(OFFSET('Water Data'!$D$4,0,10*ROW('Water Data'!D57))),'Data Summary'!BS63="Yes"),100-OFFSET('Water Data'!$D$4,0,10*ROW('Water Data'!D57)),NA())</f>
        <v>#N/A</v>
      </c>
      <c r="E63" s="517" t="e">
        <f ca="1">+IF(AND(ISNUMBER(OFFSET('Water Data'!$D$6,0,10*ROW('Water Data'!D57))),'Data Summary'!BT63="Yes"),OFFSET('Water Data'!$D$6,0,10*ROW('Water Data'!D57)),NA())</f>
        <v>#N/A</v>
      </c>
      <c r="F63" s="517" t="e">
        <f ca="1">+IF(AND(ISNUMBER(OFFSET('Water Data'!$D$9,0,10*ROW('Water Data'!D57))),'Data Summary'!BU63="Yes"),OFFSET('Water Data'!$D$9,0,10*ROW('Water Data'!D57)),NA())</f>
        <v>#N/A</v>
      </c>
      <c r="G63" s="517" t="e">
        <f ca="1">+IF(AND(ISNUMBER(OFFSET('Water Data'!$E$4,0,10*ROW('Water Data'!E57))),'Data Summary'!BV63="Yes"),100-OFFSET('Water Data'!$E$4,0,10*ROW('Water Data'!E57)),NA())</f>
        <v>#N/A</v>
      </c>
      <c r="H63" s="517" t="e">
        <f ca="1">+IF(AND(ISNUMBER(OFFSET('Water Data'!$E$6,0,10*ROW('Water Data'!E57))),'Data Summary'!BW63="Yes"),OFFSET('Water Data'!$E$6,0,10*ROW('Water Data'!E57)),NA())</f>
        <v>#N/A</v>
      </c>
      <c r="I63" s="517" t="e">
        <f ca="1">+IF(AND(ISNUMBER(OFFSET('Water Data'!$E$9,0,10*ROW('Water Data'!E57))),'Data Summary'!BX63="Yes"),OFFSET('Water Data'!$E$9,0,10*ROW('Water Data'!E57)),NA())</f>
        <v>#N/A</v>
      </c>
      <c r="J63" s="517" t="e">
        <f ca="1">+IF(AND(ISNUMBER(OFFSET('Water Data'!$F$4,0,10*ROW('Water Data'!F57))),'Data Summary'!BY63="Yes"),100-OFFSET('Water Data'!$F$4,0,10*ROW('Water Data'!F57)),NA())</f>
        <v>#N/A</v>
      </c>
      <c r="K63" s="517" t="e">
        <f ca="1">+IF(AND(ISNUMBER(OFFSET('Water Data'!$F$6,0,10*ROW('Water Data'!F57))),'Data Summary'!BZ63="Yes"),OFFSET('Water Data'!$F$6,0,10*ROW('Water Data'!F57)),NA())</f>
        <v>#N/A</v>
      </c>
      <c r="L63" s="517" t="e">
        <f ca="1">+IF(AND(ISNUMBER(OFFSET('Water Data'!$F$9,0,10*ROW('Water Data'!F57))),'Data Summary'!CA63="Yes"),OFFSET('Water Data'!$F$9,0,10*ROW('Water Data'!F57)),NA())</f>
        <v>#N/A</v>
      </c>
      <c r="M63" s="517" t="e">
        <f ca="1">+IF(AND(ISNUMBER(OFFSET('Water Data'!$G$4,0,10*ROW('Water Data'!G57))),'Data Summary'!CB63="Yes"),100-OFFSET('Water Data'!$G$4,0,10*ROW('Water Data'!G57)),NA())</f>
        <v>#N/A</v>
      </c>
      <c r="N63" s="517" t="e">
        <f ca="1">+IF(AND(ISNUMBER(OFFSET('Water Data'!$G$6,0,10*ROW('Water Data'!G57))),'Data Summary'!CC63="Yes"),OFFSET('Water Data'!$G$6,0,10*ROW('Water Data'!G57)),NA())</f>
        <v>#N/A</v>
      </c>
      <c r="O63" s="517" t="e">
        <f ca="1">+IF(AND(ISNUMBER(OFFSET('Water Data'!$G$9,0,10*ROW('Water Data'!G57))),'Data Summary'!CD63="Yes"),OFFSET('Water Data'!$G$9,0,10*ROW('Water Data'!G57)),NA())</f>
        <v>#N/A</v>
      </c>
      <c r="P63" s="517" t="e">
        <f ca="1">+IF(AND(ISNUMBER(OFFSET('Water Data'!$H$4,0,10*ROW('Water Data'!H57))),'Data Summary'!CE63="Yes"),100-OFFSET('Water Data'!$H$4,0,10*ROW('Water Data'!H57)),NA())</f>
        <v>#N/A</v>
      </c>
      <c r="Q63" s="517" t="e">
        <f ca="1">+IF(AND(ISNUMBER(OFFSET('Water Data'!$H$6,0,10*ROW('Water Data'!H57))),'Data Summary'!CF63="Yes"),OFFSET('Water Data'!$H$6,0,10*ROW('Water Data'!H57)),NA())</f>
        <v>#N/A</v>
      </c>
      <c r="R63" s="517" t="e">
        <f ca="1">+IF(AND(ISNUMBER(OFFSET('Water Data'!$H$9,0,10*ROW('Water Data'!H57))),'Data Summary'!CG63="Yes"),OFFSET('Water Data'!$H$9,0,10*ROW('Water Data'!H57)),NA())</f>
        <v>#N/A</v>
      </c>
      <c r="S63" s="517" t="e">
        <f ca="1">+IF(AND(ISNUMBER(OFFSET('Water Data'!$I$4,0,10*ROW('Water Data'!I57))),'Data Summary'!CH63="Yes"),100-OFFSET('Water Data'!$I$4,0,10*ROW('Water Data'!I57)),NA())</f>
        <v>#N/A</v>
      </c>
      <c r="T63" s="517" t="e">
        <f ca="1">+IF(AND(ISNUMBER(OFFSET('Water Data'!$I$6,0,10*ROW('Water Data'!I57))),'Data Summary'!CI63="Yes"),OFFSET('Water Data'!$I$6,0,10*ROW('Water Data'!I57)),NA())</f>
        <v>#N/A</v>
      </c>
      <c r="U63" s="517" t="e">
        <f ca="1">+IF(AND(ISNUMBER(OFFSET('Water Data'!$I$9,0,10*ROW('Water Data'!I57))),'Data Summary'!CJ63="Yes"),OFFSET('Water Data'!$I$9,0,10*ROW('Water Data'!I57)),NA())</f>
        <v>#N/A</v>
      </c>
      <c r="V63" s="518" t="e">
        <f ca="1">+IF(AND(ISNUMBER(OFFSET('Sanitation Data'!$D$4,0,10*ROW('Sanitation Data'!D57))),'Data Summary'!CK63="Yes"),100-OFFSET('Sanitation Data'!$D$4,0,10*ROW('Sanitation Data'!D57)),NA())</f>
        <v>#N/A</v>
      </c>
      <c r="W63" s="518" t="e">
        <f ca="1">+IF(AND(ISNUMBER(OFFSET('Sanitation Data'!$D$6,0,10*ROW('Sanitation Data'!D57))),'Data Summary'!CL63="Yes"),OFFSET('Sanitation Data'!$D$6,0,10*ROW('Sanitation Data'!D57)),NA())</f>
        <v>#N/A</v>
      </c>
      <c r="X63" s="518" t="e">
        <f ca="1">+IF(AND(ISNUMBER(OFFSET('Sanitation Data'!$D$10,0,10*ROW('Sanitation Data'!D57))),'Data Summary'!CM63="Yes"),OFFSET('Sanitation Data'!$D$10,0,10*ROW('Sanitation Data'!D57)),NA())</f>
        <v>#N/A</v>
      </c>
      <c r="Y63" s="518" t="e">
        <f ca="1">+IF(AND(ISNUMBER(OFFSET('Sanitation Data'!$D$11,0,10*ROW('Sanitation Data'!D57))),'Data Summary'!CN63="Yes"),OFFSET('Sanitation Data'!$D$11,0,10*ROW('Sanitation Data'!D57)),NA())</f>
        <v>#N/A</v>
      </c>
      <c r="Z63" s="518" t="e">
        <f ca="1">+IF(AND(ISNUMBER(OFFSET('Sanitation Data'!$D$12,0,10*ROW('Sanitation Data'!D57))),'Data Summary'!CO63="Yes"),OFFSET('Sanitation Data'!$D$12,0,10*ROW('Sanitation Data'!D57)),NA())</f>
        <v>#N/A</v>
      </c>
      <c r="AA63" s="518" t="e">
        <f ca="1">+IF(AND(ISNUMBER(OFFSET('Sanitation Data'!$E$4,0,10*ROW('Sanitation Data'!E57))),'Data Summary'!CP63="Yes"),100-OFFSET('Sanitation Data'!$E$4,0,10*ROW('Sanitation Data'!E57)),NA())</f>
        <v>#N/A</v>
      </c>
      <c r="AB63" s="518" t="e">
        <f ca="1">+IF(AND(ISNUMBER(OFFSET('Sanitation Data'!$E$6,0,10*ROW('Sanitation Data'!E57))),'Data Summary'!CQ63="Yes"),OFFSET('Sanitation Data'!$E$6,0,10*ROW('Sanitation Data'!E57)),NA())</f>
        <v>#N/A</v>
      </c>
      <c r="AC63" s="518" t="e">
        <f ca="1">+IF(AND(ISNUMBER(OFFSET('Sanitation Data'!$E$10,0,10*ROW('Sanitation Data'!E57))),'Data Summary'!CR63="Yes"),OFFSET('Sanitation Data'!$E$10,0,10*ROW('Sanitation Data'!E57)),NA())</f>
        <v>#N/A</v>
      </c>
      <c r="AD63" s="518" t="e">
        <f ca="1">+IF(AND(ISNUMBER(OFFSET('Sanitation Data'!$E$11,0,10*ROW('Sanitation Data'!E57))),'Data Summary'!CS63="Yes"),OFFSET('Sanitation Data'!$E$11,0,10*ROW('Sanitation Data'!E57)),NA())</f>
        <v>#N/A</v>
      </c>
      <c r="AE63" s="518" t="e">
        <f ca="1">+IF(AND(ISNUMBER(OFFSET('Sanitation Data'!$E$12,0,10*ROW('Sanitation Data'!E57))),'Data Summary'!CT63="Yes"),OFFSET('Sanitation Data'!$E$12,0,10*ROW('Sanitation Data'!E57)),NA())</f>
        <v>#N/A</v>
      </c>
      <c r="AF63" s="518" t="e">
        <f ca="1">+IF(AND(ISNUMBER(OFFSET('Sanitation Data'!$F$4,0,10*ROW('Sanitation Data'!F57))),'Data Summary'!CU63="Yes"),100-OFFSET('Sanitation Data'!$F$4,0,10*ROW('Sanitation Data'!F57)),NA())</f>
        <v>#N/A</v>
      </c>
      <c r="AG63" s="518" t="e">
        <f ca="1">+IF(AND(ISNUMBER(OFFSET('Sanitation Data'!$F$6,0,10*ROW('Sanitation Data'!F57))),'Data Summary'!CV63="Yes"),OFFSET('Sanitation Data'!$F$6,0,10*ROW('Sanitation Data'!F57)),NA())</f>
        <v>#N/A</v>
      </c>
      <c r="AH63" s="518" t="e">
        <f ca="1">+IF(AND(ISNUMBER(OFFSET('Sanitation Data'!$F$10,0,10*ROW('Sanitation Data'!F57))),'Data Summary'!CW63="Yes"),OFFSET('Sanitation Data'!$F$10,0,10*ROW('Sanitation Data'!F57)),NA())</f>
        <v>#N/A</v>
      </c>
      <c r="AI63" s="518" t="e">
        <f ca="1">+IF(AND(ISNUMBER(OFFSET('Sanitation Data'!$F$11,0,10*ROW('Sanitation Data'!F57))),'Data Summary'!CX63="Yes"),OFFSET('Sanitation Data'!$F$11,0,10*ROW('Sanitation Data'!F57)),NA())</f>
        <v>#N/A</v>
      </c>
      <c r="AJ63" s="518" t="e">
        <f ca="1">+IF(AND(ISNUMBER(OFFSET('Sanitation Data'!$F$12,0,10*ROW('Sanitation Data'!F57))),'Data Summary'!CY63="Yes"),OFFSET('Sanitation Data'!$F$12,0,10*ROW('Sanitation Data'!F57)),NA())</f>
        <v>#N/A</v>
      </c>
      <c r="AK63" s="518" t="e">
        <f ca="1">+IF(AND(ISNUMBER(OFFSET('Sanitation Data'!$G$4,0,10*ROW('Sanitation Data'!G57))),'Data Summary'!CZ63="Yes"),100-OFFSET('Sanitation Data'!$G$4,0,10*ROW('Sanitation Data'!G57)),NA())</f>
        <v>#N/A</v>
      </c>
      <c r="AL63" s="518" t="e">
        <f ca="1">+IF(AND(ISNUMBER(OFFSET('Sanitation Data'!$G$6,0,10*ROW('Sanitation Data'!G57))),'Data Summary'!DA63="Yes"),OFFSET('Sanitation Data'!$G$6,0,10*ROW('Sanitation Data'!G57)),NA())</f>
        <v>#N/A</v>
      </c>
      <c r="AM63" s="518" t="e">
        <f ca="1">+IF(AND(ISNUMBER(OFFSET('Sanitation Data'!$G$10,0,10*ROW('Sanitation Data'!G57))),'Data Summary'!DB63="Yes"),OFFSET('Sanitation Data'!$G$10,0,10*ROW('Sanitation Data'!G57)),NA())</f>
        <v>#N/A</v>
      </c>
      <c r="AN63" s="518" t="e">
        <f ca="1">+IF(AND(ISNUMBER(OFFSET('Sanitation Data'!$G$11,0,10*ROW('Sanitation Data'!G57))),'Data Summary'!DC63="Yes"),OFFSET('Sanitation Data'!$G$11,0,10*ROW('Sanitation Data'!G57)),NA())</f>
        <v>#N/A</v>
      </c>
      <c r="AO63" s="518" t="e">
        <f ca="1">+IF(AND(ISNUMBER(OFFSET('Sanitation Data'!$G$12,0,10*ROW('Sanitation Data'!G57))),'Data Summary'!DD63="Yes"),OFFSET('Sanitation Data'!$G$12,0,10*ROW('Sanitation Data'!G57)),NA())</f>
        <v>#N/A</v>
      </c>
      <c r="AP63" s="518" t="e">
        <f ca="1">+IF(AND(ISNUMBER(OFFSET('Sanitation Data'!$H$4,0,10*ROW('Sanitation Data'!H57))),'Data Summary'!DE63="Yes"),100-OFFSET('Sanitation Data'!$H$4,0,10*ROW('Sanitation Data'!H57)),NA())</f>
        <v>#N/A</v>
      </c>
      <c r="AQ63" s="518" t="e">
        <f ca="1">+IF(AND(ISNUMBER(OFFSET('Sanitation Data'!$H$6,0,10*ROW('Sanitation Data'!H57))),'Data Summary'!DF63="Yes"),OFFSET('Sanitation Data'!$H$6,0,10*ROW('Sanitation Data'!H57)),NA())</f>
        <v>#N/A</v>
      </c>
      <c r="AR63" s="518" t="e">
        <f ca="1">+IF(AND(ISNUMBER(OFFSET('Sanitation Data'!$H$10,0,10*ROW('Sanitation Data'!H57))),'Data Summary'!DG63="Yes"),OFFSET('Sanitation Data'!$H$10,0,10*ROW('Sanitation Data'!H57)),NA())</f>
        <v>#N/A</v>
      </c>
      <c r="AS63" s="518" t="e">
        <f ca="1">+IF(AND(ISNUMBER(OFFSET('Sanitation Data'!$H$11,0,10*ROW('Sanitation Data'!H57))),'Data Summary'!DH63="Yes"),OFFSET('Sanitation Data'!$H$11,0,10*ROW('Sanitation Data'!H57)),NA())</f>
        <v>#N/A</v>
      </c>
      <c r="AT63" s="518" t="e">
        <f ca="1">+IF(AND(ISNUMBER(OFFSET('Sanitation Data'!$H$12,0,10*ROW('Sanitation Data'!H57))),'Data Summary'!DI63="Yes"),OFFSET('Sanitation Data'!$H$12,0,10*ROW('Sanitation Data'!H57)),NA())</f>
        <v>#N/A</v>
      </c>
      <c r="AU63" s="518" t="e">
        <f ca="1">+IF(AND(ISNUMBER(OFFSET('Sanitation Data'!$I$4,0,10*ROW('Sanitation Data'!I57))),'Data Summary'!DJ63="Yes"),100-OFFSET('Sanitation Data'!$I$4,0,10*ROW('Sanitation Data'!I57)),NA())</f>
        <v>#N/A</v>
      </c>
      <c r="AV63" s="518" t="e">
        <f ca="1">+IF(AND(ISNUMBER(OFFSET('Sanitation Data'!$I$6,0,10*ROW('Sanitation Data'!I57))),'Data Summary'!DK63="Yes"),OFFSET('Sanitation Data'!$I$6,0,10*ROW('Sanitation Data'!I57)),NA())</f>
        <v>#N/A</v>
      </c>
      <c r="AW63" s="518" t="e">
        <f ca="1">+IF(AND(ISNUMBER(OFFSET('Sanitation Data'!$I$10,0,10*ROW('Sanitation Data'!I57))),'Data Summary'!DL63="Yes"),OFFSET('Sanitation Data'!$I$10,0,10*ROW('Sanitation Data'!I57)),NA())</f>
        <v>#N/A</v>
      </c>
      <c r="AX63" s="518" t="e">
        <f ca="1">+IF(AND(ISNUMBER(OFFSET('Sanitation Data'!$I$11,0,10*ROW('Sanitation Data'!I57))),'Data Summary'!DM63="Yes"),OFFSET('Sanitation Data'!$I$11,0,10*ROW('Sanitation Data'!I57)),NA())</f>
        <v>#N/A</v>
      </c>
      <c r="AY63" s="518" t="e">
        <f ca="1">+IF(AND(ISNUMBER(OFFSET('Sanitation Data'!$I$12,0,10*ROW('Sanitation Data'!I57))),'Data Summary'!DN63="Yes"),OFFSET('Sanitation Data'!$I$12,0,10*ROW('Sanitation Data'!I57)),NA())</f>
        <v>#N/A</v>
      </c>
      <c r="AZ63" s="519" t="e">
        <f ca="1">+IF(AND(ISNUMBER(OFFSET('Hygiene Data'!$D$5,0,10*ROW('Hygiene Data'!D57))),'Data Summary'!DO63="Yes"),OFFSET('Hygiene Data'!$D$5,0,10*ROW('Hygiene Data'!D57)),NA())</f>
        <v>#N/A</v>
      </c>
      <c r="BA63" s="519" t="e">
        <f ca="1">+IF(AND(ISNUMBER(OFFSET('Hygiene Data'!$D$7,0,10*ROW('Hygiene Data'!D57))),'Data Summary'!DP63="Yes"),OFFSET('Hygiene Data'!$D$7,0,10*ROW('Hygiene Data'!D57)),NA())</f>
        <v>#N/A</v>
      </c>
      <c r="BB63" s="519" t="e">
        <f ca="1">+IF(AND(ISNUMBER(OFFSET('Hygiene Data'!$D$9,0,10*ROW('Hygiene Data'!D57))),'Data Summary'!DQ63="Yes"),OFFSET('Hygiene Data'!$D$9,0,10*ROW('Hygiene Data'!D57)),NA())</f>
        <v>#N/A</v>
      </c>
      <c r="BC63" s="519" t="e">
        <f ca="1">+IF(AND(ISNUMBER(OFFSET('Hygiene Data'!$E$5,0,10*ROW('Hygiene Data'!E57))),'Data Summary'!DR63="Yes"),OFFSET('Hygiene Data'!$E$5,0,10*ROW('Hygiene Data'!E57)),NA())</f>
        <v>#N/A</v>
      </c>
      <c r="BD63" s="519" t="e">
        <f ca="1">+IF(AND(ISNUMBER(OFFSET('Hygiene Data'!$E$7,0,10*ROW('Hygiene Data'!E57))),'Data Summary'!DS63="Yes"),OFFSET('Hygiene Data'!$E$7,0,10*ROW('Hygiene Data'!E57)),NA())</f>
        <v>#N/A</v>
      </c>
      <c r="BE63" s="519" t="e">
        <f ca="1">+IF(AND(ISNUMBER(OFFSET('Hygiene Data'!$E$9,0,10*ROW('Hygiene Data'!E57))),'Data Summary'!DT63="Yes"),OFFSET('Hygiene Data'!$E$9,0,10*ROW('Hygiene Data'!E57)),NA())</f>
        <v>#N/A</v>
      </c>
      <c r="BF63" s="519" t="e">
        <f ca="1">+IF(AND(ISNUMBER(OFFSET('Hygiene Data'!$F$5,0,10*ROW('Hygiene Data'!F57))),'Data Summary'!DU63="Yes"),OFFSET('Hygiene Data'!$F$5,0,10*ROW('Hygiene Data'!F57)),NA())</f>
        <v>#N/A</v>
      </c>
      <c r="BG63" s="519" t="e">
        <f ca="1">+IF(AND(ISNUMBER(OFFSET('Hygiene Data'!$F$7,0,10*ROW('Hygiene Data'!F57))),'Data Summary'!DV63="Yes"),OFFSET('Hygiene Data'!$F$7,0,10*ROW('Hygiene Data'!F57)),NA())</f>
        <v>#N/A</v>
      </c>
      <c r="BH63" s="519" t="e">
        <f ca="1">+IF(AND(ISNUMBER(OFFSET('Hygiene Data'!$F$9,0,10*ROW('Hygiene Data'!F57))),'Data Summary'!DW63="Yes"),OFFSET('Hygiene Data'!$F$9,0,10*ROW('Hygiene Data'!F57)),NA())</f>
        <v>#N/A</v>
      </c>
      <c r="BI63" s="519" t="e">
        <f ca="1">+IF(AND(ISNUMBER(OFFSET('Hygiene Data'!$G$5,0,10*ROW('Hygiene Data'!G57))),'Data Summary'!DX63="Yes"),OFFSET('Hygiene Data'!$G$5,0,10*ROW('Hygiene Data'!G57)),NA())</f>
        <v>#N/A</v>
      </c>
      <c r="BJ63" s="519" t="e">
        <f ca="1">+IF(AND(ISNUMBER(OFFSET('Hygiene Data'!$G$7,0,10*ROW('Hygiene Data'!G57))),'Data Summary'!DY63="Yes"),OFFSET('Hygiene Data'!$G$7,0,10*ROW('Hygiene Data'!G57)),NA())</f>
        <v>#N/A</v>
      </c>
      <c r="BK63" s="519" t="e">
        <f ca="1">+IF(AND(ISNUMBER(OFFSET('Hygiene Data'!$G$9,0,10*ROW('Hygiene Data'!G57))),'Data Summary'!DZ63="Yes"),OFFSET('Hygiene Data'!$G$9,0,10*ROW('Hygiene Data'!G57)),NA())</f>
        <v>#N/A</v>
      </c>
      <c r="BL63" s="519" t="e">
        <f ca="1">+IF(AND(ISNUMBER(OFFSET('Hygiene Data'!$H$5,0,10*ROW('Hygiene Data'!H57))),'Data Summary'!EA63="Yes"),OFFSET('Hygiene Data'!$H$5,0,10*ROW('Hygiene Data'!H57)),NA())</f>
        <v>#N/A</v>
      </c>
      <c r="BM63" s="519" t="e">
        <f ca="1">+IF(AND(ISNUMBER(OFFSET('Hygiene Data'!$H$7,0,10*ROW('Hygiene Data'!H57))),'Data Summary'!EB63="Yes"),OFFSET('Hygiene Data'!$H$7,0,10*ROW('Hygiene Data'!H57)),NA())</f>
        <v>#N/A</v>
      </c>
      <c r="BN63" s="519" t="e">
        <f ca="1">+IF(AND(ISNUMBER(OFFSET('Hygiene Data'!$H$9,0,10*ROW('Hygiene Data'!H57))),'Data Summary'!EC63="Yes"),OFFSET('Hygiene Data'!$H$9,0,10*ROW('Hygiene Data'!H57)),NA())</f>
        <v>#N/A</v>
      </c>
      <c r="BO63" s="519" t="e">
        <f ca="1">+IF(AND(ISNUMBER(OFFSET('Hygiene Data'!$I$5,0,10*ROW('Hygiene Data'!I57))),'Data Summary'!ED63="Yes"),OFFSET('Hygiene Data'!$I$5,0,10*ROW('Hygiene Data'!I57)),NA())</f>
        <v>#N/A</v>
      </c>
      <c r="BP63" s="519" t="e">
        <f ca="1">+IF(AND(ISNUMBER(OFFSET('Hygiene Data'!$I$7,0,10*ROW('Hygiene Data'!I57))),'Data Summary'!EE63="Yes"),OFFSET('Hygiene Data'!$I$7,0,10*ROW('Hygiene Data'!I57)),NA())</f>
        <v>#N/A</v>
      </c>
      <c r="BQ63" s="519" t="e">
        <f ca="1">+IF(AND(ISNUMBER(OFFSET('Hygiene Data'!$I$9,0,10*ROW('Hygiene Data'!I57))),'Data Summary'!EF63="Yes"),OFFSET('Hygiene Data'!$I$9,0,10*ROW('Hygiene Data'!I57)),NA())</f>
        <v>#N/A</v>
      </c>
    </row>
    <row r="64" spans="1:69" x14ac:dyDescent="0.25">
      <c r="A64" s="515" t="e">
        <f ca="1">+RIGHT('Data Summary'!A64,LEN('Data Summary'!A64)-9)</f>
        <v>#VALUE!</v>
      </c>
      <c r="B64" s="489" t="str">
        <f ca="1">+IF(ISTEXT('Data Summary'!B64),'Data Summary'!B64,"")</f>
        <v/>
      </c>
      <c r="C64" s="516" t="e">
        <f ca="1">+VALUE('Data Summary'!C64)</f>
        <v>#VALUE!</v>
      </c>
      <c r="D64" s="517" t="e">
        <f ca="1">+IF(AND(ISNUMBER(OFFSET('Water Data'!$D$4,0,10*ROW('Water Data'!D58))),'Data Summary'!BS64="Yes"),100-OFFSET('Water Data'!$D$4,0,10*ROW('Water Data'!D58)),NA())</f>
        <v>#N/A</v>
      </c>
      <c r="E64" s="517" t="e">
        <f ca="1">+IF(AND(ISNUMBER(OFFSET('Water Data'!$D$6,0,10*ROW('Water Data'!D58))),'Data Summary'!BT64="Yes"),OFFSET('Water Data'!$D$6,0,10*ROW('Water Data'!D58)),NA())</f>
        <v>#N/A</v>
      </c>
      <c r="F64" s="517" t="e">
        <f ca="1">+IF(AND(ISNUMBER(OFFSET('Water Data'!$D$9,0,10*ROW('Water Data'!D58))),'Data Summary'!BU64="Yes"),OFFSET('Water Data'!$D$9,0,10*ROW('Water Data'!D58)),NA())</f>
        <v>#N/A</v>
      </c>
      <c r="G64" s="517" t="e">
        <f ca="1">+IF(AND(ISNUMBER(OFFSET('Water Data'!$E$4,0,10*ROW('Water Data'!E58))),'Data Summary'!BV64="Yes"),100-OFFSET('Water Data'!$E$4,0,10*ROW('Water Data'!E58)),NA())</f>
        <v>#N/A</v>
      </c>
      <c r="H64" s="517" t="e">
        <f ca="1">+IF(AND(ISNUMBER(OFFSET('Water Data'!$E$6,0,10*ROW('Water Data'!E58))),'Data Summary'!BW64="Yes"),OFFSET('Water Data'!$E$6,0,10*ROW('Water Data'!E58)),NA())</f>
        <v>#N/A</v>
      </c>
      <c r="I64" s="517" t="e">
        <f ca="1">+IF(AND(ISNUMBER(OFFSET('Water Data'!$E$9,0,10*ROW('Water Data'!E58))),'Data Summary'!BX64="Yes"),OFFSET('Water Data'!$E$9,0,10*ROW('Water Data'!E58)),NA())</f>
        <v>#N/A</v>
      </c>
      <c r="J64" s="517" t="e">
        <f ca="1">+IF(AND(ISNUMBER(OFFSET('Water Data'!$F$4,0,10*ROW('Water Data'!F58))),'Data Summary'!BY64="Yes"),100-OFFSET('Water Data'!$F$4,0,10*ROW('Water Data'!F58)),NA())</f>
        <v>#N/A</v>
      </c>
      <c r="K64" s="517" t="e">
        <f ca="1">+IF(AND(ISNUMBER(OFFSET('Water Data'!$F$6,0,10*ROW('Water Data'!F58))),'Data Summary'!BZ64="Yes"),OFFSET('Water Data'!$F$6,0,10*ROW('Water Data'!F58)),NA())</f>
        <v>#N/A</v>
      </c>
      <c r="L64" s="517" t="e">
        <f ca="1">+IF(AND(ISNUMBER(OFFSET('Water Data'!$F$9,0,10*ROW('Water Data'!F58))),'Data Summary'!CA64="Yes"),OFFSET('Water Data'!$F$9,0,10*ROW('Water Data'!F58)),NA())</f>
        <v>#N/A</v>
      </c>
      <c r="M64" s="517" t="e">
        <f ca="1">+IF(AND(ISNUMBER(OFFSET('Water Data'!$G$4,0,10*ROW('Water Data'!G58))),'Data Summary'!CB64="Yes"),100-OFFSET('Water Data'!$G$4,0,10*ROW('Water Data'!G58)),NA())</f>
        <v>#N/A</v>
      </c>
      <c r="N64" s="517" t="e">
        <f ca="1">+IF(AND(ISNUMBER(OFFSET('Water Data'!$G$6,0,10*ROW('Water Data'!G58))),'Data Summary'!CC64="Yes"),OFFSET('Water Data'!$G$6,0,10*ROW('Water Data'!G58)),NA())</f>
        <v>#N/A</v>
      </c>
      <c r="O64" s="517" t="e">
        <f ca="1">+IF(AND(ISNUMBER(OFFSET('Water Data'!$G$9,0,10*ROW('Water Data'!G58))),'Data Summary'!CD64="Yes"),OFFSET('Water Data'!$G$9,0,10*ROW('Water Data'!G58)),NA())</f>
        <v>#N/A</v>
      </c>
      <c r="P64" s="517" t="e">
        <f ca="1">+IF(AND(ISNUMBER(OFFSET('Water Data'!$H$4,0,10*ROW('Water Data'!H58))),'Data Summary'!CE64="Yes"),100-OFFSET('Water Data'!$H$4,0,10*ROW('Water Data'!H58)),NA())</f>
        <v>#N/A</v>
      </c>
      <c r="Q64" s="517" t="e">
        <f ca="1">+IF(AND(ISNUMBER(OFFSET('Water Data'!$H$6,0,10*ROW('Water Data'!H58))),'Data Summary'!CF64="Yes"),OFFSET('Water Data'!$H$6,0,10*ROW('Water Data'!H58)),NA())</f>
        <v>#N/A</v>
      </c>
      <c r="R64" s="517" t="e">
        <f ca="1">+IF(AND(ISNUMBER(OFFSET('Water Data'!$H$9,0,10*ROW('Water Data'!H58))),'Data Summary'!CG64="Yes"),OFFSET('Water Data'!$H$9,0,10*ROW('Water Data'!H58)),NA())</f>
        <v>#N/A</v>
      </c>
      <c r="S64" s="517" t="e">
        <f ca="1">+IF(AND(ISNUMBER(OFFSET('Water Data'!$I$4,0,10*ROW('Water Data'!I58))),'Data Summary'!CH64="Yes"),100-OFFSET('Water Data'!$I$4,0,10*ROW('Water Data'!I58)),NA())</f>
        <v>#N/A</v>
      </c>
      <c r="T64" s="517" t="e">
        <f ca="1">+IF(AND(ISNUMBER(OFFSET('Water Data'!$I$6,0,10*ROW('Water Data'!I58))),'Data Summary'!CI64="Yes"),OFFSET('Water Data'!$I$6,0,10*ROW('Water Data'!I58)),NA())</f>
        <v>#N/A</v>
      </c>
      <c r="U64" s="517" t="e">
        <f ca="1">+IF(AND(ISNUMBER(OFFSET('Water Data'!$I$9,0,10*ROW('Water Data'!I58))),'Data Summary'!CJ64="Yes"),OFFSET('Water Data'!$I$9,0,10*ROW('Water Data'!I58)),NA())</f>
        <v>#N/A</v>
      </c>
      <c r="V64" s="518" t="e">
        <f ca="1">+IF(AND(ISNUMBER(OFFSET('Sanitation Data'!$D$4,0,10*ROW('Sanitation Data'!D58))),'Data Summary'!CK64="Yes"),100-OFFSET('Sanitation Data'!$D$4,0,10*ROW('Sanitation Data'!D58)),NA())</f>
        <v>#N/A</v>
      </c>
      <c r="W64" s="518" t="e">
        <f ca="1">+IF(AND(ISNUMBER(OFFSET('Sanitation Data'!$D$6,0,10*ROW('Sanitation Data'!D58))),'Data Summary'!CL64="Yes"),OFFSET('Sanitation Data'!$D$6,0,10*ROW('Sanitation Data'!D58)),NA())</f>
        <v>#N/A</v>
      </c>
      <c r="X64" s="518" t="e">
        <f ca="1">+IF(AND(ISNUMBER(OFFSET('Sanitation Data'!$D$10,0,10*ROW('Sanitation Data'!D58))),'Data Summary'!CM64="Yes"),OFFSET('Sanitation Data'!$D$10,0,10*ROW('Sanitation Data'!D58)),NA())</f>
        <v>#N/A</v>
      </c>
      <c r="Y64" s="518" t="e">
        <f ca="1">+IF(AND(ISNUMBER(OFFSET('Sanitation Data'!$D$11,0,10*ROW('Sanitation Data'!D58))),'Data Summary'!CN64="Yes"),OFFSET('Sanitation Data'!$D$11,0,10*ROW('Sanitation Data'!D58)),NA())</f>
        <v>#N/A</v>
      </c>
      <c r="Z64" s="518" t="e">
        <f ca="1">+IF(AND(ISNUMBER(OFFSET('Sanitation Data'!$D$12,0,10*ROW('Sanitation Data'!D58))),'Data Summary'!CO64="Yes"),OFFSET('Sanitation Data'!$D$12,0,10*ROW('Sanitation Data'!D58)),NA())</f>
        <v>#N/A</v>
      </c>
      <c r="AA64" s="518" t="e">
        <f ca="1">+IF(AND(ISNUMBER(OFFSET('Sanitation Data'!$E$4,0,10*ROW('Sanitation Data'!E58))),'Data Summary'!CP64="Yes"),100-OFFSET('Sanitation Data'!$E$4,0,10*ROW('Sanitation Data'!E58)),NA())</f>
        <v>#N/A</v>
      </c>
      <c r="AB64" s="518" t="e">
        <f ca="1">+IF(AND(ISNUMBER(OFFSET('Sanitation Data'!$E$6,0,10*ROW('Sanitation Data'!E58))),'Data Summary'!CQ64="Yes"),OFFSET('Sanitation Data'!$E$6,0,10*ROW('Sanitation Data'!E58)),NA())</f>
        <v>#N/A</v>
      </c>
      <c r="AC64" s="518" t="e">
        <f ca="1">+IF(AND(ISNUMBER(OFFSET('Sanitation Data'!$E$10,0,10*ROW('Sanitation Data'!E58))),'Data Summary'!CR64="Yes"),OFFSET('Sanitation Data'!$E$10,0,10*ROW('Sanitation Data'!E58)),NA())</f>
        <v>#N/A</v>
      </c>
      <c r="AD64" s="518" t="e">
        <f ca="1">+IF(AND(ISNUMBER(OFFSET('Sanitation Data'!$E$11,0,10*ROW('Sanitation Data'!E58))),'Data Summary'!CS64="Yes"),OFFSET('Sanitation Data'!$E$11,0,10*ROW('Sanitation Data'!E58)),NA())</f>
        <v>#N/A</v>
      </c>
      <c r="AE64" s="518" t="e">
        <f ca="1">+IF(AND(ISNUMBER(OFFSET('Sanitation Data'!$E$12,0,10*ROW('Sanitation Data'!E58))),'Data Summary'!CT64="Yes"),OFFSET('Sanitation Data'!$E$12,0,10*ROW('Sanitation Data'!E58)),NA())</f>
        <v>#N/A</v>
      </c>
      <c r="AF64" s="518" t="e">
        <f ca="1">+IF(AND(ISNUMBER(OFFSET('Sanitation Data'!$F$4,0,10*ROW('Sanitation Data'!F58))),'Data Summary'!CU64="Yes"),100-OFFSET('Sanitation Data'!$F$4,0,10*ROW('Sanitation Data'!F58)),NA())</f>
        <v>#N/A</v>
      </c>
      <c r="AG64" s="518" t="e">
        <f ca="1">+IF(AND(ISNUMBER(OFFSET('Sanitation Data'!$F$6,0,10*ROW('Sanitation Data'!F58))),'Data Summary'!CV64="Yes"),OFFSET('Sanitation Data'!$F$6,0,10*ROW('Sanitation Data'!F58)),NA())</f>
        <v>#N/A</v>
      </c>
      <c r="AH64" s="518" t="e">
        <f ca="1">+IF(AND(ISNUMBER(OFFSET('Sanitation Data'!$F$10,0,10*ROW('Sanitation Data'!F58))),'Data Summary'!CW64="Yes"),OFFSET('Sanitation Data'!$F$10,0,10*ROW('Sanitation Data'!F58)),NA())</f>
        <v>#N/A</v>
      </c>
      <c r="AI64" s="518" t="e">
        <f ca="1">+IF(AND(ISNUMBER(OFFSET('Sanitation Data'!$F$11,0,10*ROW('Sanitation Data'!F58))),'Data Summary'!CX64="Yes"),OFFSET('Sanitation Data'!$F$11,0,10*ROW('Sanitation Data'!F58)),NA())</f>
        <v>#N/A</v>
      </c>
      <c r="AJ64" s="518" t="e">
        <f ca="1">+IF(AND(ISNUMBER(OFFSET('Sanitation Data'!$F$12,0,10*ROW('Sanitation Data'!F58))),'Data Summary'!CY64="Yes"),OFFSET('Sanitation Data'!$F$12,0,10*ROW('Sanitation Data'!F58)),NA())</f>
        <v>#N/A</v>
      </c>
      <c r="AK64" s="518" t="e">
        <f ca="1">+IF(AND(ISNUMBER(OFFSET('Sanitation Data'!$G$4,0,10*ROW('Sanitation Data'!G58))),'Data Summary'!CZ64="Yes"),100-OFFSET('Sanitation Data'!$G$4,0,10*ROW('Sanitation Data'!G58)),NA())</f>
        <v>#N/A</v>
      </c>
      <c r="AL64" s="518" t="e">
        <f ca="1">+IF(AND(ISNUMBER(OFFSET('Sanitation Data'!$G$6,0,10*ROW('Sanitation Data'!G58))),'Data Summary'!DA64="Yes"),OFFSET('Sanitation Data'!$G$6,0,10*ROW('Sanitation Data'!G58)),NA())</f>
        <v>#N/A</v>
      </c>
      <c r="AM64" s="518" t="e">
        <f ca="1">+IF(AND(ISNUMBER(OFFSET('Sanitation Data'!$G$10,0,10*ROW('Sanitation Data'!G58))),'Data Summary'!DB64="Yes"),OFFSET('Sanitation Data'!$G$10,0,10*ROW('Sanitation Data'!G58)),NA())</f>
        <v>#N/A</v>
      </c>
      <c r="AN64" s="518" t="e">
        <f ca="1">+IF(AND(ISNUMBER(OFFSET('Sanitation Data'!$G$11,0,10*ROW('Sanitation Data'!G58))),'Data Summary'!DC64="Yes"),OFFSET('Sanitation Data'!$G$11,0,10*ROW('Sanitation Data'!G58)),NA())</f>
        <v>#N/A</v>
      </c>
      <c r="AO64" s="518" t="e">
        <f ca="1">+IF(AND(ISNUMBER(OFFSET('Sanitation Data'!$G$12,0,10*ROW('Sanitation Data'!G58))),'Data Summary'!DD64="Yes"),OFFSET('Sanitation Data'!$G$12,0,10*ROW('Sanitation Data'!G58)),NA())</f>
        <v>#N/A</v>
      </c>
      <c r="AP64" s="518" t="e">
        <f ca="1">+IF(AND(ISNUMBER(OFFSET('Sanitation Data'!$H$4,0,10*ROW('Sanitation Data'!H58))),'Data Summary'!DE64="Yes"),100-OFFSET('Sanitation Data'!$H$4,0,10*ROW('Sanitation Data'!H58)),NA())</f>
        <v>#N/A</v>
      </c>
      <c r="AQ64" s="518" t="e">
        <f ca="1">+IF(AND(ISNUMBER(OFFSET('Sanitation Data'!$H$6,0,10*ROW('Sanitation Data'!H58))),'Data Summary'!DF64="Yes"),OFFSET('Sanitation Data'!$H$6,0,10*ROW('Sanitation Data'!H58)),NA())</f>
        <v>#N/A</v>
      </c>
      <c r="AR64" s="518" t="e">
        <f ca="1">+IF(AND(ISNUMBER(OFFSET('Sanitation Data'!$H$10,0,10*ROW('Sanitation Data'!H58))),'Data Summary'!DG64="Yes"),OFFSET('Sanitation Data'!$H$10,0,10*ROW('Sanitation Data'!H58)),NA())</f>
        <v>#N/A</v>
      </c>
      <c r="AS64" s="518" t="e">
        <f ca="1">+IF(AND(ISNUMBER(OFFSET('Sanitation Data'!$H$11,0,10*ROW('Sanitation Data'!H58))),'Data Summary'!DH64="Yes"),OFFSET('Sanitation Data'!$H$11,0,10*ROW('Sanitation Data'!H58)),NA())</f>
        <v>#N/A</v>
      </c>
      <c r="AT64" s="518" t="e">
        <f ca="1">+IF(AND(ISNUMBER(OFFSET('Sanitation Data'!$H$12,0,10*ROW('Sanitation Data'!H58))),'Data Summary'!DI64="Yes"),OFFSET('Sanitation Data'!$H$12,0,10*ROW('Sanitation Data'!H58)),NA())</f>
        <v>#N/A</v>
      </c>
      <c r="AU64" s="518" t="e">
        <f ca="1">+IF(AND(ISNUMBER(OFFSET('Sanitation Data'!$I$4,0,10*ROW('Sanitation Data'!I58))),'Data Summary'!DJ64="Yes"),100-OFFSET('Sanitation Data'!$I$4,0,10*ROW('Sanitation Data'!I58)),NA())</f>
        <v>#N/A</v>
      </c>
      <c r="AV64" s="518" t="e">
        <f ca="1">+IF(AND(ISNUMBER(OFFSET('Sanitation Data'!$I$6,0,10*ROW('Sanitation Data'!I58))),'Data Summary'!DK64="Yes"),OFFSET('Sanitation Data'!$I$6,0,10*ROW('Sanitation Data'!I58)),NA())</f>
        <v>#N/A</v>
      </c>
      <c r="AW64" s="518" t="e">
        <f ca="1">+IF(AND(ISNUMBER(OFFSET('Sanitation Data'!$I$10,0,10*ROW('Sanitation Data'!I58))),'Data Summary'!DL64="Yes"),OFFSET('Sanitation Data'!$I$10,0,10*ROW('Sanitation Data'!I58)),NA())</f>
        <v>#N/A</v>
      </c>
      <c r="AX64" s="518" t="e">
        <f ca="1">+IF(AND(ISNUMBER(OFFSET('Sanitation Data'!$I$11,0,10*ROW('Sanitation Data'!I58))),'Data Summary'!DM64="Yes"),OFFSET('Sanitation Data'!$I$11,0,10*ROW('Sanitation Data'!I58)),NA())</f>
        <v>#N/A</v>
      </c>
      <c r="AY64" s="518" t="e">
        <f ca="1">+IF(AND(ISNUMBER(OFFSET('Sanitation Data'!$I$12,0,10*ROW('Sanitation Data'!I58))),'Data Summary'!DN64="Yes"),OFFSET('Sanitation Data'!$I$12,0,10*ROW('Sanitation Data'!I58)),NA())</f>
        <v>#N/A</v>
      </c>
      <c r="AZ64" s="519" t="e">
        <f ca="1">+IF(AND(ISNUMBER(OFFSET('Hygiene Data'!$D$5,0,10*ROW('Hygiene Data'!D58))),'Data Summary'!DO64="Yes"),OFFSET('Hygiene Data'!$D$5,0,10*ROW('Hygiene Data'!D58)),NA())</f>
        <v>#N/A</v>
      </c>
      <c r="BA64" s="519" t="e">
        <f ca="1">+IF(AND(ISNUMBER(OFFSET('Hygiene Data'!$D$7,0,10*ROW('Hygiene Data'!D58))),'Data Summary'!DP64="Yes"),OFFSET('Hygiene Data'!$D$7,0,10*ROW('Hygiene Data'!D58)),NA())</f>
        <v>#N/A</v>
      </c>
      <c r="BB64" s="519" t="e">
        <f ca="1">+IF(AND(ISNUMBER(OFFSET('Hygiene Data'!$D$9,0,10*ROW('Hygiene Data'!D58))),'Data Summary'!DQ64="Yes"),OFFSET('Hygiene Data'!$D$9,0,10*ROW('Hygiene Data'!D58)),NA())</f>
        <v>#N/A</v>
      </c>
      <c r="BC64" s="519" t="e">
        <f ca="1">+IF(AND(ISNUMBER(OFFSET('Hygiene Data'!$E$5,0,10*ROW('Hygiene Data'!E58))),'Data Summary'!DR64="Yes"),OFFSET('Hygiene Data'!$E$5,0,10*ROW('Hygiene Data'!E58)),NA())</f>
        <v>#N/A</v>
      </c>
      <c r="BD64" s="519" t="e">
        <f ca="1">+IF(AND(ISNUMBER(OFFSET('Hygiene Data'!$E$7,0,10*ROW('Hygiene Data'!E58))),'Data Summary'!DS64="Yes"),OFFSET('Hygiene Data'!$E$7,0,10*ROW('Hygiene Data'!E58)),NA())</f>
        <v>#N/A</v>
      </c>
      <c r="BE64" s="519" t="e">
        <f ca="1">+IF(AND(ISNUMBER(OFFSET('Hygiene Data'!$E$9,0,10*ROW('Hygiene Data'!E58))),'Data Summary'!DT64="Yes"),OFFSET('Hygiene Data'!$E$9,0,10*ROW('Hygiene Data'!E58)),NA())</f>
        <v>#N/A</v>
      </c>
      <c r="BF64" s="519" t="e">
        <f ca="1">+IF(AND(ISNUMBER(OFFSET('Hygiene Data'!$F$5,0,10*ROW('Hygiene Data'!F58))),'Data Summary'!DU64="Yes"),OFFSET('Hygiene Data'!$F$5,0,10*ROW('Hygiene Data'!F58)),NA())</f>
        <v>#N/A</v>
      </c>
      <c r="BG64" s="519" t="e">
        <f ca="1">+IF(AND(ISNUMBER(OFFSET('Hygiene Data'!$F$7,0,10*ROW('Hygiene Data'!F58))),'Data Summary'!DV64="Yes"),OFFSET('Hygiene Data'!$F$7,0,10*ROW('Hygiene Data'!F58)),NA())</f>
        <v>#N/A</v>
      </c>
      <c r="BH64" s="519" t="e">
        <f ca="1">+IF(AND(ISNUMBER(OFFSET('Hygiene Data'!$F$9,0,10*ROW('Hygiene Data'!F58))),'Data Summary'!DW64="Yes"),OFFSET('Hygiene Data'!$F$9,0,10*ROW('Hygiene Data'!F58)),NA())</f>
        <v>#N/A</v>
      </c>
      <c r="BI64" s="519" t="e">
        <f ca="1">+IF(AND(ISNUMBER(OFFSET('Hygiene Data'!$G$5,0,10*ROW('Hygiene Data'!G58))),'Data Summary'!DX64="Yes"),OFFSET('Hygiene Data'!$G$5,0,10*ROW('Hygiene Data'!G58)),NA())</f>
        <v>#N/A</v>
      </c>
      <c r="BJ64" s="519" t="e">
        <f ca="1">+IF(AND(ISNUMBER(OFFSET('Hygiene Data'!$G$7,0,10*ROW('Hygiene Data'!G58))),'Data Summary'!DY64="Yes"),OFFSET('Hygiene Data'!$G$7,0,10*ROW('Hygiene Data'!G58)),NA())</f>
        <v>#N/A</v>
      </c>
      <c r="BK64" s="519" t="e">
        <f ca="1">+IF(AND(ISNUMBER(OFFSET('Hygiene Data'!$G$9,0,10*ROW('Hygiene Data'!G58))),'Data Summary'!DZ64="Yes"),OFFSET('Hygiene Data'!$G$9,0,10*ROW('Hygiene Data'!G58)),NA())</f>
        <v>#N/A</v>
      </c>
      <c r="BL64" s="519" t="e">
        <f ca="1">+IF(AND(ISNUMBER(OFFSET('Hygiene Data'!$H$5,0,10*ROW('Hygiene Data'!H58))),'Data Summary'!EA64="Yes"),OFFSET('Hygiene Data'!$H$5,0,10*ROW('Hygiene Data'!H58)),NA())</f>
        <v>#N/A</v>
      </c>
      <c r="BM64" s="519" t="e">
        <f ca="1">+IF(AND(ISNUMBER(OFFSET('Hygiene Data'!$H$7,0,10*ROW('Hygiene Data'!H58))),'Data Summary'!EB64="Yes"),OFFSET('Hygiene Data'!$H$7,0,10*ROW('Hygiene Data'!H58)),NA())</f>
        <v>#N/A</v>
      </c>
      <c r="BN64" s="519" t="e">
        <f ca="1">+IF(AND(ISNUMBER(OFFSET('Hygiene Data'!$H$9,0,10*ROW('Hygiene Data'!H58))),'Data Summary'!EC64="Yes"),OFFSET('Hygiene Data'!$H$9,0,10*ROW('Hygiene Data'!H58)),NA())</f>
        <v>#N/A</v>
      </c>
      <c r="BO64" s="519" t="e">
        <f ca="1">+IF(AND(ISNUMBER(OFFSET('Hygiene Data'!$I$5,0,10*ROW('Hygiene Data'!I58))),'Data Summary'!ED64="Yes"),OFFSET('Hygiene Data'!$I$5,0,10*ROW('Hygiene Data'!I58)),NA())</f>
        <v>#N/A</v>
      </c>
      <c r="BP64" s="519" t="e">
        <f ca="1">+IF(AND(ISNUMBER(OFFSET('Hygiene Data'!$I$7,0,10*ROW('Hygiene Data'!I58))),'Data Summary'!EE64="Yes"),OFFSET('Hygiene Data'!$I$7,0,10*ROW('Hygiene Data'!I58)),NA())</f>
        <v>#N/A</v>
      </c>
      <c r="BQ64" s="519" t="e">
        <f ca="1">+IF(AND(ISNUMBER(OFFSET('Hygiene Data'!$I$9,0,10*ROW('Hygiene Data'!I58))),'Data Summary'!EF64="Yes"),OFFSET('Hygiene Data'!$I$9,0,10*ROW('Hygiene Data'!I58)),NA())</f>
        <v>#N/A</v>
      </c>
    </row>
    <row r="65" spans="1:69" x14ac:dyDescent="0.25">
      <c r="A65" s="515" t="e">
        <f ca="1">+RIGHT('Data Summary'!A65,LEN('Data Summary'!A65)-9)</f>
        <v>#VALUE!</v>
      </c>
      <c r="B65" s="489" t="str">
        <f ca="1">+IF(ISTEXT('Data Summary'!B65),'Data Summary'!B65,"")</f>
        <v/>
      </c>
      <c r="C65" s="516" t="e">
        <f ca="1">+VALUE('Data Summary'!C65)</f>
        <v>#VALUE!</v>
      </c>
      <c r="D65" s="517" t="e">
        <f ca="1">+IF(AND(ISNUMBER(OFFSET('Water Data'!$D$4,0,10*ROW('Water Data'!D59))),'Data Summary'!BS65="Yes"),100-OFFSET('Water Data'!$D$4,0,10*ROW('Water Data'!D59)),NA())</f>
        <v>#N/A</v>
      </c>
      <c r="E65" s="517" t="e">
        <f ca="1">+IF(AND(ISNUMBER(OFFSET('Water Data'!$D$6,0,10*ROW('Water Data'!D59))),'Data Summary'!BT65="Yes"),OFFSET('Water Data'!$D$6,0,10*ROW('Water Data'!D59)),NA())</f>
        <v>#N/A</v>
      </c>
      <c r="F65" s="517" t="e">
        <f ca="1">+IF(AND(ISNUMBER(OFFSET('Water Data'!$D$9,0,10*ROW('Water Data'!D59))),'Data Summary'!BU65="Yes"),OFFSET('Water Data'!$D$9,0,10*ROW('Water Data'!D59)),NA())</f>
        <v>#N/A</v>
      </c>
      <c r="G65" s="517" t="e">
        <f ca="1">+IF(AND(ISNUMBER(OFFSET('Water Data'!$E$4,0,10*ROW('Water Data'!E59))),'Data Summary'!BV65="Yes"),100-OFFSET('Water Data'!$E$4,0,10*ROW('Water Data'!E59)),NA())</f>
        <v>#N/A</v>
      </c>
      <c r="H65" s="517" t="e">
        <f ca="1">+IF(AND(ISNUMBER(OFFSET('Water Data'!$E$6,0,10*ROW('Water Data'!E59))),'Data Summary'!BW65="Yes"),OFFSET('Water Data'!$E$6,0,10*ROW('Water Data'!E59)),NA())</f>
        <v>#N/A</v>
      </c>
      <c r="I65" s="517" t="e">
        <f ca="1">+IF(AND(ISNUMBER(OFFSET('Water Data'!$E$9,0,10*ROW('Water Data'!E59))),'Data Summary'!BX65="Yes"),OFFSET('Water Data'!$E$9,0,10*ROW('Water Data'!E59)),NA())</f>
        <v>#N/A</v>
      </c>
      <c r="J65" s="517" t="e">
        <f ca="1">+IF(AND(ISNUMBER(OFFSET('Water Data'!$F$4,0,10*ROW('Water Data'!F59))),'Data Summary'!BY65="Yes"),100-OFFSET('Water Data'!$F$4,0,10*ROW('Water Data'!F59)),NA())</f>
        <v>#N/A</v>
      </c>
      <c r="K65" s="517" t="e">
        <f ca="1">+IF(AND(ISNUMBER(OFFSET('Water Data'!$F$6,0,10*ROW('Water Data'!F59))),'Data Summary'!BZ65="Yes"),OFFSET('Water Data'!$F$6,0,10*ROW('Water Data'!F59)),NA())</f>
        <v>#N/A</v>
      </c>
      <c r="L65" s="517" t="e">
        <f ca="1">+IF(AND(ISNUMBER(OFFSET('Water Data'!$F$9,0,10*ROW('Water Data'!F59))),'Data Summary'!CA65="Yes"),OFFSET('Water Data'!$F$9,0,10*ROW('Water Data'!F59)),NA())</f>
        <v>#N/A</v>
      </c>
      <c r="M65" s="517" t="e">
        <f ca="1">+IF(AND(ISNUMBER(OFFSET('Water Data'!$G$4,0,10*ROW('Water Data'!G59))),'Data Summary'!CB65="Yes"),100-OFFSET('Water Data'!$G$4,0,10*ROW('Water Data'!G59)),NA())</f>
        <v>#N/A</v>
      </c>
      <c r="N65" s="517" t="e">
        <f ca="1">+IF(AND(ISNUMBER(OFFSET('Water Data'!$G$6,0,10*ROW('Water Data'!G59))),'Data Summary'!CC65="Yes"),OFFSET('Water Data'!$G$6,0,10*ROW('Water Data'!G59)),NA())</f>
        <v>#N/A</v>
      </c>
      <c r="O65" s="517" t="e">
        <f ca="1">+IF(AND(ISNUMBER(OFFSET('Water Data'!$G$9,0,10*ROW('Water Data'!G59))),'Data Summary'!CD65="Yes"),OFFSET('Water Data'!$G$9,0,10*ROW('Water Data'!G59)),NA())</f>
        <v>#N/A</v>
      </c>
      <c r="P65" s="517" t="e">
        <f ca="1">+IF(AND(ISNUMBER(OFFSET('Water Data'!$H$4,0,10*ROW('Water Data'!H59))),'Data Summary'!CE65="Yes"),100-OFFSET('Water Data'!$H$4,0,10*ROW('Water Data'!H59)),NA())</f>
        <v>#N/A</v>
      </c>
      <c r="Q65" s="517" t="e">
        <f ca="1">+IF(AND(ISNUMBER(OFFSET('Water Data'!$H$6,0,10*ROW('Water Data'!H59))),'Data Summary'!CF65="Yes"),OFFSET('Water Data'!$H$6,0,10*ROW('Water Data'!H59)),NA())</f>
        <v>#N/A</v>
      </c>
      <c r="R65" s="517" t="e">
        <f ca="1">+IF(AND(ISNUMBER(OFFSET('Water Data'!$H$9,0,10*ROW('Water Data'!H59))),'Data Summary'!CG65="Yes"),OFFSET('Water Data'!$H$9,0,10*ROW('Water Data'!H59)),NA())</f>
        <v>#N/A</v>
      </c>
      <c r="S65" s="517" t="e">
        <f ca="1">+IF(AND(ISNUMBER(OFFSET('Water Data'!$I$4,0,10*ROW('Water Data'!I59))),'Data Summary'!CH65="Yes"),100-OFFSET('Water Data'!$I$4,0,10*ROW('Water Data'!I59)),NA())</f>
        <v>#N/A</v>
      </c>
      <c r="T65" s="517" t="e">
        <f ca="1">+IF(AND(ISNUMBER(OFFSET('Water Data'!$I$6,0,10*ROW('Water Data'!I59))),'Data Summary'!CI65="Yes"),OFFSET('Water Data'!$I$6,0,10*ROW('Water Data'!I59)),NA())</f>
        <v>#N/A</v>
      </c>
      <c r="U65" s="517" t="e">
        <f ca="1">+IF(AND(ISNUMBER(OFFSET('Water Data'!$I$9,0,10*ROW('Water Data'!I59))),'Data Summary'!CJ65="Yes"),OFFSET('Water Data'!$I$9,0,10*ROW('Water Data'!I59)),NA())</f>
        <v>#N/A</v>
      </c>
      <c r="V65" s="518" t="e">
        <f ca="1">+IF(AND(ISNUMBER(OFFSET('Sanitation Data'!$D$4,0,10*ROW('Sanitation Data'!D59))),'Data Summary'!CK65="Yes"),100-OFFSET('Sanitation Data'!$D$4,0,10*ROW('Sanitation Data'!D59)),NA())</f>
        <v>#N/A</v>
      </c>
      <c r="W65" s="518" t="e">
        <f ca="1">+IF(AND(ISNUMBER(OFFSET('Sanitation Data'!$D$6,0,10*ROW('Sanitation Data'!D59))),'Data Summary'!CL65="Yes"),OFFSET('Sanitation Data'!$D$6,0,10*ROW('Sanitation Data'!D59)),NA())</f>
        <v>#N/A</v>
      </c>
      <c r="X65" s="518" t="e">
        <f ca="1">+IF(AND(ISNUMBER(OFFSET('Sanitation Data'!$D$10,0,10*ROW('Sanitation Data'!D59))),'Data Summary'!CM65="Yes"),OFFSET('Sanitation Data'!$D$10,0,10*ROW('Sanitation Data'!D59)),NA())</f>
        <v>#N/A</v>
      </c>
      <c r="Y65" s="518" t="e">
        <f ca="1">+IF(AND(ISNUMBER(OFFSET('Sanitation Data'!$D$11,0,10*ROW('Sanitation Data'!D59))),'Data Summary'!CN65="Yes"),OFFSET('Sanitation Data'!$D$11,0,10*ROW('Sanitation Data'!D59)),NA())</f>
        <v>#N/A</v>
      </c>
      <c r="Z65" s="518" t="e">
        <f ca="1">+IF(AND(ISNUMBER(OFFSET('Sanitation Data'!$D$12,0,10*ROW('Sanitation Data'!D59))),'Data Summary'!CO65="Yes"),OFFSET('Sanitation Data'!$D$12,0,10*ROW('Sanitation Data'!D59)),NA())</f>
        <v>#N/A</v>
      </c>
      <c r="AA65" s="518" t="e">
        <f ca="1">+IF(AND(ISNUMBER(OFFSET('Sanitation Data'!$E$4,0,10*ROW('Sanitation Data'!E59))),'Data Summary'!CP65="Yes"),100-OFFSET('Sanitation Data'!$E$4,0,10*ROW('Sanitation Data'!E59)),NA())</f>
        <v>#N/A</v>
      </c>
      <c r="AB65" s="518" t="e">
        <f ca="1">+IF(AND(ISNUMBER(OFFSET('Sanitation Data'!$E$6,0,10*ROW('Sanitation Data'!E59))),'Data Summary'!CQ65="Yes"),OFFSET('Sanitation Data'!$E$6,0,10*ROW('Sanitation Data'!E59)),NA())</f>
        <v>#N/A</v>
      </c>
      <c r="AC65" s="518" t="e">
        <f ca="1">+IF(AND(ISNUMBER(OFFSET('Sanitation Data'!$E$10,0,10*ROW('Sanitation Data'!E59))),'Data Summary'!CR65="Yes"),OFFSET('Sanitation Data'!$E$10,0,10*ROW('Sanitation Data'!E59)),NA())</f>
        <v>#N/A</v>
      </c>
      <c r="AD65" s="518" t="e">
        <f ca="1">+IF(AND(ISNUMBER(OFFSET('Sanitation Data'!$E$11,0,10*ROW('Sanitation Data'!E59))),'Data Summary'!CS65="Yes"),OFFSET('Sanitation Data'!$E$11,0,10*ROW('Sanitation Data'!E59)),NA())</f>
        <v>#N/A</v>
      </c>
      <c r="AE65" s="518" t="e">
        <f ca="1">+IF(AND(ISNUMBER(OFFSET('Sanitation Data'!$E$12,0,10*ROW('Sanitation Data'!E59))),'Data Summary'!CT65="Yes"),OFFSET('Sanitation Data'!$E$12,0,10*ROW('Sanitation Data'!E59)),NA())</f>
        <v>#N/A</v>
      </c>
      <c r="AF65" s="518" t="e">
        <f ca="1">+IF(AND(ISNUMBER(OFFSET('Sanitation Data'!$F$4,0,10*ROW('Sanitation Data'!F59))),'Data Summary'!CU65="Yes"),100-OFFSET('Sanitation Data'!$F$4,0,10*ROW('Sanitation Data'!F59)),NA())</f>
        <v>#N/A</v>
      </c>
      <c r="AG65" s="518" t="e">
        <f ca="1">+IF(AND(ISNUMBER(OFFSET('Sanitation Data'!$F$6,0,10*ROW('Sanitation Data'!F59))),'Data Summary'!CV65="Yes"),OFFSET('Sanitation Data'!$F$6,0,10*ROW('Sanitation Data'!F59)),NA())</f>
        <v>#N/A</v>
      </c>
      <c r="AH65" s="518" t="e">
        <f ca="1">+IF(AND(ISNUMBER(OFFSET('Sanitation Data'!$F$10,0,10*ROW('Sanitation Data'!F59))),'Data Summary'!CW65="Yes"),OFFSET('Sanitation Data'!$F$10,0,10*ROW('Sanitation Data'!F59)),NA())</f>
        <v>#N/A</v>
      </c>
      <c r="AI65" s="518" t="e">
        <f ca="1">+IF(AND(ISNUMBER(OFFSET('Sanitation Data'!$F$11,0,10*ROW('Sanitation Data'!F59))),'Data Summary'!CX65="Yes"),OFFSET('Sanitation Data'!$F$11,0,10*ROW('Sanitation Data'!F59)),NA())</f>
        <v>#N/A</v>
      </c>
      <c r="AJ65" s="518" t="e">
        <f ca="1">+IF(AND(ISNUMBER(OFFSET('Sanitation Data'!$F$12,0,10*ROW('Sanitation Data'!F59))),'Data Summary'!CY65="Yes"),OFFSET('Sanitation Data'!$F$12,0,10*ROW('Sanitation Data'!F59)),NA())</f>
        <v>#N/A</v>
      </c>
      <c r="AK65" s="518" t="e">
        <f ca="1">+IF(AND(ISNUMBER(OFFSET('Sanitation Data'!$G$4,0,10*ROW('Sanitation Data'!G59))),'Data Summary'!CZ65="Yes"),100-OFFSET('Sanitation Data'!$G$4,0,10*ROW('Sanitation Data'!G59)),NA())</f>
        <v>#N/A</v>
      </c>
      <c r="AL65" s="518" t="e">
        <f ca="1">+IF(AND(ISNUMBER(OFFSET('Sanitation Data'!$G$6,0,10*ROW('Sanitation Data'!G59))),'Data Summary'!DA65="Yes"),OFFSET('Sanitation Data'!$G$6,0,10*ROW('Sanitation Data'!G59)),NA())</f>
        <v>#N/A</v>
      </c>
      <c r="AM65" s="518" t="e">
        <f ca="1">+IF(AND(ISNUMBER(OFFSET('Sanitation Data'!$G$10,0,10*ROW('Sanitation Data'!G59))),'Data Summary'!DB65="Yes"),OFFSET('Sanitation Data'!$G$10,0,10*ROW('Sanitation Data'!G59)),NA())</f>
        <v>#N/A</v>
      </c>
      <c r="AN65" s="518" t="e">
        <f ca="1">+IF(AND(ISNUMBER(OFFSET('Sanitation Data'!$G$11,0,10*ROW('Sanitation Data'!G59))),'Data Summary'!DC65="Yes"),OFFSET('Sanitation Data'!$G$11,0,10*ROW('Sanitation Data'!G59)),NA())</f>
        <v>#N/A</v>
      </c>
      <c r="AO65" s="518" t="e">
        <f ca="1">+IF(AND(ISNUMBER(OFFSET('Sanitation Data'!$G$12,0,10*ROW('Sanitation Data'!G59))),'Data Summary'!DD65="Yes"),OFFSET('Sanitation Data'!$G$12,0,10*ROW('Sanitation Data'!G59)),NA())</f>
        <v>#N/A</v>
      </c>
      <c r="AP65" s="518" t="e">
        <f ca="1">+IF(AND(ISNUMBER(OFFSET('Sanitation Data'!$H$4,0,10*ROW('Sanitation Data'!H59))),'Data Summary'!DE65="Yes"),100-OFFSET('Sanitation Data'!$H$4,0,10*ROW('Sanitation Data'!H59)),NA())</f>
        <v>#N/A</v>
      </c>
      <c r="AQ65" s="518" t="e">
        <f ca="1">+IF(AND(ISNUMBER(OFFSET('Sanitation Data'!$H$6,0,10*ROW('Sanitation Data'!H59))),'Data Summary'!DF65="Yes"),OFFSET('Sanitation Data'!$H$6,0,10*ROW('Sanitation Data'!H59)),NA())</f>
        <v>#N/A</v>
      </c>
      <c r="AR65" s="518" t="e">
        <f ca="1">+IF(AND(ISNUMBER(OFFSET('Sanitation Data'!$H$10,0,10*ROW('Sanitation Data'!H59))),'Data Summary'!DG65="Yes"),OFFSET('Sanitation Data'!$H$10,0,10*ROW('Sanitation Data'!H59)),NA())</f>
        <v>#N/A</v>
      </c>
      <c r="AS65" s="518" t="e">
        <f ca="1">+IF(AND(ISNUMBER(OFFSET('Sanitation Data'!$H$11,0,10*ROW('Sanitation Data'!H59))),'Data Summary'!DH65="Yes"),OFFSET('Sanitation Data'!$H$11,0,10*ROW('Sanitation Data'!H59)),NA())</f>
        <v>#N/A</v>
      </c>
      <c r="AT65" s="518" t="e">
        <f ca="1">+IF(AND(ISNUMBER(OFFSET('Sanitation Data'!$H$12,0,10*ROW('Sanitation Data'!H59))),'Data Summary'!DI65="Yes"),OFFSET('Sanitation Data'!$H$12,0,10*ROW('Sanitation Data'!H59)),NA())</f>
        <v>#N/A</v>
      </c>
      <c r="AU65" s="518" t="e">
        <f ca="1">+IF(AND(ISNUMBER(OFFSET('Sanitation Data'!$I$4,0,10*ROW('Sanitation Data'!I59))),'Data Summary'!DJ65="Yes"),100-OFFSET('Sanitation Data'!$I$4,0,10*ROW('Sanitation Data'!I59)),NA())</f>
        <v>#N/A</v>
      </c>
      <c r="AV65" s="518" t="e">
        <f ca="1">+IF(AND(ISNUMBER(OFFSET('Sanitation Data'!$I$6,0,10*ROW('Sanitation Data'!I59))),'Data Summary'!DK65="Yes"),OFFSET('Sanitation Data'!$I$6,0,10*ROW('Sanitation Data'!I59)),NA())</f>
        <v>#N/A</v>
      </c>
      <c r="AW65" s="518" t="e">
        <f ca="1">+IF(AND(ISNUMBER(OFFSET('Sanitation Data'!$I$10,0,10*ROW('Sanitation Data'!I59))),'Data Summary'!DL65="Yes"),OFFSET('Sanitation Data'!$I$10,0,10*ROW('Sanitation Data'!I59)),NA())</f>
        <v>#N/A</v>
      </c>
      <c r="AX65" s="518" t="e">
        <f ca="1">+IF(AND(ISNUMBER(OFFSET('Sanitation Data'!$I$11,0,10*ROW('Sanitation Data'!I59))),'Data Summary'!DM65="Yes"),OFFSET('Sanitation Data'!$I$11,0,10*ROW('Sanitation Data'!I59)),NA())</f>
        <v>#N/A</v>
      </c>
      <c r="AY65" s="518" t="e">
        <f ca="1">+IF(AND(ISNUMBER(OFFSET('Sanitation Data'!$I$12,0,10*ROW('Sanitation Data'!I59))),'Data Summary'!DN65="Yes"),OFFSET('Sanitation Data'!$I$12,0,10*ROW('Sanitation Data'!I59)),NA())</f>
        <v>#N/A</v>
      </c>
      <c r="AZ65" s="519" t="e">
        <f ca="1">+IF(AND(ISNUMBER(OFFSET('Hygiene Data'!$D$5,0,10*ROW('Hygiene Data'!D59))),'Data Summary'!DO65="Yes"),OFFSET('Hygiene Data'!$D$5,0,10*ROW('Hygiene Data'!D59)),NA())</f>
        <v>#N/A</v>
      </c>
      <c r="BA65" s="519" t="e">
        <f ca="1">+IF(AND(ISNUMBER(OFFSET('Hygiene Data'!$D$7,0,10*ROW('Hygiene Data'!D59))),'Data Summary'!DP65="Yes"),OFFSET('Hygiene Data'!$D$7,0,10*ROW('Hygiene Data'!D59)),NA())</f>
        <v>#N/A</v>
      </c>
      <c r="BB65" s="519" t="e">
        <f ca="1">+IF(AND(ISNUMBER(OFFSET('Hygiene Data'!$D$9,0,10*ROW('Hygiene Data'!D59))),'Data Summary'!DQ65="Yes"),OFFSET('Hygiene Data'!$D$9,0,10*ROW('Hygiene Data'!D59)),NA())</f>
        <v>#N/A</v>
      </c>
      <c r="BC65" s="519" t="e">
        <f ca="1">+IF(AND(ISNUMBER(OFFSET('Hygiene Data'!$E$5,0,10*ROW('Hygiene Data'!E59))),'Data Summary'!DR65="Yes"),OFFSET('Hygiene Data'!$E$5,0,10*ROW('Hygiene Data'!E59)),NA())</f>
        <v>#N/A</v>
      </c>
      <c r="BD65" s="519" t="e">
        <f ca="1">+IF(AND(ISNUMBER(OFFSET('Hygiene Data'!$E$7,0,10*ROW('Hygiene Data'!E59))),'Data Summary'!DS65="Yes"),OFFSET('Hygiene Data'!$E$7,0,10*ROW('Hygiene Data'!E59)),NA())</f>
        <v>#N/A</v>
      </c>
      <c r="BE65" s="519" t="e">
        <f ca="1">+IF(AND(ISNUMBER(OFFSET('Hygiene Data'!$E$9,0,10*ROW('Hygiene Data'!E59))),'Data Summary'!DT65="Yes"),OFFSET('Hygiene Data'!$E$9,0,10*ROW('Hygiene Data'!E59)),NA())</f>
        <v>#N/A</v>
      </c>
      <c r="BF65" s="519" t="e">
        <f ca="1">+IF(AND(ISNUMBER(OFFSET('Hygiene Data'!$F$5,0,10*ROW('Hygiene Data'!F59))),'Data Summary'!DU65="Yes"),OFFSET('Hygiene Data'!$F$5,0,10*ROW('Hygiene Data'!F59)),NA())</f>
        <v>#N/A</v>
      </c>
      <c r="BG65" s="519" t="e">
        <f ca="1">+IF(AND(ISNUMBER(OFFSET('Hygiene Data'!$F$7,0,10*ROW('Hygiene Data'!F59))),'Data Summary'!DV65="Yes"),OFFSET('Hygiene Data'!$F$7,0,10*ROW('Hygiene Data'!F59)),NA())</f>
        <v>#N/A</v>
      </c>
      <c r="BH65" s="519" t="e">
        <f ca="1">+IF(AND(ISNUMBER(OFFSET('Hygiene Data'!$F$9,0,10*ROW('Hygiene Data'!F59))),'Data Summary'!DW65="Yes"),OFFSET('Hygiene Data'!$F$9,0,10*ROW('Hygiene Data'!F59)),NA())</f>
        <v>#N/A</v>
      </c>
      <c r="BI65" s="519" t="e">
        <f ca="1">+IF(AND(ISNUMBER(OFFSET('Hygiene Data'!$G$5,0,10*ROW('Hygiene Data'!G59))),'Data Summary'!DX65="Yes"),OFFSET('Hygiene Data'!$G$5,0,10*ROW('Hygiene Data'!G59)),NA())</f>
        <v>#N/A</v>
      </c>
      <c r="BJ65" s="519" t="e">
        <f ca="1">+IF(AND(ISNUMBER(OFFSET('Hygiene Data'!$G$7,0,10*ROW('Hygiene Data'!G59))),'Data Summary'!DY65="Yes"),OFFSET('Hygiene Data'!$G$7,0,10*ROW('Hygiene Data'!G59)),NA())</f>
        <v>#N/A</v>
      </c>
      <c r="BK65" s="519" t="e">
        <f ca="1">+IF(AND(ISNUMBER(OFFSET('Hygiene Data'!$G$9,0,10*ROW('Hygiene Data'!G59))),'Data Summary'!DZ65="Yes"),OFFSET('Hygiene Data'!$G$9,0,10*ROW('Hygiene Data'!G59)),NA())</f>
        <v>#N/A</v>
      </c>
      <c r="BL65" s="519" t="e">
        <f ca="1">+IF(AND(ISNUMBER(OFFSET('Hygiene Data'!$H$5,0,10*ROW('Hygiene Data'!H59))),'Data Summary'!EA65="Yes"),OFFSET('Hygiene Data'!$H$5,0,10*ROW('Hygiene Data'!H59)),NA())</f>
        <v>#N/A</v>
      </c>
      <c r="BM65" s="519" t="e">
        <f ca="1">+IF(AND(ISNUMBER(OFFSET('Hygiene Data'!$H$7,0,10*ROW('Hygiene Data'!H59))),'Data Summary'!EB65="Yes"),OFFSET('Hygiene Data'!$H$7,0,10*ROW('Hygiene Data'!H59)),NA())</f>
        <v>#N/A</v>
      </c>
      <c r="BN65" s="519" t="e">
        <f ca="1">+IF(AND(ISNUMBER(OFFSET('Hygiene Data'!$H$9,0,10*ROW('Hygiene Data'!H59))),'Data Summary'!EC65="Yes"),OFFSET('Hygiene Data'!$H$9,0,10*ROW('Hygiene Data'!H59)),NA())</f>
        <v>#N/A</v>
      </c>
      <c r="BO65" s="519" t="e">
        <f ca="1">+IF(AND(ISNUMBER(OFFSET('Hygiene Data'!$I$5,0,10*ROW('Hygiene Data'!I59))),'Data Summary'!ED65="Yes"),OFFSET('Hygiene Data'!$I$5,0,10*ROW('Hygiene Data'!I59)),NA())</f>
        <v>#N/A</v>
      </c>
      <c r="BP65" s="519" t="e">
        <f ca="1">+IF(AND(ISNUMBER(OFFSET('Hygiene Data'!$I$7,0,10*ROW('Hygiene Data'!I59))),'Data Summary'!EE65="Yes"),OFFSET('Hygiene Data'!$I$7,0,10*ROW('Hygiene Data'!I59)),NA())</f>
        <v>#N/A</v>
      </c>
      <c r="BQ65" s="519" t="e">
        <f ca="1">+IF(AND(ISNUMBER(OFFSET('Hygiene Data'!$I$9,0,10*ROW('Hygiene Data'!I59))),'Data Summary'!EF65="Yes"),OFFSET('Hygiene Data'!$I$9,0,10*ROW('Hygiene Data'!I59)),NA())</f>
        <v>#N/A</v>
      </c>
    </row>
    <row r="66" spans="1:69" x14ac:dyDescent="0.25">
      <c r="A66" s="515" t="e">
        <f ca="1">+RIGHT('Data Summary'!A66,LEN('Data Summary'!A66)-9)</f>
        <v>#VALUE!</v>
      </c>
      <c r="B66" s="489" t="str">
        <f ca="1">+IF(ISTEXT('Data Summary'!B66),'Data Summary'!B66,"")</f>
        <v/>
      </c>
      <c r="C66" s="516" t="e">
        <f ca="1">+VALUE('Data Summary'!C66)</f>
        <v>#VALUE!</v>
      </c>
      <c r="D66" s="517" t="e">
        <f ca="1">+IF(AND(ISNUMBER(OFFSET('Water Data'!$D$4,0,10*ROW('Water Data'!D60))),'Data Summary'!BS66="Yes"),100-OFFSET('Water Data'!$D$4,0,10*ROW('Water Data'!D60)),NA())</f>
        <v>#N/A</v>
      </c>
      <c r="E66" s="517" t="e">
        <f ca="1">+IF(AND(ISNUMBER(OFFSET('Water Data'!$D$6,0,10*ROW('Water Data'!D60))),'Data Summary'!BT66="Yes"),OFFSET('Water Data'!$D$6,0,10*ROW('Water Data'!D60)),NA())</f>
        <v>#N/A</v>
      </c>
      <c r="F66" s="517" t="e">
        <f ca="1">+IF(AND(ISNUMBER(OFFSET('Water Data'!$D$9,0,10*ROW('Water Data'!D60))),'Data Summary'!BU66="Yes"),OFFSET('Water Data'!$D$9,0,10*ROW('Water Data'!D60)),NA())</f>
        <v>#N/A</v>
      </c>
      <c r="G66" s="517" t="e">
        <f ca="1">+IF(AND(ISNUMBER(OFFSET('Water Data'!$E$4,0,10*ROW('Water Data'!E60))),'Data Summary'!BV66="Yes"),100-OFFSET('Water Data'!$E$4,0,10*ROW('Water Data'!E60)),NA())</f>
        <v>#N/A</v>
      </c>
      <c r="H66" s="517" t="e">
        <f ca="1">+IF(AND(ISNUMBER(OFFSET('Water Data'!$E$6,0,10*ROW('Water Data'!E60))),'Data Summary'!BW66="Yes"),OFFSET('Water Data'!$E$6,0,10*ROW('Water Data'!E60)),NA())</f>
        <v>#N/A</v>
      </c>
      <c r="I66" s="517" t="e">
        <f ca="1">+IF(AND(ISNUMBER(OFFSET('Water Data'!$E$9,0,10*ROW('Water Data'!E60))),'Data Summary'!BX66="Yes"),OFFSET('Water Data'!$E$9,0,10*ROW('Water Data'!E60)),NA())</f>
        <v>#N/A</v>
      </c>
      <c r="J66" s="517" t="e">
        <f ca="1">+IF(AND(ISNUMBER(OFFSET('Water Data'!$F$4,0,10*ROW('Water Data'!F60))),'Data Summary'!BY66="Yes"),100-OFFSET('Water Data'!$F$4,0,10*ROW('Water Data'!F60)),NA())</f>
        <v>#N/A</v>
      </c>
      <c r="K66" s="517" t="e">
        <f ca="1">+IF(AND(ISNUMBER(OFFSET('Water Data'!$F$6,0,10*ROW('Water Data'!F60))),'Data Summary'!BZ66="Yes"),OFFSET('Water Data'!$F$6,0,10*ROW('Water Data'!F60)),NA())</f>
        <v>#N/A</v>
      </c>
      <c r="L66" s="517" t="e">
        <f ca="1">+IF(AND(ISNUMBER(OFFSET('Water Data'!$F$9,0,10*ROW('Water Data'!F60))),'Data Summary'!CA66="Yes"),OFFSET('Water Data'!$F$9,0,10*ROW('Water Data'!F60)),NA())</f>
        <v>#N/A</v>
      </c>
      <c r="M66" s="517" t="e">
        <f ca="1">+IF(AND(ISNUMBER(OFFSET('Water Data'!$G$4,0,10*ROW('Water Data'!G60))),'Data Summary'!CB66="Yes"),100-OFFSET('Water Data'!$G$4,0,10*ROW('Water Data'!G60)),NA())</f>
        <v>#N/A</v>
      </c>
      <c r="N66" s="517" t="e">
        <f ca="1">+IF(AND(ISNUMBER(OFFSET('Water Data'!$G$6,0,10*ROW('Water Data'!G60))),'Data Summary'!CC66="Yes"),OFFSET('Water Data'!$G$6,0,10*ROW('Water Data'!G60)),NA())</f>
        <v>#N/A</v>
      </c>
      <c r="O66" s="517" t="e">
        <f ca="1">+IF(AND(ISNUMBER(OFFSET('Water Data'!$G$9,0,10*ROW('Water Data'!G60))),'Data Summary'!CD66="Yes"),OFFSET('Water Data'!$G$9,0,10*ROW('Water Data'!G60)),NA())</f>
        <v>#N/A</v>
      </c>
      <c r="P66" s="517" t="e">
        <f ca="1">+IF(AND(ISNUMBER(OFFSET('Water Data'!$H$4,0,10*ROW('Water Data'!H60))),'Data Summary'!CE66="Yes"),100-OFFSET('Water Data'!$H$4,0,10*ROW('Water Data'!H60)),NA())</f>
        <v>#N/A</v>
      </c>
      <c r="Q66" s="517" t="e">
        <f ca="1">+IF(AND(ISNUMBER(OFFSET('Water Data'!$H$6,0,10*ROW('Water Data'!H60))),'Data Summary'!CF66="Yes"),OFFSET('Water Data'!$H$6,0,10*ROW('Water Data'!H60)),NA())</f>
        <v>#N/A</v>
      </c>
      <c r="R66" s="517" t="e">
        <f ca="1">+IF(AND(ISNUMBER(OFFSET('Water Data'!$H$9,0,10*ROW('Water Data'!H60))),'Data Summary'!CG66="Yes"),OFFSET('Water Data'!$H$9,0,10*ROW('Water Data'!H60)),NA())</f>
        <v>#N/A</v>
      </c>
      <c r="S66" s="517" t="e">
        <f ca="1">+IF(AND(ISNUMBER(OFFSET('Water Data'!$I$4,0,10*ROW('Water Data'!I60))),'Data Summary'!CH66="Yes"),100-OFFSET('Water Data'!$I$4,0,10*ROW('Water Data'!I60)),NA())</f>
        <v>#N/A</v>
      </c>
      <c r="T66" s="517" t="e">
        <f ca="1">+IF(AND(ISNUMBER(OFFSET('Water Data'!$I$6,0,10*ROW('Water Data'!I60))),'Data Summary'!CI66="Yes"),OFFSET('Water Data'!$I$6,0,10*ROW('Water Data'!I60)),NA())</f>
        <v>#N/A</v>
      </c>
      <c r="U66" s="517" t="e">
        <f ca="1">+IF(AND(ISNUMBER(OFFSET('Water Data'!$I$9,0,10*ROW('Water Data'!I60))),'Data Summary'!CJ66="Yes"),OFFSET('Water Data'!$I$9,0,10*ROW('Water Data'!I60)),NA())</f>
        <v>#N/A</v>
      </c>
      <c r="V66" s="518" t="e">
        <f ca="1">+IF(AND(ISNUMBER(OFFSET('Sanitation Data'!$D$4,0,10*ROW('Sanitation Data'!D60))),'Data Summary'!CK66="Yes"),100-OFFSET('Sanitation Data'!$D$4,0,10*ROW('Sanitation Data'!D60)),NA())</f>
        <v>#N/A</v>
      </c>
      <c r="W66" s="518" t="e">
        <f ca="1">+IF(AND(ISNUMBER(OFFSET('Sanitation Data'!$D$6,0,10*ROW('Sanitation Data'!D60))),'Data Summary'!CL66="Yes"),OFFSET('Sanitation Data'!$D$6,0,10*ROW('Sanitation Data'!D60)),NA())</f>
        <v>#N/A</v>
      </c>
      <c r="X66" s="518" t="e">
        <f ca="1">+IF(AND(ISNUMBER(OFFSET('Sanitation Data'!$D$10,0,10*ROW('Sanitation Data'!D60))),'Data Summary'!CM66="Yes"),OFFSET('Sanitation Data'!$D$10,0,10*ROW('Sanitation Data'!D60)),NA())</f>
        <v>#N/A</v>
      </c>
      <c r="Y66" s="518" t="e">
        <f ca="1">+IF(AND(ISNUMBER(OFFSET('Sanitation Data'!$D$11,0,10*ROW('Sanitation Data'!D60))),'Data Summary'!CN66="Yes"),OFFSET('Sanitation Data'!$D$11,0,10*ROW('Sanitation Data'!D60)),NA())</f>
        <v>#N/A</v>
      </c>
      <c r="Z66" s="518" t="e">
        <f ca="1">+IF(AND(ISNUMBER(OFFSET('Sanitation Data'!$D$12,0,10*ROW('Sanitation Data'!D60))),'Data Summary'!CO66="Yes"),OFFSET('Sanitation Data'!$D$12,0,10*ROW('Sanitation Data'!D60)),NA())</f>
        <v>#N/A</v>
      </c>
      <c r="AA66" s="518" t="e">
        <f ca="1">+IF(AND(ISNUMBER(OFFSET('Sanitation Data'!$E$4,0,10*ROW('Sanitation Data'!E60))),'Data Summary'!CP66="Yes"),100-OFFSET('Sanitation Data'!$E$4,0,10*ROW('Sanitation Data'!E60)),NA())</f>
        <v>#N/A</v>
      </c>
      <c r="AB66" s="518" t="e">
        <f ca="1">+IF(AND(ISNUMBER(OFFSET('Sanitation Data'!$E$6,0,10*ROW('Sanitation Data'!E60))),'Data Summary'!CQ66="Yes"),OFFSET('Sanitation Data'!$E$6,0,10*ROW('Sanitation Data'!E60)),NA())</f>
        <v>#N/A</v>
      </c>
      <c r="AC66" s="518" t="e">
        <f ca="1">+IF(AND(ISNUMBER(OFFSET('Sanitation Data'!$E$10,0,10*ROW('Sanitation Data'!E60))),'Data Summary'!CR66="Yes"),OFFSET('Sanitation Data'!$E$10,0,10*ROW('Sanitation Data'!E60)),NA())</f>
        <v>#N/A</v>
      </c>
      <c r="AD66" s="518" t="e">
        <f ca="1">+IF(AND(ISNUMBER(OFFSET('Sanitation Data'!$E$11,0,10*ROW('Sanitation Data'!E60))),'Data Summary'!CS66="Yes"),OFFSET('Sanitation Data'!$E$11,0,10*ROW('Sanitation Data'!E60)),NA())</f>
        <v>#N/A</v>
      </c>
      <c r="AE66" s="518" t="e">
        <f ca="1">+IF(AND(ISNUMBER(OFFSET('Sanitation Data'!$E$12,0,10*ROW('Sanitation Data'!E60))),'Data Summary'!CT66="Yes"),OFFSET('Sanitation Data'!$E$12,0,10*ROW('Sanitation Data'!E60)),NA())</f>
        <v>#N/A</v>
      </c>
      <c r="AF66" s="518" t="e">
        <f ca="1">+IF(AND(ISNUMBER(OFFSET('Sanitation Data'!$F$4,0,10*ROW('Sanitation Data'!F60))),'Data Summary'!CU66="Yes"),100-OFFSET('Sanitation Data'!$F$4,0,10*ROW('Sanitation Data'!F60)),NA())</f>
        <v>#N/A</v>
      </c>
      <c r="AG66" s="518" t="e">
        <f ca="1">+IF(AND(ISNUMBER(OFFSET('Sanitation Data'!$F$6,0,10*ROW('Sanitation Data'!F60))),'Data Summary'!CV66="Yes"),OFFSET('Sanitation Data'!$F$6,0,10*ROW('Sanitation Data'!F60)),NA())</f>
        <v>#N/A</v>
      </c>
      <c r="AH66" s="518" t="e">
        <f ca="1">+IF(AND(ISNUMBER(OFFSET('Sanitation Data'!$F$10,0,10*ROW('Sanitation Data'!F60))),'Data Summary'!CW66="Yes"),OFFSET('Sanitation Data'!$F$10,0,10*ROW('Sanitation Data'!F60)),NA())</f>
        <v>#N/A</v>
      </c>
      <c r="AI66" s="518" t="e">
        <f ca="1">+IF(AND(ISNUMBER(OFFSET('Sanitation Data'!$F$11,0,10*ROW('Sanitation Data'!F60))),'Data Summary'!CX66="Yes"),OFFSET('Sanitation Data'!$F$11,0,10*ROW('Sanitation Data'!F60)),NA())</f>
        <v>#N/A</v>
      </c>
      <c r="AJ66" s="518" t="e">
        <f ca="1">+IF(AND(ISNUMBER(OFFSET('Sanitation Data'!$F$12,0,10*ROW('Sanitation Data'!F60))),'Data Summary'!CY66="Yes"),OFFSET('Sanitation Data'!$F$12,0,10*ROW('Sanitation Data'!F60)),NA())</f>
        <v>#N/A</v>
      </c>
      <c r="AK66" s="518" t="e">
        <f ca="1">+IF(AND(ISNUMBER(OFFSET('Sanitation Data'!$G$4,0,10*ROW('Sanitation Data'!G60))),'Data Summary'!CZ66="Yes"),100-OFFSET('Sanitation Data'!$G$4,0,10*ROW('Sanitation Data'!G60)),NA())</f>
        <v>#N/A</v>
      </c>
      <c r="AL66" s="518" t="e">
        <f ca="1">+IF(AND(ISNUMBER(OFFSET('Sanitation Data'!$G$6,0,10*ROW('Sanitation Data'!G60))),'Data Summary'!DA66="Yes"),OFFSET('Sanitation Data'!$G$6,0,10*ROW('Sanitation Data'!G60)),NA())</f>
        <v>#N/A</v>
      </c>
      <c r="AM66" s="518" t="e">
        <f ca="1">+IF(AND(ISNUMBER(OFFSET('Sanitation Data'!$G$10,0,10*ROW('Sanitation Data'!G60))),'Data Summary'!DB66="Yes"),OFFSET('Sanitation Data'!$G$10,0,10*ROW('Sanitation Data'!G60)),NA())</f>
        <v>#N/A</v>
      </c>
      <c r="AN66" s="518" t="e">
        <f ca="1">+IF(AND(ISNUMBER(OFFSET('Sanitation Data'!$G$11,0,10*ROW('Sanitation Data'!G60))),'Data Summary'!DC66="Yes"),OFFSET('Sanitation Data'!$G$11,0,10*ROW('Sanitation Data'!G60)),NA())</f>
        <v>#N/A</v>
      </c>
      <c r="AO66" s="518" t="e">
        <f ca="1">+IF(AND(ISNUMBER(OFFSET('Sanitation Data'!$G$12,0,10*ROW('Sanitation Data'!G60))),'Data Summary'!DD66="Yes"),OFFSET('Sanitation Data'!$G$12,0,10*ROW('Sanitation Data'!G60)),NA())</f>
        <v>#N/A</v>
      </c>
      <c r="AP66" s="518" t="e">
        <f ca="1">+IF(AND(ISNUMBER(OFFSET('Sanitation Data'!$H$4,0,10*ROW('Sanitation Data'!H60))),'Data Summary'!DE66="Yes"),100-OFFSET('Sanitation Data'!$H$4,0,10*ROW('Sanitation Data'!H60)),NA())</f>
        <v>#N/A</v>
      </c>
      <c r="AQ66" s="518" t="e">
        <f ca="1">+IF(AND(ISNUMBER(OFFSET('Sanitation Data'!$H$6,0,10*ROW('Sanitation Data'!H60))),'Data Summary'!DF66="Yes"),OFFSET('Sanitation Data'!$H$6,0,10*ROW('Sanitation Data'!H60)),NA())</f>
        <v>#N/A</v>
      </c>
      <c r="AR66" s="518" t="e">
        <f ca="1">+IF(AND(ISNUMBER(OFFSET('Sanitation Data'!$H$10,0,10*ROW('Sanitation Data'!H60))),'Data Summary'!DG66="Yes"),OFFSET('Sanitation Data'!$H$10,0,10*ROW('Sanitation Data'!H60)),NA())</f>
        <v>#N/A</v>
      </c>
      <c r="AS66" s="518" t="e">
        <f ca="1">+IF(AND(ISNUMBER(OFFSET('Sanitation Data'!$H$11,0,10*ROW('Sanitation Data'!H60))),'Data Summary'!DH66="Yes"),OFFSET('Sanitation Data'!$H$11,0,10*ROW('Sanitation Data'!H60)),NA())</f>
        <v>#N/A</v>
      </c>
      <c r="AT66" s="518" t="e">
        <f ca="1">+IF(AND(ISNUMBER(OFFSET('Sanitation Data'!$H$12,0,10*ROW('Sanitation Data'!H60))),'Data Summary'!DI66="Yes"),OFFSET('Sanitation Data'!$H$12,0,10*ROW('Sanitation Data'!H60)),NA())</f>
        <v>#N/A</v>
      </c>
      <c r="AU66" s="518" t="e">
        <f ca="1">+IF(AND(ISNUMBER(OFFSET('Sanitation Data'!$I$4,0,10*ROW('Sanitation Data'!I60))),'Data Summary'!DJ66="Yes"),100-OFFSET('Sanitation Data'!$I$4,0,10*ROW('Sanitation Data'!I60)),NA())</f>
        <v>#N/A</v>
      </c>
      <c r="AV66" s="518" t="e">
        <f ca="1">+IF(AND(ISNUMBER(OFFSET('Sanitation Data'!$I$6,0,10*ROW('Sanitation Data'!I60))),'Data Summary'!DK66="Yes"),OFFSET('Sanitation Data'!$I$6,0,10*ROW('Sanitation Data'!I60)),NA())</f>
        <v>#N/A</v>
      </c>
      <c r="AW66" s="518" t="e">
        <f ca="1">+IF(AND(ISNUMBER(OFFSET('Sanitation Data'!$I$10,0,10*ROW('Sanitation Data'!I60))),'Data Summary'!DL66="Yes"),OFFSET('Sanitation Data'!$I$10,0,10*ROW('Sanitation Data'!I60)),NA())</f>
        <v>#N/A</v>
      </c>
      <c r="AX66" s="518" t="e">
        <f ca="1">+IF(AND(ISNUMBER(OFFSET('Sanitation Data'!$I$11,0,10*ROW('Sanitation Data'!I60))),'Data Summary'!DM66="Yes"),OFFSET('Sanitation Data'!$I$11,0,10*ROW('Sanitation Data'!I60)),NA())</f>
        <v>#N/A</v>
      </c>
      <c r="AY66" s="518" t="e">
        <f ca="1">+IF(AND(ISNUMBER(OFFSET('Sanitation Data'!$I$12,0,10*ROW('Sanitation Data'!I60))),'Data Summary'!DN66="Yes"),OFFSET('Sanitation Data'!$I$12,0,10*ROW('Sanitation Data'!I60)),NA())</f>
        <v>#N/A</v>
      </c>
      <c r="AZ66" s="519" t="e">
        <f ca="1">+IF(AND(ISNUMBER(OFFSET('Hygiene Data'!$D$5,0,10*ROW('Hygiene Data'!D60))),'Data Summary'!DO66="Yes"),OFFSET('Hygiene Data'!$D$5,0,10*ROW('Hygiene Data'!D60)),NA())</f>
        <v>#N/A</v>
      </c>
      <c r="BA66" s="519" t="e">
        <f ca="1">+IF(AND(ISNUMBER(OFFSET('Hygiene Data'!$D$7,0,10*ROW('Hygiene Data'!D60))),'Data Summary'!DP66="Yes"),OFFSET('Hygiene Data'!$D$7,0,10*ROW('Hygiene Data'!D60)),NA())</f>
        <v>#N/A</v>
      </c>
      <c r="BB66" s="519" t="e">
        <f ca="1">+IF(AND(ISNUMBER(OFFSET('Hygiene Data'!$D$9,0,10*ROW('Hygiene Data'!D60))),'Data Summary'!DQ66="Yes"),OFFSET('Hygiene Data'!$D$9,0,10*ROW('Hygiene Data'!D60)),NA())</f>
        <v>#N/A</v>
      </c>
      <c r="BC66" s="519" t="e">
        <f ca="1">+IF(AND(ISNUMBER(OFFSET('Hygiene Data'!$E$5,0,10*ROW('Hygiene Data'!E60))),'Data Summary'!DR66="Yes"),OFFSET('Hygiene Data'!$E$5,0,10*ROW('Hygiene Data'!E60)),NA())</f>
        <v>#N/A</v>
      </c>
      <c r="BD66" s="519" t="e">
        <f ca="1">+IF(AND(ISNUMBER(OFFSET('Hygiene Data'!$E$7,0,10*ROW('Hygiene Data'!E60))),'Data Summary'!DS66="Yes"),OFFSET('Hygiene Data'!$E$7,0,10*ROW('Hygiene Data'!E60)),NA())</f>
        <v>#N/A</v>
      </c>
      <c r="BE66" s="519" t="e">
        <f ca="1">+IF(AND(ISNUMBER(OFFSET('Hygiene Data'!$E$9,0,10*ROW('Hygiene Data'!E60))),'Data Summary'!DT66="Yes"),OFFSET('Hygiene Data'!$E$9,0,10*ROW('Hygiene Data'!E60)),NA())</f>
        <v>#N/A</v>
      </c>
      <c r="BF66" s="519" t="e">
        <f ca="1">+IF(AND(ISNUMBER(OFFSET('Hygiene Data'!$F$5,0,10*ROW('Hygiene Data'!F60))),'Data Summary'!DU66="Yes"),OFFSET('Hygiene Data'!$F$5,0,10*ROW('Hygiene Data'!F60)),NA())</f>
        <v>#N/A</v>
      </c>
      <c r="BG66" s="519" t="e">
        <f ca="1">+IF(AND(ISNUMBER(OFFSET('Hygiene Data'!$F$7,0,10*ROW('Hygiene Data'!F60))),'Data Summary'!DV66="Yes"),OFFSET('Hygiene Data'!$F$7,0,10*ROW('Hygiene Data'!F60)),NA())</f>
        <v>#N/A</v>
      </c>
      <c r="BH66" s="519" t="e">
        <f ca="1">+IF(AND(ISNUMBER(OFFSET('Hygiene Data'!$F$9,0,10*ROW('Hygiene Data'!F60))),'Data Summary'!DW66="Yes"),OFFSET('Hygiene Data'!$F$9,0,10*ROW('Hygiene Data'!F60)),NA())</f>
        <v>#N/A</v>
      </c>
      <c r="BI66" s="519" t="e">
        <f ca="1">+IF(AND(ISNUMBER(OFFSET('Hygiene Data'!$G$5,0,10*ROW('Hygiene Data'!G60))),'Data Summary'!DX66="Yes"),OFFSET('Hygiene Data'!$G$5,0,10*ROW('Hygiene Data'!G60)),NA())</f>
        <v>#N/A</v>
      </c>
      <c r="BJ66" s="519" t="e">
        <f ca="1">+IF(AND(ISNUMBER(OFFSET('Hygiene Data'!$G$7,0,10*ROW('Hygiene Data'!G60))),'Data Summary'!DY66="Yes"),OFFSET('Hygiene Data'!$G$7,0,10*ROW('Hygiene Data'!G60)),NA())</f>
        <v>#N/A</v>
      </c>
      <c r="BK66" s="519" t="e">
        <f ca="1">+IF(AND(ISNUMBER(OFFSET('Hygiene Data'!$G$9,0,10*ROW('Hygiene Data'!G60))),'Data Summary'!DZ66="Yes"),OFFSET('Hygiene Data'!$G$9,0,10*ROW('Hygiene Data'!G60)),NA())</f>
        <v>#N/A</v>
      </c>
      <c r="BL66" s="519" t="e">
        <f ca="1">+IF(AND(ISNUMBER(OFFSET('Hygiene Data'!$H$5,0,10*ROW('Hygiene Data'!H60))),'Data Summary'!EA66="Yes"),OFFSET('Hygiene Data'!$H$5,0,10*ROW('Hygiene Data'!H60)),NA())</f>
        <v>#N/A</v>
      </c>
      <c r="BM66" s="519" t="e">
        <f ca="1">+IF(AND(ISNUMBER(OFFSET('Hygiene Data'!$H$7,0,10*ROW('Hygiene Data'!H60))),'Data Summary'!EB66="Yes"),OFFSET('Hygiene Data'!$H$7,0,10*ROW('Hygiene Data'!H60)),NA())</f>
        <v>#N/A</v>
      </c>
      <c r="BN66" s="519" t="e">
        <f ca="1">+IF(AND(ISNUMBER(OFFSET('Hygiene Data'!$H$9,0,10*ROW('Hygiene Data'!H60))),'Data Summary'!EC66="Yes"),OFFSET('Hygiene Data'!$H$9,0,10*ROW('Hygiene Data'!H60)),NA())</f>
        <v>#N/A</v>
      </c>
      <c r="BO66" s="519" t="e">
        <f ca="1">+IF(AND(ISNUMBER(OFFSET('Hygiene Data'!$I$5,0,10*ROW('Hygiene Data'!I60))),'Data Summary'!ED66="Yes"),OFFSET('Hygiene Data'!$I$5,0,10*ROW('Hygiene Data'!I60)),NA())</f>
        <v>#N/A</v>
      </c>
      <c r="BP66" s="519" t="e">
        <f ca="1">+IF(AND(ISNUMBER(OFFSET('Hygiene Data'!$I$7,0,10*ROW('Hygiene Data'!I60))),'Data Summary'!EE66="Yes"),OFFSET('Hygiene Data'!$I$7,0,10*ROW('Hygiene Data'!I60)),NA())</f>
        <v>#N/A</v>
      </c>
      <c r="BQ66" s="519" t="e">
        <f ca="1">+IF(AND(ISNUMBER(OFFSET('Hygiene Data'!$I$9,0,10*ROW('Hygiene Data'!I60))),'Data Summary'!EF66="Yes"),OFFSET('Hygiene Data'!$I$9,0,10*ROW('Hygiene Data'!I60)),NA())</f>
        <v>#N/A</v>
      </c>
    </row>
    <row r="67" spans="1:69" x14ac:dyDescent="0.25">
      <c r="A67" s="515" t="e">
        <f ca="1">+RIGHT('Data Summary'!A67,LEN('Data Summary'!A67)-9)</f>
        <v>#VALUE!</v>
      </c>
      <c r="B67" s="489" t="str">
        <f ca="1">+IF(ISTEXT('Data Summary'!B67),'Data Summary'!B67,"")</f>
        <v/>
      </c>
      <c r="C67" s="516" t="e">
        <f ca="1">+VALUE('Data Summary'!C67)</f>
        <v>#VALUE!</v>
      </c>
      <c r="D67" s="517" t="e">
        <f ca="1">+IF(AND(ISNUMBER(OFFSET('Water Data'!$D$4,0,10*ROW('Water Data'!D61))),'Data Summary'!BS67="Yes"),100-OFFSET('Water Data'!$D$4,0,10*ROW('Water Data'!D61)),NA())</f>
        <v>#N/A</v>
      </c>
      <c r="E67" s="517" t="e">
        <f ca="1">+IF(AND(ISNUMBER(OFFSET('Water Data'!$D$6,0,10*ROW('Water Data'!D61))),'Data Summary'!BT67="Yes"),OFFSET('Water Data'!$D$6,0,10*ROW('Water Data'!D61)),NA())</f>
        <v>#N/A</v>
      </c>
      <c r="F67" s="517" t="e">
        <f ca="1">+IF(AND(ISNUMBER(OFFSET('Water Data'!$D$9,0,10*ROW('Water Data'!D61))),'Data Summary'!BU67="Yes"),OFFSET('Water Data'!$D$9,0,10*ROW('Water Data'!D61)),NA())</f>
        <v>#N/A</v>
      </c>
      <c r="G67" s="517" t="e">
        <f ca="1">+IF(AND(ISNUMBER(OFFSET('Water Data'!$E$4,0,10*ROW('Water Data'!E61))),'Data Summary'!BV67="Yes"),100-OFFSET('Water Data'!$E$4,0,10*ROW('Water Data'!E61)),NA())</f>
        <v>#N/A</v>
      </c>
      <c r="H67" s="517" t="e">
        <f ca="1">+IF(AND(ISNUMBER(OFFSET('Water Data'!$E$6,0,10*ROW('Water Data'!E61))),'Data Summary'!BW67="Yes"),OFFSET('Water Data'!$E$6,0,10*ROW('Water Data'!E61)),NA())</f>
        <v>#N/A</v>
      </c>
      <c r="I67" s="517" t="e">
        <f ca="1">+IF(AND(ISNUMBER(OFFSET('Water Data'!$E$9,0,10*ROW('Water Data'!E61))),'Data Summary'!BX67="Yes"),OFFSET('Water Data'!$E$9,0,10*ROW('Water Data'!E61)),NA())</f>
        <v>#N/A</v>
      </c>
      <c r="J67" s="517" t="e">
        <f ca="1">+IF(AND(ISNUMBER(OFFSET('Water Data'!$F$4,0,10*ROW('Water Data'!F61))),'Data Summary'!BY67="Yes"),100-OFFSET('Water Data'!$F$4,0,10*ROW('Water Data'!F61)),NA())</f>
        <v>#N/A</v>
      </c>
      <c r="K67" s="517" t="e">
        <f ca="1">+IF(AND(ISNUMBER(OFFSET('Water Data'!$F$6,0,10*ROW('Water Data'!F61))),'Data Summary'!BZ67="Yes"),OFFSET('Water Data'!$F$6,0,10*ROW('Water Data'!F61)),NA())</f>
        <v>#N/A</v>
      </c>
      <c r="L67" s="517" t="e">
        <f ca="1">+IF(AND(ISNUMBER(OFFSET('Water Data'!$F$9,0,10*ROW('Water Data'!F61))),'Data Summary'!CA67="Yes"),OFFSET('Water Data'!$F$9,0,10*ROW('Water Data'!F61)),NA())</f>
        <v>#N/A</v>
      </c>
      <c r="M67" s="517" t="e">
        <f ca="1">+IF(AND(ISNUMBER(OFFSET('Water Data'!$G$4,0,10*ROW('Water Data'!G61))),'Data Summary'!CB67="Yes"),100-OFFSET('Water Data'!$G$4,0,10*ROW('Water Data'!G61)),NA())</f>
        <v>#N/A</v>
      </c>
      <c r="N67" s="517" t="e">
        <f ca="1">+IF(AND(ISNUMBER(OFFSET('Water Data'!$G$6,0,10*ROW('Water Data'!G61))),'Data Summary'!CC67="Yes"),OFFSET('Water Data'!$G$6,0,10*ROW('Water Data'!G61)),NA())</f>
        <v>#N/A</v>
      </c>
      <c r="O67" s="517" t="e">
        <f ca="1">+IF(AND(ISNUMBER(OFFSET('Water Data'!$G$9,0,10*ROW('Water Data'!G61))),'Data Summary'!CD67="Yes"),OFFSET('Water Data'!$G$9,0,10*ROW('Water Data'!G61)),NA())</f>
        <v>#N/A</v>
      </c>
      <c r="P67" s="517" t="e">
        <f ca="1">+IF(AND(ISNUMBER(OFFSET('Water Data'!$H$4,0,10*ROW('Water Data'!H61))),'Data Summary'!CE67="Yes"),100-OFFSET('Water Data'!$H$4,0,10*ROW('Water Data'!H61)),NA())</f>
        <v>#N/A</v>
      </c>
      <c r="Q67" s="517" t="e">
        <f ca="1">+IF(AND(ISNUMBER(OFFSET('Water Data'!$H$6,0,10*ROW('Water Data'!H61))),'Data Summary'!CF67="Yes"),OFFSET('Water Data'!$H$6,0,10*ROW('Water Data'!H61)),NA())</f>
        <v>#N/A</v>
      </c>
      <c r="R67" s="517" t="e">
        <f ca="1">+IF(AND(ISNUMBER(OFFSET('Water Data'!$H$9,0,10*ROW('Water Data'!H61))),'Data Summary'!CG67="Yes"),OFFSET('Water Data'!$H$9,0,10*ROW('Water Data'!H61)),NA())</f>
        <v>#N/A</v>
      </c>
      <c r="S67" s="517" t="e">
        <f ca="1">+IF(AND(ISNUMBER(OFFSET('Water Data'!$I$4,0,10*ROW('Water Data'!I61))),'Data Summary'!CH67="Yes"),100-OFFSET('Water Data'!$I$4,0,10*ROW('Water Data'!I61)),NA())</f>
        <v>#N/A</v>
      </c>
      <c r="T67" s="517" t="e">
        <f ca="1">+IF(AND(ISNUMBER(OFFSET('Water Data'!$I$6,0,10*ROW('Water Data'!I61))),'Data Summary'!CI67="Yes"),OFFSET('Water Data'!$I$6,0,10*ROW('Water Data'!I61)),NA())</f>
        <v>#N/A</v>
      </c>
      <c r="U67" s="517" t="e">
        <f ca="1">+IF(AND(ISNUMBER(OFFSET('Water Data'!$I$9,0,10*ROW('Water Data'!I61))),'Data Summary'!CJ67="Yes"),OFFSET('Water Data'!$I$9,0,10*ROW('Water Data'!I61)),NA())</f>
        <v>#N/A</v>
      </c>
      <c r="V67" s="518" t="e">
        <f ca="1">+IF(AND(ISNUMBER(OFFSET('Sanitation Data'!$D$4,0,10*ROW('Sanitation Data'!D61))),'Data Summary'!CK67="Yes"),100-OFFSET('Sanitation Data'!$D$4,0,10*ROW('Sanitation Data'!D61)),NA())</f>
        <v>#N/A</v>
      </c>
      <c r="W67" s="518" t="e">
        <f ca="1">+IF(AND(ISNUMBER(OFFSET('Sanitation Data'!$D$6,0,10*ROW('Sanitation Data'!D61))),'Data Summary'!CL67="Yes"),OFFSET('Sanitation Data'!$D$6,0,10*ROW('Sanitation Data'!D61)),NA())</f>
        <v>#N/A</v>
      </c>
      <c r="X67" s="518" t="e">
        <f ca="1">+IF(AND(ISNUMBER(OFFSET('Sanitation Data'!$D$10,0,10*ROW('Sanitation Data'!D61))),'Data Summary'!CM67="Yes"),OFFSET('Sanitation Data'!$D$10,0,10*ROW('Sanitation Data'!D61)),NA())</f>
        <v>#N/A</v>
      </c>
      <c r="Y67" s="518" t="e">
        <f ca="1">+IF(AND(ISNUMBER(OFFSET('Sanitation Data'!$D$11,0,10*ROW('Sanitation Data'!D61))),'Data Summary'!CN67="Yes"),OFFSET('Sanitation Data'!$D$11,0,10*ROW('Sanitation Data'!D61)),NA())</f>
        <v>#N/A</v>
      </c>
      <c r="Z67" s="518" t="e">
        <f ca="1">+IF(AND(ISNUMBER(OFFSET('Sanitation Data'!$D$12,0,10*ROW('Sanitation Data'!D61))),'Data Summary'!CO67="Yes"),OFFSET('Sanitation Data'!$D$12,0,10*ROW('Sanitation Data'!D61)),NA())</f>
        <v>#N/A</v>
      </c>
      <c r="AA67" s="518" t="e">
        <f ca="1">+IF(AND(ISNUMBER(OFFSET('Sanitation Data'!$E$4,0,10*ROW('Sanitation Data'!E61))),'Data Summary'!CP67="Yes"),100-OFFSET('Sanitation Data'!$E$4,0,10*ROW('Sanitation Data'!E61)),NA())</f>
        <v>#N/A</v>
      </c>
      <c r="AB67" s="518" t="e">
        <f ca="1">+IF(AND(ISNUMBER(OFFSET('Sanitation Data'!$E$6,0,10*ROW('Sanitation Data'!E61))),'Data Summary'!CQ67="Yes"),OFFSET('Sanitation Data'!$E$6,0,10*ROW('Sanitation Data'!E61)),NA())</f>
        <v>#N/A</v>
      </c>
      <c r="AC67" s="518" t="e">
        <f ca="1">+IF(AND(ISNUMBER(OFFSET('Sanitation Data'!$E$10,0,10*ROW('Sanitation Data'!E61))),'Data Summary'!CR67="Yes"),OFFSET('Sanitation Data'!$E$10,0,10*ROW('Sanitation Data'!E61)),NA())</f>
        <v>#N/A</v>
      </c>
      <c r="AD67" s="518" t="e">
        <f ca="1">+IF(AND(ISNUMBER(OFFSET('Sanitation Data'!$E$11,0,10*ROW('Sanitation Data'!E61))),'Data Summary'!CS67="Yes"),OFFSET('Sanitation Data'!$E$11,0,10*ROW('Sanitation Data'!E61)),NA())</f>
        <v>#N/A</v>
      </c>
      <c r="AE67" s="518" t="e">
        <f ca="1">+IF(AND(ISNUMBER(OFFSET('Sanitation Data'!$E$12,0,10*ROW('Sanitation Data'!E61))),'Data Summary'!CT67="Yes"),OFFSET('Sanitation Data'!$E$12,0,10*ROW('Sanitation Data'!E61)),NA())</f>
        <v>#N/A</v>
      </c>
      <c r="AF67" s="518" t="e">
        <f ca="1">+IF(AND(ISNUMBER(OFFSET('Sanitation Data'!$F$4,0,10*ROW('Sanitation Data'!F61))),'Data Summary'!CU67="Yes"),100-OFFSET('Sanitation Data'!$F$4,0,10*ROW('Sanitation Data'!F61)),NA())</f>
        <v>#N/A</v>
      </c>
      <c r="AG67" s="518" t="e">
        <f ca="1">+IF(AND(ISNUMBER(OFFSET('Sanitation Data'!$F$6,0,10*ROW('Sanitation Data'!F61))),'Data Summary'!CV67="Yes"),OFFSET('Sanitation Data'!$F$6,0,10*ROW('Sanitation Data'!F61)),NA())</f>
        <v>#N/A</v>
      </c>
      <c r="AH67" s="518" t="e">
        <f ca="1">+IF(AND(ISNUMBER(OFFSET('Sanitation Data'!$F$10,0,10*ROW('Sanitation Data'!F61))),'Data Summary'!CW67="Yes"),OFFSET('Sanitation Data'!$F$10,0,10*ROW('Sanitation Data'!F61)),NA())</f>
        <v>#N/A</v>
      </c>
      <c r="AI67" s="518" t="e">
        <f ca="1">+IF(AND(ISNUMBER(OFFSET('Sanitation Data'!$F$11,0,10*ROW('Sanitation Data'!F61))),'Data Summary'!CX67="Yes"),OFFSET('Sanitation Data'!$F$11,0,10*ROW('Sanitation Data'!F61)),NA())</f>
        <v>#N/A</v>
      </c>
      <c r="AJ67" s="518" t="e">
        <f ca="1">+IF(AND(ISNUMBER(OFFSET('Sanitation Data'!$F$12,0,10*ROW('Sanitation Data'!F61))),'Data Summary'!CY67="Yes"),OFFSET('Sanitation Data'!$F$12,0,10*ROW('Sanitation Data'!F61)),NA())</f>
        <v>#N/A</v>
      </c>
      <c r="AK67" s="518" t="e">
        <f ca="1">+IF(AND(ISNUMBER(OFFSET('Sanitation Data'!$G$4,0,10*ROW('Sanitation Data'!G61))),'Data Summary'!CZ67="Yes"),100-OFFSET('Sanitation Data'!$G$4,0,10*ROW('Sanitation Data'!G61)),NA())</f>
        <v>#N/A</v>
      </c>
      <c r="AL67" s="518" t="e">
        <f ca="1">+IF(AND(ISNUMBER(OFFSET('Sanitation Data'!$G$6,0,10*ROW('Sanitation Data'!G61))),'Data Summary'!DA67="Yes"),OFFSET('Sanitation Data'!$G$6,0,10*ROW('Sanitation Data'!G61)),NA())</f>
        <v>#N/A</v>
      </c>
      <c r="AM67" s="518" t="e">
        <f ca="1">+IF(AND(ISNUMBER(OFFSET('Sanitation Data'!$G$10,0,10*ROW('Sanitation Data'!G61))),'Data Summary'!DB67="Yes"),OFFSET('Sanitation Data'!$G$10,0,10*ROW('Sanitation Data'!G61)),NA())</f>
        <v>#N/A</v>
      </c>
      <c r="AN67" s="518" t="e">
        <f ca="1">+IF(AND(ISNUMBER(OFFSET('Sanitation Data'!$G$11,0,10*ROW('Sanitation Data'!G61))),'Data Summary'!DC67="Yes"),OFFSET('Sanitation Data'!$G$11,0,10*ROW('Sanitation Data'!G61)),NA())</f>
        <v>#N/A</v>
      </c>
      <c r="AO67" s="518" t="e">
        <f ca="1">+IF(AND(ISNUMBER(OFFSET('Sanitation Data'!$G$12,0,10*ROW('Sanitation Data'!G61))),'Data Summary'!DD67="Yes"),OFFSET('Sanitation Data'!$G$12,0,10*ROW('Sanitation Data'!G61)),NA())</f>
        <v>#N/A</v>
      </c>
      <c r="AP67" s="518" t="e">
        <f ca="1">+IF(AND(ISNUMBER(OFFSET('Sanitation Data'!$H$4,0,10*ROW('Sanitation Data'!H61))),'Data Summary'!DE67="Yes"),100-OFFSET('Sanitation Data'!$H$4,0,10*ROW('Sanitation Data'!H61)),NA())</f>
        <v>#N/A</v>
      </c>
      <c r="AQ67" s="518" t="e">
        <f ca="1">+IF(AND(ISNUMBER(OFFSET('Sanitation Data'!$H$6,0,10*ROW('Sanitation Data'!H61))),'Data Summary'!DF67="Yes"),OFFSET('Sanitation Data'!$H$6,0,10*ROW('Sanitation Data'!H61)),NA())</f>
        <v>#N/A</v>
      </c>
      <c r="AR67" s="518" t="e">
        <f ca="1">+IF(AND(ISNUMBER(OFFSET('Sanitation Data'!$H$10,0,10*ROW('Sanitation Data'!H61))),'Data Summary'!DG67="Yes"),OFFSET('Sanitation Data'!$H$10,0,10*ROW('Sanitation Data'!H61)),NA())</f>
        <v>#N/A</v>
      </c>
      <c r="AS67" s="518" t="e">
        <f ca="1">+IF(AND(ISNUMBER(OFFSET('Sanitation Data'!$H$11,0,10*ROW('Sanitation Data'!H61))),'Data Summary'!DH67="Yes"),OFFSET('Sanitation Data'!$H$11,0,10*ROW('Sanitation Data'!H61)),NA())</f>
        <v>#N/A</v>
      </c>
      <c r="AT67" s="518" t="e">
        <f ca="1">+IF(AND(ISNUMBER(OFFSET('Sanitation Data'!$H$12,0,10*ROW('Sanitation Data'!H61))),'Data Summary'!DI67="Yes"),OFFSET('Sanitation Data'!$H$12,0,10*ROW('Sanitation Data'!H61)),NA())</f>
        <v>#N/A</v>
      </c>
      <c r="AU67" s="518" t="e">
        <f ca="1">+IF(AND(ISNUMBER(OFFSET('Sanitation Data'!$I$4,0,10*ROW('Sanitation Data'!I61))),'Data Summary'!DJ67="Yes"),100-OFFSET('Sanitation Data'!$I$4,0,10*ROW('Sanitation Data'!I61)),NA())</f>
        <v>#N/A</v>
      </c>
      <c r="AV67" s="518" t="e">
        <f ca="1">+IF(AND(ISNUMBER(OFFSET('Sanitation Data'!$I$6,0,10*ROW('Sanitation Data'!I61))),'Data Summary'!DK67="Yes"),OFFSET('Sanitation Data'!$I$6,0,10*ROW('Sanitation Data'!I61)),NA())</f>
        <v>#N/A</v>
      </c>
      <c r="AW67" s="518" t="e">
        <f ca="1">+IF(AND(ISNUMBER(OFFSET('Sanitation Data'!$I$10,0,10*ROW('Sanitation Data'!I61))),'Data Summary'!DL67="Yes"),OFFSET('Sanitation Data'!$I$10,0,10*ROW('Sanitation Data'!I61)),NA())</f>
        <v>#N/A</v>
      </c>
      <c r="AX67" s="518" t="e">
        <f ca="1">+IF(AND(ISNUMBER(OFFSET('Sanitation Data'!$I$11,0,10*ROW('Sanitation Data'!I61))),'Data Summary'!DM67="Yes"),OFFSET('Sanitation Data'!$I$11,0,10*ROW('Sanitation Data'!I61)),NA())</f>
        <v>#N/A</v>
      </c>
      <c r="AY67" s="518" t="e">
        <f ca="1">+IF(AND(ISNUMBER(OFFSET('Sanitation Data'!$I$12,0,10*ROW('Sanitation Data'!I61))),'Data Summary'!DN67="Yes"),OFFSET('Sanitation Data'!$I$12,0,10*ROW('Sanitation Data'!I61)),NA())</f>
        <v>#N/A</v>
      </c>
      <c r="AZ67" s="519" t="e">
        <f ca="1">+IF(AND(ISNUMBER(OFFSET('Hygiene Data'!$D$5,0,10*ROW('Hygiene Data'!D61))),'Data Summary'!DO67="Yes"),OFFSET('Hygiene Data'!$D$5,0,10*ROW('Hygiene Data'!D61)),NA())</f>
        <v>#N/A</v>
      </c>
      <c r="BA67" s="519" t="e">
        <f ca="1">+IF(AND(ISNUMBER(OFFSET('Hygiene Data'!$D$7,0,10*ROW('Hygiene Data'!D61))),'Data Summary'!DP67="Yes"),OFFSET('Hygiene Data'!$D$7,0,10*ROW('Hygiene Data'!D61)),NA())</f>
        <v>#N/A</v>
      </c>
      <c r="BB67" s="519" t="e">
        <f ca="1">+IF(AND(ISNUMBER(OFFSET('Hygiene Data'!$D$9,0,10*ROW('Hygiene Data'!D61))),'Data Summary'!DQ67="Yes"),OFFSET('Hygiene Data'!$D$9,0,10*ROW('Hygiene Data'!D61)),NA())</f>
        <v>#N/A</v>
      </c>
      <c r="BC67" s="519" t="e">
        <f ca="1">+IF(AND(ISNUMBER(OFFSET('Hygiene Data'!$E$5,0,10*ROW('Hygiene Data'!E61))),'Data Summary'!DR67="Yes"),OFFSET('Hygiene Data'!$E$5,0,10*ROW('Hygiene Data'!E61)),NA())</f>
        <v>#N/A</v>
      </c>
      <c r="BD67" s="519" t="e">
        <f ca="1">+IF(AND(ISNUMBER(OFFSET('Hygiene Data'!$E$7,0,10*ROW('Hygiene Data'!E61))),'Data Summary'!DS67="Yes"),OFFSET('Hygiene Data'!$E$7,0,10*ROW('Hygiene Data'!E61)),NA())</f>
        <v>#N/A</v>
      </c>
      <c r="BE67" s="519" t="e">
        <f ca="1">+IF(AND(ISNUMBER(OFFSET('Hygiene Data'!$E$9,0,10*ROW('Hygiene Data'!E61))),'Data Summary'!DT67="Yes"),OFFSET('Hygiene Data'!$E$9,0,10*ROW('Hygiene Data'!E61)),NA())</f>
        <v>#N/A</v>
      </c>
      <c r="BF67" s="519" t="e">
        <f ca="1">+IF(AND(ISNUMBER(OFFSET('Hygiene Data'!$F$5,0,10*ROW('Hygiene Data'!F61))),'Data Summary'!DU67="Yes"),OFFSET('Hygiene Data'!$F$5,0,10*ROW('Hygiene Data'!F61)),NA())</f>
        <v>#N/A</v>
      </c>
      <c r="BG67" s="519" t="e">
        <f ca="1">+IF(AND(ISNUMBER(OFFSET('Hygiene Data'!$F$7,0,10*ROW('Hygiene Data'!F61))),'Data Summary'!DV67="Yes"),OFFSET('Hygiene Data'!$F$7,0,10*ROW('Hygiene Data'!F61)),NA())</f>
        <v>#N/A</v>
      </c>
      <c r="BH67" s="519" t="e">
        <f ca="1">+IF(AND(ISNUMBER(OFFSET('Hygiene Data'!$F$9,0,10*ROW('Hygiene Data'!F61))),'Data Summary'!DW67="Yes"),OFFSET('Hygiene Data'!$F$9,0,10*ROW('Hygiene Data'!F61)),NA())</f>
        <v>#N/A</v>
      </c>
      <c r="BI67" s="519" t="e">
        <f ca="1">+IF(AND(ISNUMBER(OFFSET('Hygiene Data'!$G$5,0,10*ROW('Hygiene Data'!G61))),'Data Summary'!DX67="Yes"),OFFSET('Hygiene Data'!$G$5,0,10*ROW('Hygiene Data'!G61)),NA())</f>
        <v>#N/A</v>
      </c>
      <c r="BJ67" s="519" t="e">
        <f ca="1">+IF(AND(ISNUMBER(OFFSET('Hygiene Data'!$G$7,0,10*ROW('Hygiene Data'!G61))),'Data Summary'!DY67="Yes"),OFFSET('Hygiene Data'!$G$7,0,10*ROW('Hygiene Data'!G61)),NA())</f>
        <v>#N/A</v>
      </c>
      <c r="BK67" s="519" t="e">
        <f ca="1">+IF(AND(ISNUMBER(OFFSET('Hygiene Data'!$G$9,0,10*ROW('Hygiene Data'!G61))),'Data Summary'!DZ67="Yes"),OFFSET('Hygiene Data'!$G$9,0,10*ROW('Hygiene Data'!G61)),NA())</f>
        <v>#N/A</v>
      </c>
      <c r="BL67" s="519" t="e">
        <f ca="1">+IF(AND(ISNUMBER(OFFSET('Hygiene Data'!$H$5,0,10*ROW('Hygiene Data'!H61))),'Data Summary'!EA67="Yes"),OFFSET('Hygiene Data'!$H$5,0,10*ROW('Hygiene Data'!H61)),NA())</f>
        <v>#N/A</v>
      </c>
      <c r="BM67" s="519" t="e">
        <f ca="1">+IF(AND(ISNUMBER(OFFSET('Hygiene Data'!$H$7,0,10*ROW('Hygiene Data'!H61))),'Data Summary'!EB67="Yes"),OFFSET('Hygiene Data'!$H$7,0,10*ROW('Hygiene Data'!H61)),NA())</f>
        <v>#N/A</v>
      </c>
      <c r="BN67" s="519" t="e">
        <f ca="1">+IF(AND(ISNUMBER(OFFSET('Hygiene Data'!$H$9,0,10*ROW('Hygiene Data'!H61))),'Data Summary'!EC67="Yes"),OFFSET('Hygiene Data'!$H$9,0,10*ROW('Hygiene Data'!H61)),NA())</f>
        <v>#N/A</v>
      </c>
      <c r="BO67" s="519" t="e">
        <f ca="1">+IF(AND(ISNUMBER(OFFSET('Hygiene Data'!$I$5,0,10*ROW('Hygiene Data'!I61))),'Data Summary'!ED67="Yes"),OFFSET('Hygiene Data'!$I$5,0,10*ROW('Hygiene Data'!I61)),NA())</f>
        <v>#N/A</v>
      </c>
      <c r="BP67" s="519" t="e">
        <f ca="1">+IF(AND(ISNUMBER(OFFSET('Hygiene Data'!$I$7,0,10*ROW('Hygiene Data'!I61))),'Data Summary'!EE67="Yes"),OFFSET('Hygiene Data'!$I$7,0,10*ROW('Hygiene Data'!I61)),NA())</f>
        <v>#N/A</v>
      </c>
      <c r="BQ67" s="519" t="e">
        <f ca="1">+IF(AND(ISNUMBER(OFFSET('Hygiene Data'!$I$9,0,10*ROW('Hygiene Data'!I61))),'Data Summary'!EF67="Yes"),OFFSET('Hygiene Data'!$I$9,0,10*ROW('Hygiene Data'!I61)),NA())</f>
        <v>#N/A</v>
      </c>
    </row>
    <row r="68" spans="1:69" x14ac:dyDescent="0.25">
      <c r="A68" s="515" t="e">
        <f ca="1">+RIGHT('Data Summary'!A68,LEN('Data Summary'!A68)-9)</f>
        <v>#VALUE!</v>
      </c>
      <c r="B68" s="489" t="str">
        <f ca="1">+IF(ISTEXT('Data Summary'!B68),'Data Summary'!B68,"")</f>
        <v/>
      </c>
      <c r="C68" s="516" t="e">
        <f ca="1">+VALUE('Data Summary'!C68)</f>
        <v>#VALUE!</v>
      </c>
      <c r="D68" s="517" t="e">
        <f ca="1">+IF(AND(ISNUMBER(OFFSET('Water Data'!$D$4,0,10*ROW('Water Data'!D62))),'Data Summary'!BS68="Yes"),100-OFFSET('Water Data'!$D$4,0,10*ROW('Water Data'!D62)),NA())</f>
        <v>#N/A</v>
      </c>
      <c r="E68" s="517" t="e">
        <f ca="1">+IF(AND(ISNUMBER(OFFSET('Water Data'!$D$6,0,10*ROW('Water Data'!D62))),'Data Summary'!BT68="Yes"),OFFSET('Water Data'!$D$6,0,10*ROW('Water Data'!D62)),NA())</f>
        <v>#N/A</v>
      </c>
      <c r="F68" s="517" t="e">
        <f ca="1">+IF(AND(ISNUMBER(OFFSET('Water Data'!$D$9,0,10*ROW('Water Data'!D62))),'Data Summary'!BU68="Yes"),OFFSET('Water Data'!$D$9,0,10*ROW('Water Data'!D62)),NA())</f>
        <v>#N/A</v>
      </c>
      <c r="G68" s="517" t="e">
        <f ca="1">+IF(AND(ISNUMBER(OFFSET('Water Data'!$E$4,0,10*ROW('Water Data'!E62))),'Data Summary'!BV68="Yes"),100-OFFSET('Water Data'!$E$4,0,10*ROW('Water Data'!E62)),NA())</f>
        <v>#N/A</v>
      </c>
      <c r="H68" s="517" t="e">
        <f ca="1">+IF(AND(ISNUMBER(OFFSET('Water Data'!$E$6,0,10*ROW('Water Data'!E62))),'Data Summary'!BW68="Yes"),OFFSET('Water Data'!$E$6,0,10*ROW('Water Data'!E62)),NA())</f>
        <v>#N/A</v>
      </c>
      <c r="I68" s="517" t="e">
        <f ca="1">+IF(AND(ISNUMBER(OFFSET('Water Data'!$E$9,0,10*ROW('Water Data'!E62))),'Data Summary'!BX68="Yes"),OFFSET('Water Data'!$E$9,0,10*ROW('Water Data'!E62)),NA())</f>
        <v>#N/A</v>
      </c>
      <c r="J68" s="517" t="e">
        <f ca="1">+IF(AND(ISNUMBER(OFFSET('Water Data'!$F$4,0,10*ROW('Water Data'!F62))),'Data Summary'!BY68="Yes"),100-OFFSET('Water Data'!$F$4,0,10*ROW('Water Data'!F62)),NA())</f>
        <v>#N/A</v>
      </c>
      <c r="K68" s="517" t="e">
        <f ca="1">+IF(AND(ISNUMBER(OFFSET('Water Data'!$F$6,0,10*ROW('Water Data'!F62))),'Data Summary'!BZ68="Yes"),OFFSET('Water Data'!$F$6,0,10*ROW('Water Data'!F62)),NA())</f>
        <v>#N/A</v>
      </c>
      <c r="L68" s="517" t="e">
        <f ca="1">+IF(AND(ISNUMBER(OFFSET('Water Data'!$F$9,0,10*ROW('Water Data'!F62))),'Data Summary'!CA68="Yes"),OFFSET('Water Data'!$F$9,0,10*ROW('Water Data'!F62)),NA())</f>
        <v>#N/A</v>
      </c>
      <c r="M68" s="517" t="e">
        <f ca="1">+IF(AND(ISNUMBER(OFFSET('Water Data'!$G$4,0,10*ROW('Water Data'!G62))),'Data Summary'!CB68="Yes"),100-OFFSET('Water Data'!$G$4,0,10*ROW('Water Data'!G62)),NA())</f>
        <v>#N/A</v>
      </c>
      <c r="N68" s="517" t="e">
        <f ca="1">+IF(AND(ISNUMBER(OFFSET('Water Data'!$G$6,0,10*ROW('Water Data'!G62))),'Data Summary'!CC68="Yes"),OFFSET('Water Data'!$G$6,0,10*ROW('Water Data'!G62)),NA())</f>
        <v>#N/A</v>
      </c>
      <c r="O68" s="517" t="e">
        <f ca="1">+IF(AND(ISNUMBER(OFFSET('Water Data'!$G$9,0,10*ROW('Water Data'!G62))),'Data Summary'!CD68="Yes"),OFFSET('Water Data'!$G$9,0,10*ROW('Water Data'!G62)),NA())</f>
        <v>#N/A</v>
      </c>
      <c r="P68" s="517" t="e">
        <f ca="1">+IF(AND(ISNUMBER(OFFSET('Water Data'!$H$4,0,10*ROW('Water Data'!H62))),'Data Summary'!CE68="Yes"),100-OFFSET('Water Data'!$H$4,0,10*ROW('Water Data'!H62)),NA())</f>
        <v>#N/A</v>
      </c>
      <c r="Q68" s="517" t="e">
        <f ca="1">+IF(AND(ISNUMBER(OFFSET('Water Data'!$H$6,0,10*ROW('Water Data'!H62))),'Data Summary'!CF68="Yes"),OFFSET('Water Data'!$H$6,0,10*ROW('Water Data'!H62)),NA())</f>
        <v>#N/A</v>
      </c>
      <c r="R68" s="517" t="e">
        <f ca="1">+IF(AND(ISNUMBER(OFFSET('Water Data'!$H$9,0,10*ROW('Water Data'!H62))),'Data Summary'!CG68="Yes"),OFFSET('Water Data'!$H$9,0,10*ROW('Water Data'!H62)),NA())</f>
        <v>#N/A</v>
      </c>
      <c r="S68" s="517" t="e">
        <f ca="1">+IF(AND(ISNUMBER(OFFSET('Water Data'!$I$4,0,10*ROW('Water Data'!I62))),'Data Summary'!CH68="Yes"),100-OFFSET('Water Data'!$I$4,0,10*ROW('Water Data'!I62)),NA())</f>
        <v>#N/A</v>
      </c>
      <c r="T68" s="517" t="e">
        <f ca="1">+IF(AND(ISNUMBER(OFFSET('Water Data'!$I$6,0,10*ROW('Water Data'!I62))),'Data Summary'!CI68="Yes"),OFFSET('Water Data'!$I$6,0,10*ROW('Water Data'!I62)),NA())</f>
        <v>#N/A</v>
      </c>
      <c r="U68" s="517" t="e">
        <f ca="1">+IF(AND(ISNUMBER(OFFSET('Water Data'!$I$9,0,10*ROW('Water Data'!I62))),'Data Summary'!CJ68="Yes"),OFFSET('Water Data'!$I$9,0,10*ROW('Water Data'!I62)),NA())</f>
        <v>#N/A</v>
      </c>
      <c r="V68" s="518" t="e">
        <f ca="1">+IF(AND(ISNUMBER(OFFSET('Sanitation Data'!$D$4,0,10*ROW('Sanitation Data'!D62))),'Data Summary'!CK68="Yes"),100-OFFSET('Sanitation Data'!$D$4,0,10*ROW('Sanitation Data'!D62)),NA())</f>
        <v>#N/A</v>
      </c>
      <c r="W68" s="518" t="e">
        <f ca="1">+IF(AND(ISNUMBER(OFFSET('Sanitation Data'!$D$6,0,10*ROW('Sanitation Data'!D62))),'Data Summary'!CL68="Yes"),OFFSET('Sanitation Data'!$D$6,0,10*ROW('Sanitation Data'!D62)),NA())</f>
        <v>#N/A</v>
      </c>
      <c r="X68" s="518" t="e">
        <f ca="1">+IF(AND(ISNUMBER(OFFSET('Sanitation Data'!$D$10,0,10*ROW('Sanitation Data'!D62))),'Data Summary'!CM68="Yes"),OFFSET('Sanitation Data'!$D$10,0,10*ROW('Sanitation Data'!D62)),NA())</f>
        <v>#N/A</v>
      </c>
      <c r="Y68" s="518" t="e">
        <f ca="1">+IF(AND(ISNUMBER(OFFSET('Sanitation Data'!$D$11,0,10*ROW('Sanitation Data'!D62))),'Data Summary'!CN68="Yes"),OFFSET('Sanitation Data'!$D$11,0,10*ROW('Sanitation Data'!D62)),NA())</f>
        <v>#N/A</v>
      </c>
      <c r="Z68" s="518" t="e">
        <f ca="1">+IF(AND(ISNUMBER(OFFSET('Sanitation Data'!$D$12,0,10*ROW('Sanitation Data'!D62))),'Data Summary'!CO68="Yes"),OFFSET('Sanitation Data'!$D$12,0,10*ROW('Sanitation Data'!D62)),NA())</f>
        <v>#N/A</v>
      </c>
      <c r="AA68" s="518" t="e">
        <f ca="1">+IF(AND(ISNUMBER(OFFSET('Sanitation Data'!$E$4,0,10*ROW('Sanitation Data'!E62))),'Data Summary'!CP68="Yes"),100-OFFSET('Sanitation Data'!$E$4,0,10*ROW('Sanitation Data'!E62)),NA())</f>
        <v>#N/A</v>
      </c>
      <c r="AB68" s="518" t="e">
        <f ca="1">+IF(AND(ISNUMBER(OFFSET('Sanitation Data'!$E$6,0,10*ROW('Sanitation Data'!E62))),'Data Summary'!CQ68="Yes"),OFFSET('Sanitation Data'!$E$6,0,10*ROW('Sanitation Data'!E62)),NA())</f>
        <v>#N/A</v>
      </c>
      <c r="AC68" s="518" t="e">
        <f ca="1">+IF(AND(ISNUMBER(OFFSET('Sanitation Data'!$E$10,0,10*ROW('Sanitation Data'!E62))),'Data Summary'!CR68="Yes"),OFFSET('Sanitation Data'!$E$10,0,10*ROW('Sanitation Data'!E62)),NA())</f>
        <v>#N/A</v>
      </c>
      <c r="AD68" s="518" t="e">
        <f ca="1">+IF(AND(ISNUMBER(OFFSET('Sanitation Data'!$E$11,0,10*ROW('Sanitation Data'!E62))),'Data Summary'!CS68="Yes"),OFFSET('Sanitation Data'!$E$11,0,10*ROW('Sanitation Data'!E62)),NA())</f>
        <v>#N/A</v>
      </c>
      <c r="AE68" s="518" t="e">
        <f ca="1">+IF(AND(ISNUMBER(OFFSET('Sanitation Data'!$E$12,0,10*ROW('Sanitation Data'!E62))),'Data Summary'!CT68="Yes"),OFFSET('Sanitation Data'!$E$12,0,10*ROW('Sanitation Data'!E62)),NA())</f>
        <v>#N/A</v>
      </c>
      <c r="AF68" s="518" t="e">
        <f ca="1">+IF(AND(ISNUMBER(OFFSET('Sanitation Data'!$F$4,0,10*ROW('Sanitation Data'!F62))),'Data Summary'!CU68="Yes"),100-OFFSET('Sanitation Data'!$F$4,0,10*ROW('Sanitation Data'!F62)),NA())</f>
        <v>#N/A</v>
      </c>
      <c r="AG68" s="518" t="e">
        <f ca="1">+IF(AND(ISNUMBER(OFFSET('Sanitation Data'!$F$6,0,10*ROW('Sanitation Data'!F62))),'Data Summary'!CV68="Yes"),OFFSET('Sanitation Data'!$F$6,0,10*ROW('Sanitation Data'!F62)),NA())</f>
        <v>#N/A</v>
      </c>
      <c r="AH68" s="518" t="e">
        <f ca="1">+IF(AND(ISNUMBER(OFFSET('Sanitation Data'!$F$10,0,10*ROW('Sanitation Data'!F62))),'Data Summary'!CW68="Yes"),OFFSET('Sanitation Data'!$F$10,0,10*ROW('Sanitation Data'!F62)),NA())</f>
        <v>#N/A</v>
      </c>
      <c r="AI68" s="518" t="e">
        <f ca="1">+IF(AND(ISNUMBER(OFFSET('Sanitation Data'!$F$11,0,10*ROW('Sanitation Data'!F62))),'Data Summary'!CX68="Yes"),OFFSET('Sanitation Data'!$F$11,0,10*ROW('Sanitation Data'!F62)),NA())</f>
        <v>#N/A</v>
      </c>
      <c r="AJ68" s="518" t="e">
        <f ca="1">+IF(AND(ISNUMBER(OFFSET('Sanitation Data'!$F$12,0,10*ROW('Sanitation Data'!F62))),'Data Summary'!CY68="Yes"),OFFSET('Sanitation Data'!$F$12,0,10*ROW('Sanitation Data'!F62)),NA())</f>
        <v>#N/A</v>
      </c>
      <c r="AK68" s="518" t="e">
        <f ca="1">+IF(AND(ISNUMBER(OFFSET('Sanitation Data'!$G$4,0,10*ROW('Sanitation Data'!G62))),'Data Summary'!CZ68="Yes"),100-OFFSET('Sanitation Data'!$G$4,0,10*ROW('Sanitation Data'!G62)),NA())</f>
        <v>#N/A</v>
      </c>
      <c r="AL68" s="518" t="e">
        <f ca="1">+IF(AND(ISNUMBER(OFFSET('Sanitation Data'!$G$6,0,10*ROW('Sanitation Data'!G62))),'Data Summary'!DA68="Yes"),OFFSET('Sanitation Data'!$G$6,0,10*ROW('Sanitation Data'!G62)),NA())</f>
        <v>#N/A</v>
      </c>
      <c r="AM68" s="518" t="e">
        <f ca="1">+IF(AND(ISNUMBER(OFFSET('Sanitation Data'!$G$10,0,10*ROW('Sanitation Data'!G62))),'Data Summary'!DB68="Yes"),OFFSET('Sanitation Data'!$G$10,0,10*ROW('Sanitation Data'!G62)),NA())</f>
        <v>#N/A</v>
      </c>
      <c r="AN68" s="518" t="e">
        <f ca="1">+IF(AND(ISNUMBER(OFFSET('Sanitation Data'!$G$11,0,10*ROW('Sanitation Data'!G62))),'Data Summary'!DC68="Yes"),OFFSET('Sanitation Data'!$G$11,0,10*ROW('Sanitation Data'!G62)),NA())</f>
        <v>#N/A</v>
      </c>
      <c r="AO68" s="518" t="e">
        <f ca="1">+IF(AND(ISNUMBER(OFFSET('Sanitation Data'!$G$12,0,10*ROW('Sanitation Data'!G62))),'Data Summary'!DD68="Yes"),OFFSET('Sanitation Data'!$G$12,0,10*ROW('Sanitation Data'!G62)),NA())</f>
        <v>#N/A</v>
      </c>
      <c r="AP68" s="518" t="e">
        <f ca="1">+IF(AND(ISNUMBER(OFFSET('Sanitation Data'!$H$4,0,10*ROW('Sanitation Data'!H62))),'Data Summary'!DE68="Yes"),100-OFFSET('Sanitation Data'!$H$4,0,10*ROW('Sanitation Data'!H62)),NA())</f>
        <v>#N/A</v>
      </c>
      <c r="AQ68" s="518" t="e">
        <f ca="1">+IF(AND(ISNUMBER(OFFSET('Sanitation Data'!$H$6,0,10*ROW('Sanitation Data'!H62))),'Data Summary'!DF68="Yes"),OFFSET('Sanitation Data'!$H$6,0,10*ROW('Sanitation Data'!H62)),NA())</f>
        <v>#N/A</v>
      </c>
      <c r="AR68" s="518" t="e">
        <f ca="1">+IF(AND(ISNUMBER(OFFSET('Sanitation Data'!$H$10,0,10*ROW('Sanitation Data'!H62))),'Data Summary'!DG68="Yes"),OFFSET('Sanitation Data'!$H$10,0,10*ROW('Sanitation Data'!H62)),NA())</f>
        <v>#N/A</v>
      </c>
      <c r="AS68" s="518" t="e">
        <f ca="1">+IF(AND(ISNUMBER(OFFSET('Sanitation Data'!$H$11,0,10*ROW('Sanitation Data'!H62))),'Data Summary'!DH68="Yes"),OFFSET('Sanitation Data'!$H$11,0,10*ROW('Sanitation Data'!H62)),NA())</f>
        <v>#N/A</v>
      </c>
      <c r="AT68" s="518" t="e">
        <f ca="1">+IF(AND(ISNUMBER(OFFSET('Sanitation Data'!$H$12,0,10*ROW('Sanitation Data'!H62))),'Data Summary'!DI68="Yes"),OFFSET('Sanitation Data'!$H$12,0,10*ROW('Sanitation Data'!H62)),NA())</f>
        <v>#N/A</v>
      </c>
      <c r="AU68" s="518" t="e">
        <f ca="1">+IF(AND(ISNUMBER(OFFSET('Sanitation Data'!$I$4,0,10*ROW('Sanitation Data'!I62))),'Data Summary'!DJ68="Yes"),100-OFFSET('Sanitation Data'!$I$4,0,10*ROW('Sanitation Data'!I62)),NA())</f>
        <v>#N/A</v>
      </c>
      <c r="AV68" s="518" t="e">
        <f ca="1">+IF(AND(ISNUMBER(OFFSET('Sanitation Data'!$I$6,0,10*ROW('Sanitation Data'!I62))),'Data Summary'!DK68="Yes"),OFFSET('Sanitation Data'!$I$6,0,10*ROW('Sanitation Data'!I62)),NA())</f>
        <v>#N/A</v>
      </c>
      <c r="AW68" s="518" t="e">
        <f ca="1">+IF(AND(ISNUMBER(OFFSET('Sanitation Data'!$I$10,0,10*ROW('Sanitation Data'!I62))),'Data Summary'!DL68="Yes"),OFFSET('Sanitation Data'!$I$10,0,10*ROW('Sanitation Data'!I62)),NA())</f>
        <v>#N/A</v>
      </c>
      <c r="AX68" s="518" t="e">
        <f ca="1">+IF(AND(ISNUMBER(OFFSET('Sanitation Data'!$I$11,0,10*ROW('Sanitation Data'!I62))),'Data Summary'!DM68="Yes"),OFFSET('Sanitation Data'!$I$11,0,10*ROW('Sanitation Data'!I62)),NA())</f>
        <v>#N/A</v>
      </c>
      <c r="AY68" s="518" t="e">
        <f ca="1">+IF(AND(ISNUMBER(OFFSET('Sanitation Data'!$I$12,0,10*ROW('Sanitation Data'!I62))),'Data Summary'!DN68="Yes"),OFFSET('Sanitation Data'!$I$12,0,10*ROW('Sanitation Data'!I62)),NA())</f>
        <v>#N/A</v>
      </c>
      <c r="AZ68" s="519" t="e">
        <f ca="1">+IF(AND(ISNUMBER(OFFSET('Hygiene Data'!$D$5,0,10*ROW('Hygiene Data'!D62))),'Data Summary'!DO68="Yes"),OFFSET('Hygiene Data'!$D$5,0,10*ROW('Hygiene Data'!D62)),NA())</f>
        <v>#N/A</v>
      </c>
      <c r="BA68" s="519" t="e">
        <f ca="1">+IF(AND(ISNUMBER(OFFSET('Hygiene Data'!$D$7,0,10*ROW('Hygiene Data'!D62))),'Data Summary'!DP68="Yes"),OFFSET('Hygiene Data'!$D$7,0,10*ROW('Hygiene Data'!D62)),NA())</f>
        <v>#N/A</v>
      </c>
      <c r="BB68" s="519" t="e">
        <f ca="1">+IF(AND(ISNUMBER(OFFSET('Hygiene Data'!$D$9,0,10*ROW('Hygiene Data'!D62))),'Data Summary'!DQ68="Yes"),OFFSET('Hygiene Data'!$D$9,0,10*ROW('Hygiene Data'!D62)),NA())</f>
        <v>#N/A</v>
      </c>
      <c r="BC68" s="519" t="e">
        <f ca="1">+IF(AND(ISNUMBER(OFFSET('Hygiene Data'!$E$5,0,10*ROW('Hygiene Data'!E62))),'Data Summary'!DR68="Yes"),OFFSET('Hygiene Data'!$E$5,0,10*ROW('Hygiene Data'!E62)),NA())</f>
        <v>#N/A</v>
      </c>
      <c r="BD68" s="519" t="e">
        <f ca="1">+IF(AND(ISNUMBER(OFFSET('Hygiene Data'!$E$7,0,10*ROW('Hygiene Data'!E62))),'Data Summary'!DS68="Yes"),OFFSET('Hygiene Data'!$E$7,0,10*ROW('Hygiene Data'!E62)),NA())</f>
        <v>#N/A</v>
      </c>
      <c r="BE68" s="519" t="e">
        <f ca="1">+IF(AND(ISNUMBER(OFFSET('Hygiene Data'!$E$9,0,10*ROW('Hygiene Data'!E62))),'Data Summary'!DT68="Yes"),OFFSET('Hygiene Data'!$E$9,0,10*ROW('Hygiene Data'!E62)),NA())</f>
        <v>#N/A</v>
      </c>
      <c r="BF68" s="519" t="e">
        <f ca="1">+IF(AND(ISNUMBER(OFFSET('Hygiene Data'!$F$5,0,10*ROW('Hygiene Data'!F62))),'Data Summary'!DU68="Yes"),OFFSET('Hygiene Data'!$F$5,0,10*ROW('Hygiene Data'!F62)),NA())</f>
        <v>#N/A</v>
      </c>
      <c r="BG68" s="519" t="e">
        <f ca="1">+IF(AND(ISNUMBER(OFFSET('Hygiene Data'!$F$7,0,10*ROW('Hygiene Data'!F62))),'Data Summary'!DV68="Yes"),OFFSET('Hygiene Data'!$F$7,0,10*ROW('Hygiene Data'!F62)),NA())</f>
        <v>#N/A</v>
      </c>
      <c r="BH68" s="519" t="e">
        <f ca="1">+IF(AND(ISNUMBER(OFFSET('Hygiene Data'!$F$9,0,10*ROW('Hygiene Data'!F62))),'Data Summary'!DW68="Yes"),OFFSET('Hygiene Data'!$F$9,0,10*ROW('Hygiene Data'!F62)),NA())</f>
        <v>#N/A</v>
      </c>
      <c r="BI68" s="519" t="e">
        <f ca="1">+IF(AND(ISNUMBER(OFFSET('Hygiene Data'!$G$5,0,10*ROW('Hygiene Data'!G62))),'Data Summary'!DX68="Yes"),OFFSET('Hygiene Data'!$G$5,0,10*ROW('Hygiene Data'!G62)),NA())</f>
        <v>#N/A</v>
      </c>
      <c r="BJ68" s="519" t="e">
        <f ca="1">+IF(AND(ISNUMBER(OFFSET('Hygiene Data'!$G$7,0,10*ROW('Hygiene Data'!G62))),'Data Summary'!DY68="Yes"),OFFSET('Hygiene Data'!$G$7,0,10*ROW('Hygiene Data'!G62)),NA())</f>
        <v>#N/A</v>
      </c>
      <c r="BK68" s="519" t="e">
        <f ca="1">+IF(AND(ISNUMBER(OFFSET('Hygiene Data'!$G$9,0,10*ROW('Hygiene Data'!G62))),'Data Summary'!DZ68="Yes"),OFFSET('Hygiene Data'!$G$9,0,10*ROW('Hygiene Data'!G62)),NA())</f>
        <v>#N/A</v>
      </c>
      <c r="BL68" s="519" t="e">
        <f ca="1">+IF(AND(ISNUMBER(OFFSET('Hygiene Data'!$H$5,0,10*ROW('Hygiene Data'!H62))),'Data Summary'!EA68="Yes"),OFFSET('Hygiene Data'!$H$5,0,10*ROW('Hygiene Data'!H62)),NA())</f>
        <v>#N/A</v>
      </c>
      <c r="BM68" s="519" t="e">
        <f ca="1">+IF(AND(ISNUMBER(OFFSET('Hygiene Data'!$H$7,0,10*ROW('Hygiene Data'!H62))),'Data Summary'!EB68="Yes"),OFFSET('Hygiene Data'!$H$7,0,10*ROW('Hygiene Data'!H62)),NA())</f>
        <v>#N/A</v>
      </c>
      <c r="BN68" s="519" t="e">
        <f ca="1">+IF(AND(ISNUMBER(OFFSET('Hygiene Data'!$H$9,0,10*ROW('Hygiene Data'!H62))),'Data Summary'!EC68="Yes"),OFFSET('Hygiene Data'!$H$9,0,10*ROW('Hygiene Data'!H62)),NA())</f>
        <v>#N/A</v>
      </c>
      <c r="BO68" s="519" t="e">
        <f ca="1">+IF(AND(ISNUMBER(OFFSET('Hygiene Data'!$I$5,0,10*ROW('Hygiene Data'!I62))),'Data Summary'!ED68="Yes"),OFFSET('Hygiene Data'!$I$5,0,10*ROW('Hygiene Data'!I62)),NA())</f>
        <v>#N/A</v>
      </c>
      <c r="BP68" s="519" t="e">
        <f ca="1">+IF(AND(ISNUMBER(OFFSET('Hygiene Data'!$I$7,0,10*ROW('Hygiene Data'!I62))),'Data Summary'!EE68="Yes"),OFFSET('Hygiene Data'!$I$7,0,10*ROW('Hygiene Data'!I62)),NA())</f>
        <v>#N/A</v>
      </c>
      <c r="BQ68" s="519" t="e">
        <f ca="1">+IF(AND(ISNUMBER(OFFSET('Hygiene Data'!$I$9,0,10*ROW('Hygiene Data'!I62))),'Data Summary'!EF68="Yes"),OFFSET('Hygiene Data'!$I$9,0,10*ROW('Hygiene Data'!I62)),NA())</f>
        <v>#N/A</v>
      </c>
    </row>
    <row r="69" spans="1:69" x14ac:dyDescent="0.25">
      <c r="A69" s="515" t="e">
        <f ca="1">+RIGHT('Data Summary'!A69,LEN('Data Summary'!A69)-9)</f>
        <v>#VALUE!</v>
      </c>
      <c r="B69" s="489" t="str">
        <f ca="1">+IF(ISTEXT('Data Summary'!B69),'Data Summary'!B69,"")</f>
        <v/>
      </c>
      <c r="C69" s="516" t="e">
        <f ca="1">+VALUE('Data Summary'!C69)</f>
        <v>#VALUE!</v>
      </c>
      <c r="D69" s="517" t="e">
        <f ca="1">+IF(AND(ISNUMBER(OFFSET('Water Data'!$D$4,0,10*ROW('Water Data'!D63))),'Data Summary'!BS69="Yes"),100-OFFSET('Water Data'!$D$4,0,10*ROW('Water Data'!D63)),NA())</f>
        <v>#N/A</v>
      </c>
      <c r="E69" s="517" t="e">
        <f ca="1">+IF(AND(ISNUMBER(OFFSET('Water Data'!$D$6,0,10*ROW('Water Data'!D63))),'Data Summary'!BT69="Yes"),OFFSET('Water Data'!$D$6,0,10*ROW('Water Data'!D63)),NA())</f>
        <v>#N/A</v>
      </c>
      <c r="F69" s="517" t="e">
        <f ca="1">+IF(AND(ISNUMBER(OFFSET('Water Data'!$D$9,0,10*ROW('Water Data'!D63))),'Data Summary'!BU69="Yes"),OFFSET('Water Data'!$D$9,0,10*ROW('Water Data'!D63)),NA())</f>
        <v>#N/A</v>
      </c>
      <c r="G69" s="517" t="e">
        <f ca="1">+IF(AND(ISNUMBER(OFFSET('Water Data'!$E$4,0,10*ROW('Water Data'!E63))),'Data Summary'!BV69="Yes"),100-OFFSET('Water Data'!$E$4,0,10*ROW('Water Data'!E63)),NA())</f>
        <v>#N/A</v>
      </c>
      <c r="H69" s="517" t="e">
        <f ca="1">+IF(AND(ISNUMBER(OFFSET('Water Data'!$E$6,0,10*ROW('Water Data'!E63))),'Data Summary'!BW69="Yes"),OFFSET('Water Data'!$E$6,0,10*ROW('Water Data'!E63)),NA())</f>
        <v>#N/A</v>
      </c>
      <c r="I69" s="517" t="e">
        <f ca="1">+IF(AND(ISNUMBER(OFFSET('Water Data'!$E$9,0,10*ROW('Water Data'!E63))),'Data Summary'!BX69="Yes"),OFFSET('Water Data'!$E$9,0,10*ROW('Water Data'!E63)),NA())</f>
        <v>#N/A</v>
      </c>
      <c r="J69" s="517" t="e">
        <f ca="1">+IF(AND(ISNUMBER(OFFSET('Water Data'!$F$4,0,10*ROW('Water Data'!F63))),'Data Summary'!BY69="Yes"),100-OFFSET('Water Data'!$F$4,0,10*ROW('Water Data'!F63)),NA())</f>
        <v>#N/A</v>
      </c>
      <c r="K69" s="517" t="e">
        <f ca="1">+IF(AND(ISNUMBER(OFFSET('Water Data'!$F$6,0,10*ROW('Water Data'!F63))),'Data Summary'!BZ69="Yes"),OFFSET('Water Data'!$F$6,0,10*ROW('Water Data'!F63)),NA())</f>
        <v>#N/A</v>
      </c>
      <c r="L69" s="517" t="e">
        <f ca="1">+IF(AND(ISNUMBER(OFFSET('Water Data'!$F$9,0,10*ROW('Water Data'!F63))),'Data Summary'!CA69="Yes"),OFFSET('Water Data'!$F$9,0,10*ROW('Water Data'!F63)),NA())</f>
        <v>#N/A</v>
      </c>
      <c r="M69" s="517" t="e">
        <f ca="1">+IF(AND(ISNUMBER(OFFSET('Water Data'!$G$4,0,10*ROW('Water Data'!G63))),'Data Summary'!CB69="Yes"),100-OFFSET('Water Data'!$G$4,0,10*ROW('Water Data'!G63)),NA())</f>
        <v>#N/A</v>
      </c>
      <c r="N69" s="517" t="e">
        <f ca="1">+IF(AND(ISNUMBER(OFFSET('Water Data'!$G$6,0,10*ROW('Water Data'!G63))),'Data Summary'!CC69="Yes"),OFFSET('Water Data'!$G$6,0,10*ROW('Water Data'!G63)),NA())</f>
        <v>#N/A</v>
      </c>
      <c r="O69" s="517" t="e">
        <f ca="1">+IF(AND(ISNUMBER(OFFSET('Water Data'!$G$9,0,10*ROW('Water Data'!G63))),'Data Summary'!CD69="Yes"),OFFSET('Water Data'!$G$9,0,10*ROW('Water Data'!G63)),NA())</f>
        <v>#N/A</v>
      </c>
      <c r="P69" s="517" t="e">
        <f ca="1">+IF(AND(ISNUMBER(OFFSET('Water Data'!$H$4,0,10*ROW('Water Data'!H63))),'Data Summary'!CE69="Yes"),100-OFFSET('Water Data'!$H$4,0,10*ROW('Water Data'!H63)),NA())</f>
        <v>#N/A</v>
      </c>
      <c r="Q69" s="517" t="e">
        <f ca="1">+IF(AND(ISNUMBER(OFFSET('Water Data'!$H$6,0,10*ROW('Water Data'!H63))),'Data Summary'!CF69="Yes"),OFFSET('Water Data'!$H$6,0,10*ROW('Water Data'!H63)),NA())</f>
        <v>#N/A</v>
      </c>
      <c r="R69" s="517" t="e">
        <f ca="1">+IF(AND(ISNUMBER(OFFSET('Water Data'!$H$9,0,10*ROW('Water Data'!H63))),'Data Summary'!CG69="Yes"),OFFSET('Water Data'!$H$9,0,10*ROW('Water Data'!H63)),NA())</f>
        <v>#N/A</v>
      </c>
      <c r="S69" s="517" t="e">
        <f ca="1">+IF(AND(ISNUMBER(OFFSET('Water Data'!$I$4,0,10*ROW('Water Data'!I63))),'Data Summary'!CH69="Yes"),100-OFFSET('Water Data'!$I$4,0,10*ROW('Water Data'!I63)),NA())</f>
        <v>#N/A</v>
      </c>
      <c r="T69" s="517" t="e">
        <f ca="1">+IF(AND(ISNUMBER(OFFSET('Water Data'!$I$6,0,10*ROW('Water Data'!I63))),'Data Summary'!CI69="Yes"),OFFSET('Water Data'!$I$6,0,10*ROW('Water Data'!I63)),NA())</f>
        <v>#N/A</v>
      </c>
      <c r="U69" s="517" t="e">
        <f ca="1">+IF(AND(ISNUMBER(OFFSET('Water Data'!$I$9,0,10*ROW('Water Data'!I63))),'Data Summary'!CJ69="Yes"),OFFSET('Water Data'!$I$9,0,10*ROW('Water Data'!I63)),NA())</f>
        <v>#N/A</v>
      </c>
      <c r="V69" s="518" t="e">
        <f ca="1">+IF(AND(ISNUMBER(OFFSET('Sanitation Data'!$D$4,0,10*ROW('Sanitation Data'!D63))),'Data Summary'!CK69="Yes"),100-OFFSET('Sanitation Data'!$D$4,0,10*ROW('Sanitation Data'!D63)),NA())</f>
        <v>#N/A</v>
      </c>
      <c r="W69" s="518" t="e">
        <f ca="1">+IF(AND(ISNUMBER(OFFSET('Sanitation Data'!$D$6,0,10*ROW('Sanitation Data'!D63))),'Data Summary'!CL69="Yes"),OFFSET('Sanitation Data'!$D$6,0,10*ROW('Sanitation Data'!D63)),NA())</f>
        <v>#N/A</v>
      </c>
      <c r="X69" s="518" t="e">
        <f ca="1">+IF(AND(ISNUMBER(OFFSET('Sanitation Data'!$D$10,0,10*ROW('Sanitation Data'!D63))),'Data Summary'!CM69="Yes"),OFFSET('Sanitation Data'!$D$10,0,10*ROW('Sanitation Data'!D63)),NA())</f>
        <v>#N/A</v>
      </c>
      <c r="Y69" s="518" t="e">
        <f ca="1">+IF(AND(ISNUMBER(OFFSET('Sanitation Data'!$D$11,0,10*ROW('Sanitation Data'!D63))),'Data Summary'!CN69="Yes"),OFFSET('Sanitation Data'!$D$11,0,10*ROW('Sanitation Data'!D63)),NA())</f>
        <v>#N/A</v>
      </c>
      <c r="Z69" s="518" t="e">
        <f ca="1">+IF(AND(ISNUMBER(OFFSET('Sanitation Data'!$D$12,0,10*ROW('Sanitation Data'!D63))),'Data Summary'!CO69="Yes"),OFFSET('Sanitation Data'!$D$12,0,10*ROW('Sanitation Data'!D63)),NA())</f>
        <v>#N/A</v>
      </c>
      <c r="AA69" s="518" t="e">
        <f ca="1">+IF(AND(ISNUMBER(OFFSET('Sanitation Data'!$E$4,0,10*ROW('Sanitation Data'!E63))),'Data Summary'!CP69="Yes"),100-OFFSET('Sanitation Data'!$E$4,0,10*ROW('Sanitation Data'!E63)),NA())</f>
        <v>#N/A</v>
      </c>
      <c r="AB69" s="518" t="e">
        <f ca="1">+IF(AND(ISNUMBER(OFFSET('Sanitation Data'!$E$6,0,10*ROW('Sanitation Data'!E63))),'Data Summary'!CQ69="Yes"),OFFSET('Sanitation Data'!$E$6,0,10*ROW('Sanitation Data'!E63)),NA())</f>
        <v>#N/A</v>
      </c>
      <c r="AC69" s="518" t="e">
        <f ca="1">+IF(AND(ISNUMBER(OFFSET('Sanitation Data'!$E$10,0,10*ROW('Sanitation Data'!E63))),'Data Summary'!CR69="Yes"),OFFSET('Sanitation Data'!$E$10,0,10*ROW('Sanitation Data'!E63)),NA())</f>
        <v>#N/A</v>
      </c>
      <c r="AD69" s="518" t="e">
        <f ca="1">+IF(AND(ISNUMBER(OFFSET('Sanitation Data'!$E$11,0,10*ROW('Sanitation Data'!E63))),'Data Summary'!CS69="Yes"),OFFSET('Sanitation Data'!$E$11,0,10*ROW('Sanitation Data'!E63)),NA())</f>
        <v>#N/A</v>
      </c>
      <c r="AE69" s="518" t="e">
        <f ca="1">+IF(AND(ISNUMBER(OFFSET('Sanitation Data'!$E$12,0,10*ROW('Sanitation Data'!E63))),'Data Summary'!CT69="Yes"),OFFSET('Sanitation Data'!$E$12,0,10*ROW('Sanitation Data'!E63)),NA())</f>
        <v>#N/A</v>
      </c>
      <c r="AF69" s="518" t="e">
        <f ca="1">+IF(AND(ISNUMBER(OFFSET('Sanitation Data'!$F$4,0,10*ROW('Sanitation Data'!F63))),'Data Summary'!CU69="Yes"),100-OFFSET('Sanitation Data'!$F$4,0,10*ROW('Sanitation Data'!F63)),NA())</f>
        <v>#N/A</v>
      </c>
      <c r="AG69" s="518" t="e">
        <f ca="1">+IF(AND(ISNUMBER(OFFSET('Sanitation Data'!$F$6,0,10*ROW('Sanitation Data'!F63))),'Data Summary'!CV69="Yes"),OFFSET('Sanitation Data'!$F$6,0,10*ROW('Sanitation Data'!F63)),NA())</f>
        <v>#N/A</v>
      </c>
      <c r="AH69" s="518" t="e">
        <f ca="1">+IF(AND(ISNUMBER(OFFSET('Sanitation Data'!$F$10,0,10*ROW('Sanitation Data'!F63))),'Data Summary'!CW69="Yes"),OFFSET('Sanitation Data'!$F$10,0,10*ROW('Sanitation Data'!F63)),NA())</f>
        <v>#N/A</v>
      </c>
      <c r="AI69" s="518" t="e">
        <f ca="1">+IF(AND(ISNUMBER(OFFSET('Sanitation Data'!$F$11,0,10*ROW('Sanitation Data'!F63))),'Data Summary'!CX69="Yes"),OFFSET('Sanitation Data'!$F$11,0,10*ROW('Sanitation Data'!F63)),NA())</f>
        <v>#N/A</v>
      </c>
      <c r="AJ69" s="518" t="e">
        <f ca="1">+IF(AND(ISNUMBER(OFFSET('Sanitation Data'!$F$12,0,10*ROW('Sanitation Data'!F63))),'Data Summary'!CY69="Yes"),OFFSET('Sanitation Data'!$F$12,0,10*ROW('Sanitation Data'!F63)),NA())</f>
        <v>#N/A</v>
      </c>
      <c r="AK69" s="518" t="e">
        <f ca="1">+IF(AND(ISNUMBER(OFFSET('Sanitation Data'!$G$4,0,10*ROW('Sanitation Data'!G63))),'Data Summary'!CZ69="Yes"),100-OFFSET('Sanitation Data'!$G$4,0,10*ROW('Sanitation Data'!G63)),NA())</f>
        <v>#N/A</v>
      </c>
      <c r="AL69" s="518" t="e">
        <f ca="1">+IF(AND(ISNUMBER(OFFSET('Sanitation Data'!$G$6,0,10*ROW('Sanitation Data'!G63))),'Data Summary'!DA69="Yes"),OFFSET('Sanitation Data'!$G$6,0,10*ROW('Sanitation Data'!G63)),NA())</f>
        <v>#N/A</v>
      </c>
      <c r="AM69" s="518" t="e">
        <f ca="1">+IF(AND(ISNUMBER(OFFSET('Sanitation Data'!$G$10,0,10*ROW('Sanitation Data'!G63))),'Data Summary'!DB69="Yes"),OFFSET('Sanitation Data'!$G$10,0,10*ROW('Sanitation Data'!G63)),NA())</f>
        <v>#N/A</v>
      </c>
      <c r="AN69" s="518" t="e">
        <f ca="1">+IF(AND(ISNUMBER(OFFSET('Sanitation Data'!$G$11,0,10*ROW('Sanitation Data'!G63))),'Data Summary'!DC69="Yes"),OFFSET('Sanitation Data'!$G$11,0,10*ROW('Sanitation Data'!G63)),NA())</f>
        <v>#N/A</v>
      </c>
      <c r="AO69" s="518" t="e">
        <f ca="1">+IF(AND(ISNUMBER(OFFSET('Sanitation Data'!$G$12,0,10*ROW('Sanitation Data'!G63))),'Data Summary'!DD69="Yes"),OFFSET('Sanitation Data'!$G$12,0,10*ROW('Sanitation Data'!G63)),NA())</f>
        <v>#N/A</v>
      </c>
      <c r="AP69" s="518" t="e">
        <f ca="1">+IF(AND(ISNUMBER(OFFSET('Sanitation Data'!$H$4,0,10*ROW('Sanitation Data'!H63))),'Data Summary'!DE69="Yes"),100-OFFSET('Sanitation Data'!$H$4,0,10*ROW('Sanitation Data'!H63)),NA())</f>
        <v>#N/A</v>
      </c>
      <c r="AQ69" s="518" t="e">
        <f ca="1">+IF(AND(ISNUMBER(OFFSET('Sanitation Data'!$H$6,0,10*ROW('Sanitation Data'!H63))),'Data Summary'!DF69="Yes"),OFFSET('Sanitation Data'!$H$6,0,10*ROW('Sanitation Data'!H63)),NA())</f>
        <v>#N/A</v>
      </c>
      <c r="AR69" s="518" t="e">
        <f ca="1">+IF(AND(ISNUMBER(OFFSET('Sanitation Data'!$H$10,0,10*ROW('Sanitation Data'!H63))),'Data Summary'!DG69="Yes"),OFFSET('Sanitation Data'!$H$10,0,10*ROW('Sanitation Data'!H63)),NA())</f>
        <v>#N/A</v>
      </c>
      <c r="AS69" s="518" t="e">
        <f ca="1">+IF(AND(ISNUMBER(OFFSET('Sanitation Data'!$H$11,0,10*ROW('Sanitation Data'!H63))),'Data Summary'!DH69="Yes"),OFFSET('Sanitation Data'!$H$11,0,10*ROW('Sanitation Data'!H63)),NA())</f>
        <v>#N/A</v>
      </c>
      <c r="AT69" s="518" t="e">
        <f ca="1">+IF(AND(ISNUMBER(OFFSET('Sanitation Data'!$H$12,0,10*ROW('Sanitation Data'!H63))),'Data Summary'!DI69="Yes"),OFFSET('Sanitation Data'!$H$12,0,10*ROW('Sanitation Data'!H63)),NA())</f>
        <v>#N/A</v>
      </c>
      <c r="AU69" s="518" t="e">
        <f ca="1">+IF(AND(ISNUMBER(OFFSET('Sanitation Data'!$I$4,0,10*ROW('Sanitation Data'!I63))),'Data Summary'!DJ69="Yes"),100-OFFSET('Sanitation Data'!$I$4,0,10*ROW('Sanitation Data'!I63)),NA())</f>
        <v>#N/A</v>
      </c>
      <c r="AV69" s="518" t="e">
        <f ca="1">+IF(AND(ISNUMBER(OFFSET('Sanitation Data'!$I$6,0,10*ROW('Sanitation Data'!I63))),'Data Summary'!DK69="Yes"),OFFSET('Sanitation Data'!$I$6,0,10*ROW('Sanitation Data'!I63)),NA())</f>
        <v>#N/A</v>
      </c>
      <c r="AW69" s="518" t="e">
        <f ca="1">+IF(AND(ISNUMBER(OFFSET('Sanitation Data'!$I$10,0,10*ROW('Sanitation Data'!I63))),'Data Summary'!DL69="Yes"),OFFSET('Sanitation Data'!$I$10,0,10*ROW('Sanitation Data'!I63)),NA())</f>
        <v>#N/A</v>
      </c>
      <c r="AX69" s="518" t="e">
        <f ca="1">+IF(AND(ISNUMBER(OFFSET('Sanitation Data'!$I$11,0,10*ROW('Sanitation Data'!I63))),'Data Summary'!DM69="Yes"),OFFSET('Sanitation Data'!$I$11,0,10*ROW('Sanitation Data'!I63)),NA())</f>
        <v>#N/A</v>
      </c>
      <c r="AY69" s="518" t="e">
        <f ca="1">+IF(AND(ISNUMBER(OFFSET('Sanitation Data'!$I$12,0,10*ROW('Sanitation Data'!I63))),'Data Summary'!DN69="Yes"),OFFSET('Sanitation Data'!$I$12,0,10*ROW('Sanitation Data'!I63)),NA())</f>
        <v>#N/A</v>
      </c>
      <c r="AZ69" s="519" t="e">
        <f ca="1">+IF(AND(ISNUMBER(OFFSET('Hygiene Data'!$D$5,0,10*ROW('Hygiene Data'!D63))),'Data Summary'!DO69="Yes"),OFFSET('Hygiene Data'!$D$5,0,10*ROW('Hygiene Data'!D63)),NA())</f>
        <v>#N/A</v>
      </c>
      <c r="BA69" s="519" t="e">
        <f ca="1">+IF(AND(ISNUMBER(OFFSET('Hygiene Data'!$D$7,0,10*ROW('Hygiene Data'!D63))),'Data Summary'!DP69="Yes"),OFFSET('Hygiene Data'!$D$7,0,10*ROW('Hygiene Data'!D63)),NA())</f>
        <v>#N/A</v>
      </c>
      <c r="BB69" s="519" t="e">
        <f ca="1">+IF(AND(ISNUMBER(OFFSET('Hygiene Data'!$D$9,0,10*ROW('Hygiene Data'!D63))),'Data Summary'!DQ69="Yes"),OFFSET('Hygiene Data'!$D$9,0,10*ROW('Hygiene Data'!D63)),NA())</f>
        <v>#N/A</v>
      </c>
      <c r="BC69" s="519" t="e">
        <f ca="1">+IF(AND(ISNUMBER(OFFSET('Hygiene Data'!$E$5,0,10*ROW('Hygiene Data'!E63))),'Data Summary'!DR69="Yes"),OFFSET('Hygiene Data'!$E$5,0,10*ROW('Hygiene Data'!E63)),NA())</f>
        <v>#N/A</v>
      </c>
      <c r="BD69" s="519" t="e">
        <f ca="1">+IF(AND(ISNUMBER(OFFSET('Hygiene Data'!$E$7,0,10*ROW('Hygiene Data'!E63))),'Data Summary'!DS69="Yes"),OFFSET('Hygiene Data'!$E$7,0,10*ROW('Hygiene Data'!E63)),NA())</f>
        <v>#N/A</v>
      </c>
      <c r="BE69" s="519" t="e">
        <f ca="1">+IF(AND(ISNUMBER(OFFSET('Hygiene Data'!$E$9,0,10*ROW('Hygiene Data'!E63))),'Data Summary'!DT69="Yes"),OFFSET('Hygiene Data'!$E$9,0,10*ROW('Hygiene Data'!E63)),NA())</f>
        <v>#N/A</v>
      </c>
      <c r="BF69" s="519" t="e">
        <f ca="1">+IF(AND(ISNUMBER(OFFSET('Hygiene Data'!$F$5,0,10*ROW('Hygiene Data'!F63))),'Data Summary'!DU69="Yes"),OFFSET('Hygiene Data'!$F$5,0,10*ROW('Hygiene Data'!F63)),NA())</f>
        <v>#N/A</v>
      </c>
      <c r="BG69" s="519" t="e">
        <f ca="1">+IF(AND(ISNUMBER(OFFSET('Hygiene Data'!$F$7,0,10*ROW('Hygiene Data'!F63))),'Data Summary'!DV69="Yes"),OFFSET('Hygiene Data'!$F$7,0,10*ROW('Hygiene Data'!F63)),NA())</f>
        <v>#N/A</v>
      </c>
      <c r="BH69" s="519" t="e">
        <f ca="1">+IF(AND(ISNUMBER(OFFSET('Hygiene Data'!$F$9,0,10*ROW('Hygiene Data'!F63))),'Data Summary'!DW69="Yes"),OFFSET('Hygiene Data'!$F$9,0,10*ROW('Hygiene Data'!F63)),NA())</f>
        <v>#N/A</v>
      </c>
      <c r="BI69" s="519" t="e">
        <f ca="1">+IF(AND(ISNUMBER(OFFSET('Hygiene Data'!$G$5,0,10*ROW('Hygiene Data'!G63))),'Data Summary'!DX69="Yes"),OFFSET('Hygiene Data'!$G$5,0,10*ROW('Hygiene Data'!G63)),NA())</f>
        <v>#N/A</v>
      </c>
      <c r="BJ69" s="519" t="e">
        <f ca="1">+IF(AND(ISNUMBER(OFFSET('Hygiene Data'!$G$7,0,10*ROW('Hygiene Data'!G63))),'Data Summary'!DY69="Yes"),OFFSET('Hygiene Data'!$G$7,0,10*ROW('Hygiene Data'!G63)),NA())</f>
        <v>#N/A</v>
      </c>
      <c r="BK69" s="519" t="e">
        <f ca="1">+IF(AND(ISNUMBER(OFFSET('Hygiene Data'!$G$9,0,10*ROW('Hygiene Data'!G63))),'Data Summary'!DZ69="Yes"),OFFSET('Hygiene Data'!$G$9,0,10*ROW('Hygiene Data'!G63)),NA())</f>
        <v>#N/A</v>
      </c>
      <c r="BL69" s="519" t="e">
        <f ca="1">+IF(AND(ISNUMBER(OFFSET('Hygiene Data'!$H$5,0,10*ROW('Hygiene Data'!H63))),'Data Summary'!EA69="Yes"),OFFSET('Hygiene Data'!$H$5,0,10*ROW('Hygiene Data'!H63)),NA())</f>
        <v>#N/A</v>
      </c>
      <c r="BM69" s="519" t="e">
        <f ca="1">+IF(AND(ISNUMBER(OFFSET('Hygiene Data'!$H$7,0,10*ROW('Hygiene Data'!H63))),'Data Summary'!EB69="Yes"),OFFSET('Hygiene Data'!$H$7,0,10*ROW('Hygiene Data'!H63)),NA())</f>
        <v>#N/A</v>
      </c>
      <c r="BN69" s="519" t="e">
        <f ca="1">+IF(AND(ISNUMBER(OFFSET('Hygiene Data'!$H$9,0,10*ROW('Hygiene Data'!H63))),'Data Summary'!EC69="Yes"),OFFSET('Hygiene Data'!$H$9,0,10*ROW('Hygiene Data'!H63)),NA())</f>
        <v>#N/A</v>
      </c>
      <c r="BO69" s="519" t="e">
        <f ca="1">+IF(AND(ISNUMBER(OFFSET('Hygiene Data'!$I$5,0,10*ROW('Hygiene Data'!I63))),'Data Summary'!ED69="Yes"),OFFSET('Hygiene Data'!$I$5,0,10*ROW('Hygiene Data'!I63)),NA())</f>
        <v>#N/A</v>
      </c>
      <c r="BP69" s="519" t="e">
        <f ca="1">+IF(AND(ISNUMBER(OFFSET('Hygiene Data'!$I$7,0,10*ROW('Hygiene Data'!I63))),'Data Summary'!EE69="Yes"),OFFSET('Hygiene Data'!$I$7,0,10*ROW('Hygiene Data'!I63)),NA())</f>
        <v>#N/A</v>
      </c>
      <c r="BQ69" s="519" t="e">
        <f ca="1">+IF(AND(ISNUMBER(OFFSET('Hygiene Data'!$I$9,0,10*ROW('Hygiene Data'!I63))),'Data Summary'!EF69="Yes"),OFFSET('Hygiene Data'!$I$9,0,10*ROW('Hygiene Data'!I63)),NA())</f>
        <v>#N/A</v>
      </c>
    </row>
    <row r="70" spans="1:69" x14ac:dyDescent="0.25">
      <c r="A70" s="515" t="e">
        <f ca="1">+RIGHT('Data Summary'!A70,LEN('Data Summary'!A70)-9)</f>
        <v>#VALUE!</v>
      </c>
      <c r="B70" s="489" t="str">
        <f ca="1">+IF(ISTEXT('Data Summary'!B70),'Data Summary'!B70,"")</f>
        <v/>
      </c>
      <c r="C70" s="516" t="e">
        <f ca="1">+VALUE('Data Summary'!C70)</f>
        <v>#VALUE!</v>
      </c>
      <c r="D70" s="517" t="e">
        <f ca="1">+IF(AND(ISNUMBER(OFFSET('Water Data'!$D$4,0,10*ROW('Water Data'!D64))),'Data Summary'!BS70="Yes"),100-OFFSET('Water Data'!$D$4,0,10*ROW('Water Data'!D64)),NA())</f>
        <v>#N/A</v>
      </c>
      <c r="E70" s="517" t="e">
        <f ca="1">+IF(AND(ISNUMBER(OFFSET('Water Data'!$D$6,0,10*ROW('Water Data'!D64))),'Data Summary'!BT70="Yes"),OFFSET('Water Data'!$D$6,0,10*ROW('Water Data'!D64)),NA())</f>
        <v>#N/A</v>
      </c>
      <c r="F70" s="517" t="e">
        <f ca="1">+IF(AND(ISNUMBER(OFFSET('Water Data'!$D$9,0,10*ROW('Water Data'!D64))),'Data Summary'!BU70="Yes"),OFFSET('Water Data'!$D$9,0,10*ROW('Water Data'!D64)),NA())</f>
        <v>#N/A</v>
      </c>
      <c r="G70" s="517" t="e">
        <f ca="1">+IF(AND(ISNUMBER(OFFSET('Water Data'!$E$4,0,10*ROW('Water Data'!E64))),'Data Summary'!BV70="Yes"),100-OFFSET('Water Data'!$E$4,0,10*ROW('Water Data'!E64)),NA())</f>
        <v>#N/A</v>
      </c>
      <c r="H70" s="517" t="e">
        <f ca="1">+IF(AND(ISNUMBER(OFFSET('Water Data'!$E$6,0,10*ROW('Water Data'!E64))),'Data Summary'!BW70="Yes"),OFFSET('Water Data'!$E$6,0,10*ROW('Water Data'!E64)),NA())</f>
        <v>#N/A</v>
      </c>
      <c r="I70" s="517" t="e">
        <f ca="1">+IF(AND(ISNUMBER(OFFSET('Water Data'!$E$9,0,10*ROW('Water Data'!E64))),'Data Summary'!BX70="Yes"),OFFSET('Water Data'!$E$9,0,10*ROW('Water Data'!E64)),NA())</f>
        <v>#N/A</v>
      </c>
      <c r="J70" s="517" t="e">
        <f ca="1">+IF(AND(ISNUMBER(OFFSET('Water Data'!$F$4,0,10*ROW('Water Data'!F64))),'Data Summary'!BY70="Yes"),100-OFFSET('Water Data'!$F$4,0,10*ROW('Water Data'!F64)),NA())</f>
        <v>#N/A</v>
      </c>
      <c r="K70" s="517" t="e">
        <f ca="1">+IF(AND(ISNUMBER(OFFSET('Water Data'!$F$6,0,10*ROW('Water Data'!F64))),'Data Summary'!BZ70="Yes"),OFFSET('Water Data'!$F$6,0,10*ROW('Water Data'!F64)),NA())</f>
        <v>#N/A</v>
      </c>
      <c r="L70" s="517" t="e">
        <f ca="1">+IF(AND(ISNUMBER(OFFSET('Water Data'!$F$9,0,10*ROW('Water Data'!F64))),'Data Summary'!CA70="Yes"),OFFSET('Water Data'!$F$9,0,10*ROW('Water Data'!F64)),NA())</f>
        <v>#N/A</v>
      </c>
      <c r="M70" s="517" t="e">
        <f ca="1">+IF(AND(ISNUMBER(OFFSET('Water Data'!$G$4,0,10*ROW('Water Data'!G64))),'Data Summary'!CB70="Yes"),100-OFFSET('Water Data'!$G$4,0,10*ROW('Water Data'!G64)),NA())</f>
        <v>#N/A</v>
      </c>
      <c r="N70" s="517" t="e">
        <f ca="1">+IF(AND(ISNUMBER(OFFSET('Water Data'!$G$6,0,10*ROW('Water Data'!G64))),'Data Summary'!CC70="Yes"),OFFSET('Water Data'!$G$6,0,10*ROW('Water Data'!G64)),NA())</f>
        <v>#N/A</v>
      </c>
      <c r="O70" s="517" t="e">
        <f ca="1">+IF(AND(ISNUMBER(OFFSET('Water Data'!$G$9,0,10*ROW('Water Data'!G64))),'Data Summary'!CD70="Yes"),OFFSET('Water Data'!$G$9,0,10*ROW('Water Data'!G64)),NA())</f>
        <v>#N/A</v>
      </c>
      <c r="P70" s="517" t="e">
        <f ca="1">+IF(AND(ISNUMBER(OFFSET('Water Data'!$H$4,0,10*ROW('Water Data'!H64))),'Data Summary'!CE70="Yes"),100-OFFSET('Water Data'!$H$4,0,10*ROW('Water Data'!H64)),NA())</f>
        <v>#N/A</v>
      </c>
      <c r="Q70" s="517" t="e">
        <f ca="1">+IF(AND(ISNUMBER(OFFSET('Water Data'!$H$6,0,10*ROW('Water Data'!H64))),'Data Summary'!CF70="Yes"),OFFSET('Water Data'!$H$6,0,10*ROW('Water Data'!H64)),NA())</f>
        <v>#N/A</v>
      </c>
      <c r="R70" s="517" t="e">
        <f ca="1">+IF(AND(ISNUMBER(OFFSET('Water Data'!$H$9,0,10*ROW('Water Data'!H64))),'Data Summary'!CG70="Yes"),OFFSET('Water Data'!$H$9,0,10*ROW('Water Data'!H64)),NA())</f>
        <v>#N/A</v>
      </c>
      <c r="S70" s="517" t="e">
        <f ca="1">+IF(AND(ISNUMBER(OFFSET('Water Data'!$I$4,0,10*ROW('Water Data'!I64))),'Data Summary'!CH70="Yes"),100-OFFSET('Water Data'!$I$4,0,10*ROW('Water Data'!I64)),NA())</f>
        <v>#N/A</v>
      </c>
      <c r="T70" s="517" t="e">
        <f ca="1">+IF(AND(ISNUMBER(OFFSET('Water Data'!$I$6,0,10*ROW('Water Data'!I64))),'Data Summary'!CI70="Yes"),OFFSET('Water Data'!$I$6,0,10*ROW('Water Data'!I64)),NA())</f>
        <v>#N/A</v>
      </c>
      <c r="U70" s="517" t="e">
        <f ca="1">+IF(AND(ISNUMBER(OFFSET('Water Data'!$I$9,0,10*ROW('Water Data'!I64))),'Data Summary'!CJ70="Yes"),OFFSET('Water Data'!$I$9,0,10*ROW('Water Data'!I64)),NA())</f>
        <v>#N/A</v>
      </c>
      <c r="V70" s="518" t="e">
        <f ca="1">+IF(AND(ISNUMBER(OFFSET('Sanitation Data'!$D$4,0,10*ROW('Sanitation Data'!D64))),'Data Summary'!CK70="Yes"),100-OFFSET('Sanitation Data'!$D$4,0,10*ROW('Sanitation Data'!D64)),NA())</f>
        <v>#N/A</v>
      </c>
      <c r="W70" s="518" t="e">
        <f ca="1">+IF(AND(ISNUMBER(OFFSET('Sanitation Data'!$D$6,0,10*ROW('Sanitation Data'!D64))),'Data Summary'!CL70="Yes"),OFFSET('Sanitation Data'!$D$6,0,10*ROW('Sanitation Data'!D64)),NA())</f>
        <v>#N/A</v>
      </c>
      <c r="X70" s="518" t="e">
        <f ca="1">+IF(AND(ISNUMBER(OFFSET('Sanitation Data'!$D$10,0,10*ROW('Sanitation Data'!D64))),'Data Summary'!CM70="Yes"),OFFSET('Sanitation Data'!$D$10,0,10*ROW('Sanitation Data'!D64)),NA())</f>
        <v>#N/A</v>
      </c>
      <c r="Y70" s="518" t="e">
        <f ca="1">+IF(AND(ISNUMBER(OFFSET('Sanitation Data'!$D$11,0,10*ROW('Sanitation Data'!D64))),'Data Summary'!CN70="Yes"),OFFSET('Sanitation Data'!$D$11,0,10*ROW('Sanitation Data'!D64)),NA())</f>
        <v>#N/A</v>
      </c>
      <c r="Z70" s="518" t="e">
        <f ca="1">+IF(AND(ISNUMBER(OFFSET('Sanitation Data'!$D$12,0,10*ROW('Sanitation Data'!D64))),'Data Summary'!CO70="Yes"),OFFSET('Sanitation Data'!$D$12,0,10*ROW('Sanitation Data'!D64)),NA())</f>
        <v>#N/A</v>
      </c>
      <c r="AA70" s="518" t="e">
        <f ca="1">+IF(AND(ISNUMBER(OFFSET('Sanitation Data'!$E$4,0,10*ROW('Sanitation Data'!E64))),'Data Summary'!CP70="Yes"),100-OFFSET('Sanitation Data'!$E$4,0,10*ROW('Sanitation Data'!E64)),NA())</f>
        <v>#N/A</v>
      </c>
      <c r="AB70" s="518" t="e">
        <f ca="1">+IF(AND(ISNUMBER(OFFSET('Sanitation Data'!$E$6,0,10*ROW('Sanitation Data'!E64))),'Data Summary'!CQ70="Yes"),OFFSET('Sanitation Data'!$E$6,0,10*ROW('Sanitation Data'!E64)),NA())</f>
        <v>#N/A</v>
      </c>
      <c r="AC70" s="518" t="e">
        <f ca="1">+IF(AND(ISNUMBER(OFFSET('Sanitation Data'!$E$10,0,10*ROW('Sanitation Data'!E64))),'Data Summary'!CR70="Yes"),OFFSET('Sanitation Data'!$E$10,0,10*ROW('Sanitation Data'!E64)),NA())</f>
        <v>#N/A</v>
      </c>
      <c r="AD70" s="518" t="e">
        <f ca="1">+IF(AND(ISNUMBER(OFFSET('Sanitation Data'!$E$11,0,10*ROW('Sanitation Data'!E64))),'Data Summary'!CS70="Yes"),OFFSET('Sanitation Data'!$E$11,0,10*ROW('Sanitation Data'!E64)),NA())</f>
        <v>#N/A</v>
      </c>
      <c r="AE70" s="518" t="e">
        <f ca="1">+IF(AND(ISNUMBER(OFFSET('Sanitation Data'!$E$12,0,10*ROW('Sanitation Data'!E64))),'Data Summary'!CT70="Yes"),OFFSET('Sanitation Data'!$E$12,0,10*ROW('Sanitation Data'!E64)),NA())</f>
        <v>#N/A</v>
      </c>
      <c r="AF70" s="518" t="e">
        <f ca="1">+IF(AND(ISNUMBER(OFFSET('Sanitation Data'!$F$4,0,10*ROW('Sanitation Data'!F64))),'Data Summary'!CU70="Yes"),100-OFFSET('Sanitation Data'!$F$4,0,10*ROW('Sanitation Data'!F64)),NA())</f>
        <v>#N/A</v>
      </c>
      <c r="AG70" s="518" t="e">
        <f ca="1">+IF(AND(ISNUMBER(OFFSET('Sanitation Data'!$F$6,0,10*ROW('Sanitation Data'!F64))),'Data Summary'!CV70="Yes"),OFFSET('Sanitation Data'!$F$6,0,10*ROW('Sanitation Data'!F64)),NA())</f>
        <v>#N/A</v>
      </c>
      <c r="AH70" s="518" t="e">
        <f ca="1">+IF(AND(ISNUMBER(OFFSET('Sanitation Data'!$F$10,0,10*ROW('Sanitation Data'!F64))),'Data Summary'!CW70="Yes"),OFFSET('Sanitation Data'!$F$10,0,10*ROW('Sanitation Data'!F64)),NA())</f>
        <v>#N/A</v>
      </c>
      <c r="AI70" s="518" t="e">
        <f ca="1">+IF(AND(ISNUMBER(OFFSET('Sanitation Data'!$F$11,0,10*ROW('Sanitation Data'!F64))),'Data Summary'!CX70="Yes"),OFFSET('Sanitation Data'!$F$11,0,10*ROW('Sanitation Data'!F64)),NA())</f>
        <v>#N/A</v>
      </c>
      <c r="AJ70" s="518" t="e">
        <f ca="1">+IF(AND(ISNUMBER(OFFSET('Sanitation Data'!$F$12,0,10*ROW('Sanitation Data'!F64))),'Data Summary'!CY70="Yes"),OFFSET('Sanitation Data'!$F$12,0,10*ROW('Sanitation Data'!F64)),NA())</f>
        <v>#N/A</v>
      </c>
      <c r="AK70" s="518" t="e">
        <f ca="1">+IF(AND(ISNUMBER(OFFSET('Sanitation Data'!$G$4,0,10*ROW('Sanitation Data'!G64))),'Data Summary'!CZ70="Yes"),100-OFFSET('Sanitation Data'!$G$4,0,10*ROW('Sanitation Data'!G64)),NA())</f>
        <v>#N/A</v>
      </c>
      <c r="AL70" s="518" t="e">
        <f ca="1">+IF(AND(ISNUMBER(OFFSET('Sanitation Data'!$G$6,0,10*ROW('Sanitation Data'!G64))),'Data Summary'!DA70="Yes"),OFFSET('Sanitation Data'!$G$6,0,10*ROW('Sanitation Data'!G64)),NA())</f>
        <v>#N/A</v>
      </c>
      <c r="AM70" s="518" t="e">
        <f ca="1">+IF(AND(ISNUMBER(OFFSET('Sanitation Data'!$G$10,0,10*ROW('Sanitation Data'!G64))),'Data Summary'!DB70="Yes"),OFFSET('Sanitation Data'!$G$10,0,10*ROW('Sanitation Data'!G64)),NA())</f>
        <v>#N/A</v>
      </c>
      <c r="AN70" s="518" t="e">
        <f ca="1">+IF(AND(ISNUMBER(OFFSET('Sanitation Data'!$G$11,0,10*ROW('Sanitation Data'!G64))),'Data Summary'!DC70="Yes"),OFFSET('Sanitation Data'!$G$11,0,10*ROW('Sanitation Data'!G64)),NA())</f>
        <v>#N/A</v>
      </c>
      <c r="AO70" s="518" t="e">
        <f ca="1">+IF(AND(ISNUMBER(OFFSET('Sanitation Data'!$G$12,0,10*ROW('Sanitation Data'!G64))),'Data Summary'!DD70="Yes"),OFFSET('Sanitation Data'!$G$12,0,10*ROW('Sanitation Data'!G64)),NA())</f>
        <v>#N/A</v>
      </c>
      <c r="AP70" s="518" t="e">
        <f ca="1">+IF(AND(ISNUMBER(OFFSET('Sanitation Data'!$H$4,0,10*ROW('Sanitation Data'!H64))),'Data Summary'!DE70="Yes"),100-OFFSET('Sanitation Data'!$H$4,0,10*ROW('Sanitation Data'!H64)),NA())</f>
        <v>#N/A</v>
      </c>
      <c r="AQ70" s="518" t="e">
        <f ca="1">+IF(AND(ISNUMBER(OFFSET('Sanitation Data'!$H$6,0,10*ROW('Sanitation Data'!H64))),'Data Summary'!DF70="Yes"),OFFSET('Sanitation Data'!$H$6,0,10*ROW('Sanitation Data'!H64)),NA())</f>
        <v>#N/A</v>
      </c>
      <c r="AR70" s="518" t="e">
        <f ca="1">+IF(AND(ISNUMBER(OFFSET('Sanitation Data'!$H$10,0,10*ROW('Sanitation Data'!H64))),'Data Summary'!DG70="Yes"),OFFSET('Sanitation Data'!$H$10,0,10*ROW('Sanitation Data'!H64)),NA())</f>
        <v>#N/A</v>
      </c>
      <c r="AS70" s="518" t="e">
        <f ca="1">+IF(AND(ISNUMBER(OFFSET('Sanitation Data'!$H$11,0,10*ROW('Sanitation Data'!H64))),'Data Summary'!DH70="Yes"),OFFSET('Sanitation Data'!$H$11,0,10*ROW('Sanitation Data'!H64)),NA())</f>
        <v>#N/A</v>
      </c>
      <c r="AT70" s="518" t="e">
        <f ca="1">+IF(AND(ISNUMBER(OFFSET('Sanitation Data'!$H$12,0,10*ROW('Sanitation Data'!H64))),'Data Summary'!DI70="Yes"),OFFSET('Sanitation Data'!$H$12,0,10*ROW('Sanitation Data'!H64)),NA())</f>
        <v>#N/A</v>
      </c>
      <c r="AU70" s="518" t="e">
        <f ca="1">+IF(AND(ISNUMBER(OFFSET('Sanitation Data'!$I$4,0,10*ROW('Sanitation Data'!I64))),'Data Summary'!DJ70="Yes"),100-OFFSET('Sanitation Data'!$I$4,0,10*ROW('Sanitation Data'!I64)),NA())</f>
        <v>#N/A</v>
      </c>
      <c r="AV70" s="518" t="e">
        <f ca="1">+IF(AND(ISNUMBER(OFFSET('Sanitation Data'!$I$6,0,10*ROW('Sanitation Data'!I64))),'Data Summary'!DK70="Yes"),OFFSET('Sanitation Data'!$I$6,0,10*ROW('Sanitation Data'!I64)),NA())</f>
        <v>#N/A</v>
      </c>
      <c r="AW70" s="518" t="e">
        <f ca="1">+IF(AND(ISNUMBER(OFFSET('Sanitation Data'!$I$10,0,10*ROW('Sanitation Data'!I64))),'Data Summary'!DL70="Yes"),OFFSET('Sanitation Data'!$I$10,0,10*ROW('Sanitation Data'!I64)),NA())</f>
        <v>#N/A</v>
      </c>
      <c r="AX70" s="518" t="e">
        <f ca="1">+IF(AND(ISNUMBER(OFFSET('Sanitation Data'!$I$11,0,10*ROW('Sanitation Data'!I64))),'Data Summary'!DM70="Yes"),OFFSET('Sanitation Data'!$I$11,0,10*ROW('Sanitation Data'!I64)),NA())</f>
        <v>#N/A</v>
      </c>
      <c r="AY70" s="518" t="e">
        <f ca="1">+IF(AND(ISNUMBER(OFFSET('Sanitation Data'!$I$12,0,10*ROW('Sanitation Data'!I64))),'Data Summary'!DN70="Yes"),OFFSET('Sanitation Data'!$I$12,0,10*ROW('Sanitation Data'!I64)),NA())</f>
        <v>#N/A</v>
      </c>
      <c r="AZ70" s="519" t="e">
        <f ca="1">+IF(AND(ISNUMBER(OFFSET('Hygiene Data'!$D$5,0,10*ROW('Hygiene Data'!D64))),'Data Summary'!DO70="Yes"),OFFSET('Hygiene Data'!$D$5,0,10*ROW('Hygiene Data'!D64)),NA())</f>
        <v>#N/A</v>
      </c>
      <c r="BA70" s="519" t="e">
        <f ca="1">+IF(AND(ISNUMBER(OFFSET('Hygiene Data'!$D$7,0,10*ROW('Hygiene Data'!D64))),'Data Summary'!DP70="Yes"),OFFSET('Hygiene Data'!$D$7,0,10*ROW('Hygiene Data'!D64)),NA())</f>
        <v>#N/A</v>
      </c>
      <c r="BB70" s="519" t="e">
        <f ca="1">+IF(AND(ISNUMBER(OFFSET('Hygiene Data'!$D$9,0,10*ROW('Hygiene Data'!D64))),'Data Summary'!DQ70="Yes"),OFFSET('Hygiene Data'!$D$9,0,10*ROW('Hygiene Data'!D64)),NA())</f>
        <v>#N/A</v>
      </c>
      <c r="BC70" s="519" t="e">
        <f ca="1">+IF(AND(ISNUMBER(OFFSET('Hygiene Data'!$E$5,0,10*ROW('Hygiene Data'!E64))),'Data Summary'!DR70="Yes"),OFFSET('Hygiene Data'!$E$5,0,10*ROW('Hygiene Data'!E64)),NA())</f>
        <v>#N/A</v>
      </c>
      <c r="BD70" s="519" t="e">
        <f ca="1">+IF(AND(ISNUMBER(OFFSET('Hygiene Data'!$E$7,0,10*ROW('Hygiene Data'!E64))),'Data Summary'!DS70="Yes"),OFFSET('Hygiene Data'!$E$7,0,10*ROW('Hygiene Data'!E64)),NA())</f>
        <v>#N/A</v>
      </c>
      <c r="BE70" s="519" t="e">
        <f ca="1">+IF(AND(ISNUMBER(OFFSET('Hygiene Data'!$E$9,0,10*ROW('Hygiene Data'!E64))),'Data Summary'!DT70="Yes"),OFFSET('Hygiene Data'!$E$9,0,10*ROW('Hygiene Data'!E64)),NA())</f>
        <v>#N/A</v>
      </c>
      <c r="BF70" s="519" t="e">
        <f ca="1">+IF(AND(ISNUMBER(OFFSET('Hygiene Data'!$F$5,0,10*ROW('Hygiene Data'!F64))),'Data Summary'!DU70="Yes"),OFFSET('Hygiene Data'!$F$5,0,10*ROW('Hygiene Data'!F64)),NA())</f>
        <v>#N/A</v>
      </c>
      <c r="BG70" s="519" t="e">
        <f ca="1">+IF(AND(ISNUMBER(OFFSET('Hygiene Data'!$F$7,0,10*ROW('Hygiene Data'!F64))),'Data Summary'!DV70="Yes"),OFFSET('Hygiene Data'!$F$7,0,10*ROW('Hygiene Data'!F64)),NA())</f>
        <v>#N/A</v>
      </c>
      <c r="BH70" s="519" t="e">
        <f ca="1">+IF(AND(ISNUMBER(OFFSET('Hygiene Data'!$F$9,0,10*ROW('Hygiene Data'!F64))),'Data Summary'!DW70="Yes"),OFFSET('Hygiene Data'!$F$9,0,10*ROW('Hygiene Data'!F64)),NA())</f>
        <v>#N/A</v>
      </c>
      <c r="BI70" s="519" t="e">
        <f ca="1">+IF(AND(ISNUMBER(OFFSET('Hygiene Data'!$G$5,0,10*ROW('Hygiene Data'!G64))),'Data Summary'!DX70="Yes"),OFFSET('Hygiene Data'!$G$5,0,10*ROW('Hygiene Data'!G64)),NA())</f>
        <v>#N/A</v>
      </c>
      <c r="BJ70" s="519" t="e">
        <f ca="1">+IF(AND(ISNUMBER(OFFSET('Hygiene Data'!$G$7,0,10*ROW('Hygiene Data'!G64))),'Data Summary'!DY70="Yes"),OFFSET('Hygiene Data'!$G$7,0,10*ROW('Hygiene Data'!G64)),NA())</f>
        <v>#N/A</v>
      </c>
      <c r="BK70" s="519" t="e">
        <f ca="1">+IF(AND(ISNUMBER(OFFSET('Hygiene Data'!$G$9,0,10*ROW('Hygiene Data'!G64))),'Data Summary'!DZ70="Yes"),OFFSET('Hygiene Data'!$G$9,0,10*ROW('Hygiene Data'!G64)),NA())</f>
        <v>#N/A</v>
      </c>
      <c r="BL70" s="519" t="e">
        <f ca="1">+IF(AND(ISNUMBER(OFFSET('Hygiene Data'!$H$5,0,10*ROW('Hygiene Data'!H64))),'Data Summary'!EA70="Yes"),OFFSET('Hygiene Data'!$H$5,0,10*ROW('Hygiene Data'!H64)),NA())</f>
        <v>#N/A</v>
      </c>
      <c r="BM70" s="519" t="e">
        <f ca="1">+IF(AND(ISNUMBER(OFFSET('Hygiene Data'!$H$7,0,10*ROW('Hygiene Data'!H64))),'Data Summary'!EB70="Yes"),OFFSET('Hygiene Data'!$H$7,0,10*ROW('Hygiene Data'!H64)),NA())</f>
        <v>#N/A</v>
      </c>
      <c r="BN70" s="519" t="e">
        <f ca="1">+IF(AND(ISNUMBER(OFFSET('Hygiene Data'!$H$9,0,10*ROW('Hygiene Data'!H64))),'Data Summary'!EC70="Yes"),OFFSET('Hygiene Data'!$H$9,0,10*ROW('Hygiene Data'!H64)),NA())</f>
        <v>#N/A</v>
      </c>
      <c r="BO70" s="519" t="e">
        <f ca="1">+IF(AND(ISNUMBER(OFFSET('Hygiene Data'!$I$5,0,10*ROW('Hygiene Data'!I64))),'Data Summary'!ED70="Yes"),OFFSET('Hygiene Data'!$I$5,0,10*ROW('Hygiene Data'!I64)),NA())</f>
        <v>#N/A</v>
      </c>
      <c r="BP70" s="519" t="e">
        <f ca="1">+IF(AND(ISNUMBER(OFFSET('Hygiene Data'!$I$7,0,10*ROW('Hygiene Data'!I64))),'Data Summary'!EE70="Yes"),OFFSET('Hygiene Data'!$I$7,0,10*ROW('Hygiene Data'!I64)),NA())</f>
        <v>#N/A</v>
      </c>
      <c r="BQ70" s="519" t="e">
        <f ca="1">+IF(AND(ISNUMBER(OFFSET('Hygiene Data'!$I$9,0,10*ROW('Hygiene Data'!I64))),'Data Summary'!EF70="Yes"),OFFSET('Hygiene Data'!$I$9,0,10*ROW('Hygiene Data'!I64)),NA())</f>
        <v>#N/A</v>
      </c>
    </row>
    <row r="71" spans="1:69" x14ac:dyDescent="0.25">
      <c r="A71" s="515" t="e">
        <f ca="1">+RIGHT('Data Summary'!A71,LEN('Data Summary'!A71)-9)</f>
        <v>#VALUE!</v>
      </c>
      <c r="B71" s="489" t="str">
        <f ca="1">+IF(ISTEXT('Data Summary'!B71),'Data Summary'!B71,"")</f>
        <v/>
      </c>
      <c r="C71" s="516" t="e">
        <f ca="1">+VALUE('Data Summary'!C71)</f>
        <v>#VALUE!</v>
      </c>
      <c r="D71" s="517" t="e">
        <f ca="1">+IF(AND(ISNUMBER(OFFSET('Water Data'!$D$4,0,10*ROW('Water Data'!D65))),'Data Summary'!BS71="Yes"),100-OFFSET('Water Data'!$D$4,0,10*ROW('Water Data'!D65)),NA())</f>
        <v>#N/A</v>
      </c>
      <c r="E71" s="517" t="e">
        <f ca="1">+IF(AND(ISNUMBER(OFFSET('Water Data'!$D$6,0,10*ROW('Water Data'!D65))),'Data Summary'!BT71="Yes"),OFFSET('Water Data'!$D$6,0,10*ROW('Water Data'!D65)),NA())</f>
        <v>#N/A</v>
      </c>
      <c r="F71" s="517" t="e">
        <f ca="1">+IF(AND(ISNUMBER(OFFSET('Water Data'!$D$9,0,10*ROW('Water Data'!D65))),'Data Summary'!BU71="Yes"),OFFSET('Water Data'!$D$9,0,10*ROW('Water Data'!D65)),NA())</f>
        <v>#N/A</v>
      </c>
      <c r="G71" s="517" t="e">
        <f ca="1">+IF(AND(ISNUMBER(OFFSET('Water Data'!$E$4,0,10*ROW('Water Data'!E65))),'Data Summary'!BV71="Yes"),100-OFFSET('Water Data'!$E$4,0,10*ROW('Water Data'!E65)),NA())</f>
        <v>#N/A</v>
      </c>
      <c r="H71" s="517" t="e">
        <f ca="1">+IF(AND(ISNUMBER(OFFSET('Water Data'!$E$6,0,10*ROW('Water Data'!E65))),'Data Summary'!BW71="Yes"),OFFSET('Water Data'!$E$6,0,10*ROW('Water Data'!E65)),NA())</f>
        <v>#N/A</v>
      </c>
      <c r="I71" s="517" t="e">
        <f ca="1">+IF(AND(ISNUMBER(OFFSET('Water Data'!$E$9,0,10*ROW('Water Data'!E65))),'Data Summary'!BX71="Yes"),OFFSET('Water Data'!$E$9,0,10*ROW('Water Data'!E65)),NA())</f>
        <v>#N/A</v>
      </c>
      <c r="J71" s="517" t="e">
        <f ca="1">+IF(AND(ISNUMBER(OFFSET('Water Data'!$F$4,0,10*ROW('Water Data'!F65))),'Data Summary'!BY71="Yes"),100-OFFSET('Water Data'!$F$4,0,10*ROW('Water Data'!F65)),NA())</f>
        <v>#N/A</v>
      </c>
      <c r="K71" s="517" t="e">
        <f ca="1">+IF(AND(ISNUMBER(OFFSET('Water Data'!$F$6,0,10*ROW('Water Data'!F65))),'Data Summary'!BZ71="Yes"),OFFSET('Water Data'!$F$6,0,10*ROW('Water Data'!F65)),NA())</f>
        <v>#N/A</v>
      </c>
      <c r="L71" s="517" t="e">
        <f ca="1">+IF(AND(ISNUMBER(OFFSET('Water Data'!$F$9,0,10*ROW('Water Data'!F65))),'Data Summary'!CA71="Yes"),OFFSET('Water Data'!$F$9,0,10*ROW('Water Data'!F65)),NA())</f>
        <v>#N/A</v>
      </c>
      <c r="M71" s="517" t="e">
        <f ca="1">+IF(AND(ISNUMBER(OFFSET('Water Data'!$G$4,0,10*ROW('Water Data'!G65))),'Data Summary'!CB71="Yes"),100-OFFSET('Water Data'!$G$4,0,10*ROW('Water Data'!G65)),NA())</f>
        <v>#N/A</v>
      </c>
      <c r="N71" s="517" t="e">
        <f ca="1">+IF(AND(ISNUMBER(OFFSET('Water Data'!$G$6,0,10*ROW('Water Data'!G65))),'Data Summary'!CC71="Yes"),OFFSET('Water Data'!$G$6,0,10*ROW('Water Data'!G65)),NA())</f>
        <v>#N/A</v>
      </c>
      <c r="O71" s="517" t="e">
        <f ca="1">+IF(AND(ISNUMBER(OFFSET('Water Data'!$G$9,0,10*ROW('Water Data'!G65))),'Data Summary'!CD71="Yes"),OFFSET('Water Data'!$G$9,0,10*ROW('Water Data'!G65)),NA())</f>
        <v>#N/A</v>
      </c>
      <c r="P71" s="517" t="e">
        <f ca="1">+IF(AND(ISNUMBER(OFFSET('Water Data'!$H$4,0,10*ROW('Water Data'!H65))),'Data Summary'!CE71="Yes"),100-OFFSET('Water Data'!$H$4,0,10*ROW('Water Data'!H65)),NA())</f>
        <v>#N/A</v>
      </c>
      <c r="Q71" s="517" t="e">
        <f ca="1">+IF(AND(ISNUMBER(OFFSET('Water Data'!$H$6,0,10*ROW('Water Data'!H65))),'Data Summary'!CF71="Yes"),OFFSET('Water Data'!$H$6,0,10*ROW('Water Data'!H65)),NA())</f>
        <v>#N/A</v>
      </c>
      <c r="R71" s="517" t="e">
        <f ca="1">+IF(AND(ISNUMBER(OFFSET('Water Data'!$H$9,0,10*ROW('Water Data'!H65))),'Data Summary'!CG71="Yes"),OFFSET('Water Data'!$H$9,0,10*ROW('Water Data'!H65)),NA())</f>
        <v>#N/A</v>
      </c>
      <c r="S71" s="517" t="e">
        <f ca="1">+IF(AND(ISNUMBER(OFFSET('Water Data'!$I$4,0,10*ROW('Water Data'!I65))),'Data Summary'!CH71="Yes"),100-OFFSET('Water Data'!$I$4,0,10*ROW('Water Data'!I65)),NA())</f>
        <v>#N/A</v>
      </c>
      <c r="T71" s="517" t="e">
        <f ca="1">+IF(AND(ISNUMBER(OFFSET('Water Data'!$I$6,0,10*ROW('Water Data'!I65))),'Data Summary'!CI71="Yes"),OFFSET('Water Data'!$I$6,0,10*ROW('Water Data'!I65)),NA())</f>
        <v>#N/A</v>
      </c>
      <c r="U71" s="517" t="e">
        <f ca="1">+IF(AND(ISNUMBER(OFFSET('Water Data'!$I$9,0,10*ROW('Water Data'!I65))),'Data Summary'!CJ71="Yes"),OFFSET('Water Data'!$I$9,0,10*ROW('Water Data'!I65)),NA())</f>
        <v>#N/A</v>
      </c>
      <c r="V71" s="518" t="e">
        <f ca="1">+IF(AND(ISNUMBER(OFFSET('Sanitation Data'!$D$4,0,10*ROW('Sanitation Data'!D65))),'Data Summary'!CK71="Yes"),100-OFFSET('Sanitation Data'!$D$4,0,10*ROW('Sanitation Data'!D65)),NA())</f>
        <v>#N/A</v>
      </c>
      <c r="W71" s="518" t="e">
        <f ca="1">+IF(AND(ISNUMBER(OFFSET('Sanitation Data'!$D$6,0,10*ROW('Sanitation Data'!D65))),'Data Summary'!CL71="Yes"),OFFSET('Sanitation Data'!$D$6,0,10*ROW('Sanitation Data'!D65)),NA())</f>
        <v>#N/A</v>
      </c>
      <c r="X71" s="518" t="e">
        <f ca="1">+IF(AND(ISNUMBER(OFFSET('Sanitation Data'!$D$10,0,10*ROW('Sanitation Data'!D65))),'Data Summary'!CM71="Yes"),OFFSET('Sanitation Data'!$D$10,0,10*ROW('Sanitation Data'!D65)),NA())</f>
        <v>#N/A</v>
      </c>
      <c r="Y71" s="518" t="e">
        <f ca="1">+IF(AND(ISNUMBER(OFFSET('Sanitation Data'!$D$11,0,10*ROW('Sanitation Data'!D65))),'Data Summary'!CN71="Yes"),OFFSET('Sanitation Data'!$D$11,0,10*ROW('Sanitation Data'!D65)),NA())</f>
        <v>#N/A</v>
      </c>
      <c r="Z71" s="518" t="e">
        <f ca="1">+IF(AND(ISNUMBER(OFFSET('Sanitation Data'!$D$12,0,10*ROW('Sanitation Data'!D65))),'Data Summary'!CO71="Yes"),OFFSET('Sanitation Data'!$D$12,0,10*ROW('Sanitation Data'!D65)),NA())</f>
        <v>#N/A</v>
      </c>
      <c r="AA71" s="518" t="e">
        <f ca="1">+IF(AND(ISNUMBER(OFFSET('Sanitation Data'!$E$4,0,10*ROW('Sanitation Data'!E65))),'Data Summary'!CP71="Yes"),100-OFFSET('Sanitation Data'!$E$4,0,10*ROW('Sanitation Data'!E65)),NA())</f>
        <v>#N/A</v>
      </c>
      <c r="AB71" s="518" t="e">
        <f ca="1">+IF(AND(ISNUMBER(OFFSET('Sanitation Data'!$E$6,0,10*ROW('Sanitation Data'!E65))),'Data Summary'!CQ71="Yes"),OFFSET('Sanitation Data'!$E$6,0,10*ROW('Sanitation Data'!E65)),NA())</f>
        <v>#N/A</v>
      </c>
      <c r="AC71" s="518" t="e">
        <f ca="1">+IF(AND(ISNUMBER(OFFSET('Sanitation Data'!$E$10,0,10*ROW('Sanitation Data'!E65))),'Data Summary'!CR71="Yes"),OFFSET('Sanitation Data'!$E$10,0,10*ROW('Sanitation Data'!E65)),NA())</f>
        <v>#N/A</v>
      </c>
      <c r="AD71" s="518" t="e">
        <f ca="1">+IF(AND(ISNUMBER(OFFSET('Sanitation Data'!$E$11,0,10*ROW('Sanitation Data'!E65))),'Data Summary'!CS71="Yes"),OFFSET('Sanitation Data'!$E$11,0,10*ROW('Sanitation Data'!E65)),NA())</f>
        <v>#N/A</v>
      </c>
      <c r="AE71" s="518" t="e">
        <f ca="1">+IF(AND(ISNUMBER(OFFSET('Sanitation Data'!$E$12,0,10*ROW('Sanitation Data'!E65))),'Data Summary'!CT71="Yes"),OFFSET('Sanitation Data'!$E$12,0,10*ROW('Sanitation Data'!E65)),NA())</f>
        <v>#N/A</v>
      </c>
      <c r="AF71" s="518" t="e">
        <f ca="1">+IF(AND(ISNUMBER(OFFSET('Sanitation Data'!$F$4,0,10*ROW('Sanitation Data'!F65))),'Data Summary'!CU71="Yes"),100-OFFSET('Sanitation Data'!$F$4,0,10*ROW('Sanitation Data'!F65)),NA())</f>
        <v>#N/A</v>
      </c>
      <c r="AG71" s="518" t="e">
        <f ca="1">+IF(AND(ISNUMBER(OFFSET('Sanitation Data'!$F$6,0,10*ROW('Sanitation Data'!F65))),'Data Summary'!CV71="Yes"),OFFSET('Sanitation Data'!$F$6,0,10*ROW('Sanitation Data'!F65)),NA())</f>
        <v>#N/A</v>
      </c>
      <c r="AH71" s="518" t="e">
        <f ca="1">+IF(AND(ISNUMBER(OFFSET('Sanitation Data'!$F$10,0,10*ROW('Sanitation Data'!F65))),'Data Summary'!CW71="Yes"),OFFSET('Sanitation Data'!$F$10,0,10*ROW('Sanitation Data'!F65)),NA())</f>
        <v>#N/A</v>
      </c>
      <c r="AI71" s="518" t="e">
        <f ca="1">+IF(AND(ISNUMBER(OFFSET('Sanitation Data'!$F$11,0,10*ROW('Sanitation Data'!F65))),'Data Summary'!CX71="Yes"),OFFSET('Sanitation Data'!$F$11,0,10*ROW('Sanitation Data'!F65)),NA())</f>
        <v>#N/A</v>
      </c>
      <c r="AJ71" s="518" t="e">
        <f ca="1">+IF(AND(ISNUMBER(OFFSET('Sanitation Data'!$F$12,0,10*ROW('Sanitation Data'!F65))),'Data Summary'!CY71="Yes"),OFFSET('Sanitation Data'!$F$12,0,10*ROW('Sanitation Data'!F65)),NA())</f>
        <v>#N/A</v>
      </c>
      <c r="AK71" s="518" t="e">
        <f ca="1">+IF(AND(ISNUMBER(OFFSET('Sanitation Data'!$G$4,0,10*ROW('Sanitation Data'!G65))),'Data Summary'!CZ71="Yes"),100-OFFSET('Sanitation Data'!$G$4,0,10*ROW('Sanitation Data'!G65)),NA())</f>
        <v>#N/A</v>
      </c>
      <c r="AL71" s="518" t="e">
        <f ca="1">+IF(AND(ISNUMBER(OFFSET('Sanitation Data'!$G$6,0,10*ROW('Sanitation Data'!G65))),'Data Summary'!DA71="Yes"),OFFSET('Sanitation Data'!$G$6,0,10*ROW('Sanitation Data'!G65)),NA())</f>
        <v>#N/A</v>
      </c>
      <c r="AM71" s="518" t="e">
        <f ca="1">+IF(AND(ISNUMBER(OFFSET('Sanitation Data'!$G$10,0,10*ROW('Sanitation Data'!G65))),'Data Summary'!DB71="Yes"),OFFSET('Sanitation Data'!$G$10,0,10*ROW('Sanitation Data'!G65)),NA())</f>
        <v>#N/A</v>
      </c>
      <c r="AN71" s="518" t="e">
        <f ca="1">+IF(AND(ISNUMBER(OFFSET('Sanitation Data'!$G$11,0,10*ROW('Sanitation Data'!G65))),'Data Summary'!DC71="Yes"),OFFSET('Sanitation Data'!$G$11,0,10*ROW('Sanitation Data'!G65)),NA())</f>
        <v>#N/A</v>
      </c>
      <c r="AO71" s="518" t="e">
        <f ca="1">+IF(AND(ISNUMBER(OFFSET('Sanitation Data'!$G$12,0,10*ROW('Sanitation Data'!G65))),'Data Summary'!DD71="Yes"),OFFSET('Sanitation Data'!$G$12,0,10*ROW('Sanitation Data'!G65)),NA())</f>
        <v>#N/A</v>
      </c>
      <c r="AP71" s="518" t="e">
        <f ca="1">+IF(AND(ISNUMBER(OFFSET('Sanitation Data'!$H$4,0,10*ROW('Sanitation Data'!H65))),'Data Summary'!DE71="Yes"),100-OFFSET('Sanitation Data'!$H$4,0,10*ROW('Sanitation Data'!H65)),NA())</f>
        <v>#N/A</v>
      </c>
      <c r="AQ71" s="518" t="e">
        <f ca="1">+IF(AND(ISNUMBER(OFFSET('Sanitation Data'!$H$6,0,10*ROW('Sanitation Data'!H65))),'Data Summary'!DF71="Yes"),OFFSET('Sanitation Data'!$H$6,0,10*ROW('Sanitation Data'!H65)),NA())</f>
        <v>#N/A</v>
      </c>
      <c r="AR71" s="518" t="e">
        <f ca="1">+IF(AND(ISNUMBER(OFFSET('Sanitation Data'!$H$10,0,10*ROW('Sanitation Data'!H65))),'Data Summary'!DG71="Yes"),OFFSET('Sanitation Data'!$H$10,0,10*ROW('Sanitation Data'!H65)),NA())</f>
        <v>#N/A</v>
      </c>
      <c r="AS71" s="518" t="e">
        <f ca="1">+IF(AND(ISNUMBER(OFFSET('Sanitation Data'!$H$11,0,10*ROW('Sanitation Data'!H65))),'Data Summary'!DH71="Yes"),OFFSET('Sanitation Data'!$H$11,0,10*ROW('Sanitation Data'!H65)),NA())</f>
        <v>#N/A</v>
      </c>
      <c r="AT71" s="518" t="e">
        <f ca="1">+IF(AND(ISNUMBER(OFFSET('Sanitation Data'!$H$12,0,10*ROW('Sanitation Data'!H65))),'Data Summary'!DI71="Yes"),OFFSET('Sanitation Data'!$H$12,0,10*ROW('Sanitation Data'!H65)),NA())</f>
        <v>#N/A</v>
      </c>
      <c r="AU71" s="518" t="e">
        <f ca="1">+IF(AND(ISNUMBER(OFFSET('Sanitation Data'!$I$4,0,10*ROW('Sanitation Data'!I65))),'Data Summary'!DJ71="Yes"),100-OFFSET('Sanitation Data'!$I$4,0,10*ROW('Sanitation Data'!I65)),NA())</f>
        <v>#N/A</v>
      </c>
      <c r="AV71" s="518" t="e">
        <f ca="1">+IF(AND(ISNUMBER(OFFSET('Sanitation Data'!$I$6,0,10*ROW('Sanitation Data'!I65))),'Data Summary'!DK71="Yes"),OFFSET('Sanitation Data'!$I$6,0,10*ROW('Sanitation Data'!I65)),NA())</f>
        <v>#N/A</v>
      </c>
      <c r="AW71" s="518" t="e">
        <f ca="1">+IF(AND(ISNUMBER(OFFSET('Sanitation Data'!$I$10,0,10*ROW('Sanitation Data'!I65))),'Data Summary'!DL71="Yes"),OFFSET('Sanitation Data'!$I$10,0,10*ROW('Sanitation Data'!I65)),NA())</f>
        <v>#N/A</v>
      </c>
      <c r="AX71" s="518" t="e">
        <f ca="1">+IF(AND(ISNUMBER(OFFSET('Sanitation Data'!$I$11,0,10*ROW('Sanitation Data'!I65))),'Data Summary'!DM71="Yes"),OFFSET('Sanitation Data'!$I$11,0,10*ROW('Sanitation Data'!I65)),NA())</f>
        <v>#N/A</v>
      </c>
      <c r="AY71" s="518" t="e">
        <f ca="1">+IF(AND(ISNUMBER(OFFSET('Sanitation Data'!$I$12,0,10*ROW('Sanitation Data'!I65))),'Data Summary'!DN71="Yes"),OFFSET('Sanitation Data'!$I$12,0,10*ROW('Sanitation Data'!I65)),NA())</f>
        <v>#N/A</v>
      </c>
      <c r="AZ71" s="519" t="e">
        <f ca="1">+IF(AND(ISNUMBER(OFFSET('Hygiene Data'!$D$5,0,10*ROW('Hygiene Data'!D65))),'Data Summary'!DO71="Yes"),OFFSET('Hygiene Data'!$D$5,0,10*ROW('Hygiene Data'!D65)),NA())</f>
        <v>#N/A</v>
      </c>
      <c r="BA71" s="519" t="e">
        <f ca="1">+IF(AND(ISNUMBER(OFFSET('Hygiene Data'!$D$7,0,10*ROW('Hygiene Data'!D65))),'Data Summary'!DP71="Yes"),OFFSET('Hygiene Data'!$D$7,0,10*ROW('Hygiene Data'!D65)),NA())</f>
        <v>#N/A</v>
      </c>
      <c r="BB71" s="519" t="e">
        <f ca="1">+IF(AND(ISNUMBER(OFFSET('Hygiene Data'!$D$9,0,10*ROW('Hygiene Data'!D65))),'Data Summary'!DQ71="Yes"),OFFSET('Hygiene Data'!$D$9,0,10*ROW('Hygiene Data'!D65)),NA())</f>
        <v>#N/A</v>
      </c>
      <c r="BC71" s="519" t="e">
        <f ca="1">+IF(AND(ISNUMBER(OFFSET('Hygiene Data'!$E$5,0,10*ROW('Hygiene Data'!E65))),'Data Summary'!DR71="Yes"),OFFSET('Hygiene Data'!$E$5,0,10*ROW('Hygiene Data'!E65)),NA())</f>
        <v>#N/A</v>
      </c>
      <c r="BD71" s="519" t="e">
        <f ca="1">+IF(AND(ISNUMBER(OFFSET('Hygiene Data'!$E$7,0,10*ROW('Hygiene Data'!E65))),'Data Summary'!DS71="Yes"),OFFSET('Hygiene Data'!$E$7,0,10*ROW('Hygiene Data'!E65)),NA())</f>
        <v>#N/A</v>
      </c>
      <c r="BE71" s="519" t="e">
        <f ca="1">+IF(AND(ISNUMBER(OFFSET('Hygiene Data'!$E$9,0,10*ROW('Hygiene Data'!E65))),'Data Summary'!DT71="Yes"),OFFSET('Hygiene Data'!$E$9,0,10*ROW('Hygiene Data'!E65)),NA())</f>
        <v>#N/A</v>
      </c>
      <c r="BF71" s="519" t="e">
        <f ca="1">+IF(AND(ISNUMBER(OFFSET('Hygiene Data'!$F$5,0,10*ROW('Hygiene Data'!F65))),'Data Summary'!DU71="Yes"),OFFSET('Hygiene Data'!$F$5,0,10*ROW('Hygiene Data'!F65)),NA())</f>
        <v>#N/A</v>
      </c>
      <c r="BG71" s="519" t="e">
        <f ca="1">+IF(AND(ISNUMBER(OFFSET('Hygiene Data'!$F$7,0,10*ROW('Hygiene Data'!F65))),'Data Summary'!DV71="Yes"),OFFSET('Hygiene Data'!$F$7,0,10*ROW('Hygiene Data'!F65)),NA())</f>
        <v>#N/A</v>
      </c>
      <c r="BH71" s="519" t="e">
        <f ca="1">+IF(AND(ISNUMBER(OFFSET('Hygiene Data'!$F$9,0,10*ROW('Hygiene Data'!F65))),'Data Summary'!DW71="Yes"),OFFSET('Hygiene Data'!$F$9,0,10*ROW('Hygiene Data'!F65)),NA())</f>
        <v>#N/A</v>
      </c>
      <c r="BI71" s="519" t="e">
        <f ca="1">+IF(AND(ISNUMBER(OFFSET('Hygiene Data'!$G$5,0,10*ROW('Hygiene Data'!G65))),'Data Summary'!DX71="Yes"),OFFSET('Hygiene Data'!$G$5,0,10*ROW('Hygiene Data'!G65)),NA())</f>
        <v>#N/A</v>
      </c>
      <c r="BJ71" s="519" t="e">
        <f ca="1">+IF(AND(ISNUMBER(OFFSET('Hygiene Data'!$G$7,0,10*ROW('Hygiene Data'!G65))),'Data Summary'!DY71="Yes"),OFFSET('Hygiene Data'!$G$7,0,10*ROW('Hygiene Data'!G65)),NA())</f>
        <v>#N/A</v>
      </c>
      <c r="BK71" s="519" t="e">
        <f ca="1">+IF(AND(ISNUMBER(OFFSET('Hygiene Data'!$G$9,0,10*ROW('Hygiene Data'!G65))),'Data Summary'!DZ71="Yes"),OFFSET('Hygiene Data'!$G$9,0,10*ROW('Hygiene Data'!G65)),NA())</f>
        <v>#N/A</v>
      </c>
      <c r="BL71" s="519" t="e">
        <f ca="1">+IF(AND(ISNUMBER(OFFSET('Hygiene Data'!$H$5,0,10*ROW('Hygiene Data'!H65))),'Data Summary'!EA71="Yes"),OFFSET('Hygiene Data'!$H$5,0,10*ROW('Hygiene Data'!H65)),NA())</f>
        <v>#N/A</v>
      </c>
      <c r="BM71" s="519" t="e">
        <f ca="1">+IF(AND(ISNUMBER(OFFSET('Hygiene Data'!$H$7,0,10*ROW('Hygiene Data'!H65))),'Data Summary'!EB71="Yes"),OFFSET('Hygiene Data'!$H$7,0,10*ROW('Hygiene Data'!H65)),NA())</f>
        <v>#N/A</v>
      </c>
      <c r="BN71" s="519" t="e">
        <f ca="1">+IF(AND(ISNUMBER(OFFSET('Hygiene Data'!$H$9,0,10*ROW('Hygiene Data'!H65))),'Data Summary'!EC71="Yes"),OFFSET('Hygiene Data'!$H$9,0,10*ROW('Hygiene Data'!H65)),NA())</f>
        <v>#N/A</v>
      </c>
      <c r="BO71" s="519" t="e">
        <f ca="1">+IF(AND(ISNUMBER(OFFSET('Hygiene Data'!$I$5,0,10*ROW('Hygiene Data'!I65))),'Data Summary'!ED71="Yes"),OFFSET('Hygiene Data'!$I$5,0,10*ROW('Hygiene Data'!I65)),NA())</f>
        <v>#N/A</v>
      </c>
      <c r="BP71" s="519" t="e">
        <f ca="1">+IF(AND(ISNUMBER(OFFSET('Hygiene Data'!$I$7,0,10*ROW('Hygiene Data'!I65))),'Data Summary'!EE71="Yes"),OFFSET('Hygiene Data'!$I$7,0,10*ROW('Hygiene Data'!I65)),NA())</f>
        <v>#N/A</v>
      </c>
      <c r="BQ71" s="519" t="e">
        <f ca="1">+IF(AND(ISNUMBER(OFFSET('Hygiene Data'!$I$9,0,10*ROW('Hygiene Data'!I65))),'Data Summary'!EF71="Yes"),OFFSET('Hygiene Data'!$I$9,0,10*ROW('Hygiene Data'!I65)),NA())</f>
        <v>#N/A</v>
      </c>
    </row>
    <row r="72" spans="1:69" x14ac:dyDescent="0.25">
      <c r="A72" s="515" t="e">
        <f ca="1">+RIGHT('Data Summary'!A72,LEN('Data Summary'!A72)-9)</f>
        <v>#VALUE!</v>
      </c>
      <c r="B72" s="489" t="str">
        <f ca="1">+IF(ISTEXT('Data Summary'!B72),'Data Summary'!B72,"")</f>
        <v/>
      </c>
      <c r="C72" s="516" t="e">
        <f ca="1">+VALUE('Data Summary'!C72)</f>
        <v>#VALUE!</v>
      </c>
      <c r="D72" s="517" t="e">
        <f ca="1">+IF(AND(ISNUMBER(OFFSET('Water Data'!$D$4,0,10*ROW('Water Data'!D66))),'Data Summary'!BS72="Yes"),100-OFFSET('Water Data'!$D$4,0,10*ROW('Water Data'!D66)),NA())</f>
        <v>#N/A</v>
      </c>
      <c r="E72" s="517" t="e">
        <f ca="1">+IF(AND(ISNUMBER(OFFSET('Water Data'!$D$6,0,10*ROW('Water Data'!D66))),'Data Summary'!BT72="Yes"),OFFSET('Water Data'!$D$6,0,10*ROW('Water Data'!D66)),NA())</f>
        <v>#N/A</v>
      </c>
      <c r="F72" s="517" t="e">
        <f ca="1">+IF(AND(ISNUMBER(OFFSET('Water Data'!$D$9,0,10*ROW('Water Data'!D66))),'Data Summary'!BU72="Yes"),OFFSET('Water Data'!$D$9,0,10*ROW('Water Data'!D66)),NA())</f>
        <v>#N/A</v>
      </c>
      <c r="G72" s="517" t="e">
        <f ca="1">+IF(AND(ISNUMBER(OFFSET('Water Data'!$E$4,0,10*ROW('Water Data'!E66))),'Data Summary'!BV72="Yes"),100-OFFSET('Water Data'!$E$4,0,10*ROW('Water Data'!E66)),NA())</f>
        <v>#N/A</v>
      </c>
      <c r="H72" s="517" t="e">
        <f ca="1">+IF(AND(ISNUMBER(OFFSET('Water Data'!$E$6,0,10*ROW('Water Data'!E66))),'Data Summary'!BW72="Yes"),OFFSET('Water Data'!$E$6,0,10*ROW('Water Data'!E66)),NA())</f>
        <v>#N/A</v>
      </c>
      <c r="I72" s="517" t="e">
        <f ca="1">+IF(AND(ISNUMBER(OFFSET('Water Data'!$E$9,0,10*ROW('Water Data'!E66))),'Data Summary'!BX72="Yes"),OFFSET('Water Data'!$E$9,0,10*ROW('Water Data'!E66)),NA())</f>
        <v>#N/A</v>
      </c>
      <c r="J72" s="517" t="e">
        <f ca="1">+IF(AND(ISNUMBER(OFFSET('Water Data'!$F$4,0,10*ROW('Water Data'!F66))),'Data Summary'!BY72="Yes"),100-OFFSET('Water Data'!$F$4,0,10*ROW('Water Data'!F66)),NA())</f>
        <v>#N/A</v>
      </c>
      <c r="K72" s="517" t="e">
        <f ca="1">+IF(AND(ISNUMBER(OFFSET('Water Data'!$F$6,0,10*ROW('Water Data'!F66))),'Data Summary'!BZ72="Yes"),OFFSET('Water Data'!$F$6,0,10*ROW('Water Data'!F66)),NA())</f>
        <v>#N/A</v>
      </c>
      <c r="L72" s="517" t="e">
        <f ca="1">+IF(AND(ISNUMBER(OFFSET('Water Data'!$F$9,0,10*ROW('Water Data'!F66))),'Data Summary'!CA72="Yes"),OFFSET('Water Data'!$F$9,0,10*ROW('Water Data'!F66)),NA())</f>
        <v>#N/A</v>
      </c>
      <c r="M72" s="517" t="e">
        <f ca="1">+IF(AND(ISNUMBER(OFFSET('Water Data'!$G$4,0,10*ROW('Water Data'!G66))),'Data Summary'!CB72="Yes"),100-OFFSET('Water Data'!$G$4,0,10*ROW('Water Data'!G66)),NA())</f>
        <v>#N/A</v>
      </c>
      <c r="N72" s="517" t="e">
        <f ca="1">+IF(AND(ISNUMBER(OFFSET('Water Data'!$G$6,0,10*ROW('Water Data'!G66))),'Data Summary'!CC72="Yes"),OFFSET('Water Data'!$G$6,0,10*ROW('Water Data'!G66)),NA())</f>
        <v>#N/A</v>
      </c>
      <c r="O72" s="517" t="e">
        <f ca="1">+IF(AND(ISNUMBER(OFFSET('Water Data'!$G$9,0,10*ROW('Water Data'!G66))),'Data Summary'!CD72="Yes"),OFFSET('Water Data'!$G$9,0,10*ROW('Water Data'!G66)),NA())</f>
        <v>#N/A</v>
      </c>
      <c r="P72" s="517" t="e">
        <f ca="1">+IF(AND(ISNUMBER(OFFSET('Water Data'!$H$4,0,10*ROW('Water Data'!H66))),'Data Summary'!CE72="Yes"),100-OFFSET('Water Data'!$H$4,0,10*ROW('Water Data'!H66)),NA())</f>
        <v>#N/A</v>
      </c>
      <c r="Q72" s="517" t="e">
        <f ca="1">+IF(AND(ISNUMBER(OFFSET('Water Data'!$H$6,0,10*ROW('Water Data'!H66))),'Data Summary'!CF72="Yes"),OFFSET('Water Data'!$H$6,0,10*ROW('Water Data'!H66)),NA())</f>
        <v>#N/A</v>
      </c>
      <c r="R72" s="517" t="e">
        <f ca="1">+IF(AND(ISNUMBER(OFFSET('Water Data'!$H$9,0,10*ROW('Water Data'!H66))),'Data Summary'!CG72="Yes"),OFFSET('Water Data'!$H$9,0,10*ROW('Water Data'!H66)),NA())</f>
        <v>#N/A</v>
      </c>
      <c r="S72" s="517" t="e">
        <f ca="1">+IF(AND(ISNUMBER(OFFSET('Water Data'!$I$4,0,10*ROW('Water Data'!I66))),'Data Summary'!CH72="Yes"),100-OFFSET('Water Data'!$I$4,0,10*ROW('Water Data'!I66)),NA())</f>
        <v>#N/A</v>
      </c>
      <c r="T72" s="517" t="e">
        <f ca="1">+IF(AND(ISNUMBER(OFFSET('Water Data'!$I$6,0,10*ROW('Water Data'!I66))),'Data Summary'!CI72="Yes"),OFFSET('Water Data'!$I$6,0,10*ROW('Water Data'!I66)),NA())</f>
        <v>#N/A</v>
      </c>
      <c r="U72" s="517" t="e">
        <f ca="1">+IF(AND(ISNUMBER(OFFSET('Water Data'!$I$9,0,10*ROW('Water Data'!I66))),'Data Summary'!CJ72="Yes"),OFFSET('Water Data'!$I$9,0,10*ROW('Water Data'!I66)),NA())</f>
        <v>#N/A</v>
      </c>
      <c r="V72" s="518" t="e">
        <f ca="1">+IF(AND(ISNUMBER(OFFSET('Sanitation Data'!$D$4,0,10*ROW('Sanitation Data'!D66))),'Data Summary'!CK72="Yes"),100-OFFSET('Sanitation Data'!$D$4,0,10*ROW('Sanitation Data'!D66)),NA())</f>
        <v>#N/A</v>
      </c>
      <c r="W72" s="518" t="e">
        <f ca="1">+IF(AND(ISNUMBER(OFFSET('Sanitation Data'!$D$6,0,10*ROW('Sanitation Data'!D66))),'Data Summary'!CL72="Yes"),OFFSET('Sanitation Data'!$D$6,0,10*ROW('Sanitation Data'!D66)),NA())</f>
        <v>#N/A</v>
      </c>
      <c r="X72" s="518" t="e">
        <f ca="1">+IF(AND(ISNUMBER(OFFSET('Sanitation Data'!$D$10,0,10*ROW('Sanitation Data'!D66))),'Data Summary'!CM72="Yes"),OFFSET('Sanitation Data'!$D$10,0,10*ROW('Sanitation Data'!D66)),NA())</f>
        <v>#N/A</v>
      </c>
      <c r="Y72" s="518" t="e">
        <f ca="1">+IF(AND(ISNUMBER(OFFSET('Sanitation Data'!$D$11,0,10*ROW('Sanitation Data'!D66))),'Data Summary'!CN72="Yes"),OFFSET('Sanitation Data'!$D$11,0,10*ROW('Sanitation Data'!D66)),NA())</f>
        <v>#N/A</v>
      </c>
      <c r="Z72" s="518" t="e">
        <f ca="1">+IF(AND(ISNUMBER(OFFSET('Sanitation Data'!$D$12,0,10*ROW('Sanitation Data'!D66))),'Data Summary'!CO72="Yes"),OFFSET('Sanitation Data'!$D$12,0,10*ROW('Sanitation Data'!D66)),NA())</f>
        <v>#N/A</v>
      </c>
      <c r="AA72" s="518" t="e">
        <f ca="1">+IF(AND(ISNUMBER(OFFSET('Sanitation Data'!$E$4,0,10*ROW('Sanitation Data'!E66))),'Data Summary'!CP72="Yes"),100-OFFSET('Sanitation Data'!$E$4,0,10*ROW('Sanitation Data'!E66)),NA())</f>
        <v>#N/A</v>
      </c>
      <c r="AB72" s="518" t="e">
        <f ca="1">+IF(AND(ISNUMBER(OFFSET('Sanitation Data'!$E$6,0,10*ROW('Sanitation Data'!E66))),'Data Summary'!CQ72="Yes"),OFFSET('Sanitation Data'!$E$6,0,10*ROW('Sanitation Data'!E66)),NA())</f>
        <v>#N/A</v>
      </c>
      <c r="AC72" s="518" t="e">
        <f ca="1">+IF(AND(ISNUMBER(OFFSET('Sanitation Data'!$E$10,0,10*ROW('Sanitation Data'!E66))),'Data Summary'!CR72="Yes"),OFFSET('Sanitation Data'!$E$10,0,10*ROW('Sanitation Data'!E66)),NA())</f>
        <v>#N/A</v>
      </c>
      <c r="AD72" s="518" t="e">
        <f ca="1">+IF(AND(ISNUMBER(OFFSET('Sanitation Data'!$E$11,0,10*ROW('Sanitation Data'!E66))),'Data Summary'!CS72="Yes"),OFFSET('Sanitation Data'!$E$11,0,10*ROW('Sanitation Data'!E66)),NA())</f>
        <v>#N/A</v>
      </c>
      <c r="AE72" s="518" t="e">
        <f ca="1">+IF(AND(ISNUMBER(OFFSET('Sanitation Data'!$E$12,0,10*ROW('Sanitation Data'!E66))),'Data Summary'!CT72="Yes"),OFFSET('Sanitation Data'!$E$12,0,10*ROW('Sanitation Data'!E66)),NA())</f>
        <v>#N/A</v>
      </c>
      <c r="AF72" s="518" t="e">
        <f ca="1">+IF(AND(ISNUMBER(OFFSET('Sanitation Data'!$F$4,0,10*ROW('Sanitation Data'!F66))),'Data Summary'!CU72="Yes"),100-OFFSET('Sanitation Data'!$F$4,0,10*ROW('Sanitation Data'!F66)),NA())</f>
        <v>#N/A</v>
      </c>
      <c r="AG72" s="518" t="e">
        <f ca="1">+IF(AND(ISNUMBER(OFFSET('Sanitation Data'!$F$6,0,10*ROW('Sanitation Data'!F66))),'Data Summary'!CV72="Yes"),OFFSET('Sanitation Data'!$F$6,0,10*ROW('Sanitation Data'!F66)),NA())</f>
        <v>#N/A</v>
      </c>
      <c r="AH72" s="518" t="e">
        <f ca="1">+IF(AND(ISNUMBER(OFFSET('Sanitation Data'!$F$10,0,10*ROW('Sanitation Data'!F66))),'Data Summary'!CW72="Yes"),OFFSET('Sanitation Data'!$F$10,0,10*ROW('Sanitation Data'!F66)),NA())</f>
        <v>#N/A</v>
      </c>
      <c r="AI72" s="518" t="e">
        <f ca="1">+IF(AND(ISNUMBER(OFFSET('Sanitation Data'!$F$11,0,10*ROW('Sanitation Data'!F66))),'Data Summary'!CX72="Yes"),OFFSET('Sanitation Data'!$F$11,0,10*ROW('Sanitation Data'!F66)),NA())</f>
        <v>#N/A</v>
      </c>
      <c r="AJ72" s="518" t="e">
        <f ca="1">+IF(AND(ISNUMBER(OFFSET('Sanitation Data'!$F$12,0,10*ROW('Sanitation Data'!F66))),'Data Summary'!CY72="Yes"),OFFSET('Sanitation Data'!$F$12,0,10*ROW('Sanitation Data'!F66)),NA())</f>
        <v>#N/A</v>
      </c>
      <c r="AK72" s="518" t="e">
        <f ca="1">+IF(AND(ISNUMBER(OFFSET('Sanitation Data'!$G$4,0,10*ROW('Sanitation Data'!G66))),'Data Summary'!CZ72="Yes"),100-OFFSET('Sanitation Data'!$G$4,0,10*ROW('Sanitation Data'!G66)),NA())</f>
        <v>#N/A</v>
      </c>
      <c r="AL72" s="518" t="e">
        <f ca="1">+IF(AND(ISNUMBER(OFFSET('Sanitation Data'!$G$6,0,10*ROW('Sanitation Data'!G66))),'Data Summary'!DA72="Yes"),OFFSET('Sanitation Data'!$G$6,0,10*ROW('Sanitation Data'!G66)),NA())</f>
        <v>#N/A</v>
      </c>
      <c r="AM72" s="518" t="e">
        <f ca="1">+IF(AND(ISNUMBER(OFFSET('Sanitation Data'!$G$10,0,10*ROW('Sanitation Data'!G66))),'Data Summary'!DB72="Yes"),OFFSET('Sanitation Data'!$G$10,0,10*ROW('Sanitation Data'!G66)),NA())</f>
        <v>#N/A</v>
      </c>
      <c r="AN72" s="518" t="e">
        <f ca="1">+IF(AND(ISNUMBER(OFFSET('Sanitation Data'!$G$11,0,10*ROW('Sanitation Data'!G66))),'Data Summary'!DC72="Yes"),OFFSET('Sanitation Data'!$G$11,0,10*ROW('Sanitation Data'!G66)),NA())</f>
        <v>#N/A</v>
      </c>
      <c r="AO72" s="518" t="e">
        <f ca="1">+IF(AND(ISNUMBER(OFFSET('Sanitation Data'!$G$12,0,10*ROW('Sanitation Data'!G66))),'Data Summary'!DD72="Yes"),OFFSET('Sanitation Data'!$G$12,0,10*ROW('Sanitation Data'!G66)),NA())</f>
        <v>#N/A</v>
      </c>
      <c r="AP72" s="518" t="e">
        <f ca="1">+IF(AND(ISNUMBER(OFFSET('Sanitation Data'!$H$4,0,10*ROW('Sanitation Data'!H66))),'Data Summary'!DE72="Yes"),100-OFFSET('Sanitation Data'!$H$4,0,10*ROW('Sanitation Data'!H66)),NA())</f>
        <v>#N/A</v>
      </c>
      <c r="AQ72" s="518" t="e">
        <f ca="1">+IF(AND(ISNUMBER(OFFSET('Sanitation Data'!$H$6,0,10*ROW('Sanitation Data'!H66))),'Data Summary'!DF72="Yes"),OFFSET('Sanitation Data'!$H$6,0,10*ROW('Sanitation Data'!H66)),NA())</f>
        <v>#N/A</v>
      </c>
      <c r="AR72" s="518" t="e">
        <f ca="1">+IF(AND(ISNUMBER(OFFSET('Sanitation Data'!$H$10,0,10*ROW('Sanitation Data'!H66))),'Data Summary'!DG72="Yes"),OFFSET('Sanitation Data'!$H$10,0,10*ROW('Sanitation Data'!H66)),NA())</f>
        <v>#N/A</v>
      </c>
      <c r="AS72" s="518" t="e">
        <f ca="1">+IF(AND(ISNUMBER(OFFSET('Sanitation Data'!$H$11,0,10*ROW('Sanitation Data'!H66))),'Data Summary'!DH72="Yes"),OFFSET('Sanitation Data'!$H$11,0,10*ROW('Sanitation Data'!H66)),NA())</f>
        <v>#N/A</v>
      </c>
      <c r="AT72" s="518" t="e">
        <f ca="1">+IF(AND(ISNUMBER(OFFSET('Sanitation Data'!$H$12,0,10*ROW('Sanitation Data'!H66))),'Data Summary'!DI72="Yes"),OFFSET('Sanitation Data'!$H$12,0,10*ROW('Sanitation Data'!H66)),NA())</f>
        <v>#N/A</v>
      </c>
      <c r="AU72" s="518" t="e">
        <f ca="1">+IF(AND(ISNUMBER(OFFSET('Sanitation Data'!$I$4,0,10*ROW('Sanitation Data'!I66))),'Data Summary'!DJ72="Yes"),100-OFFSET('Sanitation Data'!$I$4,0,10*ROW('Sanitation Data'!I66)),NA())</f>
        <v>#N/A</v>
      </c>
      <c r="AV72" s="518" t="e">
        <f ca="1">+IF(AND(ISNUMBER(OFFSET('Sanitation Data'!$I$6,0,10*ROW('Sanitation Data'!I66))),'Data Summary'!DK72="Yes"),OFFSET('Sanitation Data'!$I$6,0,10*ROW('Sanitation Data'!I66)),NA())</f>
        <v>#N/A</v>
      </c>
      <c r="AW72" s="518" t="e">
        <f ca="1">+IF(AND(ISNUMBER(OFFSET('Sanitation Data'!$I$10,0,10*ROW('Sanitation Data'!I66))),'Data Summary'!DL72="Yes"),OFFSET('Sanitation Data'!$I$10,0,10*ROW('Sanitation Data'!I66)),NA())</f>
        <v>#N/A</v>
      </c>
      <c r="AX72" s="518" t="e">
        <f ca="1">+IF(AND(ISNUMBER(OFFSET('Sanitation Data'!$I$11,0,10*ROW('Sanitation Data'!I66))),'Data Summary'!DM72="Yes"),OFFSET('Sanitation Data'!$I$11,0,10*ROW('Sanitation Data'!I66)),NA())</f>
        <v>#N/A</v>
      </c>
      <c r="AY72" s="518" t="e">
        <f ca="1">+IF(AND(ISNUMBER(OFFSET('Sanitation Data'!$I$12,0,10*ROW('Sanitation Data'!I66))),'Data Summary'!DN72="Yes"),OFFSET('Sanitation Data'!$I$12,0,10*ROW('Sanitation Data'!I66)),NA())</f>
        <v>#N/A</v>
      </c>
      <c r="AZ72" s="519" t="e">
        <f ca="1">+IF(AND(ISNUMBER(OFFSET('Hygiene Data'!$D$5,0,10*ROW('Hygiene Data'!D66))),'Data Summary'!DO72="Yes"),OFFSET('Hygiene Data'!$D$5,0,10*ROW('Hygiene Data'!D66)),NA())</f>
        <v>#N/A</v>
      </c>
      <c r="BA72" s="519" t="e">
        <f ca="1">+IF(AND(ISNUMBER(OFFSET('Hygiene Data'!$D$7,0,10*ROW('Hygiene Data'!D66))),'Data Summary'!DP72="Yes"),OFFSET('Hygiene Data'!$D$7,0,10*ROW('Hygiene Data'!D66)),NA())</f>
        <v>#N/A</v>
      </c>
      <c r="BB72" s="519" t="e">
        <f ca="1">+IF(AND(ISNUMBER(OFFSET('Hygiene Data'!$D$9,0,10*ROW('Hygiene Data'!D66))),'Data Summary'!DQ72="Yes"),OFFSET('Hygiene Data'!$D$9,0,10*ROW('Hygiene Data'!D66)),NA())</f>
        <v>#N/A</v>
      </c>
      <c r="BC72" s="519" t="e">
        <f ca="1">+IF(AND(ISNUMBER(OFFSET('Hygiene Data'!$E$5,0,10*ROW('Hygiene Data'!E66))),'Data Summary'!DR72="Yes"),OFFSET('Hygiene Data'!$E$5,0,10*ROW('Hygiene Data'!E66)),NA())</f>
        <v>#N/A</v>
      </c>
      <c r="BD72" s="519" t="e">
        <f ca="1">+IF(AND(ISNUMBER(OFFSET('Hygiene Data'!$E$7,0,10*ROW('Hygiene Data'!E66))),'Data Summary'!DS72="Yes"),OFFSET('Hygiene Data'!$E$7,0,10*ROW('Hygiene Data'!E66)),NA())</f>
        <v>#N/A</v>
      </c>
      <c r="BE72" s="519" t="e">
        <f ca="1">+IF(AND(ISNUMBER(OFFSET('Hygiene Data'!$E$9,0,10*ROW('Hygiene Data'!E66))),'Data Summary'!DT72="Yes"),OFFSET('Hygiene Data'!$E$9,0,10*ROW('Hygiene Data'!E66)),NA())</f>
        <v>#N/A</v>
      </c>
      <c r="BF72" s="519" t="e">
        <f ca="1">+IF(AND(ISNUMBER(OFFSET('Hygiene Data'!$F$5,0,10*ROW('Hygiene Data'!F66))),'Data Summary'!DU72="Yes"),OFFSET('Hygiene Data'!$F$5,0,10*ROW('Hygiene Data'!F66)),NA())</f>
        <v>#N/A</v>
      </c>
      <c r="BG72" s="519" t="e">
        <f ca="1">+IF(AND(ISNUMBER(OFFSET('Hygiene Data'!$F$7,0,10*ROW('Hygiene Data'!F66))),'Data Summary'!DV72="Yes"),OFFSET('Hygiene Data'!$F$7,0,10*ROW('Hygiene Data'!F66)),NA())</f>
        <v>#N/A</v>
      </c>
      <c r="BH72" s="519" t="e">
        <f ca="1">+IF(AND(ISNUMBER(OFFSET('Hygiene Data'!$F$9,0,10*ROW('Hygiene Data'!F66))),'Data Summary'!DW72="Yes"),OFFSET('Hygiene Data'!$F$9,0,10*ROW('Hygiene Data'!F66)),NA())</f>
        <v>#N/A</v>
      </c>
      <c r="BI72" s="519" t="e">
        <f ca="1">+IF(AND(ISNUMBER(OFFSET('Hygiene Data'!$G$5,0,10*ROW('Hygiene Data'!G66))),'Data Summary'!DX72="Yes"),OFFSET('Hygiene Data'!$G$5,0,10*ROW('Hygiene Data'!G66)),NA())</f>
        <v>#N/A</v>
      </c>
      <c r="BJ72" s="519" t="e">
        <f ca="1">+IF(AND(ISNUMBER(OFFSET('Hygiene Data'!$G$7,0,10*ROW('Hygiene Data'!G66))),'Data Summary'!DY72="Yes"),OFFSET('Hygiene Data'!$G$7,0,10*ROW('Hygiene Data'!G66)),NA())</f>
        <v>#N/A</v>
      </c>
      <c r="BK72" s="519" t="e">
        <f ca="1">+IF(AND(ISNUMBER(OFFSET('Hygiene Data'!$G$9,0,10*ROW('Hygiene Data'!G66))),'Data Summary'!DZ72="Yes"),OFFSET('Hygiene Data'!$G$9,0,10*ROW('Hygiene Data'!G66)),NA())</f>
        <v>#N/A</v>
      </c>
      <c r="BL72" s="519" t="e">
        <f ca="1">+IF(AND(ISNUMBER(OFFSET('Hygiene Data'!$H$5,0,10*ROW('Hygiene Data'!H66))),'Data Summary'!EA72="Yes"),OFFSET('Hygiene Data'!$H$5,0,10*ROW('Hygiene Data'!H66)),NA())</f>
        <v>#N/A</v>
      </c>
      <c r="BM72" s="519" t="e">
        <f ca="1">+IF(AND(ISNUMBER(OFFSET('Hygiene Data'!$H$7,0,10*ROW('Hygiene Data'!H66))),'Data Summary'!EB72="Yes"),OFFSET('Hygiene Data'!$H$7,0,10*ROW('Hygiene Data'!H66)),NA())</f>
        <v>#N/A</v>
      </c>
      <c r="BN72" s="519" t="e">
        <f ca="1">+IF(AND(ISNUMBER(OFFSET('Hygiene Data'!$H$9,0,10*ROW('Hygiene Data'!H66))),'Data Summary'!EC72="Yes"),OFFSET('Hygiene Data'!$H$9,0,10*ROW('Hygiene Data'!H66)),NA())</f>
        <v>#N/A</v>
      </c>
      <c r="BO72" s="519" t="e">
        <f ca="1">+IF(AND(ISNUMBER(OFFSET('Hygiene Data'!$I$5,0,10*ROW('Hygiene Data'!I66))),'Data Summary'!ED72="Yes"),OFFSET('Hygiene Data'!$I$5,0,10*ROW('Hygiene Data'!I66)),NA())</f>
        <v>#N/A</v>
      </c>
      <c r="BP72" s="519" t="e">
        <f ca="1">+IF(AND(ISNUMBER(OFFSET('Hygiene Data'!$I$7,0,10*ROW('Hygiene Data'!I66))),'Data Summary'!EE72="Yes"),OFFSET('Hygiene Data'!$I$7,0,10*ROW('Hygiene Data'!I66)),NA())</f>
        <v>#N/A</v>
      </c>
      <c r="BQ72" s="519" t="e">
        <f ca="1">+IF(AND(ISNUMBER(OFFSET('Hygiene Data'!$I$9,0,10*ROW('Hygiene Data'!I66))),'Data Summary'!EF72="Yes"),OFFSET('Hygiene Data'!$I$9,0,10*ROW('Hygiene Data'!I66)),NA())</f>
        <v>#N/A</v>
      </c>
    </row>
    <row r="73" spans="1:69" x14ac:dyDescent="0.25">
      <c r="A73" s="515" t="e">
        <f ca="1">+RIGHT('Data Summary'!A73,LEN('Data Summary'!A73)-9)</f>
        <v>#VALUE!</v>
      </c>
      <c r="B73" s="489" t="str">
        <f ca="1">+IF(ISTEXT('Data Summary'!B73),'Data Summary'!B73,"")</f>
        <v/>
      </c>
      <c r="C73" s="516" t="e">
        <f ca="1">+VALUE('Data Summary'!C73)</f>
        <v>#VALUE!</v>
      </c>
      <c r="D73" s="517" t="e">
        <f ca="1">+IF(AND(ISNUMBER(OFFSET('Water Data'!$D$4,0,10*ROW('Water Data'!D67))),'Data Summary'!BS73="Yes"),100-OFFSET('Water Data'!$D$4,0,10*ROW('Water Data'!D67)),NA())</f>
        <v>#N/A</v>
      </c>
      <c r="E73" s="517" t="e">
        <f ca="1">+IF(AND(ISNUMBER(OFFSET('Water Data'!$D$6,0,10*ROW('Water Data'!D67))),'Data Summary'!BT73="Yes"),OFFSET('Water Data'!$D$6,0,10*ROW('Water Data'!D67)),NA())</f>
        <v>#N/A</v>
      </c>
      <c r="F73" s="517" t="e">
        <f ca="1">+IF(AND(ISNUMBER(OFFSET('Water Data'!$D$9,0,10*ROW('Water Data'!D67))),'Data Summary'!BU73="Yes"),OFFSET('Water Data'!$D$9,0,10*ROW('Water Data'!D67)),NA())</f>
        <v>#N/A</v>
      </c>
      <c r="G73" s="517" t="e">
        <f ca="1">+IF(AND(ISNUMBER(OFFSET('Water Data'!$E$4,0,10*ROW('Water Data'!E67))),'Data Summary'!BV73="Yes"),100-OFFSET('Water Data'!$E$4,0,10*ROW('Water Data'!E67)),NA())</f>
        <v>#N/A</v>
      </c>
      <c r="H73" s="517" t="e">
        <f ca="1">+IF(AND(ISNUMBER(OFFSET('Water Data'!$E$6,0,10*ROW('Water Data'!E67))),'Data Summary'!BW73="Yes"),OFFSET('Water Data'!$E$6,0,10*ROW('Water Data'!E67)),NA())</f>
        <v>#N/A</v>
      </c>
      <c r="I73" s="517" t="e">
        <f ca="1">+IF(AND(ISNUMBER(OFFSET('Water Data'!$E$9,0,10*ROW('Water Data'!E67))),'Data Summary'!BX73="Yes"),OFFSET('Water Data'!$E$9,0,10*ROW('Water Data'!E67)),NA())</f>
        <v>#N/A</v>
      </c>
      <c r="J73" s="517" t="e">
        <f ca="1">+IF(AND(ISNUMBER(OFFSET('Water Data'!$F$4,0,10*ROW('Water Data'!F67))),'Data Summary'!BY73="Yes"),100-OFFSET('Water Data'!$F$4,0,10*ROW('Water Data'!F67)),NA())</f>
        <v>#N/A</v>
      </c>
      <c r="K73" s="517" t="e">
        <f ca="1">+IF(AND(ISNUMBER(OFFSET('Water Data'!$F$6,0,10*ROW('Water Data'!F67))),'Data Summary'!BZ73="Yes"),OFFSET('Water Data'!$F$6,0,10*ROW('Water Data'!F67)),NA())</f>
        <v>#N/A</v>
      </c>
      <c r="L73" s="517" t="e">
        <f ca="1">+IF(AND(ISNUMBER(OFFSET('Water Data'!$F$9,0,10*ROW('Water Data'!F67))),'Data Summary'!CA73="Yes"),OFFSET('Water Data'!$F$9,0,10*ROW('Water Data'!F67)),NA())</f>
        <v>#N/A</v>
      </c>
      <c r="M73" s="517" t="e">
        <f ca="1">+IF(AND(ISNUMBER(OFFSET('Water Data'!$G$4,0,10*ROW('Water Data'!G67))),'Data Summary'!CB73="Yes"),100-OFFSET('Water Data'!$G$4,0,10*ROW('Water Data'!G67)),NA())</f>
        <v>#N/A</v>
      </c>
      <c r="N73" s="517" t="e">
        <f ca="1">+IF(AND(ISNUMBER(OFFSET('Water Data'!$G$6,0,10*ROW('Water Data'!G67))),'Data Summary'!CC73="Yes"),OFFSET('Water Data'!$G$6,0,10*ROW('Water Data'!G67)),NA())</f>
        <v>#N/A</v>
      </c>
      <c r="O73" s="517" t="e">
        <f ca="1">+IF(AND(ISNUMBER(OFFSET('Water Data'!$G$9,0,10*ROW('Water Data'!G67))),'Data Summary'!CD73="Yes"),OFFSET('Water Data'!$G$9,0,10*ROW('Water Data'!G67)),NA())</f>
        <v>#N/A</v>
      </c>
      <c r="P73" s="517" t="e">
        <f ca="1">+IF(AND(ISNUMBER(OFFSET('Water Data'!$H$4,0,10*ROW('Water Data'!H67))),'Data Summary'!CE73="Yes"),100-OFFSET('Water Data'!$H$4,0,10*ROW('Water Data'!H67)),NA())</f>
        <v>#N/A</v>
      </c>
      <c r="Q73" s="517" t="e">
        <f ca="1">+IF(AND(ISNUMBER(OFFSET('Water Data'!$H$6,0,10*ROW('Water Data'!H67))),'Data Summary'!CF73="Yes"),OFFSET('Water Data'!$H$6,0,10*ROW('Water Data'!H67)),NA())</f>
        <v>#N/A</v>
      </c>
      <c r="R73" s="517" t="e">
        <f ca="1">+IF(AND(ISNUMBER(OFFSET('Water Data'!$H$9,0,10*ROW('Water Data'!H67))),'Data Summary'!CG73="Yes"),OFFSET('Water Data'!$H$9,0,10*ROW('Water Data'!H67)),NA())</f>
        <v>#N/A</v>
      </c>
      <c r="S73" s="517" t="e">
        <f ca="1">+IF(AND(ISNUMBER(OFFSET('Water Data'!$I$4,0,10*ROW('Water Data'!I67))),'Data Summary'!CH73="Yes"),100-OFFSET('Water Data'!$I$4,0,10*ROW('Water Data'!I67)),NA())</f>
        <v>#N/A</v>
      </c>
      <c r="T73" s="517" t="e">
        <f ca="1">+IF(AND(ISNUMBER(OFFSET('Water Data'!$I$6,0,10*ROW('Water Data'!I67))),'Data Summary'!CI73="Yes"),OFFSET('Water Data'!$I$6,0,10*ROW('Water Data'!I67)),NA())</f>
        <v>#N/A</v>
      </c>
      <c r="U73" s="517" t="e">
        <f ca="1">+IF(AND(ISNUMBER(OFFSET('Water Data'!$I$9,0,10*ROW('Water Data'!I67))),'Data Summary'!CJ73="Yes"),OFFSET('Water Data'!$I$9,0,10*ROW('Water Data'!I67)),NA())</f>
        <v>#N/A</v>
      </c>
      <c r="V73" s="518" t="e">
        <f ca="1">+IF(AND(ISNUMBER(OFFSET('Sanitation Data'!$D$4,0,10*ROW('Sanitation Data'!D67))),'Data Summary'!CK73="Yes"),100-OFFSET('Sanitation Data'!$D$4,0,10*ROW('Sanitation Data'!D67)),NA())</f>
        <v>#N/A</v>
      </c>
      <c r="W73" s="518" t="e">
        <f ca="1">+IF(AND(ISNUMBER(OFFSET('Sanitation Data'!$D$6,0,10*ROW('Sanitation Data'!D67))),'Data Summary'!CL73="Yes"),OFFSET('Sanitation Data'!$D$6,0,10*ROW('Sanitation Data'!D67)),NA())</f>
        <v>#N/A</v>
      </c>
      <c r="X73" s="518" t="e">
        <f ca="1">+IF(AND(ISNUMBER(OFFSET('Sanitation Data'!$D$10,0,10*ROW('Sanitation Data'!D67))),'Data Summary'!CM73="Yes"),OFFSET('Sanitation Data'!$D$10,0,10*ROW('Sanitation Data'!D67)),NA())</f>
        <v>#N/A</v>
      </c>
      <c r="Y73" s="518" t="e">
        <f ca="1">+IF(AND(ISNUMBER(OFFSET('Sanitation Data'!$D$11,0,10*ROW('Sanitation Data'!D67))),'Data Summary'!CN73="Yes"),OFFSET('Sanitation Data'!$D$11,0,10*ROW('Sanitation Data'!D67)),NA())</f>
        <v>#N/A</v>
      </c>
      <c r="Z73" s="518" t="e">
        <f ca="1">+IF(AND(ISNUMBER(OFFSET('Sanitation Data'!$D$12,0,10*ROW('Sanitation Data'!D67))),'Data Summary'!CO73="Yes"),OFFSET('Sanitation Data'!$D$12,0,10*ROW('Sanitation Data'!D67)),NA())</f>
        <v>#N/A</v>
      </c>
      <c r="AA73" s="518" t="e">
        <f ca="1">+IF(AND(ISNUMBER(OFFSET('Sanitation Data'!$E$4,0,10*ROW('Sanitation Data'!E67))),'Data Summary'!CP73="Yes"),100-OFFSET('Sanitation Data'!$E$4,0,10*ROW('Sanitation Data'!E67)),NA())</f>
        <v>#N/A</v>
      </c>
      <c r="AB73" s="518" t="e">
        <f ca="1">+IF(AND(ISNUMBER(OFFSET('Sanitation Data'!$E$6,0,10*ROW('Sanitation Data'!E67))),'Data Summary'!CQ73="Yes"),OFFSET('Sanitation Data'!$E$6,0,10*ROW('Sanitation Data'!E67)),NA())</f>
        <v>#N/A</v>
      </c>
      <c r="AC73" s="518" t="e">
        <f ca="1">+IF(AND(ISNUMBER(OFFSET('Sanitation Data'!$E$10,0,10*ROW('Sanitation Data'!E67))),'Data Summary'!CR73="Yes"),OFFSET('Sanitation Data'!$E$10,0,10*ROW('Sanitation Data'!E67)),NA())</f>
        <v>#N/A</v>
      </c>
      <c r="AD73" s="518" t="e">
        <f ca="1">+IF(AND(ISNUMBER(OFFSET('Sanitation Data'!$E$11,0,10*ROW('Sanitation Data'!E67))),'Data Summary'!CS73="Yes"),OFFSET('Sanitation Data'!$E$11,0,10*ROW('Sanitation Data'!E67)),NA())</f>
        <v>#N/A</v>
      </c>
      <c r="AE73" s="518" t="e">
        <f ca="1">+IF(AND(ISNUMBER(OFFSET('Sanitation Data'!$E$12,0,10*ROW('Sanitation Data'!E67))),'Data Summary'!CT73="Yes"),OFFSET('Sanitation Data'!$E$12,0,10*ROW('Sanitation Data'!E67)),NA())</f>
        <v>#N/A</v>
      </c>
      <c r="AF73" s="518" t="e">
        <f ca="1">+IF(AND(ISNUMBER(OFFSET('Sanitation Data'!$F$4,0,10*ROW('Sanitation Data'!F67))),'Data Summary'!CU73="Yes"),100-OFFSET('Sanitation Data'!$F$4,0,10*ROW('Sanitation Data'!F67)),NA())</f>
        <v>#N/A</v>
      </c>
      <c r="AG73" s="518" t="e">
        <f ca="1">+IF(AND(ISNUMBER(OFFSET('Sanitation Data'!$F$6,0,10*ROW('Sanitation Data'!F67))),'Data Summary'!CV73="Yes"),OFFSET('Sanitation Data'!$F$6,0,10*ROW('Sanitation Data'!F67)),NA())</f>
        <v>#N/A</v>
      </c>
      <c r="AH73" s="518" t="e">
        <f ca="1">+IF(AND(ISNUMBER(OFFSET('Sanitation Data'!$F$10,0,10*ROW('Sanitation Data'!F67))),'Data Summary'!CW73="Yes"),OFFSET('Sanitation Data'!$F$10,0,10*ROW('Sanitation Data'!F67)),NA())</f>
        <v>#N/A</v>
      </c>
      <c r="AI73" s="518" t="e">
        <f ca="1">+IF(AND(ISNUMBER(OFFSET('Sanitation Data'!$F$11,0,10*ROW('Sanitation Data'!F67))),'Data Summary'!CX73="Yes"),OFFSET('Sanitation Data'!$F$11,0,10*ROW('Sanitation Data'!F67)),NA())</f>
        <v>#N/A</v>
      </c>
      <c r="AJ73" s="518" t="e">
        <f ca="1">+IF(AND(ISNUMBER(OFFSET('Sanitation Data'!$F$12,0,10*ROW('Sanitation Data'!F67))),'Data Summary'!CY73="Yes"),OFFSET('Sanitation Data'!$F$12,0,10*ROW('Sanitation Data'!F67)),NA())</f>
        <v>#N/A</v>
      </c>
      <c r="AK73" s="518" t="e">
        <f ca="1">+IF(AND(ISNUMBER(OFFSET('Sanitation Data'!$G$4,0,10*ROW('Sanitation Data'!G67))),'Data Summary'!CZ73="Yes"),100-OFFSET('Sanitation Data'!$G$4,0,10*ROW('Sanitation Data'!G67)),NA())</f>
        <v>#N/A</v>
      </c>
      <c r="AL73" s="518" t="e">
        <f ca="1">+IF(AND(ISNUMBER(OFFSET('Sanitation Data'!$G$6,0,10*ROW('Sanitation Data'!G67))),'Data Summary'!DA73="Yes"),OFFSET('Sanitation Data'!$G$6,0,10*ROW('Sanitation Data'!G67)),NA())</f>
        <v>#N/A</v>
      </c>
      <c r="AM73" s="518" t="e">
        <f ca="1">+IF(AND(ISNUMBER(OFFSET('Sanitation Data'!$G$10,0,10*ROW('Sanitation Data'!G67))),'Data Summary'!DB73="Yes"),OFFSET('Sanitation Data'!$G$10,0,10*ROW('Sanitation Data'!G67)),NA())</f>
        <v>#N/A</v>
      </c>
      <c r="AN73" s="518" t="e">
        <f ca="1">+IF(AND(ISNUMBER(OFFSET('Sanitation Data'!$G$11,0,10*ROW('Sanitation Data'!G67))),'Data Summary'!DC73="Yes"),OFFSET('Sanitation Data'!$G$11,0,10*ROW('Sanitation Data'!G67)),NA())</f>
        <v>#N/A</v>
      </c>
      <c r="AO73" s="518" t="e">
        <f ca="1">+IF(AND(ISNUMBER(OFFSET('Sanitation Data'!$G$12,0,10*ROW('Sanitation Data'!G67))),'Data Summary'!DD73="Yes"),OFFSET('Sanitation Data'!$G$12,0,10*ROW('Sanitation Data'!G67)),NA())</f>
        <v>#N/A</v>
      </c>
      <c r="AP73" s="518" t="e">
        <f ca="1">+IF(AND(ISNUMBER(OFFSET('Sanitation Data'!$H$4,0,10*ROW('Sanitation Data'!H67))),'Data Summary'!DE73="Yes"),100-OFFSET('Sanitation Data'!$H$4,0,10*ROW('Sanitation Data'!H67)),NA())</f>
        <v>#N/A</v>
      </c>
      <c r="AQ73" s="518" t="e">
        <f ca="1">+IF(AND(ISNUMBER(OFFSET('Sanitation Data'!$H$6,0,10*ROW('Sanitation Data'!H67))),'Data Summary'!DF73="Yes"),OFFSET('Sanitation Data'!$H$6,0,10*ROW('Sanitation Data'!H67)),NA())</f>
        <v>#N/A</v>
      </c>
      <c r="AR73" s="518" t="e">
        <f ca="1">+IF(AND(ISNUMBER(OFFSET('Sanitation Data'!$H$10,0,10*ROW('Sanitation Data'!H67))),'Data Summary'!DG73="Yes"),OFFSET('Sanitation Data'!$H$10,0,10*ROW('Sanitation Data'!H67)),NA())</f>
        <v>#N/A</v>
      </c>
      <c r="AS73" s="518" t="e">
        <f ca="1">+IF(AND(ISNUMBER(OFFSET('Sanitation Data'!$H$11,0,10*ROW('Sanitation Data'!H67))),'Data Summary'!DH73="Yes"),OFFSET('Sanitation Data'!$H$11,0,10*ROW('Sanitation Data'!H67)),NA())</f>
        <v>#N/A</v>
      </c>
      <c r="AT73" s="518" t="e">
        <f ca="1">+IF(AND(ISNUMBER(OFFSET('Sanitation Data'!$H$12,0,10*ROW('Sanitation Data'!H67))),'Data Summary'!DI73="Yes"),OFFSET('Sanitation Data'!$H$12,0,10*ROW('Sanitation Data'!H67)),NA())</f>
        <v>#N/A</v>
      </c>
      <c r="AU73" s="518" t="e">
        <f ca="1">+IF(AND(ISNUMBER(OFFSET('Sanitation Data'!$I$4,0,10*ROW('Sanitation Data'!I67))),'Data Summary'!DJ73="Yes"),100-OFFSET('Sanitation Data'!$I$4,0,10*ROW('Sanitation Data'!I67)),NA())</f>
        <v>#N/A</v>
      </c>
      <c r="AV73" s="518" t="e">
        <f ca="1">+IF(AND(ISNUMBER(OFFSET('Sanitation Data'!$I$6,0,10*ROW('Sanitation Data'!I67))),'Data Summary'!DK73="Yes"),OFFSET('Sanitation Data'!$I$6,0,10*ROW('Sanitation Data'!I67)),NA())</f>
        <v>#N/A</v>
      </c>
      <c r="AW73" s="518" t="e">
        <f ca="1">+IF(AND(ISNUMBER(OFFSET('Sanitation Data'!$I$10,0,10*ROW('Sanitation Data'!I67))),'Data Summary'!DL73="Yes"),OFFSET('Sanitation Data'!$I$10,0,10*ROW('Sanitation Data'!I67)),NA())</f>
        <v>#N/A</v>
      </c>
      <c r="AX73" s="518" t="e">
        <f ca="1">+IF(AND(ISNUMBER(OFFSET('Sanitation Data'!$I$11,0,10*ROW('Sanitation Data'!I67))),'Data Summary'!DM73="Yes"),OFFSET('Sanitation Data'!$I$11,0,10*ROW('Sanitation Data'!I67)),NA())</f>
        <v>#N/A</v>
      </c>
      <c r="AY73" s="518" t="e">
        <f ca="1">+IF(AND(ISNUMBER(OFFSET('Sanitation Data'!$I$12,0,10*ROW('Sanitation Data'!I67))),'Data Summary'!DN73="Yes"),OFFSET('Sanitation Data'!$I$12,0,10*ROW('Sanitation Data'!I67)),NA())</f>
        <v>#N/A</v>
      </c>
      <c r="AZ73" s="519" t="e">
        <f ca="1">+IF(AND(ISNUMBER(OFFSET('Hygiene Data'!$D$5,0,10*ROW('Hygiene Data'!D67))),'Data Summary'!DO73="Yes"),OFFSET('Hygiene Data'!$D$5,0,10*ROW('Hygiene Data'!D67)),NA())</f>
        <v>#N/A</v>
      </c>
      <c r="BA73" s="519" t="e">
        <f ca="1">+IF(AND(ISNUMBER(OFFSET('Hygiene Data'!$D$7,0,10*ROW('Hygiene Data'!D67))),'Data Summary'!DP73="Yes"),OFFSET('Hygiene Data'!$D$7,0,10*ROW('Hygiene Data'!D67)),NA())</f>
        <v>#N/A</v>
      </c>
      <c r="BB73" s="519" t="e">
        <f ca="1">+IF(AND(ISNUMBER(OFFSET('Hygiene Data'!$D$9,0,10*ROW('Hygiene Data'!D67))),'Data Summary'!DQ73="Yes"),OFFSET('Hygiene Data'!$D$9,0,10*ROW('Hygiene Data'!D67)),NA())</f>
        <v>#N/A</v>
      </c>
      <c r="BC73" s="519" t="e">
        <f ca="1">+IF(AND(ISNUMBER(OFFSET('Hygiene Data'!$E$5,0,10*ROW('Hygiene Data'!E67))),'Data Summary'!DR73="Yes"),OFFSET('Hygiene Data'!$E$5,0,10*ROW('Hygiene Data'!E67)),NA())</f>
        <v>#N/A</v>
      </c>
      <c r="BD73" s="519" t="e">
        <f ca="1">+IF(AND(ISNUMBER(OFFSET('Hygiene Data'!$E$7,0,10*ROW('Hygiene Data'!E67))),'Data Summary'!DS73="Yes"),OFFSET('Hygiene Data'!$E$7,0,10*ROW('Hygiene Data'!E67)),NA())</f>
        <v>#N/A</v>
      </c>
      <c r="BE73" s="519" t="e">
        <f ca="1">+IF(AND(ISNUMBER(OFFSET('Hygiene Data'!$E$9,0,10*ROW('Hygiene Data'!E67))),'Data Summary'!DT73="Yes"),OFFSET('Hygiene Data'!$E$9,0,10*ROW('Hygiene Data'!E67)),NA())</f>
        <v>#N/A</v>
      </c>
      <c r="BF73" s="519" t="e">
        <f ca="1">+IF(AND(ISNUMBER(OFFSET('Hygiene Data'!$F$5,0,10*ROW('Hygiene Data'!F67))),'Data Summary'!DU73="Yes"),OFFSET('Hygiene Data'!$F$5,0,10*ROW('Hygiene Data'!F67)),NA())</f>
        <v>#N/A</v>
      </c>
      <c r="BG73" s="519" t="e">
        <f ca="1">+IF(AND(ISNUMBER(OFFSET('Hygiene Data'!$F$7,0,10*ROW('Hygiene Data'!F67))),'Data Summary'!DV73="Yes"),OFFSET('Hygiene Data'!$F$7,0,10*ROW('Hygiene Data'!F67)),NA())</f>
        <v>#N/A</v>
      </c>
      <c r="BH73" s="519" t="e">
        <f ca="1">+IF(AND(ISNUMBER(OFFSET('Hygiene Data'!$F$9,0,10*ROW('Hygiene Data'!F67))),'Data Summary'!DW73="Yes"),OFFSET('Hygiene Data'!$F$9,0,10*ROW('Hygiene Data'!F67)),NA())</f>
        <v>#N/A</v>
      </c>
      <c r="BI73" s="519" t="e">
        <f ca="1">+IF(AND(ISNUMBER(OFFSET('Hygiene Data'!$G$5,0,10*ROW('Hygiene Data'!G67))),'Data Summary'!DX73="Yes"),OFFSET('Hygiene Data'!$G$5,0,10*ROW('Hygiene Data'!G67)),NA())</f>
        <v>#N/A</v>
      </c>
      <c r="BJ73" s="519" t="e">
        <f ca="1">+IF(AND(ISNUMBER(OFFSET('Hygiene Data'!$G$7,0,10*ROW('Hygiene Data'!G67))),'Data Summary'!DY73="Yes"),OFFSET('Hygiene Data'!$G$7,0,10*ROW('Hygiene Data'!G67)),NA())</f>
        <v>#N/A</v>
      </c>
      <c r="BK73" s="519" t="e">
        <f ca="1">+IF(AND(ISNUMBER(OFFSET('Hygiene Data'!$G$9,0,10*ROW('Hygiene Data'!G67))),'Data Summary'!DZ73="Yes"),OFFSET('Hygiene Data'!$G$9,0,10*ROW('Hygiene Data'!G67)),NA())</f>
        <v>#N/A</v>
      </c>
      <c r="BL73" s="519" t="e">
        <f ca="1">+IF(AND(ISNUMBER(OFFSET('Hygiene Data'!$H$5,0,10*ROW('Hygiene Data'!H67))),'Data Summary'!EA73="Yes"),OFFSET('Hygiene Data'!$H$5,0,10*ROW('Hygiene Data'!H67)),NA())</f>
        <v>#N/A</v>
      </c>
      <c r="BM73" s="519" t="e">
        <f ca="1">+IF(AND(ISNUMBER(OFFSET('Hygiene Data'!$H$7,0,10*ROW('Hygiene Data'!H67))),'Data Summary'!EB73="Yes"),OFFSET('Hygiene Data'!$H$7,0,10*ROW('Hygiene Data'!H67)),NA())</f>
        <v>#N/A</v>
      </c>
      <c r="BN73" s="519" t="e">
        <f ca="1">+IF(AND(ISNUMBER(OFFSET('Hygiene Data'!$H$9,0,10*ROW('Hygiene Data'!H67))),'Data Summary'!EC73="Yes"),OFFSET('Hygiene Data'!$H$9,0,10*ROW('Hygiene Data'!H67)),NA())</f>
        <v>#N/A</v>
      </c>
      <c r="BO73" s="519" t="e">
        <f ca="1">+IF(AND(ISNUMBER(OFFSET('Hygiene Data'!$I$5,0,10*ROW('Hygiene Data'!I67))),'Data Summary'!ED73="Yes"),OFFSET('Hygiene Data'!$I$5,0,10*ROW('Hygiene Data'!I67)),NA())</f>
        <v>#N/A</v>
      </c>
      <c r="BP73" s="519" t="e">
        <f ca="1">+IF(AND(ISNUMBER(OFFSET('Hygiene Data'!$I$7,0,10*ROW('Hygiene Data'!I67))),'Data Summary'!EE73="Yes"),OFFSET('Hygiene Data'!$I$7,0,10*ROW('Hygiene Data'!I67)),NA())</f>
        <v>#N/A</v>
      </c>
      <c r="BQ73" s="519" t="e">
        <f ca="1">+IF(AND(ISNUMBER(OFFSET('Hygiene Data'!$I$9,0,10*ROW('Hygiene Data'!I67))),'Data Summary'!EF73="Yes"),OFFSET('Hygiene Data'!$I$9,0,10*ROW('Hygiene Data'!I67)),NA())</f>
        <v>#N/A</v>
      </c>
    </row>
    <row r="74" spans="1:69" x14ac:dyDescent="0.25">
      <c r="A74" s="515" t="e">
        <f ca="1">+RIGHT('Data Summary'!A74,LEN('Data Summary'!A74)-9)</f>
        <v>#VALUE!</v>
      </c>
      <c r="B74" s="489" t="str">
        <f ca="1">+IF(ISTEXT('Data Summary'!B74),'Data Summary'!B74,"")</f>
        <v/>
      </c>
      <c r="C74" s="516" t="e">
        <f ca="1">+VALUE('Data Summary'!C74)</f>
        <v>#VALUE!</v>
      </c>
      <c r="D74" s="517" t="e">
        <f ca="1">+IF(AND(ISNUMBER(OFFSET('Water Data'!$D$4,0,10*ROW('Water Data'!D68))),'Data Summary'!BS74="Yes"),100-OFFSET('Water Data'!$D$4,0,10*ROW('Water Data'!D68)),NA())</f>
        <v>#N/A</v>
      </c>
      <c r="E74" s="517" t="e">
        <f ca="1">+IF(AND(ISNUMBER(OFFSET('Water Data'!$D$6,0,10*ROW('Water Data'!D68))),'Data Summary'!BT74="Yes"),OFFSET('Water Data'!$D$6,0,10*ROW('Water Data'!D68)),NA())</f>
        <v>#N/A</v>
      </c>
      <c r="F74" s="517" t="e">
        <f ca="1">+IF(AND(ISNUMBER(OFFSET('Water Data'!$D$9,0,10*ROW('Water Data'!D68))),'Data Summary'!BU74="Yes"),OFFSET('Water Data'!$D$9,0,10*ROW('Water Data'!D68)),NA())</f>
        <v>#N/A</v>
      </c>
      <c r="G74" s="517" t="e">
        <f ca="1">+IF(AND(ISNUMBER(OFFSET('Water Data'!$E$4,0,10*ROW('Water Data'!E68))),'Data Summary'!BV74="Yes"),100-OFFSET('Water Data'!$E$4,0,10*ROW('Water Data'!E68)),NA())</f>
        <v>#N/A</v>
      </c>
      <c r="H74" s="517" t="e">
        <f ca="1">+IF(AND(ISNUMBER(OFFSET('Water Data'!$E$6,0,10*ROW('Water Data'!E68))),'Data Summary'!BW74="Yes"),OFFSET('Water Data'!$E$6,0,10*ROW('Water Data'!E68)),NA())</f>
        <v>#N/A</v>
      </c>
      <c r="I74" s="517" t="e">
        <f ca="1">+IF(AND(ISNUMBER(OFFSET('Water Data'!$E$9,0,10*ROW('Water Data'!E68))),'Data Summary'!BX74="Yes"),OFFSET('Water Data'!$E$9,0,10*ROW('Water Data'!E68)),NA())</f>
        <v>#N/A</v>
      </c>
      <c r="J74" s="517" t="e">
        <f ca="1">+IF(AND(ISNUMBER(OFFSET('Water Data'!$F$4,0,10*ROW('Water Data'!F68))),'Data Summary'!BY74="Yes"),100-OFFSET('Water Data'!$F$4,0,10*ROW('Water Data'!F68)),NA())</f>
        <v>#N/A</v>
      </c>
      <c r="K74" s="517" t="e">
        <f ca="1">+IF(AND(ISNUMBER(OFFSET('Water Data'!$F$6,0,10*ROW('Water Data'!F68))),'Data Summary'!BZ74="Yes"),OFFSET('Water Data'!$F$6,0,10*ROW('Water Data'!F68)),NA())</f>
        <v>#N/A</v>
      </c>
      <c r="L74" s="517" t="e">
        <f ca="1">+IF(AND(ISNUMBER(OFFSET('Water Data'!$F$9,0,10*ROW('Water Data'!F68))),'Data Summary'!CA74="Yes"),OFFSET('Water Data'!$F$9,0,10*ROW('Water Data'!F68)),NA())</f>
        <v>#N/A</v>
      </c>
      <c r="M74" s="517" t="e">
        <f ca="1">+IF(AND(ISNUMBER(OFFSET('Water Data'!$G$4,0,10*ROW('Water Data'!G68))),'Data Summary'!CB74="Yes"),100-OFFSET('Water Data'!$G$4,0,10*ROW('Water Data'!G68)),NA())</f>
        <v>#N/A</v>
      </c>
      <c r="N74" s="517" t="e">
        <f ca="1">+IF(AND(ISNUMBER(OFFSET('Water Data'!$G$6,0,10*ROW('Water Data'!G68))),'Data Summary'!CC74="Yes"),OFFSET('Water Data'!$G$6,0,10*ROW('Water Data'!G68)),NA())</f>
        <v>#N/A</v>
      </c>
      <c r="O74" s="517" t="e">
        <f ca="1">+IF(AND(ISNUMBER(OFFSET('Water Data'!$G$9,0,10*ROW('Water Data'!G68))),'Data Summary'!CD74="Yes"),OFFSET('Water Data'!$G$9,0,10*ROW('Water Data'!G68)),NA())</f>
        <v>#N/A</v>
      </c>
      <c r="P74" s="517" t="e">
        <f ca="1">+IF(AND(ISNUMBER(OFFSET('Water Data'!$H$4,0,10*ROW('Water Data'!H68))),'Data Summary'!CE74="Yes"),100-OFFSET('Water Data'!$H$4,0,10*ROW('Water Data'!H68)),NA())</f>
        <v>#N/A</v>
      </c>
      <c r="Q74" s="517" t="e">
        <f ca="1">+IF(AND(ISNUMBER(OFFSET('Water Data'!$H$6,0,10*ROW('Water Data'!H68))),'Data Summary'!CF74="Yes"),OFFSET('Water Data'!$H$6,0,10*ROW('Water Data'!H68)),NA())</f>
        <v>#N/A</v>
      </c>
      <c r="R74" s="517" t="e">
        <f ca="1">+IF(AND(ISNUMBER(OFFSET('Water Data'!$H$9,0,10*ROW('Water Data'!H68))),'Data Summary'!CG74="Yes"),OFFSET('Water Data'!$H$9,0,10*ROW('Water Data'!H68)),NA())</f>
        <v>#N/A</v>
      </c>
      <c r="S74" s="517" t="e">
        <f ca="1">+IF(AND(ISNUMBER(OFFSET('Water Data'!$I$4,0,10*ROW('Water Data'!I68))),'Data Summary'!CH74="Yes"),100-OFFSET('Water Data'!$I$4,0,10*ROW('Water Data'!I68)),NA())</f>
        <v>#N/A</v>
      </c>
      <c r="T74" s="517" t="e">
        <f ca="1">+IF(AND(ISNUMBER(OFFSET('Water Data'!$I$6,0,10*ROW('Water Data'!I68))),'Data Summary'!CI74="Yes"),OFFSET('Water Data'!$I$6,0,10*ROW('Water Data'!I68)),NA())</f>
        <v>#N/A</v>
      </c>
      <c r="U74" s="517" t="e">
        <f ca="1">+IF(AND(ISNUMBER(OFFSET('Water Data'!$I$9,0,10*ROW('Water Data'!I68))),'Data Summary'!CJ74="Yes"),OFFSET('Water Data'!$I$9,0,10*ROW('Water Data'!I68)),NA())</f>
        <v>#N/A</v>
      </c>
      <c r="V74" s="518" t="e">
        <f ca="1">+IF(AND(ISNUMBER(OFFSET('Sanitation Data'!$D$4,0,10*ROW('Sanitation Data'!D68))),'Data Summary'!CK74="Yes"),100-OFFSET('Sanitation Data'!$D$4,0,10*ROW('Sanitation Data'!D68)),NA())</f>
        <v>#N/A</v>
      </c>
      <c r="W74" s="518" t="e">
        <f ca="1">+IF(AND(ISNUMBER(OFFSET('Sanitation Data'!$D$6,0,10*ROW('Sanitation Data'!D68))),'Data Summary'!CL74="Yes"),OFFSET('Sanitation Data'!$D$6,0,10*ROW('Sanitation Data'!D68)),NA())</f>
        <v>#N/A</v>
      </c>
      <c r="X74" s="518" t="e">
        <f ca="1">+IF(AND(ISNUMBER(OFFSET('Sanitation Data'!$D$10,0,10*ROW('Sanitation Data'!D68))),'Data Summary'!CM74="Yes"),OFFSET('Sanitation Data'!$D$10,0,10*ROW('Sanitation Data'!D68)),NA())</f>
        <v>#N/A</v>
      </c>
      <c r="Y74" s="518" t="e">
        <f ca="1">+IF(AND(ISNUMBER(OFFSET('Sanitation Data'!$D$11,0,10*ROW('Sanitation Data'!D68))),'Data Summary'!CN74="Yes"),OFFSET('Sanitation Data'!$D$11,0,10*ROW('Sanitation Data'!D68)),NA())</f>
        <v>#N/A</v>
      </c>
      <c r="Z74" s="518" t="e">
        <f ca="1">+IF(AND(ISNUMBER(OFFSET('Sanitation Data'!$D$12,0,10*ROW('Sanitation Data'!D68))),'Data Summary'!CO74="Yes"),OFFSET('Sanitation Data'!$D$12,0,10*ROW('Sanitation Data'!D68)),NA())</f>
        <v>#N/A</v>
      </c>
      <c r="AA74" s="518" t="e">
        <f ca="1">+IF(AND(ISNUMBER(OFFSET('Sanitation Data'!$E$4,0,10*ROW('Sanitation Data'!E68))),'Data Summary'!CP74="Yes"),100-OFFSET('Sanitation Data'!$E$4,0,10*ROW('Sanitation Data'!E68)),NA())</f>
        <v>#N/A</v>
      </c>
      <c r="AB74" s="518" t="e">
        <f ca="1">+IF(AND(ISNUMBER(OFFSET('Sanitation Data'!$E$6,0,10*ROW('Sanitation Data'!E68))),'Data Summary'!CQ74="Yes"),OFFSET('Sanitation Data'!$E$6,0,10*ROW('Sanitation Data'!E68)),NA())</f>
        <v>#N/A</v>
      </c>
      <c r="AC74" s="518" t="e">
        <f ca="1">+IF(AND(ISNUMBER(OFFSET('Sanitation Data'!$E$10,0,10*ROW('Sanitation Data'!E68))),'Data Summary'!CR74="Yes"),OFFSET('Sanitation Data'!$E$10,0,10*ROW('Sanitation Data'!E68)),NA())</f>
        <v>#N/A</v>
      </c>
      <c r="AD74" s="518" t="e">
        <f ca="1">+IF(AND(ISNUMBER(OFFSET('Sanitation Data'!$E$11,0,10*ROW('Sanitation Data'!E68))),'Data Summary'!CS74="Yes"),OFFSET('Sanitation Data'!$E$11,0,10*ROW('Sanitation Data'!E68)),NA())</f>
        <v>#N/A</v>
      </c>
      <c r="AE74" s="518" t="e">
        <f ca="1">+IF(AND(ISNUMBER(OFFSET('Sanitation Data'!$E$12,0,10*ROW('Sanitation Data'!E68))),'Data Summary'!CT74="Yes"),OFFSET('Sanitation Data'!$E$12,0,10*ROW('Sanitation Data'!E68)),NA())</f>
        <v>#N/A</v>
      </c>
      <c r="AF74" s="518" t="e">
        <f ca="1">+IF(AND(ISNUMBER(OFFSET('Sanitation Data'!$F$4,0,10*ROW('Sanitation Data'!F68))),'Data Summary'!CU74="Yes"),100-OFFSET('Sanitation Data'!$F$4,0,10*ROW('Sanitation Data'!F68)),NA())</f>
        <v>#N/A</v>
      </c>
      <c r="AG74" s="518" t="e">
        <f ca="1">+IF(AND(ISNUMBER(OFFSET('Sanitation Data'!$F$6,0,10*ROW('Sanitation Data'!F68))),'Data Summary'!CV74="Yes"),OFFSET('Sanitation Data'!$F$6,0,10*ROW('Sanitation Data'!F68)),NA())</f>
        <v>#N/A</v>
      </c>
      <c r="AH74" s="518" t="e">
        <f ca="1">+IF(AND(ISNUMBER(OFFSET('Sanitation Data'!$F$10,0,10*ROW('Sanitation Data'!F68))),'Data Summary'!CW74="Yes"),OFFSET('Sanitation Data'!$F$10,0,10*ROW('Sanitation Data'!F68)),NA())</f>
        <v>#N/A</v>
      </c>
      <c r="AI74" s="518" t="e">
        <f ca="1">+IF(AND(ISNUMBER(OFFSET('Sanitation Data'!$F$11,0,10*ROW('Sanitation Data'!F68))),'Data Summary'!CX74="Yes"),OFFSET('Sanitation Data'!$F$11,0,10*ROW('Sanitation Data'!F68)),NA())</f>
        <v>#N/A</v>
      </c>
      <c r="AJ74" s="518" t="e">
        <f ca="1">+IF(AND(ISNUMBER(OFFSET('Sanitation Data'!$F$12,0,10*ROW('Sanitation Data'!F68))),'Data Summary'!CY74="Yes"),OFFSET('Sanitation Data'!$F$12,0,10*ROW('Sanitation Data'!F68)),NA())</f>
        <v>#N/A</v>
      </c>
      <c r="AK74" s="518" t="e">
        <f ca="1">+IF(AND(ISNUMBER(OFFSET('Sanitation Data'!$G$4,0,10*ROW('Sanitation Data'!G68))),'Data Summary'!CZ74="Yes"),100-OFFSET('Sanitation Data'!$G$4,0,10*ROW('Sanitation Data'!G68)),NA())</f>
        <v>#N/A</v>
      </c>
      <c r="AL74" s="518" t="e">
        <f ca="1">+IF(AND(ISNUMBER(OFFSET('Sanitation Data'!$G$6,0,10*ROW('Sanitation Data'!G68))),'Data Summary'!DA74="Yes"),OFFSET('Sanitation Data'!$G$6,0,10*ROW('Sanitation Data'!G68)),NA())</f>
        <v>#N/A</v>
      </c>
      <c r="AM74" s="518" t="e">
        <f ca="1">+IF(AND(ISNUMBER(OFFSET('Sanitation Data'!$G$10,0,10*ROW('Sanitation Data'!G68))),'Data Summary'!DB74="Yes"),OFFSET('Sanitation Data'!$G$10,0,10*ROW('Sanitation Data'!G68)),NA())</f>
        <v>#N/A</v>
      </c>
      <c r="AN74" s="518" t="e">
        <f ca="1">+IF(AND(ISNUMBER(OFFSET('Sanitation Data'!$G$11,0,10*ROW('Sanitation Data'!G68))),'Data Summary'!DC74="Yes"),OFFSET('Sanitation Data'!$G$11,0,10*ROW('Sanitation Data'!G68)),NA())</f>
        <v>#N/A</v>
      </c>
      <c r="AO74" s="518" t="e">
        <f ca="1">+IF(AND(ISNUMBER(OFFSET('Sanitation Data'!$G$12,0,10*ROW('Sanitation Data'!G68))),'Data Summary'!DD74="Yes"),OFFSET('Sanitation Data'!$G$12,0,10*ROW('Sanitation Data'!G68)),NA())</f>
        <v>#N/A</v>
      </c>
      <c r="AP74" s="518" t="e">
        <f ca="1">+IF(AND(ISNUMBER(OFFSET('Sanitation Data'!$H$4,0,10*ROW('Sanitation Data'!H68))),'Data Summary'!DE74="Yes"),100-OFFSET('Sanitation Data'!$H$4,0,10*ROW('Sanitation Data'!H68)),NA())</f>
        <v>#N/A</v>
      </c>
      <c r="AQ74" s="518" t="e">
        <f ca="1">+IF(AND(ISNUMBER(OFFSET('Sanitation Data'!$H$6,0,10*ROW('Sanitation Data'!H68))),'Data Summary'!DF74="Yes"),OFFSET('Sanitation Data'!$H$6,0,10*ROW('Sanitation Data'!H68)),NA())</f>
        <v>#N/A</v>
      </c>
      <c r="AR74" s="518" t="e">
        <f ca="1">+IF(AND(ISNUMBER(OFFSET('Sanitation Data'!$H$10,0,10*ROW('Sanitation Data'!H68))),'Data Summary'!DG74="Yes"),OFFSET('Sanitation Data'!$H$10,0,10*ROW('Sanitation Data'!H68)),NA())</f>
        <v>#N/A</v>
      </c>
      <c r="AS74" s="518" t="e">
        <f ca="1">+IF(AND(ISNUMBER(OFFSET('Sanitation Data'!$H$11,0,10*ROW('Sanitation Data'!H68))),'Data Summary'!DH74="Yes"),OFFSET('Sanitation Data'!$H$11,0,10*ROW('Sanitation Data'!H68)),NA())</f>
        <v>#N/A</v>
      </c>
      <c r="AT74" s="518" t="e">
        <f ca="1">+IF(AND(ISNUMBER(OFFSET('Sanitation Data'!$H$12,0,10*ROW('Sanitation Data'!H68))),'Data Summary'!DI74="Yes"),OFFSET('Sanitation Data'!$H$12,0,10*ROW('Sanitation Data'!H68)),NA())</f>
        <v>#N/A</v>
      </c>
      <c r="AU74" s="518" t="e">
        <f ca="1">+IF(AND(ISNUMBER(OFFSET('Sanitation Data'!$I$4,0,10*ROW('Sanitation Data'!I68))),'Data Summary'!DJ74="Yes"),100-OFFSET('Sanitation Data'!$I$4,0,10*ROW('Sanitation Data'!I68)),NA())</f>
        <v>#N/A</v>
      </c>
      <c r="AV74" s="518" t="e">
        <f ca="1">+IF(AND(ISNUMBER(OFFSET('Sanitation Data'!$I$6,0,10*ROW('Sanitation Data'!I68))),'Data Summary'!DK74="Yes"),OFFSET('Sanitation Data'!$I$6,0,10*ROW('Sanitation Data'!I68)),NA())</f>
        <v>#N/A</v>
      </c>
      <c r="AW74" s="518" t="e">
        <f ca="1">+IF(AND(ISNUMBER(OFFSET('Sanitation Data'!$I$10,0,10*ROW('Sanitation Data'!I68))),'Data Summary'!DL74="Yes"),OFFSET('Sanitation Data'!$I$10,0,10*ROW('Sanitation Data'!I68)),NA())</f>
        <v>#N/A</v>
      </c>
      <c r="AX74" s="518" t="e">
        <f ca="1">+IF(AND(ISNUMBER(OFFSET('Sanitation Data'!$I$11,0,10*ROW('Sanitation Data'!I68))),'Data Summary'!DM74="Yes"),OFFSET('Sanitation Data'!$I$11,0,10*ROW('Sanitation Data'!I68)),NA())</f>
        <v>#N/A</v>
      </c>
      <c r="AY74" s="518" t="e">
        <f ca="1">+IF(AND(ISNUMBER(OFFSET('Sanitation Data'!$I$12,0,10*ROW('Sanitation Data'!I68))),'Data Summary'!DN74="Yes"),OFFSET('Sanitation Data'!$I$12,0,10*ROW('Sanitation Data'!I68)),NA())</f>
        <v>#N/A</v>
      </c>
      <c r="AZ74" s="519" t="e">
        <f ca="1">+IF(AND(ISNUMBER(OFFSET('Hygiene Data'!$D$5,0,10*ROW('Hygiene Data'!D68))),'Data Summary'!DO74="Yes"),OFFSET('Hygiene Data'!$D$5,0,10*ROW('Hygiene Data'!D68)),NA())</f>
        <v>#N/A</v>
      </c>
      <c r="BA74" s="519" t="e">
        <f ca="1">+IF(AND(ISNUMBER(OFFSET('Hygiene Data'!$D$7,0,10*ROW('Hygiene Data'!D68))),'Data Summary'!DP74="Yes"),OFFSET('Hygiene Data'!$D$7,0,10*ROW('Hygiene Data'!D68)),NA())</f>
        <v>#N/A</v>
      </c>
      <c r="BB74" s="519" t="e">
        <f ca="1">+IF(AND(ISNUMBER(OFFSET('Hygiene Data'!$D$9,0,10*ROW('Hygiene Data'!D68))),'Data Summary'!DQ74="Yes"),OFFSET('Hygiene Data'!$D$9,0,10*ROW('Hygiene Data'!D68)),NA())</f>
        <v>#N/A</v>
      </c>
      <c r="BC74" s="519" t="e">
        <f ca="1">+IF(AND(ISNUMBER(OFFSET('Hygiene Data'!$E$5,0,10*ROW('Hygiene Data'!E68))),'Data Summary'!DR74="Yes"),OFFSET('Hygiene Data'!$E$5,0,10*ROW('Hygiene Data'!E68)),NA())</f>
        <v>#N/A</v>
      </c>
      <c r="BD74" s="519" t="e">
        <f ca="1">+IF(AND(ISNUMBER(OFFSET('Hygiene Data'!$E$7,0,10*ROW('Hygiene Data'!E68))),'Data Summary'!DS74="Yes"),OFFSET('Hygiene Data'!$E$7,0,10*ROW('Hygiene Data'!E68)),NA())</f>
        <v>#N/A</v>
      </c>
      <c r="BE74" s="519" t="e">
        <f ca="1">+IF(AND(ISNUMBER(OFFSET('Hygiene Data'!$E$9,0,10*ROW('Hygiene Data'!E68))),'Data Summary'!DT74="Yes"),OFFSET('Hygiene Data'!$E$9,0,10*ROW('Hygiene Data'!E68)),NA())</f>
        <v>#N/A</v>
      </c>
      <c r="BF74" s="519" t="e">
        <f ca="1">+IF(AND(ISNUMBER(OFFSET('Hygiene Data'!$F$5,0,10*ROW('Hygiene Data'!F68))),'Data Summary'!DU74="Yes"),OFFSET('Hygiene Data'!$F$5,0,10*ROW('Hygiene Data'!F68)),NA())</f>
        <v>#N/A</v>
      </c>
      <c r="BG74" s="519" t="e">
        <f ca="1">+IF(AND(ISNUMBER(OFFSET('Hygiene Data'!$F$7,0,10*ROW('Hygiene Data'!F68))),'Data Summary'!DV74="Yes"),OFFSET('Hygiene Data'!$F$7,0,10*ROW('Hygiene Data'!F68)),NA())</f>
        <v>#N/A</v>
      </c>
      <c r="BH74" s="519" t="e">
        <f ca="1">+IF(AND(ISNUMBER(OFFSET('Hygiene Data'!$F$9,0,10*ROW('Hygiene Data'!F68))),'Data Summary'!DW74="Yes"),OFFSET('Hygiene Data'!$F$9,0,10*ROW('Hygiene Data'!F68)),NA())</f>
        <v>#N/A</v>
      </c>
      <c r="BI74" s="519" t="e">
        <f ca="1">+IF(AND(ISNUMBER(OFFSET('Hygiene Data'!$G$5,0,10*ROW('Hygiene Data'!G68))),'Data Summary'!DX74="Yes"),OFFSET('Hygiene Data'!$G$5,0,10*ROW('Hygiene Data'!G68)),NA())</f>
        <v>#N/A</v>
      </c>
      <c r="BJ74" s="519" t="e">
        <f ca="1">+IF(AND(ISNUMBER(OFFSET('Hygiene Data'!$G$7,0,10*ROW('Hygiene Data'!G68))),'Data Summary'!DY74="Yes"),OFFSET('Hygiene Data'!$G$7,0,10*ROW('Hygiene Data'!G68)),NA())</f>
        <v>#N/A</v>
      </c>
      <c r="BK74" s="519" t="e">
        <f ca="1">+IF(AND(ISNUMBER(OFFSET('Hygiene Data'!$G$9,0,10*ROW('Hygiene Data'!G68))),'Data Summary'!DZ74="Yes"),OFFSET('Hygiene Data'!$G$9,0,10*ROW('Hygiene Data'!G68)),NA())</f>
        <v>#N/A</v>
      </c>
      <c r="BL74" s="519" t="e">
        <f ca="1">+IF(AND(ISNUMBER(OFFSET('Hygiene Data'!$H$5,0,10*ROW('Hygiene Data'!H68))),'Data Summary'!EA74="Yes"),OFFSET('Hygiene Data'!$H$5,0,10*ROW('Hygiene Data'!H68)),NA())</f>
        <v>#N/A</v>
      </c>
      <c r="BM74" s="519" t="e">
        <f ca="1">+IF(AND(ISNUMBER(OFFSET('Hygiene Data'!$H$7,0,10*ROW('Hygiene Data'!H68))),'Data Summary'!EB74="Yes"),OFFSET('Hygiene Data'!$H$7,0,10*ROW('Hygiene Data'!H68)),NA())</f>
        <v>#N/A</v>
      </c>
      <c r="BN74" s="519" t="e">
        <f ca="1">+IF(AND(ISNUMBER(OFFSET('Hygiene Data'!$H$9,0,10*ROW('Hygiene Data'!H68))),'Data Summary'!EC74="Yes"),OFFSET('Hygiene Data'!$H$9,0,10*ROW('Hygiene Data'!H68)),NA())</f>
        <v>#N/A</v>
      </c>
      <c r="BO74" s="519" t="e">
        <f ca="1">+IF(AND(ISNUMBER(OFFSET('Hygiene Data'!$I$5,0,10*ROW('Hygiene Data'!I68))),'Data Summary'!ED74="Yes"),OFFSET('Hygiene Data'!$I$5,0,10*ROW('Hygiene Data'!I68)),NA())</f>
        <v>#N/A</v>
      </c>
      <c r="BP74" s="519" t="e">
        <f ca="1">+IF(AND(ISNUMBER(OFFSET('Hygiene Data'!$I$7,0,10*ROW('Hygiene Data'!I68))),'Data Summary'!EE74="Yes"),OFFSET('Hygiene Data'!$I$7,0,10*ROW('Hygiene Data'!I68)),NA())</f>
        <v>#N/A</v>
      </c>
      <c r="BQ74" s="519" t="e">
        <f ca="1">+IF(AND(ISNUMBER(OFFSET('Hygiene Data'!$I$9,0,10*ROW('Hygiene Data'!I68))),'Data Summary'!EF74="Yes"),OFFSET('Hygiene Data'!$I$9,0,10*ROW('Hygiene Data'!I68)),NA())</f>
        <v>#N/A</v>
      </c>
    </row>
    <row r="75" spans="1:69" x14ac:dyDescent="0.25">
      <c r="A75" s="515" t="e">
        <f ca="1">+RIGHT('Data Summary'!A75,LEN('Data Summary'!A75)-9)</f>
        <v>#VALUE!</v>
      </c>
      <c r="B75" s="489" t="str">
        <f ca="1">+IF(ISTEXT('Data Summary'!B75),'Data Summary'!B75,"")</f>
        <v/>
      </c>
      <c r="C75" s="516" t="e">
        <f ca="1">+VALUE('Data Summary'!C75)</f>
        <v>#VALUE!</v>
      </c>
      <c r="D75" s="517" t="e">
        <f ca="1">+IF(AND(ISNUMBER(OFFSET('Water Data'!$D$4,0,10*ROW('Water Data'!D69))),'Data Summary'!BS75="Yes"),100-OFFSET('Water Data'!$D$4,0,10*ROW('Water Data'!D69)),NA())</f>
        <v>#N/A</v>
      </c>
      <c r="E75" s="517" t="e">
        <f ca="1">+IF(AND(ISNUMBER(OFFSET('Water Data'!$D$6,0,10*ROW('Water Data'!D69))),'Data Summary'!BT75="Yes"),OFFSET('Water Data'!$D$6,0,10*ROW('Water Data'!D69)),NA())</f>
        <v>#N/A</v>
      </c>
      <c r="F75" s="517" t="e">
        <f ca="1">+IF(AND(ISNUMBER(OFFSET('Water Data'!$D$9,0,10*ROW('Water Data'!D69))),'Data Summary'!BU75="Yes"),OFFSET('Water Data'!$D$9,0,10*ROW('Water Data'!D69)),NA())</f>
        <v>#N/A</v>
      </c>
      <c r="G75" s="517" t="e">
        <f ca="1">+IF(AND(ISNUMBER(OFFSET('Water Data'!$E$4,0,10*ROW('Water Data'!E69))),'Data Summary'!BV75="Yes"),100-OFFSET('Water Data'!$E$4,0,10*ROW('Water Data'!E69)),NA())</f>
        <v>#N/A</v>
      </c>
      <c r="H75" s="517" t="e">
        <f ca="1">+IF(AND(ISNUMBER(OFFSET('Water Data'!$E$6,0,10*ROW('Water Data'!E69))),'Data Summary'!BW75="Yes"),OFFSET('Water Data'!$E$6,0,10*ROW('Water Data'!E69)),NA())</f>
        <v>#N/A</v>
      </c>
      <c r="I75" s="517" t="e">
        <f ca="1">+IF(AND(ISNUMBER(OFFSET('Water Data'!$E$9,0,10*ROW('Water Data'!E69))),'Data Summary'!BX75="Yes"),OFFSET('Water Data'!$E$9,0,10*ROW('Water Data'!E69)),NA())</f>
        <v>#N/A</v>
      </c>
      <c r="J75" s="517" t="e">
        <f ca="1">+IF(AND(ISNUMBER(OFFSET('Water Data'!$F$4,0,10*ROW('Water Data'!F69))),'Data Summary'!BY75="Yes"),100-OFFSET('Water Data'!$F$4,0,10*ROW('Water Data'!F69)),NA())</f>
        <v>#N/A</v>
      </c>
      <c r="K75" s="517" t="e">
        <f ca="1">+IF(AND(ISNUMBER(OFFSET('Water Data'!$F$6,0,10*ROW('Water Data'!F69))),'Data Summary'!BZ75="Yes"),OFFSET('Water Data'!$F$6,0,10*ROW('Water Data'!F69)),NA())</f>
        <v>#N/A</v>
      </c>
      <c r="L75" s="517" t="e">
        <f ca="1">+IF(AND(ISNUMBER(OFFSET('Water Data'!$F$9,0,10*ROW('Water Data'!F69))),'Data Summary'!CA75="Yes"),OFFSET('Water Data'!$F$9,0,10*ROW('Water Data'!F69)),NA())</f>
        <v>#N/A</v>
      </c>
      <c r="M75" s="517" t="e">
        <f ca="1">+IF(AND(ISNUMBER(OFFSET('Water Data'!$G$4,0,10*ROW('Water Data'!G69))),'Data Summary'!CB75="Yes"),100-OFFSET('Water Data'!$G$4,0,10*ROW('Water Data'!G69)),NA())</f>
        <v>#N/A</v>
      </c>
      <c r="N75" s="517" t="e">
        <f ca="1">+IF(AND(ISNUMBER(OFFSET('Water Data'!$G$6,0,10*ROW('Water Data'!G69))),'Data Summary'!CC75="Yes"),OFFSET('Water Data'!$G$6,0,10*ROW('Water Data'!G69)),NA())</f>
        <v>#N/A</v>
      </c>
      <c r="O75" s="517" t="e">
        <f ca="1">+IF(AND(ISNUMBER(OFFSET('Water Data'!$G$9,0,10*ROW('Water Data'!G69))),'Data Summary'!CD75="Yes"),OFFSET('Water Data'!$G$9,0,10*ROW('Water Data'!G69)),NA())</f>
        <v>#N/A</v>
      </c>
      <c r="P75" s="517" t="e">
        <f ca="1">+IF(AND(ISNUMBER(OFFSET('Water Data'!$H$4,0,10*ROW('Water Data'!H69))),'Data Summary'!CE75="Yes"),100-OFFSET('Water Data'!$H$4,0,10*ROW('Water Data'!H69)),NA())</f>
        <v>#N/A</v>
      </c>
      <c r="Q75" s="517" t="e">
        <f ca="1">+IF(AND(ISNUMBER(OFFSET('Water Data'!$H$6,0,10*ROW('Water Data'!H69))),'Data Summary'!CF75="Yes"),OFFSET('Water Data'!$H$6,0,10*ROW('Water Data'!H69)),NA())</f>
        <v>#N/A</v>
      </c>
      <c r="R75" s="517" t="e">
        <f ca="1">+IF(AND(ISNUMBER(OFFSET('Water Data'!$H$9,0,10*ROW('Water Data'!H69))),'Data Summary'!CG75="Yes"),OFFSET('Water Data'!$H$9,0,10*ROW('Water Data'!H69)),NA())</f>
        <v>#N/A</v>
      </c>
      <c r="S75" s="517" t="e">
        <f ca="1">+IF(AND(ISNUMBER(OFFSET('Water Data'!$I$4,0,10*ROW('Water Data'!I69))),'Data Summary'!CH75="Yes"),100-OFFSET('Water Data'!$I$4,0,10*ROW('Water Data'!I69)),NA())</f>
        <v>#N/A</v>
      </c>
      <c r="T75" s="517" t="e">
        <f ca="1">+IF(AND(ISNUMBER(OFFSET('Water Data'!$I$6,0,10*ROW('Water Data'!I69))),'Data Summary'!CI75="Yes"),OFFSET('Water Data'!$I$6,0,10*ROW('Water Data'!I69)),NA())</f>
        <v>#N/A</v>
      </c>
      <c r="U75" s="517" t="e">
        <f ca="1">+IF(AND(ISNUMBER(OFFSET('Water Data'!$I$9,0,10*ROW('Water Data'!I69))),'Data Summary'!CJ75="Yes"),OFFSET('Water Data'!$I$9,0,10*ROW('Water Data'!I69)),NA())</f>
        <v>#N/A</v>
      </c>
      <c r="V75" s="518" t="e">
        <f ca="1">+IF(AND(ISNUMBER(OFFSET('Sanitation Data'!$D$4,0,10*ROW('Sanitation Data'!D69))),'Data Summary'!CK75="Yes"),100-OFFSET('Sanitation Data'!$D$4,0,10*ROW('Sanitation Data'!D69)),NA())</f>
        <v>#N/A</v>
      </c>
      <c r="W75" s="518" t="e">
        <f ca="1">+IF(AND(ISNUMBER(OFFSET('Sanitation Data'!$D$6,0,10*ROW('Sanitation Data'!D69))),'Data Summary'!CL75="Yes"),OFFSET('Sanitation Data'!$D$6,0,10*ROW('Sanitation Data'!D69)),NA())</f>
        <v>#N/A</v>
      </c>
      <c r="X75" s="518" t="e">
        <f ca="1">+IF(AND(ISNUMBER(OFFSET('Sanitation Data'!$D$10,0,10*ROW('Sanitation Data'!D69))),'Data Summary'!CM75="Yes"),OFFSET('Sanitation Data'!$D$10,0,10*ROW('Sanitation Data'!D69)),NA())</f>
        <v>#N/A</v>
      </c>
      <c r="Y75" s="518" t="e">
        <f ca="1">+IF(AND(ISNUMBER(OFFSET('Sanitation Data'!$D$11,0,10*ROW('Sanitation Data'!D69))),'Data Summary'!CN75="Yes"),OFFSET('Sanitation Data'!$D$11,0,10*ROW('Sanitation Data'!D69)),NA())</f>
        <v>#N/A</v>
      </c>
      <c r="Z75" s="518" t="e">
        <f ca="1">+IF(AND(ISNUMBER(OFFSET('Sanitation Data'!$D$12,0,10*ROW('Sanitation Data'!D69))),'Data Summary'!CO75="Yes"),OFFSET('Sanitation Data'!$D$12,0,10*ROW('Sanitation Data'!D69)),NA())</f>
        <v>#N/A</v>
      </c>
      <c r="AA75" s="518" t="e">
        <f ca="1">+IF(AND(ISNUMBER(OFFSET('Sanitation Data'!$E$4,0,10*ROW('Sanitation Data'!E69))),'Data Summary'!CP75="Yes"),100-OFFSET('Sanitation Data'!$E$4,0,10*ROW('Sanitation Data'!E69)),NA())</f>
        <v>#N/A</v>
      </c>
      <c r="AB75" s="518" t="e">
        <f ca="1">+IF(AND(ISNUMBER(OFFSET('Sanitation Data'!$E$6,0,10*ROW('Sanitation Data'!E69))),'Data Summary'!CQ75="Yes"),OFFSET('Sanitation Data'!$E$6,0,10*ROW('Sanitation Data'!E69)),NA())</f>
        <v>#N/A</v>
      </c>
      <c r="AC75" s="518" t="e">
        <f ca="1">+IF(AND(ISNUMBER(OFFSET('Sanitation Data'!$E$10,0,10*ROW('Sanitation Data'!E69))),'Data Summary'!CR75="Yes"),OFFSET('Sanitation Data'!$E$10,0,10*ROW('Sanitation Data'!E69)),NA())</f>
        <v>#N/A</v>
      </c>
      <c r="AD75" s="518" t="e">
        <f ca="1">+IF(AND(ISNUMBER(OFFSET('Sanitation Data'!$E$11,0,10*ROW('Sanitation Data'!E69))),'Data Summary'!CS75="Yes"),OFFSET('Sanitation Data'!$E$11,0,10*ROW('Sanitation Data'!E69)),NA())</f>
        <v>#N/A</v>
      </c>
      <c r="AE75" s="518" t="e">
        <f ca="1">+IF(AND(ISNUMBER(OFFSET('Sanitation Data'!$E$12,0,10*ROW('Sanitation Data'!E69))),'Data Summary'!CT75="Yes"),OFFSET('Sanitation Data'!$E$12,0,10*ROW('Sanitation Data'!E69)),NA())</f>
        <v>#N/A</v>
      </c>
      <c r="AF75" s="518" t="e">
        <f ca="1">+IF(AND(ISNUMBER(OFFSET('Sanitation Data'!$F$4,0,10*ROW('Sanitation Data'!F69))),'Data Summary'!CU75="Yes"),100-OFFSET('Sanitation Data'!$F$4,0,10*ROW('Sanitation Data'!F69)),NA())</f>
        <v>#N/A</v>
      </c>
      <c r="AG75" s="518" t="e">
        <f ca="1">+IF(AND(ISNUMBER(OFFSET('Sanitation Data'!$F$6,0,10*ROW('Sanitation Data'!F69))),'Data Summary'!CV75="Yes"),OFFSET('Sanitation Data'!$F$6,0,10*ROW('Sanitation Data'!F69)),NA())</f>
        <v>#N/A</v>
      </c>
      <c r="AH75" s="518" t="e">
        <f ca="1">+IF(AND(ISNUMBER(OFFSET('Sanitation Data'!$F$10,0,10*ROW('Sanitation Data'!F69))),'Data Summary'!CW75="Yes"),OFFSET('Sanitation Data'!$F$10,0,10*ROW('Sanitation Data'!F69)),NA())</f>
        <v>#N/A</v>
      </c>
      <c r="AI75" s="518" t="e">
        <f ca="1">+IF(AND(ISNUMBER(OFFSET('Sanitation Data'!$F$11,0,10*ROW('Sanitation Data'!F69))),'Data Summary'!CX75="Yes"),OFFSET('Sanitation Data'!$F$11,0,10*ROW('Sanitation Data'!F69)),NA())</f>
        <v>#N/A</v>
      </c>
      <c r="AJ75" s="518" t="e">
        <f ca="1">+IF(AND(ISNUMBER(OFFSET('Sanitation Data'!$F$12,0,10*ROW('Sanitation Data'!F69))),'Data Summary'!CY75="Yes"),OFFSET('Sanitation Data'!$F$12,0,10*ROW('Sanitation Data'!F69)),NA())</f>
        <v>#N/A</v>
      </c>
      <c r="AK75" s="518" t="e">
        <f ca="1">+IF(AND(ISNUMBER(OFFSET('Sanitation Data'!$G$4,0,10*ROW('Sanitation Data'!G69))),'Data Summary'!CZ75="Yes"),100-OFFSET('Sanitation Data'!$G$4,0,10*ROW('Sanitation Data'!G69)),NA())</f>
        <v>#N/A</v>
      </c>
      <c r="AL75" s="518" t="e">
        <f ca="1">+IF(AND(ISNUMBER(OFFSET('Sanitation Data'!$G$6,0,10*ROW('Sanitation Data'!G69))),'Data Summary'!DA75="Yes"),OFFSET('Sanitation Data'!$G$6,0,10*ROW('Sanitation Data'!G69)),NA())</f>
        <v>#N/A</v>
      </c>
      <c r="AM75" s="518" t="e">
        <f ca="1">+IF(AND(ISNUMBER(OFFSET('Sanitation Data'!$G$10,0,10*ROW('Sanitation Data'!G69))),'Data Summary'!DB75="Yes"),OFFSET('Sanitation Data'!$G$10,0,10*ROW('Sanitation Data'!G69)),NA())</f>
        <v>#N/A</v>
      </c>
      <c r="AN75" s="518" t="e">
        <f ca="1">+IF(AND(ISNUMBER(OFFSET('Sanitation Data'!$G$11,0,10*ROW('Sanitation Data'!G69))),'Data Summary'!DC75="Yes"),OFFSET('Sanitation Data'!$G$11,0,10*ROW('Sanitation Data'!G69)),NA())</f>
        <v>#N/A</v>
      </c>
      <c r="AO75" s="518" t="e">
        <f ca="1">+IF(AND(ISNUMBER(OFFSET('Sanitation Data'!$G$12,0,10*ROW('Sanitation Data'!G69))),'Data Summary'!DD75="Yes"),OFFSET('Sanitation Data'!$G$12,0,10*ROW('Sanitation Data'!G69)),NA())</f>
        <v>#N/A</v>
      </c>
      <c r="AP75" s="518" t="e">
        <f ca="1">+IF(AND(ISNUMBER(OFFSET('Sanitation Data'!$H$4,0,10*ROW('Sanitation Data'!H69))),'Data Summary'!DE75="Yes"),100-OFFSET('Sanitation Data'!$H$4,0,10*ROW('Sanitation Data'!H69)),NA())</f>
        <v>#N/A</v>
      </c>
      <c r="AQ75" s="518" t="e">
        <f ca="1">+IF(AND(ISNUMBER(OFFSET('Sanitation Data'!$H$6,0,10*ROW('Sanitation Data'!H69))),'Data Summary'!DF75="Yes"),OFFSET('Sanitation Data'!$H$6,0,10*ROW('Sanitation Data'!H69)),NA())</f>
        <v>#N/A</v>
      </c>
      <c r="AR75" s="518" t="e">
        <f ca="1">+IF(AND(ISNUMBER(OFFSET('Sanitation Data'!$H$10,0,10*ROW('Sanitation Data'!H69))),'Data Summary'!DG75="Yes"),OFFSET('Sanitation Data'!$H$10,0,10*ROW('Sanitation Data'!H69)),NA())</f>
        <v>#N/A</v>
      </c>
      <c r="AS75" s="518" t="e">
        <f ca="1">+IF(AND(ISNUMBER(OFFSET('Sanitation Data'!$H$11,0,10*ROW('Sanitation Data'!H69))),'Data Summary'!DH75="Yes"),OFFSET('Sanitation Data'!$H$11,0,10*ROW('Sanitation Data'!H69)),NA())</f>
        <v>#N/A</v>
      </c>
      <c r="AT75" s="518" t="e">
        <f ca="1">+IF(AND(ISNUMBER(OFFSET('Sanitation Data'!$H$12,0,10*ROW('Sanitation Data'!H69))),'Data Summary'!DI75="Yes"),OFFSET('Sanitation Data'!$H$12,0,10*ROW('Sanitation Data'!H69)),NA())</f>
        <v>#N/A</v>
      </c>
      <c r="AU75" s="518" t="e">
        <f ca="1">+IF(AND(ISNUMBER(OFFSET('Sanitation Data'!$I$4,0,10*ROW('Sanitation Data'!I69))),'Data Summary'!DJ75="Yes"),100-OFFSET('Sanitation Data'!$I$4,0,10*ROW('Sanitation Data'!I69)),NA())</f>
        <v>#N/A</v>
      </c>
      <c r="AV75" s="518" t="e">
        <f ca="1">+IF(AND(ISNUMBER(OFFSET('Sanitation Data'!$I$6,0,10*ROW('Sanitation Data'!I69))),'Data Summary'!DK75="Yes"),OFFSET('Sanitation Data'!$I$6,0,10*ROW('Sanitation Data'!I69)),NA())</f>
        <v>#N/A</v>
      </c>
      <c r="AW75" s="518" t="e">
        <f ca="1">+IF(AND(ISNUMBER(OFFSET('Sanitation Data'!$I$10,0,10*ROW('Sanitation Data'!I69))),'Data Summary'!DL75="Yes"),OFFSET('Sanitation Data'!$I$10,0,10*ROW('Sanitation Data'!I69)),NA())</f>
        <v>#N/A</v>
      </c>
      <c r="AX75" s="518" t="e">
        <f ca="1">+IF(AND(ISNUMBER(OFFSET('Sanitation Data'!$I$11,0,10*ROW('Sanitation Data'!I69))),'Data Summary'!DM75="Yes"),OFFSET('Sanitation Data'!$I$11,0,10*ROW('Sanitation Data'!I69)),NA())</f>
        <v>#N/A</v>
      </c>
      <c r="AY75" s="518" t="e">
        <f ca="1">+IF(AND(ISNUMBER(OFFSET('Sanitation Data'!$I$12,0,10*ROW('Sanitation Data'!I69))),'Data Summary'!DN75="Yes"),OFFSET('Sanitation Data'!$I$12,0,10*ROW('Sanitation Data'!I69)),NA())</f>
        <v>#N/A</v>
      </c>
      <c r="AZ75" s="519" t="e">
        <f ca="1">+IF(AND(ISNUMBER(OFFSET('Hygiene Data'!$D$5,0,10*ROW('Hygiene Data'!D69))),'Data Summary'!DO75="Yes"),OFFSET('Hygiene Data'!$D$5,0,10*ROW('Hygiene Data'!D69)),NA())</f>
        <v>#N/A</v>
      </c>
      <c r="BA75" s="519" t="e">
        <f ca="1">+IF(AND(ISNUMBER(OFFSET('Hygiene Data'!$D$7,0,10*ROW('Hygiene Data'!D69))),'Data Summary'!DP75="Yes"),OFFSET('Hygiene Data'!$D$7,0,10*ROW('Hygiene Data'!D69)),NA())</f>
        <v>#N/A</v>
      </c>
      <c r="BB75" s="519" t="e">
        <f ca="1">+IF(AND(ISNUMBER(OFFSET('Hygiene Data'!$D$9,0,10*ROW('Hygiene Data'!D69))),'Data Summary'!DQ75="Yes"),OFFSET('Hygiene Data'!$D$9,0,10*ROW('Hygiene Data'!D69)),NA())</f>
        <v>#N/A</v>
      </c>
      <c r="BC75" s="519" t="e">
        <f ca="1">+IF(AND(ISNUMBER(OFFSET('Hygiene Data'!$E$5,0,10*ROW('Hygiene Data'!E69))),'Data Summary'!DR75="Yes"),OFFSET('Hygiene Data'!$E$5,0,10*ROW('Hygiene Data'!E69)),NA())</f>
        <v>#N/A</v>
      </c>
      <c r="BD75" s="519" t="e">
        <f ca="1">+IF(AND(ISNUMBER(OFFSET('Hygiene Data'!$E$7,0,10*ROW('Hygiene Data'!E69))),'Data Summary'!DS75="Yes"),OFFSET('Hygiene Data'!$E$7,0,10*ROW('Hygiene Data'!E69)),NA())</f>
        <v>#N/A</v>
      </c>
      <c r="BE75" s="519" t="e">
        <f ca="1">+IF(AND(ISNUMBER(OFFSET('Hygiene Data'!$E$9,0,10*ROW('Hygiene Data'!E69))),'Data Summary'!DT75="Yes"),OFFSET('Hygiene Data'!$E$9,0,10*ROW('Hygiene Data'!E69)),NA())</f>
        <v>#N/A</v>
      </c>
      <c r="BF75" s="519" t="e">
        <f ca="1">+IF(AND(ISNUMBER(OFFSET('Hygiene Data'!$F$5,0,10*ROW('Hygiene Data'!F69))),'Data Summary'!DU75="Yes"),OFFSET('Hygiene Data'!$F$5,0,10*ROW('Hygiene Data'!F69)),NA())</f>
        <v>#N/A</v>
      </c>
      <c r="BG75" s="519" t="e">
        <f ca="1">+IF(AND(ISNUMBER(OFFSET('Hygiene Data'!$F$7,0,10*ROW('Hygiene Data'!F69))),'Data Summary'!DV75="Yes"),OFFSET('Hygiene Data'!$F$7,0,10*ROW('Hygiene Data'!F69)),NA())</f>
        <v>#N/A</v>
      </c>
      <c r="BH75" s="519" t="e">
        <f ca="1">+IF(AND(ISNUMBER(OFFSET('Hygiene Data'!$F$9,0,10*ROW('Hygiene Data'!F69))),'Data Summary'!DW75="Yes"),OFFSET('Hygiene Data'!$F$9,0,10*ROW('Hygiene Data'!F69)),NA())</f>
        <v>#N/A</v>
      </c>
      <c r="BI75" s="519" t="e">
        <f ca="1">+IF(AND(ISNUMBER(OFFSET('Hygiene Data'!$G$5,0,10*ROW('Hygiene Data'!G69))),'Data Summary'!DX75="Yes"),OFFSET('Hygiene Data'!$G$5,0,10*ROW('Hygiene Data'!G69)),NA())</f>
        <v>#N/A</v>
      </c>
      <c r="BJ75" s="519" t="e">
        <f ca="1">+IF(AND(ISNUMBER(OFFSET('Hygiene Data'!$G$7,0,10*ROW('Hygiene Data'!G69))),'Data Summary'!DY75="Yes"),OFFSET('Hygiene Data'!$G$7,0,10*ROW('Hygiene Data'!G69)),NA())</f>
        <v>#N/A</v>
      </c>
      <c r="BK75" s="519" t="e">
        <f ca="1">+IF(AND(ISNUMBER(OFFSET('Hygiene Data'!$G$9,0,10*ROW('Hygiene Data'!G69))),'Data Summary'!DZ75="Yes"),OFFSET('Hygiene Data'!$G$9,0,10*ROW('Hygiene Data'!G69)),NA())</f>
        <v>#N/A</v>
      </c>
      <c r="BL75" s="519" t="e">
        <f ca="1">+IF(AND(ISNUMBER(OFFSET('Hygiene Data'!$H$5,0,10*ROW('Hygiene Data'!H69))),'Data Summary'!EA75="Yes"),OFFSET('Hygiene Data'!$H$5,0,10*ROW('Hygiene Data'!H69)),NA())</f>
        <v>#N/A</v>
      </c>
      <c r="BM75" s="519" t="e">
        <f ca="1">+IF(AND(ISNUMBER(OFFSET('Hygiene Data'!$H$7,0,10*ROW('Hygiene Data'!H69))),'Data Summary'!EB75="Yes"),OFFSET('Hygiene Data'!$H$7,0,10*ROW('Hygiene Data'!H69)),NA())</f>
        <v>#N/A</v>
      </c>
      <c r="BN75" s="519" t="e">
        <f ca="1">+IF(AND(ISNUMBER(OFFSET('Hygiene Data'!$H$9,0,10*ROW('Hygiene Data'!H69))),'Data Summary'!EC75="Yes"),OFFSET('Hygiene Data'!$H$9,0,10*ROW('Hygiene Data'!H69)),NA())</f>
        <v>#N/A</v>
      </c>
      <c r="BO75" s="519" t="e">
        <f ca="1">+IF(AND(ISNUMBER(OFFSET('Hygiene Data'!$I$5,0,10*ROW('Hygiene Data'!I69))),'Data Summary'!ED75="Yes"),OFFSET('Hygiene Data'!$I$5,0,10*ROW('Hygiene Data'!I69)),NA())</f>
        <v>#N/A</v>
      </c>
      <c r="BP75" s="519" t="e">
        <f ca="1">+IF(AND(ISNUMBER(OFFSET('Hygiene Data'!$I$7,0,10*ROW('Hygiene Data'!I69))),'Data Summary'!EE75="Yes"),OFFSET('Hygiene Data'!$I$7,0,10*ROW('Hygiene Data'!I69)),NA())</f>
        <v>#N/A</v>
      </c>
      <c r="BQ75" s="519" t="e">
        <f ca="1">+IF(AND(ISNUMBER(OFFSET('Hygiene Data'!$I$9,0,10*ROW('Hygiene Data'!I69))),'Data Summary'!EF75="Yes"),OFFSET('Hygiene Data'!$I$9,0,10*ROW('Hygiene Data'!I69)),NA())</f>
        <v>#N/A</v>
      </c>
    </row>
    <row r="76" spans="1:69" x14ac:dyDescent="0.25">
      <c r="A76" s="515" t="e">
        <f ca="1">+RIGHT('Data Summary'!A76,LEN('Data Summary'!A76)-9)</f>
        <v>#VALUE!</v>
      </c>
      <c r="B76" s="489" t="str">
        <f ca="1">+IF(ISTEXT('Data Summary'!B76),'Data Summary'!B76,"")</f>
        <v/>
      </c>
      <c r="C76" s="516" t="e">
        <f ca="1">+VALUE('Data Summary'!C76)</f>
        <v>#VALUE!</v>
      </c>
      <c r="D76" s="517" t="e">
        <f ca="1">+IF(AND(ISNUMBER(OFFSET('Water Data'!$D$4,0,10*ROW('Water Data'!D70))),'Data Summary'!BS76="Yes"),100-OFFSET('Water Data'!$D$4,0,10*ROW('Water Data'!D70)),NA())</f>
        <v>#N/A</v>
      </c>
      <c r="E76" s="517" t="e">
        <f ca="1">+IF(AND(ISNUMBER(OFFSET('Water Data'!$D$6,0,10*ROW('Water Data'!D70))),'Data Summary'!BT76="Yes"),OFFSET('Water Data'!$D$6,0,10*ROW('Water Data'!D70)),NA())</f>
        <v>#N/A</v>
      </c>
      <c r="F76" s="517" t="e">
        <f ca="1">+IF(AND(ISNUMBER(OFFSET('Water Data'!$D$9,0,10*ROW('Water Data'!D70))),'Data Summary'!BU76="Yes"),OFFSET('Water Data'!$D$9,0,10*ROW('Water Data'!D70)),NA())</f>
        <v>#N/A</v>
      </c>
      <c r="G76" s="517" t="e">
        <f ca="1">+IF(AND(ISNUMBER(OFFSET('Water Data'!$E$4,0,10*ROW('Water Data'!E70))),'Data Summary'!BV76="Yes"),100-OFFSET('Water Data'!$E$4,0,10*ROW('Water Data'!E70)),NA())</f>
        <v>#N/A</v>
      </c>
      <c r="H76" s="517" t="e">
        <f ca="1">+IF(AND(ISNUMBER(OFFSET('Water Data'!$E$6,0,10*ROW('Water Data'!E70))),'Data Summary'!BW76="Yes"),OFFSET('Water Data'!$E$6,0,10*ROW('Water Data'!E70)),NA())</f>
        <v>#N/A</v>
      </c>
      <c r="I76" s="517" t="e">
        <f ca="1">+IF(AND(ISNUMBER(OFFSET('Water Data'!$E$9,0,10*ROW('Water Data'!E70))),'Data Summary'!BX76="Yes"),OFFSET('Water Data'!$E$9,0,10*ROW('Water Data'!E70)),NA())</f>
        <v>#N/A</v>
      </c>
      <c r="J76" s="517" t="e">
        <f ca="1">+IF(AND(ISNUMBER(OFFSET('Water Data'!$F$4,0,10*ROW('Water Data'!F70))),'Data Summary'!BY76="Yes"),100-OFFSET('Water Data'!$F$4,0,10*ROW('Water Data'!F70)),NA())</f>
        <v>#N/A</v>
      </c>
      <c r="K76" s="517" t="e">
        <f ca="1">+IF(AND(ISNUMBER(OFFSET('Water Data'!$F$6,0,10*ROW('Water Data'!F70))),'Data Summary'!BZ76="Yes"),OFFSET('Water Data'!$F$6,0,10*ROW('Water Data'!F70)),NA())</f>
        <v>#N/A</v>
      </c>
      <c r="L76" s="517" t="e">
        <f ca="1">+IF(AND(ISNUMBER(OFFSET('Water Data'!$F$9,0,10*ROW('Water Data'!F70))),'Data Summary'!CA76="Yes"),OFFSET('Water Data'!$F$9,0,10*ROW('Water Data'!F70)),NA())</f>
        <v>#N/A</v>
      </c>
      <c r="M76" s="517" t="e">
        <f ca="1">+IF(AND(ISNUMBER(OFFSET('Water Data'!$G$4,0,10*ROW('Water Data'!G70))),'Data Summary'!CB76="Yes"),100-OFFSET('Water Data'!$G$4,0,10*ROW('Water Data'!G70)),NA())</f>
        <v>#N/A</v>
      </c>
      <c r="N76" s="517" t="e">
        <f ca="1">+IF(AND(ISNUMBER(OFFSET('Water Data'!$G$6,0,10*ROW('Water Data'!G70))),'Data Summary'!CC76="Yes"),OFFSET('Water Data'!$G$6,0,10*ROW('Water Data'!G70)),NA())</f>
        <v>#N/A</v>
      </c>
      <c r="O76" s="517" t="e">
        <f ca="1">+IF(AND(ISNUMBER(OFFSET('Water Data'!$G$9,0,10*ROW('Water Data'!G70))),'Data Summary'!CD76="Yes"),OFFSET('Water Data'!$G$9,0,10*ROW('Water Data'!G70)),NA())</f>
        <v>#N/A</v>
      </c>
      <c r="P76" s="517" t="e">
        <f ca="1">+IF(AND(ISNUMBER(OFFSET('Water Data'!$H$4,0,10*ROW('Water Data'!H70))),'Data Summary'!CE76="Yes"),100-OFFSET('Water Data'!$H$4,0,10*ROW('Water Data'!H70)),NA())</f>
        <v>#N/A</v>
      </c>
      <c r="Q76" s="517" t="e">
        <f ca="1">+IF(AND(ISNUMBER(OFFSET('Water Data'!$H$6,0,10*ROW('Water Data'!H70))),'Data Summary'!CF76="Yes"),OFFSET('Water Data'!$H$6,0,10*ROW('Water Data'!H70)),NA())</f>
        <v>#N/A</v>
      </c>
      <c r="R76" s="517" t="e">
        <f ca="1">+IF(AND(ISNUMBER(OFFSET('Water Data'!$H$9,0,10*ROW('Water Data'!H70))),'Data Summary'!CG76="Yes"),OFFSET('Water Data'!$H$9,0,10*ROW('Water Data'!H70)),NA())</f>
        <v>#N/A</v>
      </c>
      <c r="S76" s="517" t="e">
        <f ca="1">+IF(AND(ISNUMBER(OFFSET('Water Data'!$I$4,0,10*ROW('Water Data'!I70))),'Data Summary'!CH76="Yes"),100-OFFSET('Water Data'!$I$4,0,10*ROW('Water Data'!I70)),NA())</f>
        <v>#N/A</v>
      </c>
      <c r="T76" s="517" t="e">
        <f ca="1">+IF(AND(ISNUMBER(OFFSET('Water Data'!$I$6,0,10*ROW('Water Data'!I70))),'Data Summary'!CI76="Yes"),OFFSET('Water Data'!$I$6,0,10*ROW('Water Data'!I70)),NA())</f>
        <v>#N/A</v>
      </c>
      <c r="U76" s="517" t="e">
        <f ca="1">+IF(AND(ISNUMBER(OFFSET('Water Data'!$I$9,0,10*ROW('Water Data'!I70))),'Data Summary'!CJ76="Yes"),OFFSET('Water Data'!$I$9,0,10*ROW('Water Data'!I70)),NA())</f>
        <v>#N/A</v>
      </c>
      <c r="V76" s="518" t="e">
        <f ca="1">+IF(AND(ISNUMBER(OFFSET('Sanitation Data'!$D$4,0,10*ROW('Sanitation Data'!D70))),'Data Summary'!CK76="Yes"),100-OFFSET('Sanitation Data'!$D$4,0,10*ROW('Sanitation Data'!D70)),NA())</f>
        <v>#N/A</v>
      </c>
      <c r="W76" s="518" t="e">
        <f ca="1">+IF(AND(ISNUMBER(OFFSET('Sanitation Data'!$D$6,0,10*ROW('Sanitation Data'!D70))),'Data Summary'!CL76="Yes"),OFFSET('Sanitation Data'!$D$6,0,10*ROW('Sanitation Data'!D70)),NA())</f>
        <v>#N/A</v>
      </c>
      <c r="X76" s="518" t="e">
        <f ca="1">+IF(AND(ISNUMBER(OFFSET('Sanitation Data'!$D$10,0,10*ROW('Sanitation Data'!D70))),'Data Summary'!CM76="Yes"),OFFSET('Sanitation Data'!$D$10,0,10*ROW('Sanitation Data'!D70)),NA())</f>
        <v>#N/A</v>
      </c>
      <c r="Y76" s="518" t="e">
        <f ca="1">+IF(AND(ISNUMBER(OFFSET('Sanitation Data'!$D$11,0,10*ROW('Sanitation Data'!D70))),'Data Summary'!CN76="Yes"),OFFSET('Sanitation Data'!$D$11,0,10*ROW('Sanitation Data'!D70)),NA())</f>
        <v>#N/A</v>
      </c>
      <c r="Z76" s="518" t="e">
        <f ca="1">+IF(AND(ISNUMBER(OFFSET('Sanitation Data'!$D$12,0,10*ROW('Sanitation Data'!D70))),'Data Summary'!CO76="Yes"),OFFSET('Sanitation Data'!$D$12,0,10*ROW('Sanitation Data'!D70)),NA())</f>
        <v>#N/A</v>
      </c>
      <c r="AA76" s="518" t="e">
        <f ca="1">+IF(AND(ISNUMBER(OFFSET('Sanitation Data'!$E$4,0,10*ROW('Sanitation Data'!E70))),'Data Summary'!CP76="Yes"),100-OFFSET('Sanitation Data'!$E$4,0,10*ROW('Sanitation Data'!E70)),NA())</f>
        <v>#N/A</v>
      </c>
      <c r="AB76" s="518" t="e">
        <f ca="1">+IF(AND(ISNUMBER(OFFSET('Sanitation Data'!$E$6,0,10*ROW('Sanitation Data'!E70))),'Data Summary'!CQ76="Yes"),OFFSET('Sanitation Data'!$E$6,0,10*ROW('Sanitation Data'!E70)),NA())</f>
        <v>#N/A</v>
      </c>
      <c r="AC76" s="518" t="e">
        <f ca="1">+IF(AND(ISNUMBER(OFFSET('Sanitation Data'!$E$10,0,10*ROW('Sanitation Data'!E70))),'Data Summary'!CR76="Yes"),OFFSET('Sanitation Data'!$E$10,0,10*ROW('Sanitation Data'!E70)),NA())</f>
        <v>#N/A</v>
      </c>
      <c r="AD76" s="518" t="e">
        <f ca="1">+IF(AND(ISNUMBER(OFFSET('Sanitation Data'!$E$11,0,10*ROW('Sanitation Data'!E70))),'Data Summary'!CS76="Yes"),OFFSET('Sanitation Data'!$E$11,0,10*ROW('Sanitation Data'!E70)),NA())</f>
        <v>#N/A</v>
      </c>
      <c r="AE76" s="518" t="e">
        <f ca="1">+IF(AND(ISNUMBER(OFFSET('Sanitation Data'!$E$12,0,10*ROW('Sanitation Data'!E70))),'Data Summary'!CT76="Yes"),OFFSET('Sanitation Data'!$E$12,0,10*ROW('Sanitation Data'!E70)),NA())</f>
        <v>#N/A</v>
      </c>
      <c r="AF76" s="518" t="e">
        <f ca="1">+IF(AND(ISNUMBER(OFFSET('Sanitation Data'!$F$4,0,10*ROW('Sanitation Data'!F70))),'Data Summary'!CU76="Yes"),100-OFFSET('Sanitation Data'!$F$4,0,10*ROW('Sanitation Data'!F70)),NA())</f>
        <v>#N/A</v>
      </c>
      <c r="AG76" s="518" t="e">
        <f ca="1">+IF(AND(ISNUMBER(OFFSET('Sanitation Data'!$F$6,0,10*ROW('Sanitation Data'!F70))),'Data Summary'!CV76="Yes"),OFFSET('Sanitation Data'!$F$6,0,10*ROW('Sanitation Data'!F70)),NA())</f>
        <v>#N/A</v>
      </c>
      <c r="AH76" s="518" t="e">
        <f ca="1">+IF(AND(ISNUMBER(OFFSET('Sanitation Data'!$F$10,0,10*ROW('Sanitation Data'!F70))),'Data Summary'!CW76="Yes"),OFFSET('Sanitation Data'!$F$10,0,10*ROW('Sanitation Data'!F70)),NA())</f>
        <v>#N/A</v>
      </c>
      <c r="AI76" s="518" t="e">
        <f ca="1">+IF(AND(ISNUMBER(OFFSET('Sanitation Data'!$F$11,0,10*ROW('Sanitation Data'!F70))),'Data Summary'!CX76="Yes"),OFFSET('Sanitation Data'!$F$11,0,10*ROW('Sanitation Data'!F70)),NA())</f>
        <v>#N/A</v>
      </c>
      <c r="AJ76" s="518" t="e">
        <f ca="1">+IF(AND(ISNUMBER(OFFSET('Sanitation Data'!$F$12,0,10*ROW('Sanitation Data'!F70))),'Data Summary'!CY76="Yes"),OFFSET('Sanitation Data'!$F$12,0,10*ROW('Sanitation Data'!F70)),NA())</f>
        <v>#N/A</v>
      </c>
      <c r="AK76" s="518" t="e">
        <f ca="1">+IF(AND(ISNUMBER(OFFSET('Sanitation Data'!$G$4,0,10*ROW('Sanitation Data'!G70))),'Data Summary'!CZ76="Yes"),100-OFFSET('Sanitation Data'!$G$4,0,10*ROW('Sanitation Data'!G70)),NA())</f>
        <v>#N/A</v>
      </c>
      <c r="AL76" s="518" t="e">
        <f ca="1">+IF(AND(ISNUMBER(OFFSET('Sanitation Data'!$G$6,0,10*ROW('Sanitation Data'!G70))),'Data Summary'!DA76="Yes"),OFFSET('Sanitation Data'!$G$6,0,10*ROW('Sanitation Data'!G70)),NA())</f>
        <v>#N/A</v>
      </c>
      <c r="AM76" s="518" t="e">
        <f ca="1">+IF(AND(ISNUMBER(OFFSET('Sanitation Data'!$G$10,0,10*ROW('Sanitation Data'!G70))),'Data Summary'!DB76="Yes"),OFFSET('Sanitation Data'!$G$10,0,10*ROW('Sanitation Data'!G70)),NA())</f>
        <v>#N/A</v>
      </c>
      <c r="AN76" s="518" t="e">
        <f ca="1">+IF(AND(ISNUMBER(OFFSET('Sanitation Data'!$G$11,0,10*ROW('Sanitation Data'!G70))),'Data Summary'!DC76="Yes"),OFFSET('Sanitation Data'!$G$11,0,10*ROW('Sanitation Data'!G70)),NA())</f>
        <v>#N/A</v>
      </c>
      <c r="AO76" s="518" t="e">
        <f ca="1">+IF(AND(ISNUMBER(OFFSET('Sanitation Data'!$G$12,0,10*ROW('Sanitation Data'!G70))),'Data Summary'!DD76="Yes"),OFFSET('Sanitation Data'!$G$12,0,10*ROW('Sanitation Data'!G70)),NA())</f>
        <v>#N/A</v>
      </c>
      <c r="AP76" s="518" t="e">
        <f ca="1">+IF(AND(ISNUMBER(OFFSET('Sanitation Data'!$H$4,0,10*ROW('Sanitation Data'!H70))),'Data Summary'!DE76="Yes"),100-OFFSET('Sanitation Data'!$H$4,0,10*ROW('Sanitation Data'!H70)),NA())</f>
        <v>#N/A</v>
      </c>
      <c r="AQ76" s="518" t="e">
        <f ca="1">+IF(AND(ISNUMBER(OFFSET('Sanitation Data'!$H$6,0,10*ROW('Sanitation Data'!H70))),'Data Summary'!DF76="Yes"),OFFSET('Sanitation Data'!$H$6,0,10*ROW('Sanitation Data'!H70)),NA())</f>
        <v>#N/A</v>
      </c>
      <c r="AR76" s="518" t="e">
        <f ca="1">+IF(AND(ISNUMBER(OFFSET('Sanitation Data'!$H$10,0,10*ROW('Sanitation Data'!H70))),'Data Summary'!DG76="Yes"),OFFSET('Sanitation Data'!$H$10,0,10*ROW('Sanitation Data'!H70)),NA())</f>
        <v>#N/A</v>
      </c>
      <c r="AS76" s="518" t="e">
        <f ca="1">+IF(AND(ISNUMBER(OFFSET('Sanitation Data'!$H$11,0,10*ROW('Sanitation Data'!H70))),'Data Summary'!DH76="Yes"),OFFSET('Sanitation Data'!$H$11,0,10*ROW('Sanitation Data'!H70)),NA())</f>
        <v>#N/A</v>
      </c>
      <c r="AT76" s="518" t="e">
        <f ca="1">+IF(AND(ISNUMBER(OFFSET('Sanitation Data'!$H$12,0,10*ROW('Sanitation Data'!H70))),'Data Summary'!DI76="Yes"),OFFSET('Sanitation Data'!$H$12,0,10*ROW('Sanitation Data'!H70)),NA())</f>
        <v>#N/A</v>
      </c>
      <c r="AU76" s="518" t="e">
        <f ca="1">+IF(AND(ISNUMBER(OFFSET('Sanitation Data'!$I$4,0,10*ROW('Sanitation Data'!I70))),'Data Summary'!DJ76="Yes"),100-OFFSET('Sanitation Data'!$I$4,0,10*ROW('Sanitation Data'!I70)),NA())</f>
        <v>#N/A</v>
      </c>
      <c r="AV76" s="518" t="e">
        <f ca="1">+IF(AND(ISNUMBER(OFFSET('Sanitation Data'!$I$6,0,10*ROW('Sanitation Data'!I70))),'Data Summary'!DK76="Yes"),OFFSET('Sanitation Data'!$I$6,0,10*ROW('Sanitation Data'!I70)),NA())</f>
        <v>#N/A</v>
      </c>
      <c r="AW76" s="518" t="e">
        <f ca="1">+IF(AND(ISNUMBER(OFFSET('Sanitation Data'!$I$10,0,10*ROW('Sanitation Data'!I70))),'Data Summary'!DL76="Yes"),OFFSET('Sanitation Data'!$I$10,0,10*ROW('Sanitation Data'!I70)),NA())</f>
        <v>#N/A</v>
      </c>
      <c r="AX76" s="518" t="e">
        <f ca="1">+IF(AND(ISNUMBER(OFFSET('Sanitation Data'!$I$11,0,10*ROW('Sanitation Data'!I70))),'Data Summary'!DM76="Yes"),OFFSET('Sanitation Data'!$I$11,0,10*ROW('Sanitation Data'!I70)),NA())</f>
        <v>#N/A</v>
      </c>
      <c r="AY76" s="518" t="e">
        <f ca="1">+IF(AND(ISNUMBER(OFFSET('Sanitation Data'!$I$12,0,10*ROW('Sanitation Data'!I70))),'Data Summary'!DN76="Yes"),OFFSET('Sanitation Data'!$I$12,0,10*ROW('Sanitation Data'!I70)),NA())</f>
        <v>#N/A</v>
      </c>
      <c r="AZ76" s="519" t="e">
        <f ca="1">+IF(AND(ISNUMBER(OFFSET('Hygiene Data'!$D$5,0,10*ROW('Hygiene Data'!D70))),'Data Summary'!DO76="Yes"),OFFSET('Hygiene Data'!$D$5,0,10*ROW('Hygiene Data'!D70)),NA())</f>
        <v>#N/A</v>
      </c>
      <c r="BA76" s="519" t="e">
        <f ca="1">+IF(AND(ISNUMBER(OFFSET('Hygiene Data'!$D$7,0,10*ROW('Hygiene Data'!D70))),'Data Summary'!DP76="Yes"),OFFSET('Hygiene Data'!$D$7,0,10*ROW('Hygiene Data'!D70)),NA())</f>
        <v>#N/A</v>
      </c>
      <c r="BB76" s="519" t="e">
        <f ca="1">+IF(AND(ISNUMBER(OFFSET('Hygiene Data'!$D$9,0,10*ROW('Hygiene Data'!D70))),'Data Summary'!DQ76="Yes"),OFFSET('Hygiene Data'!$D$9,0,10*ROW('Hygiene Data'!D70)),NA())</f>
        <v>#N/A</v>
      </c>
      <c r="BC76" s="519" t="e">
        <f ca="1">+IF(AND(ISNUMBER(OFFSET('Hygiene Data'!$E$5,0,10*ROW('Hygiene Data'!E70))),'Data Summary'!DR76="Yes"),OFFSET('Hygiene Data'!$E$5,0,10*ROW('Hygiene Data'!E70)),NA())</f>
        <v>#N/A</v>
      </c>
      <c r="BD76" s="519" t="e">
        <f ca="1">+IF(AND(ISNUMBER(OFFSET('Hygiene Data'!$E$7,0,10*ROW('Hygiene Data'!E70))),'Data Summary'!DS76="Yes"),OFFSET('Hygiene Data'!$E$7,0,10*ROW('Hygiene Data'!E70)),NA())</f>
        <v>#N/A</v>
      </c>
      <c r="BE76" s="519" t="e">
        <f ca="1">+IF(AND(ISNUMBER(OFFSET('Hygiene Data'!$E$9,0,10*ROW('Hygiene Data'!E70))),'Data Summary'!DT76="Yes"),OFFSET('Hygiene Data'!$E$9,0,10*ROW('Hygiene Data'!E70)),NA())</f>
        <v>#N/A</v>
      </c>
      <c r="BF76" s="519" t="e">
        <f ca="1">+IF(AND(ISNUMBER(OFFSET('Hygiene Data'!$F$5,0,10*ROW('Hygiene Data'!F70))),'Data Summary'!DU76="Yes"),OFFSET('Hygiene Data'!$F$5,0,10*ROW('Hygiene Data'!F70)),NA())</f>
        <v>#N/A</v>
      </c>
      <c r="BG76" s="519" t="e">
        <f ca="1">+IF(AND(ISNUMBER(OFFSET('Hygiene Data'!$F$7,0,10*ROW('Hygiene Data'!F70))),'Data Summary'!DV76="Yes"),OFFSET('Hygiene Data'!$F$7,0,10*ROW('Hygiene Data'!F70)),NA())</f>
        <v>#N/A</v>
      </c>
      <c r="BH76" s="519" t="e">
        <f ca="1">+IF(AND(ISNUMBER(OFFSET('Hygiene Data'!$F$9,0,10*ROW('Hygiene Data'!F70))),'Data Summary'!DW76="Yes"),OFFSET('Hygiene Data'!$F$9,0,10*ROW('Hygiene Data'!F70)),NA())</f>
        <v>#N/A</v>
      </c>
      <c r="BI76" s="519" t="e">
        <f ca="1">+IF(AND(ISNUMBER(OFFSET('Hygiene Data'!$G$5,0,10*ROW('Hygiene Data'!G70))),'Data Summary'!DX76="Yes"),OFFSET('Hygiene Data'!$G$5,0,10*ROW('Hygiene Data'!G70)),NA())</f>
        <v>#N/A</v>
      </c>
      <c r="BJ76" s="519" t="e">
        <f ca="1">+IF(AND(ISNUMBER(OFFSET('Hygiene Data'!$G$7,0,10*ROW('Hygiene Data'!G70))),'Data Summary'!DY76="Yes"),OFFSET('Hygiene Data'!$G$7,0,10*ROW('Hygiene Data'!G70)),NA())</f>
        <v>#N/A</v>
      </c>
      <c r="BK76" s="519" t="e">
        <f ca="1">+IF(AND(ISNUMBER(OFFSET('Hygiene Data'!$G$9,0,10*ROW('Hygiene Data'!G70))),'Data Summary'!DZ76="Yes"),OFFSET('Hygiene Data'!$G$9,0,10*ROW('Hygiene Data'!G70)),NA())</f>
        <v>#N/A</v>
      </c>
      <c r="BL76" s="519" t="e">
        <f ca="1">+IF(AND(ISNUMBER(OFFSET('Hygiene Data'!$H$5,0,10*ROW('Hygiene Data'!H70))),'Data Summary'!EA76="Yes"),OFFSET('Hygiene Data'!$H$5,0,10*ROW('Hygiene Data'!H70)),NA())</f>
        <v>#N/A</v>
      </c>
      <c r="BM76" s="519" t="e">
        <f ca="1">+IF(AND(ISNUMBER(OFFSET('Hygiene Data'!$H$7,0,10*ROW('Hygiene Data'!H70))),'Data Summary'!EB76="Yes"),OFFSET('Hygiene Data'!$H$7,0,10*ROW('Hygiene Data'!H70)),NA())</f>
        <v>#N/A</v>
      </c>
      <c r="BN76" s="519" t="e">
        <f ca="1">+IF(AND(ISNUMBER(OFFSET('Hygiene Data'!$H$9,0,10*ROW('Hygiene Data'!H70))),'Data Summary'!EC76="Yes"),OFFSET('Hygiene Data'!$H$9,0,10*ROW('Hygiene Data'!H70)),NA())</f>
        <v>#N/A</v>
      </c>
      <c r="BO76" s="519" t="e">
        <f ca="1">+IF(AND(ISNUMBER(OFFSET('Hygiene Data'!$I$5,0,10*ROW('Hygiene Data'!I70))),'Data Summary'!ED76="Yes"),OFFSET('Hygiene Data'!$I$5,0,10*ROW('Hygiene Data'!I70)),NA())</f>
        <v>#N/A</v>
      </c>
      <c r="BP76" s="519" t="e">
        <f ca="1">+IF(AND(ISNUMBER(OFFSET('Hygiene Data'!$I$7,0,10*ROW('Hygiene Data'!I70))),'Data Summary'!EE76="Yes"),OFFSET('Hygiene Data'!$I$7,0,10*ROW('Hygiene Data'!I70)),NA())</f>
        <v>#N/A</v>
      </c>
      <c r="BQ76" s="519" t="e">
        <f ca="1">+IF(AND(ISNUMBER(OFFSET('Hygiene Data'!$I$9,0,10*ROW('Hygiene Data'!I70))),'Data Summary'!EF76="Yes"),OFFSET('Hygiene Data'!$I$9,0,10*ROW('Hygiene Data'!I70)),NA())</f>
        <v>#N/A</v>
      </c>
    </row>
    <row r="77" spans="1:69" x14ac:dyDescent="0.25">
      <c r="A77" s="515" t="e">
        <f ca="1">+RIGHT('Data Summary'!A77,LEN('Data Summary'!A77)-9)</f>
        <v>#VALUE!</v>
      </c>
      <c r="B77" s="489" t="str">
        <f ca="1">+IF(ISTEXT('Data Summary'!B77),'Data Summary'!B77,"")</f>
        <v/>
      </c>
      <c r="C77" s="516" t="e">
        <f ca="1">+VALUE('Data Summary'!C77)</f>
        <v>#VALUE!</v>
      </c>
      <c r="D77" s="517" t="e">
        <f ca="1">+IF(AND(ISNUMBER(OFFSET('Water Data'!$D$4,0,10*ROW('Water Data'!D71))),'Data Summary'!BS77="Yes"),100-OFFSET('Water Data'!$D$4,0,10*ROW('Water Data'!D71)),NA())</f>
        <v>#N/A</v>
      </c>
      <c r="E77" s="517" t="e">
        <f ca="1">+IF(AND(ISNUMBER(OFFSET('Water Data'!$D$6,0,10*ROW('Water Data'!D71))),'Data Summary'!BT77="Yes"),OFFSET('Water Data'!$D$6,0,10*ROW('Water Data'!D71)),NA())</f>
        <v>#N/A</v>
      </c>
      <c r="F77" s="517" t="e">
        <f ca="1">+IF(AND(ISNUMBER(OFFSET('Water Data'!$D$9,0,10*ROW('Water Data'!D71))),'Data Summary'!BU77="Yes"),OFFSET('Water Data'!$D$9,0,10*ROW('Water Data'!D71)),NA())</f>
        <v>#N/A</v>
      </c>
      <c r="G77" s="517" t="e">
        <f ca="1">+IF(AND(ISNUMBER(OFFSET('Water Data'!$E$4,0,10*ROW('Water Data'!E71))),'Data Summary'!BV77="Yes"),100-OFFSET('Water Data'!$E$4,0,10*ROW('Water Data'!E71)),NA())</f>
        <v>#N/A</v>
      </c>
      <c r="H77" s="517" t="e">
        <f ca="1">+IF(AND(ISNUMBER(OFFSET('Water Data'!$E$6,0,10*ROW('Water Data'!E71))),'Data Summary'!BW77="Yes"),OFFSET('Water Data'!$E$6,0,10*ROW('Water Data'!E71)),NA())</f>
        <v>#N/A</v>
      </c>
      <c r="I77" s="517" t="e">
        <f ca="1">+IF(AND(ISNUMBER(OFFSET('Water Data'!$E$9,0,10*ROW('Water Data'!E71))),'Data Summary'!BX77="Yes"),OFFSET('Water Data'!$E$9,0,10*ROW('Water Data'!E71)),NA())</f>
        <v>#N/A</v>
      </c>
      <c r="J77" s="517" t="e">
        <f ca="1">+IF(AND(ISNUMBER(OFFSET('Water Data'!$F$4,0,10*ROW('Water Data'!F71))),'Data Summary'!BY77="Yes"),100-OFFSET('Water Data'!$F$4,0,10*ROW('Water Data'!F71)),NA())</f>
        <v>#N/A</v>
      </c>
      <c r="K77" s="517" t="e">
        <f ca="1">+IF(AND(ISNUMBER(OFFSET('Water Data'!$F$6,0,10*ROW('Water Data'!F71))),'Data Summary'!BZ77="Yes"),OFFSET('Water Data'!$F$6,0,10*ROW('Water Data'!F71)),NA())</f>
        <v>#N/A</v>
      </c>
      <c r="L77" s="517" t="e">
        <f ca="1">+IF(AND(ISNUMBER(OFFSET('Water Data'!$F$9,0,10*ROW('Water Data'!F71))),'Data Summary'!CA77="Yes"),OFFSET('Water Data'!$F$9,0,10*ROW('Water Data'!F71)),NA())</f>
        <v>#N/A</v>
      </c>
      <c r="M77" s="517" t="e">
        <f ca="1">+IF(AND(ISNUMBER(OFFSET('Water Data'!$G$4,0,10*ROW('Water Data'!G71))),'Data Summary'!CB77="Yes"),100-OFFSET('Water Data'!$G$4,0,10*ROW('Water Data'!G71)),NA())</f>
        <v>#N/A</v>
      </c>
      <c r="N77" s="517" t="e">
        <f ca="1">+IF(AND(ISNUMBER(OFFSET('Water Data'!$G$6,0,10*ROW('Water Data'!G71))),'Data Summary'!CC77="Yes"),OFFSET('Water Data'!$G$6,0,10*ROW('Water Data'!G71)),NA())</f>
        <v>#N/A</v>
      </c>
      <c r="O77" s="517" t="e">
        <f ca="1">+IF(AND(ISNUMBER(OFFSET('Water Data'!$G$9,0,10*ROW('Water Data'!G71))),'Data Summary'!CD77="Yes"),OFFSET('Water Data'!$G$9,0,10*ROW('Water Data'!G71)),NA())</f>
        <v>#N/A</v>
      </c>
      <c r="P77" s="517" t="e">
        <f ca="1">+IF(AND(ISNUMBER(OFFSET('Water Data'!$H$4,0,10*ROW('Water Data'!H71))),'Data Summary'!CE77="Yes"),100-OFFSET('Water Data'!$H$4,0,10*ROW('Water Data'!H71)),NA())</f>
        <v>#N/A</v>
      </c>
      <c r="Q77" s="517" t="e">
        <f ca="1">+IF(AND(ISNUMBER(OFFSET('Water Data'!$H$6,0,10*ROW('Water Data'!H71))),'Data Summary'!CF77="Yes"),OFFSET('Water Data'!$H$6,0,10*ROW('Water Data'!H71)),NA())</f>
        <v>#N/A</v>
      </c>
      <c r="R77" s="517" t="e">
        <f ca="1">+IF(AND(ISNUMBER(OFFSET('Water Data'!$H$9,0,10*ROW('Water Data'!H71))),'Data Summary'!CG77="Yes"),OFFSET('Water Data'!$H$9,0,10*ROW('Water Data'!H71)),NA())</f>
        <v>#N/A</v>
      </c>
      <c r="S77" s="517" t="e">
        <f ca="1">+IF(AND(ISNUMBER(OFFSET('Water Data'!$I$4,0,10*ROW('Water Data'!I71))),'Data Summary'!CH77="Yes"),100-OFFSET('Water Data'!$I$4,0,10*ROW('Water Data'!I71)),NA())</f>
        <v>#N/A</v>
      </c>
      <c r="T77" s="517" t="e">
        <f ca="1">+IF(AND(ISNUMBER(OFFSET('Water Data'!$I$6,0,10*ROW('Water Data'!I71))),'Data Summary'!CI77="Yes"),OFFSET('Water Data'!$I$6,0,10*ROW('Water Data'!I71)),NA())</f>
        <v>#N/A</v>
      </c>
      <c r="U77" s="517" t="e">
        <f ca="1">+IF(AND(ISNUMBER(OFFSET('Water Data'!$I$9,0,10*ROW('Water Data'!I71))),'Data Summary'!CJ77="Yes"),OFFSET('Water Data'!$I$9,0,10*ROW('Water Data'!I71)),NA())</f>
        <v>#N/A</v>
      </c>
      <c r="V77" s="518" t="e">
        <f ca="1">+IF(AND(ISNUMBER(OFFSET('Sanitation Data'!$D$4,0,10*ROW('Sanitation Data'!D71))),'Data Summary'!CK77="Yes"),100-OFFSET('Sanitation Data'!$D$4,0,10*ROW('Sanitation Data'!D71)),NA())</f>
        <v>#N/A</v>
      </c>
      <c r="W77" s="518" t="e">
        <f ca="1">+IF(AND(ISNUMBER(OFFSET('Sanitation Data'!$D$6,0,10*ROW('Sanitation Data'!D71))),'Data Summary'!CL77="Yes"),OFFSET('Sanitation Data'!$D$6,0,10*ROW('Sanitation Data'!D71)),NA())</f>
        <v>#N/A</v>
      </c>
      <c r="X77" s="518" t="e">
        <f ca="1">+IF(AND(ISNUMBER(OFFSET('Sanitation Data'!$D$10,0,10*ROW('Sanitation Data'!D71))),'Data Summary'!CM77="Yes"),OFFSET('Sanitation Data'!$D$10,0,10*ROW('Sanitation Data'!D71)),NA())</f>
        <v>#N/A</v>
      </c>
      <c r="Y77" s="518" t="e">
        <f ca="1">+IF(AND(ISNUMBER(OFFSET('Sanitation Data'!$D$11,0,10*ROW('Sanitation Data'!D71))),'Data Summary'!CN77="Yes"),OFFSET('Sanitation Data'!$D$11,0,10*ROW('Sanitation Data'!D71)),NA())</f>
        <v>#N/A</v>
      </c>
      <c r="Z77" s="518" t="e">
        <f ca="1">+IF(AND(ISNUMBER(OFFSET('Sanitation Data'!$D$12,0,10*ROW('Sanitation Data'!D71))),'Data Summary'!CO77="Yes"),OFFSET('Sanitation Data'!$D$12,0,10*ROW('Sanitation Data'!D71)),NA())</f>
        <v>#N/A</v>
      </c>
      <c r="AA77" s="518" t="e">
        <f ca="1">+IF(AND(ISNUMBER(OFFSET('Sanitation Data'!$E$4,0,10*ROW('Sanitation Data'!E71))),'Data Summary'!CP77="Yes"),100-OFFSET('Sanitation Data'!$E$4,0,10*ROW('Sanitation Data'!E71)),NA())</f>
        <v>#N/A</v>
      </c>
      <c r="AB77" s="518" t="e">
        <f ca="1">+IF(AND(ISNUMBER(OFFSET('Sanitation Data'!$E$6,0,10*ROW('Sanitation Data'!E71))),'Data Summary'!CQ77="Yes"),OFFSET('Sanitation Data'!$E$6,0,10*ROW('Sanitation Data'!E71)),NA())</f>
        <v>#N/A</v>
      </c>
      <c r="AC77" s="518" t="e">
        <f ca="1">+IF(AND(ISNUMBER(OFFSET('Sanitation Data'!$E$10,0,10*ROW('Sanitation Data'!E71))),'Data Summary'!CR77="Yes"),OFFSET('Sanitation Data'!$E$10,0,10*ROW('Sanitation Data'!E71)),NA())</f>
        <v>#N/A</v>
      </c>
      <c r="AD77" s="518" t="e">
        <f ca="1">+IF(AND(ISNUMBER(OFFSET('Sanitation Data'!$E$11,0,10*ROW('Sanitation Data'!E71))),'Data Summary'!CS77="Yes"),OFFSET('Sanitation Data'!$E$11,0,10*ROW('Sanitation Data'!E71)),NA())</f>
        <v>#N/A</v>
      </c>
      <c r="AE77" s="518" t="e">
        <f ca="1">+IF(AND(ISNUMBER(OFFSET('Sanitation Data'!$E$12,0,10*ROW('Sanitation Data'!E71))),'Data Summary'!CT77="Yes"),OFFSET('Sanitation Data'!$E$12,0,10*ROW('Sanitation Data'!E71)),NA())</f>
        <v>#N/A</v>
      </c>
      <c r="AF77" s="518" t="e">
        <f ca="1">+IF(AND(ISNUMBER(OFFSET('Sanitation Data'!$F$4,0,10*ROW('Sanitation Data'!F71))),'Data Summary'!CU77="Yes"),100-OFFSET('Sanitation Data'!$F$4,0,10*ROW('Sanitation Data'!F71)),NA())</f>
        <v>#N/A</v>
      </c>
      <c r="AG77" s="518" t="e">
        <f ca="1">+IF(AND(ISNUMBER(OFFSET('Sanitation Data'!$F$6,0,10*ROW('Sanitation Data'!F71))),'Data Summary'!CV77="Yes"),OFFSET('Sanitation Data'!$F$6,0,10*ROW('Sanitation Data'!F71)),NA())</f>
        <v>#N/A</v>
      </c>
      <c r="AH77" s="518" t="e">
        <f ca="1">+IF(AND(ISNUMBER(OFFSET('Sanitation Data'!$F$10,0,10*ROW('Sanitation Data'!F71))),'Data Summary'!CW77="Yes"),OFFSET('Sanitation Data'!$F$10,0,10*ROW('Sanitation Data'!F71)),NA())</f>
        <v>#N/A</v>
      </c>
      <c r="AI77" s="518" t="e">
        <f ca="1">+IF(AND(ISNUMBER(OFFSET('Sanitation Data'!$F$11,0,10*ROW('Sanitation Data'!F71))),'Data Summary'!CX77="Yes"),OFFSET('Sanitation Data'!$F$11,0,10*ROW('Sanitation Data'!F71)),NA())</f>
        <v>#N/A</v>
      </c>
      <c r="AJ77" s="518" t="e">
        <f ca="1">+IF(AND(ISNUMBER(OFFSET('Sanitation Data'!$F$12,0,10*ROW('Sanitation Data'!F71))),'Data Summary'!CY77="Yes"),OFFSET('Sanitation Data'!$F$12,0,10*ROW('Sanitation Data'!F71)),NA())</f>
        <v>#N/A</v>
      </c>
      <c r="AK77" s="518" t="e">
        <f ca="1">+IF(AND(ISNUMBER(OFFSET('Sanitation Data'!$G$4,0,10*ROW('Sanitation Data'!G71))),'Data Summary'!CZ77="Yes"),100-OFFSET('Sanitation Data'!$G$4,0,10*ROW('Sanitation Data'!G71)),NA())</f>
        <v>#N/A</v>
      </c>
      <c r="AL77" s="518" t="e">
        <f ca="1">+IF(AND(ISNUMBER(OFFSET('Sanitation Data'!$G$6,0,10*ROW('Sanitation Data'!G71))),'Data Summary'!DA77="Yes"),OFFSET('Sanitation Data'!$G$6,0,10*ROW('Sanitation Data'!G71)),NA())</f>
        <v>#N/A</v>
      </c>
      <c r="AM77" s="518" t="e">
        <f ca="1">+IF(AND(ISNUMBER(OFFSET('Sanitation Data'!$G$10,0,10*ROW('Sanitation Data'!G71))),'Data Summary'!DB77="Yes"),OFFSET('Sanitation Data'!$G$10,0,10*ROW('Sanitation Data'!G71)),NA())</f>
        <v>#N/A</v>
      </c>
      <c r="AN77" s="518" t="e">
        <f ca="1">+IF(AND(ISNUMBER(OFFSET('Sanitation Data'!$G$11,0,10*ROW('Sanitation Data'!G71))),'Data Summary'!DC77="Yes"),OFFSET('Sanitation Data'!$G$11,0,10*ROW('Sanitation Data'!G71)),NA())</f>
        <v>#N/A</v>
      </c>
      <c r="AO77" s="518" t="e">
        <f ca="1">+IF(AND(ISNUMBER(OFFSET('Sanitation Data'!$G$12,0,10*ROW('Sanitation Data'!G71))),'Data Summary'!DD77="Yes"),OFFSET('Sanitation Data'!$G$12,0,10*ROW('Sanitation Data'!G71)),NA())</f>
        <v>#N/A</v>
      </c>
      <c r="AP77" s="518" t="e">
        <f ca="1">+IF(AND(ISNUMBER(OFFSET('Sanitation Data'!$H$4,0,10*ROW('Sanitation Data'!H71))),'Data Summary'!DE77="Yes"),100-OFFSET('Sanitation Data'!$H$4,0,10*ROW('Sanitation Data'!H71)),NA())</f>
        <v>#N/A</v>
      </c>
      <c r="AQ77" s="518" t="e">
        <f ca="1">+IF(AND(ISNUMBER(OFFSET('Sanitation Data'!$H$6,0,10*ROW('Sanitation Data'!H71))),'Data Summary'!DF77="Yes"),OFFSET('Sanitation Data'!$H$6,0,10*ROW('Sanitation Data'!H71)),NA())</f>
        <v>#N/A</v>
      </c>
      <c r="AR77" s="518" t="e">
        <f ca="1">+IF(AND(ISNUMBER(OFFSET('Sanitation Data'!$H$10,0,10*ROW('Sanitation Data'!H71))),'Data Summary'!DG77="Yes"),OFFSET('Sanitation Data'!$H$10,0,10*ROW('Sanitation Data'!H71)),NA())</f>
        <v>#N/A</v>
      </c>
      <c r="AS77" s="518" t="e">
        <f ca="1">+IF(AND(ISNUMBER(OFFSET('Sanitation Data'!$H$11,0,10*ROW('Sanitation Data'!H71))),'Data Summary'!DH77="Yes"),OFFSET('Sanitation Data'!$H$11,0,10*ROW('Sanitation Data'!H71)),NA())</f>
        <v>#N/A</v>
      </c>
      <c r="AT77" s="518" t="e">
        <f ca="1">+IF(AND(ISNUMBER(OFFSET('Sanitation Data'!$H$12,0,10*ROW('Sanitation Data'!H71))),'Data Summary'!DI77="Yes"),OFFSET('Sanitation Data'!$H$12,0,10*ROW('Sanitation Data'!H71)),NA())</f>
        <v>#N/A</v>
      </c>
      <c r="AU77" s="518" t="e">
        <f ca="1">+IF(AND(ISNUMBER(OFFSET('Sanitation Data'!$I$4,0,10*ROW('Sanitation Data'!I71))),'Data Summary'!DJ77="Yes"),100-OFFSET('Sanitation Data'!$I$4,0,10*ROW('Sanitation Data'!I71)),NA())</f>
        <v>#N/A</v>
      </c>
      <c r="AV77" s="518" t="e">
        <f ca="1">+IF(AND(ISNUMBER(OFFSET('Sanitation Data'!$I$6,0,10*ROW('Sanitation Data'!I71))),'Data Summary'!DK77="Yes"),OFFSET('Sanitation Data'!$I$6,0,10*ROW('Sanitation Data'!I71)),NA())</f>
        <v>#N/A</v>
      </c>
      <c r="AW77" s="518" t="e">
        <f ca="1">+IF(AND(ISNUMBER(OFFSET('Sanitation Data'!$I$10,0,10*ROW('Sanitation Data'!I71))),'Data Summary'!DL77="Yes"),OFFSET('Sanitation Data'!$I$10,0,10*ROW('Sanitation Data'!I71)),NA())</f>
        <v>#N/A</v>
      </c>
      <c r="AX77" s="518" t="e">
        <f ca="1">+IF(AND(ISNUMBER(OFFSET('Sanitation Data'!$I$11,0,10*ROW('Sanitation Data'!I71))),'Data Summary'!DM77="Yes"),OFFSET('Sanitation Data'!$I$11,0,10*ROW('Sanitation Data'!I71)),NA())</f>
        <v>#N/A</v>
      </c>
      <c r="AY77" s="518" t="e">
        <f ca="1">+IF(AND(ISNUMBER(OFFSET('Sanitation Data'!$I$12,0,10*ROW('Sanitation Data'!I71))),'Data Summary'!DN77="Yes"),OFFSET('Sanitation Data'!$I$12,0,10*ROW('Sanitation Data'!I71)),NA())</f>
        <v>#N/A</v>
      </c>
      <c r="AZ77" s="519" t="e">
        <f ca="1">+IF(AND(ISNUMBER(OFFSET('Hygiene Data'!$D$5,0,10*ROW('Hygiene Data'!D71))),'Data Summary'!DO77="Yes"),OFFSET('Hygiene Data'!$D$5,0,10*ROW('Hygiene Data'!D71)),NA())</f>
        <v>#N/A</v>
      </c>
      <c r="BA77" s="519" t="e">
        <f ca="1">+IF(AND(ISNUMBER(OFFSET('Hygiene Data'!$D$7,0,10*ROW('Hygiene Data'!D71))),'Data Summary'!DP77="Yes"),OFFSET('Hygiene Data'!$D$7,0,10*ROW('Hygiene Data'!D71)),NA())</f>
        <v>#N/A</v>
      </c>
      <c r="BB77" s="519" t="e">
        <f ca="1">+IF(AND(ISNUMBER(OFFSET('Hygiene Data'!$D$9,0,10*ROW('Hygiene Data'!D71))),'Data Summary'!DQ77="Yes"),OFFSET('Hygiene Data'!$D$9,0,10*ROW('Hygiene Data'!D71)),NA())</f>
        <v>#N/A</v>
      </c>
      <c r="BC77" s="519" t="e">
        <f ca="1">+IF(AND(ISNUMBER(OFFSET('Hygiene Data'!$E$5,0,10*ROW('Hygiene Data'!E71))),'Data Summary'!DR77="Yes"),OFFSET('Hygiene Data'!$E$5,0,10*ROW('Hygiene Data'!E71)),NA())</f>
        <v>#N/A</v>
      </c>
      <c r="BD77" s="519" t="e">
        <f ca="1">+IF(AND(ISNUMBER(OFFSET('Hygiene Data'!$E$7,0,10*ROW('Hygiene Data'!E71))),'Data Summary'!DS77="Yes"),OFFSET('Hygiene Data'!$E$7,0,10*ROW('Hygiene Data'!E71)),NA())</f>
        <v>#N/A</v>
      </c>
      <c r="BE77" s="519" t="e">
        <f ca="1">+IF(AND(ISNUMBER(OFFSET('Hygiene Data'!$E$9,0,10*ROW('Hygiene Data'!E71))),'Data Summary'!DT77="Yes"),OFFSET('Hygiene Data'!$E$9,0,10*ROW('Hygiene Data'!E71)),NA())</f>
        <v>#N/A</v>
      </c>
      <c r="BF77" s="519" t="e">
        <f ca="1">+IF(AND(ISNUMBER(OFFSET('Hygiene Data'!$F$5,0,10*ROW('Hygiene Data'!F71))),'Data Summary'!DU77="Yes"),OFFSET('Hygiene Data'!$F$5,0,10*ROW('Hygiene Data'!F71)),NA())</f>
        <v>#N/A</v>
      </c>
      <c r="BG77" s="519" t="e">
        <f ca="1">+IF(AND(ISNUMBER(OFFSET('Hygiene Data'!$F$7,0,10*ROW('Hygiene Data'!F71))),'Data Summary'!DV77="Yes"),OFFSET('Hygiene Data'!$F$7,0,10*ROW('Hygiene Data'!F71)),NA())</f>
        <v>#N/A</v>
      </c>
      <c r="BH77" s="519" t="e">
        <f ca="1">+IF(AND(ISNUMBER(OFFSET('Hygiene Data'!$F$9,0,10*ROW('Hygiene Data'!F71))),'Data Summary'!DW77="Yes"),OFFSET('Hygiene Data'!$F$9,0,10*ROW('Hygiene Data'!F71)),NA())</f>
        <v>#N/A</v>
      </c>
      <c r="BI77" s="519" t="e">
        <f ca="1">+IF(AND(ISNUMBER(OFFSET('Hygiene Data'!$G$5,0,10*ROW('Hygiene Data'!G71))),'Data Summary'!DX77="Yes"),OFFSET('Hygiene Data'!$G$5,0,10*ROW('Hygiene Data'!G71)),NA())</f>
        <v>#N/A</v>
      </c>
      <c r="BJ77" s="519" t="e">
        <f ca="1">+IF(AND(ISNUMBER(OFFSET('Hygiene Data'!$G$7,0,10*ROW('Hygiene Data'!G71))),'Data Summary'!DY77="Yes"),OFFSET('Hygiene Data'!$G$7,0,10*ROW('Hygiene Data'!G71)),NA())</f>
        <v>#N/A</v>
      </c>
      <c r="BK77" s="519" t="e">
        <f ca="1">+IF(AND(ISNUMBER(OFFSET('Hygiene Data'!$G$9,0,10*ROW('Hygiene Data'!G71))),'Data Summary'!DZ77="Yes"),OFFSET('Hygiene Data'!$G$9,0,10*ROW('Hygiene Data'!G71)),NA())</f>
        <v>#N/A</v>
      </c>
      <c r="BL77" s="519" t="e">
        <f ca="1">+IF(AND(ISNUMBER(OFFSET('Hygiene Data'!$H$5,0,10*ROW('Hygiene Data'!H71))),'Data Summary'!EA77="Yes"),OFFSET('Hygiene Data'!$H$5,0,10*ROW('Hygiene Data'!H71)),NA())</f>
        <v>#N/A</v>
      </c>
      <c r="BM77" s="519" t="e">
        <f ca="1">+IF(AND(ISNUMBER(OFFSET('Hygiene Data'!$H$7,0,10*ROW('Hygiene Data'!H71))),'Data Summary'!EB77="Yes"),OFFSET('Hygiene Data'!$H$7,0,10*ROW('Hygiene Data'!H71)),NA())</f>
        <v>#N/A</v>
      </c>
      <c r="BN77" s="519" t="e">
        <f ca="1">+IF(AND(ISNUMBER(OFFSET('Hygiene Data'!$H$9,0,10*ROW('Hygiene Data'!H71))),'Data Summary'!EC77="Yes"),OFFSET('Hygiene Data'!$H$9,0,10*ROW('Hygiene Data'!H71)),NA())</f>
        <v>#N/A</v>
      </c>
      <c r="BO77" s="519" t="e">
        <f ca="1">+IF(AND(ISNUMBER(OFFSET('Hygiene Data'!$I$5,0,10*ROW('Hygiene Data'!I71))),'Data Summary'!ED77="Yes"),OFFSET('Hygiene Data'!$I$5,0,10*ROW('Hygiene Data'!I71)),NA())</f>
        <v>#N/A</v>
      </c>
      <c r="BP77" s="519" t="e">
        <f ca="1">+IF(AND(ISNUMBER(OFFSET('Hygiene Data'!$I$7,0,10*ROW('Hygiene Data'!I71))),'Data Summary'!EE77="Yes"),OFFSET('Hygiene Data'!$I$7,0,10*ROW('Hygiene Data'!I71)),NA())</f>
        <v>#N/A</v>
      </c>
      <c r="BQ77" s="519" t="e">
        <f ca="1">+IF(AND(ISNUMBER(OFFSET('Hygiene Data'!$I$9,0,10*ROW('Hygiene Data'!I71))),'Data Summary'!EF77="Yes"),OFFSET('Hygiene Data'!$I$9,0,10*ROW('Hygiene Data'!I71)),NA())</f>
        <v>#N/A</v>
      </c>
    </row>
    <row r="78" spans="1:69" x14ac:dyDescent="0.25">
      <c r="A78" s="515" t="e">
        <f ca="1">+RIGHT('Data Summary'!A78,LEN('Data Summary'!A78)-9)</f>
        <v>#VALUE!</v>
      </c>
      <c r="B78" s="489" t="str">
        <f ca="1">+IF(ISTEXT('Data Summary'!B78),'Data Summary'!B78,"")</f>
        <v/>
      </c>
      <c r="C78" s="516" t="e">
        <f ca="1">+VALUE('Data Summary'!C78)</f>
        <v>#VALUE!</v>
      </c>
      <c r="D78" s="517" t="e">
        <f ca="1">+IF(AND(ISNUMBER(OFFSET('Water Data'!$D$4,0,10*ROW('Water Data'!D72))),'Data Summary'!BS78="Yes"),100-OFFSET('Water Data'!$D$4,0,10*ROW('Water Data'!D72)),NA())</f>
        <v>#N/A</v>
      </c>
      <c r="E78" s="517" t="e">
        <f ca="1">+IF(AND(ISNUMBER(OFFSET('Water Data'!$D$6,0,10*ROW('Water Data'!D72))),'Data Summary'!BT78="Yes"),OFFSET('Water Data'!$D$6,0,10*ROW('Water Data'!D72)),NA())</f>
        <v>#N/A</v>
      </c>
      <c r="F78" s="517" t="e">
        <f ca="1">+IF(AND(ISNUMBER(OFFSET('Water Data'!$D$9,0,10*ROW('Water Data'!D72))),'Data Summary'!BU78="Yes"),OFFSET('Water Data'!$D$9,0,10*ROW('Water Data'!D72)),NA())</f>
        <v>#N/A</v>
      </c>
      <c r="G78" s="517" t="e">
        <f ca="1">+IF(AND(ISNUMBER(OFFSET('Water Data'!$E$4,0,10*ROW('Water Data'!E72))),'Data Summary'!BV78="Yes"),100-OFFSET('Water Data'!$E$4,0,10*ROW('Water Data'!E72)),NA())</f>
        <v>#N/A</v>
      </c>
      <c r="H78" s="517" t="e">
        <f ca="1">+IF(AND(ISNUMBER(OFFSET('Water Data'!$E$6,0,10*ROW('Water Data'!E72))),'Data Summary'!BW78="Yes"),OFFSET('Water Data'!$E$6,0,10*ROW('Water Data'!E72)),NA())</f>
        <v>#N/A</v>
      </c>
      <c r="I78" s="517" t="e">
        <f ca="1">+IF(AND(ISNUMBER(OFFSET('Water Data'!$E$9,0,10*ROW('Water Data'!E72))),'Data Summary'!BX78="Yes"),OFFSET('Water Data'!$E$9,0,10*ROW('Water Data'!E72)),NA())</f>
        <v>#N/A</v>
      </c>
      <c r="J78" s="517" t="e">
        <f ca="1">+IF(AND(ISNUMBER(OFFSET('Water Data'!$F$4,0,10*ROW('Water Data'!F72))),'Data Summary'!BY78="Yes"),100-OFFSET('Water Data'!$F$4,0,10*ROW('Water Data'!F72)),NA())</f>
        <v>#N/A</v>
      </c>
      <c r="K78" s="517" t="e">
        <f ca="1">+IF(AND(ISNUMBER(OFFSET('Water Data'!$F$6,0,10*ROW('Water Data'!F72))),'Data Summary'!BZ78="Yes"),OFFSET('Water Data'!$F$6,0,10*ROW('Water Data'!F72)),NA())</f>
        <v>#N/A</v>
      </c>
      <c r="L78" s="517" t="e">
        <f ca="1">+IF(AND(ISNUMBER(OFFSET('Water Data'!$F$9,0,10*ROW('Water Data'!F72))),'Data Summary'!CA78="Yes"),OFFSET('Water Data'!$F$9,0,10*ROW('Water Data'!F72)),NA())</f>
        <v>#N/A</v>
      </c>
      <c r="M78" s="517" t="e">
        <f ca="1">+IF(AND(ISNUMBER(OFFSET('Water Data'!$G$4,0,10*ROW('Water Data'!G72))),'Data Summary'!CB78="Yes"),100-OFFSET('Water Data'!$G$4,0,10*ROW('Water Data'!G72)),NA())</f>
        <v>#N/A</v>
      </c>
      <c r="N78" s="517" t="e">
        <f ca="1">+IF(AND(ISNUMBER(OFFSET('Water Data'!$G$6,0,10*ROW('Water Data'!G72))),'Data Summary'!CC78="Yes"),OFFSET('Water Data'!$G$6,0,10*ROW('Water Data'!G72)),NA())</f>
        <v>#N/A</v>
      </c>
      <c r="O78" s="517" t="e">
        <f ca="1">+IF(AND(ISNUMBER(OFFSET('Water Data'!$G$9,0,10*ROW('Water Data'!G72))),'Data Summary'!CD78="Yes"),OFFSET('Water Data'!$G$9,0,10*ROW('Water Data'!G72)),NA())</f>
        <v>#N/A</v>
      </c>
      <c r="P78" s="517" t="e">
        <f ca="1">+IF(AND(ISNUMBER(OFFSET('Water Data'!$H$4,0,10*ROW('Water Data'!H72))),'Data Summary'!CE78="Yes"),100-OFFSET('Water Data'!$H$4,0,10*ROW('Water Data'!H72)),NA())</f>
        <v>#N/A</v>
      </c>
      <c r="Q78" s="517" t="e">
        <f ca="1">+IF(AND(ISNUMBER(OFFSET('Water Data'!$H$6,0,10*ROW('Water Data'!H72))),'Data Summary'!CF78="Yes"),OFFSET('Water Data'!$H$6,0,10*ROW('Water Data'!H72)),NA())</f>
        <v>#N/A</v>
      </c>
      <c r="R78" s="517" t="e">
        <f ca="1">+IF(AND(ISNUMBER(OFFSET('Water Data'!$H$9,0,10*ROW('Water Data'!H72))),'Data Summary'!CG78="Yes"),OFFSET('Water Data'!$H$9,0,10*ROW('Water Data'!H72)),NA())</f>
        <v>#N/A</v>
      </c>
      <c r="S78" s="517" t="e">
        <f ca="1">+IF(AND(ISNUMBER(OFFSET('Water Data'!$I$4,0,10*ROW('Water Data'!I72))),'Data Summary'!CH78="Yes"),100-OFFSET('Water Data'!$I$4,0,10*ROW('Water Data'!I72)),NA())</f>
        <v>#N/A</v>
      </c>
      <c r="T78" s="517" t="e">
        <f ca="1">+IF(AND(ISNUMBER(OFFSET('Water Data'!$I$6,0,10*ROW('Water Data'!I72))),'Data Summary'!CI78="Yes"),OFFSET('Water Data'!$I$6,0,10*ROW('Water Data'!I72)),NA())</f>
        <v>#N/A</v>
      </c>
      <c r="U78" s="517" t="e">
        <f ca="1">+IF(AND(ISNUMBER(OFFSET('Water Data'!$I$9,0,10*ROW('Water Data'!I72))),'Data Summary'!CJ78="Yes"),OFFSET('Water Data'!$I$9,0,10*ROW('Water Data'!I72)),NA())</f>
        <v>#N/A</v>
      </c>
      <c r="V78" s="518" t="e">
        <f ca="1">+IF(AND(ISNUMBER(OFFSET('Sanitation Data'!$D$4,0,10*ROW('Sanitation Data'!D72))),'Data Summary'!CK78="Yes"),100-OFFSET('Sanitation Data'!$D$4,0,10*ROW('Sanitation Data'!D72)),NA())</f>
        <v>#N/A</v>
      </c>
      <c r="W78" s="518" t="e">
        <f ca="1">+IF(AND(ISNUMBER(OFFSET('Sanitation Data'!$D$6,0,10*ROW('Sanitation Data'!D72))),'Data Summary'!CL78="Yes"),OFFSET('Sanitation Data'!$D$6,0,10*ROW('Sanitation Data'!D72)),NA())</f>
        <v>#N/A</v>
      </c>
      <c r="X78" s="518" t="e">
        <f ca="1">+IF(AND(ISNUMBER(OFFSET('Sanitation Data'!$D$10,0,10*ROW('Sanitation Data'!D72))),'Data Summary'!CM78="Yes"),OFFSET('Sanitation Data'!$D$10,0,10*ROW('Sanitation Data'!D72)),NA())</f>
        <v>#N/A</v>
      </c>
      <c r="Y78" s="518" t="e">
        <f ca="1">+IF(AND(ISNUMBER(OFFSET('Sanitation Data'!$D$11,0,10*ROW('Sanitation Data'!D72))),'Data Summary'!CN78="Yes"),OFFSET('Sanitation Data'!$D$11,0,10*ROW('Sanitation Data'!D72)),NA())</f>
        <v>#N/A</v>
      </c>
      <c r="Z78" s="518" t="e">
        <f ca="1">+IF(AND(ISNUMBER(OFFSET('Sanitation Data'!$D$12,0,10*ROW('Sanitation Data'!D72))),'Data Summary'!CO78="Yes"),OFFSET('Sanitation Data'!$D$12,0,10*ROW('Sanitation Data'!D72)),NA())</f>
        <v>#N/A</v>
      </c>
      <c r="AA78" s="518" t="e">
        <f ca="1">+IF(AND(ISNUMBER(OFFSET('Sanitation Data'!$E$4,0,10*ROW('Sanitation Data'!E72))),'Data Summary'!CP78="Yes"),100-OFFSET('Sanitation Data'!$E$4,0,10*ROW('Sanitation Data'!E72)),NA())</f>
        <v>#N/A</v>
      </c>
      <c r="AB78" s="518" t="e">
        <f ca="1">+IF(AND(ISNUMBER(OFFSET('Sanitation Data'!$E$6,0,10*ROW('Sanitation Data'!E72))),'Data Summary'!CQ78="Yes"),OFFSET('Sanitation Data'!$E$6,0,10*ROW('Sanitation Data'!E72)),NA())</f>
        <v>#N/A</v>
      </c>
      <c r="AC78" s="518" t="e">
        <f ca="1">+IF(AND(ISNUMBER(OFFSET('Sanitation Data'!$E$10,0,10*ROW('Sanitation Data'!E72))),'Data Summary'!CR78="Yes"),OFFSET('Sanitation Data'!$E$10,0,10*ROW('Sanitation Data'!E72)),NA())</f>
        <v>#N/A</v>
      </c>
      <c r="AD78" s="518" t="e">
        <f ca="1">+IF(AND(ISNUMBER(OFFSET('Sanitation Data'!$E$11,0,10*ROW('Sanitation Data'!E72))),'Data Summary'!CS78="Yes"),OFFSET('Sanitation Data'!$E$11,0,10*ROW('Sanitation Data'!E72)),NA())</f>
        <v>#N/A</v>
      </c>
      <c r="AE78" s="518" t="e">
        <f ca="1">+IF(AND(ISNUMBER(OFFSET('Sanitation Data'!$E$12,0,10*ROW('Sanitation Data'!E72))),'Data Summary'!CT78="Yes"),OFFSET('Sanitation Data'!$E$12,0,10*ROW('Sanitation Data'!E72)),NA())</f>
        <v>#N/A</v>
      </c>
      <c r="AF78" s="518" t="e">
        <f ca="1">+IF(AND(ISNUMBER(OFFSET('Sanitation Data'!$F$4,0,10*ROW('Sanitation Data'!F72))),'Data Summary'!CU78="Yes"),100-OFFSET('Sanitation Data'!$F$4,0,10*ROW('Sanitation Data'!F72)),NA())</f>
        <v>#N/A</v>
      </c>
      <c r="AG78" s="518" t="e">
        <f ca="1">+IF(AND(ISNUMBER(OFFSET('Sanitation Data'!$F$6,0,10*ROW('Sanitation Data'!F72))),'Data Summary'!CV78="Yes"),OFFSET('Sanitation Data'!$F$6,0,10*ROW('Sanitation Data'!F72)),NA())</f>
        <v>#N/A</v>
      </c>
      <c r="AH78" s="518" t="e">
        <f ca="1">+IF(AND(ISNUMBER(OFFSET('Sanitation Data'!$F$10,0,10*ROW('Sanitation Data'!F72))),'Data Summary'!CW78="Yes"),OFFSET('Sanitation Data'!$F$10,0,10*ROW('Sanitation Data'!F72)),NA())</f>
        <v>#N/A</v>
      </c>
      <c r="AI78" s="518" t="e">
        <f ca="1">+IF(AND(ISNUMBER(OFFSET('Sanitation Data'!$F$11,0,10*ROW('Sanitation Data'!F72))),'Data Summary'!CX78="Yes"),OFFSET('Sanitation Data'!$F$11,0,10*ROW('Sanitation Data'!F72)),NA())</f>
        <v>#N/A</v>
      </c>
      <c r="AJ78" s="518" t="e">
        <f ca="1">+IF(AND(ISNUMBER(OFFSET('Sanitation Data'!$F$12,0,10*ROW('Sanitation Data'!F72))),'Data Summary'!CY78="Yes"),OFFSET('Sanitation Data'!$F$12,0,10*ROW('Sanitation Data'!F72)),NA())</f>
        <v>#N/A</v>
      </c>
      <c r="AK78" s="518" t="e">
        <f ca="1">+IF(AND(ISNUMBER(OFFSET('Sanitation Data'!$G$4,0,10*ROW('Sanitation Data'!G72))),'Data Summary'!CZ78="Yes"),100-OFFSET('Sanitation Data'!$G$4,0,10*ROW('Sanitation Data'!G72)),NA())</f>
        <v>#N/A</v>
      </c>
      <c r="AL78" s="518" t="e">
        <f ca="1">+IF(AND(ISNUMBER(OFFSET('Sanitation Data'!$G$6,0,10*ROW('Sanitation Data'!G72))),'Data Summary'!DA78="Yes"),OFFSET('Sanitation Data'!$G$6,0,10*ROW('Sanitation Data'!G72)),NA())</f>
        <v>#N/A</v>
      </c>
      <c r="AM78" s="518" t="e">
        <f ca="1">+IF(AND(ISNUMBER(OFFSET('Sanitation Data'!$G$10,0,10*ROW('Sanitation Data'!G72))),'Data Summary'!DB78="Yes"),OFFSET('Sanitation Data'!$G$10,0,10*ROW('Sanitation Data'!G72)),NA())</f>
        <v>#N/A</v>
      </c>
      <c r="AN78" s="518" t="e">
        <f ca="1">+IF(AND(ISNUMBER(OFFSET('Sanitation Data'!$G$11,0,10*ROW('Sanitation Data'!G72))),'Data Summary'!DC78="Yes"),OFFSET('Sanitation Data'!$G$11,0,10*ROW('Sanitation Data'!G72)),NA())</f>
        <v>#N/A</v>
      </c>
      <c r="AO78" s="518" t="e">
        <f ca="1">+IF(AND(ISNUMBER(OFFSET('Sanitation Data'!$G$12,0,10*ROW('Sanitation Data'!G72))),'Data Summary'!DD78="Yes"),OFFSET('Sanitation Data'!$G$12,0,10*ROW('Sanitation Data'!G72)),NA())</f>
        <v>#N/A</v>
      </c>
      <c r="AP78" s="518" t="e">
        <f ca="1">+IF(AND(ISNUMBER(OFFSET('Sanitation Data'!$H$4,0,10*ROW('Sanitation Data'!H72))),'Data Summary'!DE78="Yes"),100-OFFSET('Sanitation Data'!$H$4,0,10*ROW('Sanitation Data'!H72)),NA())</f>
        <v>#N/A</v>
      </c>
      <c r="AQ78" s="518" t="e">
        <f ca="1">+IF(AND(ISNUMBER(OFFSET('Sanitation Data'!$H$6,0,10*ROW('Sanitation Data'!H72))),'Data Summary'!DF78="Yes"),OFFSET('Sanitation Data'!$H$6,0,10*ROW('Sanitation Data'!H72)),NA())</f>
        <v>#N/A</v>
      </c>
      <c r="AR78" s="518" t="e">
        <f ca="1">+IF(AND(ISNUMBER(OFFSET('Sanitation Data'!$H$10,0,10*ROW('Sanitation Data'!H72))),'Data Summary'!DG78="Yes"),OFFSET('Sanitation Data'!$H$10,0,10*ROW('Sanitation Data'!H72)),NA())</f>
        <v>#N/A</v>
      </c>
      <c r="AS78" s="518" t="e">
        <f ca="1">+IF(AND(ISNUMBER(OFFSET('Sanitation Data'!$H$11,0,10*ROW('Sanitation Data'!H72))),'Data Summary'!DH78="Yes"),OFFSET('Sanitation Data'!$H$11,0,10*ROW('Sanitation Data'!H72)),NA())</f>
        <v>#N/A</v>
      </c>
      <c r="AT78" s="518" t="e">
        <f ca="1">+IF(AND(ISNUMBER(OFFSET('Sanitation Data'!$H$12,0,10*ROW('Sanitation Data'!H72))),'Data Summary'!DI78="Yes"),OFFSET('Sanitation Data'!$H$12,0,10*ROW('Sanitation Data'!H72)),NA())</f>
        <v>#N/A</v>
      </c>
      <c r="AU78" s="518" t="e">
        <f ca="1">+IF(AND(ISNUMBER(OFFSET('Sanitation Data'!$I$4,0,10*ROW('Sanitation Data'!I72))),'Data Summary'!DJ78="Yes"),100-OFFSET('Sanitation Data'!$I$4,0,10*ROW('Sanitation Data'!I72)),NA())</f>
        <v>#N/A</v>
      </c>
      <c r="AV78" s="518" t="e">
        <f ca="1">+IF(AND(ISNUMBER(OFFSET('Sanitation Data'!$I$6,0,10*ROW('Sanitation Data'!I72))),'Data Summary'!DK78="Yes"),OFFSET('Sanitation Data'!$I$6,0,10*ROW('Sanitation Data'!I72)),NA())</f>
        <v>#N/A</v>
      </c>
      <c r="AW78" s="518" t="e">
        <f ca="1">+IF(AND(ISNUMBER(OFFSET('Sanitation Data'!$I$10,0,10*ROW('Sanitation Data'!I72))),'Data Summary'!DL78="Yes"),OFFSET('Sanitation Data'!$I$10,0,10*ROW('Sanitation Data'!I72)),NA())</f>
        <v>#N/A</v>
      </c>
      <c r="AX78" s="518" t="e">
        <f ca="1">+IF(AND(ISNUMBER(OFFSET('Sanitation Data'!$I$11,0,10*ROW('Sanitation Data'!I72))),'Data Summary'!DM78="Yes"),OFFSET('Sanitation Data'!$I$11,0,10*ROW('Sanitation Data'!I72)),NA())</f>
        <v>#N/A</v>
      </c>
      <c r="AY78" s="518" t="e">
        <f ca="1">+IF(AND(ISNUMBER(OFFSET('Sanitation Data'!$I$12,0,10*ROW('Sanitation Data'!I72))),'Data Summary'!DN78="Yes"),OFFSET('Sanitation Data'!$I$12,0,10*ROW('Sanitation Data'!I72)),NA())</f>
        <v>#N/A</v>
      </c>
      <c r="AZ78" s="519" t="e">
        <f ca="1">+IF(AND(ISNUMBER(OFFSET('Hygiene Data'!$D$5,0,10*ROW('Hygiene Data'!D72))),'Data Summary'!DO78="Yes"),OFFSET('Hygiene Data'!$D$5,0,10*ROW('Hygiene Data'!D72)),NA())</f>
        <v>#N/A</v>
      </c>
      <c r="BA78" s="519" t="e">
        <f ca="1">+IF(AND(ISNUMBER(OFFSET('Hygiene Data'!$D$7,0,10*ROW('Hygiene Data'!D72))),'Data Summary'!DP78="Yes"),OFFSET('Hygiene Data'!$D$7,0,10*ROW('Hygiene Data'!D72)),NA())</f>
        <v>#N/A</v>
      </c>
      <c r="BB78" s="519" t="e">
        <f ca="1">+IF(AND(ISNUMBER(OFFSET('Hygiene Data'!$D$9,0,10*ROW('Hygiene Data'!D72))),'Data Summary'!DQ78="Yes"),OFFSET('Hygiene Data'!$D$9,0,10*ROW('Hygiene Data'!D72)),NA())</f>
        <v>#N/A</v>
      </c>
      <c r="BC78" s="519" t="e">
        <f ca="1">+IF(AND(ISNUMBER(OFFSET('Hygiene Data'!$E$5,0,10*ROW('Hygiene Data'!E72))),'Data Summary'!DR78="Yes"),OFFSET('Hygiene Data'!$E$5,0,10*ROW('Hygiene Data'!E72)),NA())</f>
        <v>#N/A</v>
      </c>
      <c r="BD78" s="519" t="e">
        <f ca="1">+IF(AND(ISNUMBER(OFFSET('Hygiene Data'!$E$7,0,10*ROW('Hygiene Data'!E72))),'Data Summary'!DS78="Yes"),OFFSET('Hygiene Data'!$E$7,0,10*ROW('Hygiene Data'!E72)),NA())</f>
        <v>#N/A</v>
      </c>
      <c r="BE78" s="519" t="e">
        <f ca="1">+IF(AND(ISNUMBER(OFFSET('Hygiene Data'!$E$9,0,10*ROW('Hygiene Data'!E72))),'Data Summary'!DT78="Yes"),OFFSET('Hygiene Data'!$E$9,0,10*ROW('Hygiene Data'!E72)),NA())</f>
        <v>#N/A</v>
      </c>
      <c r="BF78" s="519" t="e">
        <f ca="1">+IF(AND(ISNUMBER(OFFSET('Hygiene Data'!$F$5,0,10*ROW('Hygiene Data'!F72))),'Data Summary'!DU78="Yes"),OFFSET('Hygiene Data'!$F$5,0,10*ROW('Hygiene Data'!F72)),NA())</f>
        <v>#N/A</v>
      </c>
      <c r="BG78" s="519" t="e">
        <f ca="1">+IF(AND(ISNUMBER(OFFSET('Hygiene Data'!$F$7,0,10*ROW('Hygiene Data'!F72))),'Data Summary'!DV78="Yes"),OFFSET('Hygiene Data'!$F$7,0,10*ROW('Hygiene Data'!F72)),NA())</f>
        <v>#N/A</v>
      </c>
      <c r="BH78" s="519" t="e">
        <f ca="1">+IF(AND(ISNUMBER(OFFSET('Hygiene Data'!$F$9,0,10*ROW('Hygiene Data'!F72))),'Data Summary'!DW78="Yes"),OFFSET('Hygiene Data'!$F$9,0,10*ROW('Hygiene Data'!F72)),NA())</f>
        <v>#N/A</v>
      </c>
      <c r="BI78" s="519" t="e">
        <f ca="1">+IF(AND(ISNUMBER(OFFSET('Hygiene Data'!$G$5,0,10*ROW('Hygiene Data'!G72))),'Data Summary'!DX78="Yes"),OFFSET('Hygiene Data'!$G$5,0,10*ROW('Hygiene Data'!G72)),NA())</f>
        <v>#N/A</v>
      </c>
      <c r="BJ78" s="519" t="e">
        <f ca="1">+IF(AND(ISNUMBER(OFFSET('Hygiene Data'!$G$7,0,10*ROW('Hygiene Data'!G72))),'Data Summary'!DY78="Yes"),OFFSET('Hygiene Data'!$G$7,0,10*ROW('Hygiene Data'!G72)),NA())</f>
        <v>#N/A</v>
      </c>
      <c r="BK78" s="519" t="e">
        <f ca="1">+IF(AND(ISNUMBER(OFFSET('Hygiene Data'!$G$9,0,10*ROW('Hygiene Data'!G72))),'Data Summary'!DZ78="Yes"),OFFSET('Hygiene Data'!$G$9,0,10*ROW('Hygiene Data'!G72)),NA())</f>
        <v>#N/A</v>
      </c>
      <c r="BL78" s="519" t="e">
        <f ca="1">+IF(AND(ISNUMBER(OFFSET('Hygiene Data'!$H$5,0,10*ROW('Hygiene Data'!H72))),'Data Summary'!EA78="Yes"),OFFSET('Hygiene Data'!$H$5,0,10*ROW('Hygiene Data'!H72)),NA())</f>
        <v>#N/A</v>
      </c>
      <c r="BM78" s="519" t="e">
        <f ca="1">+IF(AND(ISNUMBER(OFFSET('Hygiene Data'!$H$7,0,10*ROW('Hygiene Data'!H72))),'Data Summary'!EB78="Yes"),OFFSET('Hygiene Data'!$H$7,0,10*ROW('Hygiene Data'!H72)),NA())</f>
        <v>#N/A</v>
      </c>
      <c r="BN78" s="519" t="e">
        <f ca="1">+IF(AND(ISNUMBER(OFFSET('Hygiene Data'!$H$9,0,10*ROW('Hygiene Data'!H72))),'Data Summary'!EC78="Yes"),OFFSET('Hygiene Data'!$H$9,0,10*ROW('Hygiene Data'!H72)),NA())</f>
        <v>#N/A</v>
      </c>
      <c r="BO78" s="519" t="e">
        <f ca="1">+IF(AND(ISNUMBER(OFFSET('Hygiene Data'!$I$5,0,10*ROW('Hygiene Data'!I72))),'Data Summary'!ED78="Yes"),OFFSET('Hygiene Data'!$I$5,0,10*ROW('Hygiene Data'!I72)),NA())</f>
        <v>#N/A</v>
      </c>
      <c r="BP78" s="519" t="e">
        <f ca="1">+IF(AND(ISNUMBER(OFFSET('Hygiene Data'!$I$7,0,10*ROW('Hygiene Data'!I72))),'Data Summary'!EE78="Yes"),OFFSET('Hygiene Data'!$I$7,0,10*ROW('Hygiene Data'!I72)),NA())</f>
        <v>#N/A</v>
      </c>
      <c r="BQ78" s="519" t="e">
        <f ca="1">+IF(AND(ISNUMBER(OFFSET('Hygiene Data'!$I$9,0,10*ROW('Hygiene Data'!I72))),'Data Summary'!EF78="Yes"),OFFSET('Hygiene Data'!$I$9,0,10*ROW('Hygiene Data'!I72)),NA())</f>
        <v>#N/A</v>
      </c>
    </row>
    <row r="79" spans="1:69" x14ac:dyDescent="0.25">
      <c r="A79" s="515" t="e">
        <f ca="1">+RIGHT('Data Summary'!A79,LEN('Data Summary'!A79)-9)</f>
        <v>#VALUE!</v>
      </c>
      <c r="B79" s="489" t="str">
        <f ca="1">+IF(ISTEXT('Data Summary'!B79),'Data Summary'!B79,"")</f>
        <v/>
      </c>
      <c r="C79" s="516" t="e">
        <f ca="1">+VALUE('Data Summary'!C79)</f>
        <v>#VALUE!</v>
      </c>
      <c r="D79" s="517" t="e">
        <f ca="1">+IF(AND(ISNUMBER(OFFSET('Water Data'!$D$4,0,10*ROW('Water Data'!D73))),'Data Summary'!BS79="Yes"),100-OFFSET('Water Data'!$D$4,0,10*ROW('Water Data'!D73)),NA())</f>
        <v>#N/A</v>
      </c>
      <c r="E79" s="517" t="e">
        <f ca="1">+IF(AND(ISNUMBER(OFFSET('Water Data'!$D$6,0,10*ROW('Water Data'!D73))),'Data Summary'!BT79="Yes"),OFFSET('Water Data'!$D$6,0,10*ROW('Water Data'!D73)),NA())</f>
        <v>#N/A</v>
      </c>
      <c r="F79" s="517" t="e">
        <f ca="1">+IF(AND(ISNUMBER(OFFSET('Water Data'!$D$9,0,10*ROW('Water Data'!D73))),'Data Summary'!BU79="Yes"),OFFSET('Water Data'!$D$9,0,10*ROW('Water Data'!D73)),NA())</f>
        <v>#N/A</v>
      </c>
      <c r="G79" s="517" t="e">
        <f ca="1">+IF(AND(ISNUMBER(OFFSET('Water Data'!$E$4,0,10*ROW('Water Data'!E73))),'Data Summary'!BV79="Yes"),100-OFFSET('Water Data'!$E$4,0,10*ROW('Water Data'!E73)),NA())</f>
        <v>#N/A</v>
      </c>
      <c r="H79" s="517" t="e">
        <f ca="1">+IF(AND(ISNUMBER(OFFSET('Water Data'!$E$6,0,10*ROW('Water Data'!E73))),'Data Summary'!BW79="Yes"),OFFSET('Water Data'!$E$6,0,10*ROW('Water Data'!E73)),NA())</f>
        <v>#N/A</v>
      </c>
      <c r="I79" s="517" t="e">
        <f ca="1">+IF(AND(ISNUMBER(OFFSET('Water Data'!$E$9,0,10*ROW('Water Data'!E73))),'Data Summary'!BX79="Yes"),OFFSET('Water Data'!$E$9,0,10*ROW('Water Data'!E73)),NA())</f>
        <v>#N/A</v>
      </c>
      <c r="J79" s="517" t="e">
        <f ca="1">+IF(AND(ISNUMBER(OFFSET('Water Data'!$F$4,0,10*ROW('Water Data'!F73))),'Data Summary'!BY79="Yes"),100-OFFSET('Water Data'!$F$4,0,10*ROW('Water Data'!F73)),NA())</f>
        <v>#N/A</v>
      </c>
      <c r="K79" s="517" t="e">
        <f ca="1">+IF(AND(ISNUMBER(OFFSET('Water Data'!$F$6,0,10*ROW('Water Data'!F73))),'Data Summary'!BZ79="Yes"),OFFSET('Water Data'!$F$6,0,10*ROW('Water Data'!F73)),NA())</f>
        <v>#N/A</v>
      </c>
      <c r="L79" s="517" t="e">
        <f ca="1">+IF(AND(ISNUMBER(OFFSET('Water Data'!$F$9,0,10*ROW('Water Data'!F73))),'Data Summary'!CA79="Yes"),OFFSET('Water Data'!$F$9,0,10*ROW('Water Data'!F73)),NA())</f>
        <v>#N/A</v>
      </c>
      <c r="M79" s="517" t="e">
        <f ca="1">+IF(AND(ISNUMBER(OFFSET('Water Data'!$G$4,0,10*ROW('Water Data'!G73))),'Data Summary'!CB79="Yes"),100-OFFSET('Water Data'!$G$4,0,10*ROW('Water Data'!G73)),NA())</f>
        <v>#N/A</v>
      </c>
      <c r="N79" s="517" t="e">
        <f ca="1">+IF(AND(ISNUMBER(OFFSET('Water Data'!$G$6,0,10*ROW('Water Data'!G73))),'Data Summary'!CC79="Yes"),OFFSET('Water Data'!$G$6,0,10*ROW('Water Data'!G73)),NA())</f>
        <v>#N/A</v>
      </c>
      <c r="O79" s="517" t="e">
        <f ca="1">+IF(AND(ISNUMBER(OFFSET('Water Data'!$G$9,0,10*ROW('Water Data'!G73))),'Data Summary'!CD79="Yes"),OFFSET('Water Data'!$G$9,0,10*ROW('Water Data'!G73)),NA())</f>
        <v>#N/A</v>
      </c>
      <c r="P79" s="517" t="e">
        <f ca="1">+IF(AND(ISNUMBER(OFFSET('Water Data'!$H$4,0,10*ROW('Water Data'!H73))),'Data Summary'!CE79="Yes"),100-OFFSET('Water Data'!$H$4,0,10*ROW('Water Data'!H73)),NA())</f>
        <v>#N/A</v>
      </c>
      <c r="Q79" s="517" t="e">
        <f ca="1">+IF(AND(ISNUMBER(OFFSET('Water Data'!$H$6,0,10*ROW('Water Data'!H73))),'Data Summary'!CF79="Yes"),OFFSET('Water Data'!$H$6,0,10*ROW('Water Data'!H73)),NA())</f>
        <v>#N/A</v>
      </c>
      <c r="R79" s="517" t="e">
        <f ca="1">+IF(AND(ISNUMBER(OFFSET('Water Data'!$H$9,0,10*ROW('Water Data'!H73))),'Data Summary'!CG79="Yes"),OFFSET('Water Data'!$H$9,0,10*ROW('Water Data'!H73)),NA())</f>
        <v>#N/A</v>
      </c>
      <c r="S79" s="517" t="e">
        <f ca="1">+IF(AND(ISNUMBER(OFFSET('Water Data'!$I$4,0,10*ROW('Water Data'!I73))),'Data Summary'!CH79="Yes"),100-OFFSET('Water Data'!$I$4,0,10*ROW('Water Data'!I73)),NA())</f>
        <v>#N/A</v>
      </c>
      <c r="T79" s="517" t="e">
        <f ca="1">+IF(AND(ISNUMBER(OFFSET('Water Data'!$I$6,0,10*ROW('Water Data'!I73))),'Data Summary'!CI79="Yes"),OFFSET('Water Data'!$I$6,0,10*ROW('Water Data'!I73)),NA())</f>
        <v>#N/A</v>
      </c>
      <c r="U79" s="517" t="e">
        <f ca="1">+IF(AND(ISNUMBER(OFFSET('Water Data'!$I$9,0,10*ROW('Water Data'!I73))),'Data Summary'!CJ79="Yes"),OFFSET('Water Data'!$I$9,0,10*ROW('Water Data'!I73)),NA())</f>
        <v>#N/A</v>
      </c>
      <c r="V79" s="518" t="e">
        <f ca="1">+IF(AND(ISNUMBER(OFFSET('Sanitation Data'!$D$4,0,10*ROW('Sanitation Data'!D73))),'Data Summary'!CK79="Yes"),100-OFFSET('Sanitation Data'!$D$4,0,10*ROW('Sanitation Data'!D73)),NA())</f>
        <v>#N/A</v>
      </c>
      <c r="W79" s="518" t="e">
        <f ca="1">+IF(AND(ISNUMBER(OFFSET('Sanitation Data'!$D$6,0,10*ROW('Sanitation Data'!D73))),'Data Summary'!CL79="Yes"),OFFSET('Sanitation Data'!$D$6,0,10*ROW('Sanitation Data'!D73)),NA())</f>
        <v>#N/A</v>
      </c>
      <c r="X79" s="518" t="e">
        <f ca="1">+IF(AND(ISNUMBER(OFFSET('Sanitation Data'!$D$10,0,10*ROW('Sanitation Data'!D73))),'Data Summary'!CM79="Yes"),OFFSET('Sanitation Data'!$D$10,0,10*ROW('Sanitation Data'!D73)),NA())</f>
        <v>#N/A</v>
      </c>
      <c r="Y79" s="518" t="e">
        <f ca="1">+IF(AND(ISNUMBER(OFFSET('Sanitation Data'!$D$11,0,10*ROW('Sanitation Data'!D73))),'Data Summary'!CN79="Yes"),OFFSET('Sanitation Data'!$D$11,0,10*ROW('Sanitation Data'!D73)),NA())</f>
        <v>#N/A</v>
      </c>
      <c r="Z79" s="518" t="e">
        <f ca="1">+IF(AND(ISNUMBER(OFFSET('Sanitation Data'!$D$12,0,10*ROW('Sanitation Data'!D73))),'Data Summary'!CO79="Yes"),OFFSET('Sanitation Data'!$D$12,0,10*ROW('Sanitation Data'!D73)),NA())</f>
        <v>#N/A</v>
      </c>
      <c r="AA79" s="518" t="e">
        <f ca="1">+IF(AND(ISNUMBER(OFFSET('Sanitation Data'!$E$4,0,10*ROW('Sanitation Data'!E73))),'Data Summary'!CP79="Yes"),100-OFFSET('Sanitation Data'!$E$4,0,10*ROW('Sanitation Data'!E73)),NA())</f>
        <v>#N/A</v>
      </c>
      <c r="AB79" s="518" t="e">
        <f ca="1">+IF(AND(ISNUMBER(OFFSET('Sanitation Data'!$E$6,0,10*ROW('Sanitation Data'!E73))),'Data Summary'!CQ79="Yes"),OFFSET('Sanitation Data'!$E$6,0,10*ROW('Sanitation Data'!E73)),NA())</f>
        <v>#N/A</v>
      </c>
      <c r="AC79" s="518" t="e">
        <f ca="1">+IF(AND(ISNUMBER(OFFSET('Sanitation Data'!$E$10,0,10*ROW('Sanitation Data'!E73))),'Data Summary'!CR79="Yes"),OFFSET('Sanitation Data'!$E$10,0,10*ROW('Sanitation Data'!E73)),NA())</f>
        <v>#N/A</v>
      </c>
      <c r="AD79" s="518" t="e">
        <f ca="1">+IF(AND(ISNUMBER(OFFSET('Sanitation Data'!$E$11,0,10*ROW('Sanitation Data'!E73))),'Data Summary'!CS79="Yes"),OFFSET('Sanitation Data'!$E$11,0,10*ROW('Sanitation Data'!E73)),NA())</f>
        <v>#N/A</v>
      </c>
      <c r="AE79" s="518" t="e">
        <f ca="1">+IF(AND(ISNUMBER(OFFSET('Sanitation Data'!$E$12,0,10*ROW('Sanitation Data'!E73))),'Data Summary'!CT79="Yes"),OFFSET('Sanitation Data'!$E$12,0,10*ROW('Sanitation Data'!E73)),NA())</f>
        <v>#N/A</v>
      </c>
      <c r="AF79" s="518" t="e">
        <f ca="1">+IF(AND(ISNUMBER(OFFSET('Sanitation Data'!$F$4,0,10*ROW('Sanitation Data'!F73))),'Data Summary'!CU79="Yes"),100-OFFSET('Sanitation Data'!$F$4,0,10*ROW('Sanitation Data'!F73)),NA())</f>
        <v>#N/A</v>
      </c>
      <c r="AG79" s="518" t="e">
        <f ca="1">+IF(AND(ISNUMBER(OFFSET('Sanitation Data'!$F$6,0,10*ROW('Sanitation Data'!F73))),'Data Summary'!CV79="Yes"),OFFSET('Sanitation Data'!$F$6,0,10*ROW('Sanitation Data'!F73)),NA())</f>
        <v>#N/A</v>
      </c>
      <c r="AH79" s="518" t="e">
        <f ca="1">+IF(AND(ISNUMBER(OFFSET('Sanitation Data'!$F$10,0,10*ROW('Sanitation Data'!F73))),'Data Summary'!CW79="Yes"),OFFSET('Sanitation Data'!$F$10,0,10*ROW('Sanitation Data'!F73)),NA())</f>
        <v>#N/A</v>
      </c>
      <c r="AI79" s="518" t="e">
        <f ca="1">+IF(AND(ISNUMBER(OFFSET('Sanitation Data'!$F$11,0,10*ROW('Sanitation Data'!F73))),'Data Summary'!CX79="Yes"),OFFSET('Sanitation Data'!$F$11,0,10*ROW('Sanitation Data'!F73)),NA())</f>
        <v>#N/A</v>
      </c>
      <c r="AJ79" s="518" t="e">
        <f ca="1">+IF(AND(ISNUMBER(OFFSET('Sanitation Data'!$F$12,0,10*ROW('Sanitation Data'!F73))),'Data Summary'!CY79="Yes"),OFFSET('Sanitation Data'!$F$12,0,10*ROW('Sanitation Data'!F73)),NA())</f>
        <v>#N/A</v>
      </c>
      <c r="AK79" s="518" t="e">
        <f ca="1">+IF(AND(ISNUMBER(OFFSET('Sanitation Data'!$G$4,0,10*ROW('Sanitation Data'!G73))),'Data Summary'!CZ79="Yes"),100-OFFSET('Sanitation Data'!$G$4,0,10*ROW('Sanitation Data'!G73)),NA())</f>
        <v>#N/A</v>
      </c>
      <c r="AL79" s="518" t="e">
        <f ca="1">+IF(AND(ISNUMBER(OFFSET('Sanitation Data'!$G$6,0,10*ROW('Sanitation Data'!G73))),'Data Summary'!DA79="Yes"),OFFSET('Sanitation Data'!$G$6,0,10*ROW('Sanitation Data'!G73)),NA())</f>
        <v>#N/A</v>
      </c>
      <c r="AM79" s="518" t="e">
        <f ca="1">+IF(AND(ISNUMBER(OFFSET('Sanitation Data'!$G$10,0,10*ROW('Sanitation Data'!G73))),'Data Summary'!DB79="Yes"),OFFSET('Sanitation Data'!$G$10,0,10*ROW('Sanitation Data'!G73)),NA())</f>
        <v>#N/A</v>
      </c>
      <c r="AN79" s="518" t="e">
        <f ca="1">+IF(AND(ISNUMBER(OFFSET('Sanitation Data'!$G$11,0,10*ROW('Sanitation Data'!G73))),'Data Summary'!DC79="Yes"),OFFSET('Sanitation Data'!$G$11,0,10*ROW('Sanitation Data'!G73)),NA())</f>
        <v>#N/A</v>
      </c>
      <c r="AO79" s="518" t="e">
        <f ca="1">+IF(AND(ISNUMBER(OFFSET('Sanitation Data'!$G$12,0,10*ROW('Sanitation Data'!G73))),'Data Summary'!DD79="Yes"),OFFSET('Sanitation Data'!$G$12,0,10*ROW('Sanitation Data'!G73)),NA())</f>
        <v>#N/A</v>
      </c>
      <c r="AP79" s="518" t="e">
        <f ca="1">+IF(AND(ISNUMBER(OFFSET('Sanitation Data'!$H$4,0,10*ROW('Sanitation Data'!H73))),'Data Summary'!DE79="Yes"),100-OFFSET('Sanitation Data'!$H$4,0,10*ROW('Sanitation Data'!H73)),NA())</f>
        <v>#N/A</v>
      </c>
      <c r="AQ79" s="518" t="e">
        <f ca="1">+IF(AND(ISNUMBER(OFFSET('Sanitation Data'!$H$6,0,10*ROW('Sanitation Data'!H73))),'Data Summary'!DF79="Yes"),OFFSET('Sanitation Data'!$H$6,0,10*ROW('Sanitation Data'!H73)),NA())</f>
        <v>#N/A</v>
      </c>
      <c r="AR79" s="518" t="e">
        <f ca="1">+IF(AND(ISNUMBER(OFFSET('Sanitation Data'!$H$10,0,10*ROW('Sanitation Data'!H73))),'Data Summary'!DG79="Yes"),OFFSET('Sanitation Data'!$H$10,0,10*ROW('Sanitation Data'!H73)),NA())</f>
        <v>#N/A</v>
      </c>
      <c r="AS79" s="518" t="e">
        <f ca="1">+IF(AND(ISNUMBER(OFFSET('Sanitation Data'!$H$11,0,10*ROW('Sanitation Data'!H73))),'Data Summary'!DH79="Yes"),OFFSET('Sanitation Data'!$H$11,0,10*ROW('Sanitation Data'!H73)),NA())</f>
        <v>#N/A</v>
      </c>
      <c r="AT79" s="518" t="e">
        <f ca="1">+IF(AND(ISNUMBER(OFFSET('Sanitation Data'!$H$12,0,10*ROW('Sanitation Data'!H73))),'Data Summary'!DI79="Yes"),OFFSET('Sanitation Data'!$H$12,0,10*ROW('Sanitation Data'!H73)),NA())</f>
        <v>#N/A</v>
      </c>
      <c r="AU79" s="518" t="e">
        <f ca="1">+IF(AND(ISNUMBER(OFFSET('Sanitation Data'!$I$4,0,10*ROW('Sanitation Data'!I73))),'Data Summary'!DJ79="Yes"),100-OFFSET('Sanitation Data'!$I$4,0,10*ROW('Sanitation Data'!I73)),NA())</f>
        <v>#N/A</v>
      </c>
      <c r="AV79" s="518" t="e">
        <f ca="1">+IF(AND(ISNUMBER(OFFSET('Sanitation Data'!$I$6,0,10*ROW('Sanitation Data'!I73))),'Data Summary'!DK79="Yes"),OFFSET('Sanitation Data'!$I$6,0,10*ROW('Sanitation Data'!I73)),NA())</f>
        <v>#N/A</v>
      </c>
      <c r="AW79" s="518" t="e">
        <f ca="1">+IF(AND(ISNUMBER(OFFSET('Sanitation Data'!$I$10,0,10*ROW('Sanitation Data'!I73))),'Data Summary'!DL79="Yes"),OFFSET('Sanitation Data'!$I$10,0,10*ROW('Sanitation Data'!I73)),NA())</f>
        <v>#N/A</v>
      </c>
      <c r="AX79" s="518" t="e">
        <f ca="1">+IF(AND(ISNUMBER(OFFSET('Sanitation Data'!$I$11,0,10*ROW('Sanitation Data'!I73))),'Data Summary'!DM79="Yes"),OFFSET('Sanitation Data'!$I$11,0,10*ROW('Sanitation Data'!I73)),NA())</f>
        <v>#N/A</v>
      </c>
      <c r="AY79" s="518" t="e">
        <f ca="1">+IF(AND(ISNUMBER(OFFSET('Sanitation Data'!$I$12,0,10*ROW('Sanitation Data'!I73))),'Data Summary'!DN79="Yes"),OFFSET('Sanitation Data'!$I$12,0,10*ROW('Sanitation Data'!I73)),NA())</f>
        <v>#N/A</v>
      </c>
      <c r="AZ79" s="519" t="e">
        <f ca="1">+IF(AND(ISNUMBER(OFFSET('Hygiene Data'!$D$5,0,10*ROW('Hygiene Data'!D73))),'Data Summary'!DO79="Yes"),OFFSET('Hygiene Data'!$D$5,0,10*ROW('Hygiene Data'!D73)),NA())</f>
        <v>#N/A</v>
      </c>
      <c r="BA79" s="519" t="e">
        <f ca="1">+IF(AND(ISNUMBER(OFFSET('Hygiene Data'!$D$7,0,10*ROW('Hygiene Data'!D73))),'Data Summary'!DP79="Yes"),OFFSET('Hygiene Data'!$D$7,0,10*ROW('Hygiene Data'!D73)),NA())</f>
        <v>#N/A</v>
      </c>
      <c r="BB79" s="519" t="e">
        <f ca="1">+IF(AND(ISNUMBER(OFFSET('Hygiene Data'!$D$9,0,10*ROW('Hygiene Data'!D73))),'Data Summary'!DQ79="Yes"),OFFSET('Hygiene Data'!$D$9,0,10*ROW('Hygiene Data'!D73)),NA())</f>
        <v>#N/A</v>
      </c>
      <c r="BC79" s="519" t="e">
        <f ca="1">+IF(AND(ISNUMBER(OFFSET('Hygiene Data'!$E$5,0,10*ROW('Hygiene Data'!E73))),'Data Summary'!DR79="Yes"),OFFSET('Hygiene Data'!$E$5,0,10*ROW('Hygiene Data'!E73)),NA())</f>
        <v>#N/A</v>
      </c>
      <c r="BD79" s="519" t="e">
        <f ca="1">+IF(AND(ISNUMBER(OFFSET('Hygiene Data'!$E$7,0,10*ROW('Hygiene Data'!E73))),'Data Summary'!DS79="Yes"),OFFSET('Hygiene Data'!$E$7,0,10*ROW('Hygiene Data'!E73)),NA())</f>
        <v>#N/A</v>
      </c>
      <c r="BE79" s="519" t="e">
        <f ca="1">+IF(AND(ISNUMBER(OFFSET('Hygiene Data'!$E$9,0,10*ROW('Hygiene Data'!E73))),'Data Summary'!DT79="Yes"),OFFSET('Hygiene Data'!$E$9,0,10*ROW('Hygiene Data'!E73)),NA())</f>
        <v>#N/A</v>
      </c>
      <c r="BF79" s="519" t="e">
        <f ca="1">+IF(AND(ISNUMBER(OFFSET('Hygiene Data'!$F$5,0,10*ROW('Hygiene Data'!F73))),'Data Summary'!DU79="Yes"),OFFSET('Hygiene Data'!$F$5,0,10*ROW('Hygiene Data'!F73)),NA())</f>
        <v>#N/A</v>
      </c>
      <c r="BG79" s="519" t="e">
        <f ca="1">+IF(AND(ISNUMBER(OFFSET('Hygiene Data'!$F$7,0,10*ROW('Hygiene Data'!F73))),'Data Summary'!DV79="Yes"),OFFSET('Hygiene Data'!$F$7,0,10*ROW('Hygiene Data'!F73)),NA())</f>
        <v>#N/A</v>
      </c>
      <c r="BH79" s="519" t="e">
        <f ca="1">+IF(AND(ISNUMBER(OFFSET('Hygiene Data'!$F$9,0,10*ROW('Hygiene Data'!F73))),'Data Summary'!DW79="Yes"),OFFSET('Hygiene Data'!$F$9,0,10*ROW('Hygiene Data'!F73)),NA())</f>
        <v>#N/A</v>
      </c>
      <c r="BI79" s="519" t="e">
        <f ca="1">+IF(AND(ISNUMBER(OFFSET('Hygiene Data'!$G$5,0,10*ROW('Hygiene Data'!G73))),'Data Summary'!DX79="Yes"),OFFSET('Hygiene Data'!$G$5,0,10*ROW('Hygiene Data'!G73)),NA())</f>
        <v>#N/A</v>
      </c>
      <c r="BJ79" s="519" t="e">
        <f ca="1">+IF(AND(ISNUMBER(OFFSET('Hygiene Data'!$G$7,0,10*ROW('Hygiene Data'!G73))),'Data Summary'!DY79="Yes"),OFFSET('Hygiene Data'!$G$7,0,10*ROW('Hygiene Data'!G73)),NA())</f>
        <v>#N/A</v>
      </c>
      <c r="BK79" s="519" t="e">
        <f ca="1">+IF(AND(ISNUMBER(OFFSET('Hygiene Data'!$G$9,0,10*ROW('Hygiene Data'!G73))),'Data Summary'!DZ79="Yes"),OFFSET('Hygiene Data'!$G$9,0,10*ROW('Hygiene Data'!G73)),NA())</f>
        <v>#N/A</v>
      </c>
      <c r="BL79" s="519" t="e">
        <f ca="1">+IF(AND(ISNUMBER(OFFSET('Hygiene Data'!$H$5,0,10*ROW('Hygiene Data'!H73))),'Data Summary'!EA79="Yes"),OFFSET('Hygiene Data'!$H$5,0,10*ROW('Hygiene Data'!H73)),NA())</f>
        <v>#N/A</v>
      </c>
      <c r="BM79" s="519" t="e">
        <f ca="1">+IF(AND(ISNUMBER(OFFSET('Hygiene Data'!$H$7,0,10*ROW('Hygiene Data'!H73))),'Data Summary'!EB79="Yes"),OFFSET('Hygiene Data'!$H$7,0,10*ROW('Hygiene Data'!H73)),NA())</f>
        <v>#N/A</v>
      </c>
      <c r="BN79" s="519" t="e">
        <f ca="1">+IF(AND(ISNUMBER(OFFSET('Hygiene Data'!$H$9,0,10*ROW('Hygiene Data'!H73))),'Data Summary'!EC79="Yes"),OFFSET('Hygiene Data'!$H$9,0,10*ROW('Hygiene Data'!H73)),NA())</f>
        <v>#N/A</v>
      </c>
      <c r="BO79" s="519" t="e">
        <f ca="1">+IF(AND(ISNUMBER(OFFSET('Hygiene Data'!$I$5,0,10*ROW('Hygiene Data'!I73))),'Data Summary'!ED79="Yes"),OFFSET('Hygiene Data'!$I$5,0,10*ROW('Hygiene Data'!I73)),NA())</f>
        <v>#N/A</v>
      </c>
      <c r="BP79" s="519" t="e">
        <f ca="1">+IF(AND(ISNUMBER(OFFSET('Hygiene Data'!$I$7,0,10*ROW('Hygiene Data'!I73))),'Data Summary'!EE79="Yes"),OFFSET('Hygiene Data'!$I$7,0,10*ROW('Hygiene Data'!I73)),NA())</f>
        <v>#N/A</v>
      </c>
      <c r="BQ79" s="519" t="e">
        <f ca="1">+IF(AND(ISNUMBER(OFFSET('Hygiene Data'!$I$9,0,10*ROW('Hygiene Data'!I73))),'Data Summary'!EF79="Yes"),OFFSET('Hygiene Data'!$I$9,0,10*ROW('Hygiene Data'!I73)),NA())</f>
        <v>#N/A</v>
      </c>
    </row>
    <row r="80" spans="1:69" x14ac:dyDescent="0.25">
      <c r="A80" s="515" t="e">
        <f ca="1">+RIGHT('Data Summary'!A80,LEN('Data Summary'!A80)-9)</f>
        <v>#VALUE!</v>
      </c>
      <c r="B80" s="489" t="str">
        <f ca="1">+IF(ISTEXT('Data Summary'!B80),'Data Summary'!B80,"")</f>
        <v/>
      </c>
      <c r="C80" s="516" t="e">
        <f ca="1">+VALUE('Data Summary'!C80)</f>
        <v>#VALUE!</v>
      </c>
      <c r="D80" s="517" t="e">
        <f ca="1">+IF(AND(ISNUMBER(OFFSET('Water Data'!$D$4,0,10*ROW('Water Data'!D74))),'Data Summary'!BS80="Yes"),100-OFFSET('Water Data'!$D$4,0,10*ROW('Water Data'!D74)),NA())</f>
        <v>#N/A</v>
      </c>
      <c r="E80" s="517" t="e">
        <f ca="1">+IF(AND(ISNUMBER(OFFSET('Water Data'!$D$6,0,10*ROW('Water Data'!D74))),'Data Summary'!BT80="Yes"),OFFSET('Water Data'!$D$6,0,10*ROW('Water Data'!D74)),NA())</f>
        <v>#N/A</v>
      </c>
      <c r="F80" s="517" t="e">
        <f ca="1">+IF(AND(ISNUMBER(OFFSET('Water Data'!$D$9,0,10*ROW('Water Data'!D74))),'Data Summary'!BU80="Yes"),OFFSET('Water Data'!$D$9,0,10*ROW('Water Data'!D74)),NA())</f>
        <v>#N/A</v>
      </c>
      <c r="G80" s="517" t="e">
        <f ca="1">+IF(AND(ISNUMBER(OFFSET('Water Data'!$E$4,0,10*ROW('Water Data'!E74))),'Data Summary'!BV80="Yes"),100-OFFSET('Water Data'!$E$4,0,10*ROW('Water Data'!E74)),NA())</f>
        <v>#N/A</v>
      </c>
      <c r="H80" s="517" t="e">
        <f ca="1">+IF(AND(ISNUMBER(OFFSET('Water Data'!$E$6,0,10*ROW('Water Data'!E74))),'Data Summary'!BW80="Yes"),OFFSET('Water Data'!$E$6,0,10*ROW('Water Data'!E74)),NA())</f>
        <v>#N/A</v>
      </c>
      <c r="I80" s="517" t="e">
        <f ca="1">+IF(AND(ISNUMBER(OFFSET('Water Data'!$E$9,0,10*ROW('Water Data'!E74))),'Data Summary'!BX80="Yes"),OFFSET('Water Data'!$E$9,0,10*ROW('Water Data'!E74)),NA())</f>
        <v>#N/A</v>
      </c>
      <c r="J80" s="517" t="e">
        <f ca="1">+IF(AND(ISNUMBER(OFFSET('Water Data'!$F$4,0,10*ROW('Water Data'!F74))),'Data Summary'!BY80="Yes"),100-OFFSET('Water Data'!$F$4,0,10*ROW('Water Data'!F74)),NA())</f>
        <v>#N/A</v>
      </c>
      <c r="K80" s="517" t="e">
        <f ca="1">+IF(AND(ISNUMBER(OFFSET('Water Data'!$F$6,0,10*ROW('Water Data'!F74))),'Data Summary'!BZ80="Yes"),OFFSET('Water Data'!$F$6,0,10*ROW('Water Data'!F74)),NA())</f>
        <v>#N/A</v>
      </c>
      <c r="L80" s="517" t="e">
        <f ca="1">+IF(AND(ISNUMBER(OFFSET('Water Data'!$F$9,0,10*ROW('Water Data'!F74))),'Data Summary'!CA80="Yes"),OFFSET('Water Data'!$F$9,0,10*ROW('Water Data'!F74)),NA())</f>
        <v>#N/A</v>
      </c>
      <c r="M80" s="517" t="e">
        <f ca="1">+IF(AND(ISNUMBER(OFFSET('Water Data'!$G$4,0,10*ROW('Water Data'!G74))),'Data Summary'!CB80="Yes"),100-OFFSET('Water Data'!$G$4,0,10*ROW('Water Data'!G74)),NA())</f>
        <v>#N/A</v>
      </c>
      <c r="N80" s="517" t="e">
        <f ca="1">+IF(AND(ISNUMBER(OFFSET('Water Data'!$G$6,0,10*ROW('Water Data'!G74))),'Data Summary'!CC80="Yes"),OFFSET('Water Data'!$G$6,0,10*ROW('Water Data'!G74)),NA())</f>
        <v>#N/A</v>
      </c>
      <c r="O80" s="517" t="e">
        <f ca="1">+IF(AND(ISNUMBER(OFFSET('Water Data'!$G$9,0,10*ROW('Water Data'!G74))),'Data Summary'!CD80="Yes"),OFFSET('Water Data'!$G$9,0,10*ROW('Water Data'!G74)),NA())</f>
        <v>#N/A</v>
      </c>
      <c r="P80" s="517" t="e">
        <f ca="1">+IF(AND(ISNUMBER(OFFSET('Water Data'!$H$4,0,10*ROW('Water Data'!H74))),'Data Summary'!CE80="Yes"),100-OFFSET('Water Data'!$H$4,0,10*ROW('Water Data'!H74)),NA())</f>
        <v>#N/A</v>
      </c>
      <c r="Q80" s="517" t="e">
        <f ca="1">+IF(AND(ISNUMBER(OFFSET('Water Data'!$H$6,0,10*ROW('Water Data'!H74))),'Data Summary'!CF80="Yes"),OFFSET('Water Data'!$H$6,0,10*ROW('Water Data'!H74)),NA())</f>
        <v>#N/A</v>
      </c>
      <c r="R80" s="517" t="e">
        <f ca="1">+IF(AND(ISNUMBER(OFFSET('Water Data'!$H$9,0,10*ROW('Water Data'!H74))),'Data Summary'!CG80="Yes"),OFFSET('Water Data'!$H$9,0,10*ROW('Water Data'!H74)),NA())</f>
        <v>#N/A</v>
      </c>
      <c r="S80" s="517" t="e">
        <f ca="1">+IF(AND(ISNUMBER(OFFSET('Water Data'!$I$4,0,10*ROW('Water Data'!I74))),'Data Summary'!CH80="Yes"),100-OFFSET('Water Data'!$I$4,0,10*ROW('Water Data'!I74)),NA())</f>
        <v>#N/A</v>
      </c>
      <c r="T80" s="517" t="e">
        <f ca="1">+IF(AND(ISNUMBER(OFFSET('Water Data'!$I$6,0,10*ROW('Water Data'!I74))),'Data Summary'!CI80="Yes"),OFFSET('Water Data'!$I$6,0,10*ROW('Water Data'!I74)),NA())</f>
        <v>#N/A</v>
      </c>
      <c r="U80" s="517" t="e">
        <f ca="1">+IF(AND(ISNUMBER(OFFSET('Water Data'!$I$9,0,10*ROW('Water Data'!I74))),'Data Summary'!CJ80="Yes"),OFFSET('Water Data'!$I$9,0,10*ROW('Water Data'!I74)),NA())</f>
        <v>#N/A</v>
      </c>
      <c r="V80" s="518" t="e">
        <f ca="1">+IF(AND(ISNUMBER(OFFSET('Sanitation Data'!$D$4,0,10*ROW('Sanitation Data'!D74))),'Data Summary'!CK80="Yes"),100-OFFSET('Sanitation Data'!$D$4,0,10*ROW('Sanitation Data'!D74)),NA())</f>
        <v>#N/A</v>
      </c>
      <c r="W80" s="518" t="e">
        <f ca="1">+IF(AND(ISNUMBER(OFFSET('Sanitation Data'!$D$6,0,10*ROW('Sanitation Data'!D74))),'Data Summary'!CL80="Yes"),OFFSET('Sanitation Data'!$D$6,0,10*ROW('Sanitation Data'!D74)),NA())</f>
        <v>#N/A</v>
      </c>
      <c r="X80" s="518" t="e">
        <f ca="1">+IF(AND(ISNUMBER(OFFSET('Sanitation Data'!$D$10,0,10*ROW('Sanitation Data'!D74))),'Data Summary'!CM80="Yes"),OFFSET('Sanitation Data'!$D$10,0,10*ROW('Sanitation Data'!D74)),NA())</f>
        <v>#N/A</v>
      </c>
      <c r="Y80" s="518" t="e">
        <f ca="1">+IF(AND(ISNUMBER(OFFSET('Sanitation Data'!$D$11,0,10*ROW('Sanitation Data'!D74))),'Data Summary'!CN80="Yes"),OFFSET('Sanitation Data'!$D$11,0,10*ROW('Sanitation Data'!D74)),NA())</f>
        <v>#N/A</v>
      </c>
      <c r="Z80" s="518" t="e">
        <f ca="1">+IF(AND(ISNUMBER(OFFSET('Sanitation Data'!$D$12,0,10*ROW('Sanitation Data'!D74))),'Data Summary'!CO80="Yes"),OFFSET('Sanitation Data'!$D$12,0,10*ROW('Sanitation Data'!D74)),NA())</f>
        <v>#N/A</v>
      </c>
      <c r="AA80" s="518" t="e">
        <f ca="1">+IF(AND(ISNUMBER(OFFSET('Sanitation Data'!$E$4,0,10*ROW('Sanitation Data'!E74))),'Data Summary'!CP80="Yes"),100-OFFSET('Sanitation Data'!$E$4,0,10*ROW('Sanitation Data'!E74)),NA())</f>
        <v>#N/A</v>
      </c>
      <c r="AB80" s="518" t="e">
        <f ca="1">+IF(AND(ISNUMBER(OFFSET('Sanitation Data'!$E$6,0,10*ROW('Sanitation Data'!E74))),'Data Summary'!CQ80="Yes"),OFFSET('Sanitation Data'!$E$6,0,10*ROW('Sanitation Data'!E74)),NA())</f>
        <v>#N/A</v>
      </c>
      <c r="AC80" s="518" t="e">
        <f ca="1">+IF(AND(ISNUMBER(OFFSET('Sanitation Data'!$E$10,0,10*ROW('Sanitation Data'!E74))),'Data Summary'!CR80="Yes"),OFFSET('Sanitation Data'!$E$10,0,10*ROW('Sanitation Data'!E74)),NA())</f>
        <v>#N/A</v>
      </c>
      <c r="AD80" s="518" t="e">
        <f ca="1">+IF(AND(ISNUMBER(OFFSET('Sanitation Data'!$E$11,0,10*ROW('Sanitation Data'!E74))),'Data Summary'!CS80="Yes"),OFFSET('Sanitation Data'!$E$11,0,10*ROW('Sanitation Data'!E74)),NA())</f>
        <v>#N/A</v>
      </c>
      <c r="AE80" s="518" t="e">
        <f ca="1">+IF(AND(ISNUMBER(OFFSET('Sanitation Data'!$E$12,0,10*ROW('Sanitation Data'!E74))),'Data Summary'!CT80="Yes"),OFFSET('Sanitation Data'!$E$12,0,10*ROW('Sanitation Data'!E74)),NA())</f>
        <v>#N/A</v>
      </c>
      <c r="AF80" s="518" t="e">
        <f ca="1">+IF(AND(ISNUMBER(OFFSET('Sanitation Data'!$F$4,0,10*ROW('Sanitation Data'!F74))),'Data Summary'!CU80="Yes"),100-OFFSET('Sanitation Data'!$F$4,0,10*ROW('Sanitation Data'!F74)),NA())</f>
        <v>#N/A</v>
      </c>
      <c r="AG80" s="518" t="e">
        <f ca="1">+IF(AND(ISNUMBER(OFFSET('Sanitation Data'!$F$6,0,10*ROW('Sanitation Data'!F74))),'Data Summary'!CV80="Yes"),OFFSET('Sanitation Data'!$F$6,0,10*ROW('Sanitation Data'!F74)),NA())</f>
        <v>#N/A</v>
      </c>
      <c r="AH80" s="518" t="e">
        <f ca="1">+IF(AND(ISNUMBER(OFFSET('Sanitation Data'!$F$10,0,10*ROW('Sanitation Data'!F74))),'Data Summary'!CW80="Yes"),OFFSET('Sanitation Data'!$F$10,0,10*ROW('Sanitation Data'!F74)),NA())</f>
        <v>#N/A</v>
      </c>
      <c r="AI80" s="518" t="e">
        <f ca="1">+IF(AND(ISNUMBER(OFFSET('Sanitation Data'!$F$11,0,10*ROW('Sanitation Data'!F74))),'Data Summary'!CX80="Yes"),OFFSET('Sanitation Data'!$F$11,0,10*ROW('Sanitation Data'!F74)),NA())</f>
        <v>#N/A</v>
      </c>
      <c r="AJ80" s="518" t="e">
        <f ca="1">+IF(AND(ISNUMBER(OFFSET('Sanitation Data'!$F$12,0,10*ROW('Sanitation Data'!F74))),'Data Summary'!CY80="Yes"),OFFSET('Sanitation Data'!$F$12,0,10*ROW('Sanitation Data'!F74)),NA())</f>
        <v>#N/A</v>
      </c>
      <c r="AK80" s="518" t="e">
        <f ca="1">+IF(AND(ISNUMBER(OFFSET('Sanitation Data'!$G$4,0,10*ROW('Sanitation Data'!G74))),'Data Summary'!CZ80="Yes"),100-OFFSET('Sanitation Data'!$G$4,0,10*ROW('Sanitation Data'!G74)),NA())</f>
        <v>#N/A</v>
      </c>
      <c r="AL80" s="518" t="e">
        <f ca="1">+IF(AND(ISNUMBER(OFFSET('Sanitation Data'!$G$6,0,10*ROW('Sanitation Data'!G74))),'Data Summary'!DA80="Yes"),OFFSET('Sanitation Data'!$G$6,0,10*ROW('Sanitation Data'!G74)),NA())</f>
        <v>#N/A</v>
      </c>
      <c r="AM80" s="518" t="e">
        <f ca="1">+IF(AND(ISNUMBER(OFFSET('Sanitation Data'!$G$10,0,10*ROW('Sanitation Data'!G74))),'Data Summary'!DB80="Yes"),OFFSET('Sanitation Data'!$G$10,0,10*ROW('Sanitation Data'!G74)),NA())</f>
        <v>#N/A</v>
      </c>
      <c r="AN80" s="518" t="e">
        <f ca="1">+IF(AND(ISNUMBER(OFFSET('Sanitation Data'!$G$11,0,10*ROW('Sanitation Data'!G74))),'Data Summary'!DC80="Yes"),OFFSET('Sanitation Data'!$G$11,0,10*ROW('Sanitation Data'!G74)),NA())</f>
        <v>#N/A</v>
      </c>
      <c r="AO80" s="518" t="e">
        <f ca="1">+IF(AND(ISNUMBER(OFFSET('Sanitation Data'!$G$12,0,10*ROW('Sanitation Data'!G74))),'Data Summary'!DD80="Yes"),OFFSET('Sanitation Data'!$G$12,0,10*ROW('Sanitation Data'!G74)),NA())</f>
        <v>#N/A</v>
      </c>
      <c r="AP80" s="518" t="e">
        <f ca="1">+IF(AND(ISNUMBER(OFFSET('Sanitation Data'!$H$4,0,10*ROW('Sanitation Data'!H74))),'Data Summary'!DE80="Yes"),100-OFFSET('Sanitation Data'!$H$4,0,10*ROW('Sanitation Data'!H74)),NA())</f>
        <v>#N/A</v>
      </c>
      <c r="AQ80" s="518" t="e">
        <f ca="1">+IF(AND(ISNUMBER(OFFSET('Sanitation Data'!$H$6,0,10*ROW('Sanitation Data'!H74))),'Data Summary'!DF80="Yes"),OFFSET('Sanitation Data'!$H$6,0,10*ROW('Sanitation Data'!H74)),NA())</f>
        <v>#N/A</v>
      </c>
      <c r="AR80" s="518" t="e">
        <f ca="1">+IF(AND(ISNUMBER(OFFSET('Sanitation Data'!$H$10,0,10*ROW('Sanitation Data'!H74))),'Data Summary'!DG80="Yes"),OFFSET('Sanitation Data'!$H$10,0,10*ROW('Sanitation Data'!H74)),NA())</f>
        <v>#N/A</v>
      </c>
      <c r="AS80" s="518" t="e">
        <f ca="1">+IF(AND(ISNUMBER(OFFSET('Sanitation Data'!$H$11,0,10*ROW('Sanitation Data'!H74))),'Data Summary'!DH80="Yes"),OFFSET('Sanitation Data'!$H$11,0,10*ROW('Sanitation Data'!H74)),NA())</f>
        <v>#N/A</v>
      </c>
      <c r="AT80" s="518" t="e">
        <f ca="1">+IF(AND(ISNUMBER(OFFSET('Sanitation Data'!$H$12,0,10*ROW('Sanitation Data'!H74))),'Data Summary'!DI80="Yes"),OFFSET('Sanitation Data'!$H$12,0,10*ROW('Sanitation Data'!H74)),NA())</f>
        <v>#N/A</v>
      </c>
      <c r="AU80" s="518" t="e">
        <f ca="1">+IF(AND(ISNUMBER(OFFSET('Sanitation Data'!$I$4,0,10*ROW('Sanitation Data'!I74))),'Data Summary'!DJ80="Yes"),100-OFFSET('Sanitation Data'!$I$4,0,10*ROW('Sanitation Data'!I74)),NA())</f>
        <v>#N/A</v>
      </c>
      <c r="AV80" s="518" t="e">
        <f ca="1">+IF(AND(ISNUMBER(OFFSET('Sanitation Data'!$I$6,0,10*ROW('Sanitation Data'!I74))),'Data Summary'!DK80="Yes"),OFFSET('Sanitation Data'!$I$6,0,10*ROW('Sanitation Data'!I74)),NA())</f>
        <v>#N/A</v>
      </c>
      <c r="AW80" s="518" t="e">
        <f ca="1">+IF(AND(ISNUMBER(OFFSET('Sanitation Data'!$I$10,0,10*ROW('Sanitation Data'!I74))),'Data Summary'!DL80="Yes"),OFFSET('Sanitation Data'!$I$10,0,10*ROW('Sanitation Data'!I74)),NA())</f>
        <v>#N/A</v>
      </c>
      <c r="AX80" s="518" t="e">
        <f ca="1">+IF(AND(ISNUMBER(OFFSET('Sanitation Data'!$I$11,0,10*ROW('Sanitation Data'!I74))),'Data Summary'!DM80="Yes"),OFFSET('Sanitation Data'!$I$11,0,10*ROW('Sanitation Data'!I74)),NA())</f>
        <v>#N/A</v>
      </c>
      <c r="AY80" s="518" t="e">
        <f ca="1">+IF(AND(ISNUMBER(OFFSET('Sanitation Data'!$I$12,0,10*ROW('Sanitation Data'!I74))),'Data Summary'!DN80="Yes"),OFFSET('Sanitation Data'!$I$12,0,10*ROW('Sanitation Data'!I74)),NA())</f>
        <v>#N/A</v>
      </c>
      <c r="AZ80" s="519" t="e">
        <f ca="1">+IF(AND(ISNUMBER(OFFSET('Hygiene Data'!$D$5,0,10*ROW('Hygiene Data'!D74))),'Data Summary'!DO80="Yes"),OFFSET('Hygiene Data'!$D$5,0,10*ROW('Hygiene Data'!D74)),NA())</f>
        <v>#N/A</v>
      </c>
      <c r="BA80" s="519" t="e">
        <f ca="1">+IF(AND(ISNUMBER(OFFSET('Hygiene Data'!$D$7,0,10*ROW('Hygiene Data'!D74))),'Data Summary'!DP80="Yes"),OFFSET('Hygiene Data'!$D$7,0,10*ROW('Hygiene Data'!D74)),NA())</f>
        <v>#N/A</v>
      </c>
      <c r="BB80" s="519" t="e">
        <f ca="1">+IF(AND(ISNUMBER(OFFSET('Hygiene Data'!$D$9,0,10*ROW('Hygiene Data'!D74))),'Data Summary'!DQ80="Yes"),OFFSET('Hygiene Data'!$D$9,0,10*ROW('Hygiene Data'!D74)),NA())</f>
        <v>#N/A</v>
      </c>
      <c r="BC80" s="519" t="e">
        <f ca="1">+IF(AND(ISNUMBER(OFFSET('Hygiene Data'!$E$5,0,10*ROW('Hygiene Data'!E74))),'Data Summary'!DR80="Yes"),OFFSET('Hygiene Data'!$E$5,0,10*ROW('Hygiene Data'!E74)),NA())</f>
        <v>#N/A</v>
      </c>
      <c r="BD80" s="519" t="e">
        <f ca="1">+IF(AND(ISNUMBER(OFFSET('Hygiene Data'!$E$7,0,10*ROW('Hygiene Data'!E74))),'Data Summary'!DS80="Yes"),OFFSET('Hygiene Data'!$E$7,0,10*ROW('Hygiene Data'!E74)),NA())</f>
        <v>#N/A</v>
      </c>
      <c r="BE80" s="519" t="e">
        <f ca="1">+IF(AND(ISNUMBER(OFFSET('Hygiene Data'!$E$9,0,10*ROW('Hygiene Data'!E74))),'Data Summary'!DT80="Yes"),OFFSET('Hygiene Data'!$E$9,0,10*ROW('Hygiene Data'!E74)),NA())</f>
        <v>#N/A</v>
      </c>
      <c r="BF80" s="519" t="e">
        <f ca="1">+IF(AND(ISNUMBER(OFFSET('Hygiene Data'!$F$5,0,10*ROW('Hygiene Data'!F74))),'Data Summary'!DU80="Yes"),OFFSET('Hygiene Data'!$F$5,0,10*ROW('Hygiene Data'!F74)),NA())</f>
        <v>#N/A</v>
      </c>
      <c r="BG80" s="519" t="e">
        <f ca="1">+IF(AND(ISNUMBER(OFFSET('Hygiene Data'!$F$7,0,10*ROW('Hygiene Data'!F74))),'Data Summary'!DV80="Yes"),OFFSET('Hygiene Data'!$F$7,0,10*ROW('Hygiene Data'!F74)),NA())</f>
        <v>#N/A</v>
      </c>
      <c r="BH80" s="519" t="e">
        <f ca="1">+IF(AND(ISNUMBER(OFFSET('Hygiene Data'!$F$9,0,10*ROW('Hygiene Data'!F74))),'Data Summary'!DW80="Yes"),OFFSET('Hygiene Data'!$F$9,0,10*ROW('Hygiene Data'!F74)),NA())</f>
        <v>#N/A</v>
      </c>
      <c r="BI80" s="519" t="e">
        <f ca="1">+IF(AND(ISNUMBER(OFFSET('Hygiene Data'!$G$5,0,10*ROW('Hygiene Data'!G74))),'Data Summary'!DX80="Yes"),OFFSET('Hygiene Data'!$G$5,0,10*ROW('Hygiene Data'!G74)),NA())</f>
        <v>#N/A</v>
      </c>
      <c r="BJ80" s="519" t="e">
        <f ca="1">+IF(AND(ISNUMBER(OFFSET('Hygiene Data'!$G$7,0,10*ROW('Hygiene Data'!G74))),'Data Summary'!DY80="Yes"),OFFSET('Hygiene Data'!$G$7,0,10*ROW('Hygiene Data'!G74)),NA())</f>
        <v>#N/A</v>
      </c>
      <c r="BK80" s="519" t="e">
        <f ca="1">+IF(AND(ISNUMBER(OFFSET('Hygiene Data'!$G$9,0,10*ROW('Hygiene Data'!G74))),'Data Summary'!DZ80="Yes"),OFFSET('Hygiene Data'!$G$9,0,10*ROW('Hygiene Data'!G74)),NA())</f>
        <v>#N/A</v>
      </c>
      <c r="BL80" s="519" t="e">
        <f ca="1">+IF(AND(ISNUMBER(OFFSET('Hygiene Data'!$H$5,0,10*ROW('Hygiene Data'!H74))),'Data Summary'!EA80="Yes"),OFFSET('Hygiene Data'!$H$5,0,10*ROW('Hygiene Data'!H74)),NA())</f>
        <v>#N/A</v>
      </c>
      <c r="BM80" s="519" t="e">
        <f ca="1">+IF(AND(ISNUMBER(OFFSET('Hygiene Data'!$H$7,0,10*ROW('Hygiene Data'!H74))),'Data Summary'!EB80="Yes"),OFFSET('Hygiene Data'!$H$7,0,10*ROW('Hygiene Data'!H74)),NA())</f>
        <v>#N/A</v>
      </c>
      <c r="BN80" s="519" t="e">
        <f ca="1">+IF(AND(ISNUMBER(OFFSET('Hygiene Data'!$H$9,0,10*ROW('Hygiene Data'!H74))),'Data Summary'!EC80="Yes"),OFFSET('Hygiene Data'!$H$9,0,10*ROW('Hygiene Data'!H74)),NA())</f>
        <v>#N/A</v>
      </c>
      <c r="BO80" s="519" t="e">
        <f ca="1">+IF(AND(ISNUMBER(OFFSET('Hygiene Data'!$I$5,0,10*ROW('Hygiene Data'!I74))),'Data Summary'!ED80="Yes"),OFFSET('Hygiene Data'!$I$5,0,10*ROW('Hygiene Data'!I74)),NA())</f>
        <v>#N/A</v>
      </c>
      <c r="BP80" s="519" t="e">
        <f ca="1">+IF(AND(ISNUMBER(OFFSET('Hygiene Data'!$I$7,0,10*ROW('Hygiene Data'!I74))),'Data Summary'!EE80="Yes"),OFFSET('Hygiene Data'!$I$7,0,10*ROW('Hygiene Data'!I74)),NA())</f>
        <v>#N/A</v>
      </c>
      <c r="BQ80" s="519" t="e">
        <f ca="1">+IF(AND(ISNUMBER(OFFSET('Hygiene Data'!$I$9,0,10*ROW('Hygiene Data'!I74))),'Data Summary'!EF80="Yes"),OFFSET('Hygiene Data'!$I$9,0,10*ROW('Hygiene Data'!I74)),NA())</f>
        <v>#N/A</v>
      </c>
    </row>
    <row r="81" spans="1:69" x14ac:dyDescent="0.25">
      <c r="A81" s="515" t="e">
        <f ca="1">+RIGHT('Data Summary'!A81,LEN('Data Summary'!A81)-9)</f>
        <v>#VALUE!</v>
      </c>
      <c r="B81" s="489" t="str">
        <f ca="1">+IF(ISTEXT('Data Summary'!B81),'Data Summary'!B81,"")</f>
        <v/>
      </c>
      <c r="C81" s="516" t="e">
        <f ca="1">+VALUE('Data Summary'!C81)</f>
        <v>#VALUE!</v>
      </c>
      <c r="D81" s="517" t="e">
        <f ca="1">+IF(AND(ISNUMBER(OFFSET('Water Data'!$D$4,0,10*ROW('Water Data'!D75))),'Data Summary'!BS81="Yes"),100-OFFSET('Water Data'!$D$4,0,10*ROW('Water Data'!D75)),NA())</f>
        <v>#N/A</v>
      </c>
      <c r="E81" s="517" t="e">
        <f ca="1">+IF(AND(ISNUMBER(OFFSET('Water Data'!$D$6,0,10*ROW('Water Data'!D75))),'Data Summary'!BT81="Yes"),OFFSET('Water Data'!$D$6,0,10*ROW('Water Data'!D75)),NA())</f>
        <v>#N/A</v>
      </c>
      <c r="F81" s="517" t="e">
        <f ca="1">+IF(AND(ISNUMBER(OFFSET('Water Data'!$D$9,0,10*ROW('Water Data'!D75))),'Data Summary'!BU81="Yes"),OFFSET('Water Data'!$D$9,0,10*ROW('Water Data'!D75)),NA())</f>
        <v>#N/A</v>
      </c>
      <c r="G81" s="517" t="e">
        <f ca="1">+IF(AND(ISNUMBER(OFFSET('Water Data'!$E$4,0,10*ROW('Water Data'!E75))),'Data Summary'!BV81="Yes"),100-OFFSET('Water Data'!$E$4,0,10*ROW('Water Data'!E75)),NA())</f>
        <v>#N/A</v>
      </c>
      <c r="H81" s="517" t="e">
        <f ca="1">+IF(AND(ISNUMBER(OFFSET('Water Data'!$E$6,0,10*ROW('Water Data'!E75))),'Data Summary'!BW81="Yes"),OFFSET('Water Data'!$E$6,0,10*ROW('Water Data'!E75)),NA())</f>
        <v>#N/A</v>
      </c>
      <c r="I81" s="517" t="e">
        <f ca="1">+IF(AND(ISNUMBER(OFFSET('Water Data'!$E$9,0,10*ROW('Water Data'!E75))),'Data Summary'!BX81="Yes"),OFFSET('Water Data'!$E$9,0,10*ROW('Water Data'!E75)),NA())</f>
        <v>#N/A</v>
      </c>
      <c r="J81" s="517" t="e">
        <f ca="1">+IF(AND(ISNUMBER(OFFSET('Water Data'!$F$4,0,10*ROW('Water Data'!F75))),'Data Summary'!BY81="Yes"),100-OFFSET('Water Data'!$F$4,0,10*ROW('Water Data'!F75)),NA())</f>
        <v>#N/A</v>
      </c>
      <c r="K81" s="517" t="e">
        <f ca="1">+IF(AND(ISNUMBER(OFFSET('Water Data'!$F$6,0,10*ROW('Water Data'!F75))),'Data Summary'!BZ81="Yes"),OFFSET('Water Data'!$F$6,0,10*ROW('Water Data'!F75)),NA())</f>
        <v>#N/A</v>
      </c>
      <c r="L81" s="517" t="e">
        <f ca="1">+IF(AND(ISNUMBER(OFFSET('Water Data'!$F$9,0,10*ROW('Water Data'!F75))),'Data Summary'!CA81="Yes"),OFFSET('Water Data'!$F$9,0,10*ROW('Water Data'!F75)),NA())</f>
        <v>#N/A</v>
      </c>
      <c r="M81" s="517" t="e">
        <f ca="1">+IF(AND(ISNUMBER(OFFSET('Water Data'!$G$4,0,10*ROW('Water Data'!G75))),'Data Summary'!CB81="Yes"),100-OFFSET('Water Data'!$G$4,0,10*ROW('Water Data'!G75)),NA())</f>
        <v>#N/A</v>
      </c>
      <c r="N81" s="517" t="e">
        <f ca="1">+IF(AND(ISNUMBER(OFFSET('Water Data'!$G$6,0,10*ROW('Water Data'!G75))),'Data Summary'!CC81="Yes"),OFFSET('Water Data'!$G$6,0,10*ROW('Water Data'!G75)),NA())</f>
        <v>#N/A</v>
      </c>
      <c r="O81" s="517" t="e">
        <f ca="1">+IF(AND(ISNUMBER(OFFSET('Water Data'!$G$9,0,10*ROW('Water Data'!G75))),'Data Summary'!CD81="Yes"),OFFSET('Water Data'!$G$9,0,10*ROW('Water Data'!G75)),NA())</f>
        <v>#N/A</v>
      </c>
      <c r="P81" s="517" t="e">
        <f ca="1">+IF(AND(ISNUMBER(OFFSET('Water Data'!$H$4,0,10*ROW('Water Data'!H75))),'Data Summary'!CE81="Yes"),100-OFFSET('Water Data'!$H$4,0,10*ROW('Water Data'!H75)),NA())</f>
        <v>#N/A</v>
      </c>
      <c r="Q81" s="517" t="e">
        <f ca="1">+IF(AND(ISNUMBER(OFFSET('Water Data'!$H$6,0,10*ROW('Water Data'!H75))),'Data Summary'!CF81="Yes"),OFFSET('Water Data'!$H$6,0,10*ROW('Water Data'!H75)),NA())</f>
        <v>#N/A</v>
      </c>
      <c r="R81" s="517" t="e">
        <f ca="1">+IF(AND(ISNUMBER(OFFSET('Water Data'!$H$9,0,10*ROW('Water Data'!H75))),'Data Summary'!CG81="Yes"),OFFSET('Water Data'!$H$9,0,10*ROW('Water Data'!H75)),NA())</f>
        <v>#N/A</v>
      </c>
      <c r="S81" s="517" t="e">
        <f ca="1">+IF(AND(ISNUMBER(OFFSET('Water Data'!$I$4,0,10*ROW('Water Data'!I75))),'Data Summary'!CH81="Yes"),100-OFFSET('Water Data'!$I$4,0,10*ROW('Water Data'!I75)),NA())</f>
        <v>#N/A</v>
      </c>
      <c r="T81" s="517" t="e">
        <f ca="1">+IF(AND(ISNUMBER(OFFSET('Water Data'!$I$6,0,10*ROW('Water Data'!I75))),'Data Summary'!CI81="Yes"),OFFSET('Water Data'!$I$6,0,10*ROW('Water Data'!I75)),NA())</f>
        <v>#N/A</v>
      </c>
      <c r="U81" s="517" t="e">
        <f ca="1">+IF(AND(ISNUMBER(OFFSET('Water Data'!$I$9,0,10*ROW('Water Data'!I75))),'Data Summary'!CJ81="Yes"),OFFSET('Water Data'!$I$9,0,10*ROW('Water Data'!I75)),NA())</f>
        <v>#N/A</v>
      </c>
      <c r="V81" s="518" t="e">
        <f ca="1">+IF(AND(ISNUMBER(OFFSET('Sanitation Data'!$D$4,0,10*ROW('Sanitation Data'!D75))),'Data Summary'!CK81="Yes"),100-OFFSET('Sanitation Data'!$D$4,0,10*ROW('Sanitation Data'!D75)),NA())</f>
        <v>#N/A</v>
      </c>
      <c r="W81" s="518" t="e">
        <f ca="1">+IF(AND(ISNUMBER(OFFSET('Sanitation Data'!$D$6,0,10*ROW('Sanitation Data'!D75))),'Data Summary'!CL81="Yes"),OFFSET('Sanitation Data'!$D$6,0,10*ROW('Sanitation Data'!D75)),NA())</f>
        <v>#N/A</v>
      </c>
      <c r="X81" s="518" t="e">
        <f ca="1">+IF(AND(ISNUMBER(OFFSET('Sanitation Data'!$D$10,0,10*ROW('Sanitation Data'!D75))),'Data Summary'!CM81="Yes"),OFFSET('Sanitation Data'!$D$10,0,10*ROW('Sanitation Data'!D75)),NA())</f>
        <v>#N/A</v>
      </c>
      <c r="Y81" s="518" t="e">
        <f ca="1">+IF(AND(ISNUMBER(OFFSET('Sanitation Data'!$D$11,0,10*ROW('Sanitation Data'!D75))),'Data Summary'!CN81="Yes"),OFFSET('Sanitation Data'!$D$11,0,10*ROW('Sanitation Data'!D75)),NA())</f>
        <v>#N/A</v>
      </c>
      <c r="Z81" s="518" t="e">
        <f ca="1">+IF(AND(ISNUMBER(OFFSET('Sanitation Data'!$D$12,0,10*ROW('Sanitation Data'!D75))),'Data Summary'!CO81="Yes"),OFFSET('Sanitation Data'!$D$12,0,10*ROW('Sanitation Data'!D75)),NA())</f>
        <v>#N/A</v>
      </c>
      <c r="AA81" s="518" t="e">
        <f ca="1">+IF(AND(ISNUMBER(OFFSET('Sanitation Data'!$E$4,0,10*ROW('Sanitation Data'!E75))),'Data Summary'!CP81="Yes"),100-OFFSET('Sanitation Data'!$E$4,0,10*ROW('Sanitation Data'!E75)),NA())</f>
        <v>#N/A</v>
      </c>
      <c r="AB81" s="518" t="e">
        <f ca="1">+IF(AND(ISNUMBER(OFFSET('Sanitation Data'!$E$6,0,10*ROW('Sanitation Data'!E75))),'Data Summary'!CQ81="Yes"),OFFSET('Sanitation Data'!$E$6,0,10*ROW('Sanitation Data'!E75)),NA())</f>
        <v>#N/A</v>
      </c>
      <c r="AC81" s="518" t="e">
        <f ca="1">+IF(AND(ISNUMBER(OFFSET('Sanitation Data'!$E$10,0,10*ROW('Sanitation Data'!E75))),'Data Summary'!CR81="Yes"),OFFSET('Sanitation Data'!$E$10,0,10*ROW('Sanitation Data'!E75)),NA())</f>
        <v>#N/A</v>
      </c>
      <c r="AD81" s="518" t="e">
        <f ca="1">+IF(AND(ISNUMBER(OFFSET('Sanitation Data'!$E$11,0,10*ROW('Sanitation Data'!E75))),'Data Summary'!CS81="Yes"),OFFSET('Sanitation Data'!$E$11,0,10*ROW('Sanitation Data'!E75)),NA())</f>
        <v>#N/A</v>
      </c>
      <c r="AE81" s="518" t="e">
        <f ca="1">+IF(AND(ISNUMBER(OFFSET('Sanitation Data'!$E$12,0,10*ROW('Sanitation Data'!E75))),'Data Summary'!CT81="Yes"),OFFSET('Sanitation Data'!$E$12,0,10*ROW('Sanitation Data'!E75)),NA())</f>
        <v>#N/A</v>
      </c>
      <c r="AF81" s="518" t="e">
        <f ca="1">+IF(AND(ISNUMBER(OFFSET('Sanitation Data'!$F$4,0,10*ROW('Sanitation Data'!F75))),'Data Summary'!CU81="Yes"),100-OFFSET('Sanitation Data'!$F$4,0,10*ROW('Sanitation Data'!F75)),NA())</f>
        <v>#N/A</v>
      </c>
      <c r="AG81" s="518" t="e">
        <f ca="1">+IF(AND(ISNUMBER(OFFSET('Sanitation Data'!$F$6,0,10*ROW('Sanitation Data'!F75))),'Data Summary'!CV81="Yes"),OFFSET('Sanitation Data'!$F$6,0,10*ROW('Sanitation Data'!F75)),NA())</f>
        <v>#N/A</v>
      </c>
      <c r="AH81" s="518" t="e">
        <f ca="1">+IF(AND(ISNUMBER(OFFSET('Sanitation Data'!$F$10,0,10*ROW('Sanitation Data'!F75))),'Data Summary'!CW81="Yes"),OFFSET('Sanitation Data'!$F$10,0,10*ROW('Sanitation Data'!F75)),NA())</f>
        <v>#N/A</v>
      </c>
      <c r="AI81" s="518" t="e">
        <f ca="1">+IF(AND(ISNUMBER(OFFSET('Sanitation Data'!$F$11,0,10*ROW('Sanitation Data'!F75))),'Data Summary'!CX81="Yes"),OFFSET('Sanitation Data'!$F$11,0,10*ROW('Sanitation Data'!F75)),NA())</f>
        <v>#N/A</v>
      </c>
      <c r="AJ81" s="518" t="e">
        <f ca="1">+IF(AND(ISNUMBER(OFFSET('Sanitation Data'!$F$12,0,10*ROW('Sanitation Data'!F75))),'Data Summary'!CY81="Yes"),OFFSET('Sanitation Data'!$F$12,0,10*ROW('Sanitation Data'!F75)),NA())</f>
        <v>#N/A</v>
      </c>
      <c r="AK81" s="518" t="e">
        <f ca="1">+IF(AND(ISNUMBER(OFFSET('Sanitation Data'!$G$4,0,10*ROW('Sanitation Data'!G75))),'Data Summary'!CZ81="Yes"),100-OFFSET('Sanitation Data'!$G$4,0,10*ROW('Sanitation Data'!G75)),NA())</f>
        <v>#N/A</v>
      </c>
      <c r="AL81" s="518" t="e">
        <f ca="1">+IF(AND(ISNUMBER(OFFSET('Sanitation Data'!$G$6,0,10*ROW('Sanitation Data'!G75))),'Data Summary'!DA81="Yes"),OFFSET('Sanitation Data'!$G$6,0,10*ROW('Sanitation Data'!G75)),NA())</f>
        <v>#N/A</v>
      </c>
      <c r="AM81" s="518" t="e">
        <f ca="1">+IF(AND(ISNUMBER(OFFSET('Sanitation Data'!$G$10,0,10*ROW('Sanitation Data'!G75))),'Data Summary'!DB81="Yes"),OFFSET('Sanitation Data'!$G$10,0,10*ROW('Sanitation Data'!G75)),NA())</f>
        <v>#N/A</v>
      </c>
      <c r="AN81" s="518" t="e">
        <f ca="1">+IF(AND(ISNUMBER(OFFSET('Sanitation Data'!$G$11,0,10*ROW('Sanitation Data'!G75))),'Data Summary'!DC81="Yes"),OFFSET('Sanitation Data'!$G$11,0,10*ROW('Sanitation Data'!G75)),NA())</f>
        <v>#N/A</v>
      </c>
      <c r="AO81" s="518" t="e">
        <f ca="1">+IF(AND(ISNUMBER(OFFSET('Sanitation Data'!$G$12,0,10*ROW('Sanitation Data'!G75))),'Data Summary'!DD81="Yes"),OFFSET('Sanitation Data'!$G$12,0,10*ROW('Sanitation Data'!G75)),NA())</f>
        <v>#N/A</v>
      </c>
      <c r="AP81" s="518" t="e">
        <f ca="1">+IF(AND(ISNUMBER(OFFSET('Sanitation Data'!$H$4,0,10*ROW('Sanitation Data'!H75))),'Data Summary'!DE81="Yes"),100-OFFSET('Sanitation Data'!$H$4,0,10*ROW('Sanitation Data'!H75)),NA())</f>
        <v>#N/A</v>
      </c>
      <c r="AQ81" s="518" t="e">
        <f ca="1">+IF(AND(ISNUMBER(OFFSET('Sanitation Data'!$H$6,0,10*ROW('Sanitation Data'!H75))),'Data Summary'!DF81="Yes"),OFFSET('Sanitation Data'!$H$6,0,10*ROW('Sanitation Data'!H75)),NA())</f>
        <v>#N/A</v>
      </c>
      <c r="AR81" s="518" t="e">
        <f ca="1">+IF(AND(ISNUMBER(OFFSET('Sanitation Data'!$H$10,0,10*ROW('Sanitation Data'!H75))),'Data Summary'!DG81="Yes"),OFFSET('Sanitation Data'!$H$10,0,10*ROW('Sanitation Data'!H75)),NA())</f>
        <v>#N/A</v>
      </c>
      <c r="AS81" s="518" t="e">
        <f ca="1">+IF(AND(ISNUMBER(OFFSET('Sanitation Data'!$H$11,0,10*ROW('Sanitation Data'!H75))),'Data Summary'!DH81="Yes"),OFFSET('Sanitation Data'!$H$11,0,10*ROW('Sanitation Data'!H75)),NA())</f>
        <v>#N/A</v>
      </c>
      <c r="AT81" s="518" t="e">
        <f ca="1">+IF(AND(ISNUMBER(OFFSET('Sanitation Data'!$H$12,0,10*ROW('Sanitation Data'!H75))),'Data Summary'!DI81="Yes"),OFFSET('Sanitation Data'!$H$12,0,10*ROW('Sanitation Data'!H75)),NA())</f>
        <v>#N/A</v>
      </c>
      <c r="AU81" s="518" t="e">
        <f ca="1">+IF(AND(ISNUMBER(OFFSET('Sanitation Data'!$I$4,0,10*ROW('Sanitation Data'!I75))),'Data Summary'!DJ81="Yes"),100-OFFSET('Sanitation Data'!$I$4,0,10*ROW('Sanitation Data'!I75)),NA())</f>
        <v>#N/A</v>
      </c>
      <c r="AV81" s="518" t="e">
        <f ca="1">+IF(AND(ISNUMBER(OFFSET('Sanitation Data'!$I$6,0,10*ROW('Sanitation Data'!I75))),'Data Summary'!DK81="Yes"),OFFSET('Sanitation Data'!$I$6,0,10*ROW('Sanitation Data'!I75)),NA())</f>
        <v>#N/A</v>
      </c>
      <c r="AW81" s="518" t="e">
        <f ca="1">+IF(AND(ISNUMBER(OFFSET('Sanitation Data'!$I$10,0,10*ROW('Sanitation Data'!I75))),'Data Summary'!DL81="Yes"),OFFSET('Sanitation Data'!$I$10,0,10*ROW('Sanitation Data'!I75)),NA())</f>
        <v>#N/A</v>
      </c>
      <c r="AX81" s="518" t="e">
        <f ca="1">+IF(AND(ISNUMBER(OFFSET('Sanitation Data'!$I$11,0,10*ROW('Sanitation Data'!I75))),'Data Summary'!DM81="Yes"),OFFSET('Sanitation Data'!$I$11,0,10*ROW('Sanitation Data'!I75)),NA())</f>
        <v>#N/A</v>
      </c>
      <c r="AY81" s="518" t="e">
        <f ca="1">+IF(AND(ISNUMBER(OFFSET('Sanitation Data'!$I$12,0,10*ROW('Sanitation Data'!I75))),'Data Summary'!DN81="Yes"),OFFSET('Sanitation Data'!$I$12,0,10*ROW('Sanitation Data'!I75)),NA())</f>
        <v>#N/A</v>
      </c>
      <c r="AZ81" s="519" t="e">
        <f ca="1">+IF(AND(ISNUMBER(OFFSET('Hygiene Data'!$D$5,0,10*ROW('Hygiene Data'!D75))),'Data Summary'!DO81="Yes"),OFFSET('Hygiene Data'!$D$5,0,10*ROW('Hygiene Data'!D75)),NA())</f>
        <v>#N/A</v>
      </c>
      <c r="BA81" s="519" t="e">
        <f ca="1">+IF(AND(ISNUMBER(OFFSET('Hygiene Data'!$D$7,0,10*ROW('Hygiene Data'!D75))),'Data Summary'!DP81="Yes"),OFFSET('Hygiene Data'!$D$7,0,10*ROW('Hygiene Data'!D75)),NA())</f>
        <v>#N/A</v>
      </c>
      <c r="BB81" s="519" t="e">
        <f ca="1">+IF(AND(ISNUMBER(OFFSET('Hygiene Data'!$D$9,0,10*ROW('Hygiene Data'!D75))),'Data Summary'!DQ81="Yes"),OFFSET('Hygiene Data'!$D$9,0,10*ROW('Hygiene Data'!D75)),NA())</f>
        <v>#N/A</v>
      </c>
      <c r="BC81" s="519" t="e">
        <f ca="1">+IF(AND(ISNUMBER(OFFSET('Hygiene Data'!$E$5,0,10*ROW('Hygiene Data'!E75))),'Data Summary'!DR81="Yes"),OFFSET('Hygiene Data'!$E$5,0,10*ROW('Hygiene Data'!E75)),NA())</f>
        <v>#N/A</v>
      </c>
      <c r="BD81" s="519" t="e">
        <f ca="1">+IF(AND(ISNUMBER(OFFSET('Hygiene Data'!$E$7,0,10*ROW('Hygiene Data'!E75))),'Data Summary'!DS81="Yes"),OFFSET('Hygiene Data'!$E$7,0,10*ROW('Hygiene Data'!E75)),NA())</f>
        <v>#N/A</v>
      </c>
      <c r="BE81" s="519" t="e">
        <f ca="1">+IF(AND(ISNUMBER(OFFSET('Hygiene Data'!$E$9,0,10*ROW('Hygiene Data'!E75))),'Data Summary'!DT81="Yes"),OFFSET('Hygiene Data'!$E$9,0,10*ROW('Hygiene Data'!E75)),NA())</f>
        <v>#N/A</v>
      </c>
      <c r="BF81" s="519" t="e">
        <f ca="1">+IF(AND(ISNUMBER(OFFSET('Hygiene Data'!$F$5,0,10*ROW('Hygiene Data'!F75))),'Data Summary'!DU81="Yes"),OFFSET('Hygiene Data'!$F$5,0,10*ROW('Hygiene Data'!F75)),NA())</f>
        <v>#N/A</v>
      </c>
      <c r="BG81" s="519" t="e">
        <f ca="1">+IF(AND(ISNUMBER(OFFSET('Hygiene Data'!$F$7,0,10*ROW('Hygiene Data'!F75))),'Data Summary'!DV81="Yes"),OFFSET('Hygiene Data'!$F$7,0,10*ROW('Hygiene Data'!F75)),NA())</f>
        <v>#N/A</v>
      </c>
      <c r="BH81" s="519" t="e">
        <f ca="1">+IF(AND(ISNUMBER(OFFSET('Hygiene Data'!$F$9,0,10*ROW('Hygiene Data'!F75))),'Data Summary'!DW81="Yes"),OFFSET('Hygiene Data'!$F$9,0,10*ROW('Hygiene Data'!F75)),NA())</f>
        <v>#N/A</v>
      </c>
      <c r="BI81" s="519" t="e">
        <f ca="1">+IF(AND(ISNUMBER(OFFSET('Hygiene Data'!$G$5,0,10*ROW('Hygiene Data'!G75))),'Data Summary'!DX81="Yes"),OFFSET('Hygiene Data'!$G$5,0,10*ROW('Hygiene Data'!G75)),NA())</f>
        <v>#N/A</v>
      </c>
      <c r="BJ81" s="519" t="e">
        <f ca="1">+IF(AND(ISNUMBER(OFFSET('Hygiene Data'!$G$7,0,10*ROW('Hygiene Data'!G75))),'Data Summary'!DY81="Yes"),OFFSET('Hygiene Data'!$G$7,0,10*ROW('Hygiene Data'!G75)),NA())</f>
        <v>#N/A</v>
      </c>
      <c r="BK81" s="519" t="e">
        <f ca="1">+IF(AND(ISNUMBER(OFFSET('Hygiene Data'!$G$9,0,10*ROW('Hygiene Data'!G75))),'Data Summary'!DZ81="Yes"),OFFSET('Hygiene Data'!$G$9,0,10*ROW('Hygiene Data'!G75)),NA())</f>
        <v>#N/A</v>
      </c>
      <c r="BL81" s="519" t="e">
        <f ca="1">+IF(AND(ISNUMBER(OFFSET('Hygiene Data'!$H$5,0,10*ROW('Hygiene Data'!H75))),'Data Summary'!EA81="Yes"),OFFSET('Hygiene Data'!$H$5,0,10*ROW('Hygiene Data'!H75)),NA())</f>
        <v>#N/A</v>
      </c>
      <c r="BM81" s="519" t="e">
        <f ca="1">+IF(AND(ISNUMBER(OFFSET('Hygiene Data'!$H$7,0,10*ROW('Hygiene Data'!H75))),'Data Summary'!EB81="Yes"),OFFSET('Hygiene Data'!$H$7,0,10*ROW('Hygiene Data'!H75)),NA())</f>
        <v>#N/A</v>
      </c>
      <c r="BN81" s="519" t="e">
        <f ca="1">+IF(AND(ISNUMBER(OFFSET('Hygiene Data'!$H$9,0,10*ROW('Hygiene Data'!H75))),'Data Summary'!EC81="Yes"),OFFSET('Hygiene Data'!$H$9,0,10*ROW('Hygiene Data'!H75)),NA())</f>
        <v>#N/A</v>
      </c>
      <c r="BO81" s="519" t="e">
        <f ca="1">+IF(AND(ISNUMBER(OFFSET('Hygiene Data'!$I$5,0,10*ROW('Hygiene Data'!I75))),'Data Summary'!ED81="Yes"),OFFSET('Hygiene Data'!$I$5,0,10*ROW('Hygiene Data'!I75)),NA())</f>
        <v>#N/A</v>
      </c>
      <c r="BP81" s="519" t="e">
        <f ca="1">+IF(AND(ISNUMBER(OFFSET('Hygiene Data'!$I$7,0,10*ROW('Hygiene Data'!I75))),'Data Summary'!EE81="Yes"),OFFSET('Hygiene Data'!$I$7,0,10*ROW('Hygiene Data'!I75)),NA())</f>
        <v>#N/A</v>
      </c>
      <c r="BQ81" s="519" t="e">
        <f ca="1">+IF(AND(ISNUMBER(OFFSET('Hygiene Data'!$I$9,0,10*ROW('Hygiene Data'!I75))),'Data Summary'!EF81="Yes"),OFFSET('Hygiene Data'!$I$9,0,10*ROW('Hygiene Data'!I75)),NA())</f>
        <v>#N/A</v>
      </c>
    </row>
    <row r="82" spans="1:69" x14ac:dyDescent="0.25">
      <c r="A82" s="515" t="e">
        <f ca="1">+RIGHT('Data Summary'!A82,LEN('Data Summary'!A82)-9)</f>
        <v>#VALUE!</v>
      </c>
      <c r="B82" s="489" t="str">
        <f ca="1">+IF(ISTEXT('Data Summary'!B82),'Data Summary'!B82,"")</f>
        <v/>
      </c>
      <c r="C82" s="516" t="e">
        <f ca="1">+VALUE('Data Summary'!C82)</f>
        <v>#VALUE!</v>
      </c>
      <c r="D82" s="517" t="e">
        <f ca="1">+IF(AND(ISNUMBER(OFFSET('Water Data'!$D$4,0,10*ROW('Water Data'!D76))),'Data Summary'!BS82="Yes"),100-OFFSET('Water Data'!$D$4,0,10*ROW('Water Data'!D76)),NA())</f>
        <v>#N/A</v>
      </c>
      <c r="E82" s="517" t="e">
        <f ca="1">+IF(AND(ISNUMBER(OFFSET('Water Data'!$D$6,0,10*ROW('Water Data'!D76))),'Data Summary'!BT82="Yes"),OFFSET('Water Data'!$D$6,0,10*ROW('Water Data'!D76)),NA())</f>
        <v>#N/A</v>
      </c>
      <c r="F82" s="517" t="e">
        <f ca="1">+IF(AND(ISNUMBER(OFFSET('Water Data'!$D$9,0,10*ROW('Water Data'!D76))),'Data Summary'!BU82="Yes"),OFFSET('Water Data'!$D$9,0,10*ROW('Water Data'!D76)),NA())</f>
        <v>#N/A</v>
      </c>
      <c r="G82" s="517" t="e">
        <f ca="1">+IF(AND(ISNUMBER(OFFSET('Water Data'!$E$4,0,10*ROW('Water Data'!E76))),'Data Summary'!BV82="Yes"),100-OFFSET('Water Data'!$E$4,0,10*ROW('Water Data'!E76)),NA())</f>
        <v>#N/A</v>
      </c>
      <c r="H82" s="517" t="e">
        <f ca="1">+IF(AND(ISNUMBER(OFFSET('Water Data'!$E$6,0,10*ROW('Water Data'!E76))),'Data Summary'!BW82="Yes"),OFFSET('Water Data'!$E$6,0,10*ROW('Water Data'!E76)),NA())</f>
        <v>#N/A</v>
      </c>
      <c r="I82" s="517" t="e">
        <f ca="1">+IF(AND(ISNUMBER(OFFSET('Water Data'!$E$9,0,10*ROW('Water Data'!E76))),'Data Summary'!BX82="Yes"),OFFSET('Water Data'!$E$9,0,10*ROW('Water Data'!E76)),NA())</f>
        <v>#N/A</v>
      </c>
      <c r="J82" s="517" t="e">
        <f ca="1">+IF(AND(ISNUMBER(OFFSET('Water Data'!$F$4,0,10*ROW('Water Data'!F76))),'Data Summary'!BY82="Yes"),100-OFFSET('Water Data'!$F$4,0,10*ROW('Water Data'!F76)),NA())</f>
        <v>#N/A</v>
      </c>
      <c r="K82" s="517" t="e">
        <f ca="1">+IF(AND(ISNUMBER(OFFSET('Water Data'!$F$6,0,10*ROW('Water Data'!F76))),'Data Summary'!BZ82="Yes"),OFFSET('Water Data'!$F$6,0,10*ROW('Water Data'!F76)),NA())</f>
        <v>#N/A</v>
      </c>
      <c r="L82" s="517" t="e">
        <f ca="1">+IF(AND(ISNUMBER(OFFSET('Water Data'!$F$9,0,10*ROW('Water Data'!F76))),'Data Summary'!CA82="Yes"),OFFSET('Water Data'!$F$9,0,10*ROW('Water Data'!F76)),NA())</f>
        <v>#N/A</v>
      </c>
      <c r="M82" s="517" t="e">
        <f ca="1">+IF(AND(ISNUMBER(OFFSET('Water Data'!$G$4,0,10*ROW('Water Data'!G76))),'Data Summary'!CB82="Yes"),100-OFFSET('Water Data'!$G$4,0,10*ROW('Water Data'!G76)),NA())</f>
        <v>#N/A</v>
      </c>
      <c r="N82" s="517" t="e">
        <f ca="1">+IF(AND(ISNUMBER(OFFSET('Water Data'!$G$6,0,10*ROW('Water Data'!G76))),'Data Summary'!CC82="Yes"),OFFSET('Water Data'!$G$6,0,10*ROW('Water Data'!G76)),NA())</f>
        <v>#N/A</v>
      </c>
      <c r="O82" s="517" t="e">
        <f ca="1">+IF(AND(ISNUMBER(OFFSET('Water Data'!$G$9,0,10*ROW('Water Data'!G76))),'Data Summary'!CD82="Yes"),OFFSET('Water Data'!$G$9,0,10*ROW('Water Data'!G76)),NA())</f>
        <v>#N/A</v>
      </c>
      <c r="P82" s="517" t="e">
        <f ca="1">+IF(AND(ISNUMBER(OFFSET('Water Data'!$H$4,0,10*ROW('Water Data'!H76))),'Data Summary'!CE82="Yes"),100-OFFSET('Water Data'!$H$4,0,10*ROW('Water Data'!H76)),NA())</f>
        <v>#N/A</v>
      </c>
      <c r="Q82" s="517" t="e">
        <f ca="1">+IF(AND(ISNUMBER(OFFSET('Water Data'!$H$6,0,10*ROW('Water Data'!H76))),'Data Summary'!CF82="Yes"),OFFSET('Water Data'!$H$6,0,10*ROW('Water Data'!H76)),NA())</f>
        <v>#N/A</v>
      </c>
      <c r="R82" s="517" t="e">
        <f ca="1">+IF(AND(ISNUMBER(OFFSET('Water Data'!$H$9,0,10*ROW('Water Data'!H76))),'Data Summary'!CG82="Yes"),OFFSET('Water Data'!$H$9,0,10*ROW('Water Data'!H76)),NA())</f>
        <v>#N/A</v>
      </c>
      <c r="S82" s="517" t="e">
        <f ca="1">+IF(AND(ISNUMBER(OFFSET('Water Data'!$I$4,0,10*ROW('Water Data'!I76))),'Data Summary'!CH82="Yes"),100-OFFSET('Water Data'!$I$4,0,10*ROW('Water Data'!I76)),NA())</f>
        <v>#N/A</v>
      </c>
      <c r="T82" s="517" t="e">
        <f ca="1">+IF(AND(ISNUMBER(OFFSET('Water Data'!$I$6,0,10*ROW('Water Data'!I76))),'Data Summary'!CI82="Yes"),OFFSET('Water Data'!$I$6,0,10*ROW('Water Data'!I76)),NA())</f>
        <v>#N/A</v>
      </c>
      <c r="U82" s="517" t="e">
        <f ca="1">+IF(AND(ISNUMBER(OFFSET('Water Data'!$I$9,0,10*ROW('Water Data'!I76))),'Data Summary'!CJ82="Yes"),OFFSET('Water Data'!$I$9,0,10*ROW('Water Data'!I76)),NA())</f>
        <v>#N/A</v>
      </c>
      <c r="V82" s="518" t="e">
        <f ca="1">+IF(AND(ISNUMBER(OFFSET('Sanitation Data'!$D$4,0,10*ROW('Sanitation Data'!D76))),'Data Summary'!CK82="Yes"),100-OFFSET('Sanitation Data'!$D$4,0,10*ROW('Sanitation Data'!D76)),NA())</f>
        <v>#N/A</v>
      </c>
      <c r="W82" s="518" t="e">
        <f ca="1">+IF(AND(ISNUMBER(OFFSET('Sanitation Data'!$D$6,0,10*ROW('Sanitation Data'!D76))),'Data Summary'!CL82="Yes"),OFFSET('Sanitation Data'!$D$6,0,10*ROW('Sanitation Data'!D76)),NA())</f>
        <v>#N/A</v>
      </c>
      <c r="X82" s="518" t="e">
        <f ca="1">+IF(AND(ISNUMBER(OFFSET('Sanitation Data'!$D$10,0,10*ROW('Sanitation Data'!D76))),'Data Summary'!CM82="Yes"),OFFSET('Sanitation Data'!$D$10,0,10*ROW('Sanitation Data'!D76)),NA())</f>
        <v>#N/A</v>
      </c>
      <c r="Y82" s="518" t="e">
        <f ca="1">+IF(AND(ISNUMBER(OFFSET('Sanitation Data'!$D$11,0,10*ROW('Sanitation Data'!D76))),'Data Summary'!CN82="Yes"),OFFSET('Sanitation Data'!$D$11,0,10*ROW('Sanitation Data'!D76)),NA())</f>
        <v>#N/A</v>
      </c>
      <c r="Z82" s="518" t="e">
        <f ca="1">+IF(AND(ISNUMBER(OFFSET('Sanitation Data'!$D$12,0,10*ROW('Sanitation Data'!D76))),'Data Summary'!CO82="Yes"),OFFSET('Sanitation Data'!$D$12,0,10*ROW('Sanitation Data'!D76)),NA())</f>
        <v>#N/A</v>
      </c>
      <c r="AA82" s="518" t="e">
        <f ca="1">+IF(AND(ISNUMBER(OFFSET('Sanitation Data'!$E$4,0,10*ROW('Sanitation Data'!E76))),'Data Summary'!CP82="Yes"),100-OFFSET('Sanitation Data'!$E$4,0,10*ROW('Sanitation Data'!E76)),NA())</f>
        <v>#N/A</v>
      </c>
      <c r="AB82" s="518" t="e">
        <f ca="1">+IF(AND(ISNUMBER(OFFSET('Sanitation Data'!$E$6,0,10*ROW('Sanitation Data'!E76))),'Data Summary'!CQ82="Yes"),OFFSET('Sanitation Data'!$E$6,0,10*ROW('Sanitation Data'!E76)),NA())</f>
        <v>#N/A</v>
      </c>
      <c r="AC82" s="518" t="e">
        <f ca="1">+IF(AND(ISNUMBER(OFFSET('Sanitation Data'!$E$10,0,10*ROW('Sanitation Data'!E76))),'Data Summary'!CR82="Yes"),OFFSET('Sanitation Data'!$E$10,0,10*ROW('Sanitation Data'!E76)),NA())</f>
        <v>#N/A</v>
      </c>
      <c r="AD82" s="518" t="e">
        <f ca="1">+IF(AND(ISNUMBER(OFFSET('Sanitation Data'!$E$11,0,10*ROW('Sanitation Data'!E76))),'Data Summary'!CS82="Yes"),OFFSET('Sanitation Data'!$E$11,0,10*ROW('Sanitation Data'!E76)),NA())</f>
        <v>#N/A</v>
      </c>
      <c r="AE82" s="518" t="e">
        <f ca="1">+IF(AND(ISNUMBER(OFFSET('Sanitation Data'!$E$12,0,10*ROW('Sanitation Data'!E76))),'Data Summary'!CT82="Yes"),OFFSET('Sanitation Data'!$E$12,0,10*ROW('Sanitation Data'!E76)),NA())</f>
        <v>#N/A</v>
      </c>
      <c r="AF82" s="518" t="e">
        <f ca="1">+IF(AND(ISNUMBER(OFFSET('Sanitation Data'!$F$4,0,10*ROW('Sanitation Data'!F76))),'Data Summary'!CU82="Yes"),100-OFFSET('Sanitation Data'!$F$4,0,10*ROW('Sanitation Data'!F76)),NA())</f>
        <v>#N/A</v>
      </c>
      <c r="AG82" s="518" t="e">
        <f ca="1">+IF(AND(ISNUMBER(OFFSET('Sanitation Data'!$F$6,0,10*ROW('Sanitation Data'!F76))),'Data Summary'!CV82="Yes"),OFFSET('Sanitation Data'!$F$6,0,10*ROW('Sanitation Data'!F76)),NA())</f>
        <v>#N/A</v>
      </c>
      <c r="AH82" s="518" t="e">
        <f ca="1">+IF(AND(ISNUMBER(OFFSET('Sanitation Data'!$F$10,0,10*ROW('Sanitation Data'!F76))),'Data Summary'!CW82="Yes"),OFFSET('Sanitation Data'!$F$10,0,10*ROW('Sanitation Data'!F76)),NA())</f>
        <v>#N/A</v>
      </c>
      <c r="AI82" s="518" t="e">
        <f ca="1">+IF(AND(ISNUMBER(OFFSET('Sanitation Data'!$F$11,0,10*ROW('Sanitation Data'!F76))),'Data Summary'!CX82="Yes"),OFFSET('Sanitation Data'!$F$11,0,10*ROW('Sanitation Data'!F76)),NA())</f>
        <v>#N/A</v>
      </c>
      <c r="AJ82" s="518" t="e">
        <f ca="1">+IF(AND(ISNUMBER(OFFSET('Sanitation Data'!$F$12,0,10*ROW('Sanitation Data'!F76))),'Data Summary'!CY82="Yes"),OFFSET('Sanitation Data'!$F$12,0,10*ROW('Sanitation Data'!F76)),NA())</f>
        <v>#N/A</v>
      </c>
      <c r="AK82" s="518" t="e">
        <f ca="1">+IF(AND(ISNUMBER(OFFSET('Sanitation Data'!$G$4,0,10*ROW('Sanitation Data'!G76))),'Data Summary'!CZ82="Yes"),100-OFFSET('Sanitation Data'!$G$4,0,10*ROW('Sanitation Data'!G76)),NA())</f>
        <v>#N/A</v>
      </c>
      <c r="AL82" s="518" t="e">
        <f ca="1">+IF(AND(ISNUMBER(OFFSET('Sanitation Data'!$G$6,0,10*ROW('Sanitation Data'!G76))),'Data Summary'!DA82="Yes"),OFFSET('Sanitation Data'!$G$6,0,10*ROW('Sanitation Data'!G76)),NA())</f>
        <v>#N/A</v>
      </c>
      <c r="AM82" s="518" t="e">
        <f ca="1">+IF(AND(ISNUMBER(OFFSET('Sanitation Data'!$G$10,0,10*ROW('Sanitation Data'!G76))),'Data Summary'!DB82="Yes"),OFFSET('Sanitation Data'!$G$10,0,10*ROW('Sanitation Data'!G76)),NA())</f>
        <v>#N/A</v>
      </c>
      <c r="AN82" s="518" t="e">
        <f ca="1">+IF(AND(ISNUMBER(OFFSET('Sanitation Data'!$G$11,0,10*ROW('Sanitation Data'!G76))),'Data Summary'!DC82="Yes"),OFFSET('Sanitation Data'!$G$11,0,10*ROW('Sanitation Data'!G76)),NA())</f>
        <v>#N/A</v>
      </c>
      <c r="AO82" s="518" t="e">
        <f ca="1">+IF(AND(ISNUMBER(OFFSET('Sanitation Data'!$G$12,0,10*ROW('Sanitation Data'!G76))),'Data Summary'!DD82="Yes"),OFFSET('Sanitation Data'!$G$12,0,10*ROW('Sanitation Data'!G76)),NA())</f>
        <v>#N/A</v>
      </c>
      <c r="AP82" s="518" t="e">
        <f ca="1">+IF(AND(ISNUMBER(OFFSET('Sanitation Data'!$H$4,0,10*ROW('Sanitation Data'!H76))),'Data Summary'!DE82="Yes"),100-OFFSET('Sanitation Data'!$H$4,0,10*ROW('Sanitation Data'!H76)),NA())</f>
        <v>#N/A</v>
      </c>
      <c r="AQ82" s="518" t="e">
        <f ca="1">+IF(AND(ISNUMBER(OFFSET('Sanitation Data'!$H$6,0,10*ROW('Sanitation Data'!H76))),'Data Summary'!DF82="Yes"),OFFSET('Sanitation Data'!$H$6,0,10*ROW('Sanitation Data'!H76)),NA())</f>
        <v>#N/A</v>
      </c>
      <c r="AR82" s="518" t="e">
        <f ca="1">+IF(AND(ISNUMBER(OFFSET('Sanitation Data'!$H$10,0,10*ROW('Sanitation Data'!H76))),'Data Summary'!DG82="Yes"),OFFSET('Sanitation Data'!$H$10,0,10*ROW('Sanitation Data'!H76)),NA())</f>
        <v>#N/A</v>
      </c>
      <c r="AS82" s="518" t="e">
        <f ca="1">+IF(AND(ISNUMBER(OFFSET('Sanitation Data'!$H$11,0,10*ROW('Sanitation Data'!H76))),'Data Summary'!DH82="Yes"),OFFSET('Sanitation Data'!$H$11,0,10*ROW('Sanitation Data'!H76)),NA())</f>
        <v>#N/A</v>
      </c>
      <c r="AT82" s="518" t="e">
        <f ca="1">+IF(AND(ISNUMBER(OFFSET('Sanitation Data'!$H$12,0,10*ROW('Sanitation Data'!H76))),'Data Summary'!DI82="Yes"),OFFSET('Sanitation Data'!$H$12,0,10*ROW('Sanitation Data'!H76)),NA())</f>
        <v>#N/A</v>
      </c>
      <c r="AU82" s="518" t="e">
        <f ca="1">+IF(AND(ISNUMBER(OFFSET('Sanitation Data'!$I$4,0,10*ROW('Sanitation Data'!I76))),'Data Summary'!DJ82="Yes"),100-OFFSET('Sanitation Data'!$I$4,0,10*ROW('Sanitation Data'!I76)),NA())</f>
        <v>#N/A</v>
      </c>
      <c r="AV82" s="518" t="e">
        <f ca="1">+IF(AND(ISNUMBER(OFFSET('Sanitation Data'!$I$6,0,10*ROW('Sanitation Data'!I76))),'Data Summary'!DK82="Yes"),OFFSET('Sanitation Data'!$I$6,0,10*ROW('Sanitation Data'!I76)),NA())</f>
        <v>#N/A</v>
      </c>
      <c r="AW82" s="518" t="e">
        <f ca="1">+IF(AND(ISNUMBER(OFFSET('Sanitation Data'!$I$10,0,10*ROW('Sanitation Data'!I76))),'Data Summary'!DL82="Yes"),OFFSET('Sanitation Data'!$I$10,0,10*ROW('Sanitation Data'!I76)),NA())</f>
        <v>#N/A</v>
      </c>
      <c r="AX82" s="518" t="e">
        <f ca="1">+IF(AND(ISNUMBER(OFFSET('Sanitation Data'!$I$11,0,10*ROW('Sanitation Data'!I76))),'Data Summary'!DM82="Yes"),OFFSET('Sanitation Data'!$I$11,0,10*ROW('Sanitation Data'!I76)),NA())</f>
        <v>#N/A</v>
      </c>
      <c r="AY82" s="518" t="e">
        <f ca="1">+IF(AND(ISNUMBER(OFFSET('Sanitation Data'!$I$12,0,10*ROW('Sanitation Data'!I76))),'Data Summary'!DN82="Yes"),OFFSET('Sanitation Data'!$I$12,0,10*ROW('Sanitation Data'!I76)),NA())</f>
        <v>#N/A</v>
      </c>
      <c r="AZ82" s="519" t="e">
        <f ca="1">+IF(AND(ISNUMBER(OFFSET('Hygiene Data'!$D$5,0,10*ROW('Hygiene Data'!D76))),'Data Summary'!DO82="Yes"),OFFSET('Hygiene Data'!$D$5,0,10*ROW('Hygiene Data'!D76)),NA())</f>
        <v>#N/A</v>
      </c>
      <c r="BA82" s="519" t="e">
        <f ca="1">+IF(AND(ISNUMBER(OFFSET('Hygiene Data'!$D$7,0,10*ROW('Hygiene Data'!D76))),'Data Summary'!DP82="Yes"),OFFSET('Hygiene Data'!$D$7,0,10*ROW('Hygiene Data'!D76)),NA())</f>
        <v>#N/A</v>
      </c>
      <c r="BB82" s="519" t="e">
        <f ca="1">+IF(AND(ISNUMBER(OFFSET('Hygiene Data'!$D$9,0,10*ROW('Hygiene Data'!D76))),'Data Summary'!DQ82="Yes"),OFFSET('Hygiene Data'!$D$9,0,10*ROW('Hygiene Data'!D76)),NA())</f>
        <v>#N/A</v>
      </c>
      <c r="BC82" s="519" t="e">
        <f ca="1">+IF(AND(ISNUMBER(OFFSET('Hygiene Data'!$E$5,0,10*ROW('Hygiene Data'!E76))),'Data Summary'!DR82="Yes"),OFFSET('Hygiene Data'!$E$5,0,10*ROW('Hygiene Data'!E76)),NA())</f>
        <v>#N/A</v>
      </c>
      <c r="BD82" s="519" t="e">
        <f ca="1">+IF(AND(ISNUMBER(OFFSET('Hygiene Data'!$E$7,0,10*ROW('Hygiene Data'!E76))),'Data Summary'!DS82="Yes"),OFFSET('Hygiene Data'!$E$7,0,10*ROW('Hygiene Data'!E76)),NA())</f>
        <v>#N/A</v>
      </c>
      <c r="BE82" s="519" t="e">
        <f ca="1">+IF(AND(ISNUMBER(OFFSET('Hygiene Data'!$E$9,0,10*ROW('Hygiene Data'!E76))),'Data Summary'!DT82="Yes"),OFFSET('Hygiene Data'!$E$9,0,10*ROW('Hygiene Data'!E76)),NA())</f>
        <v>#N/A</v>
      </c>
      <c r="BF82" s="519" t="e">
        <f ca="1">+IF(AND(ISNUMBER(OFFSET('Hygiene Data'!$F$5,0,10*ROW('Hygiene Data'!F76))),'Data Summary'!DU82="Yes"),OFFSET('Hygiene Data'!$F$5,0,10*ROW('Hygiene Data'!F76)),NA())</f>
        <v>#N/A</v>
      </c>
      <c r="BG82" s="519" t="e">
        <f ca="1">+IF(AND(ISNUMBER(OFFSET('Hygiene Data'!$F$7,0,10*ROW('Hygiene Data'!F76))),'Data Summary'!DV82="Yes"),OFFSET('Hygiene Data'!$F$7,0,10*ROW('Hygiene Data'!F76)),NA())</f>
        <v>#N/A</v>
      </c>
      <c r="BH82" s="519" t="e">
        <f ca="1">+IF(AND(ISNUMBER(OFFSET('Hygiene Data'!$F$9,0,10*ROW('Hygiene Data'!F76))),'Data Summary'!DW82="Yes"),OFFSET('Hygiene Data'!$F$9,0,10*ROW('Hygiene Data'!F76)),NA())</f>
        <v>#N/A</v>
      </c>
      <c r="BI82" s="519" t="e">
        <f ca="1">+IF(AND(ISNUMBER(OFFSET('Hygiene Data'!$G$5,0,10*ROW('Hygiene Data'!G76))),'Data Summary'!DX82="Yes"),OFFSET('Hygiene Data'!$G$5,0,10*ROW('Hygiene Data'!G76)),NA())</f>
        <v>#N/A</v>
      </c>
      <c r="BJ82" s="519" t="e">
        <f ca="1">+IF(AND(ISNUMBER(OFFSET('Hygiene Data'!$G$7,0,10*ROW('Hygiene Data'!G76))),'Data Summary'!DY82="Yes"),OFFSET('Hygiene Data'!$G$7,0,10*ROW('Hygiene Data'!G76)),NA())</f>
        <v>#N/A</v>
      </c>
      <c r="BK82" s="519" t="e">
        <f ca="1">+IF(AND(ISNUMBER(OFFSET('Hygiene Data'!$G$9,0,10*ROW('Hygiene Data'!G76))),'Data Summary'!DZ82="Yes"),OFFSET('Hygiene Data'!$G$9,0,10*ROW('Hygiene Data'!G76)),NA())</f>
        <v>#N/A</v>
      </c>
      <c r="BL82" s="519" t="e">
        <f ca="1">+IF(AND(ISNUMBER(OFFSET('Hygiene Data'!$H$5,0,10*ROW('Hygiene Data'!H76))),'Data Summary'!EA82="Yes"),OFFSET('Hygiene Data'!$H$5,0,10*ROW('Hygiene Data'!H76)),NA())</f>
        <v>#N/A</v>
      </c>
      <c r="BM82" s="519" t="e">
        <f ca="1">+IF(AND(ISNUMBER(OFFSET('Hygiene Data'!$H$7,0,10*ROW('Hygiene Data'!H76))),'Data Summary'!EB82="Yes"),OFFSET('Hygiene Data'!$H$7,0,10*ROW('Hygiene Data'!H76)),NA())</f>
        <v>#N/A</v>
      </c>
      <c r="BN82" s="519" t="e">
        <f ca="1">+IF(AND(ISNUMBER(OFFSET('Hygiene Data'!$H$9,0,10*ROW('Hygiene Data'!H76))),'Data Summary'!EC82="Yes"),OFFSET('Hygiene Data'!$H$9,0,10*ROW('Hygiene Data'!H76)),NA())</f>
        <v>#N/A</v>
      </c>
      <c r="BO82" s="519" t="e">
        <f ca="1">+IF(AND(ISNUMBER(OFFSET('Hygiene Data'!$I$5,0,10*ROW('Hygiene Data'!I76))),'Data Summary'!ED82="Yes"),OFFSET('Hygiene Data'!$I$5,0,10*ROW('Hygiene Data'!I76)),NA())</f>
        <v>#N/A</v>
      </c>
      <c r="BP82" s="519" t="e">
        <f ca="1">+IF(AND(ISNUMBER(OFFSET('Hygiene Data'!$I$7,0,10*ROW('Hygiene Data'!I76))),'Data Summary'!EE82="Yes"),OFFSET('Hygiene Data'!$I$7,0,10*ROW('Hygiene Data'!I76)),NA())</f>
        <v>#N/A</v>
      </c>
      <c r="BQ82" s="519" t="e">
        <f ca="1">+IF(AND(ISNUMBER(OFFSET('Hygiene Data'!$I$9,0,10*ROW('Hygiene Data'!I76))),'Data Summary'!EF82="Yes"),OFFSET('Hygiene Data'!$I$9,0,10*ROW('Hygiene Data'!I76)),NA())</f>
        <v>#N/A</v>
      </c>
    </row>
    <row r="83" spans="1:69" x14ac:dyDescent="0.25">
      <c r="A83" s="515" t="e">
        <f ca="1">+RIGHT('Data Summary'!A83,LEN('Data Summary'!A83)-9)</f>
        <v>#VALUE!</v>
      </c>
      <c r="B83" s="489" t="str">
        <f ca="1">+IF(ISTEXT('Data Summary'!B83),'Data Summary'!B83,"")</f>
        <v/>
      </c>
      <c r="C83" s="516" t="e">
        <f ca="1">+VALUE('Data Summary'!C83)</f>
        <v>#VALUE!</v>
      </c>
      <c r="D83" s="517" t="e">
        <f ca="1">+IF(AND(ISNUMBER(OFFSET('Water Data'!$D$4,0,10*ROW('Water Data'!D77))),'Data Summary'!BS83="Yes"),100-OFFSET('Water Data'!$D$4,0,10*ROW('Water Data'!D77)),NA())</f>
        <v>#N/A</v>
      </c>
      <c r="E83" s="517" t="e">
        <f ca="1">+IF(AND(ISNUMBER(OFFSET('Water Data'!$D$6,0,10*ROW('Water Data'!D77))),'Data Summary'!BT83="Yes"),OFFSET('Water Data'!$D$6,0,10*ROW('Water Data'!D77)),NA())</f>
        <v>#N/A</v>
      </c>
      <c r="F83" s="517" t="e">
        <f ca="1">+IF(AND(ISNUMBER(OFFSET('Water Data'!$D$9,0,10*ROW('Water Data'!D77))),'Data Summary'!BU83="Yes"),OFFSET('Water Data'!$D$9,0,10*ROW('Water Data'!D77)),NA())</f>
        <v>#N/A</v>
      </c>
      <c r="G83" s="517" t="e">
        <f ca="1">+IF(AND(ISNUMBER(OFFSET('Water Data'!$E$4,0,10*ROW('Water Data'!E77))),'Data Summary'!BV83="Yes"),100-OFFSET('Water Data'!$E$4,0,10*ROW('Water Data'!E77)),NA())</f>
        <v>#N/A</v>
      </c>
      <c r="H83" s="517" t="e">
        <f ca="1">+IF(AND(ISNUMBER(OFFSET('Water Data'!$E$6,0,10*ROW('Water Data'!E77))),'Data Summary'!BW83="Yes"),OFFSET('Water Data'!$E$6,0,10*ROW('Water Data'!E77)),NA())</f>
        <v>#N/A</v>
      </c>
      <c r="I83" s="517" t="e">
        <f ca="1">+IF(AND(ISNUMBER(OFFSET('Water Data'!$E$9,0,10*ROW('Water Data'!E77))),'Data Summary'!BX83="Yes"),OFFSET('Water Data'!$E$9,0,10*ROW('Water Data'!E77)),NA())</f>
        <v>#N/A</v>
      </c>
      <c r="J83" s="517" t="e">
        <f ca="1">+IF(AND(ISNUMBER(OFFSET('Water Data'!$F$4,0,10*ROW('Water Data'!F77))),'Data Summary'!BY83="Yes"),100-OFFSET('Water Data'!$F$4,0,10*ROW('Water Data'!F77)),NA())</f>
        <v>#N/A</v>
      </c>
      <c r="K83" s="517" t="e">
        <f ca="1">+IF(AND(ISNUMBER(OFFSET('Water Data'!$F$6,0,10*ROW('Water Data'!F77))),'Data Summary'!BZ83="Yes"),OFFSET('Water Data'!$F$6,0,10*ROW('Water Data'!F77)),NA())</f>
        <v>#N/A</v>
      </c>
      <c r="L83" s="517" t="e">
        <f ca="1">+IF(AND(ISNUMBER(OFFSET('Water Data'!$F$9,0,10*ROW('Water Data'!F77))),'Data Summary'!CA83="Yes"),OFFSET('Water Data'!$F$9,0,10*ROW('Water Data'!F77)),NA())</f>
        <v>#N/A</v>
      </c>
      <c r="M83" s="517" t="e">
        <f ca="1">+IF(AND(ISNUMBER(OFFSET('Water Data'!$G$4,0,10*ROW('Water Data'!G77))),'Data Summary'!CB83="Yes"),100-OFFSET('Water Data'!$G$4,0,10*ROW('Water Data'!G77)),NA())</f>
        <v>#N/A</v>
      </c>
      <c r="N83" s="517" t="e">
        <f ca="1">+IF(AND(ISNUMBER(OFFSET('Water Data'!$G$6,0,10*ROW('Water Data'!G77))),'Data Summary'!CC83="Yes"),OFFSET('Water Data'!$G$6,0,10*ROW('Water Data'!G77)),NA())</f>
        <v>#N/A</v>
      </c>
      <c r="O83" s="517" t="e">
        <f ca="1">+IF(AND(ISNUMBER(OFFSET('Water Data'!$G$9,0,10*ROW('Water Data'!G77))),'Data Summary'!CD83="Yes"),OFFSET('Water Data'!$G$9,0,10*ROW('Water Data'!G77)),NA())</f>
        <v>#N/A</v>
      </c>
      <c r="P83" s="517" t="e">
        <f ca="1">+IF(AND(ISNUMBER(OFFSET('Water Data'!$H$4,0,10*ROW('Water Data'!H77))),'Data Summary'!CE83="Yes"),100-OFFSET('Water Data'!$H$4,0,10*ROW('Water Data'!H77)),NA())</f>
        <v>#N/A</v>
      </c>
      <c r="Q83" s="517" t="e">
        <f ca="1">+IF(AND(ISNUMBER(OFFSET('Water Data'!$H$6,0,10*ROW('Water Data'!H77))),'Data Summary'!CF83="Yes"),OFFSET('Water Data'!$H$6,0,10*ROW('Water Data'!H77)),NA())</f>
        <v>#N/A</v>
      </c>
      <c r="R83" s="517" t="e">
        <f ca="1">+IF(AND(ISNUMBER(OFFSET('Water Data'!$H$9,0,10*ROW('Water Data'!H77))),'Data Summary'!CG83="Yes"),OFFSET('Water Data'!$H$9,0,10*ROW('Water Data'!H77)),NA())</f>
        <v>#N/A</v>
      </c>
      <c r="S83" s="517" t="e">
        <f ca="1">+IF(AND(ISNUMBER(OFFSET('Water Data'!$I$4,0,10*ROW('Water Data'!I77))),'Data Summary'!CH83="Yes"),100-OFFSET('Water Data'!$I$4,0,10*ROW('Water Data'!I77)),NA())</f>
        <v>#N/A</v>
      </c>
      <c r="T83" s="517" t="e">
        <f ca="1">+IF(AND(ISNUMBER(OFFSET('Water Data'!$I$6,0,10*ROW('Water Data'!I77))),'Data Summary'!CI83="Yes"),OFFSET('Water Data'!$I$6,0,10*ROW('Water Data'!I77)),NA())</f>
        <v>#N/A</v>
      </c>
      <c r="U83" s="517" t="e">
        <f ca="1">+IF(AND(ISNUMBER(OFFSET('Water Data'!$I$9,0,10*ROW('Water Data'!I77))),'Data Summary'!CJ83="Yes"),OFFSET('Water Data'!$I$9,0,10*ROW('Water Data'!I77)),NA())</f>
        <v>#N/A</v>
      </c>
      <c r="V83" s="518" t="e">
        <f ca="1">+IF(AND(ISNUMBER(OFFSET('Sanitation Data'!$D$4,0,10*ROW('Sanitation Data'!D77))),'Data Summary'!CK83="Yes"),100-OFFSET('Sanitation Data'!$D$4,0,10*ROW('Sanitation Data'!D77)),NA())</f>
        <v>#N/A</v>
      </c>
      <c r="W83" s="518" t="e">
        <f ca="1">+IF(AND(ISNUMBER(OFFSET('Sanitation Data'!$D$6,0,10*ROW('Sanitation Data'!D77))),'Data Summary'!CL83="Yes"),OFFSET('Sanitation Data'!$D$6,0,10*ROW('Sanitation Data'!D77)),NA())</f>
        <v>#N/A</v>
      </c>
      <c r="X83" s="518" t="e">
        <f ca="1">+IF(AND(ISNUMBER(OFFSET('Sanitation Data'!$D$10,0,10*ROW('Sanitation Data'!D77))),'Data Summary'!CM83="Yes"),OFFSET('Sanitation Data'!$D$10,0,10*ROW('Sanitation Data'!D77)),NA())</f>
        <v>#N/A</v>
      </c>
      <c r="Y83" s="518" t="e">
        <f ca="1">+IF(AND(ISNUMBER(OFFSET('Sanitation Data'!$D$11,0,10*ROW('Sanitation Data'!D77))),'Data Summary'!CN83="Yes"),OFFSET('Sanitation Data'!$D$11,0,10*ROW('Sanitation Data'!D77)),NA())</f>
        <v>#N/A</v>
      </c>
      <c r="Z83" s="518" t="e">
        <f ca="1">+IF(AND(ISNUMBER(OFFSET('Sanitation Data'!$D$12,0,10*ROW('Sanitation Data'!D77))),'Data Summary'!CO83="Yes"),OFFSET('Sanitation Data'!$D$12,0,10*ROW('Sanitation Data'!D77)),NA())</f>
        <v>#N/A</v>
      </c>
      <c r="AA83" s="518" t="e">
        <f ca="1">+IF(AND(ISNUMBER(OFFSET('Sanitation Data'!$E$4,0,10*ROW('Sanitation Data'!E77))),'Data Summary'!CP83="Yes"),100-OFFSET('Sanitation Data'!$E$4,0,10*ROW('Sanitation Data'!E77)),NA())</f>
        <v>#N/A</v>
      </c>
      <c r="AB83" s="518" t="e">
        <f ca="1">+IF(AND(ISNUMBER(OFFSET('Sanitation Data'!$E$6,0,10*ROW('Sanitation Data'!E77))),'Data Summary'!CQ83="Yes"),OFFSET('Sanitation Data'!$E$6,0,10*ROW('Sanitation Data'!E77)),NA())</f>
        <v>#N/A</v>
      </c>
      <c r="AC83" s="518" t="e">
        <f ca="1">+IF(AND(ISNUMBER(OFFSET('Sanitation Data'!$E$10,0,10*ROW('Sanitation Data'!E77))),'Data Summary'!CR83="Yes"),OFFSET('Sanitation Data'!$E$10,0,10*ROW('Sanitation Data'!E77)),NA())</f>
        <v>#N/A</v>
      </c>
      <c r="AD83" s="518" t="e">
        <f ca="1">+IF(AND(ISNUMBER(OFFSET('Sanitation Data'!$E$11,0,10*ROW('Sanitation Data'!E77))),'Data Summary'!CS83="Yes"),OFFSET('Sanitation Data'!$E$11,0,10*ROW('Sanitation Data'!E77)),NA())</f>
        <v>#N/A</v>
      </c>
      <c r="AE83" s="518" t="e">
        <f ca="1">+IF(AND(ISNUMBER(OFFSET('Sanitation Data'!$E$12,0,10*ROW('Sanitation Data'!E77))),'Data Summary'!CT83="Yes"),OFFSET('Sanitation Data'!$E$12,0,10*ROW('Sanitation Data'!E77)),NA())</f>
        <v>#N/A</v>
      </c>
      <c r="AF83" s="518" t="e">
        <f ca="1">+IF(AND(ISNUMBER(OFFSET('Sanitation Data'!$F$4,0,10*ROW('Sanitation Data'!F77))),'Data Summary'!CU83="Yes"),100-OFFSET('Sanitation Data'!$F$4,0,10*ROW('Sanitation Data'!F77)),NA())</f>
        <v>#N/A</v>
      </c>
      <c r="AG83" s="518" t="e">
        <f ca="1">+IF(AND(ISNUMBER(OFFSET('Sanitation Data'!$F$6,0,10*ROW('Sanitation Data'!F77))),'Data Summary'!CV83="Yes"),OFFSET('Sanitation Data'!$F$6,0,10*ROW('Sanitation Data'!F77)),NA())</f>
        <v>#N/A</v>
      </c>
      <c r="AH83" s="518" t="e">
        <f ca="1">+IF(AND(ISNUMBER(OFFSET('Sanitation Data'!$F$10,0,10*ROW('Sanitation Data'!F77))),'Data Summary'!CW83="Yes"),OFFSET('Sanitation Data'!$F$10,0,10*ROW('Sanitation Data'!F77)),NA())</f>
        <v>#N/A</v>
      </c>
      <c r="AI83" s="518" t="e">
        <f ca="1">+IF(AND(ISNUMBER(OFFSET('Sanitation Data'!$F$11,0,10*ROW('Sanitation Data'!F77))),'Data Summary'!CX83="Yes"),OFFSET('Sanitation Data'!$F$11,0,10*ROW('Sanitation Data'!F77)),NA())</f>
        <v>#N/A</v>
      </c>
      <c r="AJ83" s="518" t="e">
        <f ca="1">+IF(AND(ISNUMBER(OFFSET('Sanitation Data'!$F$12,0,10*ROW('Sanitation Data'!F77))),'Data Summary'!CY83="Yes"),OFFSET('Sanitation Data'!$F$12,0,10*ROW('Sanitation Data'!F77)),NA())</f>
        <v>#N/A</v>
      </c>
      <c r="AK83" s="518" t="e">
        <f ca="1">+IF(AND(ISNUMBER(OFFSET('Sanitation Data'!$G$4,0,10*ROW('Sanitation Data'!G77))),'Data Summary'!CZ83="Yes"),100-OFFSET('Sanitation Data'!$G$4,0,10*ROW('Sanitation Data'!G77)),NA())</f>
        <v>#N/A</v>
      </c>
      <c r="AL83" s="518" t="e">
        <f ca="1">+IF(AND(ISNUMBER(OFFSET('Sanitation Data'!$G$6,0,10*ROW('Sanitation Data'!G77))),'Data Summary'!DA83="Yes"),OFFSET('Sanitation Data'!$G$6,0,10*ROW('Sanitation Data'!G77)),NA())</f>
        <v>#N/A</v>
      </c>
      <c r="AM83" s="518" t="e">
        <f ca="1">+IF(AND(ISNUMBER(OFFSET('Sanitation Data'!$G$10,0,10*ROW('Sanitation Data'!G77))),'Data Summary'!DB83="Yes"),OFFSET('Sanitation Data'!$G$10,0,10*ROW('Sanitation Data'!G77)),NA())</f>
        <v>#N/A</v>
      </c>
      <c r="AN83" s="518" t="e">
        <f ca="1">+IF(AND(ISNUMBER(OFFSET('Sanitation Data'!$G$11,0,10*ROW('Sanitation Data'!G77))),'Data Summary'!DC83="Yes"),OFFSET('Sanitation Data'!$G$11,0,10*ROW('Sanitation Data'!G77)),NA())</f>
        <v>#N/A</v>
      </c>
      <c r="AO83" s="518" t="e">
        <f ca="1">+IF(AND(ISNUMBER(OFFSET('Sanitation Data'!$G$12,0,10*ROW('Sanitation Data'!G77))),'Data Summary'!DD83="Yes"),OFFSET('Sanitation Data'!$G$12,0,10*ROW('Sanitation Data'!G77)),NA())</f>
        <v>#N/A</v>
      </c>
      <c r="AP83" s="518" t="e">
        <f ca="1">+IF(AND(ISNUMBER(OFFSET('Sanitation Data'!$H$4,0,10*ROW('Sanitation Data'!H77))),'Data Summary'!DE83="Yes"),100-OFFSET('Sanitation Data'!$H$4,0,10*ROW('Sanitation Data'!H77)),NA())</f>
        <v>#N/A</v>
      </c>
      <c r="AQ83" s="518" t="e">
        <f ca="1">+IF(AND(ISNUMBER(OFFSET('Sanitation Data'!$H$6,0,10*ROW('Sanitation Data'!H77))),'Data Summary'!DF83="Yes"),OFFSET('Sanitation Data'!$H$6,0,10*ROW('Sanitation Data'!H77)),NA())</f>
        <v>#N/A</v>
      </c>
      <c r="AR83" s="518" t="e">
        <f ca="1">+IF(AND(ISNUMBER(OFFSET('Sanitation Data'!$H$10,0,10*ROW('Sanitation Data'!H77))),'Data Summary'!DG83="Yes"),OFFSET('Sanitation Data'!$H$10,0,10*ROW('Sanitation Data'!H77)),NA())</f>
        <v>#N/A</v>
      </c>
      <c r="AS83" s="518" t="e">
        <f ca="1">+IF(AND(ISNUMBER(OFFSET('Sanitation Data'!$H$11,0,10*ROW('Sanitation Data'!H77))),'Data Summary'!DH83="Yes"),OFFSET('Sanitation Data'!$H$11,0,10*ROW('Sanitation Data'!H77)),NA())</f>
        <v>#N/A</v>
      </c>
      <c r="AT83" s="518" t="e">
        <f ca="1">+IF(AND(ISNUMBER(OFFSET('Sanitation Data'!$H$12,0,10*ROW('Sanitation Data'!H77))),'Data Summary'!DI83="Yes"),OFFSET('Sanitation Data'!$H$12,0,10*ROW('Sanitation Data'!H77)),NA())</f>
        <v>#N/A</v>
      </c>
      <c r="AU83" s="518" t="e">
        <f ca="1">+IF(AND(ISNUMBER(OFFSET('Sanitation Data'!$I$4,0,10*ROW('Sanitation Data'!I77))),'Data Summary'!DJ83="Yes"),100-OFFSET('Sanitation Data'!$I$4,0,10*ROW('Sanitation Data'!I77)),NA())</f>
        <v>#N/A</v>
      </c>
      <c r="AV83" s="518" t="e">
        <f ca="1">+IF(AND(ISNUMBER(OFFSET('Sanitation Data'!$I$6,0,10*ROW('Sanitation Data'!I77))),'Data Summary'!DK83="Yes"),OFFSET('Sanitation Data'!$I$6,0,10*ROW('Sanitation Data'!I77)),NA())</f>
        <v>#N/A</v>
      </c>
      <c r="AW83" s="518" t="e">
        <f ca="1">+IF(AND(ISNUMBER(OFFSET('Sanitation Data'!$I$10,0,10*ROW('Sanitation Data'!I77))),'Data Summary'!DL83="Yes"),OFFSET('Sanitation Data'!$I$10,0,10*ROW('Sanitation Data'!I77)),NA())</f>
        <v>#N/A</v>
      </c>
      <c r="AX83" s="518" t="e">
        <f ca="1">+IF(AND(ISNUMBER(OFFSET('Sanitation Data'!$I$11,0,10*ROW('Sanitation Data'!I77))),'Data Summary'!DM83="Yes"),OFFSET('Sanitation Data'!$I$11,0,10*ROW('Sanitation Data'!I77)),NA())</f>
        <v>#N/A</v>
      </c>
      <c r="AY83" s="518" t="e">
        <f ca="1">+IF(AND(ISNUMBER(OFFSET('Sanitation Data'!$I$12,0,10*ROW('Sanitation Data'!I77))),'Data Summary'!DN83="Yes"),OFFSET('Sanitation Data'!$I$12,0,10*ROW('Sanitation Data'!I77)),NA())</f>
        <v>#N/A</v>
      </c>
      <c r="AZ83" s="519" t="e">
        <f ca="1">+IF(AND(ISNUMBER(OFFSET('Hygiene Data'!$D$5,0,10*ROW('Hygiene Data'!D77))),'Data Summary'!DO83="Yes"),OFFSET('Hygiene Data'!$D$5,0,10*ROW('Hygiene Data'!D77)),NA())</f>
        <v>#N/A</v>
      </c>
      <c r="BA83" s="519" t="e">
        <f ca="1">+IF(AND(ISNUMBER(OFFSET('Hygiene Data'!$D$7,0,10*ROW('Hygiene Data'!D77))),'Data Summary'!DP83="Yes"),OFFSET('Hygiene Data'!$D$7,0,10*ROW('Hygiene Data'!D77)),NA())</f>
        <v>#N/A</v>
      </c>
      <c r="BB83" s="519" t="e">
        <f ca="1">+IF(AND(ISNUMBER(OFFSET('Hygiene Data'!$D$9,0,10*ROW('Hygiene Data'!D77))),'Data Summary'!DQ83="Yes"),OFFSET('Hygiene Data'!$D$9,0,10*ROW('Hygiene Data'!D77)),NA())</f>
        <v>#N/A</v>
      </c>
      <c r="BC83" s="519" t="e">
        <f ca="1">+IF(AND(ISNUMBER(OFFSET('Hygiene Data'!$E$5,0,10*ROW('Hygiene Data'!E77))),'Data Summary'!DR83="Yes"),OFFSET('Hygiene Data'!$E$5,0,10*ROW('Hygiene Data'!E77)),NA())</f>
        <v>#N/A</v>
      </c>
      <c r="BD83" s="519" t="e">
        <f ca="1">+IF(AND(ISNUMBER(OFFSET('Hygiene Data'!$E$7,0,10*ROW('Hygiene Data'!E77))),'Data Summary'!DS83="Yes"),OFFSET('Hygiene Data'!$E$7,0,10*ROW('Hygiene Data'!E77)),NA())</f>
        <v>#N/A</v>
      </c>
      <c r="BE83" s="519" t="e">
        <f ca="1">+IF(AND(ISNUMBER(OFFSET('Hygiene Data'!$E$9,0,10*ROW('Hygiene Data'!E77))),'Data Summary'!DT83="Yes"),OFFSET('Hygiene Data'!$E$9,0,10*ROW('Hygiene Data'!E77)),NA())</f>
        <v>#N/A</v>
      </c>
      <c r="BF83" s="519" t="e">
        <f ca="1">+IF(AND(ISNUMBER(OFFSET('Hygiene Data'!$F$5,0,10*ROW('Hygiene Data'!F77))),'Data Summary'!DU83="Yes"),OFFSET('Hygiene Data'!$F$5,0,10*ROW('Hygiene Data'!F77)),NA())</f>
        <v>#N/A</v>
      </c>
      <c r="BG83" s="519" t="e">
        <f ca="1">+IF(AND(ISNUMBER(OFFSET('Hygiene Data'!$F$7,0,10*ROW('Hygiene Data'!F77))),'Data Summary'!DV83="Yes"),OFFSET('Hygiene Data'!$F$7,0,10*ROW('Hygiene Data'!F77)),NA())</f>
        <v>#N/A</v>
      </c>
      <c r="BH83" s="519" t="e">
        <f ca="1">+IF(AND(ISNUMBER(OFFSET('Hygiene Data'!$F$9,0,10*ROW('Hygiene Data'!F77))),'Data Summary'!DW83="Yes"),OFFSET('Hygiene Data'!$F$9,0,10*ROW('Hygiene Data'!F77)),NA())</f>
        <v>#N/A</v>
      </c>
      <c r="BI83" s="519" t="e">
        <f ca="1">+IF(AND(ISNUMBER(OFFSET('Hygiene Data'!$G$5,0,10*ROW('Hygiene Data'!G77))),'Data Summary'!DX83="Yes"),OFFSET('Hygiene Data'!$G$5,0,10*ROW('Hygiene Data'!G77)),NA())</f>
        <v>#N/A</v>
      </c>
      <c r="BJ83" s="519" t="e">
        <f ca="1">+IF(AND(ISNUMBER(OFFSET('Hygiene Data'!$G$7,0,10*ROW('Hygiene Data'!G77))),'Data Summary'!DY83="Yes"),OFFSET('Hygiene Data'!$G$7,0,10*ROW('Hygiene Data'!G77)),NA())</f>
        <v>#N/A</v>
      </c>
      <c r="BK83" s="519" t="e">
        <f ca="1">+IF(AND(ISNUMBER(OFFSET('Hygiene Data'!$G$9,0,10*ROW('Hygiene Data'!G77))),'Data Summary'!DZ83="Yes"),OFFSET('Hygiene Data'!$G$9,0,10*ROW('Hygiene Data'!G77)),NA())</f>
        <v>#N/A</v>
      </c>
      <c r="BL83" s="519" t="e">
        <f ca="1">+IF(AND(ISNUMBER(OFFSET('Hygiene Data'!$H$5,0,10*ROW('Hygiene Data'!H77))),'Data Summary'!EA83="Yes"),OFFSET('Hygiene Data'!$H$5,0,10*ROW('Hygiene Data'!H77)),NA())</f>
        <v>#N/A</v>
      </c>
      <c r="BM83" s="519" t="e">
        <f ca="1">+IF(AND(ISNUMBER(OFFSET('Hygiene Data'!$H$7,0,10*ROW('Hygiene Data'!H77))),'Data Summary'!EB83="Yes"),OFFSET('Hygiene Data'!$H$7,0,10*ROW('Hygiene Data'!H77)),NA())</f>
        <v>#N/A</v>
      </c>
      <c r="BN83" s="519" t="e">
        <f ca="1">+IF(AND(ISNUMBER(OFFSET('Hygiene Data'!$H$9,0,10*ROW('Hygiene Data'!H77))),'Data Summary'!EC83="Yes"),OFFSET('Hygiene Data'!$H$9,0,10*ROW('Hygiene Data'!H77)),NA())</f>
        <v>#N/A</v>
      </c>
      <c r="BO83" s="519" t="e">
        <f ca="1">+IF(AND(ISNUMBER(OFFSET('Hygiene Data'!$I$5,0,10*ROW('Hygiene Data'!I77))),'Data Summary'!ED83="Yes"),OFFSET('Hygiene Data'!$I$5,0,10*ROW('Hygiene Data'!I77)),NA())</f>
        <v>#N/A</v>
      </c>
      <c r="BP83" s="519" t="e">
        <f ca="1">+IF(AND(ISNUMBER(OFFSET('Hygiene Data'!$I$7,0,10*ROW('Hygiene Data'!I77))),'Data Summary'!EE83="Yes"),OFFSET('Hygiene Data'!$I$7,0,10*ROW('Hygiene Data'!I77)),NA())</f>
        <v>#N/A</v>
      </c>
      <c r="BQ83" s="519" t="e">
        <f ca="1">+IF(AND(ISNUMBER(OFFSET('Hygiene Data'!$I$9,0,10*ROW('Hygiene Data'!I77))),'Data Summary'!EF83="Yes"),OFFSET('Hygiene Data'!$I$9,0,10*ROW('Hygiene Data'!I77)),NA())</f>
        <v>#N/A</v>
      </c>
    </row>
    <row r="84" spans="1:69" x14ac:dyDescent="0.25">
      <c r="A84" s="515" t="e">
        <f ca="1">+RIGHT('Data Summary'!A84,LEN('Data Summary'!A84)-9)</f>
        <v>#VALUE!</v>
      </c>
      <c r="B84" s="489" t="str">
        <f ca="1">+IF(ISTEXT('Data Summary'!B84),'Data Summary'!B84,"")</f>
        <v/>
      </c>
      <c r="C84" s="516" t="e">
        <f ca="1">+VALUE('Data Summary'!C84)</f>
        <v>#VALUE!</v>
      </c>
      <c r="D84" s="517" t="e">
        <f ca="1">+IF(AND(ISNUMBER(OFFSET('Water Data'!$D$4,0,10*ROW('Water Data'!D78))),'Data Summary'!BS84="Yes"),100-OFFSET('Water Data'!$D$4,0,10*ROW('Water Data'!D78)),NA())</f>
        <v>#N/A</v>
      </c>
      <c r="E84" s="517" t="e">
        <f ca="1">+IF(AND(ISNUMBER(OFFSET('Water Data'!$D$6,0,10*ROW('Water Data'!D78))),'Data Summary'!BT84="Yes"),OFFSET('Water Data'!$D$6,0,10*ROW('Water Data'!D78)),NA())</f>
        <v>#N/A</v>
      </c>
      <c r="F84" s="517" t="e">
        <f ca="1">+IF(AND(ISNUMBER(OFFSET('Water Data'!$D$9,0,10*ROW('Water Data'!D78))),'Data Summary'!BU84="Yes"),OFFSET('Water Data'!$D$9,0,10*ROW('Water Data'!D78)),NA())</f>
        <v>#N/A</v>
      </c>
      <c r="G84" s="517" t="e">
        <f ca="1">+IF(AND(ISNUMBER(OFFSET('Water Data'!$E$4,0,10*ROW('Water Data'!E78))),'Data Summary'!BV84="Yes"),100-OFFSET('Water Data'!$E$4,0,10*ROW('Water Data'!E78)),NA())</f>
        <v>#N/A</v>
      </c>
      <c r="H84" s="517" t="e">
        <f ca="1">+IF(AND(ISNUMBER(OFFSET('Water Data'!$E$6,0,10*ROW('Water Data'!E78))),'Data Summary'!BW84="Yes"),OFFSET('Water Data'!$E$6,0,10*ROW('Water Data'!E78)),NA())</f>
        <v>#N/A</v>
      </c>
      <c r="I84" s="517" t="e">
        <f ca="1">+IF(AND(ISNUMBER(OFFSET('Water Data'!$E$9,0,10*ROW('Water Data'!E78))),'Data Summary'!BX84="Yes"),OFFSET('Water Data'!$E$9,0,10*ROW('Water Data'!E78)),NA())</f>
        <v>#N/A</v>
      </c>
      <c r="J84" s="517" t="e">
        <f ca="1">+IF(AND(ISNUMBER(OFFSET('Water Data'!$F$4,0,10*ROW('Water Data'!F78))),'Data Summary'!BY84="Yes"),100-OFFSET('Water Data'!$F$4,0,10*ROW('Water Data'!F78)),NA())</f>
        <v>#N/A</v>
      </c>
      <c r="K84" s="517" t="e">
        <f ca="1">+IF(AND(ISNUMBER(OFFSET('Water Data'!$F$6,0,10*ROW('Water Data'!F78))),'Data Summary'!BZ84="Yes"),OFFSET('Water Data'!$F$6,0,10*ROW('Water Data'!F78)),NA())</f>
        <v>#N/A</v>
      </c>
      <c r="L84" s="517" t="e">
        <f ca="1">+IF(AND(ISNUMBER(OFFSET('Water Data'!$F$9,0,10*ROW('Water Data'!F78))),'Data Summary'!CA84="Yes"),OFFSET('Water Data'!$F$9,0,10*ROW('Water Data'!F78)),NA())</f>
        <v>#N/A</v>
      </c>
      <c r="M84" s="517" t="e">
        <f ca="1">+IF(AND(ISNUMBER(OFFSET('Water Data'!$G$4,0,10*ROW('Water Data'!G78))),'Data Summary'!CB84="Yes"),100-OFFSET('Water Data'!$G$4,0,10*ROW('Water Data'!G78)),NA())</f>
        <v>#N/A</v>
      </c>
      <c r="N84" s="517" t="e">
        <f ca="1">+IF(AND(ISNUMBER(OFFSET('Water Data'!$G$6,0,10*ROW('Water Data'!G78))),'Data Summary'!CC84="Yes"),OFFSET('Water Data'!$G$6,0,10*ROW('Water Data'!G78)),NA())</f>
        <v>#N/A</v>
      </c>
      <c r="O84" s="517" t="e">
        <f ca="1">+IF(AND(ISNUMBER(OFFSET('Water Data'!$G$9,0,10*ROW('Water Data'!G78))),'Data Summary'!CD84="Yes"),OFFSET('Water Data'!$G$9,0,10*ROW('Water Data'!G78)),NA())</f>
        <v>#N/A</v>
      </c>
      <c r="P84" s="517" t="e">
        <f ca="1">+IF(AND(ISNUMBER(OFFSET('Water Data'!$H$4,0,10*ROW('Water Data'!H78))),'Data Summary'!CE84="Yes"),100-OFFSET('Water Data'!$H$4,0,10*ROW('Water Data'!H78)),NA())</f>
        <v>#N/A</v>
      </c>
      <c r="Q84" s="517" t="e">
        <f ca="1">+IF(AND(ISNUMBER(OFFSET('Water Data'!$H$6,0,10*ROW('Water Data'!H78))),'Data Summary'!CF84="Yes"),OFFSET('Water Data'!$H$6,0,10*ROW('Water Data'!H78)),NA())</f>
        <v>#N/A</v>
      </c>
      <c r="R84" s="517" t="e">
        <f ca="1">+IF(AND(ISNUMBER(OFFSET('Water Data'!$H$9,0,10*ROW('Water Data'!H78))),'Data Summary'!CG84="Yes"),OFFSET('Water Data'!$H$9,0,10*ROW('Water Data'!H78)),NA())</f>
        <v>#N/A</v>
      </c>
      <c r="S84" s="517" t="e">
        <f ca="1">+IF(AND(ISNUMBER(OFFSET('Water Data'!$I$4,0,10*ROW('Water Data'!I78))),'Data Summary'!CH84="Yes"),100-OFFSET('Water Data'!$I$4,0,10*ROW('Water Data'!I78)),NA())</f>
        <v>#N/A</v>
      </c>
      <c r="T84" s="517" t="e">
        <f ca="1">+IF(AND(ISNUMBER(OFFSET('Water Data'!$I$6,0,10*ROW('Water Data'!I78))),'Data Summary'!CI84="Yes"),OFFSET('Water Data'!$I$6,0,10*ROW('Water Data'!I78)),NA())</f>
        <v>#N/A</v>
      </c>
      <c r="U84" s="517" t="e">
        <f ca="1">+IF(AND(ISNUMBER(OFFSET('Water Data'!$I$9,0,10*ROW('Water Data'!I78))),'Data Summary'!CJ84="Yes"),OFFSET('Water Data'!$I$9,0,10*ROW('Water Data'!I78)),NA())</f>
        <v>#N/A</v>
      </c>
      <c r="V84" s="518" t="e">
        <f ca="1">+IF(AND(ISNUMBER(OFFSET('Sanitation Data'!$D$4,0,10*ROW('Sanitation Data'!D78))),'Data Summary'!CK84="Yes"),100-OFFSET('Sanitation Data'!$D$4,0,10*ROW('Sanitation Data'!D78)),NA())</f>
        <v>#N/A</v>
      </c>
      <c r="W84" s="518" t="e">
        <f ca="1">+IF(AND(ISNUMBER(OFFSET('Sanitation Data'!$D$6,0,10*ROW('Sanitation Data'!D78))),'Data Summary'!CL84="Yes"),OFFSET('Sanitation Data'!$D$6,0,10*ROW('Sanitation Data'!D78)),NA())</f>
        <v>#N/A</v>
      </c>
      <c r="X84" s="518" t="e">
        <f ca="1">+IF(AND(ISNUMBER(OFFSET('Sanitation Data'!$D$10,0,10*ROW('Sanitation Data'!D78))),'Data Summary'!CM84="Yes"),OFFSET('Sanitation Data'!$D$10,0,10*ROW('Sanitation Data'!D78)),NA())</f>
        <v>#N/A</v>
      </c>
      <c r="Y84" s="518" t="e">
        <f ca="1">+IF(AND(ISNUMBER(OFFSET('Sanitation Data'!$D$11,0,10*ROW('Sanitation Data'!D78))),'Data Summary'!CN84="Yes"),OFFSET('Sanitation Data'!$D$11,0,10*ROW('Sanitation Data'!D78)),NA())</f>
        <v>#N/A</v>
      </c>
      <c r="Z84" s="518" t="e">
        <f ca="1">+IF(AND(ISNUMBER(OFFSET('Sanitation Data'!$D$12,0,10*ROW('Sanitation Data'!D78))),'Data Summary'!CO84="Yes"),OFFSET('Sanitation Data'!$D$12,0,10*ROW('Sanitation Data'!D78)),NA())</f>
        <v>#N/A</v>
      </c>
      <c r="AA84" s="518" t="e">
        <f ca="1">+IF(AND(ISNUMBER(OFFSET('Sanitation Data'!$E$4,0,10*ROW('Sanitation Data'!E78))),'Data Summary'!CP84="Yes"),100-OFFSET('Sanitation Data'!$E$4,0,10*ROW('Sanitation Data'!E78)),NA())</f>
        <v>#N/A</v>
      </c>
      <c r="AB84" s="518" t="e">
        <f ca="1">+IF(AND(ISNUMBER(OFFSET('Sanitation Data'!$E$6,0,10*ROW('Sanitation Data'!E78))),'Data Summary'!CQ84="Yes"),OFFSET('Sanitation Data'!$E$6,0,10*ROW('Sanitation Data'!E78)),NA())</f>
        <v>#N/A</v>
      </c>
      <c r="AC84" s="518" t="e">
        <f ca="1">+IF(AND(ISNUMBER(OFFSET('Sanitation Data'!$E$10,0,10*ROW('Sanitation Data'!E78))),'Data Summary'!CR84="Yes"),OFFSET('Sanitation Data'!$E$10,0,10*ROW('Sanitation Data'!E78)),NA())</f>
        <v>#N/A</v>
      </c>
      <c r="AD84" s="518" t="e">
        <f ca="1">+IF(AND(ISNUMBER(OFFSET('Sanitation Data'!$E$11,0,10*ROW('Sanitation Data'!E78))),'Data Summary'!CS84="Yes"),OFFSET('Sanitation Data'!$E$11,0,10*ROW('Sanitation Data'!E78)),NA())</f>
        <v>#N/A</v>
      </c>
      <c r="AE84" s="518" t="e">
        <f ca="1">+IF(AND(ISNUMBER(OFFSET('Sanitation Data'!$E$12,0,10*ROW('Sanitation Data'!E78))),'Data Summary'!CT84="Yes"),OFFSET('Sanitation Data'!$E$12,0,10*ROW('Sanitation Data'!E78)),NA())</f>
        <v>#N/A</v>
      </c>
      <c r="AF84" s="518" t="e">
        <f ca="1">+IF(AND(ISNUMBER(OFFSET('Sanitation Data'!$F$4,0,10*ROW('Sanitation Data'!F78))),'Data Summary'!CU84="Yes"),100-OFFSET('Sanitation Data'!$F$4,0,10*ROW('Sanitation Data'!F78)),NA())</f>
        <v>#N/A</v>
      </c>
      <c r="AG84" s="518" t="e">
        <f ca="1">+IF(AND(ISNUMBER(OFFSET('Sanitation Data'!$F$6,0,10*ROW('Sanitation Data'!F78))),'Data Summary'!CV84="Yes"),OFFSET('Sanitation Data'!$F$6,0,10*ROW('Sanitation Data'!F78)),NA())</f>
        <v>#N/A</v>
      </c>
      <c r="AH84" s="518" t="e">
        <f ca="1">+IF(AND(ISNUMBER(OFFSET('Sanitation Data'!$F$10,0,10*ROW('Sanitation Data'!F78))),'Data Summary'!CW84="Yes"),OFFSET('Sanitation Data'!$F$10,0,10*ROW('Sanitation Data'!F78)),NA())</f>
        <v>#N/A</v>
      </c>
      <c r="AI84" s="518" t="e">
        <f ca="1">+IF(AND(ISNUMBER(OFFSET('Sanitation Data'!$F$11,0,10*ROW('Sanitation Data'!F78))),'Data Summary'!CX84="Yes"),OFFSET('Sanitation Data'!$F$11,0,10*ROW('Sanitation Data'!F78)),NA())</f>
        <v>#N/A</v>
      </c>
      <c r="AJ84" s="518" t="e">
        <f ca="1">+IF(AND(ISNUMBER(OFFSET('Sanitation Data'!$F$12,0,10*ROW('Sanitation Data'!F78))),'Data Summary'!CY84="Yes"),OFFSET('Sanitation Data'!$F$12,0,10*ROW('Sanitation Data'!F78)),NA())</f>
        <v>#N/A</v>
      </c>
      <c r="AK84" s="518" t="e">
        <f ca="1">+IF(AND(ISNUMBER(OFFSET('Sanitation Data'!$G$4,0,10*ROW('Sanitation Data'!G78))),'Data Summary'!CZ84="Yes"),100-OFFSET('Sanitation Data'!$G$4,0,10*ROW('Sanitation Data'!G78)),NA())</f>
        <v>#N/A</v>
      </c>
      <c r="AL84" s="518" t="e">
        <f ca="1">+IF(AND(ISNUMBER(OFFSET('Sanitation Data'!$G$6,0,10*ROW('Sanitation Data'!G78))),'Data Summary'!DA84="Yes"),OFFSET('Sanitation Data'!$G$6,0,10*ROW('Sanitation Data'!G78)),NA())</f>
        <v>#N/A</v>
      </c>
      <c r="AM84" s="518" t="e">
        <f ca="1">+IF(AND(ISNUMBER(OFFSET('Sanitation Data'!$G$10,0,10*ROW('Sanitation Data'!G78))),'Data Summary'!DB84="Yes"),OFFSET('Sanitation Data'!$G$10,0,10*ROW('Sanitation Data'!G78)),NA())</f>
        <v>#N/A</v>
      </c>
      <c r="AN84" s="518" t="e">
        <f ca="1">+IF(AND(ISNUMBER(OFFSET('Sanitation Data'!$G$11,0,10*ROW('Sanitation Data'!G78))),'Data Summary'!DC84="Yes"),OFFSET('Sanitation Data'!$G$11,0,10*ROW('Sanitation Data'!G78)),NA())</f>
        <v>#N/A</v>
      </c>
      <c r="AO84" s="518" t="e">
        <f ca="1">+IF(AND(ISNUMBER(OFFSET('Sanitation Data'!$G$12,0,10*ROW('Sanitation Data'!G78))),'Data Summary'!DD84="Yes"),OFFSET('Sanitation Data'!$G$12,0,10*ROW('Sanitation Data'!G78)),NA())</f>
        <v>#N/A</v>
      </c>
      <c r="AP84" s="518" t="e">
        <f ca="1">+IF(AND(ISNUMBER(OFFSET('Sanitation Data'!$H$4,0,10*ROW('Sanitation Data'!H78))),'Data Summary'!DE84="Yes"),100-OFFSET('Sanitation Data'!$H$4,0,10*ROW('Sanitation Data'!H78)),NA())</f>
        <v>#N/A</v>
      </c>
      <c r="AQ84" s="518" t="e">
        <f ca="1">+IF(AND(ISNUMBER(OFFSET('Sanitation Data'!$H$6,0,10*ROW('Sanitation Data'!H78))),'Data Summary'!DF84="Yes"),OFFSET('Sanitation Data'!$H$6,0,10*ROW('Sanitation Data'!H78)),NA())</f>
        <v>#N/A</v>
      </c>
      <c r="AR84" s="518" t="e">
        <f ca="1">+IF(AND(ISNUMBER(OFFSET('Sanitation Data'!$H$10,0,10*ROW('Sanitation Data'!H78))),'Data Summary'!DG84="Yes"),OFFSET('Sanitation Data'!$H$10,0,10*ROW('Sanitation Data'!H78)),NA())</f>
        <v>#N/A</v>
      </c>
      <c r="AS84" s="518" t="e">
        <f ca="1">+IF(AND(ISNUMBER(OFFSET('Sanitation Data'!$H$11,0,10*ROW('Sanitation Data'!H78))),'Data Summary'!DH84="Yes"),OFFSET('Sanitation Data'!$H$11,0,10*ROW('Sanitation Data'!H78)),NA())</f>
        <v>#N/A</v>
      </c>
      <c r="AT84" s="518" t="e">
        <f ca="1">+IF(AND(ISNUMBER(OFFSET('Sanitation Data'!$H$12,0,10*ROW('Sanitation Data'!H78))),'Data Summary'!DI84="Yes"),OFFSET('Sanitation Data'!$H$12,0,10*ROW('Sanitation Data'!H78)),NA())</f>
        <v>#N/A</v>
      </c>
      <c r="AU84" s="518" t="e">
        <f ca="1">+IF(AND(ISNUMBER(OFFSET('Sanitation Data'!$I$4,0,10*ROW('Sanitation Data'!I78))),'Data Summary'!DJ84="Yes"),100-OFFSET('Sanitation Data'!$I$4,0,10*ROW('Sanitation Data'!I78)),NA())</f>
        <v>#N/A</v>
      </c>
      <c r="AV84" s="518" t="e">
        <f ca="1">+IF(AND(ISNUMBER(OFFSET('Sanitation Data'!$I$6,0,10*ROW('Sanitation Data'!I78))),'Data Summary'!DK84="Yes"),OFFSET('Sanitation Data'!$I$6,0,10*ROW('Sanitation Data'!I78)),NA())</f>
        <v>#N/A</v>
      </c>
      <c r="AW84" s="518" t="e">
        <f ca="1">+IF(AND(ISNUMBER(OFFSET('Sanitation Data'!$I$10,0,10*ROW('Sanitation Data'!I78))),'Data Summary'!DL84="Yes"),OFFSET('Sanitation Data'!$I$10,0,10*ROW('Sanitation Data'!I78)),NA())</f>
        <v>#N/A</v>
      </c>
      <c r="AX84" s="518" t="e">
        <f ca="1">+IF(AND(ISNUMBER(OFFSET('Sanitation Data'!$I$11,0,10*ROW('Sanitation Data'!I78))),'Data Summary'!DM84="Yes"),OFFSET('Sanitation Data'!$I$11,0,10*ROW('Sanitation Data'!I78)),NA())</f>
        <v>#N/A</v>
      </c>
      <c r="AY84" s="518" t="e">
        <f ca="1">+IF(AND(ISNUMBER(OFFSET('Sanitation Data'!$I$12,0,10*ROW('Sanitation Data'!I78))),'Data Summary'!DN84="Yes"),OFFSET('Sanitation Data'!$I$12,0,10*ROW('Sanitation Data'!I78)),NA())</f>
        <v>#N/A</v>
      </c>
      <c r="AZ84" s="519" t="e">
        <f ca="1">+IF(AND(ISNUMBER(OFFSET('Hygiene Data'!$D$5,0,10*ROW('Hygiene Data'!D78))),'Data Summary'!DO84="Yes"),OFFSET('Hygiene Data'!$D$5,0,10*ROW('Hygiene Data'!D78)),NA())</f>
        <v>#N/A</v>
      </c>
      <c r="BA84" s="519" t="e">
        <f ca="1">+IF(AND(ISNUMBER(OFFSET('Hygiene Data'!$D$7,0,10*ROW('Hygiene Data'!D78))),'Data Summary'!DP84="Yes"),OFFSET('Hygiene Data'!$D$7,0,10*ROW('Hygiene Data'!D78)),NA())</f>
        <v>#N/A</v>
      </c>
      <c r="BB84" s="519" t="e">
        <f ca="1">+IF(AND(ISNUMBER(OFFSET('Hygiene Data'!$D$9,0,10*ROW('Hygiene Data'!D78))),'Data Summary'!DQ84="Yes"),OFFSET('Hygiene Data'!$D$9,0,10*ROW('Hygiene Data'!D78)),NA())</f>
        <v>#N/A</v>
      </c>
      <c r="BC84" s="519" t="e">
        <f ca="1">+IF(AND(ISNUMBER(OFFSET('Hygiene Data'!$E$5,0,10*ROW('Hygiene Data'!E78))),'Data Summary'!DR84="Yes"),OFFSET('Hygiene Data'!$E$5,0,10*ROW('Hygiene Data'!E78)),NA())</f>
        <v>#N/A</v>
      </c>
      <c r="BD84" s="519" t="e">
        <f ca="1">+IF(AND(ISNUMBER(OFFSET('Hygiene Data'!$E$7,0,10*ROW('Hygiene Data'!E78))),'Data Summary'!DS84="Yes"),OFFSET('Hygiene Data'!$E$7,0,10*ROW('Hygiene Data'!E78)),NA())</f>
        <v>#N/A</v>
      </c>
      <c r="BE84" s="519" t="e">
        <f ca="1">+IF(AND(ISNUMBER(OFFSET('Hygiene Data'!$E$9,0,10*ROW('Hygiene Data'!E78))),'Data Summary'!DT84="Yes"),OFFSET('Hygiene Data'!$E$9,0,10*ROW('Hygiene Data'!E78)),NA())</f>
        <v>#N/A</v>
      </c>
      <c r="BF84" s="519" t="e">
        <f ca="1">+IF(AND(ISNUMBER(OFFSET('Hygiene Data'!$F$5,0,10*ROW('Hygiene Data'!F78))),'Data Summary'!DU84="Yes"),OFFSET('Hygiene Data'!$F$5,0,10*ROW('Hygiene Data'!F78)),NA())</f>
        <v>#N/A</v>
      </c>
      <c r="BG84" s="519" t="e">
        <f ca="1">+IF(AND(ISNUMBER(OFFSET('Hygiene Data'!$F$7,0,10*ROW('Hygiene Data'!F78))),'Data Summary'!DV84="Yes"),OFFSET('Hygiene Data'!$F$7,0,10*ROW('Hygiene Data'!F78)),NA())</f>
        <v>#N/A</v>
      </c>
      <c r="BH84" s="519" t="e">
        <f ca="1">+IF(AND(ISNUMBER(OFFSET('Hygiene Data'!$F$9,0,10*ROW('Hygiene Data'!F78))),'Data Summary'!DW84="Yes"),OFFSET('Hygiene Data'!$F$9,0,10*ROW('Hygiene Data'!F78)),NA())</f>
        <v>#N/A</v>
      </c>
      <c r="BI84" s="519" t="e">
        <f ca="1">+IF(AND(ISNUMBER(OFFSET('Hygiene Data'!$G$5,0,10*ROW('Hygiene Data'!G78))),'Data Summary'!DX84="Yes"),OFFSET('Hygiene Data'!$G$5,0,10*ROW('Hygiene Data'!G78)),NA())</f>
        <v>#N/A</v>
      </c>
      <c r="BJ84" s="519" t="e">
        <f ca="1">+IF(AND(ISNUMBER(OFFSET('Hygiene Data'!$G$7,0,10*ROW('Hygiene Data'!G78))),'Data Summary'!DY84="Yes"),OFFSET('Hygiene Data'!$G$7,0,10*ROW('Hygiene Data'!G78)),NA())</f>
        <v>#N/A</v>
      </c>
      <c r="BK84" s="519" t="e">
        <f ca="1">+IF(AND(ISNUMBER(OFFSET('Hygiene Data'!$G$9,0,10*ROW('Hygiene Data'!G78))),'Data Summary'!DZ84="Yes"),OFFSET('Hygiene Data'!$G$9,0,10*ROW('Hygiene Data'!G78)),NA())</f>
        <v>#N/A</v>
      </c>
      <c r="BL84" s="519" t="e">
        <f ca="1">+IF(AND(ISNUMBER(OFFSET('Hygiene Data'!$H$5,0,10*ROW('Hygiene Data'!H78))),'Data Summary'!EA84="Yes"),OFFSET('Hygiene Data'!$H$5,0,10*ROW('Hygiene Data'!H78)),NA())</f>
        <v>#N/A</v>
      </c>
      <c r="BM84" s="519" t="e">
        <f ca="1">+IF(AND(ISNUMBER(OFFSET('Hygiene Data'!$H$7,0,10*ROW('Hygiene Data'!H78))),'Data Summary'!EB84="Yes"),OFFSET('Hygiene Data'!$H$7,0,10*ROW('Hygiene Data'!H78)),NA())</f>
        <v>#N/A</v>
      </c>
      <c r="BN84" s="519" t="e">
        <f ca="1">+IF(AND(ISNUMBER(OFFSET('Hygiene Data'!$H$9,0,10*ROW('Hygiene Data'!H78))),'Data Summary'!EC84="Yes"),OFFSET('Hygiene Data'!$H$9,0,10*ROW('Hygiene Data'!H78)),NA())</f>
        <v>#N/A</v>
      </c>
      <c r="BO84" s="519" t="e">
        <f ca="1">+IF(AND(ISNUMBER(OFFSET('Hygiene Data'!$I$5,0,10*ROW('Hygiene Data'!I78))),'Data Summary'!ED84="Yes"),OFFSET('Hygiene Data'!$I$5,0,10*ROW('Hygiene Data'!I78)),NA())</f>
        <v>#N/A</v>
      </c>
      <c r="BP84" s="519" t="e">
        <f ca="1">+IF(AND(ISNUMBER(OFFSET('Hygiene Data'!$I$7,0,10*ROW('Hygiene Data'!I78))),'Data Summary'!EE84="Yes"),OFFSET('Hygiene Data'!$I$7,0,10*ROW('Hygiene Data'!I78)),NA())</f>
        <v>#N/A</v>
      </c>
      <c r="BQ84" s="519" t="e">
        <f ca="1">+IF(AND(ISNUMBER(OFFSET('Hygiene Data'!$I$9,0,10*ROW('Hygiene Data'!I78))),'Data Summary'!EF84="Yes"),OFFSET('Hygiene Data'!$I$9,0,10*ROW('Hygiene Data'!I78)),NA())</f>
        <v>#N/A</v>
      </c>
    </row>
    <row r="85" spans="1:69" x14ac:dyDescent="0.25">
      <c r="A85" s="515" t="e">
        <f ca="1">+RIGHT('Data Summary'!A85,LEN('Data Summary'!A85)-9)</f>
        <v>#VALUE!</v>
      </c>
      <c r="B85" s="489" t="str">
        <f ca="1">+IF(ISTEXT('Data Summary'!B85),'Data Summary'!B85,"")</f>
        <v/>
      </c>
      <c r="C85" s="516" t="e">
        <f ca="1">+VALUE('Data Summary'!C85)</f>
        <v>#VALUE!</v>
      </c>
      <c r="D85" s="517" t="e">
        <f ca="1">+IF(AND(ISNUMBER(OFFSET('Water Data'!$D$4,0,10*ROW('Water Data'!D79))),'Data Summary'!BS85="Yes"),100-OFFSET('Water Data'!$D$4,0,10*ROW('Water Data'!D79)),NA())</f>
        <v>#N/A</v>
      </c>
      <c r="E85" s="517" t="e">
        <f ca="1">+IF(AND(ISNUMBER(OFFSET('Water Data'!$D$6,0,10*ROW('Water Data'!D79))),'Data Summary'!BT85="Yes"),OFFSET('Water Data'!$D$6,0,10*ROW('Water Data'!D79)),NA())</f>
        <v>#N/A</v>
      </c>
      <c r="F85" s="517" t="e">
        <f ca="1">+IF(AND(ISNUMBER(OFFSET('Water Data'!$D$9,0,10*ROW('Water Data'!D79))),'Data Summary'!BU85="Yes"),OFFSET('Water Data'!$D$9,0,10*ROW('Water Data'!D79)),NA())</f>
        <v>#N/A</v>
      </c>
      <c r="G85" s="517" t="e">
        <f ca="1">+IF(AND(ISNUMBER(OFFSET('Water Data'!$E$4,0,10*ROW('Water Data'!E79))),'Data Summary'!BV85="Yes"),100-OFFSET('Water Data'!$E$4,0,10*ROW('Water Data'!E79)),NA())</f>
        <v>#N/A</v>
      </c>
      <c r="H85" s="517" t="e">
        <f ca="1">+IF(AND(ISNUMBER(OFFSET('Water Data'!$E$6,0,10*ROW('Water Data'!E79))),'Data Summary'!BW85="Yes"),OFFSET('Water Data'!$E$6,0,10*ROW('Water Data'!E79)),NA())</f>
        <v>#N/A</v>
      </c>
      <c r="I85" s="517" t="e">
        <f ca="1">+IF(AND(ISNUMBER(OFFSET('Water Data'!$E$9,0,10*ROW('Water Data'!E79))),'Data Summary'!BX85="Yes"),OFFSET('Water Data'!$E$9,0,10*ROW('Water Data'!E79)),NA())</f>
        <v>#N/A</v>
      </c>
      <c r="J85" s="517" t="e">
        <f ca="1">+IF(AND(ISNUMBER(OFFSET('Water Data'!$F$4,0,10*ROW('Water Data'!F79))),'Data Summary'!BY85="Yes"),100-OFFSET('Water Data'!$F$4,0,10*ROW('Water Data'!F79)),NA())</f>
        <v>#N/A</v>
      </c>
      <c r="K85" s="517" t="e">
        <f ca="1">+IF(AND(ISNUMBER(OFFSET('Water Data'!$F$6,0,10*ROW('Water Data'!F79))),'Data Summary'!BZ85="Yes"),OFFSET('Water Data'!$F$6,0,10*ROW('Water Data'!F79)),NA())</f>
        <v>#N/A</v>
      </c>
      <c r="L85" s="517" t="e">
        <f ca="1">+IF(AND(ISNUMBER(OFFSET('Water Data'!$F$9,0,10*ROW('Water Data'!F79))),'Data Summary'!CA85="Yes"),OFFSET('Water Data'!$F$9,0,10*ROW('Water Data'!F79)),NA())</f>
        <v>#N/A</v>
      </c>
      <c r="M85" s="517" t="e">
        <f ca="1">+IF(AND(ISNUMBER(OFFSET('Water Data'!$G$4,0,10*ROW('Water Data'!G79))),'Data Summary'!CB85="Yes"),100-OFFSET('Water Data'!$G$4,0,10*ROW('Water Data'!G79)),NA())</f>
        <v>#N/A</v>
      </c>
      <c r="N85" s="517" t="e">
        <f ca="1">+IF(AND(ISNUMBER(OFFSET('Water Data'!$G$6,0,10*ROW('Water Data'!G79))),'Data Summary'!CC85="Yes"),OFFSET('Water Data'!$G$6,0,10*ROW('Water Data'!G79)),NA())</f>
        <v>#N/A</v>
      </c>
      <c r="O85" s="517" t="e">
        <f ca="1">+IF(AND(ISNUMBER(OFFSET('Water Data'!$G$9,0,10*ROW('Water Data'!G79))),'Data Summary'!CD85="Yes"),OFFSET('Water Data'!$G$9,0,10*ROW('Water Data'!G79)),NA())</f>
        <v>#N/A</v>
      </c>
      <c r="P85" s="517" t="e">
        <f ca="1">+IF(AND(ISNUMBER(OFFSET('Water Data'!$H$4,0,10*ROW('Water Data'!H79))),'Data Summary'!CE85="Yes"),100-OFFSET('Water Data'!$H$4,0,10*ROW('Water Data'!H79)),NA())</f>
        <v>#N/A</v>
      </c>
      <c r="Q85" s="517" t="e">
        <f ca="1">+IF(AND(ISNUMBER(OFFSET('Water Data'!$H$6,0,10*ROW('Water Data'!H79))),'Data Summary'!CF85="Yes"),OFFSET('Water Data'!$H$6,0,10*ROW('Water Data'!H79)),NA())</f>
        <v>#N/A</v>
      </c>
      <c r="R85" s="517" t="e">
        <f ca="1">+IF(AND(ISNUMBER(OFFSET('Water Data'!$H$9,0,10*ROW('Water Data'!H79))),'Data Summary'!CG85="Yes"),OFFSET('Water Data'!$H$9,0,10*ROW('Water Data'!H79)),NA())</f>
        <v>#N/A</v>
      </c>
      <c r="S85" s="517" t="e">
        <f ca="1">+IF(AND(ISNUMBER(OFFSET('Water Data'!$I$4,0,10*ROW('Water Data'!I79))),'Data Summary'!CH85="Yes"),100-OFFSET('Water Data'!$I$4,0,10*ROW('Water Data'!I79)),NA())</f>
        <v>#N/A</v>
      </c>
      <c r="T85" s="517" t="e">
        <f ca="1">+IF(AND(ISNUMBER(OFFSET('Water Data'!$I$6,0,10*ROW('Water Data'!I79))),'Data Summary'!CI85="Yes"),OFFSET('Water Data'!$I$6,0,10*ROW('Water Data'!I79)),NA())</f>
        <v>#N/A</v>
      </c>
      <c r="U85" s="517" t="e">
        <f ca="1">+IF(AND(ISNUMBER(OFFSET('Water Data'!$I$9,0,10*ROW('Water Data'!I79))),'Data Summary'!CJ85="Yes"),OFFSET('Water Data'!$I$9,0,10*ROW('Water Data'!I79)),NA())</f>
        <v>#N/A</v>
      </c>
      <c r="V85" s="518" t="e">
        <f ca="1">+IF(AND(ISNUMBER(OFFSET('Sanitation Data'!$D$4,0,10*ROW('Sanitation Data'!D79))),'Data Summary'!CK85="Yes"),100-OFFSET('Sanitation Data'!$D$4,0,10*ROW('Sanitation Data'!D79)),NA())</f>
        <v>#N/A</v>
      </c>
      <c r="W85" s="518" t="e">
        <f ca="1">+IF(AND(ISNUMBER(OFFSET('Sanitation Data'!$D$6,0,10*ROW('Sanitation Data'!D79))),'Data Summary'!CL85="Yes"),OFFSET('Sanitation Data'!$D$6,0,10*ROW('Sanitation Data'!D79)),NA())</f>
        <v>#N/A</v>
      </c>
      <c r="X85" s="518" t="e">
        <f ca="1">+IF(AND(ISNUMBER(OFFSET('Sanitation Data'!$D$10,0,10*ROW('Sanitation Data'!D79))),'Data Summary'!CM85="Yes"),OFFSET('Sanitation Data'!$D$10,0,10*ROW('Sanitation Data'!D79)),NA())</f>
        <v>#N/A</v>
      </c>
      <c r="Y85" s="518" t="e">
        <f ca="1">+IF(AND(ISNUMBER(OFFSET('Sanitation Data'!$D$11,0,10*ROW('Sanitation Data'!D79))),'Data Summary'!CN85="Yes"),OFFSET('Sanitation Data'!$D$11,0,10*ROW('Sanitation Data'!D79)),NA())</f>
        <v>#N/A</v>
      </c>
      <c r="Z85" s="518" t="e">
        <f ca="1">+IF(AND(ISNUMBER(OFFSET('Sanitation Data'!$D$12,0,10*ROW('Sanitation Data'!D79))),'Data Summary'!CO85="Yes"),OFFSET('Sanitation Data'!$D$12,0,10*ROW('Sanitation Data'!D79)),NA())</f>
        <v>#N/A</v>
      </c>
      <c r="AA85" s="518" t="e">
        <f ca="1">+IF(AND(ISNUMBER(OFFSET('Sanitation Data'!$E$4,0,10*ROW('Sanitation Data'!E79))),'Data Summary'!CP85="Yes"),100-OFFSET('Sanitation Data'!$E$4,0,10*ROW('Sanitation Data'!E79)),NA())</f>
        <v>#N/A</v>
      </c>
      <c r="AB85" s="518" t="e">
        <f ca="1">+IF(AND(ISNUMBER(OFFSET('Sanitation Data'!$E$6,0,10*ROW('Sanitation Data'!E79))),'Data Summary'!CQ85="Yes"),OFFSET('Sanitation Data'!$E$6,0,10*ROW('Sanitation Data'!E79)),NA())</f>
        <v>#N/A</v>
      </c>
      <c r="AC85" s="518" t="e">
        <f ca="1">+IF(AND(ISNUMBER(OFFSET('Sanitation Data'!$E$10,0,10*ROW('Sanitation Data'!E79))),'Data Summary'!CR85="Yes"),OFFSET('Sanitation Data'!$E$10,0,10*ROW('Sanitation Data'!E79)),NA())</f>
        <v>#N/A</v>
      </c>
      <c r="AD85" s="518" t="e">
        <f ca="1">+IF(AND(ISNUMBER(OFFSET('Sanitation Data'!$E$11,0,10*ROW('Sanitation Data'!E79))),'Data Summary'!CS85="Yes"),OFFSET('Sanitation Data'!$E$11,0,10*ROW('Sanitation Data'!E79)),NA())</f>
        <v>#N/A</v>
      </c>
      <c r="AE85" s="518" t="e">
        <f ca="1">+IF(AND(ISNUMBER(OFFSET('Sanitation Data'!$E$12,0,10*ROW('Sanitation Data'!E79))),'Data Summary'!CT85="Yes"),OFFSET('Sanitation Data'!$E$12,0,10*ROW('Sanitation Data'!E79)),NA())</f>
        <v>#N/A</v>
      </c>
      <c r="AF85" s="518" t="e">
        <f ca="1">+IF(AND(ISNUMBER(OFFSET('Sanitation Data'!$F$4,0,10*ROW('Sanitation Data'!F79))),'Data Summary'!CU85="Yes"),100-OFFSET('Sanitation Data'!$F$4,0,10*ROW('Sanitation Data'!F79)),NA())</f>
        <v>#N/A</v>
      </c>
      <c r="AG85" s="518" t="e">
        <f ca="1">+IF(AND(ISNUMBER(OFFSET('Sanitation Data'!$F$6,0,10*ROW('Sanitation Data'!F79))),'Data Summary'!CV85="Yes"),OFFSET('Sanitation Data'!$F$6,0,10*ROW('Sanitation Data'!F79)),NA())</f>
        <v>#N/A</v>
      </c>
      <c r="AH85" s="518" t="e">
        <f ca="1">+IF(AND(ISNUMBER(OFFSET('Sanitation Data'!$F$10,0,10*ROW('Sanitation Data'!F79))),'Data Summary'!CW85="Yes"),OFFSET('Sanitation Data'!$F$10,0,10*ROW('Sanitation Data'!F79)),NA())</f>
        <v>#N/A</v>
      </c>
      <c r="AI85" s="518" t="e">
        <f ca="1">+IF(AND(ISNUMBER(OFFSET('Sanitation Data'!$F$11,0,10*ROW('Sanitation Data'!F79))),'Data Summary'!CX85="Yes"),OFFSET('Sanitation Data'!$F$11,0,10*ROW('Sanitation Data'!F79)),NA())</f>
        <v>#N/A</v>
      </c>
      <c r="AJ85" s="518" t="e">
        <f ca="1">+IF(AND(ISNUMBER(OFFSET('Sanitation Data'!$F$12,0,10*ROW('Sanitation Data'!F79))),'Data Summary'!CY85="Yes"),OFFSET('Sanitation Data'!$F$12,0,10*ROW('Sanitation Data'!F79)),NA())</f>
        <v>#N/A</v>
      </c>
      <c r="AK85" s="518" t="e">
        <f ca="1">+IF(AND(ISNUMBER(OFFSET('Sanitation Data'!$G$4,0,10*ROW('Sanitation Data'!G79))),'Data Summary'!CZ85="Yes"),100-OFFSET('Sanitation Data'!$G$4,0,10*ROW('Sanitation Data'!G79)),NA())</f>
        <v>#N/A</v>
      </c>
      <c r="AL85" s="518" t="e">
        <f ca="1">+IF(AND(ISNUMBER(OFFSET('Sanitation Data'!$G$6,0,10*ROW('Sanitation Data'!G79))),'Data Summary'!DA85="Yes"),OFFSET('Sanitation Data'!$G$6,0,10*ROW('Sanitation Data'!G79)),NA())</f>
        <v>#N/A</v>
      </c>
      <c r="AM85" s="518" t="e">
        <f ca="1">+IF(AND(ISNUMBER(OFFSET('Sanitation Data'!$G$10,0,10*ROW('Sanitation Data'!G79))),'Data Summary'!DB85="Yes"),OFFSET('Sanitation Data'!$G$10,0,10*ROW('Sanitation Data'!G79)),NA())</f>
        <v>#N/A</v>
      </c>
      <c r="AN85" s="518" t="e">
        <f ca="1">+IF(AND(ISNUMBER(OFFSET('Sanitation Data'!$G$11,0,10*ROW('Sanitation Data'!G79))),'Data Summary'!DC85="Yes"),OFFSET('Sanitation Data'!$G$11,0,10*ROW('Sanitation Data'!G79)),NA())</f>
        <v>#N/A</v>
      </c>
      <c r="AO85" s="518" t="e">
        <f ca="1">+IF(AND(ISNUMBER(OFFSET('Sanitation Data'!$G$12,0,10*ROW('Sanitation Data'!G79))),'Data Summary'!DD85="Yes"),OFFSET('Sanitation Data'!$G$12,0,10*ROW('Sanitation Data'!G79)),NA())</f>
        <v>#N/A</v>
      </c>
      <c r="AP85" s="518" t="e">
        <f ca="1">+IF(AND(ISNUMBER(OFFSET('Sanitation Data'!$H$4,0,10*ROW('Sanitation Data'!H79))),'Data Summary'!DE85="Yes"),100-OFFSET('Sanitation Data'!$H$4,0,10*ROW('Sanitation Data'!H79)),NA())</f>
        <v>#N/A</v>
      </c>
      <c r="AQ85" s="518" t="e">
        <f ca="1">+IF(AND(ISNUMBER(OFFSET('Sanitation Data'!$H$6,0,10*ROW('Sanitation Data'!H79))),'Data Summary'!DF85="Yes"),OFFSET('Sanitation Data'!$H$6,0,10*ROW('Sanitation Data'!H79)),NA())</f>
        <v>#N/A</v>
      </c>
      <c r="AR85" s="518" t="e">
        <f ca="1">+IF(AND(ISNUMBER(OFFSET('Sanitation Data'!$H$10,0,10*ROW('Sanitation Data'!H79))),'Data Summary'!DG85="Yes"),OFFSET('Sanitation Data'!$H$10,0,10*ROW('Sanitation Data'!H79)),NA())</f>
        <v>#N/A</v>
      </c>
      <c r="AS85" s="518" t="e">
        <f ca="1">+IF(AND(ISNUMBER(OFFSET('Sanitation Data'!$H$11,0,10*ROW('Sanitation Data'!H79))),'Data Summary'!DH85="Yes"),OFFSET('Sanitation Data'!$H$11,0,10*ROW('Sanitation Data'!H79)),NA())</f>
        <v>#N/A</v>
      </c>
      <c r="AT85" s="518" t="e">
        <f ca="1">+IF(AND(ISNUMBER(OFFSET('Sanitation Data'!$H$12,0,10*ROW('Sanitation Data'!H79))),'Data Summary'!DI85="Yes"),OFFSET('Sanitation Data'!$H$12,0,10*ROW('Sanitation Data'!H79)),NA())</f>
        <v>#N/A</v>
      </c>
      <c r="AU85" s="518" t="e">
        <f ca="1">+IF(AND(ISNUMBER(OFFSET('Sanitation Data'!$I$4,0,10*ROW('Sanitation Data'!I79))),'Data Summary'!DJ85="Yes"),100-OFFSET('Sanitation Data'!$I$4,0,10*ROW('Sanitation Data'!I79)),NA())</f>
        <v>#N/A</v>
      </c>
      <c r="AV85" s="518" t="e">
        <f ca="1">+IF(AND(ISNUMBER(OFFSET('Sanitation Data'!$I$6,0,10*ROW('Sanitation Data'!I79))),'Data Summary'!DK85="Yes"),OFFSET('Sanitation Data'!$I$6,0,10*ROW('Sanitation Data'!I79)),NA())</f>
        <v>#N/A</v>
      </c>
      <c r="AW85" s="518" t="e">
        <f ca="1">+IF(AND(ISNUMBER(OFFSET('Sanitation Data'!$I$10,0,10*ROW('Sanitation Data'!I79))),'Data Summary'!DL85="Yes"),OFFSET('Sanitation Data'!$I$10,0,10*ROW('Sanitation Data'!I79)),NA())</f>
        <v>#N/A</v>
      </c>
      <c r="AX85" s="518" t="e">
        <f ca="1">+IF(AND(ISNUMBER(OFFSET('Sanitation Data'!$I$11,0,10*ROW('Sanitation Data'!I79))),'Data Summary'!DM85="Yes"),OFFSET('Sanitation Data'!$I$11,0,10*ROW('Sanitation Data'!I79)),NA())</f>
        <v>#N/A</v>
      </c>
      <c r="AY85" s="518" t="e">
        <f ca="1">+IF(AND(ISNUMBER(OFFSET('Sanitation Data'!$I$12,0,10*ROW('Sanitation Data'!I79))),'Data Summary'!DN85="Yes"),OFFSET('Sanitation Data'!$I$12,0,10*ROW('Sanitation Data'!I79)),NA())</f>
        <v>#N/A</v>
      </c>
      <c r="AZ85" s="519" t="e">
        <f ca="1">+IF(AND(ISNUMBER(OFFSET('Hygiene Data'!$D$5,0,10*ROW('Hygiene Data'!D79))),'Data Summary'!DO85="Yes"),OFFSET('Hygiene Data'!$D$5,0,10*ROW('Hygiene Data'!D79)),NA())</f>
        <v>#N/A</v>
      </c>
      <c r="BA85" s="519" t="e">
        <f ca="1">+IF(AND(ISNUMBER(OFFSET('Hygiene Data'!$D$7,0,10*ROW('Hygiene Data'!D79))),'Data Summary'!DP85="Yes"),OFFSET('Hygiene Data'!$D$7,0,10*ROW('Hygiene Data'!D79)),NA())</f>
        <v>#N/A</v>
      </c>
      <c r="BB85" s="519" t="e">
        <f ca="1">+IF(AND(ISNUMBER(OFFSET('Hygiene Data'!$D$9,0,10*ROW('Hygiene Data'!D79))),'Data Summary'!DQ85="Yes"),OFFSET('Hygiene Data'!$D$9,0,10*ROW('Hygiene Data'!D79)),NA())</f>
        <v>#N/A</v>
      </c>
      <c r="BC85" s="519" t="e">
        <f ca="1">+IF(AND(ISNUMBER(OFFSET('Hygiene Data'!$E$5,0,10*ROW('Hygiene Data'!E79))),'Data Summary'!DR85="Yes"),OFFSET('Hygiene Data'!$E$5,0,10*ROW('Hygiene Data'!E79)),NA())</f>
        <v>#N/A</v>
      </c>
      <c r="BD85" s="519" t="e">
        <f ca="1">+IF(AND(ISNUMBER(OFFSET('Hygiene Data'!$E$7,0,10*ROW('Hygiene Data'!E79))),'Data Summary'!DS85="Yes"),OFFSET('Hygiene Data'!$E$7,0,10*ROW('Hygiene Data'!E79)),NA())</f>
        <v>#N/A</v>
      </c>
      <c r="BE85" s="519" t="e">
        <f ca="1">+IF(AND(ISNUMBER(OFFSET('Hygiene Data'!$E$9,0,10*ROW('Hygiene Data'!E79))),'Data Summary'!DT85="Yes"),OFFSET('Hygiene Data'!$E$9,0,10*ROW('Hygiene Data'!E79)),NA())</f>
        <v>#N/A</v>
      </c>
      <c r="BF85" s="519" t="e">
        <f ca="1">+IF(AND(ISNUMBER(OFFSET('Hygiene Data'!$F$5,0,10*ROW('Hygiene Data'!F79))),'Data Summary'!DU85="Yes"),OFFSET('Hygiene Data'!$F$5,0,10*ROW('Hygiene Data'!F79)),NA())</f>
        <v>#N/A</v>
      </c>
      <c r="BG85" s="519" t="e">
        <f ca="1">+IF(AND(ISNUMBER(OFFSET('Hygiene Data'!$F$7,0,10*ROW('Hygiene Data'!F79))),'Data Summary'!DV85="Yes"),OFFSET('Hygiene Data'!$F$7,0,10*ROW('Hygiene Data'!F79)),NA())</f>
        <v>#N/A</v>
      </c>
      <c r="BH85" s="519" t="e">
        <f ca="1">+IF(AND(ISNUMBER(OFFSET('Hygiene Data'!$F$9,0,10*ROW('Hygiene Data'!F79))),'Data Summary'!DW85="Yes"),OFFSET('Hygiene Data'!$F$9,0,10*ROW('Hygiene Data'!F79)),NA())</f>
        <v>#N/A</v>
      </c>
      <c r="BI85" s="519" t="e">
        <f ca="1">+IF(AND(ISNUMBER(OFFSET('Hygiene Data'!$G$5,0,10*ROW('Hygiene Data'!G79))),'Data Summary'!DX85="Yes"),OFFSET('Hygiene Data'!$G$5,0,10*ROW('Hygiene Data'!G79)),NA())</f>
        <v>#N/A</v>
      </c>
      <c r="BJ85" s="519" t="e">
        <f ca="1">+IF(AND(ISNUMBER(OFFSET('Hygiene Data'!$G$7,0,10*ROW('Hygiene Data'!G79))),'Data Summary'!DY85="Yes"),OFFSET('Hygiene Data'!$G$7,0,10*ROW('Hygiene Data'!G79)),NA())</f>
        <v>#N/A</v>
      </c>
      <c r="BK85" s="519" t="e">
        <f ca="1">+IF(AND(ISNUMBER(OFFSET('Hygiene Data'!$G$9,0,10*ROW('Hygiene Data'!G79))),'Data Summary'!DZ85="Yes"),OFFSET('Hygiene Data'!$G$9,0,10*ROW('Hygiene Data'!G79)),NA())</f>
        <v>#N/A</v>
      </c>
      <c r="BL85" s="519" t="e">
        <f ca="1">+IF(AND(ISNUMBER(OFFSET('Hygiene Data'!$H$5,0,10*ROW('Hygiene Data'!H79))),'Data Summary'!EA85="Yes"),OFFSET('Hygiene Data'!$H$5,0,10*ROW('Hygiene Data'!H79)),NA())</f>
        <v>#N/A</v>
      </c>
      <c r="BM85" s="519" t="e">
        <f ca="1">+IF(AND(ISNUMBER(OFFSET('Hygiene Data'!$H$7,0,10*ROW('Hygiene Data'!H79))),'Data Summary'!EB85="Yes"),OFFSET('Hygiene Data'!$H$7,0,10*ROW('Hygiene Data'!H79)),NA())</f>
        <v>#N/A</v>
      </c>
      <c r="BN85" s="519" t="e">
        <f ca="1">+IF(AND(ISNUMBER(OFFSET('Hygiene Data'!$H$9,0,10*ROW('Hygiene Data'!H79))),'Data Summary'!EC85="Yes"),OFFSET('Hygiene Data'!$H$9,0,10*ROW('Hygiene Data'!H79)),NA())</f>
        <v>#N/A</v>
      </c>
      <c r="BO85" s="519" t="e">
        <f ca="1">+IF(AND(ISNUMBER(OFFSET('Hygiene Data'!$I$5,0,10*ROW('Hygiene Data'!I79))),'Data Summary'!ED85="Yes"),OFFSET('Hygiene Data'!$I$5,0,10*ROW('Hygiene Data'!I79)),NA())</f>
        <v>#N/A</v>
      </c>
      <c r="BP85" s="519" t="e">
        <f ca="1">+IF(AND(ISNUMBER(OFFSET('Hygiene Data'!$I$7,0,10*ROW('Hygiene Data'!I79))),'Data Summary'!EE85="Yes"),OFFSET('Hygiene Data'!$I$7,0,10*ROW('Hygiene Data'!I79)),NA())</f>
        <v>#N/A</v>
      </c>
      <c r="BQ85" s="519" t="e">
        <f ca="1">+IF(AND(ISNUMBER(OFFSET('Hygiene Data'!$I$9,0,10*ROW('Hygiene Data'!I79))),'Data Summary'!EF85="Yes"),OFFSET('Hygiene Data'!$I$9,0,10*ROW('Hygiene Data'!I79)),NA())</f>
        <v>#N/A</v>
      </c>
    </row>
    <row r="86" spans="1:69" x14ac:dyDescent="0.25">
      <c r="A86" s="515" t="e">
        <f ca="1">+RIGHT('Data Summary'!A86,LEN('Data Summary'!A86)-9)</f>
        <v>#VALUE!</v>
      </c>
      <c r="B86" s="489" t="str">
        <f ca="1">+IF(ISTEXT('Data Summary'!B86),'Data Summary'!B86,"")</f>
        <v/>
      </c>
      <c r="C86" s="516" t="e">
        <f ca="1">+VALUE('Data Summary'!C86)</f>
        <v>#VALUE!</v>
      </c>
      <c r="D86" s="517" t="e">
        <f ca="1">+IF(AND(ISNUMBER(OFFSET('Water Data'!$D$4,0,10*ROW('Water Data'!D80))),'Data Summary'!BS86="Yes"),100-OFFSET('Water Data'!$D$4,0,10*ROW('Water Data'!D80)),NA())</f>
        <v>#N/A</v>
      </c>
      <c r="E86" s="517" t="e">
        <f ca="1">+IF(AND(ISNUMBER(OFFSET('Water Data'!$D$6,0,10*ROW('Water Data'!D80))),'Data Summary'!BT86="Yes"),OFFSET('Water Data'!$D$6,0,10*ROW('Water Data'!D80)),NA())</f>
        <v>#N/A</v>
      </c>
      <c r="F86" s="517" t="e">
        <f ca="1">+IF(AND(ISNUMBER(OFFSET('Water Data'!$D$9,0,10*ROW('Water Data'!D80))),'Data Summary'!BU86="Yes"),OFFSET('Water Data'!$D$9,0,10*ROW('Water Data'!D80)),NA())</f>
        <v>#N/A</v>
      </c>
      <c r="G86" s="517" t="e">
        <f ca="1">+IF(AND(ISNUMBER(OFFSET('Water Data'!$E$4,0,10*ROW('Water Data'!E80))),'Data Summary'!BV86="Yes"),100-OFFSET('Water Data'!$E$4,0,10*ROW('Water Data'!E80)),NA())</f>
        <v>#N/A</v>
      </c>
      <c r="H86" s="517" t="e">
        <f ca="1">+IF(AND(ISNUMBER(OFFSET('Water Data'!$E$6,0,10*ROW('Water Data'!E80))),'Data Summary'!BW86="Yes"),OFFSET('Water Data'!$E$6,0,10*ROW('Water Data'!E80)),NA())</f>
        <v>#N/A</v>
      </c>
      <c r="I86" s="517" t="e">
        <f ca="1">+IF(AND(ISNUMBER(OFFSET('Water Data'!$E$9,0,10*ROW('Water Data'!E80))),'Data Summary'!BX86="Yes"),OFFSET('Water Data'!$E$9,0,10*ROW('Water Data'!E80)),NA())</f>
        <v>#N/A</v>
      </c>
      <c r="J86" s="517" t="e">
        <f ca="1">+IF(AND(ISNUMBER(OFFSET('Water Data'!$F$4,0,10*ROW('Water Data'!F80))),'Data Summary'!BY86="Yes"),100-OFFSET('Water Data'!$F$4,0,10*ROW('Water Data'!F80)),NA())</f>
        <v>#N/A</v>
      </c>
      <c r="K86" s="517" t="e">
        <f ca="1">+IF(AND(ISNUMBER(OFFSET('Water Data'!$F$6,0,10*ROW('Water Data'!F80))),'Data Summary'!BZ86="Yes"),OFFSET('Water Data'!$F$6,0,10*ROW('Water Data'!F80)),NA())</f>
        <v>#N/A</v>
      </c>
      <c r="L86" s="517" t="e">
        <f ca="1">+IF(AND(ISNUMBER(OFFSET('Water Data'!$F$9,0,10*ROW('Water Data'!F80))),'Data Summary'!CA86="Yes"),OFFSET('Water Data'!$F$9,0,10*ROW('Water Data'!F80)),NA())</f>
        <v>#N/A</v>
      </c>
      <c r="M86" s="517" t="e">
        <f ca="1">+IF(AND(ISNUMBER(OFFSET('Water Data'!$G$4,0,10*ROW('Water Data'!G80))),'Data Summary'!CB86="Yes"),100-OFFSET('Water Data'!$G$4,0,10*ROW('Water Data'!G80)),NA())</f>
        <v>#N/A</v>
      </c>
      <c r="N86" s="517" t="e">
        <f ca="1">+IF(AND(ISNUMBER(OFFSET('Water Data'!$G$6,0,10*ROW('Water Data'!G80))),'Data Summary'!CC86="Yes"),OFFSET('Water Data'!$G$6,0,10*ROW('Water Data'!G80)),NA())</f>
        <v>#N/A</v>
      </c>
      <c r="O86" s="517" t="e">
        <f ca="1">+IF(AND(ISNUMBER(OFFSET('Water Data'!$G$9,0,10*ROW('Water Data'!G80))),'Data Summary'!CD86="Yes"),OFFSET('Water Data'!$G$9,0,10*ROW('Water Data'!G80)),NA())</f>
        <v>#N/A</v>
      </c>
      <c r="P86" s="517" t="e">
        <f ca="1">+IF(AND(ISNUMBER(OFFSET('Water Data'!$H$4,0,10*ROW('Water Data'!H80))),'Data Summary'!CE86="Yes"),100-OFFSET('Water Data'!$H$4,0,10*ROW('Water Data'!H80)),NA())</f>
        <v>#N/A</v>
      </c>
      <c r="Q86" s="517" t="e">
        <f ca="1">+IF(AND(ISNUMBER(OFFSET('Water Data'!$H$6,0,10*ROW('Water Data'!H80))),'Data Summary'!CF86="Yes"),OFFSET('Water Data'!$H$6,0,10*ROW('Water Data'!H80)),NA())</f>
        <v>#N/A</v>
      </c>
      <c r="R86" s="517" t="e">
        <f ca="1">+IF(AND(ISNUMBER(OFFSET('Water Data'!$H$9,0,10*ROW('Water Data'!H80))),'Data Summary'!CG86="Yes"),OFFSET('Water Data'!$H$9,0,10*ROW('Water Data'!H80)),NA())</f>
        <v>#N/A</v>
      </c>
      <c r="S86" s="517" t="e">
        <f ca="1">+IF(AND(ISNUMBER(OFFSET('Water Data'!$I$4,0,10*ROW('Water Data'!I80))),'Data Summary'!CH86="Yes"),100-OFFSET('Water Data'!$I$4,0,10*ROW('Water Data'!I80)),NA())</f>
        <v>#N/A</v>
      </c>
      <c r="T86" s="517" t="e">
        <f ca="1">+IF(AND(ISNUMBER(OFFSET('Water Data'!$I$6,0,10*ROW('Water Data'!I80))),'Data Summary'!CI86="Yes"),OFFSET('Water Data'!$I$6,0,10*ROW('Water Data'!I80)),NA())</f>
        <v>#N/A</v>
      </c>
      <c r="U86" s="517" t="e">
        <f ca="1">+IF(AND(ISNUMBER(OFFSET('Water Data'!$I$9,0,10*ROW('Water Data'!I80))),'Data Summary'!CJ86="Yes"),OFFSET('Water Data'!$I$9,0,10*ROW('Water Data'!I80)),NA())</f>
        <v>#N/A</v>
      </c>
      <c r="V86" s="518" t="e">
        <f ca="1">+IF(AND(ISNUMBER(OFFSET('Sanitation Data'!$D$4,0,10*ROW('Sanitation Data'!D80))),'Data Summary'!CK86="Yes"),100-OFFSET('Sanitation Data'!$D$4,0,10*ROW('Sanitation Data'!D80)),NA())</f>
        <v>#N/A</v>
      </c>
      <c r="W86" s="518" t="e">
        <f ca="1">+IF(AND(ISNUMBER(OFFSET('Sanitation Data'!$D$6,0,10*ROW('Sanitation Data'!D80))),'Data Summary'!CL86="Yes"),OFFSET('Sanitation Data'!$D$6,0,10*ROW('Sanitation Data'!D80)),NA())</f>
        <v>#N/A</v>
      </c>
      <c r="X86" s="518" t="e">
        <f ca="1">+IF(AND(ISNUMBER(OFFSET('Sanitation Data'!$D$10,0,10*ROW('Sanitation Data'!D80))),'Data Summary'!CM86="Yes"),OFFSET('Sanitation Data'!$D$10,0,10*ROW('Sanitation Data'!D80)),NA())</f>
        <v>#N/A</v>
      </c>
      <c r="Y86" s="518" t="e">
        <f ca="1">+IF(AND(ISNUMBER(OFFSET('Sanitation Data'!$D$11,0,10*ROW('Sanitation Data'!D80))),'Data Summary'!CN86="Yes"),OFFSET('Sanitation Data'!$D$11,0,10*ROW('Sanitation Data'!D80)),NA())</f>
        <v>#N/A</v>
      </c>
      <c r="Z86" s="518" t="e">
        <f ca="1">+IF(AND(ISNUMBER(OFFSET('Sanitation Data'!$D$12,0,10*ROW('Sanitation Data'!D80))),'Data Summary'!CO86="Yes"),OFFSET('Sanitation Data'!$D$12,0,10*ROW('Sanitation Data'!D80)),NA())</f>
        <v>#N/A</v>
      </c>
      <c r="AA86" s="518" t="e">
        <f ca="1">+IF(AND(ISNUMBER(OFFSET('Sanitation Data'!$E$4,0,10*ROW('Sanitation Data'!E80))),'Data Summary'!CP86="Yes"),100-OFFSET('Sanitation Data'!$E$4,0,10*ROW('Sanitation Data'!E80)),NA())</f>
        <v>#N/A</v>
      </c>
      <c r="AB86" s="518" t="e">
        <f ca="1">+IF(AND(ISNUMBER(OFFSET('Sanitation Data'!$E$6,0,10*ROW('Sanitation Data'!E80))),'Data Summary'!CQ86="Yes"),OFFSET('Sanitation Data'!$E$6,0,10*ROW('Sanitation Data'!E80)),NA())</f>
        <v>#N/A</v>
      </c>
      <c r="AC86" s="518" t="e">
        <f ca="1">+IF(AND(ISNUMBER(OFFSET('Sanitation Data'!$E$10,0,10*ROW('Sanitation Data'!E80))),'Data Summary'!CR86="Yes"),OFFSET('Sanitation Data'!$E$10,0,10*ROW('Sanitation Data'!E80)),NA())</f>
        <v>#N/A</v>
      </c>
      <c r="AD86" s="518" t="e">
        <f ca="1">+IF(AND(ISNUMBER(OFFSET('Sanitation Data'!$E$11,0,10*ROW('Sanitation Data'!E80))),'Data Summary'!CS86="Yes"),OFFSET('Sanitation Data'!$E$11,0,10*ROW('Sanitation Data'!E80)),NA())</f>
        <v>#N/A</v>
      </c>
      <c r="AE86" s="518" t="e">
        <f ca="1">+IF(AND(ISNUMBER(OFFSET('Sanitation Data'!$E$12,0,10*ROW('Sanitation Data'!E80))),'Data Summary'!CT86="Yes"),OFFSET('Sanitation Data'!$E$12,0,10*ROW('Sanitation Data'!E80)),NA())</f>
        <v>#N/A</v>
      </c>
      <c r="AF86" s="518" t="e">
        <f ca="1">+IF(AND(ISNUMBER(OFFSET('Sanitation Data'!$F$4,0,10*ROW('Sanitation Data'!F80))),'Data Summary'!CU86="Yes"),100-OFFSET('Sanitation Data'!$F$4,0,10*ROW('Sanitation Data'!F80)),NA())</f>
        <v>#N/A</v>
      </c>
      <c r="AG86" s="518" t="e">
        <f ca="1">+IF(AND(ISNUMBER(OFFSET('Sanitation Data'!$F$6,0,10*ROW('Sanitation Data'!F80))),'Data Summary'!CV86="Yes"),OFFSET('Sanitation Data'!$F$6,0,10*ROW('Sanitation Data'!F80)),NA())</f>
        <v>#N/A</v>
      </c>
      <c r="AH86" s="518" t="e">
        <f ca="1">+IF(AND(ISNUMBER(OFFSET('Sanitation Data'!$F$10,0,10*ROW('Sanitation Data'!F80))),'Data Summary'!CW86="Yes"),OFFSET('Sanitation Data'!$F$10,0,10*ROW('Sanitation Data'!F80)),NA())</f>
        <v>#N/A</v>
      </c>
      <c r="AI86" s="518" t="e">
        <f ca="1">+IF(AND(ISNUMBER(OFFSET('Sanitation Data'!$F$11,0,10*ROW('Sanitation Data'!F80))),'Data Summary'!CX86="Yes"),OFFSET('Sanitation Data'!$F$11,0,10*ROW('Sanitation Data'!F80)),NA())</f>
        <v>#N/A</v>
      </c>
      <c r="AJ86" s="518" t="e">
        <f ca="1">+IF(AND(ISNUMBER(OFFSET('Sanitation Data'!$F$12,0,10*ROW('Sanitation Data'!F80))),'Data Summary'!CY86="Yes"),OFFSET('Sanitation Data'!$F$12,0,10*ROW('Sanitation Data'!F80)),NA())</f>
        <v>#N/A</v>
      </c>
      <c r="AK86" s="518" t="e">
        <f ca="1">+IF(AND(ISNUMBER(OFFSET('Sanitation Data'!$G$4,0,10*ROW('Sanitation Data'!G80))),'Data Summary'!CZ86="Yes"),100-OFFSET('Sanitation Data'!$G$4,0,10*ROW('Sanitation Data'!G80)),NA())</f>
        <v>#N/A</v>
      </c>
      <c r="AL86" s="518" t="e">
        <f ca="1">+IF(AND(ISNUMBER(OFFSET('Sanitation Data'!$G$6,0,10*ROW('Sanitation Data'!G80))),'Data Summary'!DA86="Yes"),OFFSET('Sanitation Data'!$G$6,0,10*ROW('Sanitation Data'!G80)),NA())</f>
        <v>#N/A</v>
      </c>
      <c r="AM86" s="518" t="e">
        <f ca="1">+IF(AND(ISNUMBER(OFFSET('Sanitation Data'!$G$10,0,10*ROW('Sanitation Data'!G80))),'Data Summary'!DB86="Yes"),OFFSET('Sanitation Data'!$G$10,0,10*ROW('Sanitation Data'!G80)),NA())</f>
        <v>#N/A</v>
      </c>
      <c r="AN86" s="518" t="e">
        <f ca="1">+IF(AND(ISNUMBER(OFFSET('Sanitation Data'!$G$11,0,10*ROW('Sanitation Data'!G80))),'Data Summary'!DC86="Yes"),OFFSET('Sanitation Data'!$G$11,0,10*ROW('Sanitation Data'!G80)),NA())</f>
        <v>#N/A</v>
      </c>
      <c r="AO86" s="518" t="e">
        <f ca="1">+IF(AND(ISNUMBER(OFFSET('Sanitation Data'!$G$12,0,10*ROW('Sanitation Data'!G80))),'Data Summary'!DD86="Yes"),OFFSET('Sanitation Data'!$G$12,0,10*ROW('Sanitation Data'!G80)),NA())</f>
        <v>#N/A</v>
      </c>
      <c r="AP86" s="518" t="e">
        <f ca="1">+IF(AND(ISNUMBER(OFFSET('Sanitation Data'!$H$4,0,10*ROW('Sanitation Data'!H80))),'Data Summary'!DE86="Yes"),100-OFFSET('Sanitation Data'!$H$4,0,10*ROW('Sanitation Data'!H80)),NA())</f>
        <v>#N/A</v>
      </c>
      <c r="AQ86" s="518" t="e">
        <f ca="1">+IF(AND(ISNUMBER(OFFSET('Sanitation Data'!$H$6,0,10*ROW('Sanitation Data'!H80))),'Data Summary'!DF86="Yes"),OFFSET('Sanitation Data'!$H$6,0,10*ROW('Sanitation Data'!H80)),NA())</f>
        <v>#N/A</v>
      </c>
      <c r="AR86" s="518" t="e">
        <f ca="1">+IF(AND(ISNUMBER(OFFSET('Sanitation Data'!$H$10,0,10*ROW('Sanitation Data'!H80))),'Data Summary'!DG86="Yes"),OFFSET('Sanitation Data'!$H$10,0,10*ROW('Sanitation Data'!H80)),NA())</f>
        <v>#N/A</v>
      </c>
      <c r="AS86" s="518" t="e">
        <f ca="1">+IF(AND(ISNUMBER(OFFSET('Sanitation Data'!$H$11,0,10*ROW('Sanitation Data'!H80))),'Data Summary'!DH86="Yes"),OFFSET('Sanitation Data'!$H$11,0,10*ROW('Sanitation Data'!H80)),NA())</f>
        <v>#N/A</v>
      </c>
      <c r="AT86" s="518" t="e">
        <f ca="1">+IF(AND(ISNUMBER(OFFSET('Sanitation Data'!$H$12,0,10*ROW('Sanitation Data'!H80))),'Data Summary'!DI86="Yes"),OFFSET('Sanitation Data'!$H$12,0,10*ROW('Sanitation Data'!H80)),NA())</f>
        <v>#N/A</v>
      </c>
      <c r="AU86" s="518" t="e">
        <f ca="1">+IF(AND(ISNUMBER(OFFSET('Sanitation Data'!$I$4,0,10*ROW('Sanitation Data'!I80))),'Data Summary'!DJ86="Yes"),100-OFFSET('Sanitation Data'!$I$4,0,10*ROW('Sanitation Data'!I80)),NA())</f>
        <v>#N/A</v>
      </c>
      <c r="AV86" s="518" t="e">
        <f ca="1">+IF(AND(ISNUMBER(OFFSET('Sanitation Data'!$I$6,0,10*ROW('Sanitation Data'!I80))),'Data Summary'!DK86="Yes"),OFFSET('Sanitation Data'!$I$6,0,10*ROW('Sanitation Data'!I80)),NA())</f>
        <v>#N/A</v>
      </c>
      <c r="AW86" s="518" t="e">
        <f ca="1">+IF(AND(ISNUMBER(OFFSET('Sanitation Data'!$I$10,0,10*ROW('Sanitation Data'!I80))),'Data Summary'!DL86="Yes"),OFFSET('Sanitation Data'!$I$10,0,10*ROW('Sanitation Data'!I80)),NA())</f>
        <v>#N/A</v>
      </c>
      <c r="AX86" s="518" t="e">
        <f ca="1">+IF(AND(ISNUMBER(OFFSET('Sanitation Data'!$I$11,0,10*ROW('Sanitation Data'!I80))),'Data Summary'!DM86="Yes"),OFFSET('Sanitation Data'!$I$11,0,10*ROW('Sanitation Data'!I80)),NA())</f>
        <v>#N/A</v>
      </c>
      <c r="AY86" s="518" t="e">
        <f ca="1">+IF(AND(ISNUMBER(OFFSET('Sanitation Data'!$I$12,0,10*ROW('Sanitation Data'!I80))),'Data Summary'!DN86="Yes"),OFFSET('Sanitation Data'!$I$12,0,10*ROW('Sanitation Data'!I80)),NA())</f>
        <v>#N/A</v>
      </c>
      <c r="AZ86" s="519" t="e">
        <f ca="1">+IF(AND(ISNUMBER(OFFSET('Hygiene Data'!$D$5,0,10*ROW('Hygiene Data'!D80))),'Data Summary'!DO86="Yes"),OFFSET('Hygiene Data'!$D$5,0,10*ROW('Hygiene Data'!D80)),NA())</f>
        <v>#N/A</v>
      </c>
      <c r="BA86" s="519" t="e">
        <f ca="1">+IF(AND(ISNUMBER(OFFSET('Hygiene Data'!$D$7,0,10*ROW('Hygiene Data'!D80))),'Data Summary'!DP86="Yes"),OFFSET('Hygiene Data'!$D$7,0,10*ROW('Hygiene Data'!D80)),NA())</f>
        <v>#N/A</v>
      </c>
      <c r="BB86" s="519" t="e">
        <f ca="1">+IF(AND(ISNUMBER(OFFSET('Hygiene Data'!$D$9,0,10*ROW('Hygiene Data'!D80))),'Data Summary'!DQ86="Yes"),OFFSET('Hygiene Data'!$D$9,0,10*ROW('Hygiene Data'!D80)),NA())</f>
        <v>#N/A</v>
      </c>
      <c r="BC86" s="519" t="e">
        <f ca="1">+IF(AND(ISNUMBER(OFFSET('Hygiene Data'!$E$5,0,10*ROW('Hygiene Data'!E80))),'Data Summary'!DR86="Yes"),OFFSET('Hygiene Data'!$E$5,0,10*ROW('Hygiene Data'!E80)),NA())</f>
        <v>#N/A</v>
      </c>
      <c r="BD86" s="519" t="e">
        <f ca="1">+IF(AND(ISNUMBER(OFFSET('Hygiene Data'!$E$7,0,10*ROW('Hygiene Data'!E80))),'Data Summary'!DS86="Yes"),OFFSET('Hygiene Data'!$E$7,0,10*ROW('Hygiene Data'!E80)),NA())</f>
        <v>#N/A</v>
      </c>
      <c r="BE86" s="519" t="e">
        <f ca="1">+IF(AND(ISNUMBER(OFFSET('Hygiene Data'!$E$9,0,10*ROW('Hygiene Data'!E80))),'Data Summary'!DT86="Yes"),OFFSET('Hygiene Data'!$E$9,0,10*ROW('Hygiene Data'!E80)),NA())</f>
        <v>#N/A</v>
      </c>
      <c r="BF86" s="519" t="e">
        <f ca="1">+IF(AND(ISNUMBER(OFFSET('Hygiene Data'!$F$5,0,10*ROW('Hygiene Data'!F80))),'Data Summary'!DU86="Yes"),OFFSET('Hygiene Data'!$F$5,0,10*ROW('Hygiene Data'!F80)),NA())</f>
        <v>#N/A</v>
      </c>
      <c r="BG86" s="519" t="e">
        <f ca="1">+IF(AND(ISNUMBER(OFFSET('Hygiene Data'!$F$7,0,10*ROW('Hygiene Data'!F80))),'Data Summary'!DV86="Yes"),OFFSET('Hygiene Data'!$F$7,0,10*ROW('Hygiene Data'!F80)),NA())</f>
        <v>#N/A</v>
      </c>
      <c r="BH86" s="519" t="e">
        <f ca="1">+IF(AND(ISNUMBER(OFFSET('Hygiene Data'!$F$9,0,10*ROW('Hygiene Data'!F80))),'Data Summary'!DW86="Yes"),OFFSET('Hygiene Data'!$F$9,0,10*ROW('Hygiene Data'!F80)),NA())</f>
        <v>#N/A</v>
      </c>
      <c r="BI86" s="519" t="e">
        <f ca="1">+IF(AND(ISNUMBER(OFFSET('Hygiene Data'!$G$5,0,10*ROW('Hygiene Data'!G80))),'Data Summary'!DX86="Yes"),OFFSET('Hygiene Data'!$G$5,0,10*ROW('Hygiene Data'!G80)),NA())</f>
        <v>#N/A</v>
      </c>
      <c r="BJ86" s="519" t="e">
        <f ca="1">+IF(AND(ISNUMBER(OFFSET('Hygiene Data'!$G$7,0,10*ROW('Hygiene Data'!G80))),'Data Summary'!DY86="Yes"),OFFSET('Hygiene Data'!$G$7,0,10*ROW('Hygiene Data'!G80)),NA())</f>
        <v>#N/A</v>
      </c>
      <c r="BK86" s="519" t="e">
        <f ca="1">+IF(AND(ISNUMBER(OFFSET('Hygiene Data'!$G$9,0,10*ROW('Hygiene Data'!G80))),'Data Summary'!DZ86="Yes"),OFFSET('Hygiene Data'!$G$9,0,10*ROW('Hygiene Data'!G80)),NA())</f>
        <v>#N/A</v>
      </c>
      <c r="BL86" s="519" t="e">
        <f ca="1">+IF(AND(ISNUMBER(OFFSET('Hygiene Data'!$H$5,0,10*ROW('Hygiene Data'!H80))),'Data Summary'!EA86="Yes"),OFFSET('Hygiene Data'!$H$5,0,10*ROW('Hygiene Data'!H80)),NA())</f>
        <v>#N/A</v>
      </c>
      <c r="BM86" s="519" t="e">
        <f ca="1">+IF(AND(ISNUMBER(OFFSET('Hygiene Data'!$H$7,0,10*ROW('Hygiene Data'!H80))),'Data Summary'!EB86="Yes"),OFFSET('Hygiene Data'!$H$7,0,10*ROW('Hygiene Data'!H80)),NA())</f>
        <v>#N/A</v>
      </c>
      <c r="BN86" s="519" t="e">
        <f ca="1">+IF(AND(ISNUMBER(OFFSET('Hygiene Data'!$H$9,0,10*ROW('Hygiene Data'!H80))),'Data Summary'!EC86="Yes"),OFFSET('Hygiene Data'!$H$9,0,10*ROW('Hygiene Data'!H80)),NA())</f>
        <v>#N/A</v>
      </c>
      <c r="BO86" s="519" t="e">
        <f ca="1">+IF(AND(ISNUMBER(OFFSET('Hygiene Data'!$I$5,0,10*ROW('Hygiene Data'!I80))),'Data Summary'!ED86="Yes"),OFFSET('Hygiene Data'!$I$5,0,10*ROW('Hygiene Data'!I80)),NA())</f>
        <v>#N/A</v>
      </c>
      <c r="BP86" s="519" t="e">
        <f ca="1">+IF(AND(ISNUMBER(OFFSET('Hygiene Data'!$I$7,0,10*ROW('Hygiene Data'!I80))),'Data Summary'!EE86="Yes"),OFFSET('Hygiene Data'!$I$7,0,10*ROW('Hygiene Data'!I80)),NA())</f>
        <v>#N/A</v>
      </c>
      <c r="BQ86" s="519" t="e">
        <f ca="1">+IF(AND(ISNUMBER(OFFSET('Hygiene Data'!$I$9,0,10*ROW('Hygiene Data'!I80))),'Data Summary'!EF86="Yes"),OFFSET('Hygiene Data'!$I$9,0,10*ROW('Hygiene Data'!I80)),NA())</f>
        <v>#N/A</v>
      </c>
    </row>
    <row r="87" spans="1:69" x14ac:dyDescent="0.25">
      <c r="A87" s="515" t="e">
        <f ca="1">+RIGHT('Data Summary'!A87,LEN('Data Summary'!A87)-9)</f>
        <v>#VALUE!</v>
      </c>
      <c r="B87" s="489" t="str">
        <f ca="1">+IF(ISTEXT('Data Summary'!B87),'Data Summary'!B87,"")</f>
        <v/>
      </c>
      <c r="C87" s="516" t="e">
        <f ca="1">+VALUE('Data Summary'!C87)</f>
        <v>#VALUE!</v>
      </c>
      <c r="D87" s="517" t="e">
        <f ca="1">+IF(AND(ISNUMBER(OFFSET('Water Data'!$D$4,0,10*ROW('Water Data'!D81))),'Data Summary'!BS87="Yes"),100-OFFSET('Water Data'!$D$4,0,10*ROW('Water Data'!D81)),NA())</f>
        <v>#N/A</v>
      </c>
      <c r="E87" s="517" t="e">
        <f ca="1">+IF(AND(ISNUMBER(OFFSET('Water Data'!$D$6,0,10*ROW('Water Data'!D81))),'Data Summary'!BT87="Yes"),OFFSET('Water Data'!$D$6,0,10*ROW('Water Data'!D81)),NA())</f>
        <v>#N/A</v>
      </c>
      <c r="F87" s="517" t="e">
        <f ca="1">+IF(AND(ISNUMBER(OFFSET('Water Data'!$D$9,0,10*ROW('Water Data'!D81))),'Data Summary'!BU87="Yes"),OFFSET('Water Data'!$D$9,0,10*ROW('Water Data'!D81)),NA())</f>
        <v>#N/A</v>
      </c>
      <c r="G87" s="517" t="e">
        <f ca="1">+IF(AND(ISNUMBER(OFFSET('Water Data'!$E$4,0,10*ROW('Water Data'!E81))),'Data Summary'!BV87="Yes"),100-OFFSET('Water Data'!$E$4,0,10*ROW('Water Data'!E81)),NA())</f>
        <v>#N/A</v>
      </c>
      <c r="H87" s="517" t="e">
        <f ca="1">+IF(AND(ISNUMBER(OFFSET('Water Data'!$E$6,0,10*ROW('Water Data'!E81))),'Data Summary'!BW87="Yes"),OFFSET('Water Data'!$E$6,0,10*ROW('Water Data'!E81)),NA())</f>
        <v>#N/A</v>
      </c>
      <c r="I87" s="517" t="e">
        <f ca="1">+IF(AND(ISNUMBER(OFFSET('Water Data'!$E$9,0,10*ROW('Water Data'!E81))),'Data Summary'!BX87="Yes"),OFFSET('Water Data'!$E$9,0,10*ROW('Water Data'!E81)),NA())</f>
        <v>#N/A</v>
      </c>
      <c r="J87" s="517" t="e">
        <f ca="1">+IF(AND(ISNUMBER(OFFSET('Water Data'!$F$4,0,10*ROW('Water Data'!F81))),'Data Summary'!BY87="Yes"),100-OFFSET('Water Data'!$F$4,0,10*ROW('Water Data'!F81)),NA())</f>
        <v>#N/A</v>
      </c>
      <c r="K87" s="517" t="e">
        <f ca="1">+IF(AND(ISNUMBER(OFFSET('Water Data'!$F$6,0,10*ROW('Water Data'!F81))),'Data Summary'!BZ87="Yes"),OFFSET('Water Data'!$F$6,0,10*ROW('Water Data'!F81)),NA())</f>
        <v>#N/A</v>
      </c>
      <c r="L87" s="517" t="e">
        <f ca="1">+IF(AND(ISNUMBER(OFFSET('Water Data'!$F$9,0,10*ROW('Water Data'!F81))),'Data Summary'!CA87="Yes"),OFFSET('Water Data'!$F$9,0,10*ROW('Water Data'!F81)),NA())</f>
        <v>#N/A</v>
      </c>
      <c r="M87" s="517" t="e">
        <f ca="1">+IF(AND(ISNUMBER(OFFSET('Water Data'!$G$4,0,10*ROW('Water Data'!G81))),'Data Summary'!CB87="Yes"),100-OFFSET('Water Data'!$G$4,0,10*ROW('Water Data'!G81)),NA())</f>
        <v>#N/A</v>
      </c>
      <c r="N87" s="517" t="e">
        <f ca="1">+IF(AND(ISNUMBER(OFFSET('Water Data'!$G$6,0,10*ROW('Water Data'!G81))),'Data Summary'!CC87="Yes"),OFFSET('Water Data'!$G$6,0,10*ROW('Water Data'!G81)),NA())</f>
        <v>#N/A</v>
      </c>
      <c r="O87" s="517" t="e">
        <f ca="1">+IF(AND(ISNUMBER(OFFSET('Water Data'!$G$9,0,10*ROW('Water Data'!G81))),'Data Summary'!CD87="Yes"),OFFSET('Water Data'!$G$9,0,10*ROW('Water Data'!G81)),NA())</f>
        <v>#N/A</v>
      </c>
      <c r="P87" s="517" t="e">
        <f ca="1">+IF(AND(ISNUMBER(OFFSET('Water Data'!$H$4,0,10*ROW('Water Data'!H81))),'Data Summary'!CE87="Yes"),100-OFFSET('Water Data'!$H$4,0,10*ROW('Water Data'!H81)),NA())</f>
        <v>#N/A</v>
      </c>
      <c r="Q87" s="517" t="e">
        <f ca="1">+IF(AND(ISNUMBER(OFFSET('Water Data'!$H$6,0,10*ROW('Water Data'!H81))),'Data Summary'!CF87="Yes"),OFFSET('Water Data'!$H$6,0,10*ROW('Water Data'!H81)),NA())</f>
        <v>#N/A</v>
      </c>
      <c r="R87" s="517" t="e">
        <f ca="1">+IF(AND(ISNUMBER(OFFSET('Water Data'!$H$9,0,10*ROW('Water Data'!H81))),'Data Summary'!CG87="Yes"),OFFSET('Water Data'!$H$9,0,10*ROW('Water Data'!H81)),NA())</f>
        <v>#N/A</v>
      </c>
      <c r="S87" s="517" t="e">
        <f ca="1">+IF(AND(ISNUMBER(OFFSET('Water Data'!$I$4,0,10*ROW('Water Data'!I81))),'Data Summary'!CH87="Yes"),100-OFFSET('Water Data'!$I$4,0,10*ROW('Water Data'!I81)),NA())</f>
        <v>#N/A</v>
      </c>
      <c r="T87" s="517" t="e">
        <f ca="1">+IF(AND(ISNUMBER(OFFSET('Water Data'!$I$6,0,10*ROW('Water Data'!I81))),'Data Summary'!CI87="Yes"),OFFSET('Water Data'!$I$6,0,10*ROW('Water Data'!I81)),NA())</f>
        <v>#N/A</v>
      </c>
      <c r="U87" s="517" t="e">
        <f ca="1">+IF(AND(ISNUMBER(OFFSET('Water Data'!$I$9,0,10*ROW('Water Data'!I81))),'Data Summary'!CJ87="Yes"),OFFSET('Water Data'!$I$9,0,10*ROW('Water Data'!I81)),NA())</f>
        <v>#N/A</v>
      </c>
      <c r="V87" s="518" t="e">
        <f ca="1">+IF(AND(ISNUMBER(OFFSET('Sanitation Data'!$D$4,0,10*ROW('Sanitation Data'!D81))),'Data Summary'!CK87="Yes"),100-OFFSET('Sanitation Data'!$D$4,0,10*ROW('Sanitation Data'!D81)),NA())</f>
        <v>#N/A</v>
      </c>
      <c r="W87" s="518" t="e">
        <f ca="1">+IF(AND(ISNUMBER(OFFSET('Sanitation Data'!$D$6,0,10*ROW('Sanitation Data'!D81))),'Data Summary'!CL87="Yes"),OFFSET('Sanitation Data'!$D$6,0,10*ROW('Sanitation Data'!D81)),NA())</f>
        <v>#N/A</v>
      </c>
      <c r="X87" s="518" t="e">
        <f ca="1">+IF(AND(ISNUMBER(OFFSET('Sanitation Data'!$D$10,0,10*ROW('Sanitation Data'!D81))),'Data Summary'!CM87="Yes"),OFFSET('Sanitation Data'!$D$10,0,10*ROW('Sanitation Data'!D81)),NA())</f>
        <v>#N/A</v>
      </c>
      <c r="Y87" s="518" t="e">
        <f ca="1">+IF(AND(ISNUMBER(OFFSET('Sanitation Data'!$D$11,0,10*ROW('Sanitation Data'!D81))),'Data Summary'!CN87="Yes"),OFFSET('Sanitation Data'!$D$11,0,10*ROW('Sanitation Data'!D81)),NA())</f>
        <v>#N/A</v>
      </c>
      <c r="Z87" s="518" t="e">
        <f ca="1">+IF(AND(ISNUMBER(OFFSET('Sanitation Data'!$D$12,0,10*ROW('Sanitation Data'!D81))),'Data Summary'!CO87="Yes"),OFFSET('Sanitation Data'!$D$12,0,10*ROW('Sanitation Data'!D81)),NA())</f>
        <v>#N/A</v>
      </c>
      <c r="AA87" s="518" t="e">
        <f ca="1">+IF(AND(ISNUMBER(OFFSET('Sanitation Data'!$E$4,0,10*ROW('Sanitation Data'!E81))),'Data Summary'!CP87="Yes"),100-OFFSET('Sanitation Data'!$E$4,0,10*ROW('Sanitation Data'!E81)),NA())</f>
        <v>#N/A</v>
      </c>
      <c r="AB87" s="518" t="e">
        <f ca="1">+IF(AND(ISNUMBER(OFFSET('Sanitation Data'!$E$6,0,10*ROW('Sanitation Data'!E81))),'Data Summary'!CQ87="Yes"),OFFSET('Sanitation Data'!$E$6,0,10*ROW('Sanitation Data'!E81)),NA())</f>
        <v>#N/A</v>
      </c>
      <c r="AC87" s="518" t="e">
        <f ca="1">+IF(AND(ISNUMBER(OFFSET('Sanitation Data'!$E$10,0,10*ROW('Sanitation Data'!E81))),'Data Summary'!CR87="Yes"),OFFSET('Sanitation Data'!$E$10,0,10*ROW('Sanitation Data'!E81)),NA())</f>
        <v>#N/A</v>
      </c>
      <c r="AD87" s="518" t="e">
        <f ca="1">+IF(AND(ISNUMBER(OFFSET('Sanitation Data'!$E$11,0,10*ROW('Sanitation Data'!E81))),'Data Summary'!CS87="Yes"),OFFSET('Sanitation Data'!$E$11,0,10*ROW('Sanitation Data'!E81)),NA())</f>
        <v>#N/A</v>
      </c>
      <c r="AE87" s="518" t="e">
        <f ca="1">+IF(AND(ISNUMBER(OFFSET('Sanitation Data'!$E$12,0,10*ROW('Sanitation Data'!E81))),'Data Summary'!CT87="Yes"),OFFSET('Sanitation Data'!$E$12,0,10*ROW('Sanitation Data'!E81)),NA())</f>
        <v>#N/A</v>
      </c>
      <c r="AF87" s="518" t="e">
        <f ca="1">+IF(AND(ISNUMBER(OFFSET('Sanitation Data'!$F$4,0,10*ROW('Sanitation Data'!F81))),'Data Summary'!CU87="Yes"),100-OFFSET('Sanitation Data'!$F$4,0,10*ROW('Sanitation Data'!F81)),NA())</f>
        <v>#N/A</v>
      </c>
      <c r="AG87" s="518" t="e">
        <f ca="1">+IF(AND(ISNUMBER(OFFSET('Sanitation Data'!$F$6,0,10*ROW('Sanitation Data'!F81))),'Data Summary'!CV87="Yes"),OFFSET('Sanitation Data'!$F$6,0,10*ROW('Sanitation Data'!F81)),NA())</f>
        <v>#N/A</v>
      </c>
      <c r="AH87" s="518" t="e">
        <f ca="1">+IF(AND(ISNUMBER(OFFSET('Sanitation Data'!$F$10,0,10*ROW('Sanitation Data'!F81))),'Data Summary'!CW87="Yes"),OFFSET('Sanitation Data'!$F$10,0,10*ROW('Sanitation Data'!F81)),NA())</f>
        <v>#N/A</v>
      </c>
      <c r="AI87" s="518" t="e">
        <f ca="1">+IF(AND(ISNUMBER(OFFSET('Sanitation Data'!$F$11,0,10*ROW('Sanitation Data'!F81))),'Data Summary'!CX87="Yes"),OFFSET('Sanitation Data'!$F$11,0,10*ROW('Sanitation Data'!F81)),NA())</f>
        <v>#N/A</v>
      </c>
      <c r="AJ87" s="518" t="e">
        <f ca="1">+IF(AND(ISNUMBER(OFFSET('Sanitation Data'!$F$12,0,10*ROW('Sanitation Data'!F81))),'Data Summary'!CY87="Yes"),OFFSET('Sanitation Data'!$F$12,0,10*ROW('Sanitation Data'!F81)),NA())</f>
        <v>#N/A</v>
      </c>
      <c r="AK87" s="518" t="e">
        <f ca="1">+IF(AND(ISNUMBER(OFFSET('Sanitation Data'!$G$4,0,10*ROW('Sanitation Data'!G81))),'Data Summary'!CZ87="Yes"),100-OFFSET('Sanitation Data'!$G$4,0,10*ROW('Sanitation Data'!G81)),NA())</f>
        <v>#N/A</v>
      </c>
      <c r="AL87" s="518" t="e">
        <f ca="1">+IF(AND(ISNUMBER(OFFSET('Sanitation Data'!$G$6,0,10*ROW('Sanitation Data'!G81))),'Data Summary'!DA87="Yes"),OFFSET('Sanitation Data'!$G$6,0,10*ROW('Sanitation Data'!G81)),NA())</f>
        <v>#N/A</v>
      </c>
      <c r="AM87" s="518" t="e">
        <f ca="1">+IF(AND(ISNUMBER(OFFSET('Sanitation Data'!$G$10,0,10*ROW('Sanitation Data'!G81))),'Data Summary'!DB87="Yes"),OFFSET('Sanitation Data'!$G$10,0,10*ROW('Sanitation Data'!G81)),NA())</f>
        <v>#N/A</v>
      </c>
      <c r="AN87" s="518" t="e">
        <f ca="1">+IF(AND(ISNUMBER(OFFSET('Sanitation Data'!$G$11,0,10*ROW('Sanitation Data'!G81))),'Data Summary'!DC87="Yes"),OFFSET('Sanitation Data'!$G$11,0,10*ROW('Sanitation Data'!G81)),NA())</f>
        <v>#N/A</v>
      </c>
      <c r="AO87" s="518" t="e">
        <f ca="1">+IF(AND(ISNUMBER(OFFSET('Sanitation Data'!$G$12,0,10*ROW('Sanitation Data'!G81))),'Data Summary'!DD87="Yes"),OFFSET('Sanitation Data'!$G$12,0,10*ROW('Sanitation Data'!G81)),NA())</f>
        <v>#N/A</v>
      </c>
      <c r="AP87" s="518" t="e">
        <f ca="1">+IF(AND(ISNUMBER(OFFSET('Sanitation Data'!$H$4,0,10*ROW('Sanitation Data'!H81))),'Data Summary'!DE87="Yes"),100-OFFSET('Sanitation Data'!$H$4,0,10*ROW('Sanitation Data'!H81)),NA())</f>
        <v>#N/A</v>
      </c>
      <c r="AQ87" s="518" t="e">
        <f ca="1">+IF(AND(ISNUMBER(OFFSET('Sanitation Data'!$H$6,0,10*ROW('Sanitation Data'!H81))),'Data Summary'!DF87="Yes"),OFFSET('Sanitation Data'!$H$6,0,10*ROW('Sanitation Data'!H81)),NA())</f>
        <v>#N/A</v>
      </c>
      <c r="AR87" s="518" t="e">
        <f ca="1">+IF(AND(ISNUMBER(OFFSET('Sanitation Data'!$H$10,0,10*ROW('Sanitation Data'!H81))),'Data Summary'!DG87="Yes"),OFFSET('Sanitation Data'!$H$10,0,10*ROW('Sanitation Data'!H81)),NA())</f>
        <v>#N/A</v>
      </c>
      <c r="AS87" s="518" t="e">
        <f ca="1">+IF(AND(ISNUMBER(OFFSET('Sanitation Data'!$H$11,0,10*ROW('Sanitation Data'!H81))),'Data Summary'!DH87="Yes"),OFFSET('Sanitation Data'!$H$11,0,10*ROW('Sanitation Data'!H81)),NA())</f>
        <v>#N/A</v>
      </c>
      <c r="AT87" s="518" t="e">
        <f ca="1">+IF(AND(ISNUMBER(OFFSET('Sanitation Data'!$H$12,0,10*ROW('Sanitation Data'!H81))),'Data Summary'!DI87="Yes"),OFFSET('Sanitation Data'!$H$12,0,10*ROW('Sanitation Data'!H81)),NA())</f>
        <v>#N/A</v>
      </c>
      <c r="AU87" s="518" t="e">
        <f ca="1">+IF(AND(ISNUMBER(OFFSET('Sanitation Data'!$I$4,0,10*ROW('Sanitation Data'!I81))),'Data Summary'!DJ87="Yes"),100-OFFSET('Sanitation Data'!$I$4,0,10*ROW('Sanitation Data'!I81)),NA())</f>
        <v>#N/A</v>
      </c>
      <c r="AV87" s="518" t="e">
        <f ca="1">+IF(AND(ISNUMBER(OFFSET('Sanitation Data'!$I$6,0,10*ROW('Sanitation Data'!I81))),'Data Summary'!DK87="Yes"),OFFSET('Sanitation Data'!$I$6,0,10*ROW('Sanitation Data'!I81)),NA())</f>
        <v>#N/A</v>
      </c>
      <c r="AW87" s="518" t="e">
        <f ca="1">+IF(AND(ISNUMBER(OFFSET('Sanitation Data'!$I$10,0,10*ROW('Sanitation Data'!I81))),'Data Summary'!DL87="Yes"),OFFSET('Sanitation Data'!$I$10,0,10*ROW('Sanitation Data'!I81)),NA())</f>
        <v>#N/A</v>
      </c>
      <c r="AX87" s="518" t="e">
        <f ca="1">+IF(AND(ISNUMBER(OFFSET('Sanitation Data'!$I$11,0,10*ROW('Sanitation Data'!I81))),'Data Summary'!DM87="Yes"),OFFSET('Sanitation Data'!$I$11,0,10*ROW('Sanitation Data'!I81)),NA())</f>
        <v>#N/A</v>
      </c>
      <c r="AY87" s="518" t="e">
        <f ca="1">+IF(AND(ISNUMBER(OFFSET('Sanitation Data'!$I$12,0,10*ROW('Sanitation Data'!I81))),'Data Summary'!DN87="Yes"),OFFSET('Sanitation Data'!$I$12,0,10*ROW('Sanitation Data'!I81)),NA())</f>
        <v>#N/A</v>
      </c>
      <c r="AZ87" s="519" t="e">
        <f ca="1">+IF(AND(ISNUMBER(OFFSET('Hygiene Data'!$D$5,0,10*ROW('Hygiene Data'!D81))),'Data Summary'!DO87="Yes"),OFFSET('Hygiene Data'!$D$5,0,10*ROW('Hygiene Data'!D81)),NA())</f>
        <v>#N/A</v>
      </c>
      <c r="BA87" s="519" t="e">
        <f ca="1">+IF(AND(ISNUMBER(OFFSET('Hygiene Data'!$D$7,0,10*ROW('Hygiene Data'!D81))),'Data Summary'!DP87="Yes"),OFFSET('Hygiene Data'!$D$7,0,10*ROW('Hygiene Data'!D81)),NA())</f>
        <v>#N/A</v>
      </c>
      <c r="BB87" s="519" t="e">
        <f ca="1">+IF(AND(ISNUMBER(OFFSET('Hygiene Data'!$D$9,0,10*ROW('Hygiene Data'!D81))),'Data Summary'!DQ87="Yes"),OFFSET('Hygiene Data'!$D$9,0,10*ROW('Hygiene Data'!D81)),NA())</f>
        <v>#N/A</v>
      </c>
      <c r="BC87" s="519" t="e">
        <f ca="1">+IF(AND(ISNUMBER(OFFSET('Hygiene Data'!$E$5,0,10*ROW('Hygiene Data'!E81))),'Data Summary'!DR87="Yes"),OFFSET('Hygiene Data'!$E$5,0,10*ROW('Hygiene Data'!E81)),NA())</f>
        <v>#N/A</v>
      </c>
      <c r="BD87" s="519" t="e">
        <f ca="1">+IF(AND(ISNUMBER(OFFSET('Hygiene Data'!$E$7,0,10*ROW('Hygiene Data'!E81))),'Data Summary'!DS87="Yes"),OFFSET('Hygiene Data'!$E$7,0,10*ROW('Hygiene Data'!E81)),NA())</f>
        <v>#N/A</v>
      </c>
      <c r="BE87" s="519" t="e">
        <f ca="1">+IF(AND(ISNUMBER(OFFSET('Hygiene Data'!$E$9,0,10*ROW('Hygiene Data'!E81))),'Data Summary'!DT87="Yes"),OFFSET('Hygiene Data'!$E$9,0,10*ROW('Hygiene Data'!E81)),NA())</f>
        <v>#N/A</v>
      </c>
      <c r="BF87" s="519" t="e">
        <f ca="1">+IF(AND(ISNUMBER(OFFSET('Hygiene Data'!$F$5,0,10*ROW('Hygiene Data'!F81))),'Data Summary'!DU87="Yes"),OFFSET('Hygiene Data'!$F$5,0,10*ROW('Hygiene Data'!F81)),NA())</f>
        <v>#N/A</v>
      </c>
      <c r="BG87" s="519" t="e">
        <f ca="1">+IF(AND(ISNUMBER(OFFSET('Hygiene Data'!$F$7,0,10*ROW('Hygiene Data'!F81))),'Data Summary'!DV87="Yes"),OFFSET('Hygiene Data'!$F$7,0,10*ROW('Hygiene Data'!F81)),NA())</f>
        <v>#N/A</v>
      </c>
      <c r="BH87" s="519" t="e">
        <f ca="1">+IF(AND(ISNUMBER(OFFSET('Hygiene Data'!$F$9,0,10*ROW('Hygiene Data'!F81))),'Data Summary'!DW87="Yes"),OFFSET('Hygiene Data'!$F$9,0,10*ROW('Hygiene Data'!F81)),NA())</f>
        <v>#N/A</v>
      </c>
      <c r="BI87" s="519" t="e">
        <f ca="1">+IF(AND(ISNUMBER(OFFSET('Hygiene Data'!$G$5,0,10*ROW('Hygiene Data'!G81))),'Data Summary'!DX87="Yes"),OFFSET('Hygiene Data'!$G$5,0,10*ROW('Hygiene Data'!G81)),NA())</f>
        <v>#N/A</v>
      </c>
      <c r="BJ87" s="519" t="e">
        <f ca="1">+IF(AND(ISNUMBER(OFFSET('Hygiene Data'!$G$7,0,10*ROW('Hygiene Data'!G81))),'Data Summary'!DY87="Yes"),OFFSET('Hygiene Data'!$G$7,0,10*ROW('Hygiene Data'!G81)),NA())</f>
        <v>#N/A</v>
      </c>
      <c r="BK87" s="519" t="e">
        <f ca="1">+IF(AND(ISNUMBER(OFFSET('Hygiene Data'!$G$9,0,10*ROW('Hygiene Data'!G81))),'Data Summary'!DZ87="Yes"),OFFSET('Hygiene Data'!$G$9,0,10*ROW('Hygiene Data'!G81)),NA())</f>
        <v>#N/A</v>
      </c>
      <c r="BL87" s="519" t="e">
        <f ca="1">+IF(AND(ISNUMBER(OFFSET('Hygiene Data'!$H$5,0,10*ROW('Hygiene Data'!H81))),'Data Summary'!EA87="Yes"),OFFSET('Hygiene Data'!$H$5,0,10*ROW('Hygiene Data'!H81)),NA())</f>
        <v>#N/A</v>
      </c>
      <c r="BM87" s="519" t="e">
        <f ca="1">+IF(AND(ISNUMBER(OFFSET('Hygiene Data'!$H$7,0,10*ROW('Hygiene Data'!H81))),'Data Summary'!EB87="Yes"),OFFSET('Hygiene Data'!$H$7,0,10*ROW('Hygiene Data'!H81)),NA())</f>
        <v>#N/A</v>
      </c>
      <c r="BN87" s="519" t="e">
        <f ca="1">+IF(AND(ISNUMBER(OFFSET('Hygiene Data'!$H$9,0,10*ROW('Hygiene Data'!H81))),'Data Summary'!EC87="Yes"),OFFSET('Hygiene Data'!$H$9,0,10*ROW('Hygiene Data'!H81)),NA())</f>
        <v>#N/A</v>
      </c>
      <c r="BO87" s="519" t="e">
        <f ca="1">+IF(AND(ISNUMBER(OFFSET('Hygiene Data'!$I$5,0,10*ROW('Hygiene Data'!I81))),'Data Summary'!ED87="Yes"),OFFSET('Hygiene Data'!$I$5,0,10*ROW('Hygiene Data'!I81)),NA())</f>
        <v>#N/A</v>
      </c>
      <c r="BP87" s="519" t="e">
        <f ca="1">+IF(AND(ISNUMBER(OFFSET('Hygiene Data'!$I$7,0,10*ROW('Hygiene Data'!I81))),'Data Summary'!EE87="Yes"),OFFSET('Hygiene Data'!$I$7,0,10*ROW('Hygiene Data'!I81)),NA())</f>
        <v>#N/A</v>
      </c>
      <c r="BQ87" s="519" t="e">
        <f ca="1">+IF(AND(ISNUMBER(OFFSET('Hygiene Data'!$I$9,0,10*ROW('Hygiene Data'!I81))),'Data Summary'!EF87="Yes"),OFFSET('Hygiene Data'!$I$9,0,10*ROW('Hygiene Data'!I81)),NA())</f>
        <v>#N/A</v>
      </c>
    </row>
    <row r="88" spans="1:69" x14ac:dyDescent="0.25">
      <c r="A88" s="515" t="e">
        <f ca="1">+RIGHT('Data Summary'!A88,LEN('Data Summary'!A88)-9)</f>
        <v>#VALUE!</v>
      </c>
      <c r="B88" s="489" t="str">
        <f ca="1">+IF(ISTEXT('Data Summary'!B88),'Data Summary'!B88,"")</f>
        <v/>
      </c>
      <c r="C88" s="516" t="e">
        <f ca="1">+VALUE('Data Summary'!C88)</f>
        <v>#VALUE!</v>
      </c>
      <c r="D88" s="517" t="e">
        <f ca="1">+IF(AND(ISNUMBER(OFFSET('Water Data'!$D$4,0,10*ROW('Water Data'!D82))),'Data Summary'!BS88="Yes"),100-OFFSET('Water Data'!$D$4,0,10*ROW('Water Data'!D82)),NA())</f>
        <v>#N/A</v>
      </c>
      <c r="E88" s="517" t="e">
        <f ca="1">+IF(AND(ISNUMBER(OFFSET('Water Data'!$D$6,0,10*ROW('Water Data'!D82))),'Data Summary'!BT88="Yes"),OFFSET('Water Data'!$D$6,0,10*ROW('Water Data'!D82)),NA())</f>
        <v>#N/A</v>
      </c>
      <c r="F88" s="517" t="e">
        <f ca="1">+IF(AND(ISNUMBER(OFFSET('Water Data'!$D$9,0,10*ROW('Water Data'!D82))),'Data Summary'!BU88="Yes"),OFFSET('Water Data'!$D$9,0,10*ROW('Water Data'!D82)),NA())</f>
        <v>#N/A</v>
      </c>
      <c r="G88" s="517" t="e">
        <f ca="1">+IF(AND(ISNUMBER(OFFSET('Water Data'!$E$4,0,10*ROW('Water Data'!E82))),'Data Summary'!BV88="Yes"),100-OFFSET('Water Data'!$E$4,0,10*ROW('Water Data'!E82)),NA())</f>
        <v>#N/A</v>
      </c>
      <c r="H88" s="517" t="e">
        <f ca="1">+IF(AND(ISNUMBER(OFFSET('Water Data'!$E$6,0,10*ROW('Water Data'!E82))),'Data Summary'!BW88="Yes"),OFFSET('Water Data'!$E$6,0,10*ROW('Water Data'!E82)),NA())</f>
        <v>#N/A</v>
      </c>
      <c r="I88" s="517" t="e">
        <f ca="1">+IF(AND(ISNUMBER(OFFSET('Water Data'!$E$9,0,10*ROW('Water Data'!E82))),'Data Summary'!BX88="Yes"),OFFSET('Water Data'!$E$9,0,10*ROW('Water Data'!E82)),NA())</f>
        <v>#N/A</v>
      </c>
      <c r="J88" s="517" t="e">
        <f ca="1">+IF(AND(ISNUMBER(OFFSET('Water Data'!$F$4,0,10*ROW('Water Data'!F82))),'Data Summary'!BY88="Yes"),100-OFFSET('Water Data'!$F$4,0,10*ROW('Water Data'!F82)),NA())</f>
        <v>#N/A</v>
      </c>
      <c r="K88" s="517" t="e">
        <f ca="1">+IF(AND(ISNUMBER(OFFSET('Water Data'!$F$6,0,10*ROW('Water Data'!F82))),'Data Summary'!BZ88="Yes"),OFFSET('Water Data'!$F$6,0,10*ROW('Water Data'!F82)),NA())</f>
        <v>#N/A</v>
      </c>
      <c r="L88" s="517" t="e">
        <f ca="1">+IF(AND(ISNUMBER(OFFSET('Water Data'!$F$9,0,10*ROW('Water Data'!F82))),'Data Summary'!CA88="Yes"),OFFSET('Water Data'!$F$9,0,10*ROW('Water Data'!F82)),NA())</f>
        <v>#N/A</v>
      </c>
      <c r="M88" s="517" t="e">
        <f ca="1">+IF(AND(ISNUMBER(OFFSET('Water Data'!$G$4,0,10*ROW('Water Data'!G82))),'Data Summary'!CB88="Yes"),100-OFFSET('Water Data'!$G$4,0,10*ROW('Water Data'!G82)),NA())</f>
        <v>#N/A</v>
      </c>
      <c r="N88" s="517" t="e">
        <f ca="1">+IF(AND(ISNUMBER(OFFSET('Water Data'!$G$6,0,10*ROW('Water Data'!G82))),'Data Summary'!CC88="Yes"),OFFSET('Water Data'!$G$6,0,10*ROW('Water Data'!G82)),NA())</f>
        <v>#N/A</v>
      </c>
      <c r="O88" s="517" t="e">
        <f ca="1">+IF(AND(ISNUMBER(OFFSET('Water Data'!$G$9,0,10*ROW('Water Data'!G82))),'Data Summary'!CD88="Yes"),OFFSET('Water Data'!$G$9,0,10*ROW('Water Data'!G82)),NA())</f>
        <v>#N/A</v>
      </c>
      <c r="P88" s="517" t="e">
        <f ca="1">+IF(AND(ISNUMBER(OFFSET('Water Data'!$H$4,0,10*ROW('Water Data'!H82))),'Data Summary'!CE88="Yes"),100-OFFSET('Water Data'!$H$4,0,10*ROW('Water Data'!H82)),NA())</f>
        <v>#N/A</v>
      </c>
      <c r="Q88" s="517" t="e">
        <f ca="1">+IF(AND(ISNUMBER(OFFSET('Water Data'!$H$6,0,10*ROW('Water Data'!H82))),'Data Summary'!CF88="Yes"),OFFSET('Water Data'!$H$6,0,10*ROW('Water Data'!H82)),NA())</f>
        <v>#N/A</v>
      </c>
      <c r="R88" s="517" t="e">
        <f ca="1">+IF(AND(ISNUMBER(OFFSET('Water Data'!$H$9,0,10*ROW('Water Data'!H82))),'Data Summary'!CG88="Yes"),OFFSET('Water Data'!$H$9,0,10*ROW('Water Data'!H82)),NA())</f>
        <v>#N/A</v>
      </c>
      <c r="S88" s="517" t="e">
        <f ca="1">+IF(AND(ISNUMBER(OFFSET('Water Data'!$I$4,0,10*ROW('Water Data'!I82))),'Data Summary'!CH88="Yes"),100-OFFSET('Water Data'!$I$4,0,10*ROW('Water Data'!I82)),NA())</f>
        <v>#N/A</v>
      </c>
      <c r="T88" s="517" t="e">
        <f ca="1">+IF(AND(ISNUMBER(OFFSET('Water Data'!$I$6,0,10*ROW('Water Data'!I82))),'Data Summary'!CI88="Yes"),OFFSET('Water Data'!$I$6,0,10*ROW('Water Data'!I82)),NA())</f>
        <v>#N/A</v>
      </c>
      <c r="U88" s="517" t="e">
        <f ca="1">+IF(AND(ISNUMBER(OFFSET('Water Data'!$I$9,0,10*ROW('Water Data'!I82))),'Data Summary'!CJ88="Yes"),OFFSET('Water Data'!$I$9,0,10*ROW('Water Data'!I82)),NA())</f>
        <v>#N/A</v>
      </c>
      <c r="V88" s="518" t="e">
        <f ca="1">+IF(AND(ISNUMBER(OFFSET('Sanitation Data'!$D$4,0,10*ROW('Sanitation Data'!D82))),'Data Summary'!CK88="Yes"),100-OFFSET('Sanitation Data'!$D$4,0,10*ROW('Sanitation Data'!D82)),NA())</f>
        <v>#N/A</v>
      </c>
      <c r="W88" s="518" t="e">
        <f ca="1">+IF(AND(ISNUMBER(OFFSET('Sanitation Data'!$D$6,0,10*ROW('Sanitation Data'!D82))),'Data Summary'!CL88="Yes"),OFFSET('Sanitation Data'!$D$6,0,10*ROW('Sanitation Data'!D82)),NA())</f>
        <v>#N/A</v>
      </c>
      <c r="X88" s="518" t="e">
        <f ca="1">+IF(AND(ISNUMBER(OFFSET('Sanitation Data'!$D$10,0,10*ROW('Sanitation Data'!D82))),'Data Summary'!CM88="Yes"),OFFSET('Sanitation Data'!$D$10,0,10*ROW('Sanitation Data'!D82)),NA())</f>
        <v>#N/A</v>
      </c>
      <c r="Y88" s="518" t="e">
        <f ca="1">+IF(AND(ISNUMBER(OFFSET('Sanitation Data'!$D$11,0,10*ROW('Sanitation Data'!D82))),'Data Summary'!CN88="Yes"),OFFSET('Sanitation Data'!$D$11,0,10*ROW('Sanitation Data'!D82)),NA())</f>
        <v>#N/A</v>
      </c>
      <c r="Z88" s="518" t="e">
        <f ca="1">+IF(AND(ISNUMBER(OFFSET('Sanitation Data'!$D$12,0,10*ROW('Sanitation Data'!D82))),'Data Summary'!CO88="Yes"),OFFSET('Sanitation Data'!$D$12,0,10*ROW('Sanitation Data'!D82)),NA())</f>
        <v>#N/A</v>
      </c>
      <c r="AA88" s="518" t="e">
        <f ca="1">+IF(AND(ISNUMBER(OFFSET('Sanitation Data'!$E$4,0,10*ROW('Sanitation Data'!E82))),'Data Summary'!CP88="Yes"),100-OFFSET('Sanitation Data'!$E$4,0,10*ROW('Sanitation Data'!E82)),NA())</f>
        <v>#N/A</v>
      </c>
      <c r="AB88" s="518" t="e">
        <f ca="1">+IF(AND(ISNUMBER(OFFSET('Sanitation Data'!$E$6,0,10*ROW('Sanitation Data'!E82))),'Data Summary'!CQ88="Yes"),OFFSET('Sanitation Data'!$E$6,0,10*ROW('Sanitation Data'!E82)),NA())</f>
        <v>#N/A</v>
      </c>
      <c r="AC88" s="518" t="e">
        <f ca="1">+IF(AND(ISNUMBER(OFFSET('Sanitation Data'!$E$10,0,10*ROW('Sanitation Data'!E82))),'Data Summary'!CR88="Yes"),OFFSET('Sanitation Data'!$E$10,0,10*ROW('Sanitation Data'!E82)),NA())</f>
        <v>#N/A</v>
      </c>
      <c r="AD88" s="518" t="e">
        <f ca="1">+IF(AND(ISNUMBER(OFFSET('Sanitation Data'!$E$11,0,10*ROW('Sanitation Data'!E82))),'Data Summary'!CS88="Yes"),OFFSET('Sanitation Data'!$E$11,0,10*ROW('Sanitation Data'!E82)),NA())</f>
        <v>#N/A</v>
      </c>
      <c r="AE88" s="518" t="e">
        <f ca="1">+IF(AND(ISNUMBER(OFFSET('Sanitation Data'!$E$12,0,10*ROW('Sanitation Data'!E82))),'Data Summary'!CT88="Yes"),OFFSET('Sanitation Data'!$E$12,0,10*ROW('Sanitation Data'!E82)),NA())</f>
        <v>#N/A</v>
      </c>
      <c r="AF88" s="518" t="e">
        <f ca="1">+IF(AND(ISNUMBER(OFFSET('Sanitation Data'!$F$4,0,10*ROW('Sanitation Data'!F82))),'Data Summary'!CU88="Yes"),100-OFFSET('Sanitation Data'!$F$4,0,10*ROW('Sanitation Data'!F82)),NA())</f>
        <v>#N/A</v>
      </c>
      <c r="AG88" s="518" t="e">
        <f ca="1">+IF(AND(ISNUMBER(OFFSET('Sanitation Data'!$F$6,0,10*ROW('Sanitation Data'!F82))),'Data Summary'!CV88="Yes"),OFFSET('Sanitation Data'!$F$6,0,10*ROW('Sanitation Data'!F82)),NA())</f>
        <v>#N/A</v>
      </c>
      <c r="AH88" s="518" t="e">
        <f ca="1">+IF(AND(ISNUMBER(OFFSET('Sanitation Data'!$F$10,0,10*ROW('Sanitation Data'!F82))),'Data Summary'!CW88="Yes"),OFFSET('Sanitation Data'!$F$10,0,10*ROW('Sanitation Data'!F82)),NA())</f>
        <v>#N/A</v>
      </c>
      <c r="AI88" s="518" t="e">
        <f ca="1">+IF(AND(ISNUMBER(OFFSET('Sanitation Data'!$F$11,0,10*ROW('Sanitation Data'!F82))),'Data Summary'!CX88="Yes"),OFFSET('Sanitation Data'!$F$11,0,10*ROW('Sanitation Data'!F82)),NA())</f>
        <v>#N/A</v>
      </c>
      <c r="AJ88" s="518" t="e">
        <f ca="1">+IF(AND(ISNUMBER(OFFSET('Sanitation Data'!$F$12,0,10*ROW('Sanitation Data'!F82))),'Data Summary'!CY88="Yes"),OFFSET('Sanitation Data'!$F$12,0,10*ROW('Sanitation Data'!F82)),NA())</f>
        <v>#N/A</v>
      </c>
      <c r="AK88" s="518" t="e">
        <f ca="1">+IF(AND(ISNUMBER(OFFSET('Sanitation Data'!$G$4,0,10*ROW('Sanitation Data'!G82))),'Data Summary'!CZ88="Yes"),100-OFFSET('Sanitation Data'!$G$4,0,10*ROW('Sanitation Data'!G82)),NA())</f>
        <v>#N/A</v>
      </c>
      <c r="AL88" s="518" t="e">
        <f ca="1">+IF(AND(ISNUMBER(OFFSET('Sanitation Data'!$G$6,0,10*ROW('Sanitation Data'!G82))),'Data Summary'!DA88="Yes"),OFFSET('Sanitation Data'!$G$6,0,10*ROW('Sanitation Data'!G82)),NA())</f>
        <v>#N/A</v>
      </c>
      <c r="AM88" s="518" t="e">
        <f ca="1">+IF(AND(ISNUMBER(OFFSET('Sanitation Data'!$G$10,0,10*ROW('Sanitation Data'!G82))),'Data Summary'!DB88="Yes"),OFFSET('Sanitation Data'!$G$10,0,10*ROW('Sanitation Data'!G82)),NA())</f>
        <v>#N/A</v>
      </c>
      <c r="AN88" s="518" t="e">
        <f ca="1">+IF(AND(ISNUMBER(OFFSET('Sanitation Data'!$G$11,0,10*ROW('Sanitation Data'!G82))),'Data Summary'!DC88="Yes"),OFFSET('Sanitation Data'!$G$11,0,10*ROW('Sanitation Data'!G82)),NA())</f>
        <v>#N/A</v>
      </c>
      <c r="AO88" s="518" t="e">
        <f ca="1">+IF(AND(ISNUMBER(OFFSET('Sanitation Data'!$G$12,0,10*ROW('Sanitation Data'!G82))),'Data Summary'!DD88="Yes"),OFFSET('Sanitation Data'!$G$12,0,10*ROW('Sanitation Data'!G82)),NA())</f>
        <v>#N/A</v>
      </c>
      <c r="AP88" s="518" t="e">
        <f ca="1">+IF(AND(ISNUMBER(OFFSET('Sanitation Data'!$H$4,0,10*ROW('Sanitation Data'!H82))),'Data Summary'!DE88="Yes"),100-OFFSET('Sanitation Data'!$H$4,0,10*ROW('Sanitation Data'!H82)),NA())</f>
        <v>#N/A</v>
      </c>
      <c r="AQ88" s="518" t="e">
        <f ca="1">+IF(AND(ISNUMBER(OFFSET('Sanitation Data'!$H$6,0,10*ROW('Sanitation Data'!H82))),'Data Summary'!DF88="Yes"),OFFSET('Sanitation Data'!$H$6,0,10*ROW('Sanitation Data'!H82)),NA())</f>
        <v>#N/A</v>
      </c>
      <c r="AR88" s="518" t="e">
        <f ca="1">+IF(AND(ISNUMBER(OFFSET('Sanitation Data'!$H$10,0,10*ROW('Sanitation Data'!H82))),'Data Summary'!DG88="Yes"),OFFSET('Sanitation Data'!$H$10,0,10*ROW('Sanitation Data'!H82)),NA())</f>
        <v>#N/A</v>
      </c>
      <c r="AS88" s="518" t="e">
        <f ca="1">+IF(AND(ISNUMBER(OFFSET('Sanitation Data'!$H$11,0,10*ROW('Sanitation Data'!H82))),'Data Summary'!DH88="Yes"),OFFSET('Sanitation Data'!$H$11,0,10*ROW('Sanitation Data'!H82)),NA())</f>
        <v>#N/A</v>
      </c>
      <c r="AT88" s="518" t="e">
        <f ca="1">+IF(AND(ISNUMBER(OFFSET('Sanitation Data'!$H$12,0,10*ROW('Sanitation Data'!H82))),'Data Summary'!DI88="Yes"),OFFSET('Sanitation Data'!$H$12,0,10*ROW('Sanitation Data'!H82)),NA())</f>
        <v>#N/A</v>
      </c>
      <c r="AU88" s="518" t="e">
        <f ca="1">+IF(AND(ISNUMBER(OFFSET('Sanitation Data'!$I$4,0,10*ROW('Sanitation Data'!I82))),'Data Summary'!DJ88="Yes"),100-OFFSET('Sanitation Data'!$I$4,0,10*ROW('Sanitation Data'!I82)),NA())</f>
        <v>#N/A</v>
      </c>
      <c r="AV88" s="518" t="e">
        <f ca="1">+IF(AND(ISNUMBER(OFFSET('Sanitation Data'!$I$6,0,10*ROW('Sanitation Data'!I82))),'Data Summary'!DK88="Yes"),OFFSET('Sanitation Data'!$I$6,0,10*ROW('Sanitation Data'!I82)),NA())</f>
        <v>#N/A</v>
      </c>
      <c r="AW88" s="518" t="e">
        <f ca="1">+IF(AND(ISNUMBER(OFFSET('Sanitation Data'!$I$10,0,10*ROW('Sanitation Data'!I82))),'Data Summary'!DL88="Yes"),OFFSET('Sanitation Data'!$I$10,0,10*ROW('Sanitation Data'!I82)),NA())</f>
        <v>#N/A</v>
      </c>
      <c r="AX88" s="518" t="e">
        <f ca="1">+IF(AND(ISNUMBER(OFFSET('Sanitation Data'!$I$11,0,10*ROW('Sanitation Data'!I82))),'Data Summary'!DM88="Yes"),OFFSET('Sanitation Data'!$I$11,0,10*ROW('Sanitation Data'!I82)),NA())</f>
        <v>#N/A</v>
      </c>
      <c r="AY88" s="518" t="e">
        <f ca="1">+IF(AND(ISNUMBER(OFFSET('Sanitation Data'!$I$12,0,10*ROW('Sanitation Data'!I82))),'Data Summary'!DN88="Yes"),OFFSET('Sanitation Data'!$I$12,0,10*ROW('Sanitation Data'!I82)),NA())</f>
        <v>#N/A</v>
      </c>
      <c r="AZ88" s="519" t="e">
        <f ca="1">+IF(AND(ISNUMBER(OFFSET('Hygiene Data'!$D$5,0,10*ROW('Hygiene Data'!D82))),'Data Summary'!DO88="Yes"),OFFSET('Hygiene Data'!$D$5,0,10*ROW('Hygiene Data'!D82)),NA())</f>
        <v>#N/A</v>
      </c>
      <c r="BA88" s="519" t="e">
        <f ca="1">+IF(AND(ISNUMBER(OFFSET('Hygiene Data'!$D$7,0,10*ROW('Hygiene Data'!D82))),'Data Summary'!DP88="Yes"),OFFSET('Hygiene Data'!$D$7,0,10*ROW('Hygiene Data'!D82)),NA())</f>
        <v>#N/A</v>
      </c>
      <c r="BB88" s="519" t="e">
        <f ca="1">+IF(AND(ISNUMBER(OFFSET('Hygiene Data'!$D$9,0,10*ROW('Hygiene Data'!D82))),'Data Summary'!DQ88="Yes"),OFFSET('Hygiene Data'!$D$9,0,10*ROW('Hygiene Data'!D82)),NA())</f>
        <v>#N/A</v>
      </c>
      <c r="BC88" s="519" t="e">
        <f ca="1">+IF(AND(ISNUMBER(OFFSET('Hygiene Data'!$E$5,0,10*ROW('Hygiene Data'!E82))),'Data Summary'!DR88="Yes"),OFFSET('Hygiene Data'!$E$5,0,10*ROW('Hygiene Data'!E82)),NA())</f>
        <v>#N/A</v>
      </c>
      <c r="BD88" s="519" t="e">
        <f ca="1">+IF(AND(ISNUMBER(OFFSET('Hygiene Data'!$E$7,0,10*ROW('Hygiene Data'!E82))),'Data Summary'!DS88="Yes"),OFFSET('Hygiene Data'!$E$7,0,10*ROW('Hygiene Data'!E82)),NA())</f>
        <v>#N/A</v>
      </c>
      <c r="BE88" s="519" t="e">
        <f ca="1">+IF(AND(ISNUMBER(OFFSET('Hygiene Data'!$E$9,0,10*ROW('Hygiene Data'!E82))),'Data Summary'!DT88="Yes"),OFFSET('Hygiene Data'!$E$9,0,10*ROW('Hygiene Data'!E82)),NA())</f>
        <v>#N/A</v>
      </c>
      <c r="BF88" s="519" t="e">
        <f ca="1">+IF(AND(ISNUMBER(OFFSET('Hygiene Data'!$F$5,0,10*ROW('Hygiene Data'!F82))),'Data Summary'!DU88="Yes"),OFFSET('Hygiene Data'!$F$5,0,10*ROW('Hygiene Data'!F82)),NA())</f>
        <v>#N/A</v>
      </c>
      <c r="BG88" s="519" t="e">
        <f ca="1">+IF(AND(ISNUMBER(OFFSET('Hygiene Data'!$F$7,0,10*ROW('Hygiene Data'!F82))),'Data Summary'!DV88="Yes"),OFFSET('Hygiene Data'!$F$7,0,10*ROW('Hygiene Data'!F82)),NA())</f>
        <v>#N/A</v>
      </c>
      <c r="BH88" s="519" t="e">
        <f ca="1">+IF(AND(ISNUMBER(OFFSET('Hygiene Data'!$F$9,0,10*ROW('Hygiene Data'!F82))),'Data Summary'!DW88="Yes"),OFFSET('Hygiene Data'!$F$9,0,10*ROW('Hygiene Data'!F82)),NA())</f>
        <v>#N/A</v>
      </c>
      <c r="BI88" s="519" t="e">
        <f ca="1">+IF(AND(ISNUMBER(OFFSET('Hygiene Data'!$G$5,0,10*ROW('Hygiene Data'!G82))),'Data Summary'!DX88="Yes"),OFFSET('Hygiene Data'!$G$5,0,10*ROW('Hygiene Data'!G82)),NA())</f>
        <v>#N/A</v>
      </c>
      <c r="BJ88" s="519" t="e">
        <f ca="1">+IF(AND(ISNUMBER(OFFSET('Hygiene Data'!$G$7,0,10*ROW('Hygiene Data'!G82))),'Data Summary'!DY88="Yes"),OFFSET('Hygiene Data'!$G$7,0,10*ROW('Hygiene Data'!G82)),NA())</f>
        <v>#N/A</v>
      </c>
      <c r="BK88" s="519" t="e">
        <f ca="1">+IF(AND(ISNUMBER(OFFSET('Hygiene Data'!$G$9,0,10*ROW('Hygiene Data'!G82))),'Data Summary'!DZ88="Yes"),OFFSET('Hygiene Data'!$G$9,0,10*ROW('Hygiene Data'!G82)),NA())</f>
        <v>#N/A</v>
      </c>
      <c r="BL88" s="519" t="e">
        <f ca="1">+IF(AND(ISNUMBER(OFFSET('Hygiene Data'!$H$5,0,10*ROW('Hygiene Data'!H82))),'Data Summary'!EA88="Yes"),OFFSET('Hygiene Data'!$H$5,0,10*ROW('Hygiene Data'!H82)),NA())</f>
        <v>#N/A</v>
      </c>
      <c r="BM88" s="519" t="e">
        <f ca="1">+IF(AND(ISNUMBER(OFFSET('Hygiene Data'!$H$7,0,10*ROW('Hygiene Data'!H82))),'Data Summary'!EB88="Yes"),OFFSET('Hygiene Data'!$H$7,0,10*ROW('Hygiene Data'!H82)),NA())</f>
        <v>#N/A</v>
      </c>
      <c r="BN88" s="519" t="e">
        <f ca="1">+IF(AND(ISNUMBER(OFFSET('Hygiene Data'!$H$9,0,10*ROW('Hygiene Data'!H82))),'Data Summary'!EC88="Yes"),OFFSET('Hygiene Data'!$H$9,0,10*ROW('Hygiene Data'!H82)),NA())</f>
        <v>#N/A</v>
      </c>
      <c r="BO88" s="519" t="e">
        <f ca="1">+IF(AND(ISNUMBER(OFFSET('Hygiene Data'!$I$5,0,10*ROW('Hygiene Data'!I82))),'Data Summary'!ED88="Yes"),OFFSET('Hygiene Data'!$I$5,0,10*ROW('Hygiene Data'!I82)),NA())</f>
        <v>#N/A</v>
      </c>
      <c r="BP88" s="519" t="e">
        <f ca="1">+IF(AND(ISNUMBER(OFFSET('Hygiene Data'!$I$7,0,10*ROW('Hygiene Data'!I82))),'Data Summary'!EE88="Yes"),OFFSET('Hygiene Data'!$I$7,0,10*ROW('Hygiene Data'!I82)),NA())</f>
        <v>#N/A</v>
      </c>
      <c r="BQ88" s="519" t="e">
        <f ca="1">+IF(AND(ISNUMBER(OFFSET('Hygiene Data'!$I$9,0,10*ROW('Hygiene Data'!I82))),'Data Summary'!EF88="Yes"),OFFSET('Hygiene Data'!$I$9,0,10*ROW('Hygiene Data'!I82)),NA())</f>
        <v>#N/A</v>
      </c>
    </row>
    <row r="89" spans="1:69" x14ac:dyDescent="0.25">
      <c r="A89" s="515" t="e">
        <f ca="1">+RIGHT('Data Summary'!A89,LEN('Data Summary'!A89)-9)</f>
        <v>#VALUE!</v>
      </c>
      <c r="B89" s="489" t="str">
        <f ca="1">+IF(ISTEXT('Data Summary'!B89),'Data Summary'!B89,"")</f>
        <v/>
      </c>
      <c r="C89" s="516" t="e">
        <f ca="1">+VALUE('Data Summary'!C89)</f>
        <v>#VALUE!</v>
      </c>
      <c r="D89" s="517" t="e">
        <f ca="1">+IF(AND(ISNUMBER(OFFSET('Water Data'!$D$4,0,10*ROW('Water Data'!D83))),'Data Summary'!BS89="Yes"),100-OFFSET('Water Data'!$D$4,0,10*ROW('Water Data'!D83)),NA())</f>
        <v>#N/A</v>
      </c>
      <c r="E89" s="517" t="e">
        <f ca="1">+IF(AND(ISNUMBER(OFFSET('Water Data'!$D$6,0,10*ROW('Water Data'!D83))),'Data Summary'!BT89="Yes"),OFFSET('Water Data'!$D$6,0,10*ROW('Water Data'!D83)),NA())</f>
        <v>#N/A</v>
      </c>
      <c r="F89" s="517" t="e">
        <f ca="1">+IF(AND(ISNUMBER(OFFSET('Water Data'!$D$9,0,10*ROW('Water Data'!D83))),'Data Summary'!BU89="Yes"),OFFSET('Water Data'!$D$9,0,10*ROW('Water Data'!D83)),NA())</f>
        <v>#N/A</v>
      </c>
      <c r="G89" s="517" t="e">
        <f ca="1">+IF(AND(ISNUMBER(OFFSET('Water Data'!$E$4,0,10*ROW('Water Data'!E83))),'Data Summary'!BV89="Yes"),100-OFFSET('Water Data'!$E$4,0,10*ROW('Water Data'!E83)),NA())</f>
        <v>#N/A</v>
      </c>
      <c r="H89" s="517" t="e">
        <f ca="1">+IF(AND(ISNUMBER(OFFSET('Water Data'!$E$6,0,10*ROW('Water Data'!E83))),'Data Summary'!BW89="Yes"),OFFSET('Water Data'!$E$6,0,10*ROW('Water Data'!E83)),NA())</f>
        <v>#N/A</v>
      </c>
      <c r="I89" s="517" t="e">
        <f ca="1">+IF(AND(ISNUMBER(OFFSET('Water Data'!$E$9,0,10*ROW('Water Data'!E83))),'Data Summary'!BX89="Yes"),OFFSET('Water Data'!$E$9,0,10*ROW('Water Data'!E83)),NA())</f>
        <v>#N/A</v>
      </c>
      <c r="J89" s="517" t="e">
        <f ca="1">+IF(AND(ISNUMBER(OFFSET('Water Data'!$F$4,0,10*ROW('Water Data'!F83))),'Data Summary'!BY89="Yes"),100-OFFSET('Water Data'!$F$4,0,10*ROW('Water Data'!F83)),NA())</f>
        <v>#N/A</v>
      </c>
      <c r="K89" s="517" t="e">
        <f ca="1">+IF(AND(ISNUMBER(OFFSET('Water Data'!$F$6,0,10*ROW('Water Data'!F83))),'Data Summary'!BZ89="Yes"),OFFSET('Water Data'!$F$6,0,10*ROW('Water Data'!F83)),NA())</f>
        <v>#N/A</v>
      </c>
      <c r="L89" s="517" t="e">
        <f ca="1">+IF(AND(ISNUMBER(OFFSET('Water Data'!$F$9,0,10*ROW('Water Data'!F83))),'Data Summary'!CA89="Yes"),OFFSET('Water Data'!$F$9,0,10*ROW('Water Data'!F83)),NA())</f>
        <v>#N/A</v>
      </c>
      <c r="M89" s="517" t="e">
        <f ca="1">+IF(AND(ISNUMBER(OFFSET('Water Data'!$G$4,0,10*ROW('Water Data'!G83))),'Data Summary'!CB89="Yes"),100-OFFSET('Water Data'!$G$4,0,10*ROW('Water Data'!G83)),NA())</f>
        <v>#N/A</v>
      </c>
      <c r="N89" s="517" t="e">
        <f ca="1">+IF(AND(ISNUMBER(OFFSET('Water Data'!$G$6,0,10*ROW('Water Data'!G83))),'Data Summary'!CC89="Yes"),OFFSET('Water Data'!$G$6,0,10*ROW('Water Data'!G83)),NA())</f>
        <v>#N/A</v>
      </c>
      <c r="O89" s="517" t="e">
        <f ca="1">+IF(AND(ISNUMBER(OFFSET('Water Data'!$G$9,0,10*ROW('Water Data'!G83))),'Data Summary'!CD89="Yes"),OFFSET('Water Data'!$G$9,0,10*ROW('Water Data'!G83)),NA())</f>
        <v>#N/A</v>
      </c>
      <c r="P89" s="517" t="e">
        <f ca="1">+IF(AND(ISNUMBER(OFFSET('Water Data'!$H$4,0,10*ROW('Water Data'!H83))),'Data Summary'!CE89="Yes"),100-OFFSET('Water Data'!$H$4,0,10*ROW('Water Data'!H83)),NA())</f>
        <v>#N/A</v>
      </c>
      <c r="Q89" s="517" t="e">
        <f ca="1">+IF(AND(ISNUMBER(OFFSET('Water Data'!$H$6,0,10*ROW('Water Data'!H83))),'Data Summary'!CF89="Yes"),OFFSET('Water Data'!$H$6,0,10*ROW('Water Data'!H83)),NA())</f>
        <v>#N/A</v>
      </c>
      <c r="R89" s="517" t="e">
        <f ca="1">+IF(AND(ISNUMBER(OFFSET('Water Data'!$H$9,0,10*ROW('Water Data'!H83))),'Data Summary'!CG89="Yes"),OFFSET('Water Data'!$H$9,0,10*ROW('Water Data'!H83)),NA())</f>
        <v>#N/A</v>
      </c>
      <c r="S89" s="517" t="e">
        <f ca="1">+IF(AND(ISNUMBER(OFFSET('Water Data'!$I$4,0,10*ROW('Water Data'!I83))),'Data Summary'!CH89="Yes"),100-OFFSET('Water Data'!$I$4,0,10*ROW('Water Data'!I83)),NA())</f>
        <v>#N/A</v>
      </c>
      <c r="T89" s="517" t="e">
        <f ca="1">+IF(AND(ISNUMBER(OFFSET('Water Data'!$I$6,0,10*ROW('Water Data'!I83))),'Data Summary'!CI89="Yes"),OFFSET('Water Data'!$I$6,0,10*ROW('Water Data'!I83)),NA())</f>
        <v>#N/A</v>
      </c>
      <c r="U89" s="517" t="e">
        <f ca="1">+IF(AND(ISNUMBER(OFFSET('Water Data'!$I$9,0,10*ROW('Water Data'!I83))),'Data Summary'!CJ89="Yes"),OFFSET('Water Data'!$I$9,0,10*ROW('Water Data'!I83)),NA())</f>
        <v>#N/A</v>
      </c>
      <c r="V89" s="518" t="e">
        <f ca="1">+IF(AND(ISNUMBER(OFFSET('Sanitation Data'!$D$4,0,10*ROW('Sanitation Data'!D83))),'Data Summary'!CK89="Yes"),100-OFFSET('Sanitation Data'!$D$4,0,10*ROW('Sanitation Data'!D83)),NA())</f>
        <v>#N/A</v>
      </c>
      <c r="W89" s="518" t="e">
        <f ca="1">+IF(AND(ISNUMBER(OFFSET('Sanitation Data'!$D$6,0,10*ROW('Sanitation Data'!D83))),'Data Summary'!CL89="Yes"),OFFSET('Sanitation Data'!$D$6,0,10*ROW('Sanitation Data'!D83)),NA())</f>
        <v>#N/A</v>
      </c>
      <c r="X89" s="518" t="e">
        <f ca="1">+IF(AND(ISNUMBER(OFFSET('Sanitation Data'!$D$10,0,10*ROW('Sanitation Data'!D83))),'Data Summary'!CM89="Yes"),OFFSET('Sanitation Data'!$D$10,0,10*ROW('Sanitation Data'!D83)),NA())</f>
        <v>#N/A</v>
      </c>
      <c r="Y89" s="518" t="e">
        <f ca="1">+IF(AND(ISNUMBER(OFFSET('Sanitation Data'!$D$11,0,10*ROW('Sanitation Data'!D83))),'Data Summary'!CN89="Yes"),OFFSET('Sanitation Data'!$D$11,0,10*ROW('Sanitation Data'!D83)),NA())</f>
        <v>#N/A</v>
      </c>
      <c r="Z89" s="518" t="e">
        <f ca="1">+IF(AND(ISNUMBER(OFFSET('Sanitation Data'!$D$12,0,10*ROW('Sanitation Data'!D83))),'Data Summary'!CO89="Yes"),OFFSET('Sanitation Data'!$D$12,0,10*ROW('Sanitation Data'!D83)),NA())</f>
        <v>#N/A</v>
      </c>
      <c r="AA89" s="518" t="e">
        <f ca="1">+IF(AND(ISNUMBER(OFFSET('Sanitation Data'!$E$4,0,10*ROW('Sanitation Data'!E83))),'Data Summary'!CP89="Yes"),100-OFFSET('Sanitation Data'!$E$4,0,10*ROW('Sanitation Data'!E83)),NA())</f>
        <v>#N/A</v>
      </c>
      <c r="AB89" s="518" t="e">
        <f ca="1">+IF(AND(ISNUMBER(OFFSET('Sanitation Data'!$E$6,0,10*ROW('Sanitation Data'!E83))),'Data Summary'!CQ89="Yes"),OFFSET('Sanitation Data'!$E$6,0,10*ROW('Sanitation Data'!E83)),NA())</f>
        <v>#N/A</v>
      </c>
      <c r="AC89" s="518" t="e">
        <f ca="1">+IF(AND(ISNUMBER(OFFSET('Sanitation Data'!$E$10,0,10*ROW('Sanitation Data'!E83))),'Data Summary'!CR89="Yes"),OFFSET('Sanitation Data'!$E$10,0,10*ROW('Sanitation Data'!E83)),NA())</f>
        <v>#N/A</v>
      </c>
      <c r="AD89" s="518" t="e">
        <f ca="1">+IF(AND(ISNUMBER(OFFSET('Sanitation Data'!$E$11,0,10*ROW('Sanitation Data'!E83))),'Data Summary'!CS89="Yes"),OFFSET('Sanitation Data'!$E$11,0,10*ROW('Sanitation Data'!E83)),NA())</f>
        <v>#N/A</v>
      </c>
      <c r="AE89" s="518" t="e">
        <f ca="1">+IF(AND(ISNUMBER(OFFSET('Sanitation Data'!$E$12,0,10*ROW('Sanitation Data'!E83))),'Data Summary'!CT89="Yes"),OFFSET('Sanitation Data'!$E$12,0,10*ROW('Sanitation Data'!E83)),NA())</f>
        <v>#N/A</v>
      </c>
      <c r="AF89" s="518" t="e">
        <f ca="1">+IF(AND(ISNUMBER(OFFSET('Sanitation Data'!$F$4,0,10*ROW('Sanitation Data'!F83))),'Data Summary'!CU89="Yes"),100-OFFSET('Sanitation Data'!$F$4,0,10*ROW('Sanitation Data'!F83)),NA())</f>
        <v>#N/A</v>
      </c>
      <c r="AG89" s="518" t="e">
        <f ca="1">+IF(AND(ISNUMBER(OFFSET('Sanitation Data'!$F$6,0,10*ROW('Sanitation Data'!F83))),'Data Summary'!CV89="Yes"),OFFSET('Sanitation Data'!$F$6,0,10*ROW('Sanitation Data'!F83)),NA())</f>
        <v>#N/A</v>
      </c>
      <c r="AH89" s="518" t="e">
        <f ca="1">+IF(AND(ISNUMBER(OFFSET('Sanitation Data'!$F$10,0,10*ROW('Sanitation Data'!F83))),'Data Summary'!CW89="Yes"),OFFSET('Sanitation Data'!$F$10,0,10*ROW('Sanitation Data'!F83)),NA())</f>
        <v>#N/A</v>
      </c>
      <c r="AI89" s="518" t="e">
        <f ca="1">+IF(AND(ISNUMBER(OFFSET('Sanitation Data'!$F$11,0,10*ROW('Sanitation Data'!F83))),'Data Summary'!CX89="Yes"),OFFSET('Sanitation Data'!$F$11,0,10*ROW('Sanitation Data'!F83)),NA())</f>
        <v>#N/A</v>
      </c>
      <c r="AJ89" s="518" t="e">
        <f ca="1">+IF(AND(ISNUMBER(OFFSET('Sanitation Data'!$F$12,0,10*ROW('Sanitation Data'!F83))),'Data Summary'!CY89="Yes"),OFFSET('Sanitation Data'!$F$12,0,10*ROW('Sanitation Data'!F83)),NA())</f>
        <v>#N/A</v>
      </c>
      <c r="AK89" s="518" t="e">
        <f ca="1">+IF(AND(ISNUMBER(OFFSET('Sanitation Data'!$G$4,0,10*ROW('Sanitation Data'!G83))),'Data Summary'!CZ89="Yes"),100-OFFSET('Sanitation Data'!$G$4,0,10*ROW('Sanitation Data'!G83)),NA())</f>
        <v>#N/A</v>
      </c>
      <c r="AL89" s="518" t="e">
        <f ca="1">+IF(AND(ISNUMBER(OFFSET('Sanitation Data'!$G$6,0,10*ROW('Sanitation Data'!G83))),'Data Summary'!DA89="Yes"),OFFSET('Sanitation Data'!$G$6,0,10*ROW('Sanitation Data'!G83)),NA())</f>
        <v>#N/A</v>
      </c>
      <c r="AM89" s="518" t="e">
        <f ca="1">+IF(AND(ISNUMBER(OFFSET('Sanitation Data'!$G$10,0,10*ROW('Sanitation Data'!G83))),'Data Summary'!DB89="Yes"),OFFSET('Sanitation Data'!$G$10,0,10*ROW('Sanitation Data'!G83)),NA())</f>
        <v>#N/A</v>
      </c>
      <c r="AN89" s="518" t="e">
        <f ca="1">+IF(AND(ISNUMBER(OFFSET('Sanitation Data'!$G$11,0,10*ROW('Sanitation Data'!G83))),'Data Summary'!DC89="Yes"),OFFSET('Sanitation Data'!$G$11,0,10*ROW('Sanitation Data'!G83)),NA())</f>
        <v>#N/A</v>
      </c>
      <c r="AO89" s="518" t="e">
        <f ca="1">+IF(AND(ISNUMBER(OFFSET('Sanitation Data'!$G$12,0,10*ROW('Sanitation Data'!G83))),'Data Summary'!DD89="Yes"),OFFSET('Sanitation Data'!$G$12,0,10*ROW('Sanitation Data'!G83)),NA())</f>
        <v>#N/A</v>
      </c>
      <c r="AP89" s="518" t="e">
        <f ca="1">+IF(AND(ISNUMBER(OFFSET('Sanitation Data'!$H$4,0,10*ROW('Sanitation Data'!H83))),'Data Summary'!DE89="Yes"),100-OFFSET('Sanitation Data'!$H$4,0,10*ROW('Sanitation Data'!H83)),NA())</f>
        <v>#N/A</v>
      </c>
      <c r="AQ89" s="518" t="e">
        <f ca="1">+IF(AND(ISNUMBER(OFFSET('Sanitation Data'!$H$6,0,10*ROW('Sanitation Data'!H83))),'Data Summary'!DF89="Yes"),OFFSET('Sanitation Data'!$H$6,0,10*ROW('Sanitation Data'!H83)),NA())</f>
        <v>#N/A</v>
      </c>
      <c r="AR89" s="518" t="e">
        <f ca="1">+IF(AND(ISNUMBER(OFFSET('Sanitation Data'!$H$10,0,10*ROW('Sanitation Data'!H83))),'Data Summary'!DG89="Yes"),OFFSET('Sanitation Data'!$H$10,0,10*ROW('Sanitation Data'!H83)),NA())</f>
        <v>#N/A</v>
      </c>
      <c r="AS89" s="518" t="e">
        <f ca="1">+IF(AND(ISNUMBER(OFFSET('Sanitation Data'!$H$11,0,10*ROW('Sanitation Data'!H83))),'Data Summary'!DH89="Yes"),OFFSET('Sanitation Data'!$H$11,0,10*ROW('Sanitation Data'!H83)),NA())</f>
        <v>#N/A</v>
      </c>
      <c r="AT89" s="518" t="e">
        <f ca="1">+IF(AND(ISNUMBER(OFFSET('Sanitation Data'!$H$12,0,10*ROW('Sanitation Data'!H83))),'Data Summary'!DI89="Yes"),OFFSET('Sanitation Data'!$H$12,0,10*ROW('Sanitation Data'!H83)),NA())</f>
        <v>#N/A</v>
      </c>
      <c r="AU89" s="518" t="e">
        <f ca="1">+IF(AND(ISNUMBER(OFFSET('Sanitation Data'!$I$4,0,10*ROW('Sanitation Data'!I83))),'Data Summary'!DJ89="Yes"),100-OFFSET('Sanitation Data'!$I$4,0,10*ROW('Sanitation Data'!I83)),NA())</f>
        <v>#N/A</v>
      </c>
      <c r="AV89" s="518" t="e">
        <f ca="1">+IF(AND(ISNUMBER(OFFSET('Sanitation Data'!$I$6,0,10*ROW('Sanitation Data'!I83))),'Data Summary'!DK89="Yes"),OFFSET('Sanitation Data'!$I$6,0,10*ROW('Sanitation Data'!I83)),NA())</f>
        <v>#N/A</v>
      </c>
      <c r="AW89" s="518" t="e">
        <f ca="1">+IF(AND(ISNUMBER(OFFSET('Sanitation Data'!$I$10,0,10*ROW('Sanitation Data'!I83))),'Data Summary'!DL89="Yes"),OFFSET('Sanitation Data'!$I$10,0,10*ROW('Sanitation Data'!I83)),NA())</f>
        <v>#N/A</v>
      </c>
      <c r="AX89" s="518" t="e">
        <f ca="1">+IF(AND(ISNUMBER(OFFSET('Sanitation Data'!$I$11,0,10*ROW('Sanitation Data'!I83))),'Data Summary'!DM89="Yes"),OFFSET('Sanitation Data'!$I$11,0,10*ROW('Sanitation Data'!I83)),NA())</f>
        <v>#N/A</v>
      </c>
      <c r="AY89" s="518" t="e">
        <f ca="1">+IF(AND(ISNUMBER(OFFSET('Sanitation Data'!$I$12,0,10*ROW('Sanitation Data'!I83))),'Data Summary'!DN89="Yes"),OFFSET('Sanitation Data'!$I$12,0,10*ROW('Sanitation Data'!I83)),NA())</f>
        <v>#N/A</v>
      </c>
      <c r="AZ89" s="519" t="e">
        <f ca="1">+IF(AND(ISNUMBER(OFFSET('Hygiene Data'!$D$5,0,10*ROW('Hygiene Data'!D83))),'Data Summary'!DO89="Yes"),OFFSET('Hygiene Data'!$D$5,0,10*ROW('Hygiene Data'!D83)),NA())</f>
        <v>#N/A</v>
      </c>
      <c r="BA89" s="519" t="e">
        <f ca="1">+IF(AND(ISNUMBER(OFFSET('Hygiene Data'!$D$7,0,10*ROW('Hygiene Data'!D83))),'Data Summary'!DP89="Yes"),OFFSET('Hygiene Data'!$D$7,0,10*ROW('Hygiene Data'!D83)),NA())</f>
        <v>#N/A</v>
      </c>
      <c r="BB89" s="519" t="e">
        <f ca="1">+IF(AND(ISNUMBER(OFFSET('Hygiene Data'!$D$9,0,10*ROW('Hygiene Data'!D83))),'Data Summary'!DQ89="Yes"),OFFSET('Hygiene Data'!$D$9,0,10*ROW('Hygiene Data'!D83)),NA())</f>
        <v>#N/A</v>
      </c>
      <c r="BC89" s="519" t="e">
        <f ca="1">+IF(AND(ISNUMBER(OFFSET('Hygiene Data'!$E$5,0,10*ROW('Hygiene Data'!E83))),'Data Summary'!DR89="Yes"),OFFSET('Hygiene Data'!$E$5,0,10*ROW('Hygiene Data'!E83)),NA())</f>
        <v>#N/A</v>
      </c>
      <c r="BD89" s="519" t="e">
        <f ca="1">+IF(AND(ISNUMBER(OFFSET('Hygiene Data'!$E$7,0,10*ROW('Hygiene Data'!E83))),'Data Summary'!DS89="Yes"),OFFSET('Hygiene Data'!$E$7,0,10*ROW('Hygiene Data'!E83)),NA())</f>
        <v>#N/A</v>
      </c>
      <c r="BE89" s="519" t="e">
        <f ca="1">+IF(AND(ISNUMBER(OFFSET('Hygiene Data'!$E$9,0,10*ROW('Hygiene Data'!E83))),'Data Summary'!DT89="Yes"),OFFSET('Hygiene Data'!$E$9,0,10*ROW('Hygiene Data'!E83)),NA())</f>
        <v>#N/A</v>
      </c>
      <c r="BF89" s="519" t="e">
        <f ca="1">+IF(AND(ISNUMBER(OFFSET('Hygiene Data'!$F$5,0,10*ROW('Hygiene Data'!F83))),'Data Summary'!DU89="Yes"),OFFSET('Hygiene Data'!$F$5,0,10*ROW('Hygiene Data'!F83)),NA())</f>
        <v>#N/A</v>
      </c>
      <c r="BG89" s="519" t="e">
        <f ca="1">+IF(AND(ISNUMBER(OFFSET('Hygiene Data'!$F$7,0,10*ROW('Hygiene Data'!F83))),'Data Summary'!DV89="Yes"),OFFSET('Hygiene Data'!$F$7,0,10*ROW('Hygiene Data'!F83)),NA())</f>
        <v>#N/A</v>
      </c>
      <c r="BH89" s="519" t="e">
        <f ca="1">+IF(AND(ISNUMBER(OFFSET('Hygiene Data'!$F$9,0,10*ROW('Hygiene Data'!F83))),'Data Summary'!DW89="Yes"),OFFSET('Hygiene Data'!$F$9,0,10*ROW('Hygiene Data'!F83)),NA())</f>
        <v>#N/A</v>
      </c>
      <c r="BI89" s="519" t="e">
        <f ca="1">+IF(AND(ISNUMBER(OFFSET('Hygiene Data'!$G$5,0,10*ROW('Hygiene Data'!G83))),'Data Summary'!DX89="Yes"),OFFSET('Hygiene Data'!$G$5,0,10*ROW('Hygiene Data'!G83)),NA())</f>
        <v>#N/A</v>
      </c>
      <c r="BJ89" s="519" t="e">
        <f ca="1">+IF(AND(ISNUMBER(OFFSET('Hygiene Data'!$G$7,0,10*ROW('Hygiene Data'!G83))),'Data Summary'!DY89="Yes"),OFFSET('Hygiene Data'!$G$7,0,10*ROW('Hygiene Data'!G83)),NA())</f>
        <v>#N/A</v>
      </c>
      <c r="BK89" s="519" t="e">
        <f ca="1">+IF(AND(ISNUMBER(OFFSET('Hygiene Data'!$G$9,0,10*ROW('Hygiene Data'!G83))),'Data Summary'!DZ89="Yes"),OFFSET('Hygiene Data'!$G$9,0,10*ROW('Hygiene Data'!G83)),NA())</f>
        <v>#N/A</v>
      </c>
      <c r="BL89" s="519" t="e">
        <f ca="1">+IF(AND(ISNUMBER(OFFSET('Hygiene Data'!$H$5,0,10*ROW('Hygiene Data'!H83))),'Data Summary'!EA89="Yes"),OFFSET('Hygiene Data'!$H$5,0,10*ROW('Hygiene Data'!H83)),NA())</f>
        <v>#N/A</v>
      </c>
      <c r="BM89" s="519" t="e">
        <f ca="1">+IF(AND(ISNUMBER(OFFSET('Hygiene Data'!$H$7,0,10*ROW('Hygiene Data'!H83))),'Data Summary'!EB89="Yes"),OFFSET('Hygiene Data'!$H$7,0,10*ROW('Hygiene Data'!H83)),NA())</f>
        <v>#N/A</v>
      </c>
      <c r="BN89" s="519" t="e">
        <f ca="1">+IF(AND(ISNUMBER(OFFSET('Hygiene Data'!$H$9,0,10*ROW('Hygiene Data'!H83))),'Data Summary'!EC89="Yes"),OFFSET('Hygiene Data'!$H$9,0,10*ROW('Hygiene Data'!H83)),NA())</f>
        <v>#N/A</v>
      </c>
      <c r="BO89" s="519" t="e">
        <f ca="1">+IF(AND(ISNUMBER(OFFSET('Hygiene Data'!$I$5,0,10*ROW('Hygiene Data'!I83))),'Data Summary'!ED89="Yes"),OFFSET('Hygiene Data'!$I$5,0,10*ROW('Hygiene Data'!I83)),NA())</f>
        <v>#N/A</v>
      </c>
      <c r="BP89" s="519" t="e">
        <f ca="1">+IF(AND(ISNUMBER(OFFSET('Hygiene Data'!$I$7,0,10*ROW('Hygiene Data'!I83))),'Data Summary'!EE89="Yes"),OFFSET('Hygiene Data'!$I$7,0,10*ROW('Hygiene Data'!I83)),NA())</f>
        <v>#N/A</v>
      </c>
      <c r="BQ89" s="519" t="e">
        <f ca="1">+IF(AND(ISNUMBER(OFFSET('Hygiene Data'!$I$9,0,10*ROW('Hygiene Data'!I83))),'Data Summary'!EF89="Yes"),OFFSET('Hygiene Data'!$I$9,0,10*ROW('Hygiene Data'!I83)),NA())</f>
        <v>#N/A</v>
      </c>
    </row>
    <row r="90" spans="1:69" x14ac:dyDescent="0.25">
      <c r="A90" s="515" t="e">
        <f ca="1">+RIGHT('Data Summary'!A90,LEN('Data Summary'!A90)-9)</f>
        <v>#VALUE!</v>
      </c>
      <c r="B90" s="489" t="str">
        <f ca="1">+IF(ISTEXT('Data Summary'!B90),'Data Summary'!B90,"")</f>
        <v/>
      </c>
      <c r="C90" s="516" t="e">
        <f ca="1">+VALUE('Data Summary'!C90)</f>
        <v>#VALUE!</v>
      </c>
      <c r="D90" s="517" t="e">
        <f ca="1">+IF(AND(ISNUMBER(OFFSET('Water Data'!$D$4,0,10*ROW('Water Data'!D84))),'Data Summary'!BS90="Yes"),100-OFFSET('Water Data'!$D$4,0,10*ROW('Water Data'!D84)),NA())</f>
        <v>#N/A</v>
      </c>
      <c r="E90" s="517" t="e">
        <f ca="1">+IF(AND(ISNUMBER(OFFSET('Water Data'!$D$6,0,10*ROW('Water Data'!D84))),'Data Summary'!BT90="Yes"),OFFSET('Water Data'!$D$6,0,10*ROW('Water Data'!D84)),NA())</f>
        <v>#N/A</v>
      </c>
      <c r="F90" s="517" t="e">
        <f ca="1">+IF(AND(ISNUMBER(OFFSET('Water Data'!$D$9,0,10*ROW('Water Data'!D84))),'Data Summary'!BU90="Yes"),OFFSET('Water Data'!$D$9,0,10*ROW('Water Data'!D84)),NA())</f>
        <v>#N/A</v>
      </c>
      <c r="G90" s="517" t="e">
        <f ca="1">+IF(AND(ISNUMBER(OFFSET('Water Data'!$E$4,0,10*ROW('Water Data'!E84))),'Data Summary'!BV90="Yes"),100-OFFSET('Water Data'!$E$4,0,10*ROW('Water Data'!E84)),NA())</f>
        <v>#N/A</v>
      </c>
      <c r="H90" s="517" t="e">
        <f ca="1">+IF(AND(ISNUMBER(OFFSET('Water Data'!$E$6,0,10*ROW('Water Data'!E84))),'Data Summary'!BW90="Yes"),OFFSET('Water Data'!$E$6,0,10*ROW('Water Data'!E84)),NA())</f>
        <v>#N/A</v>
      </c>
      <c r="I90" s="517" t="e">
        <f ca="1">+IF(AND(ISNUMBER(OFFSET('Water Data'!$E$9,0,10*ROW('Water Data'!E84))),'Data Summary'!BX90="Yes"),OFFSET('Water Data'!$E$9,0,10*ROW('Water Data'!E84)),NA())</f>
        <v>#N/A</v>
      </c>
      <c r="J90" s="517" t="e">
        <f ca="1">+IF(AND(ISNUMBER(OFFSET('Water Data'!$F$4,0,10*ROW('Water Data'!F84))),'Data Summary'!BY90="Yes"),100-OFFSET('Water Data'!$F$4,0,10*ROW('Water Data'!F84)),NA())</f>
        <v>#N/A</v>
      </c>
      <c r="K90" s="517" t="e">
        <f ca="1">+IF(AND(ISNUMBER(OFFSET('Water Data'!$F$6,0,10*ROW('Water Data'!F84))),'Data Summary'!BZ90="Yes"),OFFSET('Water Data'!$F$6,0,10*ROW('Water Data'!F84)),NA())</f>
        <v>#N/A</v>
      </c>
      <c r="L90" s="517" t="e">
        <f ca="1">+IF(AND(ISNUMBER(OFFSET('Water Data'!$F$9,0,10*ROW('Water Data'!F84))),'Data Summary'!CA90="Yes"),OFFSET('Water Data'!$F$9,0,10*ROW('Water Data'!F84)),NA())</f>
        <v>#N/A</v>
      </c>
      <c r="M90" s="517" t="e">
        <f ca="1">+IF(AND(ISNUMBER(OFFSET('Water Data'!$G$4,0,10*ROW('Water Data'!G84))),'Data Summary'!CB90="Yes"),100-OFFSET('Water Data'!$G$4,0,10*ROW('Water Data'!G84)),NA())</f>
        <v>#N/A</v>
      </c>
      <c r="N90" s="517" t="e">
        <f ca="1">+IF(AND(ISNUMBER(OFFSET('Water Data'!$G$6,0,10*ROW('Water Data'!G84))),'Data Summary'!CC90="Yes"),OFFSET('Water Data'!$G$6,0,10*ROW('Water Data'!G84)),NA())</f>
        <v>#N/A</v>
      </c>
      <c r="O90" s="517" t="e">
        <f ca="1">+IF(AND(ISNUMBER(OFFSET('Water Data'!$G$9,0,10*ROW('Water Data'!G84))),'Data Summary'!CD90="Yes"),OFFSET('Water Data'!$G$9,0,10*ROW('Water Data'!G84)),NA())</f>
        <v>#N/A</v>
      </c>
      <c r="P90" s="517" t="e">
        <f ca="1">+IF(AND(ISNUMBER(OFFSET('Water Data'!$H$4,0,10*ROW('Water Data'!H84))),'Data Summary'!CE90="Yes"),100-OFFSET('Water Data'!$H$4,0,10*ROW('Water Data'!H84)),NA())</f>
        <v>#N/A</v>
      </c>
      <c r="Q90" s="517" t="e">
        <f ca="1">+IF(AND(ISNUMBER(OFFSET('Water Data'!$H$6,0,10*ROW('Water Data'!H84))),'Data Summary'!CF90="Yes"),OFFSET('Water Data'!$H$6,0,10*ROW('Water Data'!H84)),NA())</f>
        <v>#N/A</v>
      </c>
      <c r="R90" s="517" t="e">
        <f ca="1">+IF(AND(ISNUMBER(OFFSET('Water Data'!$H$9,0,10*ROW('Water Data'!H84))),'Data Summary'!CG90="Yes"),OFFSET('Water Data'!$H$9,0,10*ROW('Water Data'!H84)),NA())</f>
        <v>#N/A</v>
      </c>
      <c r="S90" s="517" t="e">
        <f ca="1">+IF(AND(ISNUMBER(OFFSET('Water Data'!$I$4,0,10*ROW('Water Data'!I84))),'Data Summary'!CH90="Yes"),100-OFFSET('Water Data'!$I$4,0,10*ROW('Water Data'!I84)),NA())</f>
        <v>#N/A</v>
      </c>
      <c r="T90" s="517" t="e">
        <f ca="1">+IF(AND(ISNUMBER(OFFSET('Water Data'!$I$6,0,10*ROW('Water Data'!I84))),'Data Summary'!CI90="Yes"),OFFSET('Water Data'!$I$6,0,10*ROW('Water Data'!I84)),NA())</f>
        <v>#N/A</v>
      </c>
      <c r="U90" s="517" t="e">
        <f ca="1">+IF(AND(ISNUMBER(OFFSET('Water Data'!$I$9,0,10*ROW('Water Data'!I84))),'Data Summary'!CJ90="Yes"),OFFSET('Water Data'!$I$9,0,10*ROW('Water Data'!I84)),NA())</f>
        <v>#N/A</v>
      </c>
      <c r="V90" s="518" t="e">
        <f ca="1">+IF(AND(ISNUMBER(OFFSET('Sanitation Data'!$D$4,0,10*ROW('Sanitation Data'!D84))),'Data Summary'!CK90="Yes"),100-OFFSET('Sanitation Data'!$D$4,0,10*ROW('Sanitation Data'!D84)),NA())</f>
        <v>#N/A</v>
      </c>
      <c r="W90" s="518" t="e">
        <f ca="1">+IF(AND(ISNUMBER(OFFSET('Sanitation Data'!$D$6,0,10*ROW('Sanitation Data'!D84))),'Data Summary'!CL90="Yes"),OFFSET('Sanitation Data'!$D$6,0,10*ROW('Sanitation Data'!D84)),NA())</f>
        <v>#N/A</v>
      </c>
      <c r="X90" s="518" t="e">
        <f ca="1">+IF(AND(ISNUMBER(OFFSET('Sanitation Data'!$D$10,0,10*ROW('Sanitation Data'!D84))),'Data Summary'!CM90="Yes"),OFFSET('Sanitation Data'!$D$10,0,10*ROW('Sanitation Data'!D84)),NA())</f>
        <v>#N/A</v>
      </c>
      <c r="Y90" s="518" t="e">
        <f ca="1">+IF(AND(ISNUMBER(OFFSET('Sanitation Data'!$D$11,0,10*ROW('Sanitation Data'!D84))),'Data Summary'!CN90="Yes"),OFFSET('Sanitation Data'!$D$11,0,10*ROW('Sanitation Data'!D84)),NA())</f>
        <v>#N/A</v>
      </c>
      <c r="Z90" s="518" t="e">
        <f ca="1">+IF(AND(ISNUMBER(OFFSET('Sanitation Data'!$D$12,0,10*ROW('Sanitation Data'!D84))),'Data Summary'!CO90="Yes"),OFFSET('Sanitation Data'!$D$12,0,10*ROW('Sanitation Data'!D84)),NA())</f>
        <v>#N/A</v>
      </c>
      <c r="AA90" s="518" t="e">
        <f ca="1">+IF(AND(ISNUMBER(OFFSET('Sanitation Data'!$E$4,0,10*ROW('Sanitation Data'!E84))),'Data Summary'!CP90="Yes"),100-OFFSET('Sanitation Data'!$E$4,0,10*ROW('Sanitation Data'!E84)),NA())</f>
        <v>#N/A</v>
      </c>
      <c r="AB90" s="518" t="e">
        <f ca="1">+IF(AND(ISNUMBER(OFFSET('Sanitation Data'!$E$6,0,10*ROW('Sanitation Data'!E84))),'Data Summary'!CQ90="Yes"),OFFSET('Sanitation Data'!$E$6,0,10*ROW('Sanitation Data'!E84)),NA())</f>
        <v>#N/A</v>
      </c>
      <c r="AC90" s="518" t="e">
        <f ca="1">+IF(AND(ISNUMBER(OFFSET('Sanitation Data'!$E$10,0,10*ROW('Sanitation Data'!E84))),'Data Summary'!CR90="Yes"),OFFSET('Sanitation Data'!$E$10,0,10*ROW('Sanitation Data'!E84)),NA())</f>
        <v>#N/A</v>
      </c>
      <c r="AD90" s="518" t="e">
        <f ca="1">+IF(AND(ISNUMBER(OFFSET('Sanitation Data'!$E$11,0,10*ROW('Sanitation Data'!E84))),'Data Summary'!CS90="Yes"),OFFSET('Sanitation Data'!$E$11,0,10*ROW('Sanitation Data'!E84)),NA())</f>
        <v>#N/A</v>
      </c>
      <c r="AE90" s="518" t="e">
        <f ca="1">+IF(AND(ISNUMBER(OFFSET('Sanitation Data'!$E$12,0,10*ROW('Sanitation Data'!E84))),'Data Summary'!CT90="Yes"),OFFSET('Sanitation Data'!$E$12,0,10*ROW('Sanitation Data'!E84)),NA())</f>
        <v>#N/A</v>
      </c>
      <c r="AF90" s="518" t="e">
        <f ca="1">+IF(AND(ISNUMBER(OFFSET('Sanitation Data'!$F$4,0,10*ROW('Sanitation Data'!F84))),'Data Summary'!CU90="Yes"),100-OFFSET('Sanitation Data'!$F$4,0,10*ROW('Sanitation Data'!F84)),NA())</f>
        <v>#N/A</v>
      </c>
      <c r="AG90" s="518" t="e">
        <f ca="1">+IF(AND(ISNUMBER(OFFSET('Sanitation Data'!$F$6,0,10*ROW('Sanitation Data'!F84))),'Data Summary'!CV90="Yes"),OFFSET('Sanitation Data'!$F$6,0,10*ROW('Sanitation Data'!F84)),NA())</f>
        <v>#N/A</v>
      </c>
      <c r="AH90" s="518" t="e">
        <f ca="1">+IF(AND(ISNUMBER(OFFSET('Sanitation Data'!$F$10,0,10*ROW('Sanitation Data'!F84))),'Data Summary'!CW90="Yes"),OFFSET('Sanitation Data'!$F$10,0,10*ROW('Sanitation Data'!F84)),NA())</f>
        <v>#N/A</v>
      </c>
      <c r="AI90" s="518" t="e">
        <f ca="1">+IF(AND(ISNUMBER(OFFSET('Sanitation Data'!$F$11,0,10*ROW('Sanitation Data'!F84))),'Data Summary'!CX90="Yes"),OFFSET('Sanitation Data'!$F$11,0,10*ROW('Sanitation Data'!F84)),NA())</f>
        <v>#N/A</v>
      </c>
      <c r="AJ90" s="518" t="e">
        <f ca="1">+IF(AND(ISNUMBER(OFFSET('Sanitation Data'!$F$12,0,10*ROW('Sanitation Data'!F84))),'Data Summary'!CY90="Yes"),OFFSET('Sanitation Data'!$F$12,0,10*ROW('Sanitation Data'!F84)),NA())</f>
        <v>#N/A</v>
      </c>
      <c r="AK90" s="518" t="e">
        <f ca="1">+IF(AND(ISNUMBER(OFFSET('Sanitation Data'!$G$4,0,10*ROW('Sanitation Data'!G84))),'Data Summary'!CZ90="Yes"),100-OFFSET('Sanitation Data'!$G$4,0,10*ROW('Sanitation Data'!G84)),NA())</f>
        <v>#N/A</v>
      </c>
      <c r="AL90" s="518" t="e">
        <f ca="1">+IF(AND(ISNUMBER(OFFSET('Sanitation Data'!$G$6,0,10*ROW('Sanitation Data'!G84))),'Data Summary'!DA90="Yes"),OFFSET('Sanitation Data'!$G$6,0,10*ROW('Sanitation Data'!G84)),NA())</f>
        <v>#N/A</v>
      </c>
      <c r="AM90" s="518" t="e">
        <f ca="1">+IF(AND(ISNUMBER(OFFSET('Sanitation Data'!$G$10,0,10*ROW('Sanitation Data'!G84))),'Data Summary'!DB90="Yes"),OFFSET('Sanitation Data'!$G$10,0,10*ROW('Sanitation Data'!G84)),NA())</f>
        <v>#N/A</v>
      </c>
      <c r="AN90" s="518" t="e">
        <f ca="1">+IF(AND(ISNUMBER(OFFSET('Sanitation Data'!$G$11,0,10*ROW('Sanitation Data'!G84))),'Data Summary'!DC90="Yes"),OFFSET('Sanitation Data'!$G$11,0,10*ROW('Sanitation Data'!G84)),NA())</f>
        <v>#N/A</v>
      </c>
      <c r="AO90" s="518" t="e">
        <f ca="1">+IF(AND(ISNUMBER(OFFSET('Sanitation Data'!$G$12,0,10*ROW('Sanitation Data'!G84))),'Data Summary'!DD90="Yes"),OFFSET('Sanitation Data'!$G$12,0,10*ROW('Sanitation Data'!G84)),NA())</f>
        <v>#N/A</v>
      </c>
      <c r="AP90" s="518" t="e">
        <f ca="1">+IF(AND(ISNUMBER(OFFSET('Sanitation Data'!$H$4,0,10*ROW('Sanitation Data'!H84))),'Data Summary'!DE90="Yes"),100-OFFSET('Sanitation Data'!$H$4,0,10*ROW('Sanitation Data'!H84)),NA())</f>
        <v>#N/A</v>
      </c>
      <c r="AQ90" s="518" t="e">
        <f ca="1">+IF(AND(ISNUMBER(OFFSET('Sanitation Data'!$H$6,0,10*ROW('Sanitation Data'!H84))),'Data Summary'!DF90="Yes"),OFFSET('Sanitation Data'!$H$6,0,10*ROW('Sanitation Data'!H84)),NA())</f>
        <v>#N/A</v>
      </c>
      <c r="AR90" s="518" t="e">
        <f ca="1">+IF(AND(ISNUMBER(OFFSET('Sanitation Data'!$H$10,0,10*ROW('Sanitation Data'!H84))),'Data Summary'!DG90="Yes"),OFFSET('Sanitation Data'!$H$10,0,10*ROW('Sanitation Data'!H84)),NA())</f>
        <v>#N/A</v>
      </c>
      <c r="AS90" s="518" t="e">
        <f ca="1">+IF(AND(ISNUMBER(OFFSET('Sanitation Data'!$H$11,0,10*ROW('Sanitation Data'!H84))),'Data Summary'!DH90="Yes"),OFFSET('Sanitation Data'!$H$11,0,10*ROW('Sanitation Data'!H84)),NA())</f>
        <v>#N/A</v>
      </c>
      <c r="AT90" s="518" t="e">
        <f ca="1">+IF(AND(ISNUMBER(OFFSET('Sanitation Data'!$H$12,0,10*ROW('Sanitation Data'!H84))),'Data Summary'!DI90="Yes"),OFFSET('Sanitation Data'!$H$12,0,10*ROW('Sanitation Data'!H84)),NA())</f>
        <v>#N/A</v>
      </c>
      <c r="AU90" s="518" t="e">
        <f ca="1">+IF(AND(ISNUMBER(OFFSET('Sanitation Data'!$I$4,0,10*ROW('Sanitation Data'!I84))),'Data Summary'!DJ90="Yes"),100-OFFSET('Sanitation Data'!$I$4,0,10*ROW('Sanitation Data'!I84)),NA())</f>
        <v>#N/A</v>
      </c>
      <c r="AV90" s="518" t="e">
        <f ca="1">+IF(AND(ISNUMBER(OFFSET('Sanitation Data'!$I$6,0,10*ROW('Sanitation Data'!I84))),'Data Summary'!DK90="Yes"),OFFSET('Sanitation Data'!$I$6,0,10*ROW('Sanitation Data'!I84)),NA())</f>
        <v>#N/A</v>
      </c>
      <c r="AW90" s="518" t="e">
        <f ca="1">+IF(AND(ISNUMBER(OFFSET('Sanitation Data'!$I$10,0,10*ROW('Sanitation Data'!I84))),'Data Summary'!DL90="Yes"),OFFSET('Sanitation Data'!$I$10,0,10*ROW('Sanitation Data'!I84)),NA())</f>
        <v>#N/A</v>
      </c>
      <c r="AX90" s="518" t="e">
        <f ca="1">+IF(AND(ISNUMBER(OFFSET('Sanitation Data'!$I$11,0,10*ROW('Sanitation Data'!I84))),'Data Summary'!DM90="Yes"),OFFSET('Sanitation Data'!$I$11,0,10*ROW('Sanitation Data'!I84)),NA())</f>
        <v>#N/A</v>
      </c>
      <c r="AY90" s="518" t="e">
        <f ca="1">+IF(AND(ISNUMBER(OFFSET('Sanitation Data'!$I$12,0,10*ROW('Sanitation Data'!I84))),'Data Summary'!DN90="Yes"),OFFSET('Sanitation Data'!$I$12,0,10*ROW('Sanitation Data'!I84)),NA())</f>
        <v>#N/A</v>
      </c>
      <c r="AZ90" s="519" t="e">
        <f ca="1">+IF(AND(ISNUMBER(OFFSET('Hygiene Data'!$D$5,0,10*ROW('Hygiene Data'!D84))),'Data Summary'!DO90="Yes"),OFFSET('Hygiene Data'!$D$5,0,10*ROW('Hygiene Data'!D84)),NA())</f>
        <v>#N/A</v>
      </c>
      <c r="BA90" s="519" t="e">
        <f ca="1">+IF(AND(ISNUMBER(OFFSET('Hygiene Data'!$D$7,0,10*ROW('Hygiene Data'!D84))),'Data Summary'!DP90="Yes"),OFFSET('Hygiene Data'!$D$7,0,10*ROW('Hygiene Data'!D84)),NA())</f>
        <v>#N/A</v>
      </c>
      <c r="BB90" s="519" t="e">
        <f ca="1">+IF(AND(ISNUMBER(OFFSET('Hygiene Data'!$D$9,0,10*ROW('Hygiene Data'!D84))),'Data Summary'!DQ90="Yes"),OFFSET('Hygiene Data'!$D$9,0,10*ROW('Hygiene Data'!D84)),NA())</f>
        <v>#N/A</v>
      </c>
      <c r="BC90" s="519" t="e">
        <f ca="1">+IF(AND(ISNUMBER(OFFSET('Hygiene Data'!$E$5,0,10*ROW('Hygiene Data'!E84))),'Data Summary'!DR90="Yes"),OFFSET('Hygiene Data'!$E$5,0,10*ROW('Hygiene Data'!E84)),NA())</f>
        <v>#N/A</v>
      </c>
      <c r="BD90" s="519" t="e">
        <f ca="1">+IF(AND(ISNUMBER(OFFSET('Hygiene Data'!$E$7,0,10*ROW('Hygiene Data'!E84))),'Data Summary'!DS90="Yes"),OFFSET('Hygiene Data'!$E$7,0,10*ROW('Hygiene Data'!E84)),NA())</f>
        <v>#N/A</v>
      </c>
      <c r="BE90" s="519" t="e">
        <f ca="1">+IF(AND(ISNUMBER(OFFSET('Hygiene Data'!$E$9,0,10*ROW('Hygiene Data'!E84))),'Data Summary'!DT90="Yes"),OFFSET('Hygiene Data'!$E$9,0,10*ROW('Hygiene Data'!E84)),NA())</f>
        <v>#N/A</v>
      </c>
      <c r="BF90" s="519" t="e">
        <f ca="1">+IF(AND(ISNUMBER(OFFSET('Hygiene Data'!$F$5,0,10*ROW('Hygiene Data'!F84))),'Data Summary'!DU90="Yes"),OFFSET('Hygiene Data'!$F$5,0,10*ROW('Hygiene Data'!F84)),NA())</f>
        <v>#N/A</v>
      </c>
      <c r="BG90" s="519" t="e">
        <f ca="1">+IF(AND(ISNUMBER(OFFSET('Hygiene Data'!$F$7,0,10*ROW('Hygiene Data'!F84))),'Data Summary'!DV90="Yes"),OFFSET('Hygiene Data'!$F$7,0,10*ROW('Hygiene Data'!F84)),NA())</f>
        <v>#N/A</v>
      </c>
      <c r="BH90" s="519" t="e">
        <f ca="1">+IF(AND(ISNUMBER(OFFSET('Hygiene Data'!$F$9,0,10*ROW('Hygiene Data'!F84))),'Data Summary'!DW90="Yes"),OFFSET('Hygiene Data'!$F$9,0,10*ROW('Hygiene Data'!F84)),NA())</f>
        <v>#N/A</v>
      </c>
      <c r="BI90" s="519" t="e">
        <f ca="1">+IF(AND(ISNUMBER(OFFSET('Hygiene Data'!$G$5,0,10*ROW('Hygiene Data'!G84))),'Data Summary'!DX90="Yes"),OFFSET('Hygiene Data'!$G$5,0,10*ROW('Hygiene Data'!G84)),NA())</f>
        <v>#N/A</v>
      </c>
      <c r="BJ90" s="519" t="e">
        <f ca="1">+IF(AND(ISNUMBER(OFFSET('Hygiene Data'!$G$7,0,10*ROW('Hygiene Data'!G84))),'Data Summary'!DY90="Yes"),OFFSET('Hygiene Data'!$G$7,0,10*ROW('Hygiene Data'!G84)),NA())</f>
        <v>#N/A</v>
      </c>
      <c r="BK90" s="519" t="e">
        <f ca="1">+IF(AND(ISNUMBER(OFFSET('Hygiene Data'!$G$9,0,10*ROW('Hygiene Data'!G84))),'Data Summary'!DZ90="Yes"),OFFSET('Hygiene Data'!$G$9,0,10*ROW('Hygiene Data'!G84)),NA())</f>
        <v>#N/A</v>
      </c>
      <c r="BL90" s="519" t="e">
        <f ca="1">+IF(AND(ISNUMBER(OFFSET('Hygiene Data'!$H$5,0,10*ROW('Hygiene Data'!H84))),'Data Summary'!EA90="Yes"),OFFSET('Hygiene Data'!$H$5,0,10*ROW('Hygiene Data'!H84)),NA())</f>
        <v>#N/A</v>
      </c>
      <c r="BM90" s="519" t="e">
        <f ca="1">+IF(AND(ISNUMBER(OFFSET('Hygiene Data'!$H$7,0,10*ROW('Hygiene Data'!H84))),'Data Summary'!EB90="Yes"),OFFSET('Hygiene Data'!$H$7,0,10*ROW('Hygiene Data'!H84)),NA())</f>
        <v>#N/A</v>
      </c>
      <c r="BN90" s="519" t="e">
        <f ca="1">+IF(AND(ISNUMBER(OFFSET('Hygiene Data'!$H$9,0,10*ROW('Hygiene Data'!H84))),'Data Summary'!EC90="Yes"),OFFSET('Hygiene Data'!$H$9,0,10*ROW('Hygiene Data'!H84)),NA())</f>
        <v>#N/A</v>
      </c>
      <c r="BO90" s="519" t="e">
        <f ca="1">+IF(AND(ISNUMBER(OFFSET('Hygiene Data'!$I$5,0,10*ROW('Hygiene Data'!I84))),'Data Summary'!ED90="Yes"),OFFSET('Hygiene Data'!$I$5,0,10*ROW('Hygiene Data'!I84)),NA())</f>
        <v>#N/A</v>
      </c>
      <c r="BP90" s="519" t="e">
        <f ca="1">+IF(AND(ISNUMBER(OFFSET('Hygiene Data'!$I$7,0,10*ROW('Hygiene Data'!I84))),'Data Summary'!EE90="Yes"),OFFSET('Hygiene Data'!$I$7,0,10*ROW('Hygiene Data'!I84)),NA())</f>
        <v>#N/A</v>
      </c>
      <c r="BQ90" s="519" t="e">
        <f ca="1">+IF(AND(ISNUMBER(OFFSET('Hygiene Data'!$I$9,0,10*ROW('Hygiene Data'!I84))),'Data Summary'!EF90="Yes"),OFFSET('Hygiene Data'!$I$9,0,10*ROW('Hygiene Data'!I84)),NA())</f>
        <v>#N/A</v>
      </c>
    </row>
    <row r="91" spans="1:69" x14ac:dyDescent="0.25">
      <c r="A91" s="515" t="e">
        <f ca="1">+RIGHT('Data Summary'!A91,LEN('Data Summary'!A91)-9)</f>
        <v>#VALUE!</v>
      </c>
      <c r="B91" s="489" t="str">
        <f ca="1">+IF(ISTEXT('Data Summary'!B91),'Data Summary'!B91,"")</f>
        <v/>
      </c>
      <c r="C91" s="516" t="e">
        <f ca="1">+VALUE('Data Summary'!C91)</f>
        <v>#VALUE!</v>
      </c>
      <c r="D91" s="517" t="e">
        <f ca="1">+IF(AND(ISNUMBER(OFFSET('Water Data'!$D$4,0,10*ROW('Water Data'!D85))),'Data Summary'!BS91="Yes"),100-OFFSET('Water Data'!$D$4,0,10*ROW('Water Data'!D85)),NA())</f>
        <v>#N/A</v>
      </c>
      <c r="E91" s="517" t="e">
        <f ca="1">+IF(AND(ISNUMBER(OFFSET('Water Data'!$D$6,0,10*ROW('Water Data'!D85))),'Data Summary'!BT91="Yes"),OFFSET('Water Data'!$D$6,0,10*ROW('Water Data'!D85)),NA())</f>
        <v>#N/A</v>
      </c>
      <c r="F91" s="517" t="e">
        <f ca="1">+IF(AND(ISNUMBER(OFFSET('Water Data'!$D$9,0,10*ROW('Water Data'!D85))),'Data Summary'!BU91="Yes"),OFFSET('Water Data'!$D$9,0,10*ROW('Water Data'!D85)),NA())</f>
        <v>#N/A</v>
      </c>
      <c r="G91" s="517" t="e">
        <f ca="1">+IF(AND(ISNUMBER(OFFSET('Water Data'!$E$4,0,10*ROW('Water Data'!E85))),'Data Summary'!BV91="Yes"),100-OFFSET('Water Data'!$E$4,0,10*ROW('Water Data'!E85)),NA())</f>
        <v>#N/A</v>
      </c>
      <c r="H91" s="517" t="e">
        <f ca="1">+IF(AND(ISNUMBER(OFFSET('Water Data'!$E$6,0,10*ROW('Water Data'!E85))),'Data Summary'!BW91="Yes"),OFFSET('Water Data'!$E$6,0,10*ROW('Water Data'!E85)),NA())</f>
        <v>#N/A</v>
      </c>
      <c r="I91" s="517" t="e">
        <f ca="1">+IF(AND(ISNUMBER(OFFSET('Water Data'!$E$9,0,10*ROW('Water Data'!E85))),'Data Summary'!BX91="Yes"),OFFSET('Water Data'!$E$9,0,10*ROW('Water Data'!E85)),NA())</f>
        <v>#N/A</v>
      </c>
      <c r="J91" s="517" t="e">
        <f ca="1">+IF(AND(ISNUMBER(OFFSET('Water Data'!$F$4,0,10*ROW('Water Data'!F85))),'Data Summary'!BY91="Yes"),100-OFFSET('Water Data'!$F$4,0,10*ROW('Water Data'!F85)),NA())</f>
        <v>#N/A</v>
      </c>
      <c r="K91" s="517" t="e">
        <f ca="1">+IF(AND(ISNUMBER(OFFSET('Water Data'!$F$6,0,10*ROW('Water Data'!F85))),'Data Summary'!BZ91="Yes"),OFFSET('Water Data'!$F$6,0,10*ROW('Water Data'!F85)),NA())</f>
        <v>#N/A</v>
      </c>
      <c r="L91" s="517" t="e">
        <f ca="1">+IF(AND(ISNUMBER(OFFSET('Water Data'!$F$9,0,10*ROW('Water Data'!F85))),'Data Summary'!CA91="Yes"),OFFSET('Water Data'!$F$9,0,10*ROW('Water Data'!F85)),NA())</f>
        <v>#N/A</v>
      </c>
      <c r="M91" s="517" t="e">
        <f ca="1">+IF(AND(ISNUMBER(OFFSET('Water Data'!$G$4,0,10*ROW('Water Data'!G85))),'Data Summary'!CB91="Yes"),100-OFFSET('Water Data'!$G$4,0,10*ROW('Water Data'!G85)),NA())</f>
        <v>#N/A</v>
      </c>
      <c r="N91" s="517" t="e">
        <f ca="1">+IF(AND(ISNUMBER(OFFSET('Water Data'!$G$6,0,10*ROW('Water Data'!G85))),'Data Summary'!CC91="Yes"),OFFSET('Water Data'!$G$6,0,10*ROW('Water Data'!G85)),NA())</f>
        <v>#N/A</v>
      </c>
      <c r="O91" s="517" t="e">
        <f ca="1">+IF(AND(ISNUMBER(OFFSET('Water Data'!$G$9,0,10*ROW('Water Data'!G85))),'Data Summary'!CD91="Yes"),OFFSET('Water Data'!$G$9,0,10*ROW('Water Data'!G85)),NA())</f>
        <v>#N/A</v>
      </c>
      <c r="P91" s="517" t="e">
        <f ca="1">+IF(AND(ISNUMBER(OFFSET('Water Data'!$H$4,0,10*ROW('Water Data'!H85))),'Data Summary'!CE91="Yes"),100-OFFSET('Water Data'!$H$4,0,10*ROW('Water Data'!H85)),NA())</f>
        <v>#N/A</v>
      </c>
      <c r="Q91" s="517" t="e">
        <f ca="1">+IF(AND(ISNUMBER(OFFSET('Water Data'!$H$6,0,10*ROW('Water Data'!H85))),'Data Summary'!CF91="Yes"),OFFSET('Water Data'!$H$6,0,10*ROW('Water Data'!H85)),NA())</f>
        <v>#N/A</v>
      </c>
      <c r="R91" s="517" t="e">
        <f ca="1">+IF(AND(ISNUMBER(OFFSET('Water Data'!$H$9,0,10*ROW('Water Data'!H85))),'Data Summary'!CG91="Yes"),OFFSET('Water Data'!$H$9,0,10*ROW('Water Data'!H85)),NA())</f>
        <v>#N/A</v>
      </c>
      <c r="S91" s="517" t="e">
        <f ca="1">+IF(AND(ISNUMBER(OFFSET('Water Data'!$I$4,0,10*ROW('Water Data'!I85))),'Data Summary'!CH91="Yes"),100-OFFSET('Water Data'!$I$4,0,10*ROW('Water Data'!I85)),NA())</f>
        <v>#N/A</v>
      </c>
      <c r="T91" s="517" t="e">
        <f ca="1">+IF(AND(ISNUMBER(OFFSET('Water Data'!$I$6,0,10*ROW('Water Data'!I85))),'Data Summary'!CI91="Yes"),OFFSET('Water Data'!$I$6,0,10*ROW('Water Data'!I85)),NA())</f>
        <v>#N/A</v>
      </c>
      <c r="U91" s="517" t="e">
        <f ca="1">+IF(AND(ISNUMBER(OFFSET('Water Data'!$I$9,0,10*ROW('Water Data'!I85))),'Data Summary'!CJ91="Yes"),OFFSET('Water Data'!$I$9,0,10*ROW('Water Data'!I85)),NA())</f>
        <v>#N/A</v>
      </c>
      <c r="V91" s="518" t="e">
        <f ca="1">+IF(AND(ISNUMBER(OFFSET('Sanitation Data'!$D$4,0,10*ROW('Sanitation Data'!D85))),'Data Summary'!CK91="Yes"),100-OFFSET('Sanitation Data'!$D$4,0,10*ROW('Sanitation Data'!D85)),NA())</f>
        <v>#N/A</v>
      </c>
      <c r="W91" s="518" t="e">
        <f ca="1">+IF(AND(ISNUMBER(OFFSET('Sanitation Data'!$D$6,0,10*ROW('Sanitation Data'!D85))),'Data Summary'!CL91="Yes"),OFFSET('Sanitation Data'!$D$6,0,10*ROW('Sanitation Data'!D85)),NA())</f>
        <v>#N/A</v>
      </c>
      <c r="X91" s="518" t="e">
        <f ca="1">+IF(AND(ISNUMBER(OFFSET('Sanitation Data'!$D$10,0,10*ROW('Sanitation Data'!D85))),'Data Summary'!CM91="Yes"),OFFSET('Sanitation Data'!$D$10,0,10*ROW('Sanitation Data'!D85)),NA())</f>
        <v>#N/A</v>
      </c>
      <c r="Y91" s="518" t="e">
        <f ca="1">+IF(AND(ISNUMBER(OFFSET('Sanitation Data'!$D$11,0,10*ROW('Sanitation Data'!D85))),'Data Summary'!CN91="Yes"),OFFSET('Sanitation Data'!$D$11,0,10*ROW('Sanitation Data'!D85)),NA())</f>
        <v>#N/A</v>
      </c>
      <c r="Z91" s="518" t="e">
        <f ca="1">+IF(AND(ISNUMBER(OFFSET('Sanitation Data'!$D$12,0,10*ROW('Sanitation Data'!D85))),'Data Summary'!CO91="Yes"),OFFSET('Sanitation Data'!$D$12,0,10*ROW('Sanitation Data'!D85)),NA())</f>
        <v>#N/A</v>
      </c>
      <c r="AA91" s="518" t="e">
        <f ca="1">+IF(AND(ISNUMBER(OFFSET('Sanitation Data'!$E$4,0,10*ROW('Sanitation Data'!E85))),'Data Summary'!CP91="Yes"),100-OFFSET('Sanitation Data'!$E$4,0,10*ROW('Sanitation Data'!E85)),NA())</f>
        <v>#N/A</v>
      </c>
      <c r="AB91" s="518" t="e">
        <f ca="1">+IF(AND(ISNUMBER(OFFSET('Sanitation Data'!$E$6,0,10*ROW('Sanitation Data'!E85))),'Data Summary'!CQ91="Yes"),OFFSET('Sanitation Data'!$E$6,0,10*ROW('Sanitation Data'!E85)),NA())</f>
        <v>#N/A</v>
      </c>
      <c r="AC91" s="518" t="e">
        <f ca="1">+IF(AND(ISNUMBER(OFFSET('Sanitation Data'!$E$10,0,10*ROW('Sanitation Data'!E85))),'Data Summary'!CR91="Yes"),OFFSET('Sanitation Data'!$E$10,0,10*ROW('Sanitation Data'!E85)),NA())</f>
        <v>#N/A</v>
      </c>
      <c r="AD91" s="518" t="e">
        <f ca="1">+IF(AND(ISNUMBER(OFFSET('Sanitation Data'!$E$11,0,10*ROW('Sanitation Data'!E85))),'Data Summary'!CS91="Yes"),OFFSET('Sanitation Data'!$E$11,0,10*ROW('Sanitation Data'!E85)),NA())</f>
        <v>#N/A</v>
      </c>
      <c r="AE91" s="518" t="e">
        <f ca="1">+IF(AND(ISNUMBER(OFFSET('Sanitation Data'!$E$12,0,10*ROW('Sanitation Data'!E85))),'Data Summary'!CT91="Yes"),OFFSET('Sanitation Data'!$E$12,0,10*ROW('Sanitation Data'!E85)),NA())</f>
        <v>#N/A</v>
      </c>
      <c r="AF91" s="518" t="e">
        <f ca="1">+IF(AND(ISNUMBER(OFFSET('Sanitation Data'!$F$4,0,10*ROW('Sanitation Data'!F85))),'Data Summary'!CU91="Yes"),100-OFFSET('Sanitation Data'!$F$4,0,10*ROW('Sanitation Data'!F85)),NA())</f>
        <v>#N/A</v>
      </c>
      <c r="AG91" s="518" t="e">
        <f ca="1">+IF(AND(ISNUMBER(OFFSET('Sanitation Data'!$F$6,0,10*ROW('Sanitation Data'!F85))),'Data Summary'!CV91="Yes"),OFFSET('Sanitation Data'!$F$6,0,10*ROW('Sanitation Data'!F85)),NA())</f>
        <v>#N/A</v>
      </c>
      <c r="AH91" s="518" t="e">
        <f ca="1">+IF(AND(ISNUMBER(OFFSET('Sanitation Data'!$F$10,0,10*ROW('Sanitation Data'!F85))),'Data Summary'!CW91="Yes"),OFFSET('Sanitation Data'!$F$10,0,10*ROW('Sanitation Data'!F85)),NA())</f>
        <v>#N/A</v>
      </c>
      <c r="AI91" s="518" t="e">
        <f ca="1">+IF(AND(ISNUMBER(OFFSET('Sanitation Data'!$F$11,0,10*ROW('Sanitation Data'!F85))),'Data Summary'!CX91="Yes"),OFFSET('Sanitation Data'!$F$11,0,10*ROW('Sanitation Data'!F85)),NA())</f>
        <v>#N/A</v>
      </c>
      <c r="AJ91" s="518" t="e">
        <f ca="1">+IF(AND(ISNUMBER(OFFSET('Sanitation Data'!$F$12,0,10*ROW('Sanitation Data'!F85))),'Data Summary'!CY91="Yes"),OFFSET('Sanitation Data'!$F$12,0,10*ROW('Sanitation Data'!F85)),NA())</f>
        <v>#N/A</v>
      </c>
      <c r="AK91" s="518" t="e">
        <f ca="1">+IF(AND(ISNUMBER(OFFSET('Sanitation Data'!$G$4,0,10*ROW('Sanitation Data'!G85))),'Data Summary'!CZ91="Yes"),100-OFFSET('Sanitation Data'!$G$4,0,10*ROW('Sanitation Data'!G85)),NA())</f>
        <v>#N/A</v>
      </c>
      <c r="AL91" s="518" t="e">
        <f ca="1">+IF(AND(ISNUMBER(OFFSET('Sanitation Data'!$G$6,0,10*ROW('Sanitation Data'!G85))),'Data Summary'!DA91="Yes"),OFFSET('Sanitation Data'!$G$6,0,10*ROW('Sanitation Data'!G85)),NA())</f>
        <v>#N/A</v>
      </c>
      <c r="AM91" s="518" t="e">
        <f ca="1">+IF(AND(ISNUMBER(OFFSET('Sanitation Data'!$G$10,0,10*ROW('Sanitation Data'!G85))),'Data Summary'!DB91="Yes"),OFFSET('Sanitation Data'!$G$10,0,10*ROW('Sanitation Data'!G85)),NA())</f>
        <v>#N/A</v>
      </c>
      <c r="AN91" s="518" t="e">
        <f ca="1">+IF(AND(ISNUMBER(OFFSET('Sanitation Data'!$G$11,0,10*ROW('Sanitation Data'!G85))),'Data Summary'!DC91="Yes"),OFFSET('Sanitation Data'!$G$11,0,10*ROW('Sanitation Data'!G85)),NA())</f>
        <v>#N/A</v>
      </c>
      <c r="AO91" s="518" t="e">
        <f ca="1">+IF(AND(ISNUMBER(OFFSET('Sanitation Data'!$G$12,0,10*ROW('Sanitation Data'!G85))),'Data Summary'!DD91="Yes"),OFFSET('Sanitation Data'!$G$12,0,10*ROW('Sanitation Data'!G85)),NA())</f>
        <v>#N/A</v>
      </c>
      <c r="AP91" s="518" t="e">
        <f ca="1">+IF(AND(ISNUMBER(OFFSET('Sanitation Data'!$H$4,0,10*ROW('Sanitation Data'!H85))),'Data Summary'!DE91="Yes"),100-OFFSET('Sanitation Data'!$H$4,0,10*ROW('Sanitation Data'!H85)),NA())</f>
        <v>#N/A</v>
      </c>
      <c r="AQ91" s="518" t="e">
        <f ca="1">+IF(AND(ISNUMBER(OFFSET('Sanitation Data'!$H$6,0,10*ROW('Sanitation Data'!H85))),'Data Summary'!DF91="Yes"),OFFSET('Sanitation Data'!$H$6,0,10*ROW('Sanitation Data'!H85)),NA())</f>
        <v>#N/A</v>
      </c>
      <c r="AR91" s="518" t="e">
        <f ca="1">+IF(AND(ISNUMBER(OFFSET('Sanitation Data'!$H$10,0,10*ROW('Sanitation Data'!H85))),'Data Summary'!DG91="Yes"),OFFSET('Sanitation Data'!$H$10,0,10*ROW('Sanitation Data'!H85)),NA())</f>
        <v>#N/A</v>
      </c>
      <c r="AS91" s="518" t="e">
        <f ca="1">+IF(AND(ISNUMBER(OFFSET('Sanitation Data'!$H$11,0,10*ROW('Sanitation Data'!H85))),'Data Summary'!DH91="Yes"),OFFSET('Sanitation Data'!$H$11,0,10*ROW('Sanitation Data'!H85)),NA())</f>
        <v>#N/A</v>
      </c>
      <c r="AT91" s="518" t="e">
        <f ca="1">+IF(AND(ISNUMBER(OFFSET('Sanitation Data'!$H$12,0,10*ROW('Sanitation Data'!H85))),'Data Summary'!DI91="Yes"),OFFSET('Sanitation Data'!$H$12,0,10*ROW('Sanitation Data'!H85)),NA())</f>
        <v>#N/A</v>
      </c>
      <c r="AU91" s="518" t="e">
        <f ca="1">+IF(AND(ISNUMBER(OFFSET('Sanitation Data'!$I$4,0,10*ROW('Sanitation Data'!I85))),'Data Summary'!DJ91="Yes"),100-OFFSET('Sanitation Data'!$I$4,0,10*ROW('Sanitation Data'!I85)),NA())</f>
        <v>#N/A</v>
      </c>
      <c r="AV91" s="518" t="e">
        <f ca="1">+IF(AND(ISNUMBER(OFFSET('Sanitation Data'!$I$6,0,10*ROW('Sanitation Data'!I85))),'Data Summary'!DK91="Yes"),OFFSET('Sanitation Data'!$I$6,0,10*ROW('Sanitation Data'!I85)),NA())</f>
        <v>#N/A</v>
      </c>
      <c r="AW91" s="518" t="e">
        <f ca="1">+IF(AND(ISNUMBER(OFFSET('Sanitation Data'!$I$10,0,10*ROW('Sanitation Data'!I85))),'Data Summary'!DL91="Yes"),OFFSET('Sanitation Data'!$I$10,0,10*ROW('Sanitation Data'!I85)),NA())</f>
        <v>#N/A</v>
      </c>
      <c r="AX91" s="518" t="e">
        <f ca="1">+IF(AND(ISNUMBER(OFFSET('Sanitation Data'!$I$11,0,10*ROW('Sanitation Data'!I85))),'Data Summary'!DM91="Yes"),OFFSET('Sanitation Data'!$I$11,0,10*ROW('Sanitation Data'!I85)),NA())</f>
        <v>#N/A</v>
      </c>
      <c r="AY91" s="518" t="e">
        <f ca="1">+IF(AND(ISNUMBER(OFFSET('Sanitation Data'!$I$12,0,10*ROW('Sanitation Data'!I85))),'Data Summary'!DN91="Yes"),OFFSET('Sanitation Data'!$I$12,0,10*ROW('Sanitation Data'!I85)),NA())</f>
        <v>#N/A</v>
      </c>
      <c r="AZ91" s="519" t="e">
        <f ca="1">+IF(AND(ISNUMBER(OFFSET('Hygiene Data'!$D$5,0,10*ROW('Hygiene Data'!D85))),'Data Summary'!DO91="Yes"),OFFSET('Hygiene Data'!$D$5,0,10*ROW('Hygiene Data'!D85)),NA())</f>
        <v>#N/A</v>
      </c>
      <c r="BA91" s="519" t="e">
        <f ca="1">+IF(AND(ISNUMBER(OFFSET('Hygiene Data'!$D$7,0,10*ROW('Hygiene Data'!D85))),'Data Summary'!DP91="Yes"),OFFSET('Hygiene Data'!$D$7,0,10*ROW('Hygiene Data'!D85)),NA())</f>
        <v>#N/A</v>
      </c>
      <c r="BB91" s="519" t="e">
        <f ca="1">+IF(AND(ISNUMBER(OFFSET('Hygiene Data'!$D$9,0,10*ROW('Hygiene Data'!D85))),'Data Summary'!DQ91="Yes"),OFFSET('Hygiene Data'!$D$9,0,10*ROW('Hygiene Data'!D85)),NA())</f>
        <v>#N/A</v>
      </c>
      <c r="BC91" s="519" t="e">
        <f ca="1">+IF(AND(ISNUMBER(OFFSET('Hygiene Data'!$E$5,0,10*ROW('Hygiene Data'!E85))),'Data Summary'!DR91="Yes"),OFFSET('Hygiene Data'!$E$5,0,10*ROW('Hygiene Data'!E85)),NA())</f>
        <v>#N/A</v>
      </c>
      <c r="BD91" s="519" t="e">
        <f ca="1">+IF(AND(ISNUMBER(OFFSET('Hygiene Data'!$E$7,0,10*ROW('Hygiene Data'!E85))),'Data Summary'!DS91="Yes"),OFFSET('Hygiene Data'!$E$7,0,10*ROW('Hygiene Data'!E85)),NA())</f>
        <v>#N/A</v>
      </c>
      <c r="BE91" s="519" t="e">
        <f ca="1">+IF(AND(ISNUMBER(OFFSET('Hygiene Data'!$E$9,0,10*ROW('Hygiene Data'!E85))),'Data Summary'!DT91="Yes"),OFFSET('Hygiene Data'!$E$9,0,10*ROW('Hygiene Data'!E85)),NA())</f>
        <v>#N/A</v>
      </c>
      <c r="BF91" s="519" t="e">
        <f ca="1">+IF(AND(ISNUMBER(OFFSET('Hygiene Data'!$F$5,0,10*ROW('Hygiene Data'!F85))),'Data Summary'!DU91="Yes"),OFFSET('Hygiene Data'!$F$5,0,10*ROW('Hygiene Data'!F85)),NA())</f>
        <v>#N/A</v>
      </c>
      <c r="BG91" s="519" t="e">
        <f ca="1">+IF(AND(ISNUMBER(OFFSET('Hygiene Data'!$F$7,0,10*ROW('Hygiene Data'!F85))),'Data Summary'!DV91="Yes"),OFFSET('Hygiene Data'!$F$7,0,10*ROW('Hygiene Data'!F85)),NA())</f>
        <v>#N/A</v>
      </c>
      <c r="BH91" s="519" t="e">
        <f ca="1">+IF(AND(ISNUMBER(OFFSET('Hygiene Data'!$F$9,0,10*ROW('Hygiene Data'!F85))),'Data Summary'!DW91="Yes"),OFFSET('Hygiene Data'!$F$9,0,10*ROW('Hygiene Data'!F85)),NA())</f>
        <v>#N/A</v>
      </c>
      <c r="BI91" s="519" t="e">
        <f ca="1">+IF(AND(ISNUMBER(OFFSET('Hygiene Data'!$G$5,0,10*ROW('Hygiene Data'!G85))),'Data Summary'!DX91="Yes"),OFFSET('Hygiene Data'!$G$5,0,10*ROW('Hygiene Data'!G85)),NA())</f>
        <v>#N/A</v>
      </c>
      <c r="BJ91" s="519" t="e">
        <f ca="1">+IF(AND(ISNUMBER(OFFSET('Hygiene Data'!$G$7,0,10*ROW('Hygiene Data'!G85))),'Data Summary'!DY91="Yes"),OFFSET('Hygiene Data'!$G$7,0,10*ROW('Hygiene Data'!G85)),NA())</f>
        <v>#N/A</v>
      </c>
      <c r="BK91" s="519" t="e">
        <f ca="1">+IF(AND(ISNUMBER(OFFSET('Hygiene Data'!$G$9,0,10*ROW('Hygiene Data'!G85))),'Data Summary'!DZ91="Yes"),OFFSET('Hygiene Data'!$G$9,0,10*ROW('Hygiene Data'!G85)),NA())</f>
        <v>#N/A</v>
      </c>
      <c r="BL91" s="519" t="e">
        <f ca="1">+IF(AND(ISNUMBER(OFFSET('Hygiene Data'!$H$5,0,10*ROW('Hygiene Data'!H85))),'Data Summary'!EA91="Yes"),OFFSET('Hygiene Data'!$H$5,0,10*ROW('Hygiene Data'!H85)),NA())</f>
        <v>#N/A</v>
      </c>
      <c r="BM91" s="519" t="e">
        <f ca="1">+IF(AND(ISNUMBER(OFFSET('Hygiene Data'!$H$7,0,10*ROW('Hygiene Data'!H85))),'Data Summary'!EB91="Yes"),OFFSET('Hygiene Data'!$H$7,0,10*ROW('Hygiene Data'!H85)),NA())</f>
        <v>#N/A</v>
      </c>
      <c r="BN91" s="519" t="e">
        <f ca="1">+IF(AND(ISNUMBER(OFFSET('Hygiene Data'!$H$9,0,10*ROW('Hygiene Data'!H85))),'Data Summary'!EC91="Yes"),OFFSET('Hygiene Data'!$H$9,0,10*ROW('Hygiene Data'!H85)),NA())</f>
        <v>#N/A</v>
      </c>
      <c r="BO91" s="519" t="e">
        <f ca="1">+IF(AND(ISNUMBER(OFFSET('Hygiene Data'!$I$5,0,10*ROW('Hygiene Data'!I85))),'Data Summary'!ED91="Yes"),OFFSET('Hygiene Data'!$I$5,0,10*ROW('Hygiene Data'!I85)),NA())</f>
        <v>#N/A</v>
      </c>
      <c r="BP91" s="519" t="e">
        <f ca="1">+IF(AND(ISNUMBER(OFFSET('Hygiene Data'!$I$7,0,10*ROW('Hygiene Data'!I85))),'Data Summary'!EE91="Yes"),OFFSET('Hygiene Data'!$I$7,0,10*ROW('Hygiene Data'!I85)),NA())</f>
        <v>#N/A</v>
      </c>
      <c r="BQ91" s="519" t="e">
        <f ca="1">+IF(AND(ISNUMBER(OFFSET('Hygiene Data'!$I$9,0,10*ROW('Hygiene Data'!I85))),'Data Summary'!EF91="Yes"),OFFSET('Hygiene Data'!$I$9,0,10*ROW('Hygiene Data'!I85)),NA())</f>
        <v>#N/A</v>
      </c>
    </row>
    <row r="92" spans="1:69" x14ac:dyDescent="0.25">
      <c r="A92" s="515" t="e">
        <f ca="1">+RIGHT('Data Summary'!A92,LEN('Data Summary'!A92)-9)</f>
        <v>#VALUE!</v>
      </c>
      <c r="B92" s="489" t="str">
        <f ca="1">+IF(ISTEXT('Data Summary'!B92),'Data Summary'!B92,"")</f>
        <v/>
      </c>
      <c r="C92" s="516" t="e">
        <f ca="1">+VALUE('Data Summary'!C92)</f>
        <v>#VALUE!</v>
      </c>
      <c r="D92" s="517" t="e">
        <f ca="1">+IF(AND(ISNUMBER(OFFSET('Water Data'!$D$4,0,10*ROW('Water Data'!D86))),'Data Summary'!BS92="Yes"),100-OFFSET('Water Data'!$D$4,0,10*ROW('Water Data'!D86)),NA())</f>
        <v>#N/A</v>
      </c>
      <c r="E92" s="517" t="e">
        <f ca="1">+IF(AND(ISNUMBER(OFFSET('Water Data'!$D$6,0,10*ROW('Water Data'!D86))),'Data Summary'!BT92="Yes"),OFFSET('Water Data'!$D$6,0,10*ROW('Water Data'!D86)),NA())</f>
        <v>#N/A</v>
      </c>
      <c r="F92" s="517" t="e">
        <f ca="1">+IF(AND(ISNUMBER(OFFSET('Water Data'!$D$9,0,10*ROW('Water Data'!D86))),'Data Summary'!BU92="Yes"),OFFSET('Water Data'!$D$9,0,10*ROW('Water Data'!D86)),NA())</f>
        <v>#N/A</v>
      </c>
      <c r="G92" s="517" t="e">
        <f ca="1">+IF(AND(ISNUMBER(OFFSET('Water Data'!$E$4,0,10*ROW('Water Data'!E86))),'Data Summary'!BV92="Yes"),100-OFFSET('Water Data'!$E$4,0,10*ROW('Water Data'!E86)),NA())</f>
        <v>#N/A</v>
      </c>
      <c r="H92" s="517" t="e">
        <f ca="1">+IF(AND(ISNUMBER(OFFSET('Water Data'!$E$6,0,10*ROW('Water Data'!E86))),'Data Summary'!BW92="Yes"),OFFSET('Water Data'!$E$6,0,10*ROW('Water Data'!E86)),NA())</f>
        <v>#N/A</v>
      </c>
      <c r="I92" s="517" t="e">
        <f ca="1">+IF(AND(ISNUMBER(OFFSET('Water Data'!$E$9,0,10*ROW('Water Data'!E86))),'Data Summary'!BX92="Yes"),OFFSET('Water Data'!$E$9,0,10*ROW('Water Data'!E86)),NA())</f>
        <v>#N/A</v>
      </c>
      <c r="J92" s="517" t="e">
        <f ca="1">+IF(AND(ISNUMBER(OFFSET('Water Data'!$F$4,0,10*ROW('Water Data'!F86))),'Data Summary'!BY92="Yes"),100-OFFSET('Water Data'!$F$4,0,10*ROW('Water Data'!F86)),NA())</f>
        <v>#N/A</v>
      </c>
      <c r="K92" s="517" t="e">
        <f ca="1">+IF(AND(ISNUMBER(OFFSET('Water Data'!$F$6,0,10*ROW('Water Data'!F86))),'Data Summary'!BZ92="Yes"),OFFSET('Water Data'!$F$6,0,10*ROW('Water Data'!F86)),NA())</f>
        <v>#N/A</v>
      </c>
      <c r="L92" s="517" t="e">
        <f ca="1">+IF(AND(ISNUMBER(OFFSET('Water Data'!$F$9,0,10*ROW('Water Data'!F86))),'Data Summary'!CA92="Yes"),OFFSET('Water Data'!$F$9,0,10*ROW('Water Data'!F86)),NA())</f>
        <v>#N/A</v>
      </c>
      <c r="M92" s="517" t="e">
        <f ca="1">+IF(AND(ISNUMBER(OFFSET('Water Data'!$G$4,0,10*ROW('Water Data'!G86))),'Data Summary'!CB92="Yes"),100-OFFSET('Water Data'!$G$4,0,10*ROW('Water Data'!G86)),NA())</f>
        <v>#N/A</v>
      </c>
      <c r="N92" s="517" t="e">
        <f ca="1">+IF(AND(ISNUMBER(OFFSET('Water Data'!$G$6,0,10*ROW('Water Data'!G86))),'Data Summary'!CC92="Yes"),OFFSET('Water Data'!$G$6,0,10*ROW('Water Data'!G86)),NA())</f>
        <v>#N/A</v>
      </c>
      <c r="O92" s="517" t="e">
        <f ca="1">+IF(AND(ISNUMBER(OFFSET('Water Data'!$G$9,0,10*ROW('Water Data'!G86))),'Data Summary'!CD92="Yes"),OFFSET('Water Data'!$G$9,0,10*ROW('Water Data'!G86)),NA())</f>
        <v>#N/A</v>
      </c>
      <c r="P92" s="517" t="e">
        <f ca="1">+IF(AND(ISNUMBER(OFFSET('Water Data'!$H$4,0,10*ROW('Water Data'!H86))),'Data Summary'!CE92="Yes"),100-OFFSET('Water Data'!$H$4,0,10*ROW('Water Data'!H86)),NA())</f>
        <v>#N/A</v>
      </c>
      <c r="Q92" s="517" t="e">
        <f ca="1">+IF(AND(ISNUMBER(OFFSET('Water Data'!$H$6,0,10*ROW('Water Data'!H86))),'Data Summary'!CF92="Yes"),OFFSET('Water Data'!$H$6,0,10*ROW('Water Data'!H86)),NA())</f>
        <v>#N/A</v>
      </c>
      <c r="R92" s="517" t="e">
        <f ca="1">+IF(AND(ISNUMBER(OFFSET('Water Data'!$H$9,0,10*ROW('Water Data'!H86))),'Data Summary'!CG92="Yes"),OFFSET('Water Data'!$H$9,0,10*ROW('Water Data'!H86)),NA())</f>
        <v>#N/A</v>
      </c>
      <c r="S92" s="517" t="e">
        <f ca="1">+IF(AND(ISNUMBER(OFFSET('Water Data'!$I$4,0,10*ROW('Water Data'!I86))),'Data Summary'!CH92="Yes"),100-OFFSET('Water Data'!$I$4,0,10*ROW('Water Data'!I86)),NA())</f>
        <v>#N/A</v>
      </c>
      <c r="T92" s="517" t="e">
        <f ca="1">+IF(AND(ISNUMBER(OFFSET('Water Data'!$I$6,0,10*ROW('Water Data'!I86))),'Data Summary'!CI92="Yes"),OFFSET('Water Data'!$I$6,0,10*ROW('Water Data'!I86)),NA())</f>
        <v>#N/A</v>
      </c>
      <c r="U92" s="517" t="e">
        <f ca="1">+IF(AND(ISNUMBER(OFFSET('Water Data'!$I$9,0,10*ROW('Water Data'!I86))),'Data Summary'!CJ92="Yes"),OFFSET('Water Data'!$I$9,0,10*ROW('Water Data'!I86)),NA())</f>
        <v>#N/A</v>
      </c>
      <c r="V92" s="518" t="e">
        <f ca="1">+IF(AND(ISNUMBER(OFFSET('Sanitation Data'!$D$4,0,10*ROW('Sanitation Data'!D86))),'Data Summary'!CK92="Yes"),100-OFFSET('Sanitation Data'!$D$4,0,10*ROW('Sanitation Data'!D86)),NA())</f>
        <v>#N/A</v>
      </c>
      <c r="W92" s="518" t="e">
        <f ca="1">+IF(AND(ISNUMBER(OFFSET('Sanitation Data'!$D$6,0,10*ROW('Sanitation Data'!D86))),'Data Summary'!CL92="Yes"),OFFSET('Sanitation Data'!$D$6,0,10*ROW('Sanitation Data'!D86)),NA())</f>
        <v>#N/A</v>
      </c>
      <c r="X92" s="518" t="e">
        <f ca="1">+IF(AND(ISNUMBER(OFFSET('Sanitation Data'!$D$10,0,10*ROW('Sanitation Data'!D86))),'Data Summary'!CM92="Yes"),OFFSET('Sanitation Data'!$D$10,0,10*ROW('Sanitation Data'!D86)),NA())</f>
        <v>#N/A</v>
      </c>
      <c r="Y92" s="518" t="e">
        <f ca="1">+IF(AND(ISNUMBER(OFFSET('Sanitation Data'!$D$11,0,10*ROW('Sanitation Data'!D86))),'Data Summary'!CN92="Yes"),OFFSET('Sanitation Data'!$D$11,0,10*ROW('Sanitation Data'!D86)),NA())</f>
        <v>#N/A</v>
      </c>
      <c r="Z92" s="518" t="e">
        <f ca="1">+IF(AND(ISNUMBER(OFFSET('Sanitation Data'!$D$12,0,10*ROW('Sanitation Data'!D86))),'Data Summary'!CO92="Yes"),OFFSET('Sanitation Data'!$D$12,0,10*ROW('Sanitation Data'!D86)),NA())</f>
        <v>#N/A</v>
      </c>
      <c r="AA92" s="518" t="e">
        <f ca="1">+IF(AND(ISNUMBER(OFFSET('Sanitation Data'!$E$4,0,10*ROW('Sanitation Data'!E86))),'Data Summary'!CP92="Yes"),100-OFFSET('Sanitation Data'!$E$4,0,10*ROW('Sanitation Data'!E86)),NA())</f>
        <v>#N/A</v>
      </c>
      <c r="AB92" s="518" t="e">
        <f ca="1">+IF(AND(ISNUMBER(OFFSET('Sanitation Data'!$E$6,0,10*ROW('Sanitation Data'!E86))),'Data Summary'!CQ92="Yes"),OFFSET('Sanitation Data'!$E$6,0,10*ROW('Sanitation Data'!E86)),NA())</f>
        <v>#N/A</v>
      </c>
      <c r="AC92" s="518" t="e">
        <f ca="1">+IF(AND(ISNUMBER(OFFSET('Sanitation Data'!$E$10,0,10*ROW('Sanitation Data'!E86))),'Data Summary'!CR92="Yes"),OFFSET('Sanitation Data'!$E$10,0,10*ROW('Sanitation Data'!E86)),NA())</f>
        <v>#N/A</v>
      </c>
      <c r="AD92" s="518" t="e">
        <f ca="1">+IF(AND(ISNUMBER(OFFSET('Sanitation Data'!$E$11,0,10*ROW('Sanitation Data'!E86))),'Data Summary'!CS92="Yes"),OFFSET('Sanitation Data'!$E$11,0,10*ROW('Sanitation Data'!E86)),NA())</f>
        <v>#N/A</v>
      </c>
      <c r="AE92" s="518" t="e">
        <f ca="1">+IF(AND(ISNUMBER(OFFSET('Sanitation Data'!$E$12,0,10*ROW('Sanitation Data'!E86))),'Data Summary'!CT92="Yes"),OFFSET('Sanitation Data'!$E$12,0,10*ROW('Sanitation Data'!E86)),NA())</f>
        <v>#N/A</v>
      </c>
      <c r="AF92" s="518" t="e">
        <f ca="1">+IF(AND(ISNUMBER(OFFSET('Sanitation Data'!$F$4,0,10*ROW('Sanitation Data'!F86))),'Data Summary'!CU92="Yes"),100-OFFSET('Sanitation Data'!$F$4,0,10*ROW('Sanitation Data'!F86)),NA())</f>
        <v>#N/A</v>
      </c>
      <c r="AG92" s="518" t="e">
        <f ca="1">+IF(AND(ISNUMBER(OFFSET('Sanitation Data'!$F$6,0,10*ROW('Sanitation Data'!F86))),'Data Summary'!CV92="Yes"),OFFSET('Sanitation Data'!$F$6,0,10*ROW('Sanitation Data'!F86)),NA())</f>
        <v>#N/A</v>
      </c>
      <c r="AH92" s="518" t="e">
        <f ca="1">+IF(AND(ISNUMBER(OFFSET('Sanitation Data'!$F$10,0,10*ROW('Sanitation Data'!F86))),'Data Summary'!CW92="Yes"),OFFSET('Sanitation Data'!$F$10,0,10*ROW('Sanitation Data'!F86)),NA())</f>
        <v>#N/A</v>
      </c>
      <c r="AI92" s="518" t="e">
        <f ca="1">+IF(AND(ISNUMBER(OFFSET('Sanitation Data'!$F$11,0,10*ROW('Sanitation Data'!F86))),'Data Summary'!CX92="Yes"),OFFSET('Sanitation Data'!$F$11,0,10*ROW('Sanitation Data'!F86)),NA())</f>
        <v>#N/A</v>
      </c>
      <c r="AJ92" s="518" t="e">
        <f ca="1">+IF(AND(ISNUMBER(OFFSET('Sanitation Data'!$F$12,0,10*ROW('Sanitation Data'!F86))),'Data Summary'!CY92="Yes"),OFFSET('Sanitation Data'!$F$12,0,10*ROW('Sanitation Data'!F86)),NA())</f>
        <v>#N/A</v>
      </c>
      <c r="AK92" s="518" t="e">
        <f ca="1">+IF(AND(ISNUMBER(OFFSET('Sanitation Data'!$G$4,0,10*ROW('Sanitation Data'!G86))),'Data Summary'!CZ92="Yes"),100-OFFSET('Sanitation Data'!$G$4,0,10*ROW('Sanitation Data'!G86)),NA())</f>
        <v>#N/A</v>
      </c>
      <c r="AL92" s="518" t="e">
        <f ca="1">+IF(AND(ISNUMBER(OFFSET('Sanitation Data'!$G$6,0,10*ROW('Sanitation Data'!G86))),'Data Summary'!DA92="Yes"),OFFSET('Sanitation Data'!$G$6,0,10*ROW('Sanitation Data'!G86)),NA())</f>
        <v>#N/A</v>
      </c>
      <c r="AM92" s="518" t="e">
        <f ca="1">+IF(AND(ISNUMBER(OFFSET('Sanitation Data'!$G$10,0,10*ROW('Sanitation Data'!G86))),'Data Summary'!DB92="Yes"),OFFSET('Sanitation Data'!$G$10,0,10*ROW('Sanitation Data'!G86)),NA())</f>
        <v>#N/A</v>
      </c>
      <c r="AN92" s="518" t="e">
        <f ca="1">+IF(AND(ISNUMBER(OFFSET('Sanitation Data'!$G$11,0,10*ROW('Sanitation Data'!G86))),'Data Summary'!DC92="Yes"),OFFSET('Sanitation Data'!$G$11,0,10*ROW('Sanitation Data'!G86)),NA())</f>
        <v>#N/A</v>
      </c>
      <c r="AO92" s="518" t="e">
        <f ca="1">+IF(AND(ISNUMBER(OFFSET('Sanitation Data'!$G$12,0,10*ROW('Sanitation Data'!G86))),'Data Summary'!DD92="Yes"),OFFSET('Sanitation Data'!$G$12,0,10*ROW('Sanitation Data'!G86)),NA())</f>
        <v>#N/A</v>
      </c>
      <c r="AP92" s="518" t="e">
        <f ca="1">+IF(AND(ISNUMBER(OFFSET('Sanitation Data'!$H$4,0,10*ROW('Sanitation Data'!H86))),'Data Summary'!DE92="Yes"),100-OFFSET('Sanitation Data'!$H$4,0,10*ROW('Sanitation Data'!H86)),NA())</f>
        <v>#N/A</v>
      </c>
      <c r="AQ92" s="518" t="e">
        <f ca="1">+IF(AND(ISNUMBER(OFFSET('Sanitation Data'!$H$6,0,10*ROW('Sanitation Data'!H86))),'Data Summary'!DF92="Yes"),OFFSET('Sanitation Data'!$H$6,0,10*ROW('Sanitation Data'!H86)),NA())</f>
        <v>#N/A</v>
      </c>
      <c r="AR92" s="518" t="e">
        <f ca="1">+IF(AND(ISNUMBER(OFFSET('Sanitation Data'!$H$10,0,10*ROW('Sanitation Data'!H86))),'Data Summary'!DG92="Yes"),OFFSET('Sanitation Data'!$H$10,0,10*ROW('Sanitation Data'!H86)),NA())</f>
        <v>#N/A</v>
      </c>
      <c r="AS92" s="518" t="e">
        <f ca="1">+IF(AND(ISNUMBER(OFFSET('Sanitation Data'!$H$11,0,10*ROW('Sanitation Data'!H86))),'Data Summary'!DH92="Yes"),OFFSET('Sanitation Data'!$H$11,0,10*ROW('Sanitation Data'!H86)),NA())</f>
        <v>#N/A</v>
      </c>
      <c r="AT92" s="518" t="e">
        <f ca="1">+IF(AND(ISNUMBER(OFFSET('Sanitation Data'!$H$12,0,10*ROW('Sanitation Data'!H86))),'Data Summary'!DI92="Yes"),OFFSET('Sanitation Data'!$H$12,0,10*ROW('Sanitation Data'!H86)),NA())</f>
        <v>#N/A</v>
      </c>
      <c r="AU92" s="518" t="e">
        <f ca="1">+IF(AND(ISNUMBER(OFFSET('Sanitation Data'!$I$4,0,10*ROW('Sanitation Data'!I86))),'Data Summary'!DJ92="Yes"),100-OFFSET('Sanitation Data'!$I$4,0,10*ROW('Sanitation Data'!I86)),NA())</f>
        <v>#N/A</v>
      </c>
      <c r="AV92" s="518" t="e">
        <f ca="1">+IF(AND(ISNUMBER(OFFSET('Sanitation Data'!$I$6,0,10*ROW('Sanitation Data'!I86))),'Data Summary'!DK92="Yes"),OFFSET('Sanitation Data'!$I$6,0,10*ROW('Sanitation Data'!I86)),NA())</f>
        <v>#N/A</v>
      </c>
      <c r="AW92" s="518" t="e">
        <f ca="1">+IF(AND(ISNUMBER(OFFSET('Sanitation Data'!$I$10,0,10*ROW('Sanitation Data'!I86))),'Data Summary'!DL92="Yes"),OFFSET('Sanitation Data'!$I$10,0,10*ROW('Sanitation Data'!I86)),NA())</f>
        <v>#N/A</v>
      </c>
      <c r="AX92" s="518" t="e">
        <f ca="1">+IF(AND(ISNUMBER(OFFSET('Sanitation Data'!$I$11,0,10*ROW('Sanitation Data'!I86))),'Data Summary'!DM92="Yes"),OFFSET('Sanitation Data'!$I$11,0,10*ROW('Sanitation Data'!I86)),NA())</f>
        <v>#N/A</v>
      </c>
      <c r="AY92" s="518" t="e">
        <f ca="1">+IF(AND(ISNUMBER(OFFSET('Sanitation Data'!$I$12,0,10*ROW('Sanitation Data'!I86))),'Data Summary'!DN92="Yes"),OFFSET('Sanitation Data'!$I$12,0,10*ROW('Sanitation Data'!I86)),NA())</f>
        <v>#N/A</v>
      </c>
      <c r="AZ92" s="519" t="e">
        <f ca="1">+IF(AND(ISNUMBER(OFFSET('Hygiene Data'!$D$5,0,10*ROW('Hygiene Data'!D86))),'Data Summary'!DO92="Yes"),OFFSET('Hygiene Data'!$D$5,0,10*ROW('Hygiene Data'!D86)),NA())</f>
        <v>#N/A</v>
      </c>
      <c r="BA92" s="519" t="e">
        <f ca="1">+IF(AND(ISNUMBER(OFFSET('Hygiene Data'!$D$7,0,10*ROW('Hygiene Data'!D86))),'Data Summary'!DP92="Yes"),OFFSET('Hygiene Data'!$D$7,0,10*ROW('Hygiene Data'!D86)),NA())</f>
        <v>#N/A</v>
      </c>
      <c r="BB92" s="519" t="e">
        <f ca="1">+IF(AND(ISNUMBER(OFFSET('Hygiene Data'!$D$9,0,10*ROW('Hygiene Data'!D86))),'Data Summary'!DQ92="Yes"),OFFSET('Hygiene Data'!$D$9,0,10*ROW('Hygiene Data'!D86)),NA())</f>
        <v>#N/A</v>
      </c>
      <c r="BC92" s="519" t="e">
        <f ca="1">+IF(AND(ISNUMBER(OFFSET('Hygiene Data'!$E$5,0,10*ROW('Hygiene Data'!E86))),'Data Summary'!DR92="Yes"),OFFSET('Hygiene Data'!$E$5,0,10*ROW('Hygiene Data'!E86)),NA())</f>
        <v>#N/A</v>
      </c>
      <c r="BD92" s="519" t="e">
        <f ca="1">+IF(AND(ISNUMBER(OFFSET('Hygiene Data'!$E$7,0,10*ROW('Hygiene Data'!E86))),'Data Summary'!DS92="Yes"),OFFSET('Hygiene Data'!$E$7,0,10*ROW('Hygiene Data'!E86)),NA())</f>
        <v>#N/A</v>
      </c>
      <c r="BE92" s="519" t="e">
        <f ca="1">+IF(AND(ISNUMBER(OFFSET('Hygiene Data'!$E$9,0,10*ROW('Hygiene Data'!E86))),'Data Summary'!DT92="Yes"),OFFSET('Hygiene Data'!$E$9,0,10*ROW('Hygiene Data'!E86)),NA())</f>
        <v>#N/A</v>
      </c>
      <c r="BF92" s="519" t="e">
        <f ca="1">+IF(AND(ISNUMBER(OFFSET('Hygiene Data'!$F$5,0,10*ROW('Hygiene Data'!F86))),'Data Summary'!DU92="Yes"),OFFSET('Hygiene Data'!$F$5,0,10*ROW('Hygiene Data'!F86)),NA())</f>
        <v>#N/A</v>
      </c>
      <c r="BG92" s="519" t="e">
        <f ca="1">+IF(AND(ISNUMBER(OFFSET('Hygiene Data'!$F$7,0,10*ROW('Hygiene Data'!F86))),'Data Summary'!DV92="Yes"),OFFSET('Hygiene Data'!$F$7,0,10*ROW('Hygiene Data'!F86)),NA())</f>
        <v>#N/A</v>
      </c>
      <c r="BH92" s="519" t="e">
        <f ca="1">+IF(AND(ISNUMBER(OFFSET('Hygiene Data'!$F$9,0,10*ROW('Hygiene Data'!F86))),'Data Summary'!DW92="Yes"),OFFSET('Hygiene Data'!$F$9,0,10*ROW('Hygiene Data'!F86)),NA())</f>
        <v>#N/A</v>
      </c>
      <c r="BI92" s="519" t="e">
        <f ca="1">+IF(AND(ISNUMBER(OFFSET('Hygiene Data'!$G$5,0,10*ROW('Hygiene Data'!G86))),'Data Summary'!DX92="Yes"),OFFSET('Hygiene Data'!$G$5,0,10*ROW('Hygiene Data'!G86)),NA())</f>
        <v>#N/A</v>
      </c>
      <c r="BJ92" s="519" t="e">
        <f ca="1">+IF(AND(ISNUMBER(OFFSET('Hygiene Data'!$G$7,0,10*ROW('Hygiene Data'!G86))),'Data Summary'!DY92="Yes"),OFFSET('Hygiene Data'!$G$7,0,10*ROW('Hygiene Data'!G86)),NA())</f>
        <v>#N/A</v>
      </c>
      <c r="BK92" s="519" t="e">
        <f ca="1">+IF(AND(ISNUMBER(OFFSET('Hygiene Data'!$G$9,0,10*ROW('Hygiene Data'!G86))),'Data Summary'!DZ92="Yes"),OFFSET('Hygiene Data'!$G$9,0,10*ROW('Hygiene Data'!G86)),NA())</f>
        <v>#N/A</v>
      </c>
      <c r="BL92" s="519" t="e">
        <f ca="1">+IF(AND(ISNUMBER(OFFSET('Hygiene Data'!$H$5,0,10*ROW('Hygiene Data'!H86))),'Data Summary'!EA92="Yes"),OFFSET('Hygiene Data'!$H$5,0,10*ROW('Hygiene Data'!H86)),NA())</f>
        <v>#N/A</v>
      </c>
      <c r="BM92" s="519" t="e">
        <f ca="1">+IF(AND(ISNUMBER(OFFSET('Hygiene Data'!$H$7,0,10*ROW('Hygiene Data'!H86))),'Data Summary'!EB92="Yes"),OFFSET('Hygiene Data'!$H$7,0,10*ROW('Hygiene Data'!H86)),NA())</f>
        <v>#N/A</v>
      </c>
      <c r="BN92" s="519" t="e">
        <f ca="1">+IF(AND(ISNUMBER(OFFSET('Hygiene Data'!$H$9,0,10*ROW('Hygiene Data'!H86))),'Data Summary'!EC92="Yes"),OFFSET('Hygiene Data'!$H$9,0,10*ROW('Hygiene Data'!H86)),NA())</f>
        <v>#N/A</v>
      </c>
      <c r="BO92" s="519" t="e">
        <f ca="1">+IF(AND(ISNUMBER(OFFSET('Hygiene Data'!$I$5,0,10*ROW('Hygiene Data'!I86))),'Data Summary'!ED92="Yes"),OFFSET('Hygiene Data'!$I$5,0,10*ROW('Hygiene Data'!I86)),NA())</f>
        <v>#N/A</v>
      </c>
      <c r="BP92" s="519" t="e">
        <f ca="1">+IF(AND(ISNUMBER(OFFSET('Hygiene Data'!$I$7,0,10*ROW('Hygiene Data'!I86))),'Data Summary'!EE92="Yes"),OFFSET('Hygiene Data'!$I$7,0,10*ROW('Hygiene Data'!I86)),NA())</f>
        <v>#N/A</v>
      </c>
      <c r="BQ92" s="519" t="e">
        <f ca="1">+IF(AND(ISNUMBER(OFFSET('Hygiene Data'!$I$9,0,10*ROW('Hygiene Data'!I86))),'Data Summary'!EF92="Yes"),OFFSET('Hygiene Data'!$I$9,0,10*ROW('Hygiene Data'!I86)),NA())</f>
        <v>#N/A</v>
      </c>
    </row>
    <row r="93" spans="1:69" x14ac:dyDescent="0.25">
      <c r="A93" s="515" t="e">
        <f ca="1">+RIGHT('Data Summary'!A93,LEN('Data Summary'!A93)-9)</f>
        <v>#VALUE!</v>
      </c>
      <c r="B93" s="489" t="str">
        <f ca="1">+IF(ISTEXT('Data Summary'!B93),'Data Summary'!B93,"")</f>
        <v/>
      </c>
      <c r="C93" s="516" t="e">
        <f ca="1">+VALUE('Data Summary'!C93)</f>
        <v>#VALUE!</v>
      </c>
      <c r="D93" s="517" t="e">
        <f ca="1">+IF(AND(ISNUMBER(OFFSET('Water Data'!$D$4,0,10*ROW('Water Data'!D87))),'Data Summary'!BS93="Yes"),100-OFFSET('Water Data'!$D$4,0,10*ROW('Water Data'!D87)),NA())</f>
        <v>#N/A</v>
      </c>
      <c r="E93" s="517" t="e">
        <f ca="1">+IF(AND(ISNUMBER(OFFSET('Water Data'!$D$6,0,10*ROW('Water Data'!D87))),'Data Summary'!BT93="Yes"),OFFSET('Water Data'!$D$6,0,10*ROW('Water Data'!D87)),NA())</f>
        <v>#N/A</v>
      </c>
      <c r="F93" s="517" t="e">
        <f ca="1">+IF(AND(ISNUMBER(OFFSET('Water Data'!$D$9,0,10*ROW('Water Data'!D87))),'Data Summary'!BU93="Yes"),OFFSET('Water Data'!$D$9,0,10*ROW('Water Data'!D87)),NA())</f>
        <v>#N/A</v>
      </c>
      <c r="G93" s="517" t="e">
        <f ca="1">+IF(AND(ISNUMBER(OFFSET('Water Data'!$E$4,0,10*ROW('Water Data'!E87))),'Data Summary'!BV93="Yes"),100-OFFSET('Water Data'!$E$4,0,10*ROW('Water Data'!E87)),NA())</f>
        <v>#N/A</v>
      </c>
      <c r="H93" s="517" t="e">
        <f ca="1">+IF(AND(ISNUMBER(OFFSET('Water Data'!$E$6,0,10*ROW('Water Data'!E87))),'Data Summary'!BW93="Yes"),OFFSET('Water Data'!$E$6,0,10*ROW('Water Data'!E87)),NA())</f>
        <v>#N/A</v>
      </c>
      <c r="I93" s="517" t="e">
        <f ca="1">+IF(AND(ISNUMBER(OFFSET('Water Data'!$E$9,0,10*ROW('Water Data'!E87))),'Data Summary'!BX93="Yes"),OFFSET('Water Data'!$E$9,0,10*ROW('Water Data'!E87)),NA())</f>
        <v>#N/A</v>
      </c>
      <c r="J93" s="517" t="e">
        <f ca="1">+IF(AND(ISNUMBER(OFFSET('Water Data'!$F$4,0,10*ROW('Water Data'!F87))),'Data Summary'!BY93="Yes"),100-OFFSET('Water Data'!$F$4,0,10*ROW('Water Data'!F87)),NA())</f>
        <v>#N/A</v>
      </c>
      <c r="K93" s="517" t="e">
        <f ca="1">+IF(AND(ISNUMBER(OFFSET('Water Data'!$F$6,0,10*ROW('Water Data'!F87))),'Data Summary'!BZ93="Yes"),OFFSET('Water Data'!$F$6,0,10*ROW('Water Data'!F87)),NA())</f>
        <v>#N/A</v>
      </c>
      <c r="L93" s="517" t="e">
        <f ca="1">+IF(AND(ISNUMBER(OFFSET('Water Data'!$F$9,0,10*ROW('Water Data'!F87))),'Data Summary'!CA93="Yes"),OFFSET('Water Data'!$F$9,0,10*ROW('Water Data'!F87)),NA())</f>
        <v>#N/A</v>
      </c>
      <c r="M93" s="517" t="e">
        <f ca="1">+IF(AND(ISNUMBER(OFFSET('Water Data'!$G$4,0,10*ROW('Water Data'!G87))),'Data Summary'!CB93="Yes"),100-OFFSET('Water Data'!$G$4,0,10*ROW('Water Data'!G87)),NA())</f>
        <v>#N/A</v>
      </c>
      <c r="N93" s="517" t="e">
        <f ca="1">+IF(AND(ISNUMBER(OFFSET('Water Data'!$G$6,0,10*ROW('Water Data'!G87))),'Data Summary'!CC93="Yes"),OFFSET('Water Data'!$G$6,0,10*ROW('Water Data'!G87)),NA())</f>
        <v>#N/A</v>
      </c>
      <c r="O93" s="517" t="e">
        <f ca="1">+IF(AND(ISNUMBER(OFFSET('Water Data'!$G$9,0,10*ROW('Water Data'!G87))),'Data Summary'!CD93="Yes"),OFFSET('Water Data'!$G$9,0,10*ROW('Water Data'!G87)),NA())</f>
        <v>#N/A</v>
      </c>
      <c r="P93" s="517" t="e">
        <f ca="1">+IF(AND(ISNUMBER(OFFSET('Water Data'!$H$4,0,10*ROW('Water Data'!H87))),'Data Summary'!CE93="Yes"),100-OFFSET('Water Data'!$H$4,0,10*ROW('Water Data'!H87)),NA())</f>
        <v>#N/A</v>
      </c>
      <c r="Q93" s="517" t="e">
        <f ca="1">+IF(AND(ISNUMBER(OFFSET('Water Data'!$H$6,0,10*ROW('Water Data'!H87))),'Data Summary'!CF93="Yes"),OFFSET('Water Data'!$H$6,0,10*ROW('Water Data'!H87)),NA())</f>
        <v>#N/A</v>
      </c>
      <c r="R93" s="517" t="e">
        <f ca="1">+IF(AND(ISNUMBER(OFFSET('Water Data'!$H$9,0,10*ROW('Water Data'!H87))),'Data Summary'!CG93="Yes"),OFFSET('Water Data'!$H$9,0,10*ROW('Water Data'!H87)),NA())</f>
        <v>#N/A</v>
      </c>
      <c r="S93" s="517" t="e">
        <f ca="1">+IF(AND(ISNUMBER(OFFSET('Water Data'!$I$4,0,10*ROW('Water Data'!I87))),'Data Summary'!CH93="Yes"),100-OFFSET('Water Data'!$I$4,0,10*ROW('Water Data'!I87)),NA())</f>
        <v>#N/A</v>
      </c>
      <c r="T93" s="517" t="e">
        <f ca="1">+IF(AND(ISNUMBER(OFFSET('Water Data'!$I$6,0,10*ROW('Water Data'!I87))),'Data Summary'!CI93="Yes"),OFFSET('Water Data'!$I$6,0,10*ROW('Water Data'!I87)),NA())</f>
        <v>#N/A</v>
      </c>
      <c r="U93" s="517" t="e">
        <f ca="1">+IF(AND(ISNUMBER(OFFSET('Water Data'!$I$9,0,10*ROW('Water Data'!I87))),'Data Summary'!CJ93="Yes"),OFFSET('Water Data'!$I$9,0,10*ROW('Water Data'!I87)),NA())</f>
        <v>#N/A</v>
      </c>
      <c r="V93" s="518" t="e">
        <f ca="1">+IF(AND(ISNUMBER(OFFSET('Sanitation Data'!$D$4,0,10*ROW('Sanitation Data'!D87))),'Data Summary'!CK93="Yes"),100-OFFSET('Sanitation Data'!$D$4,0,10*ROW('Sanitation Data'!D87)),NA())</f>
        <v>#N/A</v>
      </c>
      <c r="W93" s="518" t="e">
        <f ca="1">+IF(AND(ISNUMBER(OFFSET('Sanitation Data'!$D$6,0,10*ROW('Sanitation Data'!D87))),'Data Summary'!CL93="Yes"),OFFSET('Sanitation Data'!$D$6,0,10*ROW('Sanitation Data'!D87)),NA())</f>
        <v>#N/A</v>
      </c>
      <c r="X93" s="518" t="e">
        <f ca="1">+IF(AND(ISNUMBER(OFFSET('Sanitation Data'!$D$10,0,10*ROW('Sanitation Data'!D87))),'Data Summary'!CM93="Yes"),OFFSET('Sanitation Data'!$D$10,0,10*ROW('Sanitation Data'!D87)),NA())</f>
        <v>#N/A</v>
      </c>
      <c r="Y93" s="518" t="e">
        <f ca="1">+IF(AND(ISNUMBER(OFFSET('Sanitation Data'!$D$11,0,10*ROW('Sanitation Data'!D87))),'Data Summary'!CN93="Yes"),OFFSET('Sanitation Data'!$D$11,0,10*ROW('Sanitation Data'!D87)),NA())</f>
        <v>#N/A</v>
      </c>
      <c r="Z93" s="518" t="e">
        <f ca="1">+IF(AND(ISNUMBER(OFFSET('Sanitation Data'!$D$12,0,10*ROW('Sanitation Data'!D87))),'Data Summary'!CO93="Yes"),OFFSET('Sanitation Data'!$D$12,0,10*ROW('Sanitation Data'!D87)),NA())</f>
        <v>#N/A</v>
      </c>
      <c r="AA93" s="518" t="e">
        <f ca="1">+IF(AND(ISNUMBER(OFFSET('Sanitation Data'!$E$4,0,10*ROW('Sanitation Data'!E87))),'Data Summary'!CP93="Yes"),100-OFFSET('Sanitation Data'!$E$4,0,10*ROW('Sanitation Data'!E87)),NA())</f>
        <v>#N/A</v>
      </c>
      <c r="AB93" s="518" t="e">
        <f ca="1">+IF(AND(ISNUMBER(OFFSET('Sanitation Data'!$E$6,0,10*ROW('Sanitation Data'!E87))),'Data Summary'!CQ93="Yes"),OFFSET('Sanitation Data'!$E$6,0,10*ROW('Sanitation Data'!E87)),NA())</f>
        <v>#N/A</v>
      </c>
      <c r="AC93" s="518" t="e">
        <f ca="1">+IF(AND(ISNUMBER(OFFSET('Sanitation Data'!$E$10,0,10*ROW('Sanitation Data'!E87))),'Data Summary'!CR93="Yes"),OFFSET('Sanitation Data'!$E$10,0,10*ROW('Sanitation Data'!E87)),NA())</f>
        <v>#N/A</v>
      </c>
      <c r="AD93" s="518" t="e">
        <f ca="1">+IF(AND(ISNUMBER(OFFSET('Sanitation Data'!$E$11,0,10*ROW('Sanitation Data'!E87))),'Data Summary'!CS93="Yes"),OFFSET('Sanitation Data'!$E$11,0,10*ROW('Sanitation Data'!E87)),NA())</f>
        <v>#N/A</v>
      </c>
      <c r="AE93" s="518" t="e">
        <f ca="1">+IF(AND(ISNUMBER(OFFSET('Sanitation Data'!$E$12,0,10*ROW('Sanitation Data'!E87))),'Data Summary'!CT93="Yes"),OFFSET('Sanitation Data'!$E$12,0,10*ROW('Sanitation Data'!E87)),NA())</f>
        <v>#N/A</v>
      </c>
      <c r="AF93" s="518" t="e">
        <f ca="1">+IF(AND(ISNUMBER(OFFSET('Sanitation Data'!$F$4,0,10*ROW('Sanitation Data'!F87))),'Data Summary'!CU93="Yes"),100-OFFSET('Sanitation Data'!$F$4,0,10*ROW('Sanitation Data'!F87)),NA())</f>
        <v>#N/A</v>
      </c>
      <c r="AG93" s="518" t="e">
        <f ca="1">+IF(AND(ISNUMBER(OFFSET('Sanitation Data'!$F$6,0,10*ROW('Sanitation Data'!F87))),'Data Summary'!CV93="Yes"),OFFSET('Sanitation Data'!$F$6,0,10*ROW('Sanitation Data'!F87)),NA())</f>
        <v>#N/A</v>
      </c>
      <c r="AH93" s="518" t="e">
        <f ca="1">+IF(AND(ISNUMBER(OFFSET('Sanitation Data'!$F$10,0,10*ROW('Sanitation Data'!F87))),'Data Summary'!CW93="Yes"),OFFSET('Sanitation Data'!$F$10,0,10*ROW('Sanitation Data'!F87)),NA())</f>
        <v>#N/A</v>
      </c>
      <c r="AI93" s="518" t="e">
        <f ca="1">+IF(AND(ISNUMBER(OFFSET('Sanitation Data'!$F$11,0,10*ROW('Sanitation Data'!F87))),'Data Summary'!CX93="Yes"),OFFSET('Sanitation Data'!$F$11,0,10*ROW('Sanitation Data'!F87)),NA())</f>
        <v>#N/A</v>
      </c>
      <c r="AJ93" s="518" t="e">
        <f ca="1">+IF(AND(ISNUMBER(OFFSET('Sanitation Data'!$F$12,0,10*ROW('Sanitation Data'!F87))),'Data Summary'!CY93="Yes"),OFFSET('Sanitation Data'!$F$12,0,10*ROW('Sanitation Data'!F87)),NA())</f>
        <v>#N/A</v>
      </c>
      <c r="AK93" s="518" t="e">
        <f ca="1">+IF(AND(ISNUMBER(OFFSET('Sanitation Data'!$G$4,0,10*ROW('Sanitation Data'!G87))),'Data Summary'!CZ93="Yes"),100-OFFSET('Sanitation Data'!$G$4,0,10*ROW('Sanitation Data'!G87)),NA())</f>
        <v>#N/A</v>
      </c>
      <c r="AL93" s="518" t="e">
        <f ca="1">+IF(AND(ISNUMBER(OFFSET('Sanitation Data'!$G$6,0,10*ROW('Sanitation Data'!G87))),'Data Summary'!DA93="Yes"),OFFSET('Sanitation Data'!$G$6,0,10*ROW('Sanitation Data'!G87)),NA())</f>
        <v>#N/A</v>
      </c>
      <c r="AM93" s="518" t="e">
        <f ca="1">+IF(AND(ISNUMBER(OFFSET('Sanitation Data'!$G$10,0,10*ROW('Sanitation Data'!G87))),'Data Summary'!DB93="Yes"),OFFSET('Sanitation Data'!$G$10,0,10*ROW('Sanitation Data'!G87)),NA())</f>
        <v>#N/A</v>
      </c>
      <c r="AN93" s="518" t="e">
        <f ca="1">+IF(AND(ISNUMBER(OFFSET('Sanitation Data'!$G$11,0,10*ROW('Sanitation Data'!G87))),'Data Summary'!DC93="Yes"),OFFSET('Sanitation Data'!$G$11,0,10*ROW('Sanitation Data'!G87)),NA())</f>
        <v>#N/A</v>
      </c>
      <c r="AO93" s="518" t="e">
        <f ca="1">+IF(AND(ISNUMBER(OFFSET('Sanitation Data'!$G$12,0,10*ROW('Sanitation Data'!G87))),'Data Summary'!DD93="Yes"),OFFSET('Sanitation Data'!$G$12,0,10*ROW('Sanitation Data'!G87)),NA())</f>
        <v>#N/A</v>
      </c>
      <c r="AP93" s="518" t="e">
        <f ca="1">+IF(AND(ISNUMBER(OFFSET('Sanitation Data'!$H$4,0,10*ROW('Sanitation Data'!H87))),'Data Summary'!DE93="Yes"),100-OFFSET('Sanitation Data'!$H$4,0,10*ROW('Sanitation Data'!H87)),NA())</f>
        <v>#N/A</v>
      </c>
      <c r="AQ93" s="518" t="e">
        <f ca="1">+IF(AND(ISNUMBER(OFFSET('Sanitation Data'!$H$6,0,10*ROW('Sanitation Data'!H87))),'Data Summary'!DF93="Yes"),OFFSET('Sanitation Data'!$H$6,0,10*ROW('Sanitation Data'!H87)),NA())</f>
        <v>#N/A</v>
      </c>
      <c r="AR93" s="518" t="e">
        <f ca="1">+IF(AND(ISNUMBER(OFFSET('Sanitation Data'!$H$10,0,10*ROW('Sanitation Data'!H87))),'Data Summary'!DG93="Yes"),OFFSET('Sanitation Data'!$H$10,0,10*ROW('Sanitation Data'!H87)),NA())</f>
        <v>#N/A</v>
      </c>
      <c r="AS93" s="518" t="e">
        <f ca="1">+IF(AND(ISNUMBER(OFFSET('Sanitation Data'!$H$11,0,10*ROW('Sanitation Data'!H87))),'Data Summary'!DH93="Yes"),OFFSET('Sanitation Data'!$H$11,0,10*ROW('Sanitation Data'!H87)),NA())</f>
        <v>#N/A</v>
      </c>
      <c r="AT93" s="518" t="e">
        <f ca="1">+IF(AND(ISNUMBER(OFFSET('Sanitation Data'!$H$12,0,10*ROW('Sanitation Data'!H87))),'Data Summary'!DI93="Yes"),OFFSET('Sanitation Data'!$H$12,0,10*ROW('Sanitation Data'!H87)),NA())</f>
        <v>#N/A</v>
      </c>
      <c r="AU93" s="518" t="e">
        <f ca="1">+IF(AND(ISNUMBER(OFFSET('Sanitation Data'!$I$4,0,10*ROW('Sanitation Data'!I87))),'Data Summary'!DJ93="Yes"),100-OFFSET('Sanitation Data'!$I$4,0,10*ROW('Sanitation Data'!I87)),NA())</f>
        <v>#N/A</v>
      </c>
      <c r="AV93" s="518" t="e">
        <f ca="1">+IF(AND(ISNUMBER(OFFSET('Sanitation Data'!$I$6,0,10*ROW('Sanitation Data'!I87))),'Data Summary'!DK93="Yes"),OFFSET('Sanitation Data'!$I$6,0,10*ROW('Sanitation Data'!I87)),NA())</f>
        <v>#N/A</v>
      </c>
      <c r="AW93" s="518" t="e">
        <f ca="1">+IF(AND(ISNUMBER(OFFSET('Sanitation Data'!$I$10,0,10*ROW('Sanitation Data'!I87))),'Data Summary'!DL93="Yes"),OFFSET('Sanitation Data'!$I$10,0,10*ROW('Sanitation Data'!I87)),NA())</f>
        <v>#N/A</v>
      </c>
      <c r="AX93" s="518" t="e">
        <f ca="1">+IF(AND(ISNUMBER(OFFSET('Sanitation Data'!$I$11,0,10*ROW('Sanitation Data'!I87))),'Data Summary'!DM93="Yes"),OFFSET('Sanitation Data'!$I$11,0,10*ROW('Sanitation Data'!I87)),NA())</f>
        <v>#N/A</v>
      </c>
      <c r="AY93" s="518" t="e">
        <f ca="1">+IF(AND(ISNUMBER(OFFSET('Sanitation Data'!$I$12,0,10*ROW('Sanitation Data'!I87))),'Data Summary'!DN93="Yes"),OFFSET('Sanitation Data'!$I$12,0,10*ROW('Sanitation Data'!I87)),NA())</f>
        <v>#N/A</v>
      </c>
      <c r="AZ93" s="519" t="e">
        <f ca="1">+IF(AND(ISNUMBER(OFFSET('Hygiene Data'!$D$5,0,10*ROW('Hygiene Data'!D87))),'Data Summary'!DO93="Yes"),OFFSET('Hygiene Data'!$D$5,0,10*ROW('Hygiene Data'!D87)),NA())</f>
        <v>#N/A</v>
      </c>
      <c r="BA93" s="519" t="e">
        <f ca="1">+IF(AND(ISNUMBER(OFFSET('Hygiene Data'!$D$7,0,10*ROW('Hygiene Data'!D87))),'Data Summary'!DP93="Yes"),OFFSET('Hygiene Data'!$D$7,0,10*ROW('Hygiene Data'!D87)),NA())</f>
        <v>#N/A</v>
      </c>
      <c r="BB93" s="519" t="e">
        <f ca="1">+IF(AND(ISNUMBER(OFFSET('Hygiene Data'!$D$9,0,10*ROW('Hygiene Data'!D87))),'Data Summary'!DQ93="Yes"),OFFSET('Hygiene Data'!$D$9,0,10*ROW('Hygiene Data'!D87)),NA())</f>
        <v>#N/A</v>
      </c>
      <c r="BC93" s="519" t="e">
        <f ca="1">+IF(AND(ISNUMBER(OFFSET('Hygiene Data'!$E$5,0,10*ROW('Hygiene Data'!E87))),'Data Summary'!DR93="Yes"),OFFSET('Hygiene Data'!$E$5,0,10*ROW('Hygiene Data'!E87)),NA())</f>
        <v>#N/A</v>
      </c>
      <c r="BD93" s="519" t="e">
        <f ca="1">+IF(AND(ISNUMBER(OFFSET('Hygiene Data'!$E$7,0,10*ROW('Hygiene Data'!E87))),'Data Summary'!DS93="Yes"),OFFSET('Hygiene Data'!$E$7,0,10*ROW('Hygiene Data'!E87)),NA())</f>
        <v>#N/A</v>
      </c>
      <c r="BE93" s="519" t="e">
        <f ca="1">+IF(AND(ISNUMBER(OFFSET('Hygiene Data'!$E$9,0,10*ROW('Hygiene Data'!E87))),'Data Summary'!DT93="Yes"),OFFSET('Hygiene Data'!$E$9,0,10*ROW('Hygiene Data'!E87)),NA())</f>
        <v>#N/A</v>
      </c>
      <c r="BF93" s="519" t="e">
        <f ca="1">+IF(AND(ISNUMBER(OFFSET('Hygiene Data'!$F$5,0,10*ROW('Hygiene Data'!F87))),'Data Summary'!DU93="Yes"),OFFSET('Hygiene Data'!$F$5,0,10*ROW('Hygiene Data'!F87)),NA())</f>
        <v>#N/A</v>
      </c>
      <c r="BG93" s="519" t="e">
        <f ca="1">+IF(AND(ISNUMBER(OFFSET('Hygiene Data'!$F$7,0,10*ROW('Hygiene Data'!F87))),'Data Summary'!DV93="Yes"),OFFSET('Hygiene Data'!$F$7,0,10*ROW('Hygiene Data'!F87)),NA())</f>
        <v>#N/A</v>
      </c>
      <c r="BH93" s="519" t="e">
        <f ca="1">+IF(AND(ISNUMBER(OFFSET('Hygiene Data'!$F$9,0,10*ROW('Hygiene Data'!F87))),'Data Summary'!DW93="Yes"),OFFSET('Hygiene Data'!$F$9,0,10*ROW('Hygiene Data'!F87)),NA())</f>
        <v>#N/A</v>
      </c>
      <c r="BI93" s="519" t="e">
        <f ca="1">+IF(AND(ISNUMBER(OFFSET('Hygiene Data'!$G$5,0,10*ROW('Hygiene Data'!G87))),'Data Summary'!DX93="Yes"),OFFSET('Hygiene Data'!$G$5,0,10*ROW('Hygiene Data'!G87)),NA())</f>
        <v>#N/A</v>
      </c>
      <c r="BJ93" s="519" t="e">
        <f ca="1">+IF(AND(ISNUMBER(OFFSET('Hygiene Data'!$G$7,0,10*ROW('Hygiene Data'!G87))),'Data Summary'!DY93="Yes"),OFFSET('Hygiene Data'!$G$7,0,10*ROW('Hygiene Data'!G87)),NA())</f>
        <v>#N/A</v>
      </c>
      <c r="BK93" s="519" t="e">
        <f ca="1">+IF(AND(ISNUMBER(OFFSET('Hygiene Data'!$G$9,0,10*ROW('Hygiene Data'!G87))),'Data Summary'!DZ93="Yes"),OFFSET('Hygiene Data'!$G$9,0,10*ROW('Hygiene Data'!G87)),NA())</f>
        <v>#N/A</v>
      </c>
      <c r="BL93" s="519" t="e">
        <f ca="1">+IF(AND(ISNUMBER(OFFSET('Hygiene Data'!$H$5,0,10*ROW('Hygiene Data'!H87))),'Data Summary'!EA93="Yes"),OFFSET('Hygiene Data'!$H$5,0,10*ROW('Hygiene Data'!H87)),NA())</f>
        <v>#N/A</v>
      </c>
      <c r="BM93" s="519" t="e">
        <f ca="1">+IF(AND(ISNUMBER(OFFSET('Hygiene Data'!$H$7,0,10*ROW('Hygiene Data'!H87))),'Data Summary'!EB93="Yes"),OFFSET('Hygiene Data'!$H$7,0,10*ROW('Hygiene Data'!H87)),NA())</f>
        <v>#N/A</v>
      </c>
      <c r="BN93" s="519" t="e">
        <f ca="1">+IF(AND(ISNUMBER(OFFSET('Hygiene Data'!$H$9,0,10*ROW('Hygiene Data'!H87))),'Data Summary'!EC93="Yes"),OFFSET('Hygiene Data'!$H$9,0,10*ROW('Hygiene Data'!H87)),NA())</f>
        <v>#N/A</v>
      </c>
      <c r="BO93" s="519" t="e">
        <f ca="1">+IF(AND(ISNUMBER(OFFSET('Hygiene Data'!$I$5,0,10*ROW('Hygiene Data'!I87))),'Data Summary'!ED93="Yes"),OFFSET('Hygiene Data'!$I$5,0,10*ROW('Hygiene Data'!I87)),NA())</f>
        <v>#N/A</v>
      </c>
      <c r="BP93" s="519" t="e">
        <f ca="1">+IF(AND(ISNUMBER(OFFSET('Hygiene Data'!$I$7,0,10*ROW('Hygiene Data'!I87))),'Data Summary'!EE93="Yes"),OFFSET('Hygiene Data'!$I$7,0,10*ROW('Hygiene Data'!I87)),NA())</f>
        <v>#N/A</v>
      </c>
      <c r="BQ93" s="519" t="e">
        <f ca="1">+IF(AND(ISNUMBER(OFFSET('Hygiene Data'!$I$9,0,10*ROW('Hygiene Data'!I87))),'Data Summary'!EF93="Yes"),OFFSET('Hygiene Data'!$I$9,0,10*ROW('Hygiene Data'!I87)),NA())</f>
        <v>#N/A</v>
      </c>
    </row>
    <row r="94" spans="1:69" x14ac:dyDescent="0.25">
      <c r="A94" s="515" t="e">
        <f ca="1">+RIGHT('Data Summary'!A94,LEN('Data Summary'!A94)-9)</f>
        <v>#VALUE!</v>
      </c>
      <c r="B94" s="489" t="str">
        <f ca="1">+IF(ISTEXT('Data Summary'!B94),'Data Summary'!B94,"")</f>
        <v/>
      </c>
      <c r="C94" s="516" t="e">
        <f ca="1">+VALUE('Data Summary'!C94)</f>
        <v>#VALUE!</v>
      </c>
      <c r="D94" s="517" t="e">
        <f ca="1">+IF(AND(ISNUMBER(OFFSET('Water Data'!$D$4,0,10*ROW('Water Data'!D88))),'Data Summary'!BS94="Yes"),100-OFFSET('Water Data'!$D$4,0,10*ROW('Water Data'!D88)),NA())</f>
        <v>#N/A</v>
      </c>
      <c r="E94" s="517" t="e">
        <f ca="1">+IF(AND(ISNUMBER(OFFSET('Water Data'!$D$6,0,10*ROW('Water Data'!D88))),'Data Summary'!BT94="Yes"),OFFSET('Water Data'!$D$6,0,10*ROW('Water Data'!D88)),NA())</f>
        <v>#N/A</v>
      </c>
      <c r="F94" s="517" t="e">
        <f ca="1">+IF(AND(ISNUMBER(OFFSET('Water Data'!$D$9,0,10*ROW('Water Data'!D88))),'Data Summary'!BU94="Yes"),OFFSET('Water Data'!$D$9,0,10*ROW('Water Data'!D88)),NA())</f>
        <v>#N/A</v>
      </c>
      <c r="G94" s="517" t="e">
        <f ca="1">+IF(AND(ISNUMBER(OFFSET('Water Data'!$E$4,0,10*ROW('Water Data'!E88))),'Data Summary'!BV94="Yes"),100-OFFSET('Water Data'!$E$4,0,10*ROW('Water Data'!E88)),NA())</f>
        <v>#N/A</v>
      </c>
      <c r="H94" s="517" t="e">
        <f ca="1">+IF(AND(ISNUMBER(OFFSET('Water Data'!$E$6,0,10*ROW('Water Data'!E88))),'Data Summary'!BW94="Yes"),OFFSET('Water Data'!$E$6,0,10*ROW('Water Data'!E88)),NA())</f>
        <v>#N/A</v>
      </c>
      <c r="I94" s="517" t="e">
        <f ca="1">+IF(AND(ISNUMBER(OFFSET('Water Data'!$E$9,0,10*ROW('Water Data'!E88))),'Data Summary'!BX94="Yes"),OFFSET('Water Data'!$E$9,0,10*ROW('Water Data'!E88)),NA())</f>
        <v>#N/A</v>
      </c>
      <c r="J94" s="517" t="e">
        <f ca="1">+IF(AND(ISNUMBER(OFFSET('Water Data'!$F$4,0,10*ROW('Water Data'!F88))),'Data Summary'!BY94="Yes"),100-OFFSET('Water Data'!$F$4,0,10*ROW('Water Data'!F88)),NA())</f>
        <v>#N/A</v>
      </c>
      <c r="K94" s="517" t="e">
        <f ca="1">+IF(AND(ISNUMBER(OFFSET('Water Data'!$F$6,0,10*ROW('Water Data'!F88))),'Data Summary'!BZ94="Yes"),OFFSET('Water Data'!$F$6,0,10*ROW('Water Data'!F88)),NA())</f>
        <v>#N/A</v>
      </c>
      <c r="L94" s="517" t="e">
        <f ca="1">+IF(AND(ISNUMBER(OFFSET('Water Data'!$F$9,0,10*ROW('Water Data'!F88))),'Data Summary'!CA94="Yes"),OFFSET('Water Data'!$F$9,0,10*ROW('Water Data'!F88)),NA())</f>
        <v>#N/A</v>
      </c>
      <c r="M94" s="517" t="e">
        <f ca="1">+IF(AND(ISNUMBER(OFFSET('Water Data'!$G$4,0,10*ROW('Water Data'!G88))),'Data Summary'!CB94="Yes"),100-OFFSET('Water Data'!$G$4,0,10*ROW('Water Data'!G88)),NA())</f>
        <v>#N/A</v>
      </c>
      <c r="N94" s="517" t="e">
        <f ca="1">+IF(AND(ISNUMBER(OFFSET('Water Data'!$G$6,0,10*ROW('Water Data'!G88))),'Data Summary'!CC94="Yes"),OFFSET('Water Data'!$G$6,0,10*ROW('Water Data'!G88)),NA())</f>
        <v>#N/A</v>
      </c>
      <c r="O94" s="517" t="e">
        <f ca="1">+IF(AND(ISNUMBER(OFFSET('Water Data'!$G$9,0,10*ROW('Water Data'!G88))),'Data Summary'!CD94="Yes"),OFFSET('Water Data'!$G$9,0,10*ROW('Water Data'!G88)),NA())</f>
        <v>#N/A</v>
      </c>
      <c r="P94" s="517" t="e">
        <f ca="1">+IF(AND(ISNUMBER(OFFSET('Water Data'!$H$4,0,10*ROW('Water Data'!H88))),'Data Summary'!CE94="Yes"),100-OFFSET('Water Data'!$H$4,0,10*ROW('Water Data'!H88)),NA())</f>
        <v>#N/A</v>
      </c>
      <c r="Q94" s="517" t="e">
        <f ca="1">+IF(AND(ISNUMBER(OFFSET('Water Data'!$H$6,0,10*ROW('Water Data'!H88))),'Data Summary'!CF94="Yes"),OFFSET('Water Data'!$H$6,0,10*ROW('Water Data'!H88)),NA())</f>
        <v>#N/A</v>
      </c>
      <c r="R94" s="517" t="e">
        <f ca="1">+IF(AND(ISNUMBER(OFFSET('Water Data'!$H$9,0,10*ROW('Water Data'!H88))),'Data Summary'!CG94="Yes"),OFFSET('Water Data'!$H$9,0,10*ROW('Water Data'!H88)),NA())</f>
        <v>#N/A</v>
      </c>
      <c r="S94" s="517" t="e">
        <f ca="1">+IF(AND(ISNUMBER(OFFSET('Water Data'!$I$4,0,10*ROW('Water Data'!I88))),'Data Summary'!CH94="Yes"),100-OFFSET('Water Data'!$I$4,0,10*ROW('Water Data'!I88)),NA())</f>
        <v>#N/A</v>
      </c>
      <c r="T94" s="517" t="e">
        <f ca="1">+IF(AND(ISNUMBER(OFFSET('Water Data'!$I$6,0,10*ROW('Water Data'!I88))),'Data Summary'!CI94="Yes"),OFFSET('Water Data'!$I$6,0,10*ROW('Water Data'!I88)),NA())</f>
        <v>#N/A</v>
      </c>
      <c r="U94" s="517" t="e">
        <f ca="1">+IF(AND(ISNUMBER(OFFSET('Water Data'!$I$9,0,10*ROW('Water Data'!I88))),'Data Summary'!CJ94="Yes"),OFFSET('Water Data'!$I$9,0,10*ROW('Water Data'!I88)),NA())</f>
        <v>#N/A</v>
      </c>
      <c r="V94" s="518" t="e">
        <f ca="1">+IF(AND(ISNUMBER(OFFSET('Sanitation Data'!$D$4,0,10*ROW('Sanitation Data'!D88))),'Data Summary'!CK94="Yes"),100-OFFSET('Sanitation Data'!$D$4,0,10*ROW('Sanitation Data'!D88)),NA())</f>
        <v>#N/A</v>
      </c>
      <c r="W94" s="518" t="e">
        <f ca="1">+IF(AND(ISNUMBER(OFFSET('Sanitation Data'!$D$6,0,10*ROW('Sanitation Data'!D88))),'Data Summary'!CL94="Yes"),OFFSET('Sanitation Data'!$D$6,0,10*ROW('Sanitation Data'!D88)),NA())</f>
        <v>#N/A</v>
      </c>
      <c r="X94" s="518" t="e">
        <f ca="1">+IF(AND(ISNUMBER(OFFSET('Sanitation Data'!$D$10,0,10*ROW('Sanitation Data'!D88))),'Data Summary'!CM94="Yes"),OFFSET('Sanitation Data'!$D$10,0,10*ROW('Sanitation Data'!D88)),NA())</f>
        <v>#N/A</v>
      </c>
      <c r="Y94" s="518" t="e">
        <f ca="1">+IF(AND(ISNUMBER(OFFSET('Sanitation Data'!$D$11,0,10*ROW('Sanitation Data'!D88))),'Data Summary'!CN94="Yes"),OFFSET('Sanitation Data'!$D$11,0,10*ROW('Sanitation Data'!D88)),NA())</f>
        <v>#N/A</v>
      </c>
      <c r="Z94" s="518" t="e">
        <f ca="1">+IF(AND(ISNUMBER(OFFSET('Sanitation Data'!$D$12,0,10*ROW('Sanitation Data'!D88))),'Data Summary'!CO94="Yes"),OFFSET('Sanitation Data'!$D$12,0,10*ROW('Sanitation Data'!D88)),NA())</f>
        <v>#N/A</v>
      </c>
      <c r="AA94" s="518" t="e">
        <f ca="1">+IF(AND(ISNUMBER(OFFSET('Sanitation Data'!$E$4,0,10*ROW('Sanitation Data'!E88))),'Data Summary'!CP94="Yes"),100-OFFSET('Sanitation Data'!$E$4,0,10*ROW('Sanitation Data'!E88)),NA())</f>
        <v>#N/A</v>
      </c>
      <c r="AB94" s="518" t="e">
        <f ca="1">+IF(AND(ISNUMBER(OFFSET('Sanitation Data'!$E$6,0,10*ROW('Sanitation Data'!E88))),'Data Summary'!CQ94="Yes"),OFFSET('Sanitation Data'!$E$6,0,10*ROW('Sanitation Data'!E88)),NA())</f>
        <v>#N/A</v>
      </c>
      <c r="AC94" s="518" t="e">
        <f ca="1">+IF(AND(ISNUMBER(OFFSET('Sanitation Data'!$E$10,0,10*ROW('Sanitation Data'!E88))),'Data Summary'!CR94="Yes"),OFFSET('Sanitation Data'!$E$10,0,10*ROW('Sanitation Data'!E88)),NA())</f>
        <v>#N/A</v>
      </c>
      <c r="AD94" s="518" t="e">
        <f ca="1">+IF(AND(ISNUMBER(OFFSET('Sanitation Data'!$E$11,0,10*ROW('Sanitation Data'!E88))),'Data Summary'!CS94="Yes"),OFFSET('Sanitation Data'!$E$11,0,10*ROW('Sanitation Data'!E88)),NA())</f>
        <v>#N/A</v>
      </c>
      <c r="AE94" s="518" t="e">
        <f ca="1">+IF(AND(ISNUMBER(OFFSET('Sanitation Data'!$E$12,0,10*ROW('Sanitation Data'!E88))),'Data Summary'!CT94="Yes"),OFFSET('Sanitation Data'!$E$12,0,10*ROW('Sanitation Data'!E88)),NA())</f>
        <v>#N/A</v>
      </c>
      <c r="AF94" s="518" t="e">
        <f ca="1">+IF(AND(ISNUMBER(OFFSET('Sanitation Data'!$F$4,0,10*ROW('Sanitation Data'!F88))),'Data Summary'!CU94="Yes"),100-OFFSET('Sanitation Data'!$F$4,0,10*ROW('Sanitation Data'!F88)),NA())</f>
        <v>#N/A</v>
      </c>
      <c r="AG94" s="518" t="e">
        <f ca="1">+IF(AND(ISNUMBER(OFFSET('Sanitation Data'!$F$6,0,10*ROW('Sanitation Data'!F88))),'Data Summary'!CV94="Yes"),OFFSET('Sanitation Data'!$F$6,0,10*ROW('Sanitation Data'!F88)),NA())</f>
        <v>#N/A</v>
      </c>
      <c r="AH94" s="518" t="e">
        <f ca="1">+IF(AND(ISNUMBER(OFFSET('Sanitation Data'!$F$10,0,10*ROW('Sanitation Data'!F88))),'Data Summary'!CW94="Yes"),OFFSET('Sanitation Data'!$F$10,0,10*ROW('Sanitation Data'!F88)),NA())</f>
        <v>#N/A</v>
      </c>
      <c r="AI94" s="518" t="e">
        <f ca="1">+IF(AND(ISNUMBER(OFFSET('Sanitation Data'!$F$11,0,10*ROW('Sanitation Data'!F88))),'Data Summary'!CX94="Yes"),OFFSET('Sanitation Data'!$F$11,0,10*ROW('Sanitation Data'!F88)),NA())</f>
        <v>#N/A</v>
      </c>
      <c r="AJ94" s="518" t="e">
        <f ca="1">+IF(AND(ISNUMBER(OFFSET('Sanitation Data'!$F$12,0,10*ROW('Sanitation Data'!F88))),'Data Summary'!CY94="Yes"),OFFSET('Sanitation Data'!$F$12,0,10*ROW('Sanitation Data'!F88)),NA())</f>
        <v>#N/A</v>
      </c>
      <c r="AK94" s="518" t="e">
        <f ca="1">+IF(AND(ISNUMBER(OFFSET('Sanitation Data'!$G$4,0,10*ROW('Sanitation Data'!G88))),'Data Summary'!CZ94="Yes"),100-OFFSET('Sanitation Data'!$G$4,0,10*ROW('Sanitation Data'!G88)),NA())</f>
        <v>#N/A</v>
      </c>
      <c r="AL94" s="518" t="e">
        <f ca="1">+IF(AND(ISNUMBER(OFFSET('Sanitation Data'!$G$6,0,10*ROW('Sanitation Data'!G88))),'Data Summary'!DA94="Yes"),OFFSET('Sanitation Data'!$G$6,0,10*ROW('Sanitation Data'!G88)),NA())</f>
        <v>#N/A</v>
      </c>
      <c r="AM94" s="518" t="e">
        <f ca="1">+IF(AND(ISNUMBER(OFFSET('Sanitation Data'!$G$10,0,10*ROW('Sanitation Data'!G88))),'Data Summary'!DB94="Yes"),OFFSET('Sanitation Data'!$G$10,0,10*ROW('Sanitation Data'!G88)),NA())</f>
        <v>#N/A</v>
      </c>
      <c r="AN94" s="518" t="e">
        <f ca="1">+IF(AND(ISNUMBER(OFFSET('Sanitation Data'!$G$11,0,10*ROW('Sanitation Data'!G88))),'Data Summary'!DC94="Yes"),OFFSET('Sanitation Data'!$G$11,0,10*ROW('Sanitation Data'!G88)),NA())</f>
        <v>#N/A</v>
      </c>
      <c r="AO94" s="518" t="e">
        <f ca="1">+IF(AND(ISNUMBER(OFFSET('Sanitation Data'!$G$12,0,10*ROW('Sanitation Data'!G88))),'Data Summary'!DD94="Yes"),OFFSET('Sanitation Data'!$G$12,0,10*ROW('Sanitation Data'!G88)),NA())</f>
        <v>#N/A</v>
      </c>
      <c r="AP94" s="518" t="e">
        <f ca="1">+IF(AND(ISNUMBER(OFFSET('Sanitation Data'!$H$4,0,10*ROW('Sanitation Data'!H88))),'Data Summary'!DE94="Yes"),100-OFFSET('Sanitation Data'!$H$4,0,10*ROW('Sanitation Data'!H88)),NA())</f>
        <v>#N/A</v>
      </c>
      <c r="AQ94" s="518" t="e">
        <f ca="1">+IF(AND(ISNUMBER(OFFSET('Sanitation Data'!$H$6,0,10*ROW('Sanitation Data'!H88))),'Data Summary'!DF94="Yes"),OFFSET('Sanitation Data'!$H$6,0,10*ROW('Sanitation Data'!H88)),NA())</f>
        <v>#N/A</v>
      </c>
      <c r="AR94" s="518" t="e">
        <f ca="1">+IF(AND(ISNUMBER(OFFSET('Sanitation Data'!$H$10,0,10*ROW('Sanitation Data'!H88))),'Data Summary'!DG94="Yes"),OFFSET('Sanitation Data'!$H$10,0,10*ROW('Sanitation Data'!H88)),NA())</f>
        <v>#N/A</v>
      </c>
      <c r="AS94" s="518" t="e">
        <f ca="1">+IF(AND(ISNUMBER(OFFSET('Sanitation Data'!$H$11,0,10*ROW('Sanitation Data'!H88))),'Data Summary'!DH94="Yes"),OFFSET('Sanitation Data'!$H$11,0,10*ROW('Sanitation Data'!H88)),NA())</f>
        <v>#N/A</v>
      </c>
      <c r="AT94" s="518" t="e">
        <f ca="1">+IF(AND(ISNUMBER(OFFSET('Sanitation Data'!$H$12,0,10*ROW('Sanitation Data'!H88))),'Data Summary'!DI94="Yes"),OFFSET('Sanitation Data'!$H$12,0,10*ROW('Sanitation Data'!H88)),NA())</f>
        <v>#N/A</v>
      </c>
      <c r="AU94" s="518" t="e">
        <f ca="1">+IF(AND(ISNUMBER(OFFSET('Sanitation Data'!$I$4,0,10*ROW('Sanitation Data'!I88))),'Data Summary'!DJ94="Yes"),100-OFFSET('Sanitation Data'!$I$4,0,10*ROW('Sanitation Data'!I88)),NA())</f>
        <v>#N/A</v>
      </c>
      <c r="AV94" s="518" t="e">
        <f ca="1">+IF(AND(ISNUMBER(OFFSET('Sanitation Data'!$I$6,0,10*ROW('Sanitation Data'!I88))),'Data Summary'!DK94="Yes"),OFFSET('Sanitation Data'!$I$6,0,10*ROW('Sanitation Data'!I88)),NA())</f>
        <v>#N/A</v>
      </c>
      <c r="AW94" s="518" t="e">
        <f ca="1">+IF(AND(ISNUMBER(OFFSET('Sanitation Data'!$I$10,0,10*ROW('Sanitation Data'!I88))),'Data Summary'!DL94="Yes"),OFFSET('Sanitation Data'!$I$10,0,10*ROW('Sanitation Data'!I88)),NA())</f>
        <v>#N/A</v>
      </c>
      <c r="AX94" s="518" t="e">
        <f ca="1">+IF(AND(ISNUMBER(OFFSET('Sanitation Data'!$I$11,0,10*ROW('Sanitation Data'!I88))),'Data Summary'!DM94="Yes"),OFFSET('Sanitation Data'!$I$11,0,10*ROW('Sanitation Data'!I88)),NA())</f>
        <v>#N/A</v>
      </c>
      <c r="AY94" s="518" t="e">
        <f ca="1">+IF(AND(ISNUMBER(OFFSET('Sanitation Data'!$I$12,0,10*ROW('Sanitation Data'!I88))),'Data Summary'!DN94="Yes"),OFFSET('Sanitation Data'!$I$12,0,10*ROW('Sanitation Data'!I88)),NA())</f>
        <v>#N/A</v>
      </c>
      <c r="AZ94" s="519" t="e">
        <f ca="1">+IF(AND(ISNUMBER(OFFSET('Hygiene Data'!$D$5,0,10*ROW('Hygiene Data'!D88))),'Data Summary'!DO94="Yes"),OFFSET('Hygiene Data'!$D$5,0,10*ROW('Hygiene Data'!D88)),NA())</f>
        <v>#N/A</v>
      </c>
      <c r="BA94" s="519" t="e">
        <f ca="1">+IF(AND(ISNUMBER(OFFSET('Hygiene Data'!$D$7,0,10*ROW('Hygiene Data'!D88))),'Data Summary'!DP94="Yes"),OFFSET('Hygiene Data'!$D$7,0,10*ROW('Hygiene Data'!D88)),NA())</f>
        <v>#N/A</v>
      </c>
      <c r="BB94" s="519" t="e">
        <f ca="1">+IF(AND(ISNUMBER(OFFSET('Hygiene Data'!$D$9,0,10*ROW('Hygiene Data'!D88))),'Data Summary'!DQ94="Yes"),OFFSET('Hygiene Data'!$D$9,0,10*ROW('Hygiene Data'!D88)),NA())</f>
        <v>#N/A</v>
      </c>
      <c r="BC94" s="519" t="e">
        <f ca="1">+IF(AND(ISNUMBER(OFFSET('Hygiene Data'!$E$5,0,10*ROW('Hygiene Data'!E88))),'Data Summary'!DR94="Yes"),OFFSET('Hygiene Data'!$E$5,0,10*ROW('Hygiene Data'!E88)),NA())</f>
        <v>#N/A</v>
      </c>
      <c r="BD94" s="519" t="e">
        <f ca="1">+IF(AND(ISNUMBER(OFFSET('Hygiene Data'!$E$7,0,10*ROW('Hygiene Data'!E88))),'Data Summary'!DS94="Yes"),OFFSET('Hygiene Data'!$E$7,0,10*ROW('Hygiene Data'!E88)),NA())</f>
        <v>#N/A</v>
      </c>
      <c r="BE94" s="519" t="e">
        <f ca="1">+IF(AND(ISNUMBER(OFFSET('Hygiene Data'!$E$9,0,10*ROW('Hygiene Data'!E88))),'Data Summary'!DT94="Yes"),OFFSET('Hygiene Data'!$E$9,0,10*ROW('Hygiene Data'!E88)),NA())</f>
        <v>#N/A</v>
      </c>
      <c r="BF94" s="519" t="e">
        <f ca="1">+IF(AND(ISNUMBER(OFFSET('Hygiene Data'!$F$5,0,10*ROW('Hygiene Data'!F88))),'Data Summary'!DU94="Yes"),OFFSET('Hygiene Data'!$F$5,0,10*ROW('Hygiene Data'!F88)),NA())</f>
        <v>#N/A</v>
      </c>
      <c r="BG94" s="519" t="e">
        <f ca="1">+IF(AND(ISNUMBER(OFFSET('Hygiene Data'!$F$7,0,10*ROW('Hygiene Data'!F88))),'Data Summary'!DV94="Yes"),OFFSET('Hygiene Data'!$F$7,0,10*ROW('Hygiene Data'!F88)),NA())</f>
        <v>#N/A</v>
      </c>
      <c r="BH94" s="519" t="e">
        <f ca="1">+IF(AND(ISNUMBER(OFFSET('Hygiene Data'!$F$9,0,10*ROW('Hygiene Data'!F88))),'Data Summary'!DW94="Yes"),OFFSET('Hygiene Data'!$F$9,0,10*ROW('Hygiene Data'!F88)),NA())</f>
        <v>#N/A</v>
      </c>
      <c r="BI94" s="519" t="e">
        <f ca="1">+IF(AND(ISNUMBER(OFFSET('Hygiene Data'!$G$5,0,10*ROW('Hygiene Data'!G88))),'Data Summary'!DX94="Yes"),OFFSET('Hygiene Data'!$G$5,0,10*ROW('Hygiene Data'!G88)),NA())</f>
        <v>#N/A</v>
      </c>
      <c r="BJ94" s="519" t="e">
        <f ca="1">+IF(AND(ISNUMBER(OFFSET('Hygiene Data'!$G$7,0,10*ROW('Hygiene Data'!G88))),'Data Summary'!DY94="Yes"),OFFSET('Hygiene Data'!$G$7,0,10*ROW('Hygiene Data'!G88)),NA())</f>
        <v>#N/A</v>
      </c>
      <c r="BK94" s="519" t="e">
        <f ca="1">+IF(AND(ISNUMBER(OFFSET('Hygiene Data'!$G$9,0,10*ROW('Hygiene Data'!G88))),'Data Summary'!DZ94="Yes"),OFFSET('Hygiene Data'!$G$9,0,10*ROW('Hygiene Data'!G88)),NA())</f>
        <v>#N/A</v>
      </c>
      <c r="BL94" s="519" t="e">
        <f ca="1">+IF(AND(ISNUMBER(OFFSET('Hygiene Data'!$H$5,0,10*ROW('Hygiene Data'!H88))),'Data Summary'!EA94="Yes"),OFFSET('Hygiene Data'!$H$5,0,10*ROW('Hygiene Data'!H88)),NA())</f>
        <v>#N/A</v>
      </c>
      <c r="BM94" s="519" t="e">
        <f ca="1">+IF(AND(ISNUMBER(OFFSET('Hygiene Data'!$H$7,0,10*ROW('Hygiene Data'!H88))),'Data Summary'!EB94="Yes"),OFFSET('Hygiene Data'!$H$7,0,10*ROW('Hygiene Data'!H88)),NA())</f>
        <v>#N/A</v>
      </c>
      <c r="BN94" s="519" t="e">
        <f ca="1">+IF(AND(ISNUMBER(OFFSET('Hygiene Data'!$H$9,0,10*ROW('Hygiene Data'!H88))),'Data Summary'!EC94="Yes"),OFFSET('Hygiene Data'!$H$9,0,10*ROW('Hygiene Data'!H88)),NA())</f>
        <v>#N/A</v>
      </c>
      <c r="BO94" s="519" t="e">
        <f ca="1">+IF(AND(ISNUMBER(OFFSET('Hygiene Data'!$I$5,0,10*ROW('Hygiene Data'!I88))),'Data Summary'!ED94="Yes"),OFFSET('Hygiene Data'!$I$5,0,10*ROW('Hygiene Data'!I88)),NA())</f>
        <v>#N/A</v>
      </c>
      <c r="BP94" s="519" t="e">
        <f ca="1">+IF(AND(ISNUMBER(OFFSET('Hygiene Data'!$I$7,0,10*ROW('Hygiene Data'!I88))),'Data Summary'!EE94="Yes"),OFFSET('Hygiene Data'!$I$7,0,10*ROW('Hygiene Data'!I88)),NA())</f>
        <v>#N/A</v>
      </c>
      <c r="BQ94" s="519" t="e">
        <f ca="1">+IF(AND(ISNUMBER(OFFSET('Hygiene Data'!$I$9,0,10*ROW('Hygiene Data'!I88))),'Data Summary'!EF94="Yes"),OFFSET('Hygiene Data'!$I$9,0,10*ROW('Hygiene Data'!I88)),NA())</f>
        <v>#N/A</v>
      </c>
    </row>
    <row r="95" spans="1:69" x14ac:dyDescent="0.25">
      <c r="A95" s="515" t="e">
        <f ca="1">+RIGHT('Data Summary'!A95,LEN('Data Summary'!A95)-9)</f>
        <v>#VALUE!</v>
      </c>
      <c r="B95" s="489" t="str">
        <f ca="1">+IF(ISTEXT('Data Summary'!B95),'Data Summary'!B95,"")</f>
        <v/>
      </c>
      <c r="C95" s="516" t="e">
        <f ca="1">+VALUE('Data Summary'!C95)</f>
        <v>#VALUE!</v>
      </c>
      <c r="D95" s="517" t="e">
        <f ca="1">+IF(AND(ISNUMBER(OFFSET('Water Data'!$D$4,0,10*ROW('Water Data'!D89))),'Data Summary'!BS95="Yes"),100-OFFSET('Water Data'!$D$4,0,10*ROW('Water Data'!D89)),NA())</f>
        <v>#N/A</v>
      </c>
      <c r="E95" s="517" t="e">
        <f ca="1">+IF(AND(ISNUMBER(OFFSET('Water Data'!$D$6,0,10*ROW('Water Data'!D89))),'Data Summary'!BT95="Yes"),OFFSET('Water Data'!$D$6,0,10*ROW('Water Data'!D89)),NA())</f>
        <v>#N/A</v>
      </c>
      <c r="F95" s="517" t="e">
        <f ca="1">+IF(AND(ISNUMBER(OFFSET('Water Data'!$D$9,0,10*ROW('Water Data'!D89))),'Data Summary'!BU95="Yes"),OFFSET('Water Data'!$D$9,0,10*ROW('Water Data'!D89)),NA())</f>
        <v>#N/A</v>
      </c>
      <c r="G95" s="517" t="e">
        <f ca="1">+IF(AND(ISNUMBER(OFFSET('Water Data'!$E$4,0,10*ROW('Water Data'!E89))),'Data Summary'!BV95="Yes"),100-OFFSET('Water Data'!$E$4,0,10*ROW('Water Data'!E89)),NA())</f>
        <v>#N/A</v>
      </c>
      <c r="H95" s="517" t="e">
        <f ca="1">+IF(AND(ISNUMBER(OFFSET('Water Data'!$E$6,0,10*ROW('Water Data'!E89))),'Data Summary'!BW95="Yes"),OFFSET('Water Data'!$E$6,0,10*ROW('Water Data'!E89)),NA())</f>
        <v>#N/A</v>
      </c>
      <c r="I95" s="517" t="e">
        <f ca="1">+IF(AND(ISNUMBER(OFFSET('Water Data'!$E$9,0,10*ROW('Water Data'!E89))),'Data Summary'!BX95="Yes"),OFFSET('Water Data'!$E$9,0,10*ROW('Water Data'!E89)),NA())</f>
        <v>#N/A</v>
      </c>
      <c r="J95" s="517" t="e">
        <f ca="1">+IF(AND(ISNUMBER(OFFSET('Water Data'!$F$4,0,10*ROW('Water Data'!F89))),'Data Summary'!BY95="Yes"),100-OFFSET('Water Data'!$F$4,0,10*ROW('Water Data'!F89)),NA())</f>
        <v>#N/A</v>
      </c>
      <c r="K95" s="517" t="e">
        <f ca="1">+IF(AND(ISNUMBER(OFFSET('Water Data'!$F$6,0,10*ROW('Water Data'!F89))),'Data Summary'!BZ95="Yes"),OFFSET('Water Data'!$F$6,0,10*ROW('Water Data'!F89)),NA())</f>
        <v>#N/A</v>
      </c>
      <c r="L95" s="517" t="e">
        <f ca="1">+IF(AND(ISNUMBER(OFFSET('Water Data'!$F$9,0,10*ROW('Water Data'!F89))),'Data Summary'!CA95="Yes"),OFFSET('Water Data'!$F$9,0,10*ROW('Water Data'!F89)),NA())</f>
        <v>#N/A</v>
      </c>
      <c r="M95" s="517" t="e">
        <f ca="1">+IF(AND(ISNUMBER(OFFSET('Water Data'!$G$4,0,10*ROW('Water Data'!G89))),'Data Summary'!CB95="Yes"),100-OFFSET('Water Data'!$G$4,0,10*ROW('Water Data'!G89)),NA())</f>
        <v>#N/A</v>
      </c>
      <c r="N95" s="517" t="e">
        <f ca="1">+IF(AND(ISNUMBER(OFFSET('Water Data'!$G$6,0,10*ROW('Water Data'!G89))),'Data Summary'!CC95="Yes"),OFFSET('Water Data'!$G$6,0,10*ROW('Water Data'!G89)),NA())</f>
        <v>#N/A</v>
      </c>
      <c r="O95" s="517" t="e">
        <f ca="1">+IF(AND(ISNUMBER(OFFSET('Water Data'!$G$9,0,10*ROW('Water Data'!G89))),'Data Summary'!CD95="Yes"),OFFSET('Water Data'!$G$9,0,10*ROW('Water Data'!G89)),NA())</f>
        <v>#N/A</v>
      </c>
      <c r="P95" s="517" t="e">
        <f ca="1">+IF(AND(ISNUMBER(OFFSET('Water Data'!$H$4,0,10*ROW('Water Data'!H89))),'Data Summary'!CE95="Yes"),100-OFFSET('Water Data'!$H$4,0,10*ROW('Water Data'!H89)),NA())</f>
        <v>#N/A</v>
      </c>
      <c r="Q95" s="517" t="e">
        <f ca="1">+IF(AND(ISNUMBER(OFFSET('Water Data'!$H$6,0,10*ROW('Water Data'!H89))),'Data Summary'!CF95="Yes"),OFFSET('Water Data'!$H$6,0,10*ROW('Water Data'!H89)),NA())</f>
        <v>#N/A</v>
      </c>
      <c r="R95" s="517" t="e">
        <f ca="1">+IF(AND(ISNUMBER(OFFSET('Water Data'!$H$9,0,10*ROW('Water Data'!H89))),'Data Summary'!CG95="Yes"),OFFSET('Water Data'!$H$9,0,10*ROW('Water Data'!H89)),NA())</f>
        <v>#N/A</v>
      </c>
      <c r="S95" s="517" t="e">
        <f ca="1">+IF(AND(ISNUMBER(OFFSET('Water Data'!$I$4,0,10*ROW('Water Data'!I89))),'Data Summary'!CH95="Yes"),100-OFFSET('Water Data'!$I$4,0,10*ROW('Water Data'!I89)),NA())</f>
        <v>#N/A</v>
      </c>
      <c r="T95" s="517" t="e">
        <f ca="1">+IF(AND(ISNUMBER(OFFSET('Water Data'!$I$6,0,10*ROW('Water Data'!I89))),'Data Summary'!CI95="Yes"),OFFSET('Water Data'!$I$6,0,10*ROW('Water Data'!I89)),NA())</f>
        <v>#N/A</v>
      </c>
      <c r="U95" s="517" t="e">
        <f ca="1">+IF(AND(ISNUMBER(OFFSET('Water Data'!$I$9,0,10*ROW('Water Data'!I89))),'Data Summary'!CJ95="Yes"),OFFSET('Water Data'!$I$9,0,10*ROW('Water Data'!I89)),NA())</f>
        <v>#N/A</v>
      </c>
      <c r="V95" s="518" t="e">
        <f ca="1">+IF(AND(ISNUMBER(OFFSET('Sanitation Data'!$D$4,0,10*ROW('Sanitation Data'!D89))),'Data Summary'!CK95="Yes"),100-OFFSET('Sanitation Data'!$D$4,0,10*ROW('Sanitation Data'!D89)),NA())</f>
        <v>#N/A</v>
      </c>
      <c r="W95" s="518" t="e">
        <f ca="1">+IF(AND(ISNUMBER(OFFSET('Sanitation Data'!$D$6,0,10*ROW('Sanitation Data'!D89))),'Data Summary'!CL95="Yes"),OFFSET('Sanitation Data'!$D$6,0,10*ROW('Sanitation Data'!D89)),NA())</f>
        <v>#N/A</v>
      </c>
      <c r="X95" s="518" t="e">
        <f ca="1">+IF(AND(ISNUMBER(OFFSET('Sanitation Data'!$D$10,0,10*ROW('Sanitation Data'!D89))),'Data Summary'!CM95="Yes"),OFFSET('Sanitation Data'!$D$10,0,10*ROW('Sanitation Data'!D89)),NA())</f>
        <v>#N/A</v>
      </c>
      <c r="Y95" s="518" t="e">
        <f ca="1">+IF(AND(ISNUMBER(OFFSET('Sanitation Data'!$D$11,0,10*ROW('Sanitation Data'!D89))),'Data Summary'!CN95="Yes"),OFFSET('Sanitation Data'!$D$11,0,10*ROW('Sanitation Data'!D89)),NA())</f>
        <v>#N/A</v>
      </c>
      <c r="Z95" s="518" t="e">
        <f ca="1">+IF(AND(ISNUMBER(OFFSET('Sanitation Data'!$D$12,0,10*ROW('Sanitation Data'!D89))),'Data Summary'!CO95="Yes"),OFFSET('Sanitation Data'!$D$12,0,10*ROW('Sanitation Data'!D89)),NA())</f>
        <v>#N/A</v>
      </c>
      <c r="AA95" s="518" t="e">
        <f ca="1">+IF(AND(ISNUMBER(OFFSET('Sanitation Data'!$E$4,0,10*ROW('Sanitation Data'!E89))),'Data Summary'!CP95="Yes"),100-OFFSET('Sanitation Data'!$E$4,0,10*ROW('Sanitation Data'!E89)),NA())</f>
        <v>#N/A</v>
      </c>
      <c r="AB95" s="518" t="e">
        <f ca="1">+IF(AND(ISNUMBER(OFFSET('Sanitation Data'!$E$6,0,10*ROW('Sanitation Data'!E89))),'Data Summary'!CQ95="Yes"),OFFSET('Sanitation Data'!$E$6,0,10*ROW('Sanitation Data'!E89)),NA())</f>
        <v>#N/A</v>
      </c>
      <c r="AC95" s="518" t="e">
        <f ca="1">+IF(AND(ISNUMBER(OFFSET('Sanitation Data'!$E$10,0,10*ROW('Sanitation Data'!E89))),'Data Summary'!CR95="Yes"),OFFSET('Sanitation Data'!$E$10,0,10*ROW('Sanitation Data'!E89)),NA())</f>
        <v>#N/A</v>
      </c>
      <c r="AD95" s="518" t="e">
        <f ca="1">+IF(AND(ISNUMBER(OFFSET('Sanitation Data'!$E$11,0,10*ROW('Sanitation Data'!E89))),'Data Summary'!CS95="Yes"),OFFSET('Sanitation Data'!$E$11,0,10*ROW('Sanitation Data'!E89)),NA())</f>
        <v>#N/A</v>
      </c>
      <c r="AE95" s="518" t="e">
        <f ca="1">+IF(AND(ISNUMBER(OFFSET('Sanitation Data'!$E$12,0,10*ROW('Sanitation Data'!E89))),'Data Summary'!CT95="Yes"),OFFSET('Sanitation Data'!$E$12,0,10*ROW('Sanitation Data'!E89)),NA())</f>
        <v>#N/A</v>
      </c>
      <c r="AF95" s="518" t="e">
        <f ca="1">+IF(AND(ISNUMBER(OFFSET('Sanitation Data'!$F$4,0,10*ROW('Sanitation Data'!F89))),'Data Summary'!CU95="Yes"),100-OFFSET('Sanitation Data'!$F$4,0,10*ROW('Sanitation Data'!F89)),NA())</f>
        <v>#N/A</v>
      </c>
      <c r="AG95" s="518" t="e">
        <f ca="1">+IF(AND(ISNUMBER(OFFSET('Sanitation Data'!$F$6,0,10*ROW('Sanitation Data'!F89))),'Data Summary'!CV95="Yes"),OFFSET('Sanitation Data'!$F$6,0,10*ROW('Sanitation Data'!F89)),NA())</f>
        <v>#N/A</v>
      </c>
      <c r="AH95" s="518" t="e">
        <f ca="1">+IF(AND(ISNUMBER(OFFSET('Sanitation Data'!$F$10,0,10*ROW('Sanitation Data'!F89))),'Data Summary'!CW95="Yes"),OFFSET('Sanitation Data'!$F$10,0,10*ROW('Sanitation Data'!F89)),NA())</f>
        <v>#N/A</v>
      </c>
      <c r="AI95" s="518" t="e">
        <f ca="1">+IF(AND(ISNUMBER(OFFSET('Sanitation Data'!$F$11,0,10*ROW('Sanitation Data'!F89))),'Data Summary'!CX95="Yes"),OFFSET('Sanitation Data'!$F$11,0,10*ROW('Sanitation Data'!F89)),NA())</f>
        <v>#N/A</v>
      </c>
      <c r="AJ95" s="518" t="e">
        <f ca="1">+IF(AND(ISNUMBER(OFFSET('Sanitation Data'!$F$12,0,10*ROW('Sanitation Data'!F89))),'Data Summary'!CY95="Yes"),OFFSET('Sanitation Data'!$F$12,0,10*ROW('Sanitation Data'!F89)),NA())</f>
        <v>#N/A</v>
      </c>
      <c r="AK95" s="518" t="e">
        <f ca="1">+IF(AND(ISNUMBER(OFFSET('Sanitation Data'!$G$4,0,10*ROW('Sanitation Data'!G89))),'Data Summary'!CZ95="Yes"),100-OFFSET('Sanitation Data'!$G$4,0,10*ROW('Sanitation Data'!G89)),NA())</f>
        <v>#N/A</v>
      </c>
      <c r="AL95" s="518" t="e">
        <f ca="1">+IF(AND(ISNUMBER(OFFSET('Sanitation Data'!$G$6,0,10*ROW('Sanitation Data'!G89))),'Data Summary'!DA95="Yes"),OFFSET('Sanitation Data'!$G$6,0,10*ROW('Sanitation Data'!G89)),NA())</f>
        <v>#N/A</v>
      </c>
      <c r="AM95" s="518" t="e">
        <f ca="1">+IF(AND(ISNUMBER(OFFSET('Sanitation Data'!$G$10,0,10*ROW('Sanitation Data'!G89))),'Data Summary'!DB95="Yes"),OFFSET('Sanitation Data'!$G$10,0,10*ROW('Sanitation Data'!G89)),NA())</f>
        <v>#N/A</v>
      </c>
      <c r="AN95" s="518" t="e">
        <f ca="1">+IF(AND(ISNUMBER(OFFSET('Sanitation Data'!$G$11,0,10*ROW('Sanitation Data'!G89))),'Data Summary'!DC95="Yes"),OFFSET('Sanitation Data'!$G$11,0,10*ROW('Sanitation Data'!G89)),NA())</f>
        <v>#N/A</v>
      </c>
      <c r="AO95" s="518" t="e">
        <f ca="1">+IF(AND(ISNUMBER(OFFSET('Sanitation Data'!$G$12,0,10*ROW('Sanitation Data'!G89))),'Data Summary'!DD95="Yes"),OFFSET('Sanitation Data'!$G$12,0,10*ROW('Sanitation Data'!G89)),NA())</f>
        <v>#N/A</v>
      </c>
      <c r="AP95" s="518" t="e">
        <f ca="1">+IF(AND(ISNUMBER(OFFSET('Sanitation Data'!$H$4,0,10*ROW('Sanitation Data'!H89))),'Data Summary'!DE95="Yes"),100-OFFSET('Sanitation Data'!$H$4,0,10*ROW('Sanitation Data'!H89)),NA())</f>
        <v>#N/A</v>
      </c>
      <c r="AQ95" s="518" t="e">
        <f ca="1">+IF(AND(ISNUMBER(OFFSET('Sanitation Data'!$H$6,0,10*ROW('Sanitation Data'!H89))),'Data Summary'!DF95="Yes"),OFFSET('Sanitation Data'!$H$6,0,10*ROW('Sanitation Data'!H89)),NA())</f>
        <v>#N/A</v>
      </c>
      <c r="AR95" s="518" t="e">
        <f ca="1">+IF(AND(ISNUMBER(OFFSET('Sanitation Data'!$H$10,0,10*ROW('Sanitation Data'!H89))),'Data Summary'!DG95="Yes"),OFFSET('Sanitation Data'!$H$10,0,10*ROW('Sanitation Data'!H89)),NA())</f>
        <v>#N/A</v>
      </c>
      <c r="AS95" s="518" t="e">
        <f ca="1">+IF(AND(ISNUMBER(OFFSET('Sanitation Data'!$H$11,0,10*ROW('Sanitation Data'!H89))),'Data Summary'!DH95="Yes"),OFFSET('Sanitation Data'!$H$11,0,10*ROW('Sanitation Data'!H89)),NA())</f>
        <v>#N/A</v>
      </c>
      <c r="AT95" s="518" t="e">
        <f ca="1">+IF(AND(ISNUMBER(OFFSET('Sanitation Data'!$H$12,0,10*ROW('Sanitation Data'!H89))),'Data Summary'!DI95="Yes"),OFFSET('Sanitation Data'!$H$12,0,10*ROW('Sanitation Data'!H89)),NA())</f>
        <v>#N/A</v>
      </c>
      <c r="AU95" s="518" t="e">
        <f ca="1">+IF(AND(ISNUMBER(OFFSET('Sanitation Data'!$I$4,0,10*ROW('Sanitation Data'!I89))),'Data Summary'!DJ95="Yes"),100-OFFSET('Sanitation Data'!$I$4,0,10*ROW('Sanitation Data'!I89)),NA())</f>
        <v>#N/A</v>
      </c>
      <c r="AV95" s="518" t="e">
        <f ca="1">+IF(AND(ISNUMBER(OFFSET('Sanitation Data'!$I$6,0,10*ROW('Sanitation Data'!I89))),'Data Summary'!DK95="Yes"),OFFSET('Sanitation Data'!$I$6,0,10*ROW('Sanitation Data'!I89)),NA())</f>
        <v>#N/A</v>
      </c>
      <c r="AW95" s="518" t="e">
        <f ca="1">+IF(AND(ISNUMBER(OFFSET('Sanitation Data'!$I$10,0,10*ROW('Sanitation Data'!I89))),'Data Summary'!DL95="Yes"),OFFSET('Sanitation Data'!$I$10,0,10*ROW('Sanitation Data'!I89)),NA())</f>
        <v>#N/A</v>
      </c>
      <c r="AX95" s="518" t="e">
        <f ca="1">+IF(AND(ISNUMBER(OFFSET('Sanitation Data'!$I$11,0,10*ROW('Sanitation Data'!I89))),'Data Summary'!DM95="Yes"),OFFSET('Sanitation Data'!$I$11,0,10*ROW('Sanitation Data'!I89)),NA())</f>
        <v>#N/A</v>
      </c>
      <c r="AY95" s="518" t="e">
        <f ca="1">+IF(AND(ISNUMBER(OFFSET('Sanitation Data'!$I$12,0,10*ROW('Sanitation Data'!I89))),'Data Summary'!DN95="Yes"),OFFSET('Sanitation Data'!$I$12,0,10*ROW('Sanitation Data'!I89)),NA())</f>
        <v>#N/A</v>
      </c>
      <c r="AZ95" s="519" t="e">
        <f ca="1">+IF(AND(ISNUMBER(OFFSET('Hygiene Data'!$D$5,0,10*ROW('Hygiene Data'!D89))),'Data Summary'!DO95="Yes"),OFFSET('Hygiene Data'!$D$5,0,10*ROW('Hygiene Data'!D89)),NA())</f>
        <v>#N/A</v>
      </c>
      <c r="BA95" s="519" t="e">
        <f ca="1">+IF(AND(ISNUMBER(OFFSET('Hygiene Data'!$D$7,0,10*ROW('Hygiene Data'!D89))),'Data Summary'!DP95="Yes"),OFFSET('Hygiene Data'!$D$7,0,10*ROW('Hygiene Data'!D89)),NA())</f>
        <v>#N/A</v>
      </c>
      <c r="BB95" s="519" t="e">
        <f ca="1">+IF(AND(ISNUMBER(OFFSET('Hygiene Data'!$D$9,0,10*ROW('Hygiene Data'!D89))),'Data Summary'!DQ95="Yes"),OFFSET('Hygiene Data'!$D$9,0,10*ROW('Hygiene Data'!D89)),NA())</f>
        <v>#N/A</v>
      </c>
      <c r="BC95" s="519" t="e">
        <f ca="1">+IF(AND(ISNUMBER(OFFSET('Hygiene Data'!$E$5,0,10*ROW('Hygiene Data'!E89))),'Data Summary'!DR95="Yes"),OFFSET('Hygiene Data'!$E$5,0,10*ROW('Hygiene Data'!E89)),NA())</f>
        <v>#N/A</v>
      </c>
      <c r="BD95" s="519" t="e">
        <f ca="1">+IF(AND(ISNUMBER(OFFSET('Hygiene Data'!$E$7,0,10*ROW('Hygiene Data'!E89))),'Data Summary'!DS95="Yes"),OFFSET('Hygiene Data'!$E$7,0,10*ROW('Hygiene Data'!E89)),NA())</f>
        <v>#N/A</v>
      </c>
      <c r="BE95" s="519" t="e">
        <f ca="1">+IF(AND(ISNUMBER(OFFSET('Hygiene Data'!$E$9,0,10*ROW('Hygiene Data'!E89))),'Data Summary'!DT95="Yes"),OFFSET('Hygiene Data'!$E$9,0,10*ROW('Hygiene Data'!E89)),NA())</f>
        <v>#N/A</v>
      </c>
      <c r="BF95" s="519" t="e">
        <f ca="1">+IF(AND(ISNUMBER(OFFSET('Hygiene Data'!$F$5,0,10*ROW('Hygiene Data'!F89))),'Data Summary'!DU95="Yes"),OFFSET('Hygiene Data'!$F$5,0,10*ROW('Hygiene Data'!F89)),NA())</f>
        <v>#N/A</v>
      </c>
      <c r="BG95" s="519" t="e">
        <f ca="1">+IF(AND(ISNUMBER(OFFSET('Hygiene Data'!$F$7,0,10*ROW('Hygiene Data'!F89))),'Data Summary'!DV95="Yes"),OFFSET('Hygiene Data'!$F$7,0,10*ROW('Hygiene Data'!F89)),NA())</f>
        <v>#N/A</v>
      </c>
      <c r="BH95" s="519" t="e">
        <f ca="1">+IF(AND(ISNUMBER(OFFSET('Hygiene Data'!$F$9,0,10*ROW('Hygiene Data'!F89))),'Data Summary'!DW95="Yes"),OFFSET('Hygiene Data'!$F$9,0,10*ROW('Hygiene Data'!F89)),NA())</f>
        <v>#N/A</v>
      </c>
      <c r="BI95" s="519" t="e">
        <f ca="1">+IF(AND(ISNUMBER(OFFSET('Hygiene Data'!$G$5,0,10*ROW('Hygiene Data'!G89))),'Data Summary'!DX95="Yes"),OFFSET('Hygiene Data'!$G$5,0,10*ROW('Hygiene Data'!G89)),NA())</f>
        <v>#N/A</v>
      </c>
      <c r="BJ95" s="519" t="e">
        <f ca="1">+IF(AND(ISNUMBER(OFFSET('Hygiene Data'!$G$7,0,10*ROW('Hygiene Data'!G89))),'Data Summary'!DY95="Yes"),OFFSET('Hygiene Data'!$G$7,0,10*ROW('Hygiene Data'!G89)),NA())</f>
        <v>#N/A</v>
      </c>
      <c r="BK95" s="519" t="e">
        <f ca="1">+IF(AND(ISNUMBER(OFFSET('Hygiene Data'!$G$9,0,10*ROW('Hygiene Data'!G89))),'Data Summary'!DZ95="Yes"),OFFSET('Hygiene Data'!$G$9,0,10*ROW('Hygiene Data'!G89)),NA())</f>
        <v>#N/A</v>
      </c>
      <c r="BL95" s="519" t="e">
        <f ca="1">+IF(AND(ISNUMBER(OFFSET('Hygiene Data'!$H$5,0,10*ROW('Hygiene Data'!H89))),'Data Summary'!EA95="Yes"),OFFSET('Hygiene Data'!$H$5,0,10*ROW('Hygiene Data'!H89)),NA())</f>
        <v>#N/A</v>
      </c>
      <c r="BM95" s="519" t="e">
        <f ca="1">+IF(AND(ISNUMBER(OFFSET('Hygiene Data'!$H$7,0,10*ROW('Hygiene Data'!H89))),'Data Summary'!EB95="Yes"),OFFSET('Hygiene Data'!$H$7,0,10*ROW('Hygiene Data'!H89)),NA())</f>
        <v>#N/A</v>
      </c>
      <c r="BN95" s="519" t="e">
        <f ca="1">+IF(AND(ISNUMBER(OFFSET('Hygiene Data'!$H$9,0,10*ROW('Hygiene Data'!H89))),'Data Summary'!EC95="Yes"),OFFSET('Hygiene Data'!$H$9,0,10*ROW('Hygiene Data'!H89)),NA())</f>
        <v>#N/A</v>
      </c>
      <c r="BO95" s="519" t="e">
        <f ca="1">+IF(AND(ISNUMBER(OFFSET('Hygiene Data'!$I$5,0,10*ROW('Hygiene Data'!I89))),'Data Summary'!ED95="Yes"),OFFSET('Hygiene Data'!$I$5,0,10*ROW('Hygiene Data'!I89)),NA())</f>
        <v>#N/A</v>
      </c>
      <c r="BP95" s="519" t="e">
        <f ca="1">+IF(AND(ISNUMBER(OFFSET('Hygiene Data'!$I$7,0,10*ROW('Hygiene Data'!I89))),'Data Summary'!EE95="Yes"),OFFSET('Hygiene Data'!$I$7,0,10*ROW('Hygiene Data'!I89)),NA())</f>
        <v>#N/A</v>
      </c>
      <c r="BQ95" s="519" t="e">
        <f ca="1">+IF(AND(ISNUMBER(OFFSET('Hygiene Data'!$I$9,0,10*ROW('Hygiene Data'!I89))),'Data Summary'!EF95="Yes"),OFFSET('Hygiene Data'!$I$9,0,10*ROW('Hygiene Data'!I89)),NA())</f>
        <v>#N/A</v>
      </c>
    </row>
    <row r="96" spans="1:69" x14ac:dyDescent="0.25">
      <c r="A96" s="515" t="e">
        <f ca="1">+RIGHT('Data Summary'!A96,LEN('Data Summary'!A96)-9)</f>
        <v>#VALUE!</v>
      </c>
      <c r="B96" s="489" t="str">
        <f ca="1">+IF(ISTEXT('Data Summary'!B96),'Data Summary'!B96,"")</f>
        <v/>
      </c>
      <c r="C96" s="516" t="e">
        <f ca="1">+VALUE('Data Summary'!C96)</f>
        <v>#VALUE!</v>
      </c>
      <c r="D96" s="517" t="e">
        <f ca="1">+IF(AND(ISNUMBER(OFFSET('Water Data'!$D$4,0,10*ROW('Water Data'!D90))),'Data Summary'!BS96="Yes"),100-OFFSET('Water Data'!$D$4,0,10*ROW('Water Data'!D90)),NA())</f>
        <v>#N/A</v>
      </c>
      <c r="E96" s="517" t="e">
        <f ca="1">+IF(AND(ISNUMBER(OFFSET('Water Data'!$D$6,0,10*ROW('Water Data'!D90))),'Data Summary'!BT96="Yes"),OFFSET('Water Data'!$D$6,0,10*ROW('Water Data'!D90)),NA())</f>
        <v>#N/A</v>
      </c>
      <c r="F96" s="517" t="e">
        <f ca="1">+IF(AND(ISNUMBER(OFFSET('Water Data'!$D$9,0,10*ROW('Water Data'!D90))),'Data Summary'!BU96="Yes"),OFFSET('Water Data'!$D$9,0,10*ROW('Water Data'!D90)),NA())</f>
        <v>#N/A</v>
      </c>
      <c r="G96" s="517" t="e">
        <f ca="1">+IF(AND(ISNUMBER(OFFSET('Water Data'!$E$4,0,10*ROW('Water Data'!E90))),'Data Summary'!BV96="Yes"),100-OFFSET('Water Data'!$E$4,0,10*ROW('Water Data'!E90)),NA())</f>
        <v>#N/A</v>
      </c>
      <c r="H96" s="517" t="e">
        <f ca="1">+IF(AND(ISNUMBER(OFFSET('Water Data'!$E$6,0,10*ROW('Water Data'!E90))),'Data Summary'!BW96="Yes"),OFFSET('Water Data'!$E$6,0,10*ROW('Water Data'!E90)),NA())</f>
        <v>#N/A</v>
      </c>
      <c r="I96" s="517" t="e">
        <f ca="1">+IF(AND(ISNUMBER(OFFSET('Water Data'!$E$9,0,10*ROW('Water Data'!E90))),'Data Summary'!BX96="Yes"),OFFSET('Water Data'!$E$9,0,10*ROW('Water Data'!E90)),NA())</f>
        <v>#N/A</v>
      </c>
      <c r="J96" s="517" t="e">
        <f ca="1">+IF(AND(ISNUMBER(OFFSET('Water Data'!$F$4,0,10*ROW('Water Data'!F90))),'Data Summary'!BY96="Yes"),100-OFFSET('Water Data'!$F$4,0,10*ROW('Water Data'!F90)),NA())</f>
        <v>#N/A</v>
      </c>
      <c r="K96" s="517" t="e">
        <f ca="1">+IF(AND(ISNUMBER(OFFSET('Water Data'!$F$6,0,10*ROW('Water Data'!F90))),'Data Summary'!BZ96="Yes"),OFFSET('Water Data'!$F$6,0,10*ROW('Water Data'!F90)),NA())</f>
        <v>#N/A</v>
      </c>
      <c r="L96" s="517" t="e">
        <f ca="1">+IF(AND(ISNUMBER(OFFSET('Water Data'!$F$9,0,10*ROW('Water Data'!F90))),'Data Summary'!CA96="Yes"),OFFSET('Water Data'!$F$9,0,10*ROW('Water Data'!F90)),NA())</f>
        <v>#N/A</v>
      </c>
      <c r="M96" s="517" t="e">
        <f ca="1">+IF(AND(ISNUMBER(OFFSET('Water Data'!$G$4,0,10*ROW('Water Data'!G90))),'Data Summary'!CB96="Yes"),100-OFFSET('Water Data'!$G$4,0,10*ROW('Water Data'!G90)),NA())</f>
        <v>#N/A</v>
      </c>
      <c r="N96" s="517" t="e">
        <f ca="1">+IF(AND(ISNUMBER(OFFSET('Water Data'!$G$6,0,10*ROW('Water Data'!G90))),'Data Summary'!CC96="Yes"),OFFSET('Water Data'!$G$6,0,10*ROW('Water Data'!G90)),NA())</f>
        <v>#N/A</v>
      </c>
      <c r="O96" s="517" t="e">
        <f ca="1">+IF(AND(ISNUMBER(OFFSET('Water Data'!$G$9,0,10*ROW('Water Data'!G90))),'Data Summary'!CD96="Yes"),OFFSET('Water Data'!$G$9,0,10*ROW('Water Data'!G90)),NA())</f>
        <v>#N/A</v>
      </c>
      <c r="P96" s="517" t="e">
        <f ca="1">+IF(AND(ISNUMBER(OFFSET('Water Data'!$H$4,0,10*ROW('Water Data'!H90))),'Data Summary'!CE96="Yes"),100-OFFSET('Water Data'!$H$4,0,10*ROW('Water Data'!H90)),NA())</f>
        <v>#N/A</v>
      </c>
      <c r="Q96" s="517" t="e">
        <f ca="1">+IF(AND(ISNUMBER(OFFSET('Water Data'!$H$6,0,10*ROW('Water Data'!H90))),'Data Summary'!CF96="Yes"),OFFSET('Water Data'!$H$6,0,10*ROW('Water Data'!H90)),NA())</f>
        <v>#N/A</v>
      </c>
      <c r="R96" s="517" t="e">
        <f ca="1">+IF(AND(ISNUMBER(OFFSET('Water Data'!$H$9,0,10*ROW('Water Data'!H90))),'Data Summary'!CG96="Yes"),OFFSET('Water Data'!$H$9,0,10*ROW('Water Data'!H90)),NA())</f>
        <v>#N/A</v>
      </c>
      <c r="S96" s="517" t="e">
        <f ca="1">+IF(AND(ISNUMBER(OFFSET('Water Data'!$I$4,0,10*ROW('Water Data'!I90))),'Data Summary'!CH96="Yes"),100-OFFSET('Water Data'!$I$4,0,10*ROW('Water Data'!I90)),NA())</f>
        <v>#N/A</v>
      </c>
      <c r="T96" s="517" t="e">
        <f ca="1">+IF(AND(ISNUMBER(OFFSET('Water Data'!$I$6,0,10*ROW('Water Data'!I90))),'Data Summary'!CI96="Yes"),OFFSET('Water Data'!$I$6,0,10*ROW('Water Data'!I90)),NA())</f>
        <v>#N/A</v>
      </c>
      <c r="U96" s="517" t="e">
        <f ca="1">+IF(AND(ISNUMBER(OFFSET('Water Data'!$I$9,0,10*ROW('Water Data'!I90))),'Data Summary'!CJ96="Yes"),OFFSET('Water Data'!$I$9,0,10*ROW('Water Data'!I90)),NA())</f>
        <v>#N/A</v>
      </c>
      <c r="V96" s="518" t="e">
        <f ca="1">+IF(AND(ISNUMBER(OFFSET('Sanitation Data'!$D$4,0,10*ROW('Sanitation Data'!D90))),'Data Summary'!CK96="Yes"),100-OFFSET('Sanitation Data'!$D$4,0,10*ROW('Sanitation Data'!D90)),NA())</f>
        <v>#N/A</v>
      </c>
      <c r="W96" s="518" t="e">
        <f ca="1">+IF(AND(ISNUMBER(OFFSET('Sanitation Data'!$D$6,0,10*ROW('Sanitation Data'!D90))),'Data Summary'!CL96="Yes"),OFFSET('Sanitation Data'!$D$6,0,10*ROW('Sanitation Data'!D90)),NA())</f>
        <v>#N/A</v>
      </c>
      <c r="X96" s="518" t="e">
        <f ca="1">+IF(AND(ISNUMBER(OFFSET('Sanitation Data'!$D$10,0,10*ROW('Sanitation Data'!D90))),'Data Summary'!CM96="Yes"),OFFSET('Sanitation Data'!$D$10,0,10*ROW('Sanitation Data'!D90)),NA())</f>
        <v>#N/A</v>
      </c>
      <c r="Y96" s="518" t="e">
        <f ca="1">+IF(AND(ISNUMBER(OFFSET('Sanitation Data'!$D$11,0,10*ROW('Sanitation Data'!D90))),'Data Summary'!CN96="Yes"),OFFSET('Sanitation Data'!$D$11,0,10*ROW('Sanitation Data'!D90)),NA())</f>
        <v>#N/A</v>
      </c>
      <c r="Z96" s="518" t="e">
        <f ca="1">+IF(AND(ISNUMBER(OFFSET('Sanitation Data'!$D$12,0,10*ROW('Sanitation Data'!D90))),'Data Summary'!CO96="Yes"),OFFSET('Sanitation Data'!$D$12,0,10*ROW('Sanitation Data'!D90)),NA())</f>
        <v>#N/A</v>
      </c>
      <c r="AA96" s="518" t="e">
        <f ca="1">+IF(AND(ISNUMBER(OFFSET('Sanitation Data'!$E$4,0,10*ROW('Sanitation Data'!E90))),'Data Summary'!CP96="Yes"),100-OFFSET('Sanitation Data'!$E$4,0,10*ROW('Sanitation Data'!E90)),NA())</f>
        <v>#N/A</v>
      </c>
      <c r="AB96" s="518" t="e">
        <f ca="1">+IF(AND(ISNUMBER(OFFSET('Sanitation Data'!$E$6,0,10*ROW('Sanitation Data'!E90))),'Data Summary'!CQ96="Yes"),OFFSET('Sanitation Data'!$E$6,0,10*ROW('Sanitation Data'!E90)),NA())</f>
        <v>#N/A</v>
      </c>
      <c r="AC96" s="518" t="e">
        <f ca="1">+IF(AND(ISNUMBER(OFFSET('Sanitation Data'!$E$10,0,10*ROW('Sanitation Data'!E90))),'Data Summary'!CR96="Yes"),OFFSET('Sanitation Data'!$E$10,0,10*ROW('Sanitation Data'!E90)),NA())</f>
        <v>#N/A</v>
      </c>
      <c r="AD96" s="518" t="e">
        <f ca="1">+IF(AND(ISNUMBER(OFFSET('Sanitation Data'!$E$11,0,10*ROW('Sanitation Data'!E90))),'Data Summary'!CS96="Yes"),OFFSET('Sanitation Data'!$E$11,0,10*ROW('Sanitation Data'!E90)),NA())</f>
        <v>#N/A</v>
      </c>
      <c r="AE96" s="518" t="e">
        <f ca="1">+IF(AND(ISNUMBER(OFFSET('Sanitation Data'!$E$12,0,10*ROW('Sanitation Data'!E90))),'Data Summary'!CT96="Yes"),OFFSET('Sanitation Data'!$E$12,0,10*ROW('Sanitation Data'!E90)),NA())</f>
        <v>#N/A</v>
      </c>
      <c r="AF96" s="518" t="e">
        <f ca="1">+IF(AND(ISNUMBER(OFFSET('Sanitation Data'!$F$4,0,10*ROW('Sanitation Data'!F90))),'Data Summary'!CU96="Yes"),100-OFFSET('Sanitation Data'!$F$4,0,10*ROW('Sanitation Data'!F90)),NA())</f>
        <v>#N/A</v>
      </c>
      <c r="AG96" s="518" t="e">
        <f ca="1">+IF(AND(ISNUMBER(OFFSET('Sanitation Data'!$F$6,0,10*ROW('Sanitation Data'!F90))),'Data Summary'!CV96="Yes"),OFFSET('Sanitation Data'!$F$6,0,10*ROW('Sanitation Data'!F90)),NA())</f>
        <v>#N/A</v>
      </c>
      <c r="AH96" s="518" t="e">
        <f ca="1">+IF(AND(ISNUMBER(OFFSET('Sanitation Data'!$F$10,0,10*ROW('Sanitation Data'!F90))),'Data Summary'!CW96="Yes"),OFFSET('Sanitation Data'!$F$10,0,10*ROW('Sanitation Data'!F90)),NA())</f>
        <v>#N/A</v>
      </c>
      <c r="AI96" s="518" t="e">
        <f ca="1">+IF(AND(ISNUMBER(OFFSET('Sanitation Data'!$F$11,0,10*ROW('Sanitation Data'!F90))),'Data Summary'!CX96="Yes"),OFFSET('Sanitation Data'!$F$11,0,10*ROW('Sanitation Data'!F90)),NA())</f>
        <v>#N/A</v>
      </c>
      <c r="AJ96" s="518" t="e">
        <f ca="1">+IF(AND(ISNUMBER(OFFSET('Sanitation Data'!$F$12,0,10*ROW('Sanitation Data'!F90))),'Data Summary'!CY96="Yes"),OFFSET('Sanitation Data'!$F$12,0,10*ROW('Sanitation Data'!F90)),NA())</f>
        <v>#N/A</v>
      </c>
      <c r="AK96" s="518" t="e">
        <f ca="1">+IF(AND(ISNUMBER(OFFSET('Sanitation Data'!$G$4,0,10*ROW('Sanitation Data'!G90))),'Data Summary'!CZ96="Yes"),100-OFFSET('Sanitation Data'!$G$4,0,10*ROW('Sanitation Data'!G90)),NA())</f>
        <v>#N/A</v>
      </c>
      <c r="AL96" s="518" t="e">
        <f ca="1">+IF(AND(ISNUMBER(OFFSET('Sanitation Data'!$G$6,0,10*ROW('Sanitation Data'!G90))),'Data Summary'!DA96="Yes"),OFFSET('Sanitation Data'!$G$6,0,10*ROW('Sanitation Data'!G90)),NA())</f>
        <v>#N/A</v>
      </c>
      <c r="AM96" s="518" t="e">
        <f ca="1">+IF(AND(ISNUMBER(OFFSET('Sanitation Data'!$G$10,0,10*ROW('Sanitation Data'!G90))),'Data Summary'!DB96="Yes"),OFFSET('Sanitation Data'!$G$10,0,10*ROW('Sanitation Data'!G90)),NA())</f>
        <v>#N/A</v>
      </c>
      <c r="AN96" s="518" t="e">
        <f ca="1">+IF(AND(ISNUMBER(OFFSET('Sanitation Data'!$G$11,0,10*ROW('Sanitation Data'!G90))),'Data Summary'!DC96="Yes"),OFFSET('Sanitation Data'!$G$11,0,10*ROW('Sanitation Data'!G90)),NA())</f>
        <v>#N/A</v>
      </c>
      <c r="AO96" s="518" t="e">
        <f ca="1">+IF(AND(ISNUMBER(OFFSET('Sanitation Data'!$G$12,0,10*ROW('Sanitation Data'!G90))),'Data Summary'!DD96="Yes"),OFFSET('Sanitation Data'!$G$12,0,10*ROW('Sanitation Data'!G90)),NA())</f>
        <v>#N/A</v>
      </c>
      <c r="AP96" s="518" t="e">
        <f ca="1">+IF(AND(ISNUMBER(OFFSET('Sanitation Data'!$H$4,0,10*ROW('Sanitation Data'!H90))),'Data Summary'!DE96="Yes"),100-OFFSET('Sanitation Data'!$H$4,0,10*ROW('Sanitation Data'!H90)),NA())</f>
        <v>#N/A</v>
      </c>
      <c r="AQ96" s="518" t="e">
        <f ca="1">+IF(AND(ISNUMBER(OFFSET('Sanitation Data'!$H$6,0,10*ROW('Sanitation Data'!H90))),'Data Summary'!DF96="Yes"),OFFSET('Sanitation Data'!$H$6,0,10*ROW('Sanitation Data'!H90)),NA())</f>
        <v>#N/A</v>
      </c>
      <c r="AR96" s="518" t="e">
        <f ca="1">+IF(AND(ISNUMBER(OFFSET('Sanitation Data'!$H$10,0,10*ROW('Sanitation Data'!H90))),'Data Summary'!DG96="Yes"),OFFSET('Sanitation Data'!$H$10,0,10*ROW('Sanitation Data'!H90)),NA())</f>
        <v>#N/A</v>
      </c>
      <c r="AS96" s="518" t="e">
        <f ca="1">+IF(AND(ISNUMBER(OFFSET('Sanitation Data'!$H$11,0,10*ROW('Sanitation Data'!H90))),'Data Summary'!DH96="Yes"),OFFSET('Sanitation Data'!$H$11,0,10*ROW('Sanitation Data'!H90)),NA())</f>
        <v>#N/A</v>
      </c>
      <c r="AT96" s="518" t="e">
        <f ca="1">+IF(AND(ISNUMBER(OFFSET('Sanitation Data'!$H$12,0,10*ROW('Sanitation Data'!H90))),'Data Summary'!DI96="Yes"),OFFSET('Sanitation Data'!$H$12,0,10*ROW('Sanitation Data'!H90)),NA())</f>
        <v>#N/A</v>
      </c>
      <c r="AU96" s="518" t="e">
        <f ca="1">+IF(AND(ISNUMBER(OFFSET('Sanitation Data'!$I$4,0,10*ROW('Sanitation Data'!I90))),'Data Summary'!DJ96="Yes"),100-OFFSET('Sanitation Data'!$I$4,0,10*ROW('Sanitation Data'!I90)),NA())</f>
        <v>#N/A</v>
      </c>
      <c r="AV96" s="518" t="e">
        <f ca="1">+IF(AND(ISNUMBER(OFFSET('Sanitation Data'!$I$6,0,10*ROW('Sanitation Data'!I90))),'Data Summary'!DK96="Yes"),OFFSET('Sanitation Data'!$I$6,0,10*ROW('Sanitation Data'!I90)),NA())</f>
        <v>#N/A</v>
      </c>
      <c r="AW96" s="518" t="e">
        <f ca="1">+IF(AND(ISNUMBER(OFFSET('Sanitation Data'!$I$10,0,10*ROW('Sanitation Data'!I90))),'Data Summary'!DL96="Yes"),OFFSET('Sanitation Data'!$I$10,0,10*ROW('Sanitation Data'!I90)),NA())</f>
        <v>#N/A</v>
      </c>
      <c r="AX96" s="518" t="e">
        <f ca="1">+IF(AND(ISNUMBER(OFFSET('Sanitation Data'!$I$11,0,10*ROW('Sanitation Data'!I90))),'Data Summary'!DM96="Yes"),OFFSET('Sanitation Data'!$I$11,0,10*ROW('Sanitation Data'!I90)),NA())</f>
        <v>#N/A</v>
      </c>
      <c r="AY96" s="518" t="e">
        <f ca="1">+IF(AND(ISNUMBER(OFFSET('Sanitation Data'!$I$12,0,10*ROW('Sanitation Data'!I90))),'Data Summary'!DN96="Yes"),OFFSET('Sanitation Data'!$I$12,0,10*ROW('Sanitation Data'!I90)),NA())</f>
        <v>#N/A</v>
      </c>
      <c r="AZ96" s="519" t="e">
        <f ca="1">+IF(AND(ISNUMBER(OFFSET('Hygiene Data'!$D$5,0,10*ROW('Hygiene Data'!D90))),'Data Summary'!DO96="Yes"),OFFSET('Hygiene Data'!$D$5,0,10*ROW('Hygiene Data'!D90)),NA())</f>
        <v>#N/A</v>
      </c>
      <c r="BA96" s="519" t="e">
        <f ca="1">+IF(AND(ISNUMBER(OFFSET('Hygiene Data'!$D$7,0,10*ROW('Hygiene Data'!D90))),'Data Summary'!DP96="Yes"),OFFSET('Hygiene Data'!$D$7,0,10*ROW('Hygiene Data'!D90)),NA())</f>
        <v>#N/A</v>
      </c>
      <c r="BB96" s="519" t="e">
        <f ca="1">+IF(AND(ISNUMBER(OFFSET('Hygiene Data'!$D$9,0,10*ROW('Hygiene Data'!D90))),'Data Summary'!DQ96="Yes"),OFFSET('Hygiene Data'!$D$9,0,10*ROW('Hygiene Data'!D90)),NA())</f>
        <v>#N/A</v>
      </c>
      <c r="BC96" s="519" t="e">
        <f ca="1">+IF(AND(ISNUMBER(OFFSET('Hygiene Data'!$E$5,0,10*ROW('Hygiene Data'!E90))),'Data Summary'!DR96="Yes"),OFFSET('Hygiene Data'!$E$5,0,10*ROW('Hygiene Data'!E90)),NA())</f>
        <v>#N/A</v>
      </c>
      <c r="BD96" s="519" t="e">
        <f ca="1">+IF(AND(ISNUMBER(OFFSET('Hygiene Data'!$E$7,0,10*ROW('Hygiene Data'!E90))),'Data Summary'!DS96="Yes"),OFFSET('Hygiene Data'!$E$7,0,10*ROW('Hygiene Data'!E90)),NA())</f>
        <v>#N/A</v>
      </c>
      <c r="BE96" s="519" t="e">
        <f ca="1">+IF(AND(ISNUMBER(OFFSET('Hygiene Data'!$E$9,0,10*ROW('Hygiene Data'!E90))),'Data Summary'!DT96="Yes"),OFFSET('Hygiene Data'!$E$9,0,10*ROW('Hygiene Data'!E90)),NA())</f>
        <v>#N/A</v>
      </c>
      <c r="BF96" s="519" t="e">
        <f ca="1">+IF(AND(ISNUMBER(OFFSET('Hygiene Data'!$F$5,0,10*ROW('Hygiene Data'!F90))),'Data Summary'!DU96="Yes"),OFFSET('Hygiene Data'!$F$5,0,10*ROW('Hygiene Data'!F90)),NA())</f>
        <v>#N/A</v>
      </c>
      <c r="BG96" s="519" t="e">
        <f ca="1">+IF(AND(ISNUMBER(OFFSET('Hygiene Data'!$F$7,0,10*ROW('Hygiene Data'!F90))),'Data Summary'!DV96="Yes"),OFFSET('Hygiene Data'!$F$7,0,10*ROW('Hygiene Data'!F90)),NA())</f>
        <v>#N/A</v>
      </c>
      <c r="BH96" s="519" t="e">
        <f ca="1">+IF(AND(ISNUMBER(OFFSET('Hygiene Data'!$F$9,0,10*ROW('Hygiene Data'!F90))),'Data Summary'!DW96="Yes"),OFFSET('Hygiene Data'!$F$9,0,10*ROW('Hygiene Data'!F90)),NA())</f>
        <v>#N/A</v>
      </c>
      <c r="BI96" s="519" t="e">
        <f ca="1">+IF(AND(ISNUMBER(OFFSET('Hygiene Data'!$G$5,0,10*ROW('Hygiene Data'!G90))),'Data Summary'!DX96="Yes"),OFFSET('Hygiene Data'!$G$5,0,10*ROW('Hygiene Data'!G90)),NA())</f>
        <v>#N/A</v>
      </c>
      <c r="BJ96" s="519" t="e">
        <f ca="1">+IF(AND(ISNUMBER(OFFSET('Hygiene Data'!$G$7,0,10*ROW('Hygiene Data'!G90))),'Data Summary'!DY96="Yes"),OFFSET('Hygiene Data'!$G$7,0,10*ROW('Hygiene Data'!G90)),NA())</f>
        <v>#N/A</v>
      </c>
      <c r="BK96" s="519" t="e">
        <f ca="1">+IF(AND(ISNUMBER(OFFSET('Hygiene Data'!$G$9,0,10*ROW('Hygiene Data'!G90))),'Data Summary'!DZ96="Yes"),OFFSET('Hygiene Data'!$G$9,0,10*ROW('Hygiene Data'!G90)),NA())</f>
        <v>#N/A</v>
      </c>
      <c r="BL96" s="519" t="e">
        <f ca="1">+IF(AND(ISNUMBER(OFFSET('Hygiene Data'!$H$5,0,10*ROW('Hygiene Data'!H90))),'Data Summary'!EA96="Yes"),OFFSET('Hygiene Data'!$H$5,0,10*ROW('Hygiene Data'!H90)),NA())</f>
        <v>#N/A</v>
      </c>
      <c r="BM96" s="519" t="e">
        <f ca="1">+IF(AND(ISNUMBER(OFFSET('Hygiene Data'!$H$7,0,10*ROW('Hygiene Data'!H90))),'Data Summary'!EB96="Yes"),OFFSET('Hygiene Data'!$H$7,0,10*ROW('Hygiene Data'!H90)),NA())</f>
        <v>#N/A</v>
      </c>
      <c r="BN96" s="519" t="e">
        <f ca="1">+IF(AND(ISNUMBER(OFFSET('Hygiene Data'!$H$9,0,10*ROW('Hygiene Data'!H90))),'Data Summary'!EC96="Yes"),OFFSET('Hygiene Data'!$H$9,0,10*ROW('Hygiene Data'!H90)),NA())</f>
        <v>#N/A</v>
      </c>
      <c r="BO96" s="519" t="e">
        <f ca="1">+IF(AND(ISNUMBER(OFFSET('Hygiene Data'!$I$5,0,10*ROW('Hygiene Data'!I90))),'Data Summary'!ED96="Yes"),OFFSET('Hygiene Data'!$I$5,0,10*ROW('Hygiene Data'!I90)),NA())</f>
        <v>#N/A</v>
      </c>
      <c r="BP96" s="519" t="e">
        <f ca="1">+IF(AND(ISNUMBER(OFFSET('Hygiene Data'!$I$7,0,10*ROW('Hygiene Data'!I90))),'Data Summary'!EE96="Yes"),OFFSET('Hygiene Data'!$I$7,0,10*ROW('Hygiene Data'!I90)),NA())</f>
        <v>#N/A</v>
      </c>
      <c r="BQ96" s="519" t="e">
        <f ca="1">+IF(AND(ISNUMBER(OFFSET('Hygiene Data'!$I$9,0,10*ROW('Hygiene Data'!I90))),'Data Summary'!EF96="Yes"),OFFSET('Hygiene Data'!$I$9,0,10*ROW('Hygiene Data'!I90)),NA())</f>
        <v>#N/A</v>
      </c>
    </row>
    <row r="97" spans="1:69" x14ac:dyDescent="0.25">
      <c r="A97" s="515" t="e">
        <f ca="1">+RIGHT('Data Summary'!A97,LEN('Data Summary'!A97)-9)</f>
        <v>#VALUE!</v>
      </c>
      <c r="B97" s="489" t="str">
        <f ca="1">+IF(ISTEXT('Data Summary'!B97),'Data Summary'!B97,"")</f>
        <v/>
      </c>
      <c r="C97" s="516" t="e">
        <f ca="1">+VALUE('Data Summary'!C97)</f>
        <v>#VALUE!</v>
      </c>
      <c r="D97" s="517" t="e">
        <f ca="1">+IF(AND(ISNUMBER(OFFSET('Water Data'!$D$4,0,10*ROW('Water Data'!D91))),'Data Summary'!BS97="Yes"),100-OFFSET('Water Data'!$D$4,0,10*ROW('Water Data'!D91)),NA())</f>
        <v>#N/A</v>
      </c>
      <c r="E97" s="517" t="e">
        <f ca="1">+IF(AND(ISNUMBER(OFFSET('Water Data'!$D$6,0,10*ROW('Water Data'!D91))),'Data Summary'!BT97="Yes"),OFFSET('Water Data'!$D$6,0,10*ROW('Water Data'!D91)),NA())</f>
        <v>#N/A</v>
      </c>
      <c r="F97" s="517" t="e">
        <f ca="1">+IF(AND(ISNUMBER(OFFSET('Water Data'!$D$9,0,10*ROW('Water Data'!D91))),'Data Summary'!BU97="Yes"),OFFSET('Water Data'!$D$9,0,10*ROW('Water Data'!D91)),NA())</f>
        <v>#N/A</v>
      </c>
      <c r="G97" s="517" t="e">
        <f ca="1">+IF(AND(ISNUMBER(OFFSET('Water Data'!$E$4,0,10*ROW('Water Data'!E91))),'Data Summary'!BV97="Yes"),100-OFFSET('Water Data'!$E$4,0,10*ROW('Water Data'!E91)),NA())</f>
        <v>#N/A</v>
      </c>
      <c r="H97" s="517" t="e">
        <f ca="1">+IF(AND(ISNUMBER(OFFSET('Water Data'!$E$6,0,10*ROW('Water Data'!E91))),'Data Summary'!BW97="Yes"),OFFSET('Water Data'!$E$6,0,10*ROW('Water Data'!E91)),NA())</f>
        <v>#N/A</v>
      </c>
      <c r="I97" s="517" t="e">
        <f ca="1">+IF(AND(ISNUMBER(OFFSET('Water Data'!$E$9,0,10*ROW('Water Data'!E91))),'Data Summary'!BX97="Yes"),OFFSET('Water Data'!$E$9,0,10*ROW('Water Data'!E91)),NA())</f>
        <v>#N/A</v>
      </c>
      <c r="J97" s="517" t="e">
        <f ca="1">+IF(AND(ISNUMBER(OFFSET('Water Data'!$F$4,0,10*ROW('Water Data'!F91))),'Data Summary'!BY97="Yes"),100-OFFSET('Water Data'!$F$4,0,10*ROW('Water Data'!F91)),NA())</f>
        <v>#N/A</v>
      </c>
      <c r="K97" s="517" t="e">
        <f ca="1">+IF(AND(ISNUMBER(OFFSET('Water Data'!$F$6,0,10*ROW('Water Data'!F91))),'Data Summary'!BZ97="Yes"),OFFSET('Water Data'!$F$6,0,10*ROW('Water Data'!F91)),NA())</f>
        <v>#N/A</v>
      </c>
      <c r="L97" s="517" t="e">
        <f ca="1">+IF(AND(ISNUMBER(OFFSET('Water Data'!$F$9,0,10*ROW('Water Data'!F91))),'Data Summary'!CA97="Yes"),OFFSET('Water Data'!$F$9,0,10*ROW('Water Data'!F91)),NA())</f>
        <v>#N/A</v>
      </c>
      <c r="M97" s="517" t="e">
        <f ca="1">+IF(AND(ISNUMBER(OFFSET('Water Data'!$G$4,0,10*ROW('Water Data'!G91))),'Data Summary'!CB97="Yes"),100-OFFSET('Water Data'!$G$4,0,10*ROW('Water Data'!G91)),NA())</f>
        <v>#N/A</v>
      </c>
      <c r="N97" s="517" t="e">
        <f ca="1">+IF(AND(ISNUMBER(OFFSET('Water Data'!$G$6,0,10*ROW('Water Data'!G91))),'Data Summary'!CC97="Yes"),OFFSET('Water Data'!$G$6,0,10*ROW('Water Data'!G91)),NA())</f>
        <v>#N/A</v>
      </c>
      <c r="O97" s="517" t="e">
        <f ca="1">+IF(AND(ISNUMBER(OFFSET('Water Data'!$G$9,0,10*ROW('Water Data'!G91))),'Data Summary'!CD97="Yes"),OFFSET('Water Data'!$G$9,0,10*ROW('Water Data'!G91)),NA())</f>
        <v>#N/A</v>
      </c>
      <c r="P97" s="517" t="e">
        <f ca="1">+IF(AND(ISNUMBER(OFFSET('Water Data'!$H$4,0,10*ROW('Water Data'!H91))),'Data Summary'!CE97="Yes"),100-OFFSET('Water Data'!$H$4,0,10*ROW('Water Data'!H91)),NA())</f>
        <v>#N/A</v>
      </c>
      <c r="Q97" s="517" t="e">
        <f ca="1">+IF(AND(ISNUMBER(OFFSET('Water Data'!$H$6,0,10*ROW('Water Data'!H91))),'Data Summary'!CF97="Yes"),OFFSET('Water Data'!$H$6,0,10*ROW('Water Data'!H91)),NA())</f>
        <v>#N/A</v>
      </c>
      <c r="R97" s="517" t="e">
        <f ca="1">+IF(AND(ISNUMBER(OFFSET('Water Data'!$H$9,0,10*ROW('Water Data'!H91))),'Data Summary'!CG97="Yes"),OFFSET('Water Data'!$H$9,0,10*ROW('Water Data'!H91)),NA())</f>
        <v>#N/A</v>
      </c>
      <c r="S97" s="517" t="e">
        <f ca="1">+IF(AND(ISNUMBER(OFFSET('Water Data'!$I$4,0,10*ROW('Water Data'!I91))),'Data Summary'!CH97="Yes"),100-OFFSET('Water Data'!$I$4,0,10*ROW('Water Data'!I91)),NA())</f>
        <v>#N/A</v>
      </c>
      <c r="T97" s="517" t="e">
        <f ca="1">+IF(AND(ISNUMBER(OFFSET('Water Data'!$I$6,0,10*ROW('Water Data'!I91))),'Data Summary'!CI97="Yes"),OFFSET('Water Data'!$I$6,0,10*ROW('Water Data'!I91)),NA())</f>
        <v>#N/A</v>
      </c>
      <c r="U97" s="517" t="e">
        <f ca="1">+IF(AND(ISNUMBER(OFFSET('Water Data'!$I$9,0,10*ROW('Water Data'!I91))),'Data Summary'!CJ97="Yes"),OFFSET('Water Data'!$I$9,0,10*ROW('Water Data'!I91)),NA())</f>
        <v>#N/A</v>
      </c>
      <c r="V97" s="518" t="e">
        <f ca="1">+IF(AND(ISNUMBER(OFFSET('Sanitation Data'!$D$4,0,10*ROW('Sanitation Data'!D91))),'Data Summary'!CK97="Yes"),100-OFFSET('Sanitation Data'!$D$4,0,10*ROW('Sanitation Data'!D91)),NA())</f>
        <v>#N/A</v>
      </c>
      <c r="W97" s="518" t="e">
        <f ca="1">+IF(AND(ISNUMBER(OFFSET('Sanitation Data'!$D$6,0,10*ROW('Sanitation Data'!D91))),'Data Summary'!CL97="Yes"),OFFSET('Sanitation Data'!$D$6,0,10*ROW('Sanitation Data'!D91)),NA())</f>
        <v>#N/A</v>
      </c>
      <c r="X97" s="518" t="e">
        <f ca="1">+IF(AND(ISNUMBER(OFFSET('Sanitation Data'!$D$10,0,10*ROW('Sanitation Data'!D91))),'Data Summary'!CM97="Yes"),OFFSET('Sanitation Data'!$D$10,0,10*ROW('Sanitation Data'!D91)),NA())</f>
        <v>#N/A</v>
      </c>
      <c r="Y97" s="518" t="e">
        <f ca="1">+IF(AND(ISNUMBER(OFFSET('Sanitation Data'!$D$11,0,10*ROW('Sanitation Data'!D91))),'Data Summary'!CN97="Yes"),OFFSET('Sanitation Data'!$D$11,0,10*ROW('Sanitation Data'!D91)),NA())</f>
        <v>#N/A</v>
      </c>
      <c r="Z97" s="518" t="e">
        <f ca="1">+IF(AND(ISNUMBER(OFFSET('Sanitation Data'!$D$12,0,10*ROW('Sanitation Data'!D91))),'Data Summary'!CO97="Yes"),OFFSET('Sanitation Data'!$D$12,0,10*ROW('Sanitation Data'!D91)),NA())</f>
        <v>#N/A</v>
      </c>
      <c r="AA97" s="518" t="e">
        <f ca="1">+IF(AND(ISNUMBER(OFFSET('Sanitation Data'!$E$4,0,10*ROW('Sanitation Data'!E91))),'Data Summary'!CP97="Yes"),100-OFFSET('Sanitation Data'!$E$4,0,10*ROW('Sanitation Data'!E91)),NA())</f>
        <v>#N/A</v>
      </c>
      <c r="AB97" s="518" t="e">
        <f ca="1">+IF(AND(ISNUMBER(OFFSET('Sanitation Data'!$E$6,0,10*ROW('Sanitation Data'!E91))),'Data Summary'!CQ97="Yes"),OFFSET('Sanitation Data'!$E$6,0,10*ROW('Sanitation Data'!E91)),NA())</f>
        <v>#N/A</v>
      </c>
      <c r="AC97" s="518" t="e">
        <f ca="1">+IF(AND(ISNUMBER(OFFSET('Sanitation Data'!$E$10,0,10*ROW('Sanitation Data'!E91))),'Data Summary'!CR97="Yes"),OFFSET('Sanitation Data'!$E$10,0,10*ROW('Sanitation Data'!E91)),NA())</f>
        <v>#N/A</v>
      </c>
      <c r="AD97" s="518" t="e">
        <f ca="1">+IF(AND(ISNUMBER(OFFSET('Sanitation Data'!$E$11,0,10*ROW('Sanitation Data'!E91))),'Data Summary'!CS97="Yes"),OFFSET('Sanitation Data'!$E$11,0,10*ROW('Sanitation Data'!E91)),NA())</f>
        <v>#N/A</v>
      </c>
      <c r="AE97" s="518" t="e">
        <f ca="1">+IF(AND(ISNUMBER(OFFSET('Sanitation Data'!$E$12,0,10*ROW('Sanitation Data'!E91))),'Data Summary'!CT97="Yes"),OFFSET('Sanitation Data'!$E$12,0,10*ROW('Sanitation Data'!E91)),NA())</f>
        <v>#N/A</v>
      </c>
      <c r="AF97" s="518" t="e">
        <f ca="1">+IF(AND(ISNUMBER(OFFSET('Sanitation Data'!$F$4,0,10*ROW('Sanitation Data'!F91))),'Data Summary'!CU97="Yes"),100-OFFSET('Sanitation Data'!$F$4,0,10*ROW('Sanitation Data'!F91)),NA())</f>
        <v>#N/A</v>
      </c>
      <c r="AG97" s="518" t="e">
        <f ca="1">+IF(AND(ISNUMBER(OFFSET('Sanitation Data'!$F$6,0,10*ROW('Sanitation Data'!F91))),'Data Summary'!CV97="Yes"),OFFSET('Sanitation Data'!$F$6,0,10*ROW('Sanitation Data'!F91)),NA())</f>
        <v>#N/A</v>
      </c>
      <c r="AH97" s="518" t="e">
        <f ca="1">+IF(AND(ISNUMBER(OFFSET('Sanitation Data'!$F$10,0,10*ROW('Sanitation Data'!F91))),'Data Summary'!CW97="Yes"),OFFSET('Sanitation Data'!$F$10,0,10*ROW('Sanitation Data'!F91)),NA())</f>
        <v>#N/A</v>
      </c>
      <c r="AI97" s="518" t="e">
        <f ca="1">+IF(AND(ISNUMBER(OFFSET('Sanitation Data'!$F$11,0,10*ROW('Sanitation Data'!F91))),'Data Summary'!CX97="Yes"),OFFSET('Sanitation Data'!$F$11,0,10*ROW('Sanitation Data'!F91)),NA())</f>
        <v>#N/A</v>
      </c>
      <c r="AJ97" s="518" t="e">
        <f ca="1">+IF(AND(ISNUMBER(OFFSET('Sanitation Data'!$F$12,0,10*ROW('Sanitation Data'!F91))),'Data Summary'!CY97="Yes"),OFFSET('Sanitation Data'!$F$12,0,10*ROW('Sanitation Data'!F91)),NA())</f>
        <v>#N/A</v>
      </c>
      <c r="AK97" s="518" t="e">
        <f ca="1">+IF(AND(ISNUMBER(OFFSET('Sanitation Data'!$G$4,0,10*ROW('Sanitation Data'!G91))),'Data Summary'!CZ97="Yes"),100-OFFSET('Sanitation Data'!$G$4,0,10*ROW('Sanitation Data'!G91)),NA())</f>
        <v>#N/A</v>
      </c>
      <c r="AL97" s="518" t="e">
        <f ca="1">+IF(AND(ISNUMBER(OFFSET('Sanitation Data'!$G$6,0,10*ROW('Sanitation Data'!G91))),'Data Summary'!DA97="Yes"),OFFSET('Sanitation Data'!$G$6,0,10*ROW('Sanitation Data'!G91)),NA())</f>
        <v>#N/A</v>
      </c>
      <c r="AM97" s="518" t="e">
        <f ca="1">+IF(AND(ISNUMBER(OFFSET('Sanitation Data'!$G$10,0,10*ROW('Sanitation Data'!G91))),'Data Summary'!DB97="Yes"),OFFSET('Sanitation Data'!$G$10,0,10*ROW('Sanitation Data'!G91)),NA())</f>
        <v>#N/A</v>
      </c>
      <c r="AN97" s="518" t="e">
        <f ca="1">+IF(AND(ISNUMBER(OFFSET('Sanitation Data'!$G$11,0,10*ROW('Sanitation Data'!G91))),'Data Summary'!DC97="Yes"),OFFSET('Sanitation Data'!$G$11,0,10*ROW('Sanitation Data'!G91)),NA())</f>
        <v>#N/A</v>
      </c>
      <c r="AO97" s="518" t="e">
        <f ca="1">+IF(AND(ISNUMBER(OFFSET('Sanitation Data'!$G$12,0,10*ROW('Sanitation Data'!G91))),'Data Summary'!DD97="Yes"),OFFSET('Sanitation Data'!$G$12,0,10*ROW('Sanitation Data'!G91)),NA())</f>
        <v>#N/A</v>
      </c>
      <c r="AP97" s="518" t="e">
        <f ca="1">+IF(AND(ISNUMBER(OFFSET('Sanitation Data'!$H$4,0,10*ROW('Sanitation Data'!H91))),'Data Summary'!DE97="Yes"),100-OFFSET('Sanitation Data'!$H$4,0,10*ROW('Sanitation Data'!H91)),NA())</f>
        <v>#N/A</v>
      </c>
      <c r="AQ97" s="518" t="e">
        <f ca="1">+IF(AND(ISNUMBER(OFFSET('Sanitation Data'!$H$6,0,10*ROW('Sanitation Data'!H91))),'Data Summary'!DF97="Yes"),OFFSET('Sanitation Data'!$H$6,0,10*ROW('Sanitation Data'!H91)),NA())</f>
        <v>#N/A</v>
      </c>
      <c r="AR97" s="518" t="e">
        <f ca="1">+IF(AND(ISNUMBER(OFFSET('Sanitation Data'!$H$10,0,10*ROW('Sanitation Data'!H91))),'Data Summary'!DG97="Yes"),OFFSET('Sanitation Data'!$H$10,0,10*ROW('Sanitation Data'!H91)),NA())</f>
        <v>#N/A</v>
      </c>
      <c r="AS97" s="518" t="e">
        <f ca="1">+IF(AND(ISNUMBER(OFFSET('Sanitation Data'!$H$11,0,10*ROW('Sanitation Data'!H91))),'Data Summary'!DH97="Yes"),OFFSET('Sanitation Data'!$H$11,0,10*ROW('Sanitation Data'!H91)),NA())</f>
        <v>#N/A</v>
      </c>
      <c r="AT97" s="518" t="e">
        <f ca="1">+IF(AND(ISNUMBER(OFFSET('Sanitation Data'!$H$12,0,10*ROW('Sanitation Data'!H91))),'Data Summary'!DI97="Yes"),OFFSET('Sanitation Data'!$H$12,0,10*ROW('Sanitation Data'!H91)),NA())</f>
        <v>#N/A</v>
      </c>
      <c r="AU97" s="518" t="e">
        <f ca="1">+IF(AND(ISNUMBER(OFFSET('Sanitation Data'!$I$4,0,10*ROW('Sanitation Data'!I91))),'Data Summary'!DJ97="Yes"),100-OFFSET('Sanitation Data'!$I$4,0,10*ROW('Sanitation Data'!I91)),NA())</f>
        <v>#N/A</v>
      </c>
      <c r="AV97" s="518" t="e">
        <f ca="1">+IF(AND(ISNUMBER(OFFSET('Sanitation Data'!$I$6,0,10*ROW('Sanitation Data'!I91))),'Data Summary'!DK97="Yes"),OFFSET('Sanitation Data'!$I$6,0,10*ROW('Sanitation Data'!I91)),NA())</f>
        <v>#N/A</v>
      </c>
      <c r="AW97" s="518" t="e">
        <f ca="1">+IF(AND(ISNUMBER(OFFSET('Sanitation Data'!$I$10,0,10*ROW('Sanitation Data'!I91))),'Data Summary'!DL97="Yes"),OFFSET('Sanitation Data'!$I$10,0,10*ROW('Sanitation Data'!I91)),NA())</f>
        <v>#N/A</v>
      </c>
      <c r="AX97" s="518" t="e">
        <f ca="1">+IF(AND(ISNUMBER(OFFSET('Sanitation Data'!$I$11,0,10*ROW('Sanitation Data'!I91))),'Data Summary'!DM97="Yes"),OFFSET('Sanitation Data'!$I$11,0,10*ROW('Sanitation Data'!I91)),NA())</f>
        <v>#N/A</v>
      </c>
      <c r="AY97" s="518" t="e">
        <f ca="1">+IF(AND(ISNUMBER(OFFSET('Sanitation Data'!$I$12,0,10*ROW('Sanitation Data'!I91))),'Data Summary'!DN97="Yes"),OFFSET('Sanitation Data'!$I$12,0,10*ROW('Sanitation Data'!I91)),NA())</f>
        <v>#N/A</v>
      </c>
      <c r="AZ97" s="519" t="e">
        <f ca="1">+IF(AND(ISNUMBER(OFFSET('Hygiene Data'!$D$5,0,10*ROW('Hygiene Data'!D91))),'Data Summary'!DO97="Yes"),OFFSET('Hygiene Data'!$D$5,0,10*ROW('Hygiene Data'!D91)),NA())</f>
        <v>#N/A</v>
      </c>
      <c r="BA97" s="519" t="e">
        <f ca="1">+IF(AND(ISNUMBER(OFFSET('Hygiene Data'!$D$7,0,10*ROW('Hygiene Data'!D91))),'Data Summary'!DP97="Yes"),OFFSET('Hygiene Data'!$D$7,0,10*ROW('Hygiene Data'!D91)),NA())</f>
        <v>#N/A</v>
      </c>
      <c r="BB97" s="519" t="e">
        <f ca="1">+IF(AND(ISNUMBER(OFFSET('Hygiene Data'!$D$9,0,10*ROW('Hygiene Data'!D91))),'Data Summary'!DQ97="Yes"),OFFSET('Hygiene Data'!$D$9,0,10*ROW('Hygiene Data'!D91)),NA())</f>
        <v>#N/A</v>
      </c>
      <c r="BC97" s="519" t="e">
        <f ca="1">+IF(AND(ISNUMBER(OFFSET('Hygiene Data'!$E$5,0,10*ROW('Hygiene Data'!E91))),'Data Summary'!DR97="Yes"),OFFSET('Hygiene Data'!$E$5,0,10*ROW('Hygiene Data'!E91)),NA())</f>
        <v>#N/A</v>
      </c>
      <c r="BD97" s="519" t="e">
        <f ca="1">+IF(AND(ISNUMBER(OFFSET('Hygiene Data'!$E$7,0,10*ROW('Hygiene Data'!E91))),'Data Summary'!DS97="Yes"),OFFSET('Hygiene Data'!$E$7,0,10*ROW('Hygiene Data'!E91)),NA())</f>
        <v>#N/A</v>
      </c>
      <c r="BE97" s="519" t="e">
        <f ca="1">+IF(AND(ISNUMBER(OFFSET('Hygiene Data'!$E$9,0,10*ROW('Hygiene Data'!E91))),'Data Summary'!DT97="Yes"),OFFSET('Hygiene Data'!$E$9,0,10*ROW('Hygiene Data'!E91)),NA())</f>
        <v>#N/A</v>
      </c>
      <c r="BF97" s="519" t="e">
        <f ca="1">+IF(AND(ISNUMBER(OFFSET('Hygiene Data'!$F$5,0,10*ROW('Hygiene Data'!F91))),'Data Summary'!DU97="Yes"),OFFSET('Hygiene Data'!$F$5,0,10*ROW('Hygiene Data'!F91)),NA())</f>
        <v>#N/A</v>
      </c>
      <c r="BG97" s="519" t="e">
        <f ca="1">+IF(AND(ISNUMBER(OFFSET('Hygiene Data'!$F$7,0,10*ROW('Hygiene Data'!F91))),'Data Summary'!DV97="Yes"),OFFSET('Hygiene Data'!$F$7,0,10*ROW('Hygiene Data'!F91)),NA())</f>
        <v>#N/A</v>
      </c>
      <c r="BH97" s="519" t="e">
        <f ca="1">+IF(AND(ISNUMBER(OFFSET('Hygiene Data'!$F$9,0,10*ROW('Hygiene Data'!F91))),'Data Summary'!DW97="Yes"),OFFSET('Hygiene Data'!$F$9,0,10*ROW('Hygiene Data'!F91)),NA())</f>
        <v>#N/A</v>
      </c>
      <c r="BI97" s="519" t="e">
        <f ca="1">+IF(AND(ISNUMBER(OFFSET('Hygiene Data'!$G$5,0,10*ROW('Hygiene Data'!G91))),'Data Summary'!DX97="Yes"),OFFSET('Hygiene Data'!$G$5,0,10*ROW('Hygiene Data'!G91)),NA())</f>
        <v>#N/A</v>
      </c>
      <c r="BJ97" s="519" t="e">
        <f ca="1">+IF(AND(ISNUMBER(OFFSET('Hygiene Data'!$G$7,0,10*ROW('Hygiene Data'!G91))),'Data Summary'!DY97="Yes"),OFFSET('Hygiene Data'!$G$7,0,10*ROW('Hygiene Data'!G91)),NA())</f>
        <v>#N/A</v>
      </c>
      <c r="BK97" s="519" t="e">
        <f ca="1">+IF(AND(ISNUMBER(OFFSET('Hygiene Data'!$G$9,0,10*ROW('Hygiene Data'!G91))),'Data Summary'!DZ97="Yes"),OFFSET('Hygiene Data'!$G$9,0,10*ROW('Hygiene Data'!G91)),NA())</f>
        <v>#N/A</v>
      </c>
      <c r="BL97" s="519" t="e">
        <f ca="1">+IF(AND(ISNUMBER(OFFSET('Hygiene Data'!$H$5,0,10*ROW('Hygiene Data'!H91))),'Data Summary'!EA97="Yes"),OFFSET('Hygiene Data'!$H$5,0,10*ROW('Hygiene Data'!H91)),NA())</f>
        <v>#N/A</v>
      </c>
      <c r="BM97" s="519" t="e">
        <f ca="1">+IF(AND(ISNUMBER(OFFSET('Hygiene Data'!$H$7,0,10*ROW('Hygiene Data'!H91))),'Data Summary'!EB97="Yes"),OFFSET('Hygiene Data'!$H$7,0,10*ROW('Hygiene Data'!H91)),NA())</f>
        <v>#N/A</v>
      </c>
      <c r="BN97" s="519" t="e">
        <f ca="1">+IF(AND(ISNUMBER(OFFSET('Hygiene Data'!$H$9,0,10*ROW('Hygiene Data'!H91))),'Data Summary'!EC97="Yes"),OFFSET('Hygiene Data'!$H$9,0,10*ROW('Hygiene Data'!H91)),NA())</f>
        <v>#N/A</v>
      </c>
      <c r="BO97" s="519" t="e">
        <f ca="1">+IF(AND(ISNUMBER(OFFSET('Hygiene Data'!$I$5,0,10*ROW('Hygiene Data'!I91))),'Data Summary'!ED97="Yes"),OFFSET('Hygiene Data'!$I$5,0,10*ROW('Hygiene Data'!I91)),NA())</f>
        <v>#N/A</v>
      </c>
      <c r="BP97" s="519" t="e">
        <f ca="1">+IF(AND(ISNUMBER(OFFSET('Hygiene Data'!$I$7,0,10*ROW('Hygiene Data'!I91))),'Data Summary'!EE97="Yes"),OFFSET('Hygiene Data'!$I$7,0,10*ROW('Hygiene Data'!I91)),NA())</f>
        <v>#N/A</v>
      </c>
      <c r="BQ97" s="519" t="e">
        <f ca="1">+IF(AND(ISNUMBER(OFFSET('Hygiene Data'!$I$9,0,10*ROW('Hygiene Data'!I91))),'Data Summary'!EF97="Yes"),OFFSET('Hygiene Data'!$I$9,0,10*ROW('Hygiene Data'!I91)),NA())</f>
        <v>#N/A</v>
      </c>
    </row>
    <row r="98" spans="1:69" x14ac:dyDescent="0.25">
      <c r="A98" s="515" t="e">
        <f ca="1">+RIGHT('Data Summary'!A98,LEN('Data Summary'!A98)-9)</f>
        <v>#VALUE!</v>
      </c>
      <c r="B98" s="489" t="str">
        <f ca="1">+IF(ISTEXT('Data Summary'!B98),'Data Summary'!B98,"")</f>
        <v/>
      </c>
      <c r="C98" s="516" t="e">
        <f ca="1">+VALUE('Data Summary'!C98)</f>
        <v>#VALUE!</v>
      </c>
      <c r="D98" s="517" t="e">
        <f ca="1">+IF(AND(ISNUMBER(OFFSET('Water Data'!$D$4,0,10*ROW('Water Data'!D92))),'Data Summary'!BS98="Yes"),100-OFFSET('Water Data'!$D$4,0,10*ROW('Water Data'!D92)),NA())</f>
        <v>#N/A</v>
      </c>
      <c r="E98" s="517" t="e">
        <f ca="1">+IF(AND(ISNUMBER(OFFSET('Water Data'!$D$6,0,10*ROW('Water Data'!D92))),'Data Summary'!BT98="Yes"),OFFSET('Water Data'!$D$6,0,10*ROW('Water Data'!D92)),NA())</f>
        <v>#N/A</v>
      </c>
      <c r="F98" s="517" t="e">
        <f ca="1">+IF(AND(ISNUMBER(OFFSET('Water Data'!$D$9,0,10*ROW('Water Data'!D92))),'Data Summary'!BU98="Yes"),OFFSET('Water Data'!$D$9,0,10*ROW('Water Data'!D92)),NA())</f>
        <v>#N/A</v>
      </c>
      <c r="G98" s="517" t="e">
        <f ca="1">+IF(AND(ISNUMBER(OFFSET('Water Data'!$E$4,0,10*ROW('Water Data'!E92))),'Data Summary'!BV98="Yes"),100-OFFSET('Water Data'!$E$4,0,10*ROW('Water Data'!E92)),NA())</f>
        <v>#N/A</v>
      </c>
      <c r="H98" s="517" t="e">
        <f ca="1">+IF(AND(ISNUMBER(OFFSET('Water Data'!$E$6,0,10*ROW('Water Data'!E92))),'Data Summary'!BW98="Yes"),OFFSET('Water Data'!$E$6,0,10*ROW('Water Data'!E92)),NA())</f>
        <v>#N/A</v>
      </c>
      <c r="I98" s="517" t="e">
        <f ca="1">+IF(AND(ISNUMBER(OFFSET('Water Data'!$E$9,0,10*ROW('Water Data'!E92))),'Data Summary'!BX98="Yes"),OFFSET('Water Data'!$E$9,0,10*ROW('Water Data'!E92)),NA())</f>
        <v>#N/A</v>
      </c>
      <c r="J98" s="517" t="e">
        <f ca="1">+IF(AND(ISNUMBER(OFFSET('Water Data'!$F$4,0,10*ROW('Water Data'!F92))),'Data Summary'!BY98="Yes"),100-OFFSET('Water Data'!$F$4,0,10*ROW('Water Data'!F92)),NA())</f>
        <v>#N/A</v>
      </c>
      <c r="K98" s="517" t="e">
        <f ca="1">+IF(AND(ISNUMBER(OFFSET('Water Data'!$F$6,0,10*ROW('Water Data'!F92))),'Data Summary'!BZ98="Yes"),OFFSET('Water Data'!$F$6,0,10*ROW('Water Data'!F92)),NA())</f>
        <v>#N/A</v>
      </c>
      <c r="L98" s="517" t="e">
        <f ca="1">+IF(AND(ISNUMBER(OFFSET('Water Data'!$F$9,0,10*ROW('Water Data'!F92))),'Data Summary'!CA98="Yes"),OFFSET('Water Data'!$F$9,0,10*ROW('Water Data'!F92)),NA())</f>
        <v>#N/A</v>
      </c>
      <c r="M98" s="517" t="e">
        <f ca="1">+IF(AND(ISNUMBER(OFFSET('Water Data'!$G$4,0,10*ROW('Water Data'!G92))),'Data Summary'!CB98="Yes"),100-OFFSET('Water Data'!$G$4,0,10*ROW('Water Data'!G92)),NA())</f>
        <v>#N/A</v>
      </c>
      <c r="N98" s="517" t="e">
        <f ca="1">+IF(AND(ISNUMBER(OFFSET('Water Data'!$G$6,0,10*ROW('Water Data'!G92))),'Data Summary'!CC98="Yes"),OFFSET('Water Data'!$G$6,0,10*ROW('Water Data'!G92)),NA())</f>
        <v>#N/A</v>
      </c>
      <c r="O98" s="517" t="e">
        <f ca="1">+IF(AND(ISNUMBER(OFFSET('Water Data'!$G$9,0,10*ROW('Water Data'!G92))),'Data Summary'!CD98="Yes"),OFFSET('Water Data'!$G$9,0,10*ROW('Water Data'!G92)),NA())</f>
        <v>#N/A</v>
      </c>
      <c r="P98" s="517" t="e">
        <f ca="1">+IF(AND(ISNUMBER(OFFSET('Water Data'!$H$4,0,10*ROW('Water Data'!H92))),'Data Summary'!CE98="Yes"),100-OFFSET('Water Data'!$H$4,0,10*ROW('Water Data'!H92)),NA())</f>
        <v>#N/A</v>
      </c>
      <c r="Q98" s="517" t="e">
        <f ca="1">+IF(AND(ISNUMBER(OFFSET('Water Data'!$H$6,0,10*ROW('Water Data'!H92))),'Data Summary'!CF98="Yes"),OFFSET('Water Data'!$H$6,0,10*ROW('Water Data'!H92)),NA())</f>
        <v>#N/A</v>
      </c>
      <c r="R98" s="517" t="e">
        <f ca="1">+IF(AND(ISNUMBER(OFFSET('Water Data'!$H$9,0,10*ROW('Water Data'!H92))),'Data Summary'!CG98="Yes"),OFFSET('Water Data'!$H$9,0,10*ROW('Water Data'!H92)),NA())</f>
        <v>#N/A</v>
      </c>
      <c r="S98" s="517" t="e">
        <f ca="1">+IF(AND(ISNUMBER(OFFSET('Water Data'!$I$4,0,10*ROW('Water Data'!I92))),'Data Summary'!CH98="Yes"),100-OFFSET('Water Data'!$I$4,0,10*ROW('Water Data'!I92)),NA())</f>
        <v>#N/A</v>
      </c>
      <c r="T98" s="517" t="e">
        <f ca="1">+IF(AND(ISNUMBER(OFFSET('Water Data'!$I$6,0,10*ROW('Water Data'!I92))),'Data Summary'!CI98="Yes"),OFFSET('Water Data'!$I$6,0,10*ROW('Water Data'!I92)),NA())</f>
        <v>#N/A</v>
      </c>
      <c r="U98" s="517" t="e">
        <f ca="1">+IF(AND(ISNUMBER(OFFSET('Water Data'!$I$9,0,10*ROW('Water Data'!I92))),'Data Summary'!CJ98="Yes"),OFFSET('Water Data'!$I$9,0,10*ROW('Water Data'!I92)),NA())</f>
        <v>#N/A</v>
      </c>
      <c r="V98" s="518" t="e">
        <f ca="1">+IF(AND(ISNUMBER(OFFSET('Sanitation Data'!$D$4,0,10*ROW('Sanitation Data'!D92))),'Data Summary'!CK98="Yes"),100-OFFSET('Sanitation Data'!$D$4,0,10*ROW('Sanitation Data'!D92)),NA())</f>
        <v>#N/A</v>
      </c>
      <c r="W98" s="518" t="e">
        <f ca="1">+IF(AND(ISNUMBER(OFFSET('Sanitation Data'!$D$6,0,10*ROW('Sanitation Data'!D92))),'Data Summary'!CL98="Yes"),OFFSET('Sanitation Data'!$D$6,0,10*ROW('Sanitation Data'!D92)),NA())</f>
        <v>#N/A</v>
      </c>
      <c r="X98" s="518" t="e">
        <f ca="1">+IF(AND(ISNUMBER(OFFSET('Sanitation Data'!$D$10,0,10*ROW('Sanitation Data'!D92))),'Data Summary'!CM98="Yes"),OFFSET('Sanitation Data'!$D$10,0,10*ROW('Sanitation Data'!D92)),NA())</f>
        <v>#N/A</v>
      </c>
      <c r="Y98" s="518" t="e">
        <f ca="1">+IF(AND(ISNUMBER(OFFSET('Sanitation Data'!$D$11,0,10*ROW('Sanitation Data'!D92))),'Data Summary'!CN98="Yes"),OFFSET('Sanitation Data'!$D$11,0,10*ROW('Sanitation Data'!D92)),NA())</f>
        <v>#N/A</v>
      </c>
      <c r="Z98" s="518" t="e">
        <f ca="1">+IF(AND(ISNUMBER(OFFSET('Sanitation Data'!$D$12,0,10*ROW('Sanitation Data'!D92))),'Data Summary'!CO98="Yes"),OFFSET('Sanitation Data'!$D$12,0,10*ROW('Sanitation Data'!D92)),NA())</f>
        <v>#N/A</v>
      </c>
      <c r="AA98" s="518" t="e">
        <f ca="1">+IF(AND(ISNUMBER(OFFSET('Sanitation Data'!$E$4,0,10*ROW('Sanitation Data'!E92))),'Data Summary'!CP98="Yes"),100-OFFSET('Sanitation Data'!$E$4,0,10*ROW('Sanitation Data'!E92)),NA())</f>
        <v>#N/A</v>
      </c>
      <c r="AB98" s="518" t="e">
        <f ca="1">+IF(AND(ISNUMBER(OFFSET('Sanitation Data'!$E$6,0,10*ROW('Sanitation Data'!E92))),'Data Summary'!CQ98="Yes"),OFFSET('Sanitation Data'!$E$6,0,10*ROW('Sanitation Data'!E92)),NA())</f>
        <v>#N/A</v>
      </c>
      <c r="AC98" s="518" t="e">
        <f ca="1">+IF(AND(ISNUMBER(OFFSET('Sanitation Data'!$E$10,0,10*ROW('Sanitation Data'!E92))),'Data Summary'!CR98="Yes"),OFFSET('Sanitation Data'!$E$10,0,10*ROW('Sanitation Data'!E92)),NA())</f>
        <v>#N/A</v>
      </c>
      <c r="AD98" s="518" t="e">
        <f ca="1">+IF(AND(ISNUMBER(OFFSET('Sanitation Data'!$E$11,0,10*ROW('Sanitation Data'!E92))),'Data Summary'!CS98="Yes"),OFFSET('Sanitation Data'!$E$11,0,10*ROW('Sanitation Data'!E92)),NA())</f>
        <v>#N/A</v>
      </c>
      <c r="AE98" s="518" t="e">
        <f ca="1">+IF(AND(ISNUMBER(OFFSET('Sanitation Data'!$E$12,0,10*ROW('Sanitation Data'!E92))),'Data Summary'!CT98="Yes"),OFFSET('Sanitation Data'!$E$12,0,10*ROW('Sanitation Data'!E92)),NA())</f>
        <v>#N/A</v>
      </c>
      <c r="AF98" s="518" t="e">
        <f ca="1">+IF(AND(ISNUMBER(OFFSET('Sanitation Data'!$F$4,0,10*ROW('Sanitation Data'!F92))),'Data Summary'!CU98="Yes"),100-OFFSET('Sanitation Data'!$F$4,0,10*ROW('Sanitation Data'!F92)),NA())</f>
        <v>#N/A</v>
      </c>
      <c r="AG98" s="518" t="e">
        <f ca="1">+IF(AND(ISNUMBER(OFFSET('Sanitation Data'!$F$6,0,10*ROW('Sanitation Data'!F92))),'Data Summary'!CV98="Yes"),OFFSET('Sanitation Data'!$F$6,0,10*ROW('Sanitation Data'!F92)),NA())</f>
        <v>#N/A</v>
      </c>
      <c r="AH98" s="518" t="e">
        <f ca="1">+IF(AND(ISNUMBER(OFFSET('Sanitation Data'!$F$10,0,10*ROW('Sanitation Data'!F92))),'Data Summary'!CW98="Yes"),OFFSET('Sanitation Data'!$F$10,0,10*ROW('Sanitation Data'!F92)),NA())</f>
        <v>#N/A</v>
      </c>
      <c r="AI98" s="518" t="e">
        <f ca="1">+IF(AND(ISNUMBER(OFFSET('Sanitation Data'!$F$11,0,10*ROW('Sanitation Data'!F92))),'Data Summary'!CX98="Yes"),OFFSET('Sanitation Data'!$F$11,0,10*ROW('Sanitation Data'!F92)),NA())</f>
        <v>#N/A</v>
      </c>
      <c r="AJ98" s="518" t="e">
        <f ca="1">+IF(AND(ISNUMBER(OFFSET('Sanitation Data'!$F$12,0,10*ROW('Sanitation Data'!F92))),'Data Summary'!CY98="Yes"),OFFSET('Sanitation Data'!$F$12,0,10*ROW('Sanitation Data'!F92)),NA())</f>
        <v>#N/A</v>
      </c>
      <c r="AK98" s="518" t="e">
        <f ca="1">+IF(AND(ISNUMBER(OFFSET('Sanitation Data'!$G$4,0,10*ROW('Sanitation Data'!G92))),'Data Summary'!CZ98="Yes"),100-OFFSET('Sanitation Data'!$G$4,0,10*ROW('Sanitation Data'!G92)),NA())</f>
        <v>#N/A</v>
      </c>
      <c r="AL98" s="518" t="e">
        <f ca="1">+IF(AND(ISNUMBER(OFFSET('Sanitation Data'!$G$6,0,10*ROW('Sanitation Data'!G92))),'Data Summary'!DA98="Yes"),OFFSET('Sanitation Data'!$G$6,0,10*ROW('Sanitation Data'!G92)),NA())</f>
        <v>#N/A</v>
      </c>
      <c r="AM98" s="518" t="e">
        <f ca="1">+IF(AND(ISNUMBER(OFFSET('Sanitation Data'!$G$10,0,10*ROW('Sanitation Data'!G92))),'Data Summary'!DB98="Yes"),OFFSET('Sanitation Data'!$G$10,0,10*ROW('Sanitation Data'!G92)),NA())</f>
        <v>#N/A</v>
      </c>
      <c r="AN98" s="518" t="e">
        <f ca="1">+IF(AND(ISNUMBER(OFFSET('Sanitation Data'!$G$11,0,10*ROW('Sanitation Data'!G92))),'Data Summary'!DC98="Yes"),OFFSET('Sanitation Data'!$G$11,0,10*ROW('Sanitation Data'!G92)),NA())</f>
        <v>#N/A</v>
      </c>
      <c r="AO98" s="518" t="e">
        <f ca="1">+IF(AND(ISNUMBER(OFFSET('Sanitation Data'!$G$12,0,10*ROW('Sanitation Data'!G92))),'Data Summary'!DD98="Yes"),OFFSET('Sanitation Data'!$G$12,0,10*ROW('Sanitation Data'!G92)),NA())</f>
        <v>#N/A</v>
      </c>
      <c r="AP98" s="518" t="e">
        <f ca="1">+IF(AND(ISNUMBER(OFFSET('Sanitation Data'!$H$4,0,10*ROW('Sanitation Data'!H92))),'Data Summary'!DE98="Yes"),100-OFFSET('Sanitation Data'!$H$4,0,10*ROW('Sanitation Data'!H92)),NA())</f>
        <v>#N/A</v>
      </c>
      <c r="AQ98" s="518" t="e">
        <f ca="1">+IF(AND(ISNUMBER(OFFSET('Sanitation Data'!$H$6,0,10*ROW('Sanitation Data'!H92))),'Data Summary'!DF98="Yes"),OFFSET('Sanitation Data'!$H$6,0,10*ROW('Sanitation Data'!H92)),NA())</f>
        <v>#N/A</v>
      </c>
      <c r="AR98" s="518" t="e">
        <f ca="1">+IF(AND(ISNUMBER(OFFSET('Sanitation Data'!$H$10,0,10*ROW('Sanitation Data'!H92))),'Data Summary'!DG98="Yes"),OFFSET('Sanitation Data'!$H$10,0,10*ROW('Sanitation Data'!H92)),NA())</f>
        <v>#N/A</v>
      </c>
      <c r="AS98" s="518" t="e">
        <f ca="1">+IF(AND(ISNUMBER(OFFSET('Sanitation Data'!$H$11,0,10*ROW('Sanitation Data'!H92))),'Data Summary'!DH98="Yes"),OFFSET('Sanitation Data'!$H$11,0,10*ROW('Sanitation Data'!H92)),NA())</f>
        <v>#N/A</v>
      </c>
      <c r="AT98" s="518" t="e">
        <f ca="1">+IF(AND(ISNUMBER(OFFSET('Sanitation Data'!$H$12,0,10*ROW('Sanitation Data'!H92))),'Data Summary'!DI98="Yes"),OFFSET('Sanitation Data'!$H$12,0,10*ROW('Sanitation Data'!H92)),NA())</f>
        <v>#N/A</v>
      </c>
      <c r="AU98" s="518" t="e">
        <f ca="1">+IF(AND(ISNUMBER(OFFSET('Sanitation Data'!$I$4,0,10*ROW('Sanitation Data'!I92))),'Data Summary'!DJ98="Yes"),100-OFFSET('Sanitation Data'!$I$4,0,10*ROW('Sanitation Data'!I92)),NA())</f>
        <v>#N/A</v>
      </c>
      <c r="AV98" s="518" t="e">
        <f ca="1">+IF(AND(ISNUMBER(OFFSET('Sanitation Data'!$I$6,0,10*ROW('Sanitation Data'!I92))),'Data Summary'!DK98="Yes"),OFFSET('Sanitation Data'!$I$6,0,10*ROW('Sanitation Data'!I92)),NA())</f>
        <v>#N/A</v>
      </c>
      <c r="AW98" s="518" t="e">
        <f ca="1">+IF(AND(ISNUMBER(OFFSET('Sanitation Data'!$I$10,0,10*ROW('Sanitation Data'!I92))),'Data Summary'!DL98="Yes"),OFFSET('Sanitation Data'!$I$10,0,10*ROW('Sanitation Data'!I92)),NA())</f>
        <v>#N/A</v>
      </c>
      <c r="AX98" s="518" t="e">
        <f ca="1">+IF(AND(ISNUMBER(OFFSET('Sanitation Data'!$I$11,0,10*ROW('Sanitation Data'!I92))),'Data Summary'!DM98="Yes"),OFFSET('Sanitation Data'!$I$11,0,10*ROW('Sanitation Data'!I92)),NA())</f>
        <v>#N/A</v>
      </c>
      <c r="AY98" s="518" t="e">
        <f ca="1">+IF(AND(ISNUMBER(OFFSET('Sanitation Data'!$I$12,0,10*ROW('Sanitation Data'!I92))),'Data Summary'!DN98="Yes"),OFFSET('Sanitation Data'!$I$12,0,10*ROW('Sanitation Data'!I92)),NA())</f>
        <v>#N/A</v>
      </c>
      <c r="AZ98" s="519" t="e">
        <f ca="1">+IF(AND(ISNUMBER(OFFSET('Hygiene Data'!$D$5,0,10*ROW('Hygiene Data'!D92))),'Data Summary'!DO98="Yes"),OFFSET('Hygiene Data'!$D$5,0,10*ROW('Hygiene Data'!D92)),NA())</f>
        <v>#N/A</v>
      </c>
      <c r="BA98" s="519" t="e">
        <f ca="1">+IF(AND(ISNUMBER(OFFSET('Hygiene Data'!$D$7,0,10*ROW('Hygiene Data'!D92))),'Data Summary'!DP98="Yes"),OFFSET('Hygiene Data'!$D$7,0,10*ROW('Hygiene Data'!D92)),NA())</f>
        <v>#N/A</v>
      </c>
      <c r="BB98" s="519" t="e">
        <f ca="1">+IF(AND(ISNUMBER(OFFSET('Hygiene Data'!$D$9,0,10*ROW('Hygiene Data'!D92))),'Data Summary'!DQ98="Yes"),OFFSET('Hygiene Data'!$D$9,0,10*ROW('Hygiene Data'!D92)),NA())</f>
        <v>#N/A</v>
      </c>
      <c r="BC98" s="519" t="e">
        <f ca="1">+IF(AND(ISNUMBER(OFFSET('Hygiene Data'!$E$5,0,10*ROW('Hygiene Data'!E92))),'Data Summary'!DR98="Yes"),OFFSET('Hygiene Data'!$E$5,0,10*ROW('Hygiene Data'!E92)),NA())</f>
        <v>#N/A</v>
      </c>
      <c r="BD98" s="519" t="e">
        <f ca="1">+IF(AND(ISNUMBER(OFFSET('Hygiene Data'!$E$7,0,10*ROW('Hygiene Data'!E92))),'Data Summary'!DS98="Yes"),OFFSET('Hygiene Data'!$E$7,0,10*ROW('Hygiene Data'!E92)),NA())</f>
        <v>#N/A</v>
      </c>
      <c r="BE98" s="519" t="e">
        <f ca="1">+IF(AND(ISNUMBER(OFFSET('Hygiene Data'!$E$9,0,10*ROW('Hygiene Data'!E92))),'Data Summary'!DT98="Yes"),OFFSET('Hygiene Data'!$E$9,0,10*ROW('Hygiene Data'!E92)),NA())</f>
        <v>#N/A</v>
      </c>
      <c r="BF98" s="519" t="e">
        <f ca="1">+IF(AND(ISNUMBER(OFFSET('Hygiene Data'!$F$5,0,10*ROW('Hygiene Data'!F92))),'Data Summary'!DU98="Yes"),OFFSET('Hygiene Data'!$F$5,0,10*ROW('Hygiene Data'!F92)),NA())</f>
        <v>#N/A</v>
      </c>
      <c r="BG98" s="519" t="e">
        <f ca="1">+IF(AND(ISNUMBER(OFFSET('Hygiene Data'!$F$7,0,10*ROW('Hygiene Data'!F92))),'Data Summary'!DV98="Yes"),OFFSET('Hygiene Data'!$F$7,0,10*ROW('Hygiene Data'!F92)),NA())</f>
        <v>#N/A</v>
      </c>
      <c r="BH98" s="519" t="e">
        <f ca="1">+IF(AND(ISNUMBER(OFFSET('Hygiene Data'!$F$9,0,10*ROW('Hygiene Data'!F92))),'Data Summary'!DW98="Yes"),OFFSET('Hygiene Data'!$F$9,0,10*ROW('Hygiene Data'!F92)),NA())</f>
        <v>#N/A</v>
      </c>
      <c r="BI98" s="519" t="e">
        <f ca="1">+IF(AND(ISNUMBER(OFFSET('Hygiene Data'!$G$5,0,10*ROW('Hygiene Data'!G92))),'Data Summary'!DX98="Yes"),OFFSET('Hygiene Data'!$G$5,0,10*ROW('Hygiene Data'!G92)),NA())</f>
        <v>#N/A</v>
      </c>
      <c r="BJ98" s="519" t="e">
        <f ca="1">+IF(AND(ISNUMBER(OFFSET('Hygiene Data'!$G$7,0,10*ROW('Hygiene Data'!G92))),'Data Summary'!DY98="Yes"),OFFSET('Hygiene Data'!$G$7,0,10*ROW('Hygiene Data'!G92)),NA())</f>
        <v>#N/A</v>
      </c>
      <c r="BK98" s="519" t="e">
        <f ca="1">+IF(AND(ISNUMBER(OFFSET('Hygiene Data'!$G$9,0,10*ROW('Hygiene Data'!G92))),'Data Summary'!DZ98="Yes"),OFFSET('Hygiene Data'!$G$9,0,10*ROW('Hygiene Data'!G92)),NA())</f>
        <v>#N/A</v>
      </c>
      <c r="BL98" s="519" t="e">
        <f ca="1">+IF(AND(ISNUMBER(OFFSET('Hygiene Data'!$H$5,0,10*ROW('Hygiene Data'!H92))),'Data Summary'!EA98="Yes"),OFFSET('Hygiene Data'!$H$5,0,10*ROW('Hygiene Data'!H92)),NA())</f>
        <v>#N/A</v>
      </c>
      <c r="BM98" s="519" t="e">
        <f ca="1">+IF(AND(ISNUMBER(OFFSET('Hygiene Data'!$H$7,0,10*ROW('Hygiene Data'!H92))),'Data Summary'!EB98="Yes"),OFFSET('Hygiene Data'!$H$7,0,10*ROW('Hygiene Data'!H92)),NA())</f>
        <v>#N/A</v>
      </c>
      <c r="BN98" s="519" t="e">
        <f ca="1">+IF(AND(ISNUMBER(OFFSET('Hygiene Data'!$H$9,0,10*ROW('Hygiene Data'!H92))),'Data Summary'!EC98="Yes"),OFFSET('Hygiene Data'!$H$9,0,10*ROW('Hygiene Data'!H92)),NA())</f>
        <v>#N/A</v>
      </c>
      <c r="BO98" s="519" t="e">
        <f ca="1">+IF(AND(ISNUMBER(OFFSET('Hygiene Data'!$I$5,0,10*ROW('Hygiene Data'!I92))),'Data Summary'!ED98="Yes"),OFFSET('Hygiene Data'!$I$5,0,10*ROW('Hygiene Data'!I92)),NA())</f>
        <v>#N/A</v>
      </c>
      <c r="BP98" s="519" t="e">
        <f ca="1">+IF(AND(ISNUMBER(OFFSET('Hygiene Data'!$I$7,0,10*ROW('Hygiene Data'!I92))),'Data Summary'!EE98="Yes"),OFFSET('Hygiene Data'!$I$7,0,10*ROW('Hygiene Data'!I92)),NA())</f>
        <v>#N/A</v>
      </c>
      <c r="BQ98" s="519" t="e">
        <f ca="1">+IF(AND(ISNUMBER(OFFSET('Hygiene Data'!$I$9,0,10*ROW('Hygiene Data'!I92))),'Data Summary'!EF98="Yes"),OFFSET('Hygiene Data'!$I$9,0,10*ROW('Hygiene Data'!I92)),NA())</f>
        <v>#N/A</v>
      </c>
    </row>
    <row r="99" spans="1:69" x14ac:dyDescent="0.25">
      <c r="A99" s="515" t="e">
        <f ca="1">+RIGHT('Data Summary'!A99,LEN('Data Summary'!A99)-9)</f>
        <v>#VALUE!</v>
      </c>
      <c r="B99" s="489" t="str">
        <f ca="1">+IF(ISTEXT('Data Summary'!B99),'Data Summary'!B99,"")</f>
        <v/>
      </c>
      <c r="C99" s="516" t="e">
        <f ca="1">+VALUE('Data Summary'!C99)</f>
        <v>#VALUE!</v>
      </c>
      <c r="D99" s="517" t="e">
        <f ca="1">+IF(AND(ISNUMBER(OFFSET('Water Data'!$D$4,0,10*ROW('Water Data'!D93))),'Data Summary'!BS99="Yes"),100-OFFSET('Water Data'!$D$4,0,10*ROW('Water Data'!D93)),NA())</f>
        <v>#N/A</v>
      </c>
      <c r="E99" s="517" t="e">
        <f ca="1">+IF(AND(ISNUMBER(OFFSET('Water Data'!$D$6,0,10*ROW('Water Data'!D93))),'Data Summary'!BT99="Yes"),OFFSET('Water Data'!$D$6,0,10*ROW('Water Data'!D93)),NA())</f>
        <v>#N/A</v>
      </c>
      <c r="F99" s="517" t="e">
        <f ca="1">+IF(AND(ISNUMBER(OFFSET('Water Data'!$D$9,0,10*ROW('Water Data'!D93))),'Data Summary'!BU99="Yes"),OFFSET('Water Data'!$D$9,0,10*ROW('Water Data'!D93)),NA())</f>
        <v>#N/A</v>
      </c>
      <c r="G99" s="517" t="e">
        <f ca="1">+IF(AND(ISNUMBER(OFFSET('Water Data'!$E$4,0,10*ROW('Water Data'!E93))),'Data Summary'!BV99="Yes"),100-OFFSET('Water Data'!$E$4,0,10*ROW('Water Data'!E93)),NA())</f>
        <v>#N/A</v>
      </c>
      <c r="H99" s="517" t="e">
        <f ca="1">+IF(AND(ISNUMBER(OFFSET('Water Data'!$E$6,0,10*ROW('Water Data'!E93))),'Data Summary'!BW99="Yes"),OFFSET('Water Data'!$E$6,0,10*ROW('Water Data'!E93)),NA())</f>
        <v>#N/A</v>
      </c>
      <c r="I99" s="517" t="e">
        <f ca="1">+IF(AND(ISNUMBER(OFFSET('Water Data'!$E$9,0,10*ROW('Water Data'!E93))),'Data Summary'!BX99="Yes"),OFFSET('Water Data'!$E$9,0,10*ROW('Water Data'!E93)),NA())</f>
        <v>#N/A</v>
      </c>
      <c r="J99" s="517" t="e">
        <f ca="1">+IF(AND(ISNUMBER(OFFSET('Water Data'!$F$4,0,10*ROW('Water Data'!F93))),'Data Summary'!BY99="Yes"),100-OFFSET('Water Data'!$F$4,0,10*ROW('Water Data'!F93)),NA())</f>
        <v>#N/A</v>
      </c>
      <c r="K99" s="517" t="e">
        <f ca="1">+IF(AND(ISNUMBER(OFFSET('Water Data'!$F$6,0,10*ROW('Water Data'!F93))),'Data Summary'!BZ99="Yes"),OFFSET('Water Data'!$F$6,0,10*ROW('Water Data'!F93)),NA())</f>
        <v>#N/A</v>
      </c>
      <c r="L99" s="517" t="e">
        <f ca="1">+IF(AND(ISNUMBER(OFFSET('Water Data'!$F$9,0,10*ROW('Water Data'!F93))),'Data Summary'!CA99="Yes"),OFFSET('Water Data'!$F$9,0,10*ROW('Water Data'!F93)),NA())</f>
        <v>#N/A</v>
      </c>
      <c r="M99" s="517" t="e">
        <f ca="1">+IF(AND(ISNUMBER(OFFSET('Water Data'!$G$4,0,10*ROW('Water Data'!G93))),'Data Summary'!CB99="Yes"),100-OFFSET('Water Data'!$G$4,0,10*ROW('Water Data'!G93)),NA())</f>
        <v>#N/A</v>
      </c>
      <c r="N99" s="517" t="e">
        <f ca="1">+IF(AND(ISNUMBER(OFFSET('Water Data'!$G$6,0,10*ROW('Water Data'!G93))),'Data Summary'!CC99="Yes"),OFFSET('Water Data'!$G$6,0,10*ROW('Water Data'!G93)),NA())</f>
        <v>#N/A</v>
      </c>
      <c r="O99" s="517" t="e">
        <f ca="1">+IF(AND(ISNUMBER(OFFSET('Water Data'!$G$9,0,10*ROW('Water Data'!G93))),'Data Summary'!CD99="Yes"),OFFSET('Water Data'!$G$9,0,10*ROW('Water Data'!G93)),NA())</f>
        <v>#N/A</v>
      </c>
      <c r="P99" s="517" t="e">
        <f ca="1">+IF(AND(ISNUMBER(OFFSET('Water Data'!$H$4,0,10*ROW('Water Data'!H93))),'Data Summary'!CE99="Yes"),100-OFFSET('Water Data'!$H$4,0,10*ROW('Water Data'!H93)),NA())</f>
        <v>#N/A</v>
      </c>
      <c r="Q99" s="517" t="e">
        <f ca="1">+IF(AND(ISNUMBER(OFFSET('Water Data'!$H$6,0,10*ROW('Water Data'!H93))),'Data Summary'!CF99="Yes"),OFFSET('Water Data'!$H$6,0,10*ROW('Water Data'!H93)),NA())</f>
        <v>#N/A</v>
      </c>
      <c r="R99" s="517" t="e">
        <f ca="1">+IF(AND(ISNUMBER(OFFSET('Water Data'!$H$9,0,10*ROW('Water Data'!H93))),'Data Summary'!CG99="Yes"),OFFSET('Water Data'!$H$9,0,10*ROW('Water Data'!H93)),NA())</f>
        <v>#N/A</v>
      </c>
      <c r="S99" s="517" t="e">
        <f ca="1">+IF(AND(ISNUMBER(OFFSET('Water Data'!$I$4,0,10*ROW('Water Data'!I93))),'Data Summary'!CH99="Yes"),100-OFFSET('Water Data'!$I$4,0,10*ROW('Water Data'!I93)),NA())</f>
        <v>#N/A</v>
      </c>
      <c r="T99" s="517" t="e">
        <f ca="1">+IF(AND(ISNUMBER(OFFSET('Water Data'!$I$6,0,10*ROW('Water Data'!I93))),'Data Summary'!CI99="Yes"),OFFSET('Water Data'!$I$6,0,10*ROW('Water Data'!I93)),NA())</f>
        <v>#N/A</v>
      </c>
      <c r="U99" s="517" t="e">
        <f ca="1">+IF(AND(ISNUMBER(OFFSET('Water Data'!$I$9,0,10*ROW('Water Data'!I93))),'Data Summary'!CJ99="Yes"),OFFSET('Water Data'!$I$9,0,10*ROW('Water Data'!I93)),NA())</f>
        <v>#N/A</v>
      </c>
      <c r="V99" s="518" t="e">
        <f ca="1">+IF(AND(ISNUMBER(OFFSET('Sanitation Data'!$D$4,0,10*ROW('Sanitation Data'!D93))),'Data Summary'!CK99="Yes"),100-OFFSET('Sanitation Data'!$D$4,0,10*ROW('Sanitation Data'!D93)),NA())</f>
        <v>#N/A</v>
      </c>
      <c r="W99" s="518" t="e">
        <f ca="1">+IF(AND(ISNUMBER(OFFSET('Sanitation Data'!$D$6,0,10*ROW('Sanitation Data'!D93))),'Data Summary'!CL99="Yes"),OFFSET('Sanitation Data'!$D$6,0,10*ROW('Sanitation Data'!D93)),NA())</f>
        <v>#N/A</v>
      </c>
      <c r="X99" s="518" t="e">
        <f ca="1">+IF(AND(ISNUMBER(OFFSET('Sanitation Data'!$D$10,0,10*ROW('Sanitation Data'!D93))),'Data Summary'!CM99="Yes"),OFFSET('Sanitation Data'!$D$10,0,10*ROW('Sanitation Data'!D93)),NA())</f>
        <v>#N/A</v>
      </c>
      <c r="Y99" s="518" t="e">
        <f ca="1">+IF(AND(ISNUMBER(OFFSET('Sanitation Data'!$D$11,0,10*ROW('Sanitation Data'!D93))),'Data Summary'!CN99="Yes"),OFFSET('Sanitation Data'!$D$11,0,10*ROW('Sanitation Data'!D93)),NA())</f>
        <v>#N/A</v>
      </c>
      <c r="Z99" s="518" t="e">
        <f ca="1">+IF(AND(ISNUMBER(OFFSET('Sanitation Data'!$D$12,0,10*ROW('Sanitation Data'!D93))),'Data Summary'!CO99="Yes"),OFFSET('Sanitation Data'!$D$12,0,10*ROW('Sanitation Data'!D93)),NA())</f>
        <v>#N/A</v>
      </c>
      <c r="AA99" s="518" t="e">
        <f ca="1">+IF(AND(ISNUMBER(OFFSET('Sanitation Data'!$E$4,0,10*ROW('Sanitation Data'!E93))),'Data Summary'!CP99="Yes"),100-OFFSET('Sanitation Data'!$E$4,0,10*ROW('Sanitation Data'!E93)),NA())</f>
        <v>#N/A</v>
      </c>
      <c r="AB99" s="518" t="e">
        <f ca="1">+IF(AND(ISNUMBER(OFFSET('Sanitation Data'!$E$6,0,10*ROW('Sanitation Data'!E93))),'Data Summary'!CQ99="Yes"),OFFSET('Sanitation Data'!$E$6,0,10*ROW('Sanitation Data'!E93)),NA())</f>
        <v>#N/A</v>
      </c>
      <c r="AC99" s="518" t="e">
        <f ca="1">+IF(AND(ISNUMBER(OFFSET('Sanitation Data'!$E$10,0,10*ROW('Sanitation Data'!E93))),'Data Summary'!CR99="Yes"),OFFSET('Sanitation Data'!$E$10,0,10*ROW('Sanitation Data'!E93)),NA())</f>
        <v>#N/A</v>
      </c>
      <c r="AD99" s="518" t="e">
        <f ca="1">+IF(AND(ISNUMBER(OFFSET('Sanitation Data'!$E$11,0,10*ROW('Sanitation Data'!E93))),'Data Summary'!CS99="Yes"),OFFSET('Sanitation Data'!$E$11,0,10*ROW('Sanitation Data'!E93)),NA())</f>
        <v>#N/A</v>
      </c>
      <c r="AE99" s="518" t="e">
        <f ca="1">+IF(AND(ISNUMBER(OFFSET('Sanitation Data'!$E$12,0,10*ROW('Sanitation Data'!E93))),'Data Summary'!CT99="Yes"),OFFSET('Sanitation Data'!$E$12,0,10*ROW('Sanitation Data'!E93)),NA())</f>
        <v>#N/A</v>
      </c>
      <c r="AF99" s="518" t="e">
        <f ca="1">+IF(AND(ISNUMBER(OFFSET('Sanitation Data'!$F$4,0,10*ROW('Sanitation Data'!F93))),'Data Summary'!CU99="Yes"),100-OFFSET('Sanitation Data'!$F$4,0,10*ROW('Sanitation Data'!F93)),NA())</f>
        <v>#N/A</v>
      </c>
      <c r="AG99" s="518" t="e">
        <f ca="1">+IF(AND(ISNUMBER(OFFSET('Sanitation Data'!$F$6,0,10*ROW('Sanitation Data'!F93))),'Data Summary'!CV99="Yes"),OFFSET('Sanitation Data'!$F$6,0,10*ROW('Sanitation Data'!F93)),NA())</f>
        <v>#N/A</v>
      </c>
      <c r="AH99" s="518" t="e">
        <f ca="1">+IF(AND(ISNUMBER(OFFSET('Sanitation Data'!$F$10,0,10*ROW('Sanitation Data'!F93))),'Data Summary'!CW99="Yes"),OFFSET('Sanitation Data'!$F$10,0,10*ROW('Sanitation Data'!F93)),NA())</f>
        <v>#N/A</v>
      </c>
      <c r="AI99" s="518" t="e">
        <f ca="1">+IF(AND(ISNUMBER(OFFSET('Sanitation Data'!$F$11,0,10*ROW('Sanitation Data'!F93))),'Data Summary'!CX99="Yes"),OFFSET('Sanitation Data'!$F$11,0,10*ROW('Sanitation Data'!F93)),NA())</f>
        <v>#N/A</v>
      </c>
      <c r="AJ99" s="518" t="e">
        <f ca="1">+IF(AND(ISNUMBER(OFFSET('Sanitation Data'!$F$12,0,10*ROW('Sanitation Data'!F93))),'Data Summary'!CY99="Yes"),OFFSET('Sanitation Data'!$F$12,0,10*ROW('Sanitation Data'!F93)),NA())</f>
        <v>#N/A</v>
      </c>
      <c r="AK99" s="518" t="e">
        <f ca="1">+IF(AND(ISNUMBER(OFFSET('Sanitation Data'!$G$4,0,10*ROW('Sanitation Data'!G93))),'Data Summary'!CZ99="Yes"),100-OFFSET('Sanitation Data'!$G$4,0,10*ROW('Sanitation Data'!G93)),NA())</f>
        <v>#N/A</v>
      </c>
      <c r="AL99" s="518" t="e">
        <f ca="1">+IF(AND(ISNUMBER(OFFSET('Sanitation Data'!$G$6,0,10*ROW('Sanitation Data'!G93))),'Data Summary'!DA99="Yes"),OFFSET('Sanitation Data'!$G$6,0,10*ROW('Sanitation Data'!G93)),NA())</f>
        <v>#N/A</v>
      </c>
      <c r="AM99" s="518" t="e">
        <f ca="1">+IF(AND(ISNUMBER(OFFSET('Sanitation Data'!$G$10,0,10*ROW('Sanitation Data'!G93))),'Data Summary'!DB99="Yes"),OFFSET('Sanitation Data'!$G$10,0,10*ROW('Sanitation Data'!G93)),NA())</f>
        <v>#N/A</v>
      </c>
      <c r="AN99" s="518" t="e">
        <f ca="1">+IF(AND(ISNUMBER(OFFSET('Sanitation Data'!$G$11,0,10*ROW('Sanitation Data'!G93))),'Data Summary'!DC99="Yes"),OFFSET('Sanitation Data'!$G$11,0,10*ROW('Sanitation Data'!G93)),NA())</f>
        <v>#N/A</v>
      </c>
      <c r="AO99" s="518" t="e">
        <f ca="1">+IF(AND(ISNUMBER(OFFSET('Sanitation Data'!$G$12,0,10*ROW('Sanitation Data'!G93))),'Data Summary'!DD99="Yes"),OFFSET('Sanitation Data'!$G$12,0,10*ROW('Sanitation Data'!G93)),NA())</f>
        <v>#N/A</v>
      </c>
      <c r="AP99" s="518" t="e">
        <f ca="1">+IF(AND(ISNUMBER(OFFSET('Sanitation Data'!$H$4,0,10*ROW('Sanitation Data'!H93))),'Data Summary'!DE99="Yes"),100-OFFSET('Sanitation Data'!$H$4,0,10*ROW('Sanitation Data'!H93)),NA())</f>
        <v>#N/A</v>
      </c>
      <c r="AQ99" s="518" t="e">
        <f ca="1">+IF(AND(ISNUMBER(OFFSET('Sanitation Data'!$H$6,0,10*ROW('Sanitation Data'!H93))),'Data Summary'!DF99="Yes"),OFFSET('Sanitation Data'!$H$6,0,10*ROW('Sanitation Data'!H93)),NA())</f>
        <v>#N/A</v>
      </c>
      <c r="AR99" s="518" t="e">
        <f ca="1">+IF(AND(ISNUMBER(OFFSET('Sanitation Data'!$H$10,0,10*ROW('Sanitation Data'!H93))),'Data Summary'!DG99="Yes"),OFFSET('Sanitation Data'!$H$10,0,10*ROW('Sanitation Data'!H93)),NA())</f>
        <v>#N/A</v>
      </c>
      <c r="AS99" s="518" t="e">
        <f ca="1">+IF(AND(ISNUMBER(OFFSET('Sanitation Data'!$H$11,0,10*ROW('Sanitation Data'!H93))),'Data Summary'!DH99="Yes"),OFFSET('Sanitation Data'!$H$11,0,10*ROW('Sanitation Data'!H93)),NA())</f>
        <v>#N/A</v>
      </c>
      <c r="AT99" s="518" t="e">
        <f ca="1">+IF(AND(ISNUMBER(OFFSET('Sanitation Data'!$H$12,0,10*ROW('Sanitation Data'!H93))),'Data Summary'!DI99="Yes"),OFFSET('Sanitation Data'!$H$12,0,10*ROW('Sanitation Data'!H93)),NA())</f>
        <v>#N/A</v>
      </c>
      <c r="AU99" s="518" t="e">
        <f ca="1">+IF(AND(ISNUMBER(OFFSET('Sanitation Data'!$I$4,0,10*ROW('Sanitation Data'!I93))),'Data Summary'!DJ99="Yes"),100-OFFSET('Sanitation Data'!$I$4,0,10*ROW('Sanitation Data'!I93)),NA())</f>
        <v>#N/A</v>
      </c>
      <c r="AV99" s="518" t="e">
        <f ca="1">+IF(AND(ISNUMBER(OFFSET('Sanitation Data'!$I$6,0,10*ROW('Sanitation Data'!I93))),'Data Summary'!DK99="Yes"),OFFSET('Sanitation Data'!$I$6,0,10*ROW('Sanitation Data'!I93)),NA())</f>
        <v>#N/A</v>
      </c>
      <c r="AW99" s="518" t="e">
        <f ca="1">+IF(AND(ISNUMBER(OFFSET('Sanitation Data'!$I$10,0,10*ROW('Sanitation Data'!I93))),'Data Summary'!DL99="Yes"),OFFSET('Sanitation Data'!$I$10,0,10*ROW('Sanitation Data'!I93)),NA())</f>
        <v>#N/A</v>
      </c>
      <c r="AX99" s="518" t="e">
        <f ca="1">+IF(AND(ISNUMBER(OFFSET('Sanitation Data'!$I$11,0,10*ROW('Sanitation Data'!I93))),'Data Summary'!DM99="Yes"),OFFSET('Sanitation Data'!$I$11,0,10*ROW('Sanitation Data'!I93)),NA())</f>
        <v>#N/A</v>
      </c>
      <c r="AY99" s="518" t="e">
        <f ca="1">+IF(AND(ISNUMBER(OFFSET('Sanitation Data'!$I$12,0,10*ROW('Sanitation Data'!I93))),'Data Summary'!DN99="Yes"),OFFSET('Sanitation Data'!$I$12,0,10*ROW('Sanitation Data'!I93)),NA())</f>
        <v>#N/A</v>
      </c>
      <c r="AZ99" s="519" t="e">
        <f ca="1">+IF(AND(ISNUMBER(OFFSET('Hygiene Data'!$D$5,0,10*ROW('Hygiene Data'!D93))),'Data Summary'!DO99="Yes"),OFFSET('Hygiene Data'!$D$5,0,10*ROW('Hygiene Data'!D93)),NA())</f>
        <v>#N/A</v>
      </c>
      <c r="BA99" s="519" t="e">
        <f ca="1">+IF(AND(ISNUMBER(OFFSET('Hygiene Data'!$D$7,0,10*ROW('Hygiene Data'!D93))),'Data Summary'!DP99="Yes"),OFFSET('Hygiene Data'!$D$7,0,10*ROW('Hygiene Data'!D93)),NA())</f>
        <v>#N/A</v>
      </c>
      <c r="BB99" s="519" t="e">
        <f ca="1">+IF(AND(ISNUMBER(OFFSET('Hygiene Data'!$D$9,0,10*ROW('Hygiene Data'!D93))),'Data Summary'!DQ99="Yes"),OFFSET('Hygiene Data'!$D$9,0,10*ROW('Hygiene Data'!D93)),NA())</f>
        <v>#N/A</v>
      </c>
      <c r="BC99" s="519" t="e">
        <f ca="1">+IF(AND(ISNUMBER(OFFSET('Hygiene Data'!$E$5,0,10*ROW('Hygiene Data'!E93))),'Data Summary'!DR99="Yes"),OFFSET('Hygiene Data'!$E$5,0,10*ROW('Hygiene Data'!E93)),NA())</f>
        <v>#N/A</v>
      </c>
      <c r="BD99" s="519" t="e">
        <f ca="1">+IF(AND(ISNUMBER(OFFSET('Hygiene Data'!$E$7,0,10*ROW('Hygiene Data'!E93))),'Data Summary'!DS99="Yes"),OFFSET('Hygiene Data'!$E$7,0,10*ROW('Hygiene Data'!E93)),NA())</f>
        <v>#N/A</v>
      </c>
      <c r="BE99" s="519" t="e">
        <f ca="1">+IF(AND(ISNUMBER(OFFSET('Hygiene Data'!$E$9,0,10*ROW('Hygiene Data'!E93))),'Data Summary'!DT99="Yes"),OFFSET('Hygiene Data'!$E$9,0,10*ROW('Hygiene Data'!E93)),NA())</f>
        <v>#N/A</v>
      </c>
      <c r="BF99" s="519" t="e">
        <f ca="1">+IF(AND(ISNUMBER(OFFSET('Hygiene Data'!$F$5,0,10*ROW('Hygiene Data'!F93))),'Data Summary'!DU99="Yes"),OFFSET('Hygiene Data'!$F$5,0,10*ROW('Hygiene Data'!F93)),NA())</f>
        <v>#N/A</v>
      </c>
      <c r="BG99" s="519" t="e">
        <f ca="1">+IF(AND(ISNUMBER(OFFSET('Hygiene Data'!$F$7,0,10*ROW('Hygiene Data'!F93))),'Data Summary'!DV99="Yes"),OFFSET('Hygiene Data'!$F$7,0,10*ROW('Hygiene Data'!F93)),NA())</f>
        <v>#N/A</v>
      </c>
      <c r="BH99" s="519" t="e">
        <f ca="1">+IF(AND(ISNUMBER(OFFSET('Hygiene Data'!$F$9,0,10*ROW('Hygiene Data'!F93))),'Data Summary'!DW99="Yes"),OFFSET('Hygiene Data'!$F$9,0,10*ROW('Hygiene Data'!F93)),NA())</f>
        <v>#N/A</v>
      </c>
      <c r="BI99" s="519" t="e">
        <f ca="1">+IF(AND(ISNUMBER(OFFSET('Hygiene Data'!$G$5,0,10*ROW('Hygiene Data'!G93))),'Data Summary'!DX99="Yes"),OFFSET('Hygiene Data'!$G$5,0,10*ROW('Hygiene Data'!G93)),NA())</f>
        <v>#N/A</v>
      </c>
      <c r="BJ99" s="519" t="e">
        <f ca="1">+IF(AND(ISNUMBER(OFFSET('Hygiene Data'!$G$7,0,10*ROW('Hygiene Data'!G93))),'Data Summary'!DY99="Yes"),OFFSET('Hygiene Data'!$G$7,0,10*ROW('Hygiene Data'!G93)),NA())</f>
        <v>#N/A</v>
      </c>
      <c r="BK99" s="519" t="e">
        <f ca="1">+IF(AND(ISNUMBER(OFFSET('Hygiene Data'!$G$9,0,10*ROW('Hygiene Data'!G93))),'Data Summary'!DZ99="Yes"),OFFSET('Hygiene Data'!$G$9,0,10*ROW('Hygiene Data'!G93)),NA())</f>
        <v>#N/A</v>
      </c>
      <c r="BL99" s="519" t="e">
        <f ca="1">+IF(AND(ISNUMBER(OFFSET('Hygiene Data'!$H$5,0,10*ROW('Hygiene Data'!H93))),'Data Summary'!EA99="Yes"),OFFSET('Hygiene Data'!$H$5,0,10*ROW('Hygiene Data'!H93)),NA())</f>
        <v>#N/A</v>
      </c>
      <c r="BM99" s="519" t="e">
        <f ca="1">+IF(AND(ISNUMBER(OFFSET('Hygiene Data'!$H$7,0,10*ROW('Hygiene Data'!H93))),'Data Summary'!EB99="Yes"),OFFSET('Hygiene Data'!$H$7,0,10*ROW('Hygiene Data'!H93)),NA())</f>
        <v>#N/A</v>
      </c>
      <c r="BN99" s="519" t="e">
        <f ca="1">+IF(AND(ISNUMBER(OFFSET('Hygiene Data'!$H$9,0,10*ROW('Hygiene Data'!H93))),'Data Summary'!EC99="Yes"),OFFSET('Hygiene Data'!$H$9,0,10*ROW('Hygiene Data'!H93)),NA())</f>
        <v>#N/A</v>
      </c>
      <c r="BO99" s="519" t="e">
        <f ca="1">+IF(AND(ISNUMBER(OFFSET('Hygiene Data'!$I$5,0,10*ROW('Hygiene Data'!I93))),'Data Summary'!ED99="Yes"),OFFSET('Hygiene Data'!$I$5,0,10*ROW('Hygiene Data'!I93)),NA())</f>
        <v>#N/A</v>
      </c>
      <c r="BP99" s="519" t="e">
        <f ca="1">+IF(AND(ISNUMBER(OFFSET('Hygiene Data'!$I$7,0,10*ROW('Hygiene Data'!I93))),'Data Summary'!EE99="Yes"),OFFSET('Hygiene Data'!$I$7,0,10*ROW('Hygiene Data'!I93)),NA())</f>
        <v>#N/A</v>
      </c>
      <c r="BQ99" s="519" t="e">
        <f ca="1">+IF(AND(ISNUMBER(OFFSET('Hygiene Data'!$I$9,0,10*ROW('Hygiene Data'!I93))),'Data Summary'!EF99="Yes"),OFFSET('Hygiene Data'!$I$9,0,10*ROW('Hygiene Data'!I93)),NA())</f>
        <v>#N/A</v>
      </c>
    </row>
    <row r="100" spans="1:69" x14ac:dyDescent="0.25">
      <c r="A100" s="515" t="e">
        <f ca="1">+RIGHT('Data Summary'!A100,LEN('Data Summary'!A100)-9)</f>
        <v>#VALUE!</v>
      </c>
      <c r="B100" s="489" t="str">
        <f ca="1">+IF(ISTEXT('Data Summary'!B100),'Data Summary'!B100,"")</f>
        <v/>
      </c>
      <c r="C100" s="516" t="e">
        <f ca="1">+VALUE('Data Summary'!C100)</f>
        <v>#VALUE!</v>
      </c>
      <c r="D100" s="517" t="e">
        <f ca="1">+IF(AND(ISNUMBER(OFFSET('Water Data'!$D$4,0,10*ROW('Water Data'!D94))),'Data Summary'!BS100="Yes"),100-OFFSET('Water Data'!$D$4,0,10*ROW('Water Data'!D94)),NA())</f>
        <v>#N/A</v>
      </c>
      <c r="E100" s="517" t="e">
        <f ca="1">+IF(AND(ISNUMBER(OFFSET('Water Data'!$D$6,0,10*ROW('Water Data'!D94))),'Data Summary'!BT100="Yes"),OFFSET('Water Data'!$D$6,0,10*ROW('Water Data'!D94)),NA())</f>
        <v>#N/A</v>
      </c>
      <c r="F100" s="517" t="e">
        <f ca="1">+IF(AND(ISNUMBER(OFFSET('Water Data'!$D$9,0,10*ROW('Water Data'!D94))),'Data Summary'!BU100="Yes"),OFFSET('Water Data'!$D$9,0,10*ROW('Water Data'!D94)),NA())</f>
        <v>#N/A</v>
      </c>
      <c r="G100" s="517" t="e">
        <f ca="1">+IF(AND(ISNUMBER(OFFSET('Water Data'!$E$4,0,10*ROW('Water Data'!E94))),'Data Summary'!BV100="Yes"),100-OFFSET('Water Data'!$E$4,0,10*ROW('Water Data'!E94)),NA())</f>
        <v>#N/A</v>
      </c>
      <c r="H100" s="517" t="e">
        <f ca="1">+IF(AND(ISNUMBER(OFFSET('Water Data'!$E$6,0,10*ROW('Water Data'!E94))),'Data Summary'!BW100="Yes"),OFFSET('Water Data'!$E$6,0,10*ROW('Water Data'!E94)),NA())</f>
        <v>#N/A</v>
      </c>
      <c r="I100" s="517" t="e">
        <f ca="1">+IF(AND(ISNUMBER(OFFSET('Water Data'!$E$9,0,10*ROW('Water Data'!E94))),'Data Summary'!BX100="Yes"),OFFSET('Water Data'!$E$9,0,10*ROW('Water Data'!E94)),NA())</f>
        <v>#N/A</v>
      </c>
      <c r="J100" s="517" t="e">
        <f ca="1">+IF(AND(ISNUMBER(OFFSET('Water Data'!$F$4,0,10*ROW('Water Data'!F94))),'Data Summary'!BY100="Yes"),100-OFFSET('Water Data'!$F$4,0,10*ROW('Water Data'!F94)),NA())</f>
        <v>#N/A</v>
      </c>
      <c r="K100" s="517" t="e">
        <f ca="1">+IF(AND(ISNUMBER(OFFSET('Water Data'!$F$6,0,10*ROW('Water Data'!F94))),'Data Summary'!BZ100="Yes"),OFFSET('Water Data'!$F$6,0,10*ROW('Water Data'!F94)),NA())</f>
        <v>#N/A</v>
      </c>
      <c r="L100" s="517" t="e">
        <f ca="1">+IF(AND(ISNUMBER(OFFSET('Water Data'!$F$9,0,10*ROW('Water Data'!F94))),'Data Summary'!CA100="Yes"),OFFSET('Water Data'!$F$9,0,10*ROW('Water Data'!F94)),NA())</f>
        <v>#N/A</v>
      </c>
      <c r="M100" s="517" t="e">
        <f ca="1">+IF(AND(ISNUMBER(OFFSET('Water Data'!$G$4,0,10*ROW('Water Data'!G94))),'Data Summary'!CB100="Yes"),100-OFFSET('Water Data'!$G$4,0,10*ROW('Water Data'!G94)),NA())</f>
        <v>#N/A</v>
      </c>
      <c r="N100" s="517" t="e">
        <f ca="1">+IF(AND(ISNUMBER(OFFSET('Water Data'!$G$6,0,10*ROW('Water Data'!G94))),'Data Summary'!CC100="Yes"),OFFSET('Water Data'!$G$6,0,10*ROW('Water Data'!G94)),NA())</f>
        <v>#N/A</v>
      </c>
      <c r="O100" s="517" t="e">
        <f ca="1">+IF(AND(ISNUMBER(OFFSET('Water Data'!$G$9,0,10*ROW('Water Data'!G94))),'Data Summary'!CD100="Yes"),OFFSET('Water Data'!$G$9,0,10*ROW('Water Data'!G94)),NA())</f>
        <v>#N/A</v>
      </c>
      <c r="P100" s="517" t="e">
        <f ca="1">+IF(AND(ISNUMBER(OFFSET('Water Data'!$H$4,0,10*ROW('Water Data'!H94))),'Data Summary'!CE100="Yes"),100-OFFSET('Water Data'!$H$4,0,10*ROW('Water Data'!H94)),NA())</f>
        <v>#N/A</v>
      </c>
      <c r="Q100" s="517" t="e">
        <f ca="1">+IF(AND(ISNUMBER(OFFSET('Water Data'!$H$6,0,10*ROW('Water Data'!H94))),'Data Summary'!CF100="Yes"),OFFSET('Water Data'!$H$6,0,10*ROW('Water Data'!H94)),NA())</f>
        <v>#N/A</v>
      </c>
      <c r="R100" s="517" t="e">
        <f ca="1">+IF(AND(ISNUMBER(OFFSET('Water Data'!$H$9,0,10*ROW('Water Data'!H94))),'Data Summary'!CG100="Yes"),OFFSET('Water Data'!$H$9,0,10*ROW('Water Data'!H94)),NA())</f>
        <v>#N/A</v>
      </c>
      <c r="S100" s="517" t="e">
        <f ca="1">+IF(AND(ISNUMBER(OFFSET('Water Data'!$I$4,0,10*ROW('Water Data'!I94))),'Data Summary'!CH100="Yes"),100-OFFSET('Water Data'!$I$4,0,10*ROW('Water Data'!I94)),NA())</f>
        <v>#N/A</v>
      </c>
      <c r="T100" s="517" t="e">
        <f ca="1">+IF(AND(ISNUMBER(OFFSET('Water Data'!$I$6,0,10*ROW('Water Data'!I94))),'Data Summary'!CI100="Yes"),OFFSET('Water Data'!$I$6,0,10*ROW('Water Data'!I94)),NA())</f>
        <v>#N/A</v>
      </c>
      <c r="U100" s="517" t="e">
        <f ca="1">+IF(AND(ISNUMBER(OFFSET('Water Data'!$I$9,0,10*ROW('Water Data'!I94))),'Data Summary'!CJ100="Yes"),OFFSET('Water Data'!$I$9,0,10*ROW('Water Data'!I94)),NA())</f>
        <v>#N/A</v>
      </c>
      <c r="V100" s="518" t="e">
        <f ca="1">+IF(AND(ISNUMBER(OFFSET('Sanitation Data'!$D$4,0,10*ROW('Sanitation Data'!D94))),'Data Summary'!CK100="Yes"),100-OFFSET('Sanitation Data'!$D$4,0,10*ROW('Sanitation Data'!D94)),NA())</f>
        <v>#N/A</v>
      </c>
      <c r="W100" s="518" t="e">
        <f ca="1">+IF(AND(ISNUMBER(OFFSET('Sanitation Data'!$D$6,0,10*ROW('Sanitation Data'!D94))),'Data Summary'!CL100="Yes"),OFFSET('Sanitation Data'!$D$6,0,10*ROW('Sanitation Data'!D94)),NA())</f>
        <v>#N/A</v>
      </c>
      <c r="X100" s="518" t="e">
        <f ca="1">+IF(AND(ISNUMBER(OFFSET('Sanitation Data'!$D$10,0,10*ROW('Sanitation Data'!D94))),'Data Summary'!CM100="Yes"),OFFSET('Sanitation Data'!$D$10,0,10*ROW('Sanitation Data'!D94)),NA())</f>
        <v>#N/A</v>
      </c>
      <c r="Y100" s="518" t="e">
        <f ca="1">+IF(AND(ISNUMBER(OFFSET('Sanitation Data'!$D$11,0,10*ROW('Sanitation Data'!D94))),'Data Summary'!CN100="Yes"),OFFSET('Sanitation Data'!$D$11,0,10*ROW('Sanitation Data'!D94)),NA())</f>
        <v>#N/A</v>
      </c>
      <c r="Z100" s="518" t="e">
        <f ca="1">+IF(AND(ISNUMBER(OFFSET('Sanitation Data'!$D$12,0,10*ROW('Sanitation Data'!D94))),'Data Summary'!CO100="Yes"),OFFSET('Sanitation Data'!$D$12,0,10*ROW('Sanitation Data'!D94)),NA())</f>
        <v>#N/A</v>
      </c>
      <c r="AA100" s="518" t="e">
        <f ca="1">+IF(AND(ISNUMBER(OFFSET('Sanitation Data'!$E$4,0,10*ROW('Sanitation Data'!E94))),'Data Summary'!CP100="Yes"),100-OFFSET('Sanitation Data'!$E$4,0,10*ROW('Sanitation Data'!E94)),NA())</f>
        <v>#N/A</v>
      </c>
      <c r="AB100" s="518" t="e">
        <f ca="1">+IF(AND(ISNUMBER(OFFSET('Sanitation Data'!$E$6,0,10*ROW('Sanitation Data'!E94))),'Data Summary'!CQ100="Yes"),OFFSET('Sanitation Data'!$E$6,0,10*ROW('Sanitation Data'!E94)),NA())</f>
        <v>#N/A</v>
      </c>
      <c r="AC100" s="518" t="e">
        <f ca="1">+IF(AND(ISNUMBER(OFFSET('Sanitation Data'!$E$10,0,10*ROW('Sanitation Data'!E94))),'Data Summary'!CR100="Yes"),OFFSET('Sanitation Data'!$E$10,0,10*ROW('Sanitation Data'!E94)),NA())</f>
        <v>#N/A</v>
      </c>
      <c r="AD100" s="518" t="e">
        <f ca="1">+IF(AND(ISNUMBER(OFFSET('Sanitation Data'!$E$11,0,10*ROW('Sanitation Data'!E94))),'Data Summary'!CS100="Yes"),OFFSET('Sanitation Data'!$E$11,0,10*ROW('Sanitation Data'!E94)),NA())</f>
        <v>#N/A</v>
      </c>
      <c r="AE100" s="518" t="e">
        <f ca="1">+IF(AND(ISNUMBER(OFFSET('Sanitation Data'!$E$12,0,10*ROW('Sanitation Data'!E94))),'Data Summary'!CT100="Yes"),OFFSET('Sanitation Data'!$E$12,0,10*ROW('Sanitation Data'!E94)),NA())</f>
        <v>#N/A</v>
      </c>
      <c r="AF100" s="518" t="e">
        <f ca="1">+IF(AND(ISNUMBER(OFFSET('Sanitation Data'!$F$4,0,10*ROW('Sanitation Data'!F94))),'Data Summary'!CU100="Yes"),100-OFFSET('Sanitation Data'!$F$4,0,10*ROW('Sanitation Data'!F94)),NA())</f>
        <v>#N/A</v>
      </c>
      <c r="AG100" s="518" t="e">
        <f ca="1">+IF(AND(ISNUMBER(OFFSET('Sanitation Data'!$F$6,0,10*ROW('Sanitation Data'!F94))),'Data Summary'!CV100="Yes"),OFFSET('Sanitation Data'!$F$6,0,10*ROW('Sanitation Data'!F94)),NA())</f>
        <v>#N/A</v>
      </c>
      <c r="AH100" s="518" t="e">
        <f ca="1">+IF(AND(ISNUMBER(OFFSET('Sanitation Data'!$F$10,0,10*ROW('Sanitation Data'!F94))),'Data Summary'!CW100="Yes"),OFFSET('Sanitation Data'!$F$10,0,10*ROW('Sanitation Data'!F94)),NA())</f>
        <v>#N/A</v>
      </c>
      <c r="AI100" s="518" t="e">
        <f ca="1">+IF(AND(ISNUMBER(OFFSET('Sanitation Data'!$F$11,0,10*ROW('Sanitation Data'!F94))),'Data Summary'!CX100="Yes"),OFFSET('Sanitation Data'!$F$11,0,10*ROW('Sanitation Data'!F94)),NA())</f>
        <v>#N/A</v>
      </c>
      <c r="AJ100" s="518" t="e">
        <f ca="1">+IF(AND(ISNUMBER(OFFSET('Sanitation Data'!$F$12,0,10*ROW('Sanitation Data'!F94))),'Data Summary'!CY100="Yes"),OFFSET('Sanitation Data'!$F$12,0,10*ROW('Sanitation Data'!F94)),NA())</f>
        <v>#N/A</v>
      </c>
      <c r="AK100" s="518" t="e">
        <f ca="1">+IF(AND(ISNUMBER(OFFSET('Sanitation Data'!$G$4,0,10*ROW('Sanitation Data'!G94))),'Data Summary'!CZ100="Yes"),100-OFFSET('Sanitation Data'!$G$4,0,10*ROW('Sanitation Data'!G94)),NA())</f>
        <v>#N/A</v>
      </c>
      <c r="AL100" s="518" t="e">
        <f ca="1">+IF(AND(ISNUMBER(OFFSET('Sanitation Data'!$G$6,0,10*ROW('Sanitation Data'!G94))),'Data Summary'!DA100="Yes"),OFFSET('Sanitation Data'!$G$6,0,10*ROW('Sanitation Data'!G94)),NA())</f>
        <v>#N/A</v>
      </c>
      <c r="AM100" s="518" t="e">
        <f ca="1">+IF(AND(ISNUMBER(OFFSET('Sanitation Data'!$G$10,0,10*ROW('Sanitation Data'!G94))),'Data Summary'!DB100="Yes"),OFFSET('Sanitation Data'!$G$10,0,10*ROW('Sanitation Data'!G94)),NA())</f>
        <v>#N/A</v>
      </c>
      <c r="AN100" s="518" t="e">
        <f ca="1">+IF(AND(ISNUMBER(OFFSET('Sanitation Data'!$G$11,0,10*ROW('Sanitation Data'!G94))),'Data Summary'!DC100="Yes"),OFFSET('Sanitation Data'!$G$11,0,10*ROW('Sanitation Data'!G94)),NA())</f>
        <v>#N/A</v>
      </c>
      <c r="AO100" s="518" t="e">
        <f ca="1">+IF(AND(ISNUMBER(OFFSET('Sanitation Data'!$G$12,0,10*ROW('Sanitation Data'!G94))),'Data Summary'!DD100="Yes"),OFFSET('Sanitation Data'!$G$12,0,10*ROW('Sanitation Data'!G94)),NA())</f>
        <v>#N/A</v>
      </c>
      <c r="AP100" s="518" t="e">
        <f ca="1">+IF(AND(ISNUMBER(OFFSET('Sanitation Data'!$H$4,0,10*ROW('Sanitation Data'!H94))),'Data Summary'!DE100="Yes"),100-OFFSET('Sanitation Data'!$H$4,0,10*ROW('Sanitation Data'!H94)),NA())</f>
        <v>#N/A</v>
      </c>
      <c r="AQ100" s="518" t="e">
        <f ca="1">+IF(AND(ISNUMBER(OFFSET('Sanitation Data'!$H$6,0,10*ROW('Sanitation Data'!H94))),'Data Summary'!DF100="Yes"),OFFSET('Sanitation Data'!$H$6,0,10*ROW('Sanitation Data'!H94)),NA())</f>
        <v>#N/A</v>
      </c>
      <c r="AR100" s="518" t="e">
        <f ca="1">+IF(AND(ISNUMBER(OFFSET('Sanitation Data'!$H$10,0,10*ROW('Sanitation Data'!H94))),'Data Summary'!DG100="Yes"),OFFSET('Sanitation Data'!$H$10,0,10*ROW('Sanitation Data'!H94)),NA())</f>
        <v>#N/A</v>
      </c>
      <c r="AS100" s="518" t="e">
        <f ca="1">+IF(AND(ISNUMBER(OFFSET('Sanitation Data'!$H$11,0,10*ROW('Sanitation Data'!H94))),'Data Summary'!DH100="Yes"),OFFSET('Sanitation Data'!$H$11,0,10*ROW('Sanitation Data'!H94)),NA())</f>
        <v>#N/A</v>
      </c>
      <c r="AT100" s="518" t="e">
        <f ca="1">+IF(AND(ISNUMBER(OFFSET('Sanitation Data'!$H$12,0,10*ROW('Sanitation Data'!H94))),'Data Summary'!DI100="Yes"),OFFSET('Sanitation Data'!$H$12,0,10*ROW('Sanitation Data'!H94)),NA())</f>
        <v>#N/A</v>
      </c>
      <c r="AU100" s="518" t="e">
        <f ca="1">+IF(AND(ISNUMBER(OFFSET('Sanitation Data'!$I$4,0,10*ROW('Sanitation Data'!I94))),'Data Summary'!DJ100="Yes"),100-OFFSET('Sanitation Data'!$I$4,0,10*ROW('Sanitation Data'!I94)),NA())</f>
        <v>#N/A</v>
      </c>
      <c r="AV100" s="518" t="e">
        <f ca="1">+IF(AND(ISNUMBER(OFFSET('Sanitation Data'!$I$6,0,10*ROW('Sanitation Data'!I94))),'Data Summary'!DK100="Yes"),OFFSET('Sanitation Data'!$I$6,0,10*ROW('Sanitation Data'!I94)),NA())</f>
        <v>#N/A</v>
      </c>
      <c r="AW100" s="518" t="e">
        <f ca="1">+IF(AND(ISNUMBER(OFFSET('Sanitation Data'!$I$10,0,10*ROW('Sanitation Data'!I94))),'Data Summary'!DL100="Yes"),OFFSET('Sanitation Data'!$I$10,0,10*ROW('Sanitation Data'!I94)),NA())</f>
        <v>#N/A</v>
      </c>
      <c r="AX100" s="518" t="e">
        <f ca="1">+IF(AND(ISNUMBER(OFFSET('Sanitation Data'!$I$11,0,10*ROW('Sanitation Data'!I94))),'Data Summary'!DM100="Yes"),OFFSET('Sanitation Data'!$I$11,0,10*ROW('Sanitation Data'!I94)),NA())</f>
        <v>#N/A</v>
      </c>
      <c r="AY100" s="518" t="e">
        <f ca="1">+IF(AND(ISNUMBER(OFFSET('Sanitation Data'!$I$12,0,10*ROW('Sanitation Data'!I94))),'Data Summary'!DN100="Yes"),OFFSET('Sanitation Data'!$I$12,0,10*ROW('Sanitation Data'!I94)),NA())</f>
        <v>#N/A</v>
      </c>
      <c r="AZ100" s="519" t="e">
        <f ca="1">+IF(AND(ISNUMBER(OFFSET('Hygiene Data'!$D$5,0,10*ROW('Hygiene Data'!D94))),'Data Summary'!DO100="Yes"),OFFSET('Hygiene Data'!$D$5,0,10*ROW('Hygiene Data'!D94)),NA())</f>
        <v>#N/A</v>
      </c>
      <c r="BA100" s="519" t="e">
        <f ca="1">+IF(AND(ISNUMBER(OFFSET('Hygiene Data'!$D$7,0,10*ROW('Hygiene Data'!D94))),'Data Summary'!DP100="Yes"),OFFSET('Hygiene Data'!$D$7,0,10*ROW('Hygiene Data'!D94)),NA())</f>
        <v>#N/A</v>
      </c>
      <c r="BB100" s="519" t="e">
        <f ca="1">+IF(AND(ISNUMBER(OFFSET('Hygiene Data'!$D$9,0,10*ROW('Hygiene Data'!D94))),'Data Summary'!DQ100="Yes"),OFFSET('Hygiene Data'!$D$9,0,10*ROW('Hygiene Data'!D94)),NA())</f>
        <v>#N/A</v>
      </c>
      <c r="BC100" s="519" t="e">
        <f ca="1">+IF(AND(ISNUMBER(OFFSET('Hygiene Data'!$E$5,0,10*ROW('Hygiene Data'!E94))),'Data Summary'!DR100="Yes"),OFFSET('Hygiene Data'!$E$5,0,10*ROW('Hygiene Data'!E94)),NA())</f>
        <v>#N/A</v>
      </c>
      <c r="BD100" s="519" t="e">
        <f ca="1">+IF(AND(ISNUMBER(OFFSET('Hygiene Data'!$E$7,0,10*ROW('Hygiene Data'!E94))),'Data Summary'!DS100="Yes"),OFFSET('Hygiene Data'!$E$7,0,10*ROW('Hygiene Data'!E94)),NA())</f>
        <v>#N/A</v>
      </c>
      <c r="BE100" s="519" t="e">
        <f ca="1">+IF(AND(ISNUMBER(OFFSET('Hygiene Data'!$E$9,0,10*ROW('Hygiene Data'!E94))),'Data Summary'!DT100="Yes"),OFFSET('Hygiene Data'!$E$9,0,10*ROW('Hygiene Data'!E94)),NA())</f>
        <v>#N/A</v>
      </c>
      <c r="BF100" s="519" t="e">
        <f ca="1">+IF(AND(ISNUMBER(OFFSET('Hygiene Data'!$F$5,0,10*ROW('Hygiene Data'!F94))),'Data Summary'!DU100="Yes"),OFFSET('Hygiene Data'!$F$5,0,10*ROW('Hygiene Data'!F94)),NA())</f>
        <v>#N/A</v>
      </c>
      <c r="BG100" s="519" t="e">
        <f ca="1">+IF(AND(ISNUMBER(OFFSET('Hygiene Data'!$F$7,0,10*ROW('Hygiene Data'!F94))),'Data Summary'!DV100="Yes"),OFFSET('Hygiene Data'!$F$7,0,10*ROW('Hygiene Data'!F94)),NA())</f>
        <v>#N/A</v>
      </c>
      <c r="BH100" s="519" t="e">
        <f ca="1">+IF(AND(ISNUMBER(OFFSET('Hygiene Data'!$F$9,0,10*ROW('Hygiene Data'!F94))),'Data Summary'!DW100="Yes"),OFFSET('Hygiene Data'!$F$9,0,10*ROW('Hygiene Data'!F94)),NA())</f>
        <v>#N/A</v>
      </c>
      <c r="BI100" s="519" t="e">
        <f ca="1">+IF(AND(ISNUMBER(OFFSET('Hygiene Data'!$G$5,0,10*ROW('Hygiene Data'!G94))),'Data Summary'!DX100="Yes"),OFFSET('Hygiene Data'!$G$5,0,10*ROW('Hygiene Data'!G94)),NA())</f>
        <v>#N/A</v>
      </c>
      <c r="BJ100" s="519" t="e">
        <f ca="1">+IF(AND(ISNUMBER(OFFSET('Hygiene Data'!$G$7,0,10*ROW('Hygiene Data'!G94))),'Data Summary'!DY100="Yes"),OFFSET('Hygiene Data'!$G$7,0,10*ROW('Hygiene Data'!G94)),NA())</f>
        <v>#N/A</v>
      </c>
      <c r="BK100" s="519" t="e">
        <f ca="1">+IF(AND(ISNUMBER(OFFSET('Hygiene Data'!$G$9,0,10*ROW('Hygiene Data'!G94))),'Data Summary'!DZ100="Yes"),OFFSET('Hygiene Data'!$G$9,0,10*ROW('Hygiene Data'!G94)),NA())</f>
        <v>#N/A</v>
      </c>
      <c r="BL100" s="519" t="e">
        <f ca="1">+IF(AND(ISNUMBER(OFFSET('Hygiene Data'!$H$5,0,10*ROW('Hygiene Data'!H94))),'Data Summary'!EA100="Yes"),OFFSET('Hygiene Data'!$H$5,0,10*ROW('Hygiene Data'!H94)),NA())</f>
        <v>#N/A</v>
      </c>
      <c r="BM100" s="519" t="e">
        <f ca="1">+IF(AND(ISNUMBER(OFFSET('Hygiene Data'!$H$7,0,10*ROW('Hygiene Data'!H94))),'Data Summary'!EB100="Yes"),OFFSET('Hygiene Data'!$H$7,0,10*ROW('Hygiene Data'!H94)),NA())</f>
        <v>#N/A</v>
      </c>
      <c r="BN100" s="519" t="e">
        <f ca="1">+IF(AND(ISNUMBER(OFFSET('Hygiene Data'!$H$9,0,10*ROW('Hygiene Data'!H94))),'Data Summary'!EC100="Yes"),OFFSET('Hygiene Data'!$H$9,0,10*ROW('Hygiene Data'!H94)),NA())</f>
        <v>#N/A</v>
      </c>
      <c r="BO100" s="519" t="e">
        <f ca="1">+IF(AND(ISNUMBER(OFFSET('Hygiene Data'!$I$5,0,10*ROW('Hygiene Data'!I94))),'Data Summary'!ED100="Yes"),OFFSET('Hygiene Data'!$I$5,0,10*ROW('Hygiene Data'!I94)),NA())</f>
        <v>#N/A</v>
      </c>
      <c r="BP100" s="519" t="e">
        <f ca="1">+IF(AND(ISNUMBER(OFFSET('Hygiene Data'!$I$7,0,10*ROW('Hygiene Data'!I94))),'Data Summary'!EE100="Yes"),OFFSET('Hygiene Data'!$I$7,0,10*ROW('Hygiene Data'!I94)),NA())</f>
        <v>#N/A</v>
      </c>
      <c r="BQ100" s="519" t="e">
        <f ca="1">+IF(AND(ISNUMBER(OFFSET('Hygiene Data'!$I$9,0,10*ROW('Hygiene Data'!I94))),'Data Summary'!EF100="Yes"),OFFSET('Hygiene Data'!$I$9,0,10*ROW('Hygiene Data'!I94)),NA())</f>
        <v>#N/A</v>
      </c>
    </row>
    <row r="101" spans="1:69" x14ac:dyDescent="0.25">
      <c r="A101" s="515" t="e">
        <f ca="1">+RIGHT('Data Summary'!A101,LEN('Data Summary'!A101)-9)</f>
        <v>#VALUE!</v>
      </c>
      <c r="B101" s="489" t="str">
        <f ca="1">+IF(ISTEXT('Data Summary'!B101),'Data Summary'!B101,"")</f>
        <v/>
      </c>
      <c r="C101" s="516" t="e">
        <f ca="1">+VALUE('Data Summary'!C101)</f>
        <v>#VALUE!</v>
      </c>
      <c r="D101" s="517" t="e">
        <f ca="1">+IF(AND(ISNUMBER(OFFSET('Water Data'!$D$4,0,10*ROW('Water Data'!D95))),'Data Summary'!BS101="Yes"),100-OFFSET('Water Data'!$D$4,0,10*ROW('Water Data'!D95)),NA())</f>
        <v>#N/A</v>
      </c>
      <c r="E101" s="517" t="e">
        <f ca="1">+IF(AND(ISNUMBER(OFFSET('Water Data'!$D$6,0,10*ROW('Water Data'!D95))),'Data Summary'!BT101="Yes"),OFFSET('Water Data'!$D$6,0,10*ROW('Water Data'!D95)),NA())</f>
        <v>#N/A</v>
      </c>
      <c r="F101" s="517" t="e">
        <f ca="1">+IF(AND(ISNUMBER(OFFSET('Water Data'!$D$9,0,10*ROW('Water Data'!D95))),'Data Summary'!BU101="Yes"),OFFSET('Water Data'!$D$9,0,10*ROW('Water Data'!D95)),NA())</f>
        <v>#N/A</v>
      </c>
      <c r="G101" s="517" t="e">
        <f ca="1">+IF(AND(ISNUMBER(OFFSET('Water Data'!$E$4,0,10*ROW('Water Data'!E95))),'Data Summary'!BV101="Yes"),100-OFFSET('Water Data'!$E$4,0,10*ROW('Water Data'!E95)),NA())</f>
        <v>#N/A</v>
      </c>
      <c r="H101" s="517" t="e">
        <f ca="1">+IF(AND(ISNUMBER(OFFSET('Water Data'!$E$6,0,10*ROW('Water Data'!E95))),'Data Summary'!BW101="Yes"),OFFSET('Water Data'!$E$6,0,10*ROW('Water Data'!E95)),NA())</f>
        <v>#N/A</v>
      </c>
      <c r="I101" s="517" t="e">
        <f ca="1">+IF(AND(ISNUMBER(OFFSET('Water Data'!$E$9,0,10*ROW('Water Data'!E95))),'Data Summary'!BX101="Yes"),OFFSET('Water Data'!$E$9,0,10*ROW('Water Data'!E95)),NA())</f>
        <v>#N/A</v>
      </c>
      <c r="J101" s="517" t="e">
        <f ca="1">+IF(AND(ISNUMBER(OFFSET('Water Data'!$F$4,0,10*ROW('Water Data'!F95))),'Data Summary'!BY101="Yes"),100-OFFSET('Water Data'!$F$4,0,10*ROW('Water Data'!F95)),NA())</f>
        <v>#N/A</v>
      </c>
      <c r="K101" s="517" t="e">
        <f ca="1">+IF(AND(ISNUMBER(OFFSET('Water Data'!$F$6,0,10*ROW('Water Data'!F95))),'Data Summary'!BZ101="Yes"),OFFSET('Water Data'!$F$6,0,10*ROW('Water Data'!F95)),NA())</f>
        <v>#N/A</v>
      </c>
      <c r="L101" s="517" t="e">
        <f ca="1">+IF(AND(ISNUMBER(OFFSET('Water Data'!$F$9,0,10*ROW('Water Data'!F95))),'Data Summary'!CA101="Yes"),OFFSET('Water Data'!$F$9,0,10*ROW('Water Data'!F95)),NA())</f>
        <v>#N/A</v>
      </c>
      <c r="M101" s="517" t="e">
        <f ca="1">+IF(AND(ISNUMBER(OFFSET('Water Data'!$G$4,0,10*ROW('Water Data'!G95))),'Data Summary'!CB101="Yes"),100-OFFSET('Water Data'!$G$4,0,10*ROW('Water Data'!G95)),NA())</f>
        <v>#N/A</v>
      </c>
      <c r="N101" s="517" t="e">
        <f ca="1">+IF(AND(ISNUMBER(OFFSET('Water Data'!$G$6,0,10*ROW('Water Data'!G95))),'Data Summary'!CC101="Yes"),OFFSET('Water Data'!$G$6,0,10*ROW('Water Data'!G95)),NA())</f>
        <v>#N/A</v>
      </c>
      <c r="O101" s="517" t="e">
        <f ca="1">+IF(AND(ISNUMBER(OFFSET('Water Data'!$G$9,0,10*ROW('Water Data'!G95))),'Data Summary'!CD101="Yes"),OFFSET('Water Data'!$G$9,0,10*ROW('Water Data'!G95)),NA())</f>
        <v>#N/A</v>
      </c>
      <c r="P101" s="517" t="e">
        <f ca="1">+IF(AND(ISNUMBER(OFFSET('Water Data'!$H$4,0,10*ROW('Water Data'!H95))),'Data Summary'!CE101="Yes"),100-OFFSET('Water Data'!$H$4,0,10*ROW('Water Data'!H95)),NA())</f>
        <v>#N/A</v>
      </c>
      <c r="Q101" s="517" t="e">
        <f ca="1">+IF(AND(ISNUMBER(OFFSET('Water Data'!$H$6,0,10*ROW('Water Data'!H95))),'Data Summary'!CF101="Yes"),OFFSET('Water Data'!$H$6,0,10*ROW('Water Data'!H95)),NA())</f>
        <v>#N/A</v>
      </c>
      <c r="R101" s="517" t="e">
        <f ca="1">+IF(AND(ISNUMBER(OFFSET('Water Data'!$H$9,0,10*ROW('Water Data'!H95))),'Data Summary'!CG101="Yes"),OFFSET('Water Data'!$H$9,0,10*ROW('Water Data'!H95)),NA())</f>
        <v>#N/A</v>
      </c>
      <c r="S101" s="517" t="e">
        <f ca="1">+IF(AND(ISNUMBER(OFFSET('Water Data'!$I$4,0,10*ROW('Water Data'!I95))),'Data Summary'!CH101="Yes"),100-OFFSET('Water Data'!$I$4,0,10*ROW('Water Data'!I95)),NA())</f>
        <v>#N/A</v>
      </c>
      <c r="T101" s="517" t="e">
        <f ca="1">+IF(AND(ISNUMBER(OFFSET('Water Data'!$I$6,0,10*ROW('Water Data'!I95))),'Data Summary'!CI101="Yes"),OFFSET('Water Data'!$I$6,0,10*ROW('Water Data'!I95)),NA())</f>
        <v>#N/A</v>
      </c>
      <c r="U101" s="517" t="e">
        <f ca="1">+IF(AND(ISNUMBER(OFFSET('Water Data'!$I$9,0,10*ROW('Water Data'!I95))),'Data Summary'!CJ101="Yes"),OFFSET('Water Data'!$I$9,0,10*ROW('Water Data'!I95)),NA())</f>
        <v>#N/A</v>
      </c>
      <c r="V101" s="518" t="e">
        <f ca="1">+IF(AND(ISNUMBER(OFFSET('Sanitation Data'!$D$4,0,10*ROW('Sanitation Data'!D95))),'Data Summary'!CK101="Yes"),100-OFFSET('Sanitation Data'!$D$4,0,10*ROW('Sanitation Data'!D95)),NA())</f>
        <v>#N/A</v>
      </c>
      <c r="W101" s="518" t="e">
        <f ca="1">+IF(AND(ISNUMBER(OFFSET('Sanitation Data'!$D$6,0,10*ROW('Sanitation Data'!D95))),'Data Summary'!CL101="Yes"),OFFSET('Sanitation Data'!$D$6,0,10*ROW('Sanitation Data'!D95)),NA())</f>
        <v>#N/A</v>
      </c>
      <c r="X101" s="518" t="e">
        <f ca="1">+IF(AND(ISNUMBER(OFFSET('Sanitation Data'!$D$10,0,10*ROW('Sanitation Data'!D95))),'Data Summary'!CM101="Yes"),OFFSET('Sanitation Data'!$D$10,0,10*ROW('Sanitation Data'!D95)),NA())</f>
        <v>#N/A</v>
      </c>
      <c r="Y101" s="518" t="e">
        <f ca="1">+IF(AND(ISNUMBER(OFFSET('Sanitation Data'!$D$11,0,10*ROW('Sanitation Data'!D95))),'Data Summary'!CN101="Yes"),OFFSET('Sanitation Data'!$D$11,0,10*ROW('Sanitation Data'!D95)),NA())</f>
        <v>#N/A</v>
      </c>
      <c r="Z101" s="518" t="e">
        <f ca="1">+IF(AND(ISNUMBER(OFFSET('Sanitation Data'!$D$12,0,10*ROW('Sanitation Data'!D95))),'Data Summary'!CO101="Yes"),OFFSET('Sanitation Data'!$D$12,0,10*ROW('Sanitation Data'!D95)),NA())</f>
        <v>#N/A</v>
      </c>
      <c r="AA101" s="518" t="e">
        <f ca="1">+IF(AND(ISNUMBER(OFFSET('Sanitation Data'!$E$4,0,10*ROW('Sanitation Data'!E95))),'Data Summary'!CP101="Yes"),100-OFFSET('Sanitation Data'!$E$4,0,10*ROW('Sanitation Data'!E95)),NA())</f>
        <v>#N/A</v>
      </c>
      <c r="AB101" s="518" t="e">
        <f ca="1">+IF(AND(ISNUMBER(OFFSET('Sanitation Data'!$E$6,0,10*ROW('Sanitation Data'!E95))),'Data Summary'!CQ101="Yes"),OFFSET('Sanitation Data'!$E$6,0,10*ROW('Sanitation Data'!E95)),NA())</f>
        <v>#N/A</v>
      </c>
      <c r="AC101" s="518" t="e">
        <f ca="1">+IF(AND(ISNUMBER(OFFSET('Sanitation Data'!$E$10,0,10*ROW('Sanitation Data'!E95))),'Data Summary'!CR101="Yes"),OFFSET('Sanitation Data'!$E$10,0,10*ROW('Sanitation Data'!E95)),NA())</f>
        <v>#N/A</v>
      </c>
      <c r="AD101" s="518" t="e">
        <f ca="1">+IF(AND(ISNUMBER(OFFSET('Sanitation Data'!$E$11,0,10*ROW('Sanitation Data'!E95))),'Data Summary'!CS101="Yes"),OFFSET('Sanitation Data'!$E$11,0,10*ROW('Sanitation Data'!E95)),NA())</f>
        <v>#N/A</v>
      </c>
      <c r="AE101" s="518" t="e">
        <f ca="1">+IF(AND(ISNUMBER(OFFSET('Sanitation Data'!$E$12,0,10*ROW('Sanitation Data'!E95))),'Data Summary'!CT101="Yes"),OFFSET('Sanitation Data'!$E$12,0,10*ROW('Sanitation Data'!E95)),NA())</f>
        <v>#N/A</v>
      </c>
      <c r="AF101" s="518" t="e">
        <f ca="1">+IF(AND(ISNUMBER(OFFSET('Sanitation Data'!$F$4,0,10*ROW('Sanitation Data'!F95))),'Data Summary'!CU101="Yes"),100-OFFSET('Sanitation Data'!$F$4,0,10*ROW('Sanitation Data'!F95)),NA())</f>
        <v>#N/A</v>
      </c>
      <c r="AG101" s="518" t="e">
        <f ca="1">+IF(AND(ISNUMBER(OFFSET('Sanitation Data'!$F$6,0,10*ROW('Sanitation Data'!F95))),'Data Summary'!CV101="Yes"),OFFSET('Sanitation Data'!$F$6,0,10*ROW('Sanitation Data'!F95)),NA())</f>
        <v>#N/A</v>
      </c>
      <c r="AH101" s="518" t="e">
        <f ca="1">+IF(AND(ISNUMBER(OFFSET('Sanitation Data'!$F$10,0,10*ROW('Sanitation Data'!F95))),'Data Summary'!CW101="Yes"),OFFSET('Sanitation Data'!$F$10,0,10*ROW('Sanitation Data'!F95)),NA())</f>
        <v>#N/A</v>
      </c>
      <c r="AI101" s="518" t="e">
        <f ca="1">+IF(AND(ISNUMBER(OFFSET('Sanitation Data'!$F$11,0,10*ROW('Sanitation Data'!F95))),'Data Summary'!CX101="Yes"),OFFSET('Sanitation Data'!$F$11,0,10*ROW('Sanitation Data'!F95)),NA())</f>
        <v>#N/A</v>
      </c>
      <c r="AJ101" s="518" t="e">
        <f ca="1">+IF(AND(ISNUMBER(OFFSET('Sanitation Data'!$F$12,0,10*ROW('Sanitation Data'!F95))),'Data Summary'!CY101="Yes"),OFFSET('Sanitation Data'!$F$12,0,10*ROW('Sanitation Data'!F95)),NA())</f>
        <v>#N/A</v>
      </c>
      <c r="AK101" s="518" t="e">
        <f ca="1">+IF(AND(ISNUMBER(OFFSET('Sanitation Data'!$G$4,0,10*ROW('Sanitation Data'!G95))),'Data Summary'!CZ101="Yes"),100-OFFSET('Sanitation Data'!$G$4,0,10*ROW('Sanitation Data'!G95)),NA())</f>
        <v>#N/A</v>
      </c>
      <c r="AL101" s="518" t="e">
        <f ca="1">+IF(AND(ISNUMBER(OFFSET('Sanitation Data'!$G$6,0,10*ROW('Sanitation Data'!G95))),'Data Summary'!DA101="Yes"),OFFSET('Sanitation Data'!$G$6,0,10*ROW('Sanitation Data'!G95)),NA())</f>
        <v>#N/A</v>
      </c>
      <c r="AM101" s="518" t="e">
        <f ca="1">+IF(AND(ISNUMBER(OFFSET('Sanitation Data'!$G$10,0,10*ROW('Sanitation Data'!G95))),'Data Summary'!DB101="Yes"),OFFSET('Sanitation Data'!$G$10,0,10*ROW('Sanitation Data'!G95)),NA())</f>
        <v>#N/A</v>
      </c>
      <c r="AN101" s="518" t="e">
        <f ca="1">+IF(AND(ISNUMBER(OFFSET('Sanitation Data'!$G$11,0,10*ROW('Sanitation Data'!G95))),'Data Summary'!DC101="Yes"),OFFSET('Sanitation Data'!$G$11,0,10*ROW('Sanitation Data'!G95)),NA())</f>
        <v>#N/A</v>
      </c>
      <c r="AO101" s="518" t="e">
        <f ca="1">+IF(AND(ISNUMBER(OFFSET('Sanitation Data'!$G$12,0,10*ROW('Sanitation Data'!G95))),'Data Summary'!DD101="Yes"),OFFSET('Sanitation Data'!$G$12,0,10*ROW('Sanitation Data'!G95)),NA())</f>
        <v>#N/A</v>
      </c>
      <c r="AP101" s="518" t="e">
        <f ca="1">+IF(AND(ISNUMBER(OFFSET('Sanitation Data'!$H$4,0,10*ROW('Sanitation Data'!H95))),'Data Summary'!DE101="Yes"),100-OFFSET('Sanitation Data'!$H$4,0,10*ROW('Sanitation Data'!H95)),NA())</f>
        <v>#N/A</v>
      </c>
      <c r="AQ101" s="518" t="e">
        <f ca="1">+IF(AND(ISNUMBER(OFFSET('Sanitation Data'!$H$6,0,10*ROW('Sanitation Data'!H95))),'Data Summary'!DF101="Yes"),OFFSET('Sanitation Data'!$H$6,0,10*ROW('Sanitation Data'!H95)),NA())</f>
        <v>#N/A</v>
      </c>
      <c r="AR101" s="518" t="e">
        <f ca="1">+IF(AND(ISNUMBER(OFFSET('Sanitation Data'!$H$10,0,10*ROW('Sanitation Data'!H95))),'Data Summary'!DG101="Yes"),OFFSET('Sanitation Data'!$H$10,0,10*ROW('Sanitation Data'!H95)),NA())</f>
        <v>#N/A</v>
      </c>
      <c r="AS101" s="518" t="e">
        <f ca="1">+IF(AND(ISNUMBER(OFFSET('Sanitation Data'!$H$11,0,10*ROW('Sanitation Data'!H95))),'Data Summary'!DH101="Yes"),OFFSET('Sanitation Data'!$H$11,0,10*ROW('Sanitation Data'!H95)),NA())</f>
        <v>#N/A</v>
      </c>
      <c r="AT101" s="518" t="e">
        <f ca="1">+IF(AND(ISNUMBER(OFFSET('Sanitation Data'!$H$12,0,10*ROW('Sanitation Data'!H95))),'Data Summary'!DI101="Yes"),OFFSET('Sanitation Data'!$H$12,0,10*ROW('Sanitation Data'!H95)),NA())</f>
        <v>#N/A</v>
      </c>
      <c r="AU101" s="518" t="e">
        <f ca="1">+IF(AND(ISNUMBER(OFFSET('Sanitation Data'!$I$4,0,10*ROW('Sanitation Data'!I95))),'Data Summary'!DJ101="Yes"),100-OFFSET('Sanitation Data'!$I$4,0,10*ROW('Sanitation Data'!I95)),NA())</f>
        <v>#N/A</v>
      </c>
      <c r="AV101" s="518" t="e">
        <f ca="1">+IF(AND(ISNUMBER(OFFSET('Sanitation Data'!$I$6,0,10*ROW('Sanitation Data'!I95))),'Data Summary'!DK101="Yes"),OFFSET('Sanitation Data'!$I$6,0,10*ROW('Sanitation Data'!I95)),NA())</f>
        <v>#N/A</v>
      </c>
      <c r="AW101" s="518" t="e">
        <f ca="1">+IF(AND(ISNUMBER(OFFSET('Sanitation Data'!$I$10,0,10*ROW('Sanitation Data'!I95))),'Data Summary'!DL101="Yes"),OFFSET('Sanitation Data'!$I$10,0,10*ROW('Sanitation Data'!I95)),NA())</f>
        <v>#N/A</v>
      </c>
      <c r="AX101" s="518" t="e">
        <f ca="1">+IF(AND(ISNUMBER(OFFSET('Sanitation Data'!$I$11,0,10*ROW('Sanitation Data'!I95))),'Data Summary'!DM101="Yes"),OFFSET('Sanitation Data'!$I$11,0,10*ROW('Sanitation Data'!I95)),NA())</f>
        <v>#N/A</v>
      </c>
      <c r="AY101" s="518" t="e">
        <f ca="1">+IF(AND(ISNUMBER(OFFSET('Sanitation Data'!$I$12,0,10*ROW('Sanitation Data'!I95))),'Data Summary'!DN101="Yes"),OFFSET('Sanitation Data'!$I$12,0,10*ROW('Sanitation Data'!I95)),NA())</f>
        <v>#N/A</v>
      </c>
      <c r="AZ101" s="519" t="e">
        <f ca="1">+IF(AND(ISNUMBER(OFFSET('Hygiene Data'!$D$5,0,10*ROW('Hygiene Data'!D95))),'Data Summary'!DO101="Yes"),OFFSET('Hygiene Data'!$D$5,0,10*ROW('Hygiene Data'!D95)),NA())</f>
        <v>#N/A</v>
      </c>
      <c r="BA101" s="519" t="e">
        <f ca="1">+IF(AND(ISNUMBER(OFFSET('Hygiene Data'!$D$7,0,10*ROW('Hygiene Data'!D95))),'Data Summary'!DP101="Yes"),OFFSET('Hygiene Data'!$D$7,0,10*ROW('Hygiene Data'!D95)),NA())</f>
        <v>#N/A</v>
      </c>
      <c r="BB101" s="519" t="e">
        <f ca="1">+IF(AND(ISNUMBER(OFFSET('Hygiene Data'!$D$9,0,10*ROW('Hygiene Data'!D95))),'Data Summary'!DQ101="Yes"),OFFSET('Hygiene Data'!$D$9,0,10*ROW('Hygiene Data'!D95)),NA())</f>
        <v>#N/A</v>
      </c>
      <c r="BC101" s="519" t="e">
        <f ca="1">+IF(AND(ISNUMBER(OFFSET('Hygiene Data'!$E$5,0,10*ROW('Hygiene Data'!E95))),'Data Summary'!DR101="Yes"),OFFSET('Hygiene Data'!$E$5,0,10*ROW('Hygiene Data'!E95)),NA())</f>
        <v>#N/A</v>
      </c>
      <c r="BD101" s="519" t="e">
        <f ca="1">+IF(AND(ISNUMBER(OFFSET('Hygiene Data'!$E$7,0,10*ROW('Hygiene Data'!E95))),'Data Summary'!DS101="Yes"),OFFSET('Hygiene Data'!$E$7,0,10*ROW('Hygiene Data'!E95)),NA())</f>
        <v>#N/A</v>
      </c>
      <c r="BE101" s="519" t="e">
        <f ca="1">+IF(AND(ISNUMBER(OFFSET('Hygiene Data'!$E$9,0,10*ROW('Hygiene Data'!E95))),'Data Summary'!DT101="Yes"),OFFSET('Hygiene Data'!$E$9,0,10*ROW('Hygiene Data'!E95)),NA())</f>
        <v>#N/A</v>
      </c>
      <c r="BF101" s="519" t="e">
        <f ca="1">+IF(AND(ISNUMBER(OFFSET('Hygiene Data'!$F$5,0,10*ROW('Hygiene Data'!F95))),'Data Summary'!DU101="Yes"),OFFSET('Hygiene Data'!$F$5,0,10*ROW('Hygiene Data'!F95)),NA())</f>
        <v>#N/A</v>
      </c>
      <c r="BG101" s="519" t="e">
        <f ca="1">+IF(AND(ISNUMBER(OFFSET('Hygiene Data'!$F$7,0,10*ROW('Hygiene Data'!F95))),'Data Summary'!DV101="Yes"),OFFSET('Hygiene Data'!$F$7,0,10*ROW('Hygiene Data'!F95)),NA())</f>
        <v>#N/A</v>
      </c>
      <c r="BH101" s="519" t="e">
        <f ca="1">+IF(AND(ISNUMBER(OFFSET('Hygiene Data'!$F$9,0,10*ROW('Hygiene Data'!F95))),'Data Summary'!DW101="Yes"),OFFSET('Hygiene Data'!$F$9,0,10*ROW('Hygiene Data'!F95)),NA())</f>
        <v>#N/A</v>
      </c>
      <c r="BI101" s="519" t="e">
        <f ca="1">+IF(AND(ISNUMBER(OFFSET('Hygiene Data'!$G$5,0,10*ROW('Hygiene Data'!G95))),'Data Summary'!DX101="Yes"),OFFSET('Hygiene Data'!$G$5,0,10*ROW('Hygiene Data'!G95)),NA())</f>
        <v>#N/A</v>
      </c>
      <c r="BJ101" s="519" t="e">
        <f ca="1">+IF(AND(ISNUMBER(OFFSET('Hygiene Data'!$G$7,0,10*ROW('Hygiene Data'!G95))),'Data Summary'!DY101="Yes"),OFFSET('Hygiene Data'!$G$7,0,10*ROW('Hygiene Data'!G95)),NA())</f>
        <v>#N/A</v>
      </c>
      <c r="BK101" s="519" t="e">
        <f ca="1">+IF(AND(ISNUMBER(OFFSET('Hygiene Data'!$G$9,0,10*ROW('Hygiene Data'!G95))),'Data Summary'!DZ101="Yes"),OFFSET('Hygiene Data'!$G$9,0,10*ROW('Hygiene Data'!G95)),NA())</f>
        <v>#N/A</v>
      </c>
      <c r="BL101" s="519" t="e">
        <f ca="1">+IF(AND(ISNUMBER(OFFSET('Hygiene Data'!$H$5,0,10*ROW('Hygiene Data'!H95))),'Data Summary'!EA101="Yes"),OFFSET('Hygiene Data'!$H$5,0,10*ROW('Hygiene Data'!H95)),NA())</f>
        <v>#N/A</v>
      </c>
      <c r="BM101" s="519" t="e">
        <f ca="1">+IF(AND(ISNUMBER(OFFSET('Hygiene Data'!$H$7,0,10*ROW('Hygiene Data'!H95))),'Data Summary'!EB101="Yes"),OFFSET('Hygiene Data'!$H$7,0,10*ROW('Hygiene Data'!H95)),NA())</f>
        <v>#N/A</v>
      </c>
      <c r="BN101" s="519" t="e">
        <f ca="1">+IF(AND(ISNUMBER(OFFSET('Hygiene Data'!$H$9,0,10*ROW('Hygiene Data'!H95))),'Data Summary'!EC101="Yes"),OFFSET('Hygiene Data'!$H$9,0,10*ROW('Hygiene Data'!H95)),NA())</f>
        <v>#N/A</v>
      </c>
      <c r="BO101" s="519" t="e">
        <f ca="1">+IF(AND(ISNUMBER(OFFSET('Hygiene Data'!$I$5,0,10*ROW('Hygiene Data'!I95))),'Data Summary'!ED101="Yes"),OFFSET('Hygiene Data'!$I$5,0,10*ROW('Hygiene Data'!I95)),NA())</f>
        <v>#N/A</v>
      </c>
      <c r="BP101" s="519" t="e">
        <f ca="1">+IF(AND(ISNUMBER(OFFSET('Hygiene Data'!$I$7,0,10*ROW('Hygiene Data'!I95))),'Data Summary'!EE101="Yes"),OFFSET('Hygiene Data'!$I$7,0,10*ROW('Hygiene Data'!I95)),NA())</f>
        <v>#N/A</v>
      </c>
      <c r="BQ101" s="519" t="e">
        <f ca="1">+IF(AND(ISNUMBER(OFFSET('Hygiene Data'!$I$9,0,10*ROW('Hygiene Data'!I95))),'Data Summary'!EF101="Yes"),OFFSET('Hygiene Data'!$I$9,0,10*ROW('Hygiene Data'!I95)),NA())</f>
        <v>#N/A</v>
      </c>
    </row>
    <row r="102" spans="1:69" x14ac:dyDescent="0.25">
      <c r="A102" s="515" t="e">
        <f ca="1">+RIGHT('Data Summary'!A102,LEN('Data Summary'!A102)-9)</f>
        <v>#VALUE!</v>
      </c>
      <c r="B102" s="489" t="str">
        <f ca="1">+IF(ISTEXT('Data Summary'!B102),'Data Summary'!B102,"")</f>
        <v/>
      </c>
      <c r="C102" s="516" t="e">
        <f ca="1">+VALUE('Data Summary'!C102)</f>
        <v>#VALUE!</v>
      </c>
      <c r="D102" s="517" t="e">
        <f ca="1">+IF(AND(ISNUMBER(OFFSET('Water Data'!$D$4,0,10*ROW('Water Data'!D96))),'Data Summary'!BS102="Yes"),100-OFFSET('Water Data'!$D$4,0,10*ROW('Water Data'!D96)),NA())</f>
        <v>#N/A</v>
      </c>
      <c r="E102" s="517" t="e">
        <f ca="1">+IF(AND(ISNUMBER(OFFSET('Water Data'!$D$6,0,10*ROW('Water Data'!D96))),'Data Summary'!BT102="Yes"),OFFSET('Water Data'!$D$6,0,10*ROW('Water Data'!D96)),NA())</f>
        <v>#N/A</v>
      </c>
      <c r="F102" s="517" t="e">
        <f ca="1">+IF(AND(ISNUMBER(OFFSET('Water Data'!$D$9,0,10*ROW('Water Data'!D96))),'Data Summary'!BU102="Yes"),OFFSET('Water Data'!$D$9,0,10*ROW('Water Data'!D96)),NA())</f>
        <v>#N/A</v>
      </c>
      <c r="G102" s="517" t="e">
        <f ca="1">+IF(AND(ISNUMBER(OFFSET('Water Data'!$E$4,0,10*ROW('Water Data'!E96))),'Data Summary'!BV102="Yes"),100-OFFSET('Water Data'!$E$4,0,10*ROW('Water Data'!E96)),NA())</f>
        <v>#N/A</v>
      </c>
      <c r="H102" s="517" t="e">
        <f ca="1">+IF(AND(ISNUMBER(OFFSET('Water Data'!$E$6,0,10*ROW('Water Data'!E96))),'Data Summary'!BW102="Yes"),OFFSET('Water Data'!$E$6,0,10*ROW('Water Data'!E96)),NA())</f>
        <v>#N/A</v>
      </c>
      <c r="I102" s="517" t="e">
        <f ca="1">+IF(AND(ISNUMBER(OFFSET('Water Data'!$E$9,0,10*ROW('Water Data'!E96))),'Data Summary'!BX102="Yes"),OFFSET('Water Data'!$E$9,0,10*ROW('Water Data'!E96)),NA())</f>
        <v>#N/A</v>
      </c>
      <c r="J102" s="517" t="e">
        <f ca="1">+IF(AND(ISNUMBER(OFFSET('Water Data'!$F$4,0,10*ROW('Water Data'!F96))),'Data Summary'!BY102="Yes"),100-OFFSET('Water Data'!$F$4,0,10*ROW('Water Data'!F96)),NA())</f>
        <v>#N/A</v>
      </c>
      <c r="K102" s="517" t="e">
        <f ca="1">+IF(AND(ISNUMBER(OFFSET('Water Data'!$F$6,0,10*ROW('Water Data'!F96))),'Data Summary'!BZ102="Yes"),OFFSET('Water Data'!$F$6,0,10*ROW('Water Data'!F96)),NA())</f>
        <v>#N/A</v>
      </c>
      <c r="L102" s="517" t="e">
        <f ca="1">+IF(AND(ISNUMBER(OFFSET('Water Data'!$F$9,0,10*ROW('Water Data'!F96))),'Data Summary'!CA102="Yes"),OFFSET('Water Data'!$F$9,0,10*ROW('Water Data'!F96)),NA())</f>
        <v>#N/A</v>
      </c>
      <c r="M102" s="517" t="e">
        <f ca="1">+IF(AND(ISNUMBER(OFFSET('Water Data'!$G$4,0,10*ROW('Water Data'!G96))),'Data Summary'!CB102="Yes"),100-OFFSET('Water Data'!$G$4,0,10*ROW('Water Data'!G96)),NA())</f>
        <v>#N/A</v>
      </c>
      <c r="N102" s="517" t="e">
        <f ca="1">+IF(AND(ISNUMBER(OFFSET('Water Data'!$G$6,0,10*ROW('Water Data'!G96))),'Data Summary'!CC102="Yes"),OFFSET('Water Data'!$G$6,0,10*ROW('Water Data'!G96)),NA())</f>
        <v>#N/A</v>
      </c>
      <c r="O102" s="517" t="e">
        <f ca="1">+IF(AND(ISNUMBER(OFFSET('Water Data'!$G$9,0,10*ROW('Water Data'!G96))),'Data Summary'!CD102="Yes"),OFFSET('Water Data'!$G$9,0,10*ROW('Water Data'!G96)),NA())</f>
        <v>#N/A</v>
      </c>
      <c r="P102" s="517" t="e">
        <f ca="1">+IF(AND(ISNUMBER(OFFSET('Water Data'!$H$4,0,10*ROW('Water Data'!H96))),'Data Summary'!CE102="Yes"),100-OFFSET('Water Data'!$H$4,0,10*ROW('Water Data'!H96)),NA())</f>
        <v>#N/A</v>
      </c>
      <c r="Q102" s="517" t="e">
        <f ca="1">+IF(AND(ISNUMBER(OFFSET('Water Data'!$H$6,0,10*ROW('Water Data'!H96))),'Data Summary'!CF102="Yes"),OFFSET('Water Data'!$H$6,0,10*ROW('Water Data'!H96)),NA())</f>
        <v>#N/A</v>
      </c>
      <c r="R102" s="517" t="e">
        <f ca="1">+IF(AND(ISNUMBER(OFFSET('Water Data'!$H$9,0,10*ROW('Water Data'!H96))),'Data Summary'!CG102="Yes"),OFFSET('Water Data'!$H$9,0,10*ROW('Water Data'!H96)),NA())</f>
        <v>#N/A</v>
      </c>
      <c r="S102" s="517" t="e">
        <f ca="1">+IF(AND(ISNUMBER(OFFSET('Water Data'!$I$4,0,10*ROW('Water Data'!I96))),'Data Summary'!CH102="Yes"),100-OFFSET('Water Data'!$I$4,0,10*ROW('Water Data'!I96)),NA())</f>
        <v>#N/A</v>
      </c>
      <c r="T102" s="517" t="e">
        <f ca="1">+IF(AND(ISNUMBER(OFFSET('Water Data'!$I$6,0,10*ROW('Water Data'!I96))),'Data Summary'!CI102="Yes"),OFFSET('Water Data'!$I$6,0,10*ROW('Water Data'!I96)),NA())</f>
        <v>#N/A</v>
      </c>
      <c r="U102" s="517" t="e">
        <f ca="1">+IF(AND(ISNUMBER(OFFSET('Water Data'!$I$9,0,10*ROW('Water Data'!I96))),'Data Summary'!CJ102="Yes"),OFFSET('Water Data'!$I$9,0,10*ROW('Water Data'!I96)),NA())</f>
        <v>#N/A</v>
      </c>
      <c r="V102" s="518" t="e">
        <f ca="1">+IF(AND(ISNUMBER(OFFSET('Sanitation Data'!$D$4,0,10*ROW('Sanitation Data'!D96))),'Data Summary'!CK102="Yes"),100-OFFSET('Sanitation Data'!$D$4,0,10*ROW('Sanitation Data'!D96)),NA())</f>
        <v>#N/A</v>
      </c>
      <c r="W102" s="518" t="e">
        <f ca="1">+IF(AND(ISNUMBER(OFFSET('Sanitation Data'!$D$6,0,10*ROW('Sanitation Data'!D96))),'Data Summary'!CL102="Yes"),OFFSET('Sanitation Data'!$D$6,0,10*ROW('Sanitation Data'!D96)),NA())</f>
        <v>#N/A</v>
      </c>
      <c r="X102" s="518" t="e">
        <f ca="1">+IF(AND(ISNUMBER(OFFSET('Sanitation Data'!$D$10,0,10*ROW('Sanitation Data'!D96))),'Data Summary'!CM102="Yes"),OFFSET('Sanitation Data'!$D$10,0,10*ROW('Sanitation Data'!D96)),NA())</f>
        <v>#N/A</v>
      </c>
      <c r="Y102" s="518" t="e">
        <f ca="1">+IF(AND(ISNUMBER(OFFSET('Sanitation Data'!$D$11,0,10*ROW('Sanitation Data'!D96))),'Data Summary'!CN102="Yes"),OFFSET('Sanitation Data'!$D$11,0,10*ROW('Sanitation Data'!D96)),NA())</f>
        <v>#N/A</v>
      </c>
      <c r="Z102" s="518" t="e">
        <f ca="1">+IF(AND(ISNUMBER(OFFSET('Sanitation Data'!$D$12,0,10*ROW('Sanitation Data'!D96))),'Data Summary'!CO102="Yes"),OFFSET('Sanitation Data'!$D$12,0,10*ROW('Sanitation Data'!D96)),NA())</f>
        <v>#N/A</v>
      </c>
      <c r="AA102" s="518" t="e">
        <f ca="1">+IF(AND(ISNUMBER(OFFSET('Sanitation Data'!$E$4,0,10*ROW('Sanitation Data'!E96))),'Data Summary'!CP102="Yes"),100-OFFSET('Sanitation Data'!$E$4,0,10*ROW('Sanitation Data'!E96)),NA())</f>
        <v>#N/A</v>
      </c>
      <c r="AB102" s="518" t="e">
        <f ca="1">+IF(AND(ISNUMBER(OFFSET('Sanitation Data'!$E$6,0,10*ROW('Sanitation Data'!E96))),'Data Summary'!CQ102="Yes"),OFFSET('Sanitation Data'!$E$6,0,10*ROW('Sanitation Data'!E96)),NA())</f>
        <v>#N/A</v>
      </c>
      <c r="AC102" s="518" t="e">
        <f ca="1">+IF(AND(ISNUMBER(OFFSET('Sanitation Data'!$E$10,0,10*ROW('Sanitation Data'!E96))),'Data Summary'!CR102="Yes"),OFFSET('Sanitation Data'!$E$10,0,10*ROW('Sanitation Data'!E96)),NA())</f>
        <v>#N/A</v>
      </c>
      <c r="AD102" s="518" t="e">
        <f ca="1">+IF(AND(ISNUMBER(OFFSET('Sanitation Data'!$E$11,0,10*ROW('Sanitation Data'!E96))),'Data Summary'!CS102="Yes"),OFFSET('Sanitation Data'!$E$11,0,10*ROW('Sanitation Data'!E96)),NA())</f>
        <v>#N/A</v>
      </c>
      <c r="AE102" s="518" t="e">
        <f ca="1">+IF(AND(ISNUMBER(OFFSET('Sanitation Data'!$E$12,0,10*ROW('Sanitation Data'!E96))),'Data Summary'!CT102="Yes"),OFFSET('Sanitation Data'!$E$12,0,10*ROW('Sanitation Data'!E96)),NA())</f>
        <v>#N/A</v>
      </c>
      <c r="AF102" s="518" t="e">
        <f ca="1">+IF(AND(ISNUMBER(OFFSET('Sanitation Data'!$F$4,0,10*ROW('Sanitation Data'!F96))),'Data Summary'!CU102="Yes"),100-OFFSET('Sanitation Data'!$F$4,0,10*ROW('Sanitation Data'!F96)),NA())</f>
        <v>#N/A</v>
      </c>
      <c r="AG102" s="518" t="e">
        <f ca="1">+IF(AND(ISNUMBER(OFFSET('Sanitation Data'!$F$6,0,10*ROW('Sanitation Data'!F96))),'Data Summary'!CV102="Yes"),OFFSET('Sanitation Data'!$F$6,0,10*ROW('Sanitation Data'!F96)),NA())</f>
        <v>#N/A</v>
      </c>
      <c r="AH102" s="518" t="e">
        <f ca="1">+IF(AND(ISNUMBER(OFFSET('Sanitation Data'!$F$10,0,10*ROW('Sanitation Data'!F96))),'Data Summary'!CW102="Yes"),OFFSET('Sanitation Data'!$F$10,0,10*ROW('Sanitation Data'!F96)),NA())</f>
        <v>#N/A</v>
      </c>
      <c r="AI102" s="518" t="e">
        <f ca="1">+IF(AND(ISNUMBER(OFFSET('Sanitation Data'!$F$11,0,10*ROW('Sanitation Data'!F96))),'Data Summary'!CX102="Yes"),OFFSET('Sanitation Data'!$F$11,0,10*ROW('Sanitation Data'!F96)),NA())</f>
        <v>#N/A</v>
      </c>
      <c r="AJ102" s="518" t="e">
        <f ca="1">+IF(AND(ISNUMBER(OFFSET('Sanitation Data'!$F$12,0,10*ROW('Sanitation Data'!F96))),'Data Summary'!CY102="Yes"),OFFSET('Sanitation Data'!$F$12,0,10*ROW('Sanitation Data'!F96)),NA())</f>
        <v>#N/A</v>
      </c>
      <c r="AK102" s="518" t="e">
        <f ca="1">+IF(AND(ISNUMBER(OFFSET('Sanitation Data'!$G$4,0,10*ROW('Sanitation Data'!G96))),'Data Summary'!CZ102="Yes"),100-OFFSET('Sanitation Data'!$G$4,0,10*ROW('Sanitation Data'!G96)),NA())</f>
        <v>#N/A</v>
      </c>
      <c r="AL102" s="518" t="e">
        <f ca="1">+IF(AND(ISNUMBER(OFFSET('Sanitation Data'!$G$6,0,10*ROW('Sanitation Data'!G96))),'Data Summary'!DA102="Yes"),OFFSET('Sanitation Data'!$G$6,0,10*ROW('Sanitation Data'!G96)),NA())</f>
        <v>#N/A</v>
      </c>
      <c r="AM102" s="518" t="e">
        <f ca="1">+IF(AND(ISNUMBER(OFFSET('Sanitation Data'!$G$10,0,10*ROW('Sanitation Data'!G96))),'Data Summary'!DB102="Yes"),OFFSET('Sanitation Data'!$G$10,0,10*ROW('Sanitation Data'!G96)),NA())</f>
        <v>#N/A</v>
      </c>
      <c r="AN102" s="518" t="e">
        <f ca="1">+IF(AND(ISNUMBER(OFFSET('Sanitation Data'!$G$11,0,10*ROW('Sanitation Data'!G96))),'Data Summary'!DC102="Yes"),OFFSET('Sanitation Data'!$G$11,0,10*ROW('Sanitation Data'!G96)),NA())</f>
        <v>#N/A</v>
      </c>
      <c r="AO102" s="518" t="e">
        <f ca="1">+IF(AND(ISNUMBER(OFFSET('Sanitation Data'!$G$12,0,10*ROW('Sanitation Data'!G96))),'Data Summary'!DD102="Yes"),OFFSET('Sanitation Data'!$G$12,0,10*ROW('Sanitation Data'!G96)),NA())</f>
        <v>#N/A</v>
      </c>
      <c r="AP102" s="518" t="e">
        <f ca="1">+IF(AND(ISNUMBER(OFFSET('Sanitation Data'!$H$4,0,10*ROW('Sanitation Data'!H96))),'Data Summary'!DE102="Yes"),100-OFFSET('Sanitation Data'!$H$4,0,10*ROW('Sanitation Data'!H96)),NA())</f>
        <v>#N/A</v>
      </c>
      <c r="AQ102" s="518" t="e">
        <f ca="1">+IF(AND(ISNUMBER(OFFSET('Sanitation Data'!$H$6,0,10*ROW('Sanitation Data'!H96))),'Data Summary'!DF102="Yes"),OFFSET('Sanitation Data'!$H$6,0,10*ROW('Sanitation Data'!H96)),NA())</f>
        <v>#N/A</v>
      </c>
      <c r="AR102" s="518" t="e">
        <f ca="1">+IF(AND(ISNUMBER(OFFSET('Sanitation Data'!$H$10,0,10*ROW('Sanitation Data'!H96))),'Data Summary'!DG102="Yes"),OFFSET('Sanitation Data'!$H$10,0,10*ROW('Sanitation Data'!H96)),NA())</f>
        <v>#N/A</v>
      </c>
      <c r="AS102" s="518" t="e">
        <f ca="1">+IF(AND(ISNUMBER(OFFSET('Sanitation Data'!$H$11,0,10*ROW('Sanitation Data'!H96))),'Data Summary'!DH102="Yes"),OFFSET('Sanitation Data'!$H$11,0,10*ROW('Sanitation Data'!H96)),NA())</f>
        <v>#N/A</v>
      </c>
      <c r="AT102" s="518" t="e">
        <f ca="1">+IF(AND(ISNUMBER(OFFSET('Sanitation Data'!$H$12,0,10*ROW('Sanitation Data'!H96))),'Data Summary'!DI102="Yes"),OFFSET('Sanitation Data'!$H$12,0,10*ROW('Sanitation Data'!H96)),NA())</f>
        <v>#N/A</v>
      </c>
      <c r="AU102" s="518" t="e">
        <f ca="1">+IF(AND(ISNUMBER(OFFSET('Sanitation Data'!$I$4,0,10*ROW('Sanitation Data'!I96))),'Data Summary'!DJ102="Yes"),100-OFFSET('Sanitation Data'!$I$4,0,10*ROW('Sanitation Data'!I96)),NA())</f>
        <v>#N/A</v>
      </c>
      <c r="AV102" s="518" t="e">
        <f ca="1">+IF(AND(ISNUMBER(OFFSET('Sanitation Data'!$I$6,0,10*ROW('Sanitation Data'!I96))),'Data Summary'!DK102="Yes"),OFFSET('Sanitation Data'!$I$6,0,10*ROW('Sanitation Data'!I96)),NA())</f>
        <v>#N/A</v>
      </c>
      <c r="AW102" s="518" t="e">
        <f ca="1">+IF(AND(ISNUMBER(OFFSET('Sanitation Data'!$I$10,0,10*ROW('Sanitation Data'!I96))),'Data Summary'!DL102="Yes"),OFFSET('Sanitation Data'!$I$10,0,10*ROW('Sanitation Data'!I96)),NA())</f>
        <v>#N/A</v>
      </c>
      <c r="AX102" s="518" t="e">
        <f ca="1">+IF(AND(ISNUMBER(OFFSET('Sanitation Data'!$I$11,0,10*ROW('Sanitation Data'!I96))),'Data Summary'!DM102="Yes"),OFFSET('Sanitation Data'!$I$11,0,10*ROW('Sanitation Data'!I96)),NA())</f>
        <v>#N/A</v>
      </c>
      <c r="AY102" s="518" t="e">
        <f ca="1">+IF(AND(ISNUMBER(OFFSET('Sanitation Data'!$I$12,0,10*ROW('Sanitation Data'!I96))),'Data Summary'!DN102="Yes"),OFFSET('Sanitation Data'!$I$12,0,10*ROW('Sanitation Data'!I96)),NA())</f>
        <v>#N/A</v>
      </c>
      <c r="AZ102" s="519" t="e">
        <f ca="1">+IF(AND(ISNUMBER(OFFSET('Hygiene Data'!$D$5,0,10*ROW('Hygiene Data'!D96))),'Data Summary'!DO102="Yes"),OFFSET('Hygiene Data'!$D$5,0,10*ROW('Hygiene Data'!D96)),NA())</f>
        <v>#N/A</v>
      </c>
      <c r="BA102" s="519" t="e">
        <f ca="1">+IF(AND(ISNUMBER(OFFSET('Hygiene Data'!$D$7,0,10*ROW('Hygiene Data'!D96))),'Data Summary'!DP102="Yes"),OFFSET('Hygiene Data'!$D$7,0,10*ROW('Hygiene Data'!D96)),NA())</f>
        <v>#N/A</v>
      </c>
      <c r="BB102" s="519" t="e">
        <f ca="1">+IF(AND(ISNUMBER(OFFSET('Hygiene Data'!$D$9,0,10*ROW('Hygiene Data'!D96))),'Data Summary'!DQ102="Yes"),OFFSET('Hygiene Data'!$D$9,0,10*ROW('Hygiene Data'!D96)),NA())</f>
        <v>#N/A</v>
      </c>
      <c r="BC102" s="519" t="e">
        <f ca="1">+IF(AND(ISNUMBER(OFFSET('Hygiene Data'!$E$5,0,10*ROW('Hygiene Data'!E96))),'Data Summary'!DR102="Yes"),OFFSET('Hygiene Data'!$E$5,0,10*ROW('Hygiene Data'!E96)),NA())</f>
        <v>#N/A</v>
      </c>
      <c r="BD102" s="519" t="e">
        <f ca="1">+IF(AND(ISNUMBER(OFFSET('Hygiene Data'!$E$7,0,10*ROW('Hygiene Data'!E96))),'Data Summary'!DS102="Yes"),OFFSET('Hygiene Data'!$E$7,0,10*ROW('Hygiene Data'!E96)),NA())</f>
        <v>#N/A</v>
      </c>
      <c r="BE102" s="519" t="e">
        <f ca="1">+IF(AND(ISNUMBER(OFFSET('Hygiene Data'!$E$9,0,10*ROW('Hygiene Data'!E96))),'Data Summary'!DT102="Yes"),OFFSET('Hygiene Data'!$E$9,0,10*ROW('Hygiene Data'!E96)),NA())</f>
        <v>#N/A</v>
      </c>
      <c r="BF102" s="519" t="e">
        <f ca="1">+IF(AND(ISNUMBER(OFFSET('Hygiene Data'!$F$5,0,10*ROW('Hygiene Data'!F96))),'Data Summary'!DU102="Yes"),OFFSET('Hygiene Data'!$F$5,0,10*ROW('Hygiene Data'!F96)),NA())</f>
        <v>#N/A</v>
      </c>
      <c r="BG102" s="519" t="e">
        <f ca="1">+IF(AND(ISNUMBER(OFFSET('Hygiene Data'!$F$7,0,10*ROW('Hygiene Data'!F96))),'Data Summary'!DV102="Yes"),OFFSET('Hygiene Data'!$F$7,0,10*ROW('Hygiene Data'!F96)),NA())</f>
        <v>#N/A</v>
      </c>
      <c r="BH102" s="519" t="e">
        <f ca="1">+IF(AND(ISNUMBER(OFFSET('Hygiene Data'!$F$9,0,10*ROW('Hygiene Data'!F96))),'Data Summary'!DW102="Yes"),OFFSET('Hygiene Data'!$F$9,0,10*ROW('Hygiene Data'!F96)),NA())</f>
        <v>#N/A</v>
      </c>
      <c r="BI102" s="519" t="e">
        <f ca="1">+IF(AND(ISNUMBER(OFFSET('Hygiene Data'!$G$5,0,10*ROW('Hygiene Data'!G96))),'Data Summary'!DX102="Yes"),OFFSET('Hygiene Data'!$G$5,0,10*ROW('Hygiene Data'!G96)),NA())</f>
        <v>#N/A</v>
      </c>
      <c r="BJ102" s="519" t="e">
        <f ca="1">+IF(AND(ISNUMBER(OFFSET('Hygiene Data'!$G$7,0,10*ROW('Hygiene Data'!G96))),'Data Summary'!DY102="Yes"),OFFSET('Hygiene Data'!$G$7,0,10*ROW('Hygiene Data'!G96)),NA())</f>
        <v>#N/A</v>
      </c>
      <c r="BK102" s="519" t="e">
        <f ca="1">+IF(AND(ISNUMBER(OFFSET('Hygiene Data'!$G$9,0,10*ROW('Hygiene Data'!G96))),'Data Summary'!DZ102="Yes"),OFFSET('Hygiene Data'!$G$9,0,10*ROW('Hygiene Data'!G96)),NA())</f>
        <v>#N/A</v>
      </c>
      <c r="BL102" s="519" t="e">
        <f ca="1">+IF(AND(ISNUMBER(OFFSET('Hygiene Data'!$H$5,0,10*ROW('Hygiene Data'!H96))),'Data Summary'!EA102="Yes"),OFFSET('Hygiene Data'!$H$5,0,10*ROW('Hygiene Data'!H96)),NA())</f>
        <v>#N/A</v>
      </c>
      <c r="BM102" s="519" t="e">
        <f ca="1">+IF(AND(ISNUMBER(OFFSET('Hygiene Data'!$H$7,0,10*ROW('Hygiene Data'!H96))),'Data Summary'!EB102="Yes"),OFFSET('Hygiene Data'!$H$7,0,10*ROW('Hygiene Data'!H96)),NA())</f>
        <v>#N/A</v>
      </c>
      <c r="BN102" s="519" t="e">
        <f ca="1">+IF(AND(ISNUMBER(OFFSET('Hygiene Data'!$H$9,0,10*ROW('Hygiene Data'!H96))),'Data Summary'!EC102="Yes"),OFFSET('Hygiene Data'!$H$9,0,10*ROW('Hygiene Data'!H96)),NA())</f>
        <v>#N/A</v>
      </c>
      <c r="BO102" s="519" t="e">
        <f ca="1">+IF(AND(ISNUMBER(OFFSET('Hygiene Data'!$I$5,0,10*ROW('Hygiene Data'!I96))),'Data Summary'!ED102="Yes"),OFFSET('Hygiene Data'!$I$5,0,10*ROW('Hygiene Data'!I96)),NA())</f>
        <v>#N/A</v>
      </c>
      <c r="BP102" s="519" t="e">
        <f ca="1">+IF(AND(ISNUMBER(OFFSET('Hygiene Data'!$I$7,0,10*ROW('Hygiene Data'!I96))),'Data Summary'!EE102="Yes"),OFFSET('Hygiene Data'!$I$7,0,10*ROW('Hygiene Data'!I96)),NA())</f>
        <v>#N/A</v>
      </c>
      <c r="BQ102" s="519" t="e">
        <f ca="1">+IF(AND(ISNUMBER(OFFSET('Hygiene Data'!$I$9,0,10*ROW('Hygiene Data'!I96))),'Data Summary'!EF102="Yes"),OFFSET('Hygiene Data'!$I$9,0,10*ROW('Hygiene Data'!I96)),NA())</f>
        <v>#N/A</v>
      </c>
    </row>
    <row r="103" spans="1:69" x14ac:dyDescent="0.25">
      <c r="A103" s="515" t="e">
        <f ca="1">+RIGHT('Data Summary'!A103,LEN('Data Summary'!A103)-9)</f>
        <v>#VALUE!</v>
      </c>
      <c r="B103" s="489" t="str">
        <f ca="1">+IF(ISTEXT('Data Summary'!B103),'Data Summary'!B103,"")</f>
        <v/>
      </c>
      <c r="C103" s="516" t="e">
        <f ca="1">+VALUE('Data Summary'!C103)</f>
        <v>#VALUE!</v>
      </c>
      <c r="D103" s="517" t="e">
        <f ca="1">+IF(AND(ISNUMBER(OFFSET('Water Data'!$D$4,0,10*ROW('Water Data'!D97))),'Data Summary'!BS103="Yes"),100-OFFSET('Water Data'!$D$4,0,10*ROW('Water Data'!D97)),NA())</f>
        <v>#N/A</v>
      </c>
      <c r="E103" s="517" t="e">
        <f ca="1">+IF(AND(ISNUMBER(OFFSET('Water Data'!$D$6,0,10*ROW('Water Data'!D97))),'Data Summary'!BT103="Yes"),OFFSET('Water Data'!$D$6,0,10*ROW('Water Data'!D97)),NA())</f>
        <v>#N/A</v>
      </c>
      <c r="F103" s="517" t="e">
        <f ca="1">+IF(AND(ISNUMBER(OFFSET('Water Data'!$D$9,0,10*ROW('Water Data'!D97))),'Data Summary'!BU103="Yes"),OFFSET('Water Data'!$D$9,0,10*ROW('Water Data'!D97)),NA())</f>
        <v>#N/A</v>
      </c>
      <c r="G103" s="517" t="e">
        <f ca="1">+IF(AND(ISNUMBER(OFFSET('Water Data'!$E$4,0,10*ROW('Water Data'!E97))),'Data Summary'!BV103="Yes"),100-OFFSET('Water Data'!$E$4,0,10*ROW('Water Data'!E97)),NA())</f>
        <v>#N/A</v>
      </c>
      <c r="H103" s="517" t="e">
        <f ca="1">+IF(AND(ISNUMBER(OFFSET('Water Data'!$E$6,0,10*ROW('Water Data'!E97))),'Data Summary'!BW103="Yes"),OFFSET('Water Data'!$E$6,0,10*ROW('Water Data'!E97)),NA())</f>
        <v>#N/A</v>
      </c>
      <c r="I103" s="517" t="e">
        <f ca="1">+IF(AND(ISNUMBER(OFFSET('Water Data'!$E$9,0,10*ROW('Water Data'!E97))),'Data Summary'!BX103="Yes"),OFFSET('Water Data'!$E$9,0,10*ROW('Water Data'!E97)),NA())</f>
        <v>#N/A</v>
      </c>
      <c r="J103" s="517" t="e">
        <f ca="1">+IF(AND(ISNUMBER(OFFSET('Water Data'!$F$4,0,10*ROW('Water Data'!F97))),'Data Summary'!BY103="Yes"),100-OFFSET('Water Data'!$F$4,0,10*ROW('Water Data'!F97)),NA())</f>
        <v>#N/A</v>
      </c>
      <c r="K103" s="517" t="e">
        <f ca="1">+IF(AND(ISNUMBER(OFFSET('Water Data'!$F$6,0,10*ROW('Water Data'!F97))),'Data Summary'!BZ103="Yes"),OFFSET('Water Data'!$F$6,0,10*ROW('Water Data'!F97)),NA())</f>
        <v>#N/A</v>
      </c>
      <c r="L103" s="517" t="e">
        <f ca="1">+IF(AND(ISNUMBER(OFFSET('Water Data'!$F$9,0,10*ROW('Water Data'!F97))),'Data Summary'!CA103="Yes"),OFFSET('Water Data'!$F$9,0,10*ROW('Water Data'!F97)),NA())</f>
        <v>#N/A</v>
      </c>
      <c r="M103" s="517" t="e">
        <f ca="1">+IF(AND(ISNUMBER(OFFSET('Water Data'!$G$4,0,10*ROW('Water Data'!G97))),'Data Summary'!CB103="Yes"),100-OFFSET('Water Data'!$G$4,0,10*ROW('Water Data'!G97)),NA())</f>
        <v>#N/A</v>
      </c>
      <c r="N103" s="517" t="e">
        <f ca="1">+IF(AND(ISNUMBER(OFFSET('Water Data'!$G$6,0,10*ROW('Water Data'!G97))),'Data Summary'!CC103="Yes"),OFFSET('Water Data'!$G$6,0,10*ROW('Water Data'!G97)),NA())</f>
        <v>#N/A</v>
      </c>
      <c r="O103" s="517" t="e">
        <f ca="1">+IF(AND(ISNUMBER(OFFSET('Water Data'!$G$9,0,10*ROW('Water Data'!G97))),'Data Summary'!CD103="Yes"),OFFSET('Water Data'!$G$9,0,10*ROW('Water Data'!G97)),NA())</f>
        <v>#N/A</v>
      </c>
      <c r="P103" s="517" t="e">
        <f ca="1">+IF(AND(ISNUMBER(OFFSET('Water Data'!$H$4,0,10*ROW('Water Data'!H97))),'Data Summary'!CE103="Yes"),100-OFFSET('Water Data'!$H$4,0,10*ROW('Water Data'!H97)),NA())</f>
        <v>#N/A</v>
      </c>
      <c r="Q103" s="517" t="e">
        <f ca="1">+IF(AND(ISNUMBER(OFFSET('Water Data'!$H$6,0,10*ROW('Water Data'!H97))),'Data Summary'!CF103="Yes"),OFFSET('Water Data'!$H$6,0,10*ROW('Water Data'!H97)),NA())</f>
        <v>#N/A</v>
      </c>
      <c r="R103" s="517" t="e">
        <f ca="1">+IF(AND(ISNUMBER(OFFSET('Water Data'!$H$9,0,10*ROW('Water Data'!H97))),'Data Summary'!CG103="Yes"),OFFSET('Water Data'!$H$9,0,10*ROW('Water Data'!H97)),NA())</f>
        <v>#N/A</v>
      </c>
      <c r="S103" s="517" t="e">
        <f ca="1">+IF(AND(ISNUMBER(OFFSET('Water Data'!$I$4,0,10*ROW('Water Data'!I97))),'Data Summary'!CH103="Yes"),100-OFFSET('Water Data'!$I$4,0,10*ROW('Water Data'!I97)),NA())</f>
        <v>#N/A</v>
      </c>
      <c r="T103" s="517" t="e">
        <f ca="1">+IF(AND(ISNUMBER(OFFSET('Water Data'!$I$6,0,10*ROW('Water Data'!I97))),'Data Summary'!CI103="Yes"),OFFSET('Water Data'!$I$6,0,10*ROW('Water Data'!I97)),NA())</f>
        <v>#N/A</v>
      </c>
      <c r="U103" s="517" t="e">
        <f ca="1">+IF(AND(ISNUMBER(OFFSET('Water Data'!$I$9,0,10*ROW('Water Data'!I97))),'Data Summary'!CJ103="Yes"),OFFSET('Water Data'!$I$9,0,10*ROW('Water Data'!I97)),NA())</f>
        <v>#N/A</v>
      </c>
      <c r="V103" s="518" t="e">
        <f ca="1">+IF(AND(ISNUMBER(OFFSET('Sanitation Data'!$D$4,0,10*ROW('Sanitation Data'!D97))),'Data Summary'!CK103="Yes"),100-OFFSET('Sanitation Data'!$D$4,0,10*ROW('Sanitation Data'!D97)),NA())</f>
        <v>#N/A</v>
      </c>
      <c r="W103" s="518" t="e">
        <f ca="1">+IF(AND(ISNUMBER(OFFSET('Sanitation Data'!$D$6,0,10*ROW('Sanitation Data'!D97))),'Data Summary'!CL103="Yes"),OFFSET('Sanitation Data'!$D$6,0,10*ROW('Sanitation Data'!D97)),NA())</f>
        <v>#N/A</v>
      </c>
      <c r="X103" s="518" t="e">
        <f ca="1">+IF(AND(ISNUMBER(OFFSET('Sanitation Data'!$D$10,0,10*ROW('Sanitation Data'!D97))),'Data Summary'!CM103="Yes"),OFFSET('Sanitation Data'!$D$10,0,10*ROW('Sanitation Data'!D97)),NA())</f>
        <v>#N/A</v>
      </c>
      <c r="Y103" s="518" t="e">
        <f ca="1">+IF(AND(ISNUMBER(OFFSET('Sanitation Data'!$D$11,0,10*ROW('Sanitation Data'!D97))),'Data Summary'!CN103="Yes"),OFFSET('Sanitation Data'!$D$11,0,10*ROW('Sanitation Data'!D97)),NA())</f>
        <v>#N/A</v>
      </c>
      <c r="Z103" s="518" t="e">
        <f ca="1">+IF(AND(ISNUMBER(OFFSET('Sanitation Data'!$D$12,0,10*ROW('Sanitation Data'!D97))),'Data Summary'!CO103="Yes"),OFFSET('Sanitation Data'!$D$12,0,10*ROW('Sanitation Data'!D97)),NA())</f>
        <v>#N/A</v>
      </c>
      <c r="AA103" s="518" t="e">
        <f ca="1">+IF(AND(ISNUMBER(OFFSET('Sanitation Data'!$E$4,0,10*ROW('Sanitation Data'!E97))),'Data Summary'!CP103="Yes"),100-OFFSET('Sanitation Data'!$E$4,0,10*ROW('Sanitation Data'!E97)),NA())</f>
        <v>#N/A</v>
      </c>
      <c r="AB103" s="518" t="e">
        <f ca="1">+IF(AND(ISNUMBER(OFFSET('Sanitation Data'!$E$6,0,10*ROW('Sanitation Data'!E97))),'Data Summary'!CQ103="Yes"),OFFSET('Sanitation Data'!$E$6,0,10*ROW('Sanitation Data'!E97)),NA())</f>
        <v>#N/A</v>
      </c>
      <c r="AC103" s="518" t="e">
        <f ca="1">+IF(AND(ISNUMBER(OFFSET('Sanitation Data'!$E$10,0,10*ROW('Sanitation Data'!E97))),'Data Summary'!CR103="Yes"),OFFSET('Sanitation Data'!$E$10,0,10*ROW('Sanitation Data'!E97)),NA())</f>
        <v>#N/A</v>
      </c>
      <c r="AD103" s="518" t="e">
        <f ca="1">+IF(AND(ISNUMBER(OFFSET('Sanitation Data'!$E$11,0,10*ROW('Sanitation Data'!E97))),'Data Summary'!CS103="Yes"),OFFSET('Sanitation Data'!$E$11,0,10*ROW('Sanitation Data'!E97)),NA())</f>
        <v>#N/A</v>
      </c>
      <c r="AE103" s="518" t="e">
        <f ca="1">+IF(AND(ISNUMBER(OFFSET('Sanitation Data'!$E$12,0,10*ROW('Sanitation Data'!E97))),'Data Summary'!CT103="Yes"),OFFSET('Sanitation Data'!$E$12,0,10*ROW('Sanitation Data'!E97)),NA())</f>
        <v>#N/A</v>
      </c>
      <c r="AF103" s="518" t="e">
        <f ca="1">+IF(AND(ISNUMBER(OFFSET('Sanitation Data'!$F$4,0,10*ROW('Sanitation Data'!F97))),'Data Summary'!CU103="Yes"),100-OFFSET('Sanitation Data'!$F$4,0,10*ROW('Sanitation Data'!F97)),NA())</f>
        <v>#N/A</v>
      </c>
      <c r="AG103" s="518" t="e">
        <f ca="1">+IF(AND(ISNUMBER(OFFSET('Sanitation Data'!$F$6,0,10*ROW('Sanitation Data'!F97))),'Data Summary'!CV103="Yes"),OFFSET('Sanitation Data'!$F$6,0,10*ROW('Sanitation Data'!F97)),NA())</f>
        <v>#N/A</v>
      </c>
      <c r="AH103" s="518" t="e">
        <f ca="1">+IF(AND(ISNUMBER(OFFSET('Sanitation Data'!$F$10,0,10*ROW('Sanitation Data'!F97))),'Data Summary'!CW103="Yes"),OFFSET('Sanitation Data'!$F$10,0,10*ROW('Sanitation Data'!F97)),NA())</f>
        <v>#N/A</v>
      </c>
      <c r="AI103" s="518" t="e">
        <f ca="1">+IF(AND(ISNUMBER(OFFSET('Sanitation Data'!$F$11,0,10*ROW('Sanitation Data'!F97))),'Data Summary'!CX103="Yes"),OFFSET('Sanitation Data'!$F$11,0,10*ROW('Sanitation Data'!F97)),NA())</f>
        <v>#N/A</v>
      </c>
      <c r="AJ103" s="518" t="e">
        <f ca="1">+IF(AND(ISNUMBER(OFFSET('Sanitation Data'!$F$12,0,10*ROW('Sanitation Data'!F97))),'Data Summary'!CY103="Yes"),OFFSET('Sanitation Data'!$F$12,0,10*ROW('Sanitation Data'!F97)),NA())</f>
        <v>#N/A</v>
      </c>
      <c r="AK103" s="518" t="e">
        <f ca="1">+IF(AND(ISNUMBER(OFFSET('Sanitation Data'!$G$4,0,10*ROW('Sanitation Data'!G97))),'Data Summary'!CZ103="Yes"),100-OFFSET('Sanitation Data'!$G$4,0,10*ROW('Sanitation Data'!G97)),NA())</f>
        <v>#N/A</v>
      </c>
      <c r="AL103" s="518" t="e">
        <f ca="1">+IF(AND(ISNUMBER(OFFSET('Sanitation Data'!$G$6,0,10*ROW('Sanitation Data'!G97))),'Data Summary'!DA103="Yes"),OFFSET('Sanitation Data'!$G$6,0,10*ROW('Sanitation Data'!G97)),NA())</f>
        <v>#N/A</v>
      </c>
      <c r="AM103" s="518" t="e">
        <f ca="1">+IF(AND(ISNUMBER(OFFSET('Sanitation Data'!$G$10,0,10*ROW('Sanitation Data'!G97))),'Data Summary'!DB103="Yes"),OFFSET('Sanitation Data'!$G$10,0,10*ROW('Sanitation Data'!G97)),NA())</f>
        <v>#N/A</v>
      </c>
      <c r="AN103" s="518" t="e">
        <f ca="1">+IF(AND(ISNUMBER(OFFSET('Sanitation Data'!$G$11,0,10*ROW('Sanitation Data'!G97))),'Data Summary'!DC103="Yes"),OFFSET('Sanitation Data'!$G$11,0,10*ROW('Sanitation Data'!G97)),NA())</f>
        <v>#N/A</v>
      </c>
      <c r="AO103" s="518" t="e">
        <f ca="1">+IF(AND(ISNUMBER(OFFSET('Sanitation Data'!$G$12,0,10*ROW('Sanitation Data'!G97))),'Data Summary'!DD103="Yes"),OFFSET('Sanitation Data'!$G$12,0,10*ROW('Sanitation Data'!G97)),NA())</f>
        <v>#N/A</v>
      </c>
      <c r="AP103" s="518" t="e">
        <f ca="1">+IF(AND(ISNUMBER(OFFSET('Sanitation Data'!$H$4,0,10*ROW('Sanitation Data'!H97))),'Data Summary'!DE103="Yes"),100-OFFSET('Sanitation Data'!$H$4,0,10*ROW('Sanitation Data'!H97)),NA())</f>
        <v>#N/A</v>
      </c>
      <c r="AQ103" s="518" t="e">
        <f ca="1">+IF(AND(ISNUMBER(OFFSET('Sanitation Data'!$H$6,0,10*ROW('Sanitation Data'!H97))),'Data Summary'!DF103="Yes"),OFFSET('Sanitation Data'!$H$6,0,10*ROW('Sanitation Data'!H97)),NA())</f>
        <v>#N/A</v>
      </c>
      <c r="AR103" s="518" t="e">
        <f ca="1">+IF(AND(ISNUMBER(OFFSET('Sanitation Data'!$H$10,0,10*ROW('Sanitation Data'!H97))),'Data Summary'!DG103="Yes"),OFFSET('Sanitation Data'!$H$10,0,10*ROW('Sanitation Data'!H97)),NA())</f>
        <v>#N/A</v>
      </c>
      <c r="AS103" s="518" t="e">
        <f ca="1">+IF(AND(ISNUMBER(OFFSET('Sanitation Data'!$H$11,0,10*ROW('Sanitation Data'!H97))),'Data Summary'!DH103="Yes"),OFFSET('Sanitation Data'!$H$11,0,10*ROW('Sanitation Data'!H97)),NA())</f>
        <v>#N/A</v>
      </c>
      <c r="AT103" s="518" t="e">
        <f ca="1">+IF(AND(ISNUMBER(OFFSET('Sanitation Data'!$H$12,0,10*ROW('Sanitation Data'!H97))),'Data Summary'!DI103="Yes"),OFFSET('Sanitation Data'!$H$12,0,10*ROW('Sanitation Data'!H97)),NA())</f>
        <v>#N/A</v>
      </c>
      <c r="AU103" s="518" t="e">
        <f ca="1">+IF(AND(ISNUMBER(OFFSET('Sanitation Data'!$I$4,0,10*ROW('Sanitation Data'!I97))),'Data Summary'!DJ103="Yes"),100-OFFSET('Sanitation Data'!$I$4,0,10*ROW('Sanitation Data'!I97)),NA())</f>
        <v>#N/A</v>
      </c>
      <c r="AV103" s="518" t="e">
        <f ca="1">+IF(AND(ISNUMBER(OFFSET('Sanitation Data'!$I$6,0,10*ROW('Sanitation Data'!I97))),'Data Summary'!DK103="Yes"),OFFSET('Sanitation Data'!$I$6,0,10*ROW('Sanitation Data'!I97)),NA())</f>
        <v>#N/A</v>
      </c>
      <c r="AW103" s="518" t="e">
        <f ca="1">+IF(AND(ISNUMBER(OFFSET('Sanitation Data'!$I$10,0,10*ROW('Sanitation Data'!I97))),'Data Summary'!DL103="Yes"),OFFSET('Sanitation Data'!$I$10,0,10*ROW('Sanitation Data'!I97)),NA())</f>
        <v>#N/A</v>
      </c>
      <c r="AX103" s="518" t="e">
        <f ca="1">+IF(AND(ISNUMBER(OFFSET('Sanitation Data'!$I$11,0,10*ROW('Sanitation Data'!I97))),'Data Summary'!DM103="Yes"),OFFSET('Sanitation Data'!$I$11,0,10*ROW('Sanitation Data'!I97)),NA())</f>
        <v>#N/A</v>
      </c>
      <c r="AY103" s="518" t="e">
        <f ca="1">+IF(AND(ISNUMBER(OFFSET('Sanitation Data'!$I$12,0,10*ROW('Sanitation Data'!I97))),'Data Summary'!DN103="Yes"),OFFSET('Sanitation Data'!$I$12,0,10*ROW('Sanitation Data'!I97)),NA())</f>
        <v>#N/A</v>
      </c>
      <c r="AZ103" s="519" t="e">
        <f ca="1">+IF(AND(ISNUMBER(OFFSET('Hygiene Data'!$D$5,0,10*ROW('Hygiene Data'!D97))),'Data Summary'!DO103="Yes"),OFFSET('Hygiene Data'!$D$5,0,10*ROW('Hygiene Data'!D97)),NA())</f>
        <v>#N/A</v>
      </c>
      <c r="BA103" s="519" t="e">
        <f ca="1">+IF(AND(ISNUMBER(OFFSET('Hygiene Data'!$D$7,0,10*ROW('Hygiene Data'!D97))),'Data Summary'!DP103="Yes"),OFFSET('Hygiene Data'!$D$7,0,10*ROW('Hygiene Data'!D97)),NA())</f>
        <v>#N/A</v>
      </c>
      <c r="BB103" s="519" t="e">
        <f ca="1">+IF(AND(ISNUMBER(OFFSET('Hygiene Data'!$D$9,0,10*ROW('Hygiene Data'!D97))),'Data Summary'!DQ103="Yes"),OFFSET('Hygiene Data'!$D$9,0,10*ROW('Hygiene Data'!D97)),NA())</f>
        <v>#N/A</v>
      </c>
      <c r="BC103" s="519" t="e">
        <f ca="1">+IF(AND(ISNUMBER(OFFSET('Hygiene Data'!$E$5,0,10*ROW('Hygiene Data'!E97))),'Data Summary'!DR103="Yes"),OFFSET('Hygiene Data'!$E$5,0,10*ROW('Hygiene Data'!E97)),NA())</f>
        <v>#N/A</v>
      </c>
      <c r="BD103" s="519" t="e">
        <f ca="1">+IF(AND(ISNUMBER(OFFSET('Hygiene Data'!$E$7,0,10*ROW('Hygiene Data'!E97))),'Data Summary'!DS103="Yes"),OFFSET('Hygiene Data'!$E$7,0,10*ROW('Hygiene Data'!E97)),NA())</f>
        <v>#N/A</v>
      </c>
      <c r="BE103" s="519" t="e">
        <f ca="1">+IF(AND(ISNUMBER(OFFSET('Hygiene Data'!$E$9,0,10*ROW('Hygiene Data'!E97))),'Data Summary'!DT103="Yes"),OFFSET('Hygiene Data'!$E$9,0,10*ROW('Hygiene Data'!E97)),NA())</f>
        <v>#N/A</v>
      </c>
      <c r="BF103" s="519" t="e">
        <f ca="1">+IF(AND(ISNUMBER(OFFSET('Hygiene Data'!$F$5,0,10*ROW('Hygiene Data'!F97))),'Data Summary'!DU103="Yes"),OFFSET('Hygiene Data'!$F$5,0,10*ROW('Hygiene Data'!F97)),NA())</f>
        <v>#N/A</v>
      </c>
      <c r="BG103" s="519" t="e">
        <f ca="1">+IF(AND(ISNUMBER(OFFSET('Hygiene Data'!$F$7,0,10*ROW('Hygiene Data'!F97))),'Data Summary'!DV103="Yes"),OFFSET('Hygiene Data'!$F$7,0,10*ROW('Hygiene Data'!F97)),NA())</f>
        <v>#N/A</v>
      </c>
      <c r="BH103" s="519" t="e">
        <f ca="1">+IF(AND(ISNUMBER(OFFSET('Hygiene Data'!$F$9,0,10*ROW('Hygiene Data'!F97))),'Data Summary'!DW103="Yes"),OFFSET('Hygiene Data'!$F$9,0,10*ROW('Hygiene Data'!F97)),NA())</f>
        <v>#N/A</v>
      </c>
      <c r="BI103" s="519" t="e">
        <f ca="1">+IF(AND(ISNUMBER(OFFSET('Hygiene Data'!$G$5,0,10*ROW('Hygiene Data'!G97))),'Data Summary'!DX103="Yes"),OFFSET('Hygiene Data'!$G$5,0,10*ROW('Hygiene Data'!G97)),NA())</f>
        <v>#N/A</v>
      </c>
      <c r="BJ103" s="519" t="e">
        <f ca="1">+IF(AND(ISNUMBER(OFFSET('Hygiene Data'!$G$7,0,10*ROW('Hygiene Data'!G97))),'Data Summary'!DY103="Yes"),OFFSET('Hygiene Data'!$G$7,0,10*ROW('Hygiene Data'!G97)),NA())</f>
        <v>#N/A</v>
      </c>
      <c r="BK103" s="519" t="e">
        <f ca="1">+IF(AND(ISNUMBER(OFFSET('Hygiene Data'!$G$9,0,10*ROW('Hygiene Data'!G97))),'Data Summary'!DZ103="Yes"),OFFSET('Hygiene Data'!$G$9,0,10*ROW('Hygiene Data'!G97)),NA())</f>
        <v>#N/A</v>
      </c>
      <c r="BL103" s="519" t="e">
        <f ca="1">+IF(AND(ISNUMBER(OFFSET('Hygiene Data'!$H$5,0,10*ROW('Hygiene Data'!H97))),'Data Summary'!EA103="Yes"),OFFSET('Hygiene Data'!$H$5,0,10*ROW('Hygiene Data'!H97)),NA())</f>
        <v>#N/A</v>
      </c>
      <c r="BM103" s="519" t="e">
        <f ca="1">+IF(AND(ISNUMBER(OFFSET('Hygiene Data'!$H$7,0,10*ROW('Hygiene Data'!H97))),'Data Summary'!EB103="Yes"),OFFSET('Hygiene Data'!$H$7,0,10*ROW('Hygiene Data'!H97)),NA())</f>
        <v>#N/A</v>
      </c>
      <c r="BN103" s="519" t="e">
        <f ca="1">+IF(AND(ISNUMBER(OFFSET('Hygiene Data'!$H$9,0,10*ROW('Hygiene Data'!H97))),'Data Summary'!EC103="Yes"),OFFSET('Hygiene Data'!$H$9,0,10*ROW('Hygiene Data'!H97)),NA())</f>
        <v>#N/A</v>
      </c>
      <c r="BO103" s="519" t="e">
        <f ca="1">+IF(AND(ISNUMBER(OFFSET('Hygiene Data'!$I$5,0,10*ROW('Hygiene Data'!I97))),'Data Summary'!ED103="Yes"),OFFSET('Hygiene Data'!$I$5,0,10*ROW('Hygiene Data'!I97)),NA())</f>
        <v>#N/A</v>
      </c>
      <c r="BP103" s="519" t="e">
        <f ca="1">+IF(AND(ISNUMBER(OFFSET('Hygiene Data'!$I$7,0,10*ROW('Hygiene Data'!I97))),'Data Summary'!EE103="Yes"),OFFSET('Hygiene Data'!$I$7,0,10*ROW('Hygiene Data'!I97)),NA())</f>
        <v>#N/A</v>
      </c>
      <c r="BQ103" s="519" t="e">
        <f ca="1">+IF(AND(ISNUMBER(OFFSET('Hygiene Data'!$I$9,0,10*ROW('Hygiene Data'!I97))),'Data Summary'!EF103="Yes"),OFFSET('Hygiene Data'!$I$9,0,10*ROW('Hygiene Data'!I97)),NA())</f>
        <v>#N/A</v>
      </c>
    </row>
    <row r="104" spans="1:69" x14ac:dyDescent="0.25">
      <c r="A104" s="515" t="e">
        <f ca="1">+RIGHT('Data Summary'!A104,LEN('Data Summary'!A104)-9)</f>
        <v>#VALUE!</v>
      </c>
      <c r="B104" s="489" t="str">
        <f ca="1">+IF(ISTEXT('Data Summary'!B104),'Data Summary'!B104,"")</f>
        <v/>
      </c>
      <c r="C104" s="516" t="e">
        <f ca="1">+VALUE('Data Summary'!C104)</f>
        <v>#VALUE!</v>
      </c>
      <c r="D104" s="517" t="e">
        <f ca="1">+IF(AND(ISNUMBER(OFFSET('Water Data'!$D$4,0,10*ROW('Water Data'!D98))),'Data Summary'!BS104="Yes"),100-OFFSET('Water Data'!$D$4,0,10*ROW('Water Data'!D98)),NA())</f>
        <v>#N/A</v>
      </c>
      <c r="E104" s="517" t="e">
        <f ca="1">+IF(AND(ISNUMBER(OFFSET('Water Data'!$D$6,0,10*ROW('Water Data'!D98))),'Data Summary'!BT104="Yes"),OFFSET('Water Data'!$D$6,0,10*ROW('Water Data'!D98)),NA())</f>
        <v>#N/A</v>
      </c>
      <c r="F104" s="517" t="e">
        <f ca="1">+IF(AND(ISNUMBER(OFFSET('Water Data'!$D$9,0,10*ROW('Water Data'!D98))),'Data Summary'!BU104="Yes"),OFFSET('Water Data'!$D$9,0,10*ROW('Water Data'!D98)),NA())</f>
        <v>#N/A</v>
      </c>
      <c r="G104" s="517" t="e">
        <f ca="1">+IF(AND(ISNUMBER(OFFSET('Water Data'!$E$4,0,10*ROW('Water Data'!E98))),'Data Summary'!BV104="Yes"),100-OFFSET('Water Data'!$E$4,0,10*ROW('Water Data'!E98)),NA())</f>
        <v>#N/A</v>
      </c>
      <c r="H104" s="517" t="e">
        <f ca="1">+IF(AND(ISNUMBER(OFFSET('Water Data'!$E$6,0,10*ROW('Water Data'!E98))),'Data Summary'!BW104="Yes"),OFFSET('Water Data'!$E$6,0,10*ROW('Water Data'!E98)),NA())</f>
        <v>#N/A</v>
      </c>
      <c r="I104" s="517" t="e">
        <f ca="1">+IF(AND(ISNUMBER(OFFSET('Water Data'!$E$9,0,10*ROW('Water Data'!E98))),'Data Summary'!BX104="Yes"),OFFSET('Water Data'!$E$9,0,10*ROW('Water Data'!E98)),NA())</f>
        <v>#N/A</v>
      </c>
      <c r="J104" s="517" t="e">
        <f ca="1">+IF(AND(ISNUMBER(OFFSET('Water Data'!$F$4,0,10*ROW('Water Data'!F98))),'Data Summary'!BY104="Yes"),100-OFFSET('Water Data'!$F$4,0,10*ROW('Water Data'!F98)),NA())</f>
        <v>#N/A</v>
      </c>
      <c r="K104" s="517" t="e">
        <f ca="1">+IF(AND(ISNUMBER(OFFSET('Water Data'!$F$6,0,10*ROW('Water Data'!F98))),'Data Summary'!BZ104="Yes"),OFFSET('Water Data'!$F$6,0,10*ROW('Water Data'!F98)),NA())</f>
        <v>#N/A</v>
      </c>
      <c r="L104" s="517" t="e">
        <f ca="1">+IF(AND(ISNUMBER(OFFSET('Water Data'!$F$9,0,10*ROW('Water Data'!F98))),'Data Summary'!CA104="Yes"),OFFSET('Water Data'!$F$9,0,10*ROW('Water Data'!F98)),NA())</f>
        <v>#N/A</v>
      </c>
      <c r="M104" s="517" t="e">
        <f ca="1">+IF(AND(ISNUMBER(OFFSET('Water Data'!$G$4,0,10*ROW('Water Data'!G98))),'Data Summary'!CB104="Yes"),100-OFFSET('Water Data'!$G$4,0,10*ROW('Water Data'!G98)),NA())</f>
        <v>#N/A</v>
      </c>
      <c r="N104" s="517" t="e">
        <f ca="1">+IF(AND(ISNUMBER(OFFSET('Water Data'!$G$6,0,10*ROW('Water Data'!G98))),'Data Summary'!CC104="Yes"),OFFSET('Water Data'!$G$6,0,10*ROW('Water Data'!G98)),NA())</f>
        <v>#N/A</v>
      </c>
      <c r="O104" s="517" t="e">
        <f ca="1">+IF(AND(ISNUMBER(OFFSET('Water Data'!$G$9,0,10*ROW('Water Data'!G98))),'Data Summary'!CD104="Yes"),OFFSET('Water Data'!$G$9,0,10*ROW('Water Data'!G98)),NA())</f>
        <v>#N/A</v>
      </c>
      <c r="P104" s="517" t="e">
        <f ca="1">+IF(AND(ISNUMBER(OFFSET('Water Data'!$H$4,0,10*ROW('Water Data'!H98))),'Data Summary'!CE104="Yes"),100-OFFSET('Water Data'!$H$4,0,10*ROW('Water Data'!H98)),NA())</f>
        <v>#N/A</v>
      </c>
      <c r="Q104" s="517" t="e">
        <f ca="1">+IF(AND(ISNUMBER(OFFSET('Water Data'!$H$6,0,10*ROW('Water Data'!H98))),'Data Summary'!CF104="Yes"),OFFSET('Water Data'!$H$6,0,10*ROW('Water Data'!H98)),NA())</f>
        <v>#N/A</v>
      </c>
      <c r="R104" s="517" t="e">
        <f ca="1">+IF(AND(ISNUMBER(OFFSET('Water Data'!$H$9,0,10*ROW('Water Data'!H98))),'Data Summary'!CG104="Yes"),OFFSET('Water Data'!$H$9,0,10*ROW('Water Data'!H98)),NA())</f>
        <v>#N/A</v>
      </c>
      <c r="S104" s="517" t="e">
        <f ca="1">+IF(AND(ISNUMBER(OFFSET('Water Data'!$I$4,0,10*ROW('Water Data'!I98))),'Data Summary'!CH104="Yes"),100-OFFSET('Water Data'!$I$4,0,10*ROW('Water Data'!I98)),NA())</f>
        <v>#N/A</v>
      </c>
      <c r="T104" s="517" t="e">
        <f ca="1">+IF(AND(ISNUMBER(OFFSET('Water Data'!$I$6,0,10*ROW('Water Data'!I98))),'Data Summary'!CI104="Yes"),OFFSET('Water Data'!$I$6,0,10*ROW('Water Data'!I98)),NA())</f>
        <v>#N/A</v>
      </c>
      <c r="U104" s="517" t="e">
        <f ca="1">+IF(AND(ISNUMBER(OFFSET('Water Data'!$I$9,0,10*ROW('Water Data'!I98))),'Data Summary'!CJ104="Yes"),OFFSET('Water Data'!$I$9,0,10*ROW('Water Data'!I98)),NA())</f>
        <v>#N/A</v>
      </c>
      <c r="V104" s="518" t="e">
        <f ca="1">+IF(AND(ISNUMBER(OFFSET('Sanitation Data'!$D$4,0,10*ROW('Sanitation Data'!D98))),'Data Summary'!CK104="Yes"),100-OFFSET('Sanitation Data'!$D$4,0,10*ROW('Sanitation Data'!D98)),NA())</f>
        <v>#N/A</v>
      </c>
      <c r="W104" s="518" t="e">
        <f ca="1">+IF(AND(ISNUMBER(OFFSET('Sanitation Data'!$D$6,0,10*ROW('Sanitation Data'!D98))),'Data Summary'!CL104="Yes"),OFFSET('Sanitation Data'!$D$6,0,10*ROW('Sanitation Data'!D98)),NA())</f>
        <v>#N/A</v>
      </c>
      <c r="X104" s="518" t="e">
        <f ca="1">+IF(AND(ISNUMBER(OFFSET('Sanitation Data'!$D$10,0,10*ROW('Sanitation Data'!D98))),'Data Summary'!CM104="Yes"),OFFSET('Sanitation Data'!$D$10,0,10*ROW('Sanitation Data'!D98)),NA())</f>
        <v>#N/A</v>
      </c>
      <c r="Y104" s="518" t="e">
        <f ca="1">+IF(AND(ISNUMBER(OFFSET('Sanitation Data'!$D$11,0,10*ROW('Sanitation Data'!D98))),'Data Summary'!CN104="Yes"),OFFSET('Sanitation Data'!$D$11,0,10*ROW('Sanitation Data'!D98)),NA())</f>
        <v>#N/A</v>
      </c>
      <c r="Z104" s="518" t="e">
        <f ca="1">+IF(AND(ISNUMBER(OFFSET('Sanitation Data'!$D$12,0,10*ROW('Sanitation Data'!D98))),'Data Summary'!CO104="Yes"),OFFSET('Sanitation Data'!$D$12,0,10*ROW('Sanitation Data'!D98)),NA())</f>
        <v>#N/A</v>
      </c>
      <c r="AA104" s="518" t="e">
        <f ca="1">+IF(AND(ISNUMBER(OFFSET('Sanitation Data'!$E$4,0,10*ROW('Sanitation Data'!E98))),'Data Summary'!CP104="Yes"),100-OFFSET('Sanitation Data'!$E$4,0,10*ROW('Sanitation Data'!E98)),NA())</f>
        <v>#N/A</v>
      </c>
      <c r="AB104" s="518" t="e">
        <f ca="1">+IF(AND(ISNUMBER(OFFSET('Sanitation Data'!$E$6,0,10*ROW('Sanitation Data'!E98))),'Data Summary'!CQ104="Yes"),OFFSET('Sanitation Data'!$E$6,0,10*ROW('Sanitation Data'!E98)),NA())</f>
        <v>#N/A</v>
      </c>
      <c r="AC104" s="518" t="e">
        <f ca="1">+IF(AND(ISNUMBER(OFFSET('Sanitation Data'!$E$10,0,10*ROW('Sanitation Data'!E98))),'Data Summary'!CR104="Yes"),OFFSET('Sanitation Data'!$E$10,0,10*ROW('Sanitation Data'!E98)),NA())</f>
        <v>#N/A</v>
      </c>
      <c r="AD104" s="518" t="e">
        <f ca="1">+IF(AND(ISNUMBER(OFFSET('Sanitation Data'!$E$11,0,10*ROW('Sanitation Data'!E98))),'Data Summary'!CS104="Yes"),OFFSET('Sanitation Data'!$E$11,0,10*ROW('Sanitation Data'!E98)),NA())</f>
        <v>#N/A</v>
      </c>
      <c r="AE104" s="518" t="e">
        <f ca="1">+IF(AND(ISNUMBER(OFFSET('Sanitation Data'!$E$12,0,10*ROW('Sanitation Data'!E98))),'Data Summary'!CT104="Yes"),OFFSET('Sanitation Data'!$E$12,0,10*ROW('Sanitation Data'!E98)),NA())</f>
        <v>#N/A</v>
      </c>
      <c r="AF104" s="518" t="e">
        <f ca="1">+IF(AND(ISNUMBER(OFFSET('Sanitation Data'!$F$4,0,10*ROW('Sanitation Data'!F98))),'Data Summary'!CU104="Yes"),100-OFFSET('Sanitation Data'!$F$4,0,10*ROW('Sanitation Data'!F98)),NA())</f>
        <v>#N/A</v>
      </c>
      <c r="AG104" s="518" t="e">
        <f ca="1">+IF(AND(ISNUMBER(OFFSET('Sanitation Data'!$F$6,0,10*ROW('Sanitation Data'!F98))),'Data Summary'!CV104="Yes"),OFFSET('Sanitation Data'!$F$6,0,10*ROW('Sanitation Data'!F98)),NA())</f>
        <v>#N/A</v>
      </c>
      <c r="AH104" s="518" t="e">
        <f ca="1">+IF(AND(ISNUMBER(OFFSET('Sanitation Data'!$F$10,0,10*ROW('Sanitation Data'!F98))),'Data Summary'!CW104="Yes"),OFFSET('Sanitation Data'!$F$10,0,10*ROW('Sanitation Data'!F98)),NA())</f>
        <v>#N/A</v>
      </c>
      <c r="AI104" s="518" t="e">
        <f ca="1">+IF(AND(ISNUMBER(OFFSET('Sanitation Data'!$F$11,0,10*ROW('Sanitation Data'!F98))),'Data Summary'!CX104="Yes"),OFFSET('Sanitation Data'!$F$11,0,10*ROW('Sanitation Data'!F98)),NA())</f>
        <v>#N/A</v>
      </c>
      <c r="AJ104" s="518" t="e">
        <f ca="1">+IF(AND(ISNUMBER(OFFSET('Sanitation Data'!$F$12,0,10*ROW('Sanitation Data'!F98))),'Data Summary'!CY104="Yes"),OFFSET('Sanitation Data'!$F$12,0,10*ROW('Sanitation Data'!F98)),NA())</f>
        <v>#N/A</v>
      </c>
      <c r="AK104" s="518" t="e">
        <f ca="1">+IF(AND(ISNUMBER(OFFSET('Sanitation Data'!$G$4,0,10*ROW('Sanitation Data'!G98))),'Data Summary'!CZ104="Yes"),100-OFFSET('Sanitation Data'!$G$4,0,10*ROW('Sanitation Data'!G98)),NA())</f>
        <v>#N/A</v>
      </c>
      <c r="AL104" s="518" t="e">
        <f ca="1">+IF(AND(ISNUMBER(OFFSET('Sanitation Data'!$G$6,0,10*ROW('Sanitation Data'!G98))),'Data Summary'!DA104="Yes"),OFFSET('Sanitation Data'!$G$6,0,10*ROW('Sanitation Data'!G98)),NA())</f>
        <v>#N/A</v>
      </c>
      <c r="AM104" s="518" t="e">
        <f ca="1">+IF(AND(ISNUMBER(OFFSET('Sanitation Data'!$G$10,0,10*ROW('Sanitation Data'!G98))),'Data Summary'!DB104="Yes"),OFFSET('Sanitation Data'!$G$10,0,10*ROW('Sanitation Data'!G98)),NA())</f>
        <v>#N/A</v>
      </c>
      <c r="AN104" s="518" t="e">
        <f ca="1">+IF(AND(ISNUMBER(OFFSET('Sanitation Data'!$G$11,0,10*ROW('Sanitation Data'!G98))),'Data Summary'!DC104="Yes"),OFFSET('Sanitation Data'!$G$11,0,10*ROW('Sanitation Data'!G98)),NA())</f>
        <v>#N/A</v>
      </c>
      <c r="AO104" s="518" t="e">
        <f ca="1">+IF(AND(ISNUMBER(OFFSET('Sanitation Data'!$G$12,0,10*ROW('Sanitation Data'!G98))),'Data Summary'!DD104="Yes"),OFFSET('Sanitation Data'!$G$12,0,10*ROW('Sanitation Data'!G98)),NA())</f>
        <v>#N/A</v>
      </c>
      <c r="AP104" s="518" t="e">
        <f ca="1">+IF(AND(ISNUMBER(OFFSET('Sanitation Data'!$H$4,0,10*ROW('Sanitation Data'!H98))),'Data Summary'!DE104="Yes"),100-OFFSET('Sanitation Data'!$H$4,0,10*ROW('Sanitation Data'!H98)),NA())</f>
        <v>#N/A</v>
      </c>
      <c r="AQ104" s="518" t="e">
        <f ca="1">+IF(AND(ISNUMBER(OFFSET('Sanitation Data'!$H$6,0,10*ROW('Sanitation Data'!H98))),'Data Summary'!DF104="Yes"),OFFSET('Sanitation Data'!$H$6,0,10*ROW('Sanitation Data'!H98)),NA())</f>
        <v>#N/A</v>
      </c>
      <c r="AR104" s="518" t="e">
        <f ca="1">+IF(AND(ISNUMBER(OFFSET('Sanitation Data'!$H$10,0,10*ROW('Sanitation Data'!H98))),'Data Summary'!DG104="Yes"),OFFSET('Sanitation Data'!$H$10,0,10*ROW('Sanitation Data'!H98)),NA())</f>
        <v>#N/A</v>
      </c>
      <c r="AS104" s="518" t="e">
        <f ca="1">+IF(AND(ISNUMBER(OFFSET('Sanitation Data'!$H$11,0,10*ROW('Sanitation Data'!H98))),'Data Summary'!DH104="Yes"),OFFSET('Sanitation Data'!$H$11,0,10*ROW('Sanitation Data'!H98)),NA())</f>
        <v>#N/A</v>
      </c>
      <c r="AT104" s="518" t="e">
        <f ca="1">+IF(AND(ISNUMBER(OFFSET('Sanitation Data'!$H$12,0,10*ROW('Sanitation Data'!H98))),'Data Summary'!DI104="Yes"),OFFSET('Sanitation Data'!$H$12,0,10*ROW('Sanitation Data'!H98)),NA())</f>
        <v>#N/A</v>
      </c>
      <c r="AU104" s="518" t="e">
        <f ca="1">+IF(AND(ISNUMBER(OFFSET('Sanitation Data'!$I$4,0,10*ROW('Sanitation Data'!I98))),'Data Summary'!DJ104="Yes"),100-OFFSET('Sanitation Data'!$I$4,0,10*ROW('Sanitation Data'!I98)),NA())</f>
        <v>#N/A</v>
      </c>
      <c r="AV104" s="518" t="e">
        <f ca="1">+IF(AND(ISNUMBER(OFFSET('Sanitation Data'!$I$6,0,10*ROW('Sanitation Data'!I98))),'Data Summary'!DK104="Yes"),OFFSET('Sanitation Data'!$I$6,0,10*ROW('Sanitation Data'!I98)),NA())</f>
        <v>#N/A</v>
      </c>
      <c r="AW104" s="518" t="e">
        <f ca="1">+IF(AND(ISNUMBER(OFFSET('Sanitation Data'!$I$10,0,10*ROW('Sanitation Data'!I98))),'Data Summary'!DL104="Yes"),OFFSET('Sanitation Data'!$I$10,0,10*ROW('Sanitation Data'!I98)),NA())</f>
        <v>#N/A</v>
      </c>
      <c r="AX104" s="518" t="e">
        <f ca="1">+IF(AND(ISNUMBER(OFFSET('Sanitation Data'!$I$11,0,10*ROW('Sanitation Data'!I98))),'Data Summary'!DM104="Yes"),OFFSET('Sanitation Data'!$I$11,0,10*ROW('Sanitation Data'!I98)),NA())</f>
        <v>#N/A</v>
      </c>
      <c r="AY104" s="518" t="e">
        <f ca="1">+IF(AND(ISNUMBER(OFFSET('Sanitation Data'!$I$12,0,10*ROW('Sanitation Data'!I98))),'Data Summary'!DN104="Yes"),OFFSET('Sanitation Data'!$I$12,0,10*ROW('Sanitation Data'!I98)),NA())</f>
        <v>#N/A</v>
      </c>
      <c r="AZ104" s="519" t="e">
        <f ca="1">+IF(AND(ISNUMBER(OFFSET('Hygiene Data'!$D$5,0,10*ROW('Hygiene Data'!D98))),'Data Summary'!DO104="Yes"),OFFSET('Hygiene Data'!$D$5,0,10*ROW('Hygiene Data'!D98)),NA())</f>
        <v>#N/A</v>
      </c>
      <c r="BA104" s="519" t="e">
        <f ca="1">+IF(AND(ISNUMBER(OFFSET('Hygiene Data'!$D$7,0,10*ROW('Hygiene Data'!D98))),'Data Summary'!DP104="Yes"),OFFSET('Hygiene Data'!$D$7,0,10*ROW('Hygiene Data'!D98)),NA())</f>
        <v>#N/A</v>
      </c>
      <c r="BB104" s="519" t="e">
        <f ca="1">+IF(AND(ISNUMBER(OFFSET('Hygiene Data'!$D$9,0,10*ROW('Hygiene Data'!D98))),'Data Summary'!DQ104="Yes"),OFFSET('Hygiene Data'!$D$9,0,10*ROW('Hygiene Data'!D98)),NA())</f>
        <v>#N/A</v>
      </c>
      <c r="BC104" s="519" t="e">
        <f ca="1">+IF(AND(ISNUMBER(OFFSET('Hygiene Data'!$E$5,0,10*ROW('Hygiene Data'!E98))),'Data Summary'!DR104="Yes"),OFFSET('Hygiene Data'!$E$5,0,10*ROW('Hygiene Data'!E98)),NA())</f>
        <v>#N/A</v>
      </c>
      <c r="BD104" s="519" t="e">
        <f ca="1">+IF(AND(ISNUMBER(OFFSET('Hygiene Data'!$E$7,0,10*ROW('Hygiene Data'!E98))),'Data Summary'!DS104="Yes"),OFFSET('Hygiene Data'!$E$7,0,10*ROW('Hygiene Data'!E98)),NA())</f>
        <v>#N/A</v>
      </c>
      <c r="BE104" s="519" t="e">
        <f ca="1">+IF(AND(ISNUMBER(OFFSET('Hygiene Data'!$E$9,0,10*ROW('Hygiene Data'!E98))),'Data Summary'!DT104="Yes"),OFFSET('Hygiene Data'!$E$9,0,10*ROW('Hygiene Data'!E98)),NA())</f>
        <v>#N/A</v>
      </c>
      <c r="BF104" s="519" t="e">
        <f ca="1">+IF(AND(ISNUMBER(OFFSET('Hygiene Data'!$F$5,0,10*ROW('Hygiene Data'!F98))),'Data Summary'!DU104="Yes"),OFFSET('Hygiene Data'!$F$5,0,10*ROW('Hygiene Data'!F98)),NA())</f>
        <v>#N/A</v>
      </c>
      <c r="BG104" s="519" t="e">
        <f ca="1">+IF(AND(ISNUMBER(OFFSET('Hygiene Data'!$F$7,0,10*ROW('Hygiene Data'!F98))),'Data Summary'!DV104="Yes"),OFFSET('Hygiene Data'!$F$7,0,10*ROW('Hygiene Data'!F98)),NA())</f>
        <v>#N/A</v>
      </c>
      <c r="BH104" s="519" t="e">
        <f ca="1">+IF(AND(ISNUMBER(OFFSET('Hygiene Data'!$F$9,0,10*ROW('Hygiene Data'!F98))),'Data Summary'!DW104="Yes"),OFFSET('Hygiene Data'!$F$9,0,10*ROW('Hygiene Data'!F98)),NA())</f>
        <v>#N/A</v>
      </c>
      <c r="BI104" s="519" t="e">
        <f ca="1">+IF(AND(ISNUMBER(OFFSET('Hygiene Data'!$G$5,0,10*ROW('Hygiene Data'!G98))),'Data Summary'!DX104="Yes"),OFFSET('Hygiene Data'!$G$5,0,10*ROW('Hygiene Data'!G98)),NA())</f>
        <v>#N/A</v>
      </c>
      <c r="BJ104" s="519" t="e">
        <f ca="1">+IF(AND(ISNUMBER(OFFSET('Hygiene Data'!$G$7,0,10*ROW('Hygiene Data'!G98))),'Data Summary'!DY104="Yes"),OFFSET('Hygiene Data'!$G$7,0,10*ROW('Hygiene Data'!G98)),NA())</f>
        <v>#N/A</v>
      </c>
      <c r="BK104" s="519" t="e">
        <f ca="1">+IF(AND(ISNUMBER(OFFSET('Hygiene Data'!$G$9,0,10*ROW('Hygiene Data'!G98))),'Data Summary'!DZ104="Yes"),OFFSET('Hygiene Data'!$G$9,0,10*ROW('Hygiene Data'!G98)),NA())</f>
        <v>#N/A</v>
      </c>
      <c r="BL104" s="519" t="e">
        <f ca="1">+IF(AND(ISNUMBER(OFFSET('Hygiene Data'!$H$5,0,10*ROW('Hygiene Data'!H98))),'Data Summary'!EA104="Yes"),OFFSET('Hygiene Data'!$H$5,0,10*ROW('Hygiene Data'!H98)),NA())</f>
        <v>#N/A</v>
      </c>
      <c r="BM104" s="519" t="e">
        <f ca="1">+IF(AND(ISNUMBER(OFFSET('Hygiene Data'!$H$7,0,10*ROW('Hygiene Data'!H98))),'Data Summary'!EB104="Yes"),OFFSET('Hygiene Data'!$H$7,0,10*ROW('Hygiene Data'!H98)),NA())</f>
        <v>#N/A</v>
      </c>
      <c r="BN104" s="519" t="e">
        <f ca="1">+IF(AND(ISNUMBER(OFFSET('Hygiene Data'!$H$9,0,10*ROW('Hygiene Data'!H98))),'Data Summary'!EC104="Yes"),OFFSET('Hygiene Data'!$H$9,0,10*ROW('Hygiene Data'!H98)),NA())</f>
        <v>#N/A</v>
      </c>
      <c r="BO104" s="519" t="e">
        <f ca="1">+IF(AND(ISNUMBER(OFFSET('Hygiene Data'!$I$5,0,10*ROW('Hygiene Data'!I98))),'Data Summary'!ED104="Yes"),OFFSET('Hygiene Data'!$I$5,0,10*ROW('Hygiene Data'!I98)),NA())</f>
        <v>#N/A</v>
      </c>
      <c r="BP104" s="519" t="e">
        <f ca="1">+IF(AND(ISNUMBER(OFFSET('Hygiene Data'!$I$7,0,10*ROW('Hygiene Data'!I98))),'Data Summary'!EE104="Yes"),OFFSET('Hygiene Data'!$I$7,0,10*ROW('Hygiene Data'!I98)),NA())</f>
        <v>#N/A</v>
      </c>
      <c r="BQ104" s="519" t="e">
        <f ca="1">+IF(AND(ISNUMBER(OFFSET('Hygiene Data'!$I$9,0,10*ROW('Hygiene Data'!I98))),'Data Summary'!EF104="Yes"),OFFSET('Hygiene Data'!$I$9,0,10*ROW('Hygiene Data'!I98)),NA())</f>
        <v>#N/A</v>
      </c>
    </row>
    <row r="105" spans="1:69" x14ac:dyDescent="0.25">
      <c r="A105" s="515" t="e">
        <f ca="1">+RIGHT('Data Summary'!A105,LEN('Data Summary'!A105)-9)</f>
        <v>#VALUE!</v>
      </c>
      <c r="B105" s="489" t="str">
        <f ca="1">+IF(ISTEXT('Data Summary'!B105),'Data Summary'!B105,"")</f>
        <v/>
      </c>
      <c r="C105" s="516" t="e">
        <f ca="1">+VALUE('Data Summary'!C105)</f>
        <v>#VALUE!</v>
      </c>
      <c r="D105" s="517" t="e">
        <f ca="1">+IF(AND(ISNUMBER(OFFSET('Water Data'!$D$4,0,10*ROW('Water Data'!D99))),'Data Summary'!BS105="Yes"),100-OFFSET('Water Data'!$D$4,0,10*ROW('Water Data'!D99)),NA())</f>
        <v>#N/A</v>
      </c>
      <c r="E105" s="517" t="e">
        <f ca="1">+IF(AND(ISNUMBER(OFFSET('Water Data'!$D$6,0,10*ROW('Water Data'!D99))),'Data Summary'!BT105="Yes"),OFFSET('Water Data'!$D$6,0,10*ROW('Water Data'!D99)),NA())</f>
        <v>#N/A</v>
      </c>
      <c r="F105" s="517" t="e">
        <f ca="1">+IF(AND(ISNUMBER(OFFSET('Water Data'!$D$9,0,10*ROW('Water Data'!D99))),'Data Summary'!BU105="Yes"),OFFSET('Water Data'!$D$9,0,10*ROW('Water Data'!D99)),NA())</f>
        <v>#N/A</v>
      </c>
      <c r="G105" s="517" t="e">
        <f ca="1">+IF(AND(ISNUMBER(OFFSET('Water Data'!$E$4,0,10*ROW('Water Data'!E99))),'Data Summary'!BV105="Yes"),100-OFFSET('Water Data'!$E$4,0,10*ROW('Water Data'!E99)),NA())</f>
        <v>#N/A</v>
      </c>
      <c r="H105" s="517" t="e">
        <f ca="1">+IF(AND(ISNUMBER(OFFSET('Water Data'!$E$6,0,10*ROW('Water Data'!E99))),'Data Summary'!BW105="Yes"),OFFSET('Water Data'!$E$6,0,10*ROW('Water Data'!E99)),NA())</f>
        <v>#N/A</v>
      </c>
      <c r="I105" s="517" t="e">
        <f ca="1">+IF(AND(ISNUMBER(OFFSET('Water Data'!$E$9,0,10*ROW('Water Data'!E99))),'Data Summary'!BX105="Yes"),OFFSET('Water Data'!$E$9,0,10*ROW('Water Data'!E99)),NA())</f>
        <v>#N/A</v>
      </c>
      <c r="J105" s="517" t="e">
        <f ca="1">+IF(AND(ISNUMBER(OFFSET('Water Data'!$F$4,0,10*ROW('Water Data'!F99))),'Data Summary'!BY105="Yes"),100-OFFSET('Water Data'!$F$4,0,10*ROW('Water Data'!F99)),NA())</f>
        <v>#N/A</v>
      </c>
      <c r="K105" s="517" t="e">
        <f ca="1">+IF(AND(ISNUMBER(OFFSET('Water Data'!$F$6,0,10*ROW('Water Data'!F99))),'Data Summary'!BZ105="Yes"),OFFSET('Water Data'!$F$6,0,10*ROW('Water Data'!F99)),NA())</f>
        <v>#N/A</v>
      </c>
      <c r="L105" s="517" t="e">
        <f ca="1">+IF(AND(ISNUMBER(OFFSET('Water Data'!$F$9,0,10*ROW('Water Data'!F99))),'Data Summary'!CA105="Yes"),OFFSET('Water Data'!$F$9,0,10*ROW('Water Data'!F99)),NA())</f>
        <v>#N/A</v>
      </c>
      <c r="M105" s="517" t="e">
        <f ca="1">+IF(AND(ISNUMBER(OFFSET('Water Data'!$G$4,0,10*ROW('Water Data'!G99))),'Data Summary'!CB105="Yes"),100-OFFSET('Water Data'!$G$4,0,10*ROW('Water Data'!G99)),NA())</f>
        <v>#N/A</v>
      </c>
      <c r="N105" s="517" t="e">
        <f ca="1">+IF(AND(ISNUMBER(OFFSET('Water Data'!$G$6,0,10*ROW('Water Data'!G99))),'Data Summary'!CC105="Yes"),OFFSET('Water Data'!$G$6,0,10*ROW('Water Data'!G99)),NA())</f>
        <v>#N/A</v>
      </c>
      <c r="O105" s="517" t="e">
        <f ca="1">+IF(AND(ISNUMBER(OFFSET('Water Data'!$G$9,0,10*ROW('Water Data'!G99))),'Data Summary'!CD105="Yes"),OFFSET('Water Data'!$G$9,0,10*ROW('Water Data'!G99)),NA())</f>
        <v>#N/A</v>
      </c>
      <c r="P105" s="517" t="e">
        <f ca="1">+IF(AND(ISNUMBER(OFFSET('Water Data'!$H$4,0,10*ROW('Water Data'!H99))),'Data Summary'!CE105="Yes"),100-OFFSET('Water Data'!$H$4,0,10*ROW('Water Data'!H99)),NA())</f>
        <v>#N/A</v>
      </c>
      <c r="Q105" s="517" t="e">
        <f ca="1">+IF(AND(ISNUMBER(OFFSET('Water Data'!$H$6,0,10*ROW('Water Data'!H99))),'Data Summary'!CF105="Yes"),OFFSET('Water Data'!$H$6,0,10*ROW('Water Data'!H99)),NA())</f>
        <v>#N/A</v>
      </c>
      <c r="R105" s="517" t="e">
        <f ca="1">+IF(AND(ISNUMBER(OFFSET('Water Data'!$H$9,0,10*ROW('Water Data'!H99))),'Data Summary'!CG105="Yes"),OFFSET('Water Data'!$H$9,0,10*ROW('Water Data'!H99)),NA())</f>
        <v>#N/A</v>
      </c>
      <c r="S105" s="517" t="e">
        <f ca="1">+IF(AND(ISNUMBER(OFFSET('Water Data'!$I$4,0,10*ROW('Water Data'!I99))),'Data Summary'!CH105="Yes"),100-OFFSET('Water Data'!$I$4,0,10*ROW('Water Data'!I99)),NA())</f>
        <v>#N/A</v>
      </c>
      <c r="T105" s="517" t="e">
        <f ca="1">+IF(AND(ISNUMBER(OFFSET('Water Data'!$I$6,0,10*ROW('Water Data'!I99))),'Data Summary'!CI105="Yes"),OFFSET('Water Data'!$I$6,0,10*ROW('Water Data'!I99)),NA())</f>
        <v>#N/A</v>
      </c>
      <c r="U105" s="517" t="e">
        <f ca="1">+IF(AND(ISNUMBER(OFFSET('Water Data'!$I$9,0,10*ROW('Water Data'!I99))),'Data Summary'!CJ105="Yes"),OFFSET('Water Data'!$I$9,0,10*ROW('Water Data'!I99)),NA())</f>
        <v>#N/A</v>
      </c>
      <c r="V105" s="518" t="e">
        <f ca="1">+IF(AND(ISNUMBER(OFFSET('Sanitation Data'!$D$4,0,10*ROW('Sanitation Data'!D99))),'Data Summary'!CK105="Yes"),100-OFFSET('Sanitation Data'!$D$4,0,10*ROW('Sanitation Data'!D99)),NA())</f>
        <v>#N/A</v>
      </c>
      <c r="W105" s="518" t="e">
        <f ca="1">+IF(AND(ISNUMBER(OFFSET('Sanitation Data'!$D$6,0,10*ROW('Sanitation Data'!D99))),'Data Summary'!CL105="Yes"),OFFSET('Sanitation Data'!$D$6,0,10*ROW('Sanitation Data'!D99)),NA())</f>
        <v>#N/A</v>
      </c>
      <c r="X105" s="518" t="e">
        <f ca="1">+IF(AND(ISNUMBER(OFFSET('Sanitation Data'!$D$10,0,10*ROW('Sanitation Data'!D99))),'Data Summary'!CM105="Yes"),OFFSET('Sanitation Data'!$D$10,0,10*ROW('Sanitation Data'!D99)),NA())</f>
        <v>#N/A</v>
      </c>
      <c r="Y105" s="518" t="e">
        <f ca="1">+IF(AND(ISNUMBER(OFFSET('Sanitation Data'!$D$11,0,10*ROW('Sanitation Data'!D99))),'Data Summary'!CN105="Yes"),OFFSET('Sanitation Data'!$D$11,0,10*ROW('Sanitation Data'!D99)),NA())</f>
        <v>#N/A</v>
      </c>
      <c r="Z105" s="518" t="e">
        <f ca="1">+IF(AND(ISNUMBER(OFFSET('Sanitation Data'!$D$12,0,10*ROW('Sanitation Data'!D99))),'Data Summary'!CO105="Yes"),OFFSET('Sanitation Data'!$D$12,0,10*ROW('Sanitation Data'!D99)),NA())</f>
        <v>#N/A</v>
      </c>
      <c r="AA105" s="518" t="e">
        <f ca="1">+IF(AND(ISNUMBER(OFFSET('Sanitation Data'!$E$4,0,10*ROW('Sanitation Data'!E99))),'Data Summary'!CP105="Yes"),100-OFFSET('Sanitation Data'!$E$4,0,10*ROW('Sanitation Data'!E99)),NA())</f>
        <v>#N/A</v>
      </c>
      <c r="AB105" s="518" t="e">
        <f ca="1">+IF(AND(ISNUMBER(OFFSET('Sanitation Data'!$E$6,0,10*ROW('Sanitation Data'!E99))),'Data Summary'!CQ105="Yes"),OFFSET('Sanitation Data'!$E$6,0,10*ROW('Sanitation Data'!E99)),NA())</f>
        <v>#N/A</v>
      </c>
      <c r="AC105" s="518" t="e">
        <f ca="1">+IF(AND(ISNUMBER(OFFSET('Sanitation Data'!$E$10,0,10*ROW('Sanitation Data'!E99))),'Data Summary'!CR105="Yes"),OFFSET('Sanitation Data'!$E$10,0,10*ROW('Sanitation Data'!E99)),NA())</f>
        <v>#N/A</v>
      </c>
      <c r="AD105" s="518" t="e">
        <f ca="1">+IF(AND(ISNUMBER(OFFSET('Sanitation Data'!$E$11,0,10*ROW('Sanitation Data'!E99))),'Data Summary'!CS105="Yes"),OFFSET('Sanitation Data'!$E$11,0,10*ROW('Sanitation Data'!E99)),NA())</f>
        <v>#N/A</v>
      </c>
      <c r="AE105" s="518" t="e">
        <f ca="1">+IF(AND(ISNUMBER(OFFSET('Sanitation Data'!$E$12,0,10*ROW('Sanitation Data'!E99))),'Data Summary'!CT105="Yes"),OFFSET('Sanitation Data'!$E$12,0,10*ROW('Sanitation Data'!E99)),NA())</f>
        <v>#N/A</v>
      </c>
      <c r="AF105" s="518" t="e">
        <f ca="1">+IF(AND(ISNUMBER(OFFSET('Sanitation Data'!$F$4,0,10*ROW('Sanitation Data'!F99))),'Data Summary'!CU105="Yes"),100-OFFSET('Sanitation Data'!$F$4,0,10*ROW('Sanitation Data'!F99)),NA())</f>
        <v>#N/A</v>
      </c>
      <c r="AG105" s="518" t="e">
        <f ca="1">+IF(AND(ISNUMBER(OFFSET('Sanitation Data'!$F$6,0,10*ROW('Sanitation Data'!F99))),'Data Summary'!CV105="Yes"),OFFSET('Sanitation Data'!$F$6,0,10*ROW('Sanitation Data'!F99)),NA())</f>
        <v>#N/A</v>
      </c>
      <c r="AH105" s="518" t="e">
        <f ca="1">+IF(AND(ISNUMBER(OFFSET('Sanitation Data'!$F$10,0,10*ROW('Sanitation Data'!F99))),'Data Summary'!CW105="Yes"),OFFSET('Sanitation Data'!$F$10,0,10*ROW('Sanitation Data'!F99)),NA())</f>
        <v>#N/A</v>
      </c>
      <c r="AI105" s="518" t="e">
        <f ca="1">+IF(AND(ISNUMBER(OFFSET('Sanitation Data'!$F$11,0,10*ROW('Sanitation Data'!F99))),'Data Summary'!CX105="Yes"),OFFSET('Sanitation Data'!$F$11,0,10*ROW('Sanitation Data'!F99)),NA())</f>
        <v>#N/A</v>
      </c>
      <c r="AJ105" s="518" t="e">
        <f ca="1">+IF(AND(ISNUMBER(OFFSET('Sanitation Data'!$F$12,0,10*ROW('Sanitation Data'!F99))),'Data Summary'!CY105="Yes"),OFFSET('Sanitation Data'!$F$12,0,10*ROW('Sanitation Data'!F99)),NA())</f>
        <v>#N/A</v>
      </c>
      <c r="AK105" s="518" t="e">
        <f ca="1">+IF(AND(ISNUMBER(OFFSET('Sanitation Data'!$G$4,0,10*ROW('Sanitation Data'!G99))),'Data Summary'!CZ105="Yes"),100-OFFSET('Sanitation Data'!$G$4,0,10*ROW('Sanitation Data'!G99)),NA())</f>
        <v>#N/A</v>
      </c>
      <c r="AL105" s="518" t="e">
        <f ca="1">+IF(AND(ISNUMBER(OFFSET('Sanitation Data'!$G$6,0,10*ROW('Sanitation Data'!G99))),'Data Summary'!DA105="Yes"),OFFSET('Sanitation Data'!$G$6,0,10*ROW('Sanitation Data'!G99)),NA())</f>
        <v>#N/A</v>
      </c>
      <c r="AM105" s="518" t="e">
        <f ca="1">+IF(AND(ISNUMBER(OFFSET('Sanitation Data'!$G$10,0,10*ROW('Sanitation Data'!G99))),'Data Summary'!DB105="Yes"),OFFSET('Sanitation Data'!$G$10,0,10*ROW('Sanitation Data'!G99)),NA())</f>
        <v>#N/A</v>
      </c>
      <c r="AN105" s="518" t="e">
        <f ca="1">+IF(AND(ISNUMBER(OFFSET('Sanitation Data'!$G$11,0,10*ROW('Sanitation Data'!G99))),'Data Summary'!DC105="Yes"),OFFSET('Sanitation Data'!$G$11,0,10*ROW('Sanitation Data'!G99)),NA())</f>
        <v>#N/A</v>
      </c>
      <c r="AO105" s="518" t="e">
        <f ca="1">+IF(AND(ISNUMBER(OFFSET('Sanitation Data'!$G$12,0,10*ROW('Sanitation Data'!G99))),'Data Summary'!DD105="Yes"),OFFSET('Sanitation Data'!$G$12,0,10*ROW('Sanitation Data'!G99)),NA())</f>
        <v>#N/A</v>
      </c>
      <c r="AP105" s="518" t="e">
        <f ca="1">+IF(AND(ISNUMBER(OFFSET('Sanitation Data'!$H$4,0,10*ROW('Sanitation Data'!H99))),'Data Summary'!DE105="Yes"),100-OFFSET('Sanitation Data'!$H$4,0,10*ROW('Sanitation Data'!H99)),NA())</f>
        <v>#N/A</v>
      </c>
      <c r="AQ105" s="518" t="e">
        <f ca="1">+IF(AND(ISNUMBER(OFFSET('Sanitation Data'!$H$6,0,10*ROW('Sanitation Data'!H99))),'Data Summary'!DF105="Yes"),OFFSET('Sanitation Data'!$H$6,0,10*ROW('Sanitation Data'!H99)),NA())</f>
        <v>#N/A</v>
      </c>
      <c r="AR105" s="518" t="e">
        <f ca="1">+IF(AND(ISNUMBER(OFFSET('Sanitation Data'!$H$10,0,10*ROW('Sanitation Data'!H99))),'Data Summary'!DG105="Yes"),OFFSET('Sanitation Data'!$H$10,0,10*ROW('Sanitation Data'!H99)),NA())</f>
        <v>#N/A</v>
      </c>
      <c r="AS105" s="518" t="e">
        <f ca="1">+IF(AND(ISNUMBER(OFFSET('Sanitation Data'!$H$11,0,10*ROW('Sanitation Data'!H99))),'Data Summary'!DH105="Yes"),OFFSET('Sanitation Data'!$H$11,0,10*ROW('Sanitation Data'!H99)),NA())</f>
        <v>#N/A</v>
      </c>
      <c r="AT105" s="518" t="e">
        <f ca="1">+IF(AND(ISNUMBER(OFFSET('Sanitation Data'!$H$12,0,10*ROW('Sanitation Data'!H99))),'Data Summary'!DI105="Yes"),OFFSET('Sanitation Data'!$H$12,0,10*ROW('Sanitation Data'!H99)),NA())</f>
        <v>#N/A</v>
      </c>
      <c r="AU105" s="518" t="e">
        <f ca="1">+IF(AND(ISNUMBER(OFFSET('Sanitation Data'!$I$4,0,10*ROW('Sanitation Data'!I99))),'Data Summary'!DJ105="Yes"),100-OFFSET('Sanitation Data'!$I$4,0,10*ROW('Sanitation Data'!I99)),NA())</f>
        <v>#N/A</v>
      </c>
      <c r="AV105" s="518" t="e">
        <f ca="1">+IF(AND(ISNUMBER(OFFSET('Sanitation Data'!$I$6,0,10*ROW('Sanitation Data'!I99))),'Data Summary'!DK105="Yes"),OFFSET('Sanitation Data'!$I$6,0,10*ROW('Sanitation Data'!I99)),NA())</f>
        <v>#N/A</v>
      </c>
      <c r="AW105" s="518" t="e">
        <f ca="1">+IF(AND(ISNUMBER(OFFSET('Sanitation Data'!$I$10,0,10*ROW('Sanitation Data'!I99))),'Data Summary'!DL105="Yes"),OFFSET('Sanitation Data'!$I$10,0,10*ROW('Sanitation Data'!I99)),NA())</f>
        <v>#N/A</v>
      </c>
      <c r="AX105" s="518" t="e">
        <f ca="1">+IF(AND(ISNUMBER(OFFSET('Sanitation Data'!$I$11,0,10*ROW('Sanitation Data'!I99))),'Data Summary'!DM105="Yes"),OFFSET('Sanitation Data'!$I$11,0,10*ROW('Sanitation Data'!I99)),NA())</f>
        <v>#N/A</v>
      </c>
      <c r="AY105" s="518" t="e">
        <f ca="1">+IF(AND(ISNUMBER(OFFSET('Sanitation Data'!$I$12,0,10*ROW('Sanitation Data'!I99))),'Data Summary'!DN105="Yes"),OFFSET('Sanitation Data'!$I$12,0,10*ROW('Sanitation Data'!I99)),NA())</f>
        <v>#N/A</v>
      </c>
      <c r="AZ105" s="519" t="e">
        <f ca="1">+IF(AND(ISNUMBER(OFFSET('Hygiene Data'!$D$5,0,10*ROW('Hygiene Data'!D99))),'Data Summary'!DO105="Yes"),OFFSET('Hygiene Data'!$D$5,0,10*ROW('Hygiene Data'!D99)),NA())</f>
        <v>#N/A</v>
      </c>
      <c r="BA105" s="519" t="e">
        <f ca="1">+IF(AND(ISNUMBER(OFFSET('Hygiene Data'!$D$7,0,10*ROW('Hygiene Data'!D99))),'Data Summary'!DP105="Yes"),OFFSET('Hygiene Data'!$D$7,0,10*ROW('Hygiene Data'!D99)),NA())</f>
        <v>#N/A</v>
      </c>
      <c r="BB105" s="519" t="e">
        <f ca="1">+IF(AND(ISNUMBER(OFFSET('Hygiene Data'!$D$9,0,10*ROW('Hygiene Data'!D99))),'Data Summary'!DQ105="Yes"),OFFSET('Hygiene Data'!$D$9,0,10*ROW('Hygiene Data'!D99)),NA())</f>
        <v>#N/A</v>
      </c>
      <c r="BC105" s="519" t="e">
        <f ca="1">+IF(AND(ISNUMBER(OFFSET('Hygiene Data'!$E$5,0,10*ROW('Hygiene Data'!E99))),'Data Summary'!DR105="Yes"),OFFSET('Hygiene Data'!$E$5,0,10*ROW('Hygiene Data'!E99)),NA())</f>
        <v>#N/A</v>
      </c>
      <c r="BD105" s="519" t="e">
        <f ca="1">+IF(AND(ISNUMBER(OFFSET('Hygiene Data'!$E$7,0,10*ROW('Hygiene Data'!E99))),'Data Summary'!DS105="Yes"),OFFSET('Hygiene Data'!$E$7,0,10*ROW('Hygiene Data'!E99)),NA())</f>
        <v>#N/A</v>
      </c>
      <c r="BE105" s="519" t="e">
        <f ca="1">+IF(AND(ISNUMBER(OFFSET('Hygiene Data'!$E$9,0,10*ROW('Hygiene Data'!E99))),'Data Summary'!DT105="Yes"),OFFSET('Hygiene Data'!$E$9,0,10*ROW('Hygiene Data'!E99)),NA())</f>
        <v>#N/A</v>
      </c>
      <c r="BF105" s="519" t="e">
        <f ca="1">+IF(AND(ISNUMBER(OFFSET('Hygiene Data'!$F$5,0,10*ROW('Hygiene Data'!F99))),'Data Summary'!DU105="Yes"),OFFSET('Hygiene Data'!$F$5,0,10*ROW('Hygiene Data'!F99)),NA())</f>
        <v>#N/A</v>
      </c>
      <c r="BG105" s="519" t="e">
        <f ca="1">+IF(AND(ISNUMBER(OFFSET('Hygiene Data'!$F$7,0,10*ROW('Hygiene Data'!F99))),'Data Summary'!DV105="Yes"),OFFSET('Hygiene Data'!$F$7,0,10*ROW('Hygiene Data'!F99)),NA())</f>
        <v>#N/A</v>
      </c>
      <c r="BH105" s="519" t="e">
        <f ca="1">+IF(AND(ISNUMBER(OFFSET('Hygiene Data'!$F$9,0,10*ROW('Hygiene Data'!F99))),'Data Summary'!DW105="Yes"),OFFSET('Hygiene Data'!$F$9,0,10*ROW('Hygiene Data'!F99)),NA())</f>
        <v>#N/A</v>
      </c>
      <c r="BI105" s="519" t="e">
        <f ca="1">+IF(AND(ISNUMBER(OFFSET('Hygiene Data'!$G$5,0,10*ROW('Hygiene Data'!G99))),'Data Summary'!DX105="Yes"),OFFSET('Hygiene Data'!$G$5,0,10*ROW('Hygiene Data'!G99)),NA())</f>
        <v>#N/A</v>
      </c>
      <c r="BJ105" s="519" t="e">
        <f ca="1">+IF(AND(ISNUMBER(OFFSET('Hygiene Data'!$G$7,0,10*ROW('Hygiene Data'!G99))),'Data Summary'!DY105="Yes"),OFFSET('Hygiene Data'!$G$7,0,10*ROW('Hygiene Data'!G99)),NA())</f>
        <v>#N/A</v>
      </c>
      <c r="BK105" s="519" t="e">
        <f ca="1">+IF(AND(ISNUMBER(OFFSET('Hygiene Data'!$G$9,0,10*ROW('Hygiene Data'!G99))),'Data Summary'!DZ105="Yes"),OFFSET('Hygiene Data'!$G$9,0,10*ROW('Hygiene Data'!G99)),NA())</f>
        <v>#N/A</v>
      </c>
      <c r="BL105" s="519" t="e">
        <f ca="1">+IF(AND(ISNUMBER(OFFSET('Hygiene Data'!$H$5,0,10*ROW('Hygiene Data'!H99))),'Data Summary'!EA105="Yes"),OFFSET('Hygiene Data'!$H$5,0,10*ROW('Hygiene Data'!H99)),NA())</f>
        <v>#N/A</v>
      </c>
      <c r="BM105" s="519" t="e">
        <f ca="1">+IF(AND(ISNUMBER(OFFSET('Hygiene Data'!$H$7,0,10*ROW('Hygiene Data'!H99))),'Data Summary'!EB105="Yes"),OFFSET('Hygiene Data'!$H$7,0,10*ROW('Hygiene Data'!H99)),NA())</f>
        <v>#N/A</v>
      </c>
      <c r="BN105" s="519" t="e">
        <f ca="1">+IF(AND(ISNUMBER(OFFSET('Hygiene Data'!$H$9,0,10*ROW('Hygiene Data'!H99))),'Data Summary'!EC105="Yes"),OFFSET('Hygiene Data'!$H$9,0,10*ROW('Hygiene Data'!H99)),NA())</f>
        <v>#N/A</v>
      </c>
      <c r="BO105" s="519" t="e">
        <f ca="1">+IF(AND(ISNUMBER(OFFSET('Hygiene Data'!$I$5,0,10*ROW('Hygiene Data'!I99))),'Data Summary'!ED105="Yes"),OFFSET('Hygiene Data'!$I$5,0,10*ROW('Hygiene Data'!I99)),NA())</f>
        <v>#N/A</v>
      </c>
      <c r="BP105" s="519" t="e">
        <f ca="1">+IF(AND(ISNUMBER(OFFSET('Hygiene Data'!$I$7,0,10*ROW('Hygiene Data'!I99))),'Data Summary'!EE105="Yes"),OFFSET('Hygiene Data'!$I$7,0,10*ROW('Hygiene Data'!I99)),NA())</f>
        <v>#N/A</v>
      </c>
      <c r="BQ105" s="519" t="e">
        <f ca="1">+IF(AND(ISNUMBER(OFFSET('Hygiene Data'!$I$9,0,10*ROW('Hygiene Data'!I99))),'Data Summary'!EF105="Yes"),OFFSET('Hygiene Data'!$I$9,0,10*ROW('Hygiene Data'!I99)),NA())</f>
        <v>#N/A</v>
      </c>
    </row>
    <row r="106" spans="1:69" x14ac:dyDescent="0.25">
      <c r="A106" s="515" t="e">
        <f ca="1">+RIGHT('Data Summary'!A106,LEN('Data Summary'!A106)-9)</f>
        <v>#VALUE!</v>
      </c>
      <c r="B106" s="489" t="str">
        <f ca="1">+IF(ISTEXT('Data Summary'!B106),'Data Summary'!B106,"")</f>
        <v/>
      </c>
      <c r="C106" s="516" t="e">
        <f ca="1">+VALUE('Data Summary'!C106)</f>
        <v>#VALUE!</v>
      </c>
      <c r="D106" s="517" t="e">
        <f ca="1">+IF(AND(ISNUMBER(OFFSET('Water Data'!$D$4,0,10*ROW('Water Data'!D100))),'Data Summary'!BS106="Yes"),100-OFFSET('Water Data'!$D$4,0,10*ROW('Water Data'!D100)),NA())</f>
        <v>#N/A</v>
      </c>
      <c r="E106" s="517" t="e">
        <f ca="1">+IF(AND(ISNUMBER(OFFSET('Water Data'!$D$6,0,10*ROW('Water Data'!D100))),'Data Summary'!BT106="Yes"),OFFSET('Water Data'!$D$6,0,10*ROW('Water Data'!D100)),NA())</f>
        <v>#N/A</v>
      </c>
      <c r="F106" s="517" t="e">
        <f ca="1">+IF(AND(ISNUMBER(OFFSET('Water Data'!$D$9,0,10*ROW('Water Data'!D100))),'Data Summary'!BU106="Yes"),OFFSET('Water Data'!$D$9,0,10*ROW('Water Data'!D100)),NA())</f>
        <v>#N/A</v>
      </c>
      <c r="G106" s="517" t="e">
        <f ca="1">+IF(AND(ISNUMBER(OFFSET('Water Data'!$E$4,0,10*ROW('Water Data'!E100))),'Data Summary'!BV106="Yes"),100-OFFSET('Water Data'!$E$4,0,10*ROW('Water Data'!E100)),NA())</f>
        <v>#N/A</v>
      </c>
      <c r="H106" s="517" t="e">
        <f ca="1">+IF(AND(ISNUMBER(OFFSET('Water Data'!$E$6,0,10*ROW('Water Data'!E100))),'Data Summary'!BW106="Yes"),OFFSET('Water Data'!$E$6,0,10*ROW('Water Data'!E100)),NA())</f>
        <v>#N/A</v>
      </c>
      <c r="I106" s="517" t="e">
        <f ca="1">+IF(AND(ISNUMBER(OFFSET('Water Data'!$E$9,0,10*ROW('Water Data'!E100))),'Data Summary'!BX106="Yes"),OFFSET('Water Data'!$E$9,0,10*ROW('Water Data'!E100)),NA())</f>
        <v>#N/A</v>
      </c>
      <c r="J106" s="517" t="e">
        <f ca="1">+IF(AND(ISNUMBER(OFFSET('Water Data'!$F$4,0,10*ROW('Water Data'!F100))),'Data Summary'!BY106="Yes"),100-OFFSET('Water Data'!$F$4,0,10*ROW('Water Data'!F100)),NA())</f>
        <v>#N/A</v>
      </c>
      <c r="K106" s="517" t="e">
        <f ca="1">+IF(AND(ISNUMBER(OFFSET('Water Data'!$F$6,0,10*ROW('Water Data'!F100))),'Data Summary'!BZ106="Yes"),OFFSET('Water Data'!$F$6,0,10*ROW('Water Data'!F100)),NA())</f>
        <v>#N/A</v>
      </c>
      <c r="L106" s="517" t="e">
        <f ca="1">+IF(AND(ISNUMBER(OFFSET('Water Data'!$F$9,0,10*ROW('Water Data'!F100))),'Data Summary'!CA106="Yes"),OFFSET('Water Data'!$F$9,0,10*ROW('Water Data'!F100)),NA())</f>
        <v>#N/A</v>
      </c>
      <c r="M106" s="517" t="e">
        <f ca="1">+IF(AND(ISNUMBER(OFFSET('Water Data'!$G$4,0,10*ROW('Water Data'!G100))),'Data Summary'!CB106="Yes"),100-OFFSET('Water Data'!$G$4,0,10*ROW('Water Data'!G100)),NA())</f>
        <v>#N/A</v>
      </c>
      <c r="N106" s="517" t="e">
        <f ca="1">+IF(AND(ISNUMBER(OFFSET('Water Data'!$G$6,0,10*ROW('Water Data'!G100))),'Data Summary'!CC106="Yes"),OFFSET('Water Data'!$G$6,0,10*ROW('Water Data'!G100)),NA())</f>
        <v>#N/A</v>
      </c>
      <c r="O106" s="517" t="e">
        <f ca="1">+IF(AND(ISNUMBER(OFFSET('Water Data'!$G$9,0,10*ROW('Water Data'!G100))),'Data Summary'!CD106="Yes"),OFFSET('Water Data'!$G$9,0,10*ROW('Water Data'!G100)),NA())</f>
        <v>#N/A</v>
      </c>
      <c r="P106" s="517" t="e">
        <f ca="1">+IF(AND(ISNUMBER(OFFSET('Water Data'!$H$4,0,10*ROW('Water Data'!H100))),'Data Summary'!CE106="Yes"),100-OFFSET('Water Data'!$H$4,0,10*ROW('Water Data'!H100)),NA())</f>
        <v>#N/A</v>
      </c>
      <c r="Q106" s="517" t="e">
        <f ca="1">+IF(AND(ISNUMBER(OFFSET('Water Data'!$H$6,0,10*ROW('Water Data'!H100))),'Data Summary'!CF106="Yes"),OFFSET('Water Data'!$H$6,0,10*ROW('Water Data'!H100)),NA())</f>
        <v>#N/A</v>
      </c>
      <c r="R106" s="517" t="e">
        <f ca="1">+IF(AND(ISNUMBER(OFFSET('Water Data'!$H$9,0,10*ROW('Water Data'!H100))),'Data Summary'!CG106="Yes"),OFFSET('Water Data'!$H$9,0,10*ROW('Water Data'!H100)),NA())</f>
        <v>#N/A</v>
      </c>
      <c r="S106" s="517" t="e">
        <f ca="1">+IF(AND(ISNUMBER(OFFSET('Water Data'!$I$4,0,10*ROW('Water Data'!I100))),'Data Summary'!CH106="Yes"),100-OFFSET('Water Data'!$I$4,0,10*ROW('Water Data'!I100)),NA())</f>
        <v>#N/A</v>
      </c>
      <c r="T106" s="517" t="e">
        <f ca="1">+IF(AND(ISNUMBER(OFFSET('Water Data'!$I$6,0,10*ROW('Water Data'!I100))),'Data Summary'!CI106="Yes"),OFFSET('Water Data'!$I$6,0,10*ROW('Water Data'!I100)),NA())</f>
        <v>#N/A</v>
      </c>
      <c r="U106" s="517" t="e">
        <f ca="1">+IF(AND(ISNUMBER(OFFSET('Water Data'!$I$9,0,10*ROW('Water Data'!I100))),'Data Summary'!CJ106="Yes"),OFFSET('Water Data'!$I$9,0,10*ROW('Water Data'!I100)),NA())</f>
        <v>#N/A</v>
      </c>
      <c r="V106" s="518" t="e">
        <f ca="1">+IF(AND(ISNUMBER(OFFSET('Sanitation Data'!$D$4,0,10*ROW('Sanitation Data'!D100))),'Data Summary'!CK106="Yes"),100-OFFSET('Sanitation Data'!$D$4,0,10*ROW('Sanitation Data'!D100)),NA())</f>
        <v>#N/A</v>
      </c>
      <c r="W106" s="518" t="e">
        <f ca="1">+IF(AND(ISNUMBER(OFFSET('Sanitation Data'!$D$6,0,10*ROW('Sanitation Data'!D100))),'Data Summary'!CL106="Yes"),OFFSET('Sanitation Data'!$D$6,0,10*ROW('Sanitation Data'!D100)),NA())</f>
        <v>#N/A</v>
      </c>
      <c r="X106" s="518" t="e">
        <f ca="1">+IF(AND(ISNUMBER(OFFSET('Sanitation Data'!$D$10,0,10*ROW('Sanitation Data'!D100))),'Data Summary'!CM106="Yes"),OFFSET('Sanitation Data'!$D$10,0,10*ROW('Sanitation Data'!D100)),NA())</f>
        <v>#N/A</v>
      </c>
      <c r="Y106" s="518" t="e">
        <f ca="1">+IF(AND(ISNUMBER(OFFSET('Sanitation Data'!$D$11,0,10*ROW('Sanitation Data'!D100))),'Data Summary'!CN106="Yes"),OFFSET('Sanitation Data'!$D$11,0,10*ROW('Sanitation Data'!D100)),NA())</f>
        <v>#N/A</v>
      </c>
      <c r="Z106" s="518" t="e">
        <f ca="1">+IF(AND(ISNUMBER(OFFSET('Sanitation Data'!$D$12,0,10*ROW('Sanitation Data'!D100))),'Data Summary'!CO106="Yes"),OFFSET('Sanitation Data'!$D$12,0,10*ROW('Sanitation Data'!D100)),NA())</f>
        <v>#N/A</v>
      </c>
      <c r="AA106" s="518" t="e">
        <f ca="1">+IF(AND(ISNUMBER(OFFSET('Sanitation Data'!$E$4,0,10*ROW('Sanitation Data'!E100))),'Data Summary'!CP106="Yes"),100-OFFSET('Sanitation Data'!$E$4,0,10*ROW('Sanitation Data'!E100)),NA())</f>
        <v>#N/A</v>
      </c>
      <c r="AB106" s="518" t="e">
        <f ca="1">+IF(AND(ISNUMBER(OFFSET('Sanitation Data'!$E$6,0,10*ROW('Sanitation Data'!E100))),'Data Summary'!CQ106="Yes"),OFFSET('Sanitation Data'!$E$6,0,10*ROW('Sanitation Data'!E100)),NA())</f>
        <v>#N/A</v>
      </c>
      <c r="AC106" s="518" t="e">
        <f ca="1">+IF(AND(ISNUMBER(OFFSET('Sanitation Data'!$E$10,0,10*ROW('Sanitation Data'!E100))),'Data Summary'!CR106="Yes"),OFFSET('Sanitation Data'!$E$10,0,10*ROW('Sanitation Data'!E100)),NA())</f>
        <v>#N/A</v>
      </c>
      <c r="AD106" s="518" t="e">
        <f ca="1">+IF(AND(ISNUMBER(OFFSET('Sanitation Data'!$E$11,0,10*ROW('Sanitation Data'!E100))),'Data Summary'!CS106="Yes"),OFFSET('Sanitation Data'!$E$11,0,10*ROW('Sanitation Data'!E100)),NA())</f>
        <v>#N/A</v>
      </c>
      <c r="AE106" s="518" t="e">
        <f ca="1">+IF(AND(ISNUMBER(OFFSET('Sanitation Data'!$E$12,0,10*ROW('Sanitation Data'!E100))),'Data Summary'!CT106="Yes"),OFFSET('Sanitation Data'!$E$12,0,10*ROW('Sanitation Data'!E100)),NA())</f>
        <v>#N/A</v>
      </c>
      <c r="AF106" s="518" t="e">
        <f ca="1">+IF(AND(ISNUMBER(OFFSET('Sanitation Data'!$F$4,0,10*ROW('Sanitation Data'!F100))),'Data Summary'!CU106="Yes"),100-OFFSET('Sanitation Data'!$F$4,0,10*ROW('Sanitation Data'!F100)),NA())</f>
        <v>#N/A</v>
      </c>
      <c r="AG106" s="518" t="e">
        <f ca="1">+IF(AND(ISNUMBER(OFFSET('Sanitation Data'!$F$6,0,10*ROW('Sanitation Data'!F100))),'Data Summary'!CV106="Yes"),OFFSET('Sanitation Data'!$F$6,0,10*ROW('Sanitation Data'!F100)),NA())</f>
        <v>#N/A</v>
      </c>
      <c r="AH106" s="518" t="e">
        <f ca="1">+IF(AND(ISNUMBER(OFFSET('Sanitation Data'!$F$10,0,10*ROW('Sanitation Data'!F100))),'Data Summary'!CW106="Yes"),OFFSET('Sanitation Data'!$F$10,0,10*ROW('Sanitation Data'!F100)),NA())</f>
        <v>#N/A</v>
      </c>
      <c r="AI106" s="518" t="e">
        <f ca="1">+IF(AND(ISNUMBER(OFFSET('Sanitation Data'!$F$11,0,10*ROW('Sanitation Data'!F100))),'Data Summary'!CX106="Yes"),OFFSET('Sanitation Data'!$F$11,0,10*ROW('Sanitation Data'!F100)),NA())</f>
        <v>#N/A</v>
      </c>
      <c r="AJ106" s="518" t="e">
        <f ca="1">+IF(AND(ISNUMBER(OFFSET('Sanitation Data'!$F$12,0,10*ROW('Sanitation Data'!F100))),'Data Summary'!CY106="Yes"),OFFSET('Sanitation Data'!$F$12,0,10*ROW('Sanitation Data'!F100)),NA())</f>
        <v>#N/A</v>
      </c>
      <c r="AK106" s="518" t="e">
        <f ca="1">+IF(AND(ISNUMBER(OFFSET('Sanitation Data'!$G$4,0,10*ROW('Sanitation Data'!G100))),'Data Summary'!CZ106="Yes"),100-OFFSET('Sanitation Data'!$G$4,0,10*ROW('Sanitation Data'!G100)),NA())</f>
        <v>#N/A</v>
      </c>
      <c r="AL106" s="518" t="e">
        <f ca="1">+IF(AND(ISNUMBER(OFFSET('Sanitation Data'!$G$6,0,10*ROW('Sanitation Data'!G100))),'Data Summary'!DA106="Yes"),OFFSET('Sanitation Data'!$G$6,0,10*ROW('Sanitation Data'!G100)),NA())</f>
        <v>#N/A</v>
      </c>
      <c r="AM106" s="518" t="e">
        <f ca="1">+IF(AND(ISNUMBER(OFFSET('Sanitation Data'!$G$10,0,10*ROW('Sanitation Data'!G100))),'Data Summary'!DB106="Yes"),OFFSET('Sanitation Data'!$G$10,0,10*ROW('Sanitation Data'!G100)),NA())</f>
        <v>#N/A</v>
      </c>
      <c r="AN106" s="518" t="e">
        <f ca="1">+IF(AND(ISNUMBER(OFFSET('Sanitation Data'!$G$11,0,10*ROW('Sanitation Data'!G100))),'Data Summary'!DC106="Yes"),OFFSET('Sanitation Data'!$G$11,0,10*ROW('Sanitation Data'!G100)),NA())</f>
        <v>#N/A</v>
      </c>
      <c r="AO106" s="518" t="e">
        <f ca="1">+IF(AND(ISNUMBER(OFFSET('Sanitation Data'!$G$12,0,10*ROW('Sanitation Data'!G100))),'Data Summary'!DD106="Yes"),OFFSET('Sanitation Data'!$G$12,0,10*ROW('Sanitation Data'!G100)),NA())</f>
        <v>#N/A</v>
      </c>
      <c r="AP106" s="518" t="e">
        <f ca="1">+IF(AND(ISNUMBER(OFFSET('Sanitation Data'!$H$4,0,10*ROW('Sanitation Data'!H100))),'Data Summary'!DE106="Yes"),100-OFFSET('Sanitation Data'!$H$4,0,10*ROW('Sanitation Data'!H100)),NA())</f>
        <v>#N/A</v>
      </c>
      <c r="AQ106" s="518" t="e">
        <f ca="1">+IF(AND(ISNUMBER(OFFSET('Sanitation Data'!$H$6,0,10*ROW('Sanitation Data'!H100))),'Data Summary'!DF106="Yes"),OFFSET('Sanitation Data'!$H$6,0,10*ROW('Sanitation Data'!H100)),NA())</f>
        <v>#N/A</v>
      </c>
      <c r="AR106" s="518" t="e">
        <f ca="1">+IF(AND(ISNUMBER(OFFSET('Sanitation Data'!$H$10,0,10*ROW('Sanitation Data'!H100))),'Data Summary'!DG106="Yes"),OFFSET('Sanitation Data'!$H$10,0,10*ROW('Sanitation Data'!H100)),NA())</f>
        <v>#N/A</v>
      </c>
      <c r="AS106" s="518" t="e">
        <f ca="1">+IF(AND(ISNUMBER(OFFSET('Sanitation Data'!$H$11,0,10*ROW('Sanitation Data'!H100))),'Data Summary'!DH106="Yes"),OFFSET('Sanitation Data'!$H$11,0,10*ROW('Sanitation Data'!H100)),NA())</f>
        <v>#N/A</v>
      </c>
      <c r="AT106" s="518" t="e">
        <f ca="1">+IF(AND(ISNUMBER(OFFSET('Sanitation Data'!$H$12,0,10*ROW('Sanitation Data'!H100))),'Data Summary'!DI106="Yes"),OFFSET('Sanitation Data'!$H$12,0,10*ROW('Sanitation Data'!H100)),NA())</f>
        <v>#N/A</v>
      </c>
      <c r="AU106" s="518" t="e">
        <f ca="1">+IF(AND(ISNUMBER(OFFSET('Sanitation Data'!$I$4,0,10*ROW('Sanitation Data'!I100))),'Data Summary'!DJ106="Yes"),100-OFFSET('Sanitation Data'!$I$4,0,10*ROW('Sanitation Data'!I100)),NA())</f>
        <v>#N/A</v>
      </c>
      <c r="AV106" s="518" t="e">
        <f ca="1">+IF(AND(ISNUMBER(OFFSET('Sanitation Data'!$I$6,0,10*ROW('Sanitation Data'!I100))),'Data Summary'!DK106="Yes"),OFFSET('Sanitation Data'!$I$6,0,10*ROW('Sanitation Data'!I100)),NA())</f>
        <v>#N/A</v>
      </c>
      <c r="AW106" s="518" t="e">
        <f ca="1">+IF(AND(ISNUMBER(OFFSET('Sanitation Data'!$I$10,0,10*ROW('Sanitation Data'!I100))),'Data Summary'!DL106="Yes"),OFFSET('Sanitation Data'!$I$10,0,10*ROW('Sanitation Data'!I100)),NA())</f>
        <v>#N/A</v>
      </c>
      <c r="AX106" s="518" t="e">
        <f ca="1">+IF(AND(ISNUMBER(OFFSET('Sanitation Data'!$I$11,0,10*ROW('Sanitation Data'!I100))),'Data Summary'!DM106="Yes"),OFFSET('Sanitation Data'!$I$11,0,10*ROW('Sanitation Data'!I100)),NA())</f>
        <v>#N/A</v>
      </c>
      <c r="AY106" s="518" t="e">
        <f ca="1">+IF(AND(ISNUMBER(OFFSET('Sanitation Data'!$I$12,0,10*ROW('Sanitation Data'!I100))),'Data Summary'!DN106="Yes"),OFFSET('Sanitation Data'!$I$12,0,10*ROW('Sanitation Data'!I100)),NA())</f>
        <v>#N/A</v>
      </c>
      <c r="AZ106" s="519" t="e">
        <f ca="1">+IF(AND(ISNUMBER(OFFSET('Hygiene Data'!$D$5,0,10*ROW('Hygiene Data'!D100))),'Data Summary'!DO106="Yes"),OFFSET('Hygiene Data'!$D$5,0,10*ROW('Hygiene Data'!D100)),NA())</f>
        <v>#N/A</v>
      </c>
      <c r="BA106" s="519" t="e">
        <f ca="1">+IF(AND(ISNUMBER(OFFSET('Hygiene Data'!$D$7,0,10*ROW('Hygiene Data'!D100))),'Data Summary'!DP106="Yes"),OFFSET('Hygiene Data'!$D$7,0,10*ROW('Hygiene Data'!D100)),NA())</f>
        <v>#N/A</v>
      </c>
      <c r="BB106" s="519" t="e">
        <f ca="1">+IF(AND(ISNUMBER(OFFSET('Hygiene Data'!$D$9,0,10*ROW('Hygiene Data'!D100))),'Data Summary'!DQ106="Yes"),OFFSET('Hygiene Data'!$D$9,0,10*ROW('Hygiene Data'!D100)),NA())</f>
        <v>#N/A</v>
      </c>
      <c r="BC106" s="519" t="e">
        <f ca="1">+IF(AND(ISNUMBER(OFFSET('Hygiene Data'!$E$5,0,10*ROW('Hygiene Data'!E100))),'Data Summary'!DR106="Yes"),OFFSET('Hygiene Data'!$E$5,0,10*ROW('Hygiene Data'!E100)),NA())</f>
        <v>#N/A</v>
      </c>
      <c r="BD106" s="519" t="e">
        <f ca="1">+IF(AND(ISNUMBER(OFFSET('Hygiene Data'!$E$7,0,10*ROW('Hygiene Data'!E100))),'Data Summary'!DS106="Yes"),OFFSET('Hygiene Data'!$E$7,0,10*ROW('Hygiene Data'!E100)),NA())</f>
        <v>#N/A</v>
      </c>
      <c r="BE106" s="519" t="e">
        <f ca="1">+IF(AND(ISNUMBER(OFFSET('Hygiene Data'!$E$9,0,10*ROW('Hygiene Data'!E100))),'Data Summary'!DT106="Yes"),OFFSET('Hygiene Data'!$E$9,0,10*ROW('Hygiene Data'!E100)),NA())</f>
        <v>#N/A</v>
      </c>
      <c r="BF106" s="519" t="e">
        <f ca="1">+IF(AND(ISNUMBER(OFFSET('Hygiene Data'!$F$5,0,10*ROW('Hygiene Data'!F100))),'Data Summary'!DU106="Yes"),OFFSET('Hygiene Data'!$F$5,0,10*ROW('Hygiene Data'!F100)),NA())</f>
        <v>#N/A</v>
      </c>
      <c r="BG106" s="519" t="e">
        <f ca="1">+IF(AND(ISNUMBER(OFFSET('Hygiene Data'!$F$7,0,10*ROW('Hygiene Data'!F100))),'Data Summary'!DV106="Yes"),OFFSET('Hygiene Data'!$F$7,0,10*ROW('Hygiene Data'!F100)),NA())</f>
        <v>#N/A</v>
      </c>
      <c r="BH106" s="519" t="e">
        <f ca="1">+IF(AND(ISNUMBER(OFFSET('Hygiene Data'!$F$9,0,10*ROW('Hygiene Data'!F100))),'Data Summary'!DW106="Yes"),OFFSET('Hygiene Data'!$F$9,0,10*ROW('Hygiene Data'!F100)),NA())</f>
        <v>#N/A</v>
      </c>
      <c r="BI106" s="519" t="e">
        <f ca="1">+IF(AND(ISNUMBER(OFFSET('Hygiene Data'!$G$5,0,10*ROW('Hygiene Data'!G100))),'Data Summary'!DX106="Yes"),OFFSET('Hygiene Data'!$G$5,0,10*ROW('Hygiene Data'!G100)),NA())</f>
        <v>#N/A</v>
      </c>
      <c r="BJ106" s="519" t="e">
        <f ca="1">+IF(AND(ISNUMBER(OFFSET('Hygiene Data'!$G$7,0,10*ROW('Hygiene Data'!G100))),'Data Summary'!DY106="Yes"),OFFSET('Hygiene Data'!$G$7,0,10*ROW('Hygiene Data'!G100)),NA())</f>
        <v>#N/A</v>
      </c>
      <c r="BK106" s="519" t="e">
        <f ca="1">+IF(AND(ISNUMBER(OFFSET('Hygiene Data'!$G$9,0,10*ROW('Hygiene Data'!G100))),'Data Summary'!DZ106="Yes"),OFFSET('Hygiene Data'!$G$9,0,10*ROW('Hygiene Data'!G100)),NA())</f>
        <v>#N/A</v>
      </c>
      <c r="BL106" s="519" t="e">
        <f ca="1">+IF(AND(ISNUMBER(OFFSET('Hygiene Data'!$H$5,0,10*ROW('Hygiene Data'!H100))),'Data Summary'!EA106="Yes"),OFFSET('Hygiene Data'!$H$5,0,10*ROW('Hygiene Data'!H100)),NA())</f>
        <v>#N/A</v>
      </c>
      <c r="BM106" s="519" t="e">
        <f ca="1">+IF(AND(ISNUMBER(OFFSET('Hygiene Data'!$H$7,0,10*ROW('Hygiene Data'!H100))),'Data Summary'!EB106="Yes"),OFFSET('Hygiene Data'!$H$7,0,10*ROW('Hygiene Data'!H100)),NA())</f>
        <v>#N/A</v>
      </c>
      <c r="BN106" s="519" t="e">
        <f ca="1">+IF(AND(ISNUMBER(OFFSET('Hygiene Data'!$H$9,0,10*ROW('Hygiene Data'!H100))),'Data Summary'!EC106="Yes"),OFFSET('Hygiene Data'!$H$9,0,10*ROW('Hygiene Data'!H100)),NA())</f>
        <v>#N/A</v>
      </c>
      <c r="BO106" s="519" t="e">
        <f ca="1">+IF(AND(ISNUMBER(OFFSET('Hygiene Data'!$I$5,0,10*ROW('Hygiene Data'!I100))),'Data Summary'!ED106="Yes"),OFFSET('Hygiene Data'!$I$5,0,10*ROW('Hygiene Data'!I100)),NA())</f>
        <v>#N/A</v>
      </c>
      <c r="BP106" s="519" t="e">
        <f ca="1">+IF(AND(ISNUMBER(OFFSET('Hygiene Data'!$I$7,0,10*ROW('Hygiene Data'!I100))),'Data Summary'!EE106="Yes"),OFFSET('Hygiene Data'!$I$7,0,10*ROW('Hygiene Data'!I100)),NA())</f>
        <v>#N/A</v>
      </c>
      <c r="BQ106" s="519" t="e">
        <f ca="1">+IF(AND(ISNUMBER(OFFSET('Hygiene Data'!$I$9,0,10*ROW('Hygiene Data'!I100))),'Data Summary'!EF106="Yes"),OFFSET('Hygiene Data'!$I$9,0,10*ROW('Hygiene Data'!I100)),NA())</f>
        <v>#N/A</v>
      </c>
    </row>
    <row r="107" spans="1:69" x14ac:dyDescent="0.25">
      <c r="A107" s="515" t="e">
        <f ca="1">+RIGHT('Data Summary'!A107,LEN('Data Summary'!A107)-9)</f>
        <v>#VALUE!</v>
      </c>
      <c r="B107" s="489" t="str">
        <f ca="1">+IF(ISTEXT('Data Summary'!B107),'Data Summary'!B107,"")</f>
        <v/>
      </c>
      <c r="C107" s="516" t="e">
        <f ca="1">+VALUE('Data Summary'!C107)</f>
        <v>#VALUE!</v>
      </c>
      <c r="D107" s="517" t="e">
        <f ca="1">+IF(AND(ISNUMBER(OFFSET('Water Data'!$D$4,0,10*ROW('Water Data'!D101))),'Data Summary'!BS107="Yes"),100-OFFSET('Water Data'!$D$4,0,10*ROW('Water Data'!D101)),NA())</f>
        <v>#N/A</v>
      </c>
      <c r="E107" s="517" t="e">
        <f ca="1">+IF(AND(ISNUMBER(OFFSET('Water Data'!$D$6,0,10*ROW('Water Data'!D101))),'Data Summary'!BT107="Yes"),OFFSET('Water Data'!$D$6,0,10*ROW('Water Data'!D101)),NA())</f>
        <v>#N/A</v>
      </c>
      <c r="F107" s="517" t="e">
        <f ca="1">+IF(AND(ISNUMBER(OFFSET('Water Data'!$D$9,0,10*ROW('Water Data'!D101))),'Data Summary'!BU107="Yes"),OFFSET('Water Data'!$D$9,0,10*ROW('Water Data'!D101)),NA())</f>
        <v>#N/A</v>
      </c>
      <c r="G107" s="517" t="e">
        <f ca="1">+IF(AND(ISNUMBER(OFFSET('Water Data'!$E$4,0,10*ROW('Water Data'!E101))),'Data Summary'!BV107="Yes"),100-OFFSET('Water Data'!$E$4,0,10*ROW('Water Data'!E101)),NA())</f>
        <v>#N/A</v>
      </c>
      <c r="H107" s="517" t="e">
        <f ca="1">+IF(AND(ISNUMBER(OFFSET('Water Data'!$E$6,0,10*ROW('Water Data'!E101))),'Data Summary'!BW107="Yes"),OFFSET('Water Data'!$E$6,0,10*ROW('Water Data'!E101)),NA())</f>
        <v>#N/A</v>
      </c>
      <c r="I107" s="517" t="e">
        <f ca="1">+IF(AND(ISNUMBER(OFFSET('Water Data'!$E$9,0,10*ROW('Water Data'!E101))),'Data Summary'!BX107="Yes"),OFFSET('Water Data'!$E$9,0,10*ROW('Water Data'!E101)),NA())</f>
        <v>#N/A</v>
      </c>
      <c r="J107" s="517" t="e">
        <f ca="1">+IF(AND(ISNUMBER(OFFSET('Water Data'!$F$4,0,10*ROW('Water Data'!F101))),'Data Summary'!BY107="Yes"),100-OFFSET('Water Data'!$F$4,0,10*ROW('Water Data'!F101)),NA())</f>
        <v>#N/A</v>
      </c>
      <c r="K107" s="517" t="e">
        <f ca="1">+IF(AND(ISNUMBER(OFFSET('Water Data'!$F$6,0,10*ROW('Water Data'!F101))),'Data Summary'!BZ107="Yes"),OFFSET('Water Data'!$F$6,0,10*ROW('Water Data'!F101)),NA())</f>
        <v>#N/A</v>
      </c>
      <c r="L107" s="517" t="e">
        <f ca="1">+IF(AND(ISNUMBER(OFFSET('Water Data'!$F$9,0,10*ROW('Water Data'!F101))),'Data Summary'!CA107="Yes"),OFFSET('Water Data'!$F$9,0,10*ROW('Water Data'!F101)),NA())</f>
        <v>#N/A</v>
      </c>
      <c r="M107" s="517" t="e">
        <f ca="1">+IF(AND(ISNUMBER(OFFSET('Water Data'!$G$4,0,10*ROW('Water Data'!G101))),'Data Summary'!CB107="Yes"),100-OFFSET('Water Data'!$G$4,0,10*ROW('Water Data'!G101)),NA())</f>
        <v>#N/A</v>
      </c>
      <c r="N107" s="517" t="e">
        <f ca="1">+IF(AND(ISNUMBER(OFFSET('Water Data'!$G$6,0,10*ROW('Water Data'!G101))),'Data Summary'!CC107="Yes"),OFFSET('Water Data'!$G$6,0,10*ROW('Water Data'!G101)),NA())</f>
        <v>#N/A</v>
      </c>
      <c r="O107" s="517" t="e">
        <f ca="1">+IF(AND(ISNUMBER(OFFSET('Water Data'!$G$9,0,10*ROW('Water Data'!G101))),'Data Summary'!CD107="Yes"),OFFSET('Water Data'!$G$9,0,10*ROW('Water Data'!G101)),NA())</f>
        <v>#N/A</v>
      </c>
      <c r="P107" s="517" t="e">
        <f ca="1">+IF(AND(ISNUMBER(OFFSET('Water Data'!$H$4,0,10*ROW('Water Data'!H101))),'Data Summary'!CE107="Yes"),100-OFFSET('Water Data'!$H$4,0,10*ROW('Water Data'!H101)),NA())</f>
        <v>#N/A</v>
      </c>
      <c r="Q107" s="517" t="e">
        <f ca="1">+IF(AND(ISNUMBER(OFFSET('Water Data'!$H$6,0,10*ROW('Water Data'!H101))),'Data Summary'!CF107="Yes"),OFFSET('Water Data'!$H$6,0,10*ROW('Water Data'!H101)),NA())</f>
        <v>#N/A</v>
      </c>
      <c r="R107" s="517" t="e">
        <f ca="1">+IF(AND(ISNUMBER(OFFSET('Water Data'!$H$9,0,10*ROW('Water Data'!H101))),'Data Summary'!CG107="Yes"),OFFSET('Water Data'!$H$9,0,10*ROW('Water Data'!H101)),NA())</f>
        <v>#N/A</v>
      </c>
      <c r="S107" s="517" t="e">
        <f ca="1">+IF(AND(ISNUMBER(OFFSET('Water Data'!$I$4,0,10*ROW('Water Data'!I101))),'Data Summary'!CH107="Yes"),100-OFFSET('Water Data'!$I$4,0,10*ROW('Water Data'!I101)),NA())</f>
        <v>#N/A</v>
      </c>
      <c r="T107" s="517" t="e">
        <f ca="1">+IF(AND(ISNUMBER(OFFSET('Water Data'!$I$6,0,10*ROW('Water Data'!I101))),'Data Summary'!CI107="Yes"),OFFSET('Water Data'!$I$6,0,10*ROW('Water Data'!I101)),NA())</f>
        <v>#N/A</v>
      </c>
      <c r="U107" s="517" t="e">
        <f ca="1">+IF(AND(ISNUMBER(OFFSET('Water Data'!$I$9,0,10*ROW('Water Data'!I101))),'Data Summary'!CJ107="Yes"),OFFSET('Water Data'!$I$9,0,10*ROW('Water Data'!I101)),NA())</f>
        <v>#N/A</v>
      </c>
      <c r="V107" s="518" t="e">
        <f ca="1">+IF(AND(ISNUMBER(OFFSET('Sanitation Data'!$D$4,0,10*ROW('Sanitation Data'!D101))),'Data Summary'!CK107="Yes"),100-OFFSET('Sanitation Data'!$D$4,0,10*ROW('Sanitation Data'!D101)),NA())</f>
        <v>#N/A</v>
      </c>
      <c r="W107" s="518" t="e">
        <f ca="1">+IF(AND(ISNUMBER(OFFSET('Sanitation Data'!$D$6,0,10*ROW('Sanitation Data'!D101))),'Data Summary'!CL107="Yes"),OFFSET('Sanitation Data'!$D$6,0,10*ROW('Sanitation Data'!D101)),NA())</f>
        <v>#N/A</v>
      </c>
      <c r="X107" s="518" t="e">
        <f ca="1">+IF(AND(ISNUMBER(OFFSET('Sanitation Data'!$D$10,0,10*ROW('Sanitation Data'!D101))),'Data Summary'!CM107="Yes"),OFFSET('Sanitation Data'!$D$10,0,10*ROW('Sanitation Data'!D101)),NA())</f>
        <v>#N/A</v>
      </c>
      <c r="Y107" s="518" t="e">
        <f ca="1">+IF(AND(ISNUMBER(OFFSET('Sanitation Data'!$D$11,0,10*ROW('Sanitation Data'!D101))),'Data Summary'!CN107="Yes"),OFFSET('Sanitation Data'!$D$11,0,10*ROW('Sanitation Data'!D101)),NA())</f>
        <v>#N/A</v>
      </c>
      <c r="Z107" s="518" t="e">
        <f ca="1">+IF(AND(ISNUMBER(OFFSET('Sanitation Data'!$D$12,0,10*ROW('Sanitation Data'!D101))),'Data Summary'!CO107="Yes"),OFFSET('Sanitation Data'!$D$12,0,10*ROW('Sanitation Data'!D101)),NA())</f>
        <v>#N/A</v>
      </c>
      <c r="AA107" s="518" t="e">
        <f ca="1">+IF(AND(ISNUMBER(OFFSET('Sanitation Data'!$E$4,0,10*ROW('Sanitation Data'!E101))),'Data Summary'!CP107="Yes"),100-OFFSET('Sanitation Data'!$E$4,0,10*ROW('Sanitation Data'!E101)),NA())</f>
        <v>#N/A</v>
      </c>
      <c r="AB107" s="518" t="e">
        <f ca="1">+IF(AND(ISNUMBER(OFFSET('Sanitation Data'!$E$6,0,10*ROW('Sanitation Data'!E101))),'Data Summary'!CQ107="Yes"),OFFSET('Sanitation Data'!$E$6,0,10*ROW('Sanitation Data'!E101)),NA())</f>
        <v>#N/A</v>
      </c>
      <c r="AC107" s="518" t="e">
        <f ca="1">+IF(AND(ISNUMBER(OFFSET('Sanitation Data'!$E$10,0,10*ROW('Sanitation Data'!E101))),'Data Summary'!CR107="Yes"),OFFSET('Sanitation Data'!$E$10,0,10*ROW('Sanitation Data'!E101)),NA())</f>
        <v>#N/A</v>
      </c>
      <c r="AD107" s="518" t="e">
        <f ca="1">+IF(AND(ISNUMBER(OFFSET('Sanitation Data'!$E$11,0,10*ROW('Sanitation Data'!E101))),'Data Summary'!CS107="Yes"),OFFSET('Sanitation Data'!$E$11,0,10*ROW('Sanitation Data'!E101)),NA())</f>
        <v>#N/A</v>
      </c>
      <c r="AE107" s="518" t="e">
        <f ca="1">+IF(AND(ISNUMBER(OFFSET('Sanitation Data'!$E$12,0,10*ROW('Sanitation Data'!E101))),'Data Summary'!CT107="Yes"),OFFSET('Sanitation Data'!$E$12,0,10*ROW('Sanitation Data'!E101)),NA())</f>
        <v>#N/A</v>
      </c>
      <c r="AF107" s="518" t="e">
        <f ca="1">+IF(AND(ISNUMBER(OFFSET('Sanitation Data'!$F$4,0,10*ROW('Sanitation Data'!F101))),'Data Summary'!CU107="Yes"),100-OFFSET('Sanitation Data'!$F$4,0,10*ROW('Sanitation Data'!F101)),NA())</f>
        <v>#N/A</v>
      </c>
      <c r="AG107" s="518" t="e">
        <f ca="1">+IF(AND(ISNUMBER(OFFSET('Sanitation Data'!$F$6,0,10*ROW('Sanitation Data'!F101))),'Data Summary'!CV107="Yes"),OFFSET('Sanitation Data'!$F$6,0,10*ROW('Sanitation Data'!F101)),NA())</f>
        <v>#N/A</v>
      </c>
      <c r="AH107" s="518" t="e">
        <f ca="1">+IF(AND(ISNUMBER(OFFSET('Sanitation Data'!$F$10,0,10*ROW('Sanitation Data'!F101))),'Data Summary'!CW107="Yes"),OFFSET('Sanitation Data'!$F$10,0,10*ROW('Sanitation Data'!F101)),NA())</f>
        <v>#N/A</v>
      </c>
      <c r="AI107" s="518" t="e">
        <f ca="1">+IF(AND(ISNUMBER(OFFSET('Sanitation Data'!$F$11,0,10*ROW('Sanitation Data'!F101))),'Data Summary'!CX107="Yes"),OFFSET('Sanitation Data'!$F$11,0,10*ROW('Sanitation Data'!F101)),NA())</f>
        <v>#N/A</v>
      </c>
      <c r="AJ107" s="518" t="e">
        <f ca="1">+IF(AND(ISNUMBER(OFFSET('Sanitation Data'!$F$12,0,10*ROW('Sanitation Data'!F101))),'Data Summary'!CY107="Yes"),OFFSET('Sanitation Data'!$F$12,0,10*ROW('Sanitation Data'!F101)),NA())</f>
        <v>#N/A</v>
      </c>
      <c r="AK107" s="518" t="e">
        <f ca="1">+IF(AND(ISNUMBER(OFFSET('Sanitation Data'!$G$4,0,10*ROW('Sanitation Data'!G101))),'Data Summary'!CZ107="Yes"),100-OFFSET('Sanitation Data'!$G$4,0,10*ROW('Sanitation Data'!G101)),NA())</f>
        <v>#N/A</v>
      </c>
      <c r="AL107" s="518" t="e">
        <f ca="1">+IF(AND(ISNUMBER(OFFSET('Sanitation Data'!$G$6,0,10*ROW('Sanitation Data'!G101))),'Data Summary'!DA107="Yes"),OFFSET('Sanitation Data'!$G$6,0,10*ROW('Sanitation Data'!G101)),NA())</f>
        <v>#N/A</v>
      </c>
      <c r="AM107" s="518" t="e">
        <f ca="1">+IF(AND(ISNUMBER(OFFSET('Sanitation Data'!$G$10,0,10*ROW('Sanitation Data'!G101))),'Data Summary'!DB107="Yes"),OFFSET('Sanitation Data'!$G$10,0,10*ROW('Sanitation Data'!G101)),NA())</f>
        <v>#N/A</v>
      </c>
      <c r="AN107" s="518" t="e">
        <f ca="1">+IF(AND(ISNUMBER(OFFSET('Sanitation Data'!$G$11,0,10*ROW('Sanitation Data'!G101))),'Data Summary'!DC107="Yes"),OFFSET('Sanitation Data'!$G$11,0,10*ROW('Sanitation Data'!G101)),NA())</f>
        <v>#N/A</v>
      </c>
      <c r="AO107" s="518" t="e">
        <f ca="1">+IF(AND(ISNUMBER(OFFSET('Sanitation Data'!$G$12,0,10*ROW('Sanitation Data'!G101))),'Data Summary'!DD107="Yes"),OFFSET('Sanitation Data'!$G$12,0,10*ROW('Sanitation Data'!G101)),NA())</f>
        <v>#N/A</v>
      </c>
      <c r="AP107" s="518" t="e">
        <f ca="1">+IF(AND(ISNUMBER(OFFSET('Sanitation Data'!$H$4,0,10*ROW('Sanitation Data'!H101))),'Data Summary'!DE107="Yes"),100-OFFSET('Sanitation Data'!$H$4,0,10*ROW('Sanitation Data'!H101)),NA())</f>
        <v>#N/A</v>
      </c>
      <c r="AQ107" s="518" t="e">
        <f ca="1">+IF(AND(ISNUMBER(OFFSET('Sanitation Data'!$H$6,0,10*ROW('Sanitation Data'!H101))),'Data Summary'!DF107="Yes"),OFFSET('Sanitation Data'!$H$6,0,10*ROW('Sanitation Data'!H101)),NA())</f>
        <v>#N/A</v>
      </c>
      <c r="AR107" s="518" t="e">
        <f ca="1">+IF(AND(ISNUMBER(OFFSET('Sanitation Data'!$H$10,0,10*ROW('Sanitation Data'!H101))),'Data Summary'!DG107="Yes"),OFFSET('Sanitation Data'!$H$10,0,10*ROW('Sanitation Data'!H101)),NA())</f>
        <v>#N/A</v>
      </c>
      <c r="AS107" s="518" t="e">
        <f ca="1">+IF(AND(ISNUMBER(OFFSET('Sanitation Data'!$H$11,0,10*ROW('Sanitation Data'!H101))),'Data Summary'!DH107="Yes"),OFFSET('Sanitation Data'!$H$11,0,10*ROW('Sanitation Data'!H101)),NA())</f>
        <v>#N/A</v>
      </c>
      <c r="AT107" s="518" t="e">
        <f ca="1">+IF(AND(ISNUMBER(OFFSET('Sanitation Data'!$H$12,0,10*ROW('Sanitation Data'!H101))),'Data Summary'!DI107="Yes"),OFFSET('Sanitation Data'!$H$12,0,10*ROW('Sanitation Data'!H101)),NA())</f>
        <v>#N/A</v>
      </c>
      <c r="AU107" s="518" t="e">
        <f ca="1">+IF(AND(ISNUMBER(OFFSET('Sanitation Data'!$I$4,0,10*ROW('Sanitation Data'!I101))),'Data Summary'!DJ107="Yes"),100-OFFSET('Sanitation Data'!$I$4,0,10*ROW('Sanitation Data'!I101)),NA())</f>
        <v>#N/A</v>
      </c>
      <c r="AV107" s="518" t="e">
        <f ca="1">+IF(AND(ISNUMBER(OFFSET('Sanitation Data'!$I$6,0,10*ROW('Sanitation Data'!I101))),'Data Summary'!DK107="Yes"),OFFSET('Sanitation Data'!$I$6,0,10*ROW('Sanitation Data'!I101)),NA())</f>
        <v>#N/A</v>
      </c>
      <c r="AW107" s="518" t="e">
        <f ca="1">+IF(AND(ISNUMBER(OFFSET('Sanitation Data'!$I$10,0,10*ROW('Sanitation Data'!I101))),'Data Summary'!DL107="Yes"),OFFSET('Sanitation Data'!$I$10,0,10*ROW('Sanitation Data'!I101)),NA())</f>
        <v>#N/A</v>
      </c>
      <c r="AX107" s="518" t="e">
        <f ca="1">+IF(AND(ISNUMBER(OFFSET('Sanitation Data'!$I$11,0,10*ROW('Sanitation Data'!I101))),'Data Summary'!DM107="Yes"),OFFSET('Sanitation Data'!$I$11,0,10*ROW('Sanitation Data'!I101)),NA())</f>
        <v>#N/A</v>
      </c>
      <c r="AY107" s="518" t="e">
        <f ca="1">+IF(AND(ISNUMBER(OFFSET('Sanitation Data'!$I$12,0,10*ROW('Sanitation Data'!I101))),'Data Summary'!DN107="Yes"),OFFSET('Sanitation Data'!$I$12,0,10*ROW('Sanitation Data'!I101)),NA())</f>
        <v>#N/A</v>
      </c>
      <c r="AZ107" s="519" t="e">
        <f ca="1">+IF(AND(ISNUMBER(OFFSET('Hygiene Data'!$D$5,0,10*ROW('Hygiene Data'!D101))),'Data Summary'!DO107="Yes"),OFFSET('Hygiene Data'!$D$5,0,10*ROW('Hygiene Data'!D101)),NA())</f>
        <v>#N/A</v>
      </c>
      <c r="BA107" s="519" t="e">
        <f ca="1">+IF(AND(ISNUMBER(OFFSET('Hygiene Data'!$D$7,0,10*ROW('Hygiene Data'!D101))),'Data Summary'!DP107="Yes"),OFFSET('Hygiene Data'!$D$7,0,10*ROW('Hygiene Data'!D101)),NA())</f>
        <v>#N/A</v>
      </c>
      <c r="BB107" s="519" t="e">
        <f ca="1">+IF(AND(ISNUMBER(OFFSET('Hygiene Data'!$D$9,0,10*ROW('Hygiene Data'!D101))),'Data Summary'!DQ107="Yes"),OFFSET('Hygiene Data'!$D$9,0,10*ROW('Hygiene Data'!D101)),NA())</f>
        <v>#N/A</v>
      </c>
      <c r="BC107" s="519" t="e">
        <f ca="1">+IF(AND(ISNUMBER(OFFSET('Hygiene Data'!$E$5,0,10*ROW('Hygiene Data'!E101))),'Data Summary'!DR107="Yes"),OFFSET('Hygiene Data'!$E$5,0,10*ROW('Hygiene Data'!E101)),NA())</f>
        <v>#N/A</v>
      </c>
      <c r="BD107" s="519" t="e">
        <f ca="1">+IF(AND(ISNUMBER(OFFSET('Hygiene Data'!$E$7,0,10*ROW('Hygiene Data'!E101))),'Data Summary'!DS107="Yes"),OFFSET('Hygiene Data'!$E$7,0,10*ROW('Hygiene Data'!E101)),NA())</f>
        <v>#N/A</v>
      </c>
      <c r="BE107" s="519" t="e">
        <f ca="1">+IF(AND(ISNUMBER(OFFSET('Hygiene Data'!$E$9,0,10*ROW('Hygiene Data'!E101))),'Data Summary'!DT107="Yes"),OFFSET('Hygiene Data'!$E$9,0,10*ROW('Hygiene Data'!E101)),NA())</f>
        <v>#N/A</v>
      </c>
      <c r="BF107" s="519" t="e">
        <f ca="1">+IF(AND(ISNUMBER(OFFSET('Hygiene Data'!$F$5,0,10*ROW('Hygiene Data'!F101))),'Data Summary'!DU107="Yes"),OFFSET('Hygiene Data'!$F$5,0,10*ROW('Hygiene Data'!F101)),NA())</f>
        <v>#N/A</v>
      </c>
      <c r="BG107" s="519" t="e">
        <f ca="1">+IF(AND(ISNUMBER(OFFSET('Hygiene Data'!$F$7,0,10*ROW('Hygiene Data'!F101))),'Data Summary'!DV107="Yes"),OFFSET('Hygiene Data'!$F$7,0,10*ROW('Hygiene Data'!F101)),NA())</f>
        <v>#N/A</v>
      </c>
      <c r="BH107" s="519" t="e">
        <f ca="1">+IF(AND(ISNUMBER(OFFSET('Hygiene Data'!$F$9,0,10*ROW('Hygiene Data'!F101))),'Data Summary'!DW107="Yes"),OFFSET('Hygiene Data'!$F$9,0,10*ROW('Hygiene Data'!F101)),NA())</f>
        <v>#N/A</v>
      </c>
      <c r="BI107" s="519" t="e">
        <f ca="1">+IF(AND(ISNUMBER(OFFSET('Hygiene Data'!$G$5,0,10*ROW('Hygiene Data'!G101))),'Data Summary'!DX107="Yes"),OFFSET('Hygiene Data'!$G$5,0,10*ROW('Hygiene Data'!G101)),NA())</f>
        <v>#N/A</v>
      </c>
      <c r="BJ107" s="519" t="e">
        <f ca="1">+IF(AND(ISNUMBER(OFFSET('Hygiene Data'!$G$7,0,10*ROW('Hygiene Data'!G101))),'Data Summary'!DY107="Yes"),OFFSET('Hygiene Data'!$G$7,0,10*ROW('Hygiene Data'!G101)),NA())</f>
        <v>#N/A</v>
      </c>
      <c r="BK107" s="519" t="e">
        <f ca="1">+IF(AND(ISNUMBER(OFFSET('Hygiene Data'!$G$9,0,10*ROW('Hygiene Data'!G101))),'Data Summary'!DZ107="Yes"),OFFSET('Hygiene Data'!$G$9,0,10*ROW('Hygiene Data'!G101)),NA())</f>
        <v>#N/A</v>
      </c>
      <c r="BL107" s="519" t="e">
        <f ca="1">+IF(AND(ISNUMBER(OFFSET('Hygiene Data'!$H$5,0,10*ROW('Hygiene Data'!H101))),'Data Summary'!EA107="Yes"),OFFSET('Hygiene Data'!$H$5,0,10*ROW('Hygiene Data'!H101)),NA())</f>
        <v>#N/A</v>
      </c>
      <c r="BM107" s="519" t="e">
        <f ca="1">+IF(AND(ISNUMBER(OFFSET('Hygiene Data'!$H$7,0,10*ROW('Hygiene Data'!H101))),'Data Summary'!EB107="Yes"),OFFSET('Hygiene Data'!$H$7,0,10*ROW('Hygiene Data'!H101)),NA())</f>
        <v>#N/A</v>
      </c>
      <c r="BN107" s="519" t="e">
        <f ca="1">+IF(AND(ISNUMBER(OFFSET('Hygiene Data'!$H$9,0,10*ROW('Hygiene Data'!H101))),'Data Summary'!EC107="Yes"),OFFSET('Hygiene Data'!$H$9,0,10*ROW('Hygiene Data'!H101)),NA())</f>
        <v>#N/A</v>
      </c>
      <c r="BO107" s="519" t="e">
        <f ca="1">+IF(AND(ISNUMBER(OFFSET('Hygiene Data'!$I$5,0,10*ROW('Hygiene Data'!I101))),'Data Summary'!ED107="Yes"),OFFSET('Hygiene Data'!$I$5,0,10*ROW('Hygiene Data'!I101)),NA())</f>
        <v>#N/A</v>
      </c>
      <c r="BP107" s="519" t="e">
        <f ca="1">+IF(AND(ISNUMBER(OFFSET('Hygiene Data'!$I$7,0,10*ROW('Hygiene Data'!I101))),'Data Summary'!EE107="Yes"),OFFSET('Hygiene Data'!$I$7,0,10*ROW('Hygiene Data'!I101)),NA())</f>
        <v>#N/A</v>
      </c>
      <c r="BQ107" s="519" t="e">
        <f ca="1">+IF(AND(ISNUMBER(OFFSET('Hygiene Data'!$I$9,0,10*ROW('Hygiene Data'!I101))),'Data Summary'!EF107="Yes"),OFFSET('Hygiene Data'!$I$9,0,10*ROW('Hygiene Data'!I101)),NA())</f>
        <v>#N/A</v>
      </c>
    </row>
    <row r="108" spans="1:69" x14ac:dyDescent="0.25">
      <c r="A108" s="515" t="e">
        <f ca="1">+RIGHT('Data Summary'!A108,LEN('Data Summary'!A108)-9)</f>
        <v>#VALUE!</v>
      </c>
      <c r="B108" s="489" t="str">
        <f ca="1">+IF(ISTEXT('Data Summary'!B108),'Data Summary'!B108,"")</f>
        <v/>
      </c>
      <c r="C108" s="516" t="e">
        <f ca="1">+VALUE('Data Summary'!C108)</f>
        <v>#VALUE!</v>
      </c>
      <c r="D108" s="517" t="e">
        <f ca="1">+IF(AND(ISNUMBER(OFFSET('Water Data'!$D$4,0,10*ROW('Water Data'!D102))),'Data Summary'!BS108="Yes"),100-OFFSET('Water Data'!$D$4,0,10*ROW('Water Data'!D102)),NA())</f>
        <v>#N/A</v>
      </c>
      <c r="E108" s="517" t="e">
        <f ca="1">+IF(AND(ISNUMBER(OFFSET('Water Data'!$D$6,0,10*ROW('Water Data'!D102))),'Data Summary'!BT108="Yes"),OFFSET('Water Data'!$D$6,0,10*ROW('Water Data'!D102)),NA())</f>
        <v>#N/A</v>
      </c>
      <c r="F108" s="517" t="e">
        <f ca="1">+IF(AND(ISNUMBER(OFFSET('Water Data'!$D$9,0,10*ROW('Water Data'!D102))),'Data Summary'!BU108="Yes"),OFFSET('Water Data'!$D$9,0,10*ROW('Water Data'!D102)),NA())</f>
        <v>#N/A</v>
      </c>
      <c r="G108" s="517" t="e">
        <f ca="1">+IF(AND(ISNUMBER(OFFSET('Water Data'!$E$4,0,10*ROW('Water Data'!E102))),'Data Summary'!BV108="Yes"),100-OFFSET('Water Data'!$E$4,0,10*ROW('Water Data'!E102)),NA())</f>
        <v>#N/A</v>
      </c>
      <c r="H108" s="517" t="e">
        <f ca="1">+IF(AND(ISNUMBER(OFFSET('Water Data'!$E$6,0,10*ROW('Water Data'!E102))),'Data Summary'!BW108="Yes"),OFFSET('Water Data'!$E$6,0,10*ROW('Water Data'!E102)),NA())</f>
        <v>#N/A</v>
      </c>
      <c r="I108" s="517" t="e">
        <f ca="1">+IF(AND(ISNUMBER(OFFSET('Water Data'!$E$9,0,10*ROW('Water Data'!E102))),'Data Summary'!BX108="Yes"),OFFSET('Water Data'!$E$9,0,10*ROW('Water Data'!E102)),NA())</f>
        <v>#N/A</v>
      </c>
      <c r="J108" s="517" t="e">
        <f ca="1">+IF(AND(ISNUMBER(OFFSET('Water Data'!$F$4,0,10*ROW('Water Data'!F102))),'Data Summary'!BY108="Yes"),100-OFFSET('Water Data'!$F$4,0,10*ROW('Water Data'!F102)),NA())</f>
        <v>#N/A</v>
      </c>
      <c r="K108" s="517" t="e">
        <f ca="1">+IF(AND(ISNUMBER(OFFSET('Water Data'!$F$6,0,10*ROW('Water Data'!F102))),'Data Summary'!BZ108="Yes"),OFFSET('Water Data'!$F$6,0,10*ROW('Water Data'!F102)),NA())</f>
        <v>#N/A</v>
      </c>
      <c r="L108" s="517" t="e">
        <f ca="1">+IF(AND(ISNUMBER(OFFSET('Water Data'!$F$9,0,10*ROW('Water Data'!F102))),'Data Summary'!CA108="Yes"),OFFSET('Water Data'!$F$9,0,10*ROW('Water Data'!F102)),NA())</f>
        <v>#N/A</v>
      </c>
      <c r="M108" s="517" t="e">
        <f ca="1">+IF(AND(ISNUMBER(OFFSET('Water Data'!$G$4,0,10*ROW('Water Data'!G102))),'Data Summary'!CB108="Yes"),100-OFFSET('Water Data'!$G$4,0,10*ROW('Water Data'!G102)),NA())</f>
        <v>#N/A</v>
      </c>
      <c r="N108" s="517" t="e">
        <f ca="1">+IF(AND(ISNUMBER(OFFSET('Water Data'!$G$6,0,10*ROW('Water Data'!G102))),'Data Summary'!CC108="Yes"),OFFSET('Water Data'!$G$6,0,10*ROW('Water Data'!G102)),NA())</f>
        <v>#N/A</v>
      </c>
      <c r="O108" s="517" t="e">
        <f ca="1">+IF(AND(ISNUMBER(OFFSET('Water Data'!$G$9,0,10*ROW('Water Data'!G102))),'Data Summary'!CD108="Yes"),OFFSET('Water Data'!$G$9,0,10*ROW('Water Data'!G102)),NA())</f>
        <v>#N/A</v>
      </c>
      <c r="P108" s="517" t="e">
        <f ca="1">+IF(AND(ISNUMBER(OFFSET('Water Data'!$H$4,0,10*ROW('Water Data'!H102))),'Data Summary'!CE108="Yes"),100-OFFSET('Water Data'!$H$4,0,10*ROW('Water Data'!H102)),NA())</f>
        <v>#N/A</v>
      </c>
      <c r="Q108" s="517" t="e">
        <f ca="1">+IF(AND(ISNUMBER(OFFSET('Water Data'!$H$6,0,10*ROW('Water Data'!H102))),'Data Summary'!CF108="Yes"),OFFSET('Water Data'!$H$6,0,10*ROW('Water Data'!H102)),NA())</f>
        <v>#N/A</v>
      </c>
      <c r="R108" s="517" t="e">
        <f ca="1">+IF(AND(ISNUMBER(OFFSET('Water Data'!$H$9,0,10*ROW('Water Data'!H102))),'Data Summary'!CG108="Yes"),OFFSET('Water Data'!$H$9,0,10*ROW('Water Data'!H102)),NA())</f>
        <v>#N/A</v>
      </c>
      <c r="S108" s="517" t="e">
        <f ca="1">+IF(AND(ISNUMBER(OFFSET('Water Data'!$I$4,0,10*ROW('Water Data'!I102))),'Data Summary'!CH108="Yes"),100-OFFSET('Water Data'!$I$4,0,10*ROW('Water Data'!I102)),NA())</f>
        <v>#N/A</v>
      </c>
      <c r="T108" s="517" t="e">
        <f ca="1">+IF(AND(ISNUMBER(OFFSET('Water Data'!$I$6,0,10*ROW('Water Data'!I102))),'Data Summary'!CI108="Yes"),OFFSET('Water Data'!$I$6,0,10*ROW('Water Data'!I102)),NA())</f>
        <v>#N/A</v>
      </c>
      <c r="U108" s="517" t="e">
        <f ca="1">+IF(AND(ISNUMBER(OFFSET('Water Data'!$I$9,0,10*ROW('Water Data'!I102))),'Data Summary'!CJ108="Yes"),OFFSET('Water Data'!$I$9,0,10*ROW('Water Data'!I102)),NA())</f>
        <v>#N/A</v>
      </c>
      <c r="V108" s="518" t="e">
        <f ca="1">+IF(AND(ISNUMBER(OFFSET('Sanitation Data'!$D$4,0,10*ROW('Sanitation Data'!D102))),'Data Summary'!CK108="Yes"),100-OFFSET('Sanitation Data'!$D$4,0,10*ROW('Sanitation Data'!D102)),NA())</f>
        <v>#N/A</v>
      </c>
      <c r="W108" s="518" t="e">
        <f ca="1">+IF(AND(ISNUMBER(OFFSET('Sanitation Data'!$D$6,0,10*ROW('Sanitation Data'!D102))),'Data Summary'!CL108="Yes"),OFFSET('Sanitation Data'!$D$6,0,10*ROW('Sanitation Data'!D102)),NA())</f>
        <v>#N/A</v>
      </c>
      <c r="X108" s="518" t="e">
        <f ca="1">+IF(AND(ISNUMBER(OFFSET('Sanitation Data'!$D$10,0,10*ROW('Sanitation Data'!D102))),'Data Summary'!CM108="Yes"),OFFSET('Sanitation Data'!$D$10,0,10*ROW('Sanitation Data'!D102)),NA())</f>
        <v>#N/A</v>
      </c>
      <c r="Y108" s="518" t="e">
        <f ca="1">+IF(AND(ISNUMBER(OFFSET('Sanitation Data'!$D$11,0,10*ROW('Sanitation Data'!D102))),'Data Summary'!CN108="Yes"),OFFSET('Sanitation Data'!$D$11,0,10*ROW('Sanitation Data'!D102)),NA())</f>
        <v>#N/A</v>
      </c>
      <c r="Z108" s="518" t="e">
        <f ca="1">+IF(AND(ISNUMBER(OFFSET('Sanitation Data'!$D$12,0,10*ROW('Sanitation Data'!D102))),'Data Summary'!CO108="Yes"),OFFSET('Sanitation Data'!$D$12,0,10*ROW('Sanitation Data'!D102)),NA())</f>
        <v>#N/A</v>
      </c>
      <c r="AA108" s="518" t="e">
        <f ca="1">+IF(AND(ISNUMBER(OFFSET('Sanitation Data'!$E$4,0,10*ROW('Sanitation Data'!E102))),'Data Summary'!CP108="Yes"),100-OFFSET('Sanitation Data'!$E$4,0,10*ROW('Sanitation Data'!E102)),NA())</f>
        <v>#N/A</v>
      </c>
      <c r="AB108" s="518" t="e">
        <f ca="1">+IF(AND(ISNUMBER(OFFSET('Sanitation Data'!$E$6,0,10*ROW('Sanitation Data'!E102))),'Data Summary'!CQ108="Yes"),OFFSET('Sanitation Data'!$E$6,0,10*ROW('Sanitation Data'!E102)),NA())</f>
        <v>#N/A</v>
      </c>
      <c r="AC108" s="518" t="e">
        <f ca="1">+IF(AND(ISNUMBER(OFFSET('Sanitation Data'!$E$10,0,10*ROW('Sanitation Data'!E102))),'Data Summary'!CR108="Yes"),OFFSET('Sanitation Data'!$E$10,0,10*ROW('Sanitation Data'!E102)),NA())</f>
        <v>#N/A</v>
      </c>
      <c r="AD108" s="518" t="e">
        <f ca="1">+IF(AND(ISNUMBER(OFFSET('Sanitation Data'!$E$11,0,10*ROW('Sanitation Data'!E102))),'Data Summary'!CS108="Yes"),OFFSET('Sanitation Data'!$E$11,0,10*ROW('Sanitation Data'!E102)),NA())</f>
        <v>#N/A</v>
      </c>
      <c r="AE108" s="518" t="e">
        <f ca="1">+IF(AND(ISNUMBER(OFFSET('Sanitation Data'!$E$12,0,10*ROW('Sanitation Data'!E102))),'Data Summary'!CT108="Yes"),OFFSET('Sanitation Data'!$E$12,0,10*ROW('Sanitation Data'!E102)),NA())</f>
        <v>#N/A</v>
      </c>
      <c r="AF108" s="518" t="e">
        <f ca="1">+IF(AND(ISNUMBER(OFFSET('Sanitation Data'!$F$4,0,10*ROW('Sanitation Data'!F102))),'Data Summary'!CU108="Yes"),100-OFFSET('Sanitation Data'!$F$4,0,10*ROW('Sanitation Data'!F102)),NA())</f>
        <v>#N/A</v>
      </c>
      <c r="AG108" s="518" t="e">
        <f ca="1">+IF(AND(ISNUMBER(OFFSET('Sanitation Data'!$F$6,0,10*ROW('Sanitation Data'!F102))),'Data Summary'!CV108="Yes"),OFFSET('Sanitation Data'!$F$6,0,10*ROW('Sanitation Data'!F102)),NA())</f>
        <v>#N/A</v>
      </c>
      <c r="AH108" s="518" t="e">
        <f ca="1">+IF(AND(ISNUMBER(OFFSET('Sanitation Data'!$F$10,0,10*ROW('Sanitation Data'!F102))),'Data Summary'!CW108="Yes"),OFFSET('Sanitation Data'!$F$10,0,10*ROW('Sanitation Data'!F102)),NA())</f>
        <v>#N/A</v>
      </c>
      <c r="AI108" s="518" t="e">
        <f ca="1">+IF(AND(ISNUMBER(OFFSET('Sanitation Data'!$F$11,0,10*ROW('Sanitation Data'!F102))),'Data Summary'!CX108="Yes"),OFFSET('Sanitation Data'!$F$11,0,10*ROW('Sanitation Data'!F102)),NA())</f>
        <v>#N/A</v>
      </c>
      <c r="AJ108" s="518" t="e">
        <f ca="1">+IF(AND(ISNUMBER(OFFSET('Sanitation Data'!$F$12,0,10*ROW('Sanitation Data'!F102))),'Data Summary'!CY108="Yes"),OFFSET('Sanitation Data'!$F$12,0,10*ROW('Sanitation Data'!F102)),NA())</f>
        <v>#N/A</v>
      </c>
      <c r="AK108" s="518" t="e">
        <f ca="1">+IF(AND(ISNUMBER(OFFSET('Sanitation Data'!$G$4,0,10*ROW('Sanitation Data'!G102))),'Data Summary'!CZ108="Yes"),100-OFFSET('Sanitation Data'!$G$4,0,10*ROW('Sanitation Data'!G102)),NA())</f>
        <v>#N/A</v>
      </c>
      <c r="AL108" s="518" t="e">
        <f ca="1">+IF(AND(ISNUMBER(OFFSET('Sanitation Data'!$G$6,0,10*ROW('Sanitation Data'!G102))),'Data Summary'!DA108="Yes"),OFFSET('Sanitation Data'!$G$6,0,10*ROW('Sanitation Data'!G102)),NA())</f>
        <v>#N/A</v>
      </c>
      <c r="AM108" s="518" t="e">
        <f ca="1">+IF(AND(ISNUMBER(OFFSET('Sanitation Data'!$G$10,0,10*ROW('Sanitation Data'!G102))),'Data Summary'!DB108="Yes"),OFFSET('Sanitation Data'!$G$10,0,10*ROW('Sanitation Data'!G102)),NA())</f>
        <v>#N/A</v>
      </c>
      <c r="AN108" s="518" t="e">
        <f ca="1">+IF(AND(ISNUMBER(OFFSET('Sanitation Data'!$G$11,0,10*ROW('Sanitation Data'!G102))),'Data Summary'!DC108="Yes"),OFFSET('Sanitation Data'!$G$11,0,10*ROW('Sanitation Data'!G102)),NA())</f>
        <v>#N/A</v>
      </c>
      <c r="AO108" s="518" t="e">
        <f ca="1">+IF(AND(ISNUMBER(OFFSET('Sanitation Data'!$G$12,0,10*ROW('Sanitation Data'!G102))),'Data Summary'!DD108="Yes"),OFFSET('Sanitation Data'!$G$12,0,10*ROW('Sanitation Data'!G102)),NA())</f>
        <v>#N/A</v>
      </c>
      <c r="AP108" s="518" t="e">
        <f ca="1">+IF(AND(ISNUMBER(OFFSET('Sanitation Data'!$H$4,0,10*ROW('Sanitation Data'!H102))),'Data Summary'!DE108="Yes"),100-OFFSET('Sanitation Data'!$H$4,0,10*ROW('Sanitation Data'!H102)),NA())</f>
        <v>#N/A</v>
      </c>
      <c r="AQ108" s="518" t="e">
        <f ca="1">+IF(AND(ISNUMBER(OFFSET('Sanitation Data'!$H$6,0,10*ROW('Sanitation Data'!H102))),'Data Summary'!DF108="Yes"),OFFSET('Sanitation Data'!$H$6,0,10*ROW('Sanitation Data'!H102)),NA())</f>
        <v>#N/A</v>
      </c>
      <c r="AR108" s="518" t="e">
        <f ca="1">+IF(AND(ISNUMBER(OFFSET('Sanitation Data'!$H$10,0,10*ROW('Sanitation Data'!H102))),'Data Summary'!DG108="Yes"),OFFSET('Sanitation Data'!$H$10,0,10*ROW('Sanitation Data'!H102)),NA())</f>
        <v>#N/A</v>
      </c>
      <c r="AS108" s="518" t="e">
        <f ca="1">+IF(AND(ISNUMBER(OFFSET('Sanitation Data'!$H$11,0,10*ROW('Sanitation Data'!H102))),'Data Summary'!DH108="Yes"),OFFSET('Sanitation Data'!$H$11,0,10*ROW('Sanitation Data'!H102)),NA())</f>
        <v>#N/A</v>
      </c>
      <c r="AT108" s="518" t="e">
        <f ca="1">+IF(AND(ISNUMBER(OFFSET('Sanitation Data'!$H$12,0,10*ROW('Sanitation Data'!H102))),'Data Summary'!DI108="Yes"),OFFSET('Sanitation Data'!$H$12,0,10*ROW('Sanitation Data'!H102)),NA())</f>
        <v>#N/A</v>
      </c>
      <c r="AU108" s="518" t="e">
        <f ca="1">+IF(AND(ISNUMBER(OFFSET('Sanitation Data'!$I$4,0,10*ROW('Sanitation Data'!I102))),'Data Summary'!DJ108="Yes"),100-OFFSET('Sanitation Data'!$I$4,0,10*ROW('Sanitation Data'!I102)),NA())</f>
        <v>#N/A</v>
      </c>
      <c r="AV108" s="518" t="e">
        <f ca="1">+IF(AND(ISNUMBER(OFFSET('Sanitation Data'!$I$6,0,10*ROW('Sanitation Data'!I102))),'Data Summary'!DK108="Yes"),OFFSET('Sanitation Data'!$I$6,0,10*ROW('Sanitation Data'!I102)),NA())</f>
        <v>#N/A</v>
      </c>
      <c r="AW108" s="518" t="e">
        <f ca="1">+IF(AND(ISNUMBER(OFFSET('Sanitation Data'!$I$10,0,10*ROW('Sanitation Data'!I102))),'Data Summary'!DL108="Yes"),OFFSET('Sanitation Data'!$I$10,0,10*ROW('Sanitation Data'!I102)),NA())</f>
        <v>#N/A</v>
      </c>
      <c r="AX108" s="518" t="e">
        <f ca="1">+IF(AND(ISNUMBER(OFFSET('Sanitation Data'!$I$11,0,10*ROW('Sanitation Data'!I102))),'Data Summary'!DM108="Yes"),OFFSET('Sanitation Data'!$I$11,0,10*ROW('Sanitation Data'!I102)),NA())</f>
        <v>#N/A</v>
      </c>
      <c r="AY108" s="518" t="e">
        <f ca="1">+IF(AND(ISNUMBER(OFFSET('Sanitation Data'!$I$12,0,10*ROW('Sanitation Data'!I102))),'Data Summary'!DN108="Yes"),OFFSET('Sanitation Data'!$I$12,0,10*ROW('Sanitation Data'!I102)),NA())</f>
        <v>#N/A</v>
      </c>
      <c r="AZ108" s="519" t="e">
        <f ca="1">+IF(AND(ISNUMBER(OFFSET('Hygiene Data'!$D$5,0,10*ROW('Hygiene Data'!D102))),'Data Summary'!DO108="Yes"),OFFSET('Hygiene Data'!$D$5,0,10*ROW('Hygiene Data'!D102)),NA())</f>
        <v>#N/A</v>
      </c>
      <c r="BA108" s="519" t="e">
        <f ca="1">+IF(AND(ISNUMBER(OFFSET('Hygiene Data'!$D$7,0,10*ROW('Hygiene Data'!D102))),'Data Summary'!DP108="Yes"),OFFSET('Hygiene Data'!$D$7,0,10*ROW('Hygiene Data'!D102)),NA())</f>
        <v>#N/A</v>
      </c>
      <c r="BB108" s="519" t="e">
        <f ca="1">+IF(AND(ISNUMBER(OFFSET('Hygiene Data'!$D$9,0,10*ROW('Hygiene Data'!D102))),'Data Summary'!DQ108="Yes"),OFFSET('Hygiene Data'!$D$9,0,10*ROW('Hygiene Data'!D102)),NA())</f>
        <v>#N/A</v>
      </c>
      <c r="BC108" s="519" t="e">
        <f ca="1">+IF(AND(ISNUMBER(OFFSET('Hygiene Data'!$E$5,0,10*ROW('Hygiene Data'!E102))),'Data Summary'!DR108="Yes"),OFFSET('Hygiene Data'!$E$5,0,10*ROW('Hygiene Data'!E102)),NA())</f>
        <v>#N/A</v>
      </c>
      <c r="BD108" s="519" t="e">
        <f ca="1">+IF(AND(ISNUMBER(OFFSET('Hygiene Data'!$E$7,0,10*ROW('Hygiene Data'!E102))),'Data Summary'!DS108="Yes"),OFFSET('Hygiene Data'!$E$7,0,10*ROW('Hygiene Data'!E102)),NA())</f>
        <v>#N/A</v>
      </c>
      <c r="BE108" s="519" t="e">
        <f ca="1">+IF(AND(ISNUMBER(OFFSET('Hygiene Data'!$E$9,0,10*ROW('Hygiene Data'!E102))),'Data Summary'!DT108="Yes"),OFFSET('Hygiene Data'!$E$9,0,10*ROW('Hygiene Data'!E102)),NA())</f>
        <v>#N/A</v>
      </c>
      <c r="BF108" s="519" t="e">
        <f ca="1">+IF(AND(ISNUMBER(OFFSET('Hygiene Data'!$F$5,0,10*ROW('Hygiene Data'!F102))),'Data Summary'!DU108="Yes"),OFFSET('Hygiene Data'!$F$5,0,10*ROW('Hygiene Data'!F102)),NA())</f>
        <v>#N/A</v>
      </c>
      <c r="BG108" s="519" t="e">
        <f ca="1">+IF(AND(ISNUMBER(OFFSET('Hygiene Data'!$F$7,0,10*ROW('Hygiene Data'!F102))),'Data Summary'!DV108="Yes"),OFFSET('Hygiene Data'!$F$7,0,10*ROW('Hygiene Data'!F102)),NA())</f>
        <v>#N/A</v>
      </c>
      <c r="BH108" s="519" t="e">
        <f ca="1">+IF(AND(ISNUMBER(OFFSET('Hygiene Data'!$F$9,0,10*ROW('Hygiene Data'!F102))),'Data Summary'!DW108="Yes"),OFFSET('Hygiene Data'!$F$9,0,10*ROW('Hygiene Data'!F102)),NA())</f>
        <v>#N/A</v>
      </c>
      <c r="BI108" s="519" t="e">
        <f ca="1">+IF(AND(ISNUMBER(OFFSET('Hygiene Data'!$G$5,0,10*ROW('Hygiene Data'!G102))),'Data Summary'!DX108="Yes"),OFFSET('Hygiene Data'!$G$5,0,10*ROW('Hygiene Data'!G102)),NA())</f>
        <v>#N/A</v>
      </c>
      <c r="BJ108" s="519" t="e">
        <f ca="1">+IF(AND(ISNUMBER(OFFSET('Hygiene Data'!$G$7,0,10*ROW('Hygiene Data'!G102))),'Data Summary'!DY108="Yes"),OFFSET('Hygiene Data'!$G$7,0,10*ROW('Hygiene Data'!G102)),NA())</f>
        <v>#N/A</v>
      </c>
      <c r="BK108" s="519" t="e">
        <f ca="1">+IF(AND(ISNUMBER(OFFSET('Hygiene Data'!$G$9,0,10*ROW('Hygiene Data'!G102))),'Data Summary'!DZ108="Yes"),OFFSET('Hygiene Data'!$G$9,0,10*ROW('Hygiene Data'!G102)),NA())</f>
        <v>#N/A</v>
      </c>
      <c r="BL108" s="519" t="e">
        <f ca="1">+IF(AND(ISNUMBER(OFFSET('Hygiene Data'!$H$5,0,10*ROW('Hygiene Data'!H102))),'Data Summary'!EA108="Yes"),OFFSET('Hygiene Data'!$H$5,0,10*ROW('Hygiene Data'!H102)),NA())</f>
        <v>#N/A</v>
      </c>
      <c r="BM108" s="519" t="e">
        <f ca="1">+IF(AND(ISNUMBER(OFFSET('Hygiene Data'!$H$7,0,10*ROW('Hygiene Data'!H102))),'Data Summary'!EB108="Yes"),OFFSET('Hygiene Data'!$H$7,0,10*ROW('Hygiene Data'!H102)),NA())</f>
        <v>#N/A</v>
      </c>
      <c r="BN108" s="519" t="e">
        <f ca="1">+IF(AND(ISNUMBER(OFFSET('Hygiene Data'!$H$9,0,10*ROW('Hygiene Data'!H102))),'Data Summary'!EC108="Yes"),OFFSET('Hygiene Data'!$H$9,0,10*ROW('Hygiene Data'!H102)),NA())</f>
        <v>#N/A</v>
      </c>
      <c r="BO108" s="519" t="e">
        <f ca="1">+IF(AND(ISNUMBER(OFFSET('Hygiene Data'!$I$5,0,10*ROW('Hygiene Data'!I102))),'Data Summary'!ED108="Yes"),OFFSET('Hygiene Data'!$I$5,0,10*ROW('Hygiene Data'!I102)),NA())</f>
        <v>#N/A</v>
      </c>
      <c r="BP108" s="519" t="e">
        <f ca="1">+IF(AND(ISNUMBER(OFFSET('Hygiene Data'!$I$7,0,10*ROW('Hygiene Data'!I102))),'Data Summary'!EE108="Yes"),OFFSET('Hygiene Data'!$I$7,0,10*ROW('Hygiene Data'!I102)),NA())</f>
        <v>#N/A</v>
      </c>
      <c r="BQ108" s="519" t="e">
        <f ca="1">+IF(AND(ISNUMBER(OFFSET('Hygiene Data'!$I$9,0,10*ROW('Hygiene Data'!I102))),'Data Summary'!EF108="Yes"),OFFSET('Hygiene Data'!$I$9,0,10*ROW('Hygiene Data'!I102)),NA())</f>
        <v>#N/A</v>
      </c>
    </row>
    <row r="109" spans="1:69" x14ac:dyDescent="0.25">
      <c r="A109" s="515" t="e">
        <f ca="1">+RIGHT('Data Summary'!A109,LEN('Data Summary'!A109)-9)</f>
        <v>#VALUE!</v>
      </c>
      <c r="B109" s="489" t="str">
        <f ca="1">+IF(ISTEXT('Data Summary'!B109),'Data Summary'!B109,"")</f>
        <v/>
      </c>
      <c r="C109" s="516" t="e">
        <f ca="1">+VALUE('Data Summary'!C109)</f>
        <v>#VALUE!</v>
      </c>
      <c r="D109" s="517" t="e">
        <f ca="1">+IF(AND(ISNUMBER(OFFSET('Water Data'!$D$4,0,10*ROW('Water Data'!D103))),'Data Summary'!BS109="Yes"),100-OFFSET('Water Data'!$D$4,0,10*ROW('Water Data'!D103)),NA())</f>
        <v>#N/A</v>
      </c>
      <c r="E109" s="517" t="e">
        <f ca="1">+IF(AND(ISNUMBER(OFFSET('Water Data'!$D$6,0,10*ROW('Water Data'!D103))),'Data Summary'!BT109="Yes"),OFFSET('Water Data'!$D$6,0,10*ROW('Water Data'!D103)),NA())</f>
        <v>#N/A</v>
      </c>
      <c r="F109" s="517" t="e">
        <f ca="1">+IF(AND(ISNUMBER(OFFSET('Water Data'!$D$9,0,10*ROW('Water Data'!D103))),'Data Summary'!BU109="Yes"),OFFSET('Water Data'!$D$9,0,10*ROW('Water Data'!D103)),NA())</f>
        <v>#N/A</v>
      </c>
      <c r="G109" s="517" t="e">
        <f ca="1">+IF(AND(ISNUMBER(OFFSET('Water Data'!$E$4,0,10*ROW('Water Data'!E103))),'Data Summary'!BV109="Yes"),100-OFFSET('Water Data'!$E$4,0,10*ROW('Water Data'!E103)),NA())</f>
        <v>#N/A</v>
      </c>
      <c r="H109" s="517" t="e">
        <f ca="1">+IF(AND(ISNUMBER(OFFSET('Water Data'!$E$6,0,10*ROW('Water Data'!E103))),'Data Summary'!BW109="Yes"),OFFSET('Water Data'!$E$6,0,10*ROW('Water Data'!E103)),NA())</f>
        <v>#N/A</v>
      </c>
      <c r="I109" s="517" t="e">
        <f ca="1">+IF(AND(ISNUMBER(OFFSET('Water Data'!$E$9,0,10*ROW('Water Data'!E103))),'Data Summary'!BX109="Yes"),OFFSET('Water Data'!$E$9,0,10*ROW('Water Data'!E103)),NA())</f>
        <v>#N/A</v>
      </c>
      <c r="J109" s="517" t="e">
        <f ca="1">+IF(AND(ISNUMBER(OFFSET('Water Data'!$F$4,0,10*ROW('Water Data'!F103))),'Data Summary'!BY109="Yes"),100-OFFSET('Water Data'!$F$4,0,10*ROW('Water Data'!F103)),NA())</f>
        <v>#N/A</v>
      </c>
      <c r="K109" s="517" t="e">
        <f ca="1">+IF(AND(ISNUMBER(OFFSET('Water Data'!$F$6,0,10*ROW('Water Data'!F103))),'Data Summary'!BZ109="Yes"),OFFSET('Water Data'!$F$6,0,10*ROW('Water Data'!F103)),NA())</f>
        <v>#N/A</v>
      </c>
      <c r="L109" s="517" t="e">
        <f ca="1">+IF(AND(ISNUMBER(OFFSET('Water Data'!$F$9,0,10*ROW('Water Data'!F103))),'Data Summary'!CA109="Yes"),OFFSET('Water Data'!$F$9,0,10*ROW('Water Data'!F103)),NA())</f>
        <v>#N/A</v>
      </c>
      <c r="M109" s="517" t="e">
        <f ca="1">+IF(AND(ISNUMBER(OFFSET('Water Data'!$G$4,0,10*ROW('Water Data'!G103))),'Data Summary'!CB109="Yes"),100-OFFSET('Water Data'!$G$4,0,10*ROW('Water Data'!G103)),NA())</f>
        <v>#N/A</v>
      </c>
      <c r="N109" s="517" t="e">
        <f ca="1">+IF(AND(ISNUMBER(OFFSET('Water Data'!$G$6,0,10*ROW('Water Data'!G103))),'Data Summary'!CC109="Yes"),OFFSET('Water Data'!$G$6,0,10*ROW('Water Data'!G103)),NA())</f>
        <v>#N/A</v>
      </c>
      <c r="O109" s="517" t="e">
        <f ca="1">+IF(AND(ISNUMBER(OFFSET('Water Data'!$G$9,0,10*ROW('Water Data'!G103))),'Data Summary'!CD109="Yes"),OFFSET('Water Data'!$G$9,0,10*ROW('Water Data'!G103)),NA())</f>
        <v>#N/A</v>
      </c>
      <c r="P109" s="517" t="e">
        <f ca="1">+IF(AND(ISNUMBER(OFFSET('Water Data'!$H$4,0,10*ROW('Water Data'!H103))),'Data Summary'!CE109="Yes"),100-OFFSET('Water Data'!$H$4,0,10*ROW('Water Data'!H103)),NA())</f>
        <v>#N/A</v>
      </c>
      <c r="Q109" s="517" t="e">
        <f ca="1">+IF(AND(ISNUMBER(OFFSET('Water Data'!$H$6,0,10*ROW('Water Data'!H103))),'Data Summary'!CF109="Yes"),OFFSET('Water Data'!$H$6,0,10*ROW('Water Data'!H103)),NA())</f>
        <v>#N/A</v>
      </c>
      <c r="R109" s="517" t="e">
        <f ca="1">+IF(AND(ISNUMBER(OFFSET('Water Data'!$H$9,0,10*ROW('Water Data'!H103))),'Data Summary'!CG109="Yes"),OFFSET('Water Data'!$H$9,0,10*ROW('Water Data'!H103)),NA())</f>
        <v>#N/A</v>
      </c>
      <c r="S109" s="517" t="e">
        <f ca="1">+IF(AND(ISNUMBER(OFFSET('Water Data'!$I$4,0,10*ROW('Water Data'!I103))),'Data Summary'!CH109="Yes"),100-OFFSET('Water Data'!$I$4,0,10*ROW('Water Data'!I103)),NA())</f>
        <v>#N/A</v>
      </c>
      <c r="T109" s="517" t="e">
        <f ca="1">+IF(AND(ISNUMBER(OFFSET('Water Data'!$I$6,0,10*ROW('Water Data'!I103))),'Data Summary'!CI109="Yes"),OFFSET('Water Data'!$I$6,0,10*ROW('Water Data'!I103)),NA())</f>
        <v>#N/A</v>
      </c>
      <c r="U109" s="517" t="e">
        <f ca="1">+IF(AND(ISNUMBER(OFFSET('Water Data'!$I$9,0,10*ROW('Water Data'!I103))),'Data Summary'!CJ109="Yes"),OFFSET('Water Data'!$I$9,0,10*ROW('Water Data'!I103)),NA())</f>
        <v>#N/A</v>
      </c>
      <c r="V109" s="518" t="e">
        <f ca="1">+IF(AND(ISNUMBER(OFFSET('Sanitation Data'!$D$4,0,10*ROW('Sanitation Data'!D103))),'Data Summary'!CK109="Yes"),100-OFFSET('Sanitation Data'!$D$4,0,10*ROW('Sanitation Data'!D103)),NA())</f>
        <v>#N/A</v>
      </c>
      <c r="W109" s="518" t="e">
        <f ca="1">+IF(AND(ISNUMBER(OFFSET('Sanitation Data'!$D$6,0,10*ROW('Sanitation Data'!D103))),'Data Summary'!CL109="Yes"),OFFSET('Sanitation Data'!$D$6,0,10*ROW('Sanitation Data'!D103)),NA())</f>
        <v>#N/A</v>
      </c>
      <c r="X109" s="518" t="e">
        <f ca="1">+IF(AND(ISNUMBER(OFFSET('Sanitation Data'!$D$10,0,10*ROW('Sanitation Data'!D103))),'Data Summary'!CM109="Yes"),OFFSET('Sanitation Data'!$D$10,0,10*ROW('Sanitation Data'!D103)),NA())</f>
        <v>#N/A</v>
      </c>
      <c r="Y109" s="518" t="e">
        <f ca="1">+IF(AND(ISNUMBER(OFFSET('Sanitation Data'!$D$11,0,10*ROW('Sanitation Data'!D103))),'Data Summary'!CN109="Yes"),OFFSET('Sanitation Data'!$D$11,0,10*ROW('Sanitation Data'!D103)),NA())</f>
        <v>#N/A</v>
      </c>
      <c r="Z109" s="518" t="e">
        <f ca="1">+IF(AND(ISNUMBER(OFFSET('Sanitation Data'!$D$12,0,10*ROW('Sanitation Data'!D103))),'Data Summary'!CO109="Yes"),OFFSET('Sanitation Data'!$D$12,0,10*ROW('Sanitation Data'!D103)),NA())</f>
        <v>#N/A</v>
      </c>
      <c r="AA109" s="518" t="e">
        <f ca="1">+IF(AND(ISNUMBER(OFFSET('Sanitation Data'!$E$4,0,10*ROW('Sanitation Data'!E103))),'Data Summary'!CP109="Yes"),100-OFFSET('Sanitation Data'!$E$4,0,10*ROW('Sanitation Data'!E103)),NA())</f>
        <v>#N/A</v>
      </c>
      <c r="AB109" s="518" t="e">
        <f ca="1">+IF(AND(ISNUMBER(OFFSET('Sanitation Data'!$E$6,0,10*ROW('Sanitation Data'!E103))),'Data Summary'!CQ109="Yes"),OFFSET('Sanitation Data'!$E$6,0,10*ROW('Sanitation Data'!E103)),NA())</f>
        <v>#N/A</v>
      </c>
      <c r="AC109" s="518" t="e">
        <f ca="1">+IF(AND(ISNUMBER(OFFSET('Sanitation Data'!$E$10,0,10*ROW('Sanitation Data'!E103))),'Data Summary'!CR109="Yes"),OFFSET('Sanitation Data'!$E$10,0,10*ROW('Sanitation Data'!E103)),NA())</f>
        <v>#N/A</v>
      </c>
      <c r="AD109" s="518" t="e">
        <f ca="1">+IF(AND(ISNUMBER(OFFSET('Sanitation Data'!$E$11,0,10*ROW('Sanitation Data'!E103))),'Data Summary'!CS109="Yes"),OFFSET('Sanitation Data'!$E$11,0,10*ROW('Sanitation Data'!E103)),NA())</f>
        <v>#N/A</v>
      </c>
      <c r="AE109" s="518" t="e">
        <f ca="1">+IF(AND(ISNUMBER(OFFSET('Sanitation Data'!$E$12,0,10*ROW('Sanitation Data'!E103))),'Data Summary'!CT109="Yes"),OFFSET('Sanitation Data'!$E$12,0,10*ROW('Sanitation Data'!E103)),NA())</f>
        <v>#N/A</v>
      </c>
      <c r="AF109" s="518" t="e">
        <f ca="1">+IF(AND(ISNUMBER(OFFSET('Sanitation Data'!$F$4,0,10*ROW('Sanitation Data'!F103))),'Data Summary'!CU109="Yes"),100-OFFSET('Sanitation Data'!$F$4,0,10*ROW('Sanitation Data'!F103)),NA())</f>
        <v>#N/A</v>
      </c>
      <c r="AG109" s="518" t="e">
        <f ca="1">+IF(AND(ISNUMBER(OFFSET('Sanitation Data'!$F$6,0,10*ROW('Sanitation Data'!F103))),'Data Summary'!CV109="Yes"),OFFSET('Sanitation Data'!$F$6,0,10*ROW('Sanitation Data'!F103)),NA())</f>
        <v>#N/A</v>
      </c>
      <c r="AH109" s="518" t="e">
        <f ca="1">+IF(AND(ISNUMBER(OFFSET('Sanitation Data'!$F$10,0,10*ROW('Sanitation Data'!F103))),'Data Summary'!CW109="Yes"),OFFSET('Sanitation Data'!$F$10,0,10*ROW('Sanitation Data'!F103)),NA())</f>
        <v>#N/A</v>
      </c>
      <c r="AI109" s="518" t="e">
        <f ca="1">+IF(AND(ISNUMBER(OFFSET('Sanitation Data'!$F$11,0,10*ROW('Sanitation Data'!F103))),'Data Summary'!CX109="Yes"),OFFSET('Sanitation Data'!$F$11,0,10*ROW('Sanitation Data'!F103)),NA())</f>
        <v>#N/A</v>
      </c>
      <c r="AJ109" s="518" t="e">
        <f ca="1">+IF(AND(ISNUMBER(OFFSET('Sanitation Data'!$F$12,0,10*ROW('Sanitation Data'!F103))),'Data Summary'!CY109="Yes"),OFFSET('Sanitation Data'!$F$12,0,10*ROW('Sanitation Data'!F103)),NA())</f>
        <v>#N/A</v>
      </c>
      <c r="AK109" s="518" t="e">
        <f ca="1">+IF(AND(ISNUMBER(OFFSET('Sanitation Data'!$G$4,0,10*ROW('Sanitation Data'!G103))),'Data Summary'!CZ109="Yes"),100-OFFSET('Sanitation Data'!$G$4,0,10*ROW('Sanitation Data'!G103)),NA())</f>
        <v>#N/A</v>
      </c>
      <c r="AL109" s="518" t="e">
        <f ca="1">+IF(AND(ISNUMBER(OFFSET('Sanitation Data'!$G$6,0,10*ROW('Sanitation Data'!G103))),'Data Summary'!DA109="Yes"),OFFSET('Sanitation Data'!$G$6,0,10*ROW('Sanitation Data'!G103)),NA())</f>
        <v>#N/A</v>
      </c>
      <c r="AM109" s="518" t="e">
        <f ca="1">+IF(AND(ISNUMBER(OFFSET('Sanitation Data'!$G$10,0,10*ROW('Sanitation Data'!G103))),'Data Summary'!DB109="Yes"),OFFSET('Sanitation Data'!$G$10,0,10*ROW('Sanitation Data'!G103)),NA())</f>
        <v>#N/A</v>
      </c>
      <c r="AN109" s="518" t="e">
        <f ca="1">+IF(AND(ISNUMBER(OFFSET('Sanitation Data'!$G$11,0,10*ROW('Sanitation Data'!G103))),'Data Summary'!DC109="Yes"),OFFSET('Sanitation Data'!$G$11,0,10*ROW('Sanitation Data'!G103)),NA())</f>
        <v>#N/A</v>
      </c>
      <c r="AO109" s="518" t="e">
        <f ca="1">+IF(AND(ISNUMBER(OFFSET('Sanitation Data'!$G$12,0,10*ROW('Sanitation Data'!G103))),'Data Summary'!DD109="Yes"),OFFSET('Sanitation Data'!$G$12,0,10*ROW('Sanitation Data'!G103)),NA())</f>
        <v>#N/A</v>
      </c>
      <c r="AP109" s="518" t="e">
        <f ca="1">+IF(AND(ISNUMBER(OFFSET('Sanitation Data'!$H$4,0,10*ROW('Sanitation Data'!H103))),'Data Summary'!DE109="Yes"),100-OFFSET('Sanitation Data'!$H$4,0,10*ROW('Sanitation Data'!H103)),NA())</f>
        <v>#N/A</v>
      </c>
      <c r="AQ109" s="518" t="e">
        <f ca="1">+IF(AND(ISNUMBER(OFFSET('Sanitation Data'!$H$6,0,10*ROW('Sanitation Data'!H103))),'Data Summary'!DF109="Yes"),OFFSET('Sanitation Data'!$H$6,0,10*ROW('Sanitation Data'!H103)),NA())</f>
        <v>#N/A</v>
      </c>
      <c r="AR109" s="518" t="e">
        <f ca="1">+IF(AND(ISNUMBER(OFFSET('Sanitation Data'!$H$10,0,10*ROW('Sanitation Data'!H103))),'Data Summary'!DG109="Yes"),OFFSET('Sanitation Data'!$H$10,0,10*ROW('Sanitation Data'!H103)),NA())</f>
        <v>#N/A</v>
      </c>
      <c r="AS109" s="518" t="e">
        <f ca="1">+IF(AND(ISNUMBER(OFFSET('Sanitation Data'!$H$11,0,10*ROW('Sanitation Data'!H103))),'Data Summary'!DH109="Yes"),OFFSET('Sanitation Data'!$H$11,0,10*ROW('Sanitation Data'!H103)),NA())</f>
        <v>#N/A</v>
      </c>
      <c r="AT109" s="518" t="e">
        <f ca="1">+IF(AND(ISNUMBER(OFFSET('Sanitation Data'!$H$12,0,10*ROW('Sanitation Data'!H103))),'Data Summary'!DI109="Yes"),OFFSET('Sanitation Data'!$H$12,0,10*ROW('Sanitation Data'!H103)),NA())</f>
        <v>#N/A</v>
      </c>
      <c r="AU109" s="518" t="e">
        <f ca="1">+IF(AND(ISNUMBER(OFFSET('Sanitation Data'!$I$4,0,10*ROW('Sanitation Data'!I103))),'Data Summary'!DJ109="Yes"),100-OFFSET('Sanitation Data'!$I$4,0,10*ROW('Sanitation Data'!I103)),NA())</f>
        <v>#N/A</v>
      </c>
      <c r="AV109" s="518" t="e">
        <f ca="1">+IF(AND(ISNUMBER(OFFSET('Sanitation Data'!$I$6,0,10*ROW('Sanitation Data'!I103))),'Data Summary'!DK109="Yes"),OFFSET('Sanitation Data'!$I$6,0,10*ROW('Sanitation Data'!I103)),NA())</f>
        <v>#N/A</v>
      </c>
      <c r="AW109" s="518" t="e">
        <f ca="1">+IF(AND(ISNUMBER(OFFSET('Sanitation Data'!$I$10,0,10*ROW('Sanitation Data'!I103))),'Data Summary'!DL109="Yes"),OFFSET('Sanitation Data'!$I$10,0,10*ROW('Sanitation Data'!I103)),NA())</f>
        <v>#N/A</v>
      </c>
      <c r="AX109" s="518" t="e">
        <f ca="1">+IF(AND(ISNUMBER(OFFSET('Sanitation Data'!$I$11,0,10*ROW('Sanitation Data'!I103))),'Data Summary'!DM109="Yes"),OFFSET('Sanitation Data'!$I$11,0,10*ROW('Sanitation Data'!I103)),NA())</f>
        <v>#N/A</v>
      </c>
      <c r="AY109" s="518" t="e">
        <f ca="1">+IF(AND(ISNUMBER(OFFSET('Sanitation Data'!$I$12,0,10*ROW('Sanitation Data'!I103))),'Data Summary'!DN109="Yes"),OFFSET('Sanitation Data'!$I$12,0,10*ROW('Sanitation Data'!I103)),NA())</f>
        <v>#N/A</v>
      </c>
      <c r="AZ109" s="519" t="e">
        <f ca="1">+IF(AND(ISNUMBER(OFFSET('Hygiene Data'!$D$5,0,10*ROW('Hygiene Data'!D103))),'Data Summary'!DO109="Yes"),OFFSET('Hygiene Data'!$D$5,0,10*ROW('Hygiene Data'!D103)),NA())</f>
        <v>#N/A</v>
      </c>
      <c r="BA109" s="519" t="e">
        <f ca="1">+IF(AND(ISNUMBER(OFFSET('Hygiene Data'!$D$7,0,10*ROW('Hygiene Data'!D103))),'Data Summary'!DP109="Yes"),OFFSET('Hygiene Data'!$D$7,0,10*ROW('Hygiene Data'!D103)),NA())</f>
        <v>#N/A</v>
      </c>
      <c r="BB109" s="519" t="e">
        <f ca="1">+IF(AND(ISNUMBER(OFFSET('Hygiene Data'!$D$9,0,10*ROW('Hygiene Data'!D103))),'Data Summary'!DQ109="Yes"),OFFSET('Hygiene Data'!$D$9,0,10*ROW('Hygiene Data'!D103)),NA())</f>
        <v>#N/A</v>
      </c>
      <c r="BC109" s="519" t="e">
        <f ca="1">+IF(AND(ISNUMBER(OFFSET('Hygiene Data'!$E$5,0,10*ROW('Hygiene Data'!E103))),'Data Summary'!DR109="Yes"),OFFSET('Hygiene Data'!$E$5,0,10*ROW('Hygiene Data'!E103)),NA())</f>
        <v>#N/A</v>
      </c>
      <c r="BD109" s="519" t="e">
        <f ca="1">+IF(AND(ISNUMBER(OFFSET('Hygiene Data'!$E$7,0,10*ROW('Hygiene Data'!E103))),'Data Summary'!DS109="Yes"),OFFSET('Hygiene Data'!$E$7,0,10*ROW('Hygiene Data'!E103)),NA())</f>
        <v>#N/A</v>
      </c>
      <c r="BE109" s="519" t="e">
        <f ca="1">+IF(AND(ISNUMBER(OFFSET('Hygiene Data'!$E$9,0,10*ROW('Hygiene Data'!E103))),'Data Summary'!DT109="Yes"),OFFSET('Hygiene Data'!$E$9,0,10*ROW('Hygiene Data'!E103)),NA())</f>
        <v>#N/A</v>
      </c>
      <c r="BF109" s="519" t="e">
        <f ca="1">+IF(AND(ISNUMBER(OFFSET('Hygiene Data'!$F$5,0,10*ROW('Hygiene Data'!F103))),'Data Summary'!DU109="Yes"),OFFSET('Hygiene Data'!$F$5,0,10*ROW('Hygiene Data'!F103)),NA())</f>
        <v>#N/A</v>
      </c>
      <c r="BG109" s="519" t="e">
        <f ca="1">+IF(AND(ISNUMBER(OFFSET('Hygiene Data'!$F$7,0,10*ROW('Hygiene Data'!F103))),'Data Summary'!DV109="Yes"),OFFSET('Hygiene Data'!$F$7,0,10*ROW('Hygiene Data'!F103)),NA())</f>
        <v>#N/A</v>
      </c>
      <c r="BH109" s="519" t="e">
        <f ca="1">+IF(AND(ISNUMBER(OFFSET('Hygiene Data'!$F$9,0,10*ROW('Hygiene Data'!F103))),'Data Summary'!DW109="Yes"),OFFSET('Hygiene Data'!$F$9,0,10*ROW('Hygiene Data'!F103)),NA())</f>
        <v>#N/A</v>
      </c>
      <c r="BI109" s="519" t="e">
        <f ca="1">+IF(AND(ISNUMBER(OFFSET('Hygiene Data'!$G$5,0,10*ROW('Hygiene Data'!G103))),'Data Summary'!DX109="Yes"),OFFSET('Hygiene Data'!$G$5,0,10*ROW('Hygiene Data'!G103)),NA())</f>
        <v>#N/A</v>
      </c>
      <c r="BJ109" s="519" t="e">
        <f ca="1">+IF(AND(ISNUMBER(OFFSET('Hygiene Data'!$G$7,0,10*ROW('Hygiene Data'!G103))),'Data Summary'!DY109="Yes"),OFFSET('Hygiene Data'!$G$7,0,10*ROW('Hygiene Data'!G103)),NA())</f>
        <v>#N/A</v>
      </c>
      <c r="BK109" s="519" t="e">
        <f ca="1">+IF(AND(ISNUMBER(OFFSET('Hygiene Data'!$G$9,0,10*ROW('Hygiene Data'!G103))),'Data Summary'!DZ109="Yes"),OFFSET('Hygiene Data'!$G$9,0,10*ROW('Hygiene Data'!G103)),NA())</f>
        <v>#N/A</v>
      </c>
      <c r="BL109" s="519" t="e">
        <f ca="1">+IF(AND(ISNUMBER(OFFSET('Hygiene Data'!$H$5,0,10*ROW('Hygiene Data'!H103))),'Data Summary'!EA109="Yes"),OFFSET('Hygiene Data'!$H$5,0,10*ROW('Hygiene Data'!H103)),NA())</f>
        <v>#N/A</v>
      </c>
      <c r="BM109" s="519" t="e">
        <f ca="1">+IF(AND(ISNUMBER(OFFSET('Hygiene Data'!$H$7,0,10*ROW('Hygiene Data'!H103))),'Data Summary'!EB109="Yes"),OFFSET('Hygiene Data'!$H$7,0,10*ROW('Hygiene Data'!H103)),NA())</f>
        <v>#N/A</v>
      </c>
      <c r="BN109" s="519" t="e">
        <f ca="1">+IF(AND(ISNUMBER(OFFSET('Hygiene Data'!$H$9,0,10*ROW('Hygiene Data'!H103))),'Data Summary'!EC109="Yes"),OFFSET('Hygiene Data'!$H$9,0,10*ROW('Hygiene Data'!H103)),NA())</f>
        <v>#N/A</v>
      </c>
      <c r="BO109" s="519" t="e">
        <f ca="1">+IF(AND(ISNUMBER(OFFSET('Hygiene Data'!$I$5,0,10*ROW('Hygiene Data'!I103))),'Data Summary'!ED109="Yes"),OFFSET('Hygiene Data'!$I$5,0,10*ROW('Hygiene Data'!I103)),NA())</f>
        <v>#N/A</v>
      </c>
      <c r="BP109" s="519" t="e">
        <f ca="1">+IF(AND(ISNUMBER(OFFSET('Hygiene Data'!$I$7,0,10*ROW('Hygiene Data'!I103))),'Data Summary'!EE109="Yes"),OFFSET('Hygiene Data'!$I$7,0,10*ROW('Hygiene Data'!I103)),NA())</f>
        <v>#N/A</v>
      </c>
      <c r="BQ109" s="519" t="e">
        <f ca="1">+IF(AND(ISNUMBER(OFFSET('Hygiene Data'!$I$9,0,10*ROW('Hygiene Data'!I103))),'Data Summary'!EF109="Yes"),OFFSET('Hygiene Data'!$I$9,0,10*ROW('Hygiene Data'!I103)),NA())</f>
        <v>#N/A</v>
      </c>
    </row>
    <row r="110" spans="1:69" x14ac:dyDescent="0.25">
      <c r="A110" s="515" t="e">
        <f ca="1">+RIGHT('Data Summary'!A110,LEN('Data Summary'!A110)-9)</f>
        <v>#VALUE!</v>
      </c>
      <c r="B110" s="489" t="str">
        <f ca="1">+IF(ISTEXT('Data Summary'!B110),'Data Summary'!B110,"")</f>
        <v/>
      </c>
      <c r="C110" s="516" t="e">
        <f ca="1">+VALUE('Data Summary'!C110)</f>
        <v>#VALUE!</v>
      </c>
      <c r="D110" s="517" t="e">
        <f ca="1">+IF(AND(ISNUMBER(OFFSET('Water Data'!$D$4,0,10*ROW('Water Data'!D104))),'Data Summary'!BS110="Yes"),100-OFFSET('Water Data'!$D$4,0,10*ROW('Water Data'!D104)),NA())</f>
        <v>#N/A</v>
      </c>
      <c r="E110" s="517" t="e">
        <f ca="1">+IF(AND(ISNUMBER(OFFSET('Water Data'!$D$6,0,10*ROW('Water Data'!D104))),'Data Summary'!BT110="Yes"),OFFSET('Water Data'!$D$6,0,10*ROW('Water Data'!D104)),NA())</f>
        <v>#N/A</v>
      </c>
      <c r="F110" s="517" t="e">
        <f ca="1">+IF(AND(ISNUMBER(OFFSET('Water Data'!$D$9,0,10*ROW('Water Data'!D104))),'Data Summary'!BU110="Yes"),OFFSET('Water Data'!$D$9,0,10*ROW('Water Data'!D104)),NA())</f>
        <v>#N/A</v>
      </c>
      <c r="G110" s="517" t="e">
        <f ca="1">+IF(AND(ISNUMBER(OFFSET('Water Data'!$E$4,0,10*ROW('Water Data'!E104))),'Data Summary'!BV110="Yes"),100-OFFSET('Water Data'!$E$4,0,10*ROW('Water Data'!E104)),NA())</f>
        <v>#N/A</v>
      </c>
      <c r="H110" s="517" t="e">
        <f ca="1">+IF(AND(ISNUMBER(OFFSET('Water Data'!$E$6,0,10*ROW('Water Data'!E104))),'Data Summary'!BW110="Yes"),OFFSET('Water Data'!$E$6,0,10*ROW('Water Data'!E104)),NA())</f>
        <v>#N/A</v>
      </c>
      <c r="I110" s="517" t="e">
        <f ca="1">+IF(AND(ISNUMBER(OFFSET('Water Data'!$E$9,0,10*ROW('Water Data'!E104))),'Data Summary'!BX110="Yes"),OFFSET('Water Data'!$E$9,0,10*ROW('Water Data'!E104)),NA())</f>
        <v>#N/A</v>
      </c>
      <c r="J110" s="517" t="e">
        <f ca="1">+IF(AND(ISNUMBER(OFFSET('Water Data'!$F$4,0,10*ROW('Water Data'!F104))),'Data Summary'!BY110="Yes"),100-OFFSET('Water Data'!$F$4,0,10*ROW('Water Data'!F104)),NA())</f>
        <v>#N/A</v>
      </c>
      <c r="K110" s="517" t="e">
        <f ca="1">+IF(AND(ISNUMBER(OFFSET('Water Data'!$F$6,0,10*ROW('Water Data'!F104))),'Data Summary'!BZ110="Yes"),OFFSET('Water Data'!$F$6,0,10*ROW('Water Data'!F104)),NA())</f>
        <v>#N/A</v>
      </c>
      <c r="L110" s="517" t="e">
        <f ca="1">+IF(AND(ISNUMBER(OFFSET('Water Data'!$F$9,0,10*ROW('Water Data'!F104))),'Data Summary'!CA110="Yes"),OFFSET('Water Data'!$F$9,0,10*ROW('Water Data'!F104)),NA())</f>
        <v>#N/A</v>
      </c>
      <c r="M110" s="517" t="e">
        <f ca="1">+IF(AND(ISNUMBER(OFFSET('Water Data'!$G$4,0,10*ROW('Water Data'!G104))),'Data Summary'!CB110="Yes"),100-OFFSET('Water Data'!$G$4,0,10*ROW('Water Data'!G104)),NA())</f>
        <v>#N/A</v>
      </c>
      <c r="N110" s="517" t="e">
        <f ca="1">+IF(AND(ISNUMBER(OFFSET('Water Data'!$G$6,0,10*ROW('Water Data'!G104))),'Data Summary'!CC110="Yes"),OFFSET('Water Data'!$G$6,0,10*ROW('Water Data'!G104)),NA())</f>
        <v>#N/A</v>
      </c>
      <c r="O110" s="517" t="e">
        <f ca="1">+IF(AND(ISNUMBER(OFFSET('Water Data'!$G$9,0,10*ROW('Water Data'!G104))),'Data Summary'!CD110="Yes"),OFFSET('Water Data'!$G$9,0,10*ROW('Water Data'!G104)),NA())</f>
        <v>#N/A</v>
      </c>
      <c r="P110" s="517" t="e">
        <f ca="1">+IF(AND(ISNUMBER(OFFSET('Water Data'!$H$4,0,10*ROW('Water Data'!H104))),'Data Summary'!CE110="Yes"),100-OFFSET('Water Data'!$H$4,0,10*ROW('Water Data'!H104)),NA())</f>
        <v>#N/A</v>
      </c>
      <c r="Q110" s="517" t="e">
        <f ca="1">+IF(AND(ISNUMBER(OFFSET('Water Data'!$H$6,0,10*ROW('Water Data'!H104))),'Data Summary'!CF110="Yes"),OFFSET('Water Data'!$H$6,0,10*ROW('Water Data'!H104)),NA())</f>
        <v>#N/A</v>
      </c>
      <c r="R110" s="517" t="e">
        <f ca="1">+IF(AND(ISNUMBER(OFFSET('Water Data'!$H$9,0,10*ROW('Water Data'!H104))),'Data Summary'!CG110="Yes"),OFFSET('Water Data'!$H$9,0,10*ROW('Water Data'!H104)),NA())</f>
        <v>#N/A</v>
      </c>
      <c r="S110" s="517" t="e">
        <f ca="1">+IF(AND(ISNUMBER(OFFSET('Water Data'!$I$4,0,10*ROW('Water Data'!I104))),'Data Summary'!CH110="Yes"),100-OFFSET('Water Data'!$I$4,0,10*ROW('Water Data'!I104)),NA())</f>
        <v>#N/A</v>
      </c>
      <c r="T110" s="517" t="e">
        <f ca="1">+IF(AND(ISNUMBER(OFFSET('Water Data'!$I$6,0,10*ROW('Water Data'!I104))),'Data Summary'!CI110="Yes"),OFFSET('Water Data'!$I$6,0,10*ROW('Water Data'!I104)),NA())</f>
        <v>#N/A</v>
      </c>
      <c r="U110" s="517" t="e">
        <f ca="1">+IF(AND(ISNUMBER(OFFSET('Water Data'!$I$9,0,10*ROW('Water Data'!I104))),'Data Summary'!CJ110="Yes"),OFFSET('Water Data'!$I$9,0,10*ROW('Water Data'!I104)),NA())</f>
        <v>#N/A</v>
      </c>
      <c r="V110" s="518" t="e">
        <f ca="1">+IF(AND(ISNUMBER(OFFSET('Sanitation Data'!$D$4,0,10*ROW('Sanitation Data'!D104))),'Data Summary'!CK110="Yes"),100-OFFSET('Sanitation Data'!$D$4,0,10*ROW('Sanitation Data'!D104)),NA())</f>
        <v>#N/A</v>
      </c>
      <c r="W110" s="518" t="e">
        <f ca="1">+IF(AND(ISNUMBER(OFFSET('Sanitation Data'!$D$6,0,10*ROW('Sanitation Data'!D104))),'Data Summary'!CL110="Yes"),OFFSET('Sanitation Data'!$D$6,0,10*ROW('Sanitation Data'!D104)),NA())</f>
        <v>#N/A</v>
      </c>
      <c r="X110" s="518" t="e">
        <f ca="1">+IF(AND(ISNUMBER(OFFSET('Sanitation Data'!$D$10,0,10*ROW('Sanitation Data'!D104))),'Data Summary'!CM110="Yes"),OFFSET('Sanitation Data'!$D$10,0,10*ROW('Sanitation Data'!D104)),NA())</f>
        <v>#N/A</v>
      </c>
      <c r="Y110" s="518" t="e">
        <f ca="1">+IF(AND(ISNUMBER(OFFSET('Sanitation Data'!$D$11,0,10*ROW('Sanitation Data'!D104))),'Data Summary'!CN110="Yes"),OFFSET('Sanitation Data'!$D$11,0,10*ROW('Sanitation Data'!D104)),NA())</f>
        <v>#N/A</v>
      </c>
      <c r="Z110" s="518" t="e">
        <f ca="1">+IF(AND(ISNUMBER(OFFSET('Sanitation Data'!$D$12,0,10*ROW('Sanitation Data'!D104))),'Data Summary'!CO110="Yes"),OFFSET('Sanitation Data'!$D$12,0,10*ROW('Sanitation Data'!D104)),NA())</f>
        <v>#N/A</v>
      </c>
      <c r="AA110" s="518" t="e">
        <f ca="1">+IF(AND(ISNUMBER(OFFSET('Sanitation Data'!$E$4,0,10*ROW('Sanitation Data'!E104))),'Data Summary'!CP110="Yes"),100-OFFSET('Sanitation Data'!$E$4,0,10*ROW('Sanitation Data'!E104)),NA())</f>
        <v>#N/A</v>
      </c>
      <c r="AB110" s="518" t="e">
        <f ca="1">+IF(AND(ISNUMBER(OFFSET('Sanitation Data'!$E$6,0,10*ROW('Sanitation Data'!E104))),'Data Summary'!CQ110="Yes"),OFFSET('Sanitation Data'!$E$6,0,10*ROW('Sanitation Data'!E104)),NA())</f>
        <v>#N/A</v>
      </c>
      <c r="AC110" s="518" t="e">
        <f ca="1">+IF(AND(ISNUMBER(OFFSET('Sanitation Data'!$E$10,0,10*ROW('Sanitation Data'!E104))),'Data Summary'!CR110="Yes"),OFFSET('Sanitation Data'!$E$10,0,10*ROW('Sanitation Data'!E104)),NA())</f>
        <v>#N/A</v>
      </c>
      <c r="AD110" s="518" t="e">
        <f ca="1">+IF(AND(ISNUMBER(OFFSET('Sanitation Data'!$E$11,0,10*ROW('Sanitation Data'!E104))),'Data Summary'!CS110="Yes"),OFFSET('Sanitation Data'!$E$11,0,10*ROW('Sanitation Data'!E104)),NA())</f>
        <v>#N/A</v>
      </c>
      <c r="AE110" s="518" t="e">
        <f ca="1">+IF(AND(ISNUMBER(OFFSET('Sanitation Data'!$E$12,0,10*ROW('Sanitation Data'!E104))),'Data Summary'!CT110="Yes"),OFFSET('Sanitation Data'!$E$12,0,10*ROW('Sanitation Data'!E104)),NA())</f>
        <v>#N/A</v>
      </c>
      <c r="AF110" s="518" t="e">
        <f ca="1">+IF(AND(ISNUMBER(OFFSET('Sanitation Data'!$F$4,0,10*ROW('Sanitation Data'!F104))),'Data Summary'!CU110="Yes"),100-OFFSET('Sanitation Data'!$F$4,0,10*ROW('Sanitation Data'!F104)),NA())</f>
        <v>#N/A</v>
      </c>
      <c r="AG110" s="518" t="e">
        <f ca="1">+IF(AND(ISNUMBER(OFFSET('Sanitation Data'!$F$6,0,10*ROW('Sanitation Data'!F104))),'Data Summary'!CV110="Yes"),OFFSET('Sanitation Data'!$F$6,0,10*ROW('Sanitation Data'!F104)),NA())</f>
        <v>#N/A</v>
      </c>
      <c r="AH110" s="518" t="e">
        <f ca="1">+IF(AND(ISNUMBER(OFFSET('Sanitation Data'!$F$10,0,10*ROW('Sanitation Data'!F104))),'Data Summary'!CW110="Yes"),OFFSET('Sanitation Data'!$F$10,0,10*ROW('Sanitation Data'!F104)),NA())</f>
        <v>#N/A</v>
      </c>
      <c r="AI110" s="518" t="e">
        <f ca="1">+IF(AND(ISNUMBER(OFFSET('Sanitation Data'!$F$11,0,10*ROW('Sanitation Data'!F104))),'Data Summary'!CX110="Yes"),OFFSET('Sanitation Data'!$F$11,0,10*ROW('Sanitation Data'!F104)),NA())</f>
        <v>#N/A</v>
      </c>
      <c r="AJ110" s="518" t="e">
        <f ca="1">+IF(AND(ISNUMBER(OFFSET('Sanitation Data'!$F$12,0,10*ROW('Sanitation Data'!F104))),'Data Summary'!CY110="Yes"),OFFSET('Sanitation Data'!$F$12,0,10*ROW('Sanitation Data'!F104)),NA())</f>
        <v>#N/A</v>
      </c>
      <c r="AK110" s="518" t="e">
        <f ca="1">+IF(AND(ISNUMBER(OFFSET('Sanitation Data'!$G$4,0,10*ROW('Sanitation Data'!G104))),'Data Summary'!CZ110="Yes"),100-OFFSET('Sanitation Data'!$G$4,0,10*ROW('Sanitation Data'!G104)),NA())</f>
        <v>#N/A</v>
      </c>
      <c r="AL110" s="518" t="e">
        <f ca="1">+IF(AND(ISNUMBER(OFFSET('Sanitation Data'!$G$6,0,10*ROW('Sanitation Data'!G104))),'Data Summary'!DA110="Yes"),OFFSET('Sanitation Data'!$G$6,0,10*ROW('Sanitation Data'!G104)),NA())</f>
        <v>#N/A</v>
      </c>
      <c r="AM110" s="518" t="e">
        <f ca="1">+IF(AND(ISNUMBER(OFFSET('Sanitation Data'!$G$10,0,10*ROW('Sanitation Data'!G104))),'Data Summary'!DB110="Yes"),OFFSET('Sanitation Data'!$G$10,0,10*ROW('Sanitation Data'!G104)),NA())</f>
        <v>#N/A</v>
      </c>
      <c r="AN110" s="518" t="e">
        <f ca="1">+IF(AND(ISNUMBER(OFFSET('Sanitation Data'!$G$11,0,10*ROW('Sanitation Data'!G104))),'Data Summary'!DC110="Yes"),OFFSET('Sanitation Data'!$G$11,0,10*ROW('Sanitation Data'!G104)),NA())</f>
        <v>#N/A</v>
      </c>
      <c r="AO110" s="518" t="e">
        <f ca="1">+IF(AND(ISNUMBER(OFFSET('Sanitation Data'!$G$12,0,10*ROW('Sanitation Data'!G104))),'Data Summary'!DD110="Yes"),OFFSET('Sanitation Data'!$G$12,0,10*ROW('Sanitation Data'!G104)),NA())</f>
        <v>#N/A</v>
      </c>
      <c r="AP110" s="518" t="e">
        <f ca="1">+IF(AND(ISNUMBER(OFFSET('Sanitation Data'!$H$4,0,10*ROW('Sanitation Data'!H104))),'Data Summary'!DE110="Yes"),100-OFFSET('Sanitation Data'!$H$4,0,10*ROW('Sanitation Data'!H104)),NA())</f>
        <v>#N/A</v>
      </c>
      <c r="AQ110" s="518" t="e">
        <f ca="1">+IF(AND(ISNUMBER(OFFSET('Sanitation Data'!$H$6,0,10*ROW('Sanitation Data'!H104))),'Data Summary'!DF110="Yes"),OFFSET('Sanitation Data'!$H$6,0,10*ROW('Sanitation Data'!H104)),NA())</f>
        <v>#N/A</v>
      </c>
      <c r="AR110" s="518" t="e">
        <f ca="1">+IF(AND(ISNUMBER(OFFSET('Sanitation Data'!$H$10,0,10*ROW('Sanitation Data'!H104))),'Data Summary'!DG110="Yes"),OFFSET('Sanitation Data'!$H$10,0,10*ROW('Sanitation Data'!H104)),NA())</f>
        <v>#N/A</v>
      </c>
      <c r="AS110" s="518" t="e">
        <f ca="1">+IF(AND(ISNUMBER(OFFSET('Sanitation Data'!$H$11,0,10*ROW('Sanitation Data'!H104))),'Data Summary'!DH110="Yes"),OFFSET('Sanitation Data'!$H$11,0,10*ROW('Sanitation Data'!H104)),NA())</f>
        <v>#N/A</v>
      </c>
      <c r="AT110" s="518" t="e">
        <f ca="1">+IF(AND(ISNUMBER(OFFSET('Sanitation Data'!$H$12,0,10*ROW('Sanitation Data'!H104))),'Data Summary'!DI110="Yes"),OFFSET('Sanitation Data'!$H$12,0,10*ROW('Sanitation Data'!H104)),NA())</f>
        <v>#N/A</v>
      </c>
      <c r="AU110" s="518" t="e">
        <f ca="1">+IF(AND(ISNUMBER(OFFSET('Sanitation Data'!$I$4,0,10*ROW('Sanitation Data'!I104))),'Data Summary'!DJ110="Yes"),100-OFFSET('Sanitation Data'!$I$4,0,10*ROW('Sanitation Data'!I104)),NA())</f>
        <v>#N/A</v>
      </c>
      <c r="AV110" s="518" t="e">
        <f ca="1">+IF(AND(ISNUMBER(OFFSET('Sanitation Data'!$I$6,0,10*ROW('Sanitation Data'!I104))),'Data Summary'!DK110="Yes"),OFFSET('Sanitation Data'!$I$6,0,10*ROW('Sanitation Data'!I104)),NA())</f>
        <v>#N/A</v>
      </c>
      <c r="AW110" s="518" t="e">
        <f ca="1">+IF(AND(ISNUMBER(OFFSET('Sanitation Data'!$I$10,0,10*ROW('Sanitation Data'!I104))),'Data Summary'!DL110="Yes"),OFFSET('Sanitation Data'!$I$10,0,10*ROW('Sanitation Data'!I104)),NA())</f>
        <v>#N/A</v>
      </c>
      <c r="AX110" s="518" t="e">
        <f ca="1">+IF(AND(ISNUMBER(OFFSET('Sanitation Data'!$I$11,0,10*ROW('Sanitation Data'!I104))),'Data Summary'!DM110="Yes"),OFFSET('Sanitation Data'!$I$11,0,10*ROW('Sanitation Data'!I104)),NA())</f>
        <v>#N/A</v>
      </c>
      <c r="AY110" s="518" t="e">
        <f ca="1">+IF(AND(ISNUMBER(OFFSET('Sanitation Data'!$I$12,0,10*ROW('Sanitation Data'!I104))),'Data Summary'!DN110="Yes"),OFFSET('Sanitation Data'!$I$12,0,10*ROW('Sanitation Data'!I104)),NA())</f>
        <v>#N/A</v>
      </c>
      <c r="AZ110" s="519" t="e">
        <f ca="1">+IF(AND(ISNUMBER(OFFSET('Hygiene Data'!$D$5,0,10*ROW('Hygiene Data'!D104))),'Data Summary'!DO110="Yes"),OFFSET('Hygiene Data'!$D$5,0,10*ROW('Hygiene Data'!D104)),NA())</f>
        <v>#N/A</v>
      </c>
      <c r="BA110" s="519" t="e">
        <f ca="1">+IF(AND(ISNUMBER(OFFSET('Hygiene Data'!$D$7,0,10*ROW('Hygiene Data'!D104))),'Data Summary'!DP110="Yes"),OFFSET('Hygiene Data'!$D$7,0,10*ROW('Hygiene Data'!D104)),NA())</f>
        <v>#N/A</v>
      </c>
      <c r="BB110" s="519" t="e">
        <f ca="1">+IF(AND(ISNUMBER(OFFSET('Hygiene Data'!$D$9,0,10*ROW('Hygiene Data'!D104))),'Data Summary'!DQ110="Yes"),OFFSET('Hygiene Data'!$D$9,0,10*ROW('Hygiene Data'!D104)),NA())</f>
        <v>#N/A</v>
      </c>
      <c r="BC110" s="519" t="e">
        <f ca="1">+IF(AND(ISNUMBER(OFFSET('Hygiene Data'!$E$5,0,10*ROW('Hygiene Data'!E104))),'Data Summary'!DR110="Yes"),OFFSET('Hygiene Data'!$E$5,0,10*ROW('Hygiene Data'!E104)),NA())</f>
        <v>#N/A</v>
      </c>
      <c r="BD110" s="519" t="e">
        <f ca="1">+IF(AND(ISNUMBER(OFFSET('Hygiene Data'!$E$7,0,10*ROW('Hygiene Data'!E104))),'Data Summary'!DS110="Yes"),OFFSET('Hygiene Data'!$E$7,0,10*ROW('Hygiene Data'!E104)),NA())</f>
        <v>#N/A</v>
      </c>
      <c r="BE110" s="519" t="e">
        <f ca="1">+IF(AND(ISNUMBER(OFFSET('Hygiene Data'!$E$9,0,10*ROW('Hygiene Data'!E104))),'Data Summary'!DT110="Yes"),OFFSET('Hygiene Data'!$E$9,0,10*ROW('Hygiene Data'!E104)),NA())</f>
        <v>#N/A</v>
      </c>
      <c r="BF110" s="519" t="e">
        <f ca="1">+IF(AND(ISNUMBER(OFFSET('Hygiene Data'!$F$5,0,10*ROW('Hygiene Data'!F104))),'Data Summary'!DU110="Yes"),OFFSET('Hygiene Data'!$F$5,0,10*ROW('Hygiene Data'!F104)),NA())</f>
        <v>#N/A</v>
      </c>
      <c r="BG110" s="519" t="e">
        <f ca="1">+IF(AND(ISNUMBER(OFFSET('Hygiene Data'!$F$7,0,10*ROW('Hygiene Data'!F104))),'Data Summary'!DV110="Yes"),OFFSET('Hygiene Data'!$F$7,0,10*ROW('Hygiene Data'!F104)),NA())</f>
        <v>#N/A</v>
      </c>
      <c r="BH110" s="519" t="e">
        <f ca="1">+IF(AND(ISNUMBER(OFFSET('Hygiene Data'!$F$9,0,10*ROW('Hygiene Data'!F104))),'Data Summary'!DW110="Yes"),OFFSET('Hygiene Data'!$F$9,0,10*ROW('Hygiene Data'!F104)),NA())</f>
        <v>#N/A</v>
      </c>
      <c r="BI110" s="519" t="e">
        <f ca="1">+IF(AND(ISNUMBER(OFFSET('Hygiene Data'!$G$5,0,10*ROW('Hygiene Data'!G104))),'Data Summary'!DX110="Yes"),OFFSET('Hygiene Data'!$G$5,0,10*ROW('Hygiene Data'!G104)),NA())</f>
        <v>#N/A</v>
      </c>
      <c r="BJ110" s="519" t="e">
        <f ca="1">+IF(AND(ISNUMBER(OFFSET('Hygiene Data'!$G$7,0,10*ROW('Hygiene Data'!G104))),'Data Summary'!DY110="Yes"),OFFSET('Hygiene Data'!$G$7,0,10*ROW('Hygiene Data'!G104)),NA())</f>
        <v>#N/A</v>
      </c>
      <c r="BK110" s="519" t="e">
        <f ca="1">+IF(AND(ISNUMBER(OFFSET('Hygiene Data'!$G$9,0,10*ROW('Hygiene Data'!G104))),'Data Summary'!DZ110="Yes"),OFFSET('Hygiene Data'!$G$9,0,10*ROW('Hygiene Data'!G104)),NA())</f>
        <v>#N/A</v>
      </c>
      <c r="BL110" s="519" t="e">
        <f ca="1">+IF(AND(ISNUMBER(OFFSET('Hygiene Data'!$H$5,0,10*ROW('Hygiene Data'!H104))),'Data Summary'!EA110="Yes"),OFFSET('Hygiene Data'!$H$5,0,10*ROW('Hygiene Data'!H104)),NA())</f>
        <v>#N/A</v>
      </c>
      <c r="BM110" s="519" t="e">
        <f ca="1">+IF(AND(ISNUMBER(OFFSET('Hygiene Data'!$H$7,0,10*ROW('Hygiene Data'!H104))),'Data Summary'!EB110="Yes"),OFFSET('Hygiene Data'!$H$7,0,10*ROW('Hygiene Data'!H104)),NA())</f>
        <v>#N/A</v>
      </c>
      <c r="BN110" s="519" t="e">
        <f ca="1">+IF(AND(ISNUMBER(OFFSET('Hygiene Data'!$H$9,0,10*ROW('Hygiene Data'!H104))),'Data Summary'!EC110="Yes"),OFFSET('Hygiene Data'!$H$9,0,10*ROW('Hygiene Data'!H104)),NA())</f>
        <v>#N/A</v>
      </c>
      <c r="BO110" s="519" t="e">
        <f ca="1">+IF(AND(ISNUMBER(OFFSET('Hygiene Data'!$I$5,0,10*ROW('Hygiene Data'!I104))),'Data Summary'!ED110="Yes"),OFFSET('Hygiene Data'!$I$5,0,10*ROW('Hygiene Data'!I104)),NA())</f>
        <v>#N/A</v>
      </c>
      <c r="BP110" s="519" t="e">
        <f ca="1">+IF(AND(ISNUMBER(OFFSET('Hygiene Data'!$I$7,0,10*ROW('Hygiene Data'!I104))),'Data Summary'!EE110="Yes"),OFFSET('Hygiene Data'!$I$7,0,10*ROW('Hygiene Data'!I104)),NA())</f>
        <v>#N/A</v>
      </c>
      <c r="BQ110" s="519" t="e">
        <f ca="1">+IF(AND(ISNUMBER(OFFSET('Hygiene Data'!$I$9,0,10*ROW('Hygiene Data'!I104))),'Data Summary'!EF110="Yes"),OFFSET('Hygiene Data'!$I$9,0,10*ROW('Hygiene Data'!I104)),NA())</f>
        <v>#N/A</v>
      </c>
    </row>
    <row r="111" spans="1:69" x14ac:dyDescent="0.25">
      <c r="A111" s="515" t="e">
        <f ca="1">+RIGHT('Data Summary'!A111,LEN('Data Summary'!A111)-9)</f>
        <v>#VALUE!</v>
      </c>
      <c r="B111" s="489" t="str">
        <f ca="1">+IF(ISTEXT('Data Summary'!B111),'Data Summary'!B111,"")</f>
        <v/>
      </c>
      <c r="C111" s="516" t="e">
        <f ca="1">+VALUE('Data Summary'!C111)</f>
        <v>#VALUE!</v>
      </c>
      <c r="D111" s="517" t="e">
        <f ca="1">+IF(AND(ISNUMBER(OFFSET('Water Data'!$D$4,0,10*ROW('Water Data'!D105))),'Data Summary'!BS111="Yes"),100-OFFSET('Water Data'!$D$4,0,10*ROW('Water Data'!D105)),NA())</f>
        <v>#N/A</v>
      </c>
      <c r="E111" s="517" t="e">
        <f ca="1">+IF(AND(ISNUMBER(OFFSET('Water Data'!$D$6,0,10*ROW('Water Data'!D105))),'Data Summary'!BT111="Yes"),OFFSET('Water Data'!$D$6,0,10*ROW('Water Data'!D105)),NA())</f>
        <v>#N/A</v>
      </c>
      <c r="F111" s="517" t="e">
        <f ca="1">+IF(AND(ISNUMBER(OFFSET('Water Data'!$D$9,0,10*ROW('Water Data'!D105))),'Data Summary'!BU111="Yes"),OFFSET('Water Data'!$D$9,0,10*ROW('Water Data'!D105)),NA())</f>
        <v>#N/A</v>
      </c>
      <c r="G111" s="517" t="e">
        <f ca="1">+IF(AND(ISNUMBER(OFFSET('Water Data'!$E$4,0,10*ROW('Water Data'!E105))),'Data Summary'!BV111="Yes"),100-OFFSET('Water Data'!$E$4,0,10*ROW('Water Data'!E105)),NA())</f>
        <v>#N/A</v>
      </c>
      <c r="H111" s="517" t="e">
        <f ca="1">+IF(AND(ISNUMBER(OFFSET('Water Data'!$E$6,0,10*ROW('Water Data'!E105))),'Data Summary'!BW111="Yes"),OFFSET('Water Data'!$E$6,0,10*ROW('Water Data'!E105)),NA())</f>
        <v>#N/A</v>
      </c>
      <c r="I111" s="517" t="e">
        <f ca="1">+IF(AND(ISNUMBER(OFFSET('Water Data'!$E$9,0,10*ROW('Water Data'!E105))),'Data Summary'!BX111="Yes"),OFFSET('Water Data'!$E$9,0,10*ROW('Water Data'!E105)),NA())</f>
        <v>#N/A</v>
      </c>
      <c r="J111" s="517" t="e">
        <f ca="1">+IF(AND(ISNUMBER(OFFSET('Water Data'!$F$4,0,10*ROW('Water Data'!F105))),'Data Summary'!BY111="Yes"),100-OFFSET('Water Data'!$F$4,0,10*ROW('Water Data'!F105)),NA())</f>
        <v>#N/A</v>
      </c>
      <c r="K111" s="517" t="e">
        <f ca="1">+IF(AND(ISNUMBER(OFFSET('Water Data'!$F$6,0,10*ROW('Water Data'!F105))),'Data Summary'!BZ111="Yes"),OFFSET('Water Data'!$F$6,0,10*ROW('Water Data'!F105)),NA())</f>
        <v>#N/A</v>
      </c>
      <c r="L111" s="517" t="e">
        <f ca="1">+IF(AND(ISNUMBER(OFFSET('Water Data'!$F$9,0,10*ROW('Water Data'!F105))),'Data Summary'!CA111="Yes"),OFFSET('Water Data'!$F$9,0,10*ROW('Water Data'!F105)),NA())</f>
        <v>#N/A</v>
      </c>
      <c r="M111" s="517" t="e">
        <f ca="1">+IF(AND(ISNUMBER(OFFSET('Water Data'!$G$4,0,10*ROW('Water Data'!G105))),'Data Summary'!CB111="Yes"),100-OFFSET('Water Data'!$G$4,0,10*ROW('Water Data'!G105)),NA())</f>
        <v>#N/A</v>
      </c>
      <c r="N111" s="517" t="e">
        <f ca="1">+IF(AND(ISNUMBER(OFFSET('Water Data'!$G$6,0,10*ROW('Water Data'!G105))),'Data Summary'!CC111="Yes"),OFFSET('Water Data'!$G$6,0,10*ROW('Water Data'!G105)),NA())</f>
        <v>#N/A</v>
      </c>
      <c r="O111" s="517" t="e">
        <f ca="1">+IF(AND(ISNUMBER(OFFSET('Water Data'!$G$9,0,10*ROW('Water Data'!G105))),'Data Summary'!CD111="Yes"),OFFSET('Water Data'!$G$9,0,10*ROW('Water Data'!G105)),NA())</f>
        <v>#N/A</v>
      </c>
      <c r="P111" s="517" t="e">
        <f ca="1">+IF(AND(ISNUMBER(OFFSET('Water Data'!$H$4,0,10*ROW('Water Data'!H105))),'Data Summary'!CE111="Yes"),100-OFFSET('Water Data'!$H$4,0,10*ROW('Water Data'!H105)),NA())</f>
        <v>#N/A</v>
      </c>
      <c r="Q111" s="517" t="e">
        <f ca="1">+IF(AND(ISNUMBER(OFFSET('Water Data'!$H$6,0,10*ROW('Water Data'!H105))),'Data Summary'!CF111="Yes"),OFFSET('Water Data'!$H$6,0,10*ROW('Water Data'!H105)),NA())</f>
        <v>#N/A</v>
      </c>
      <c r="R111" s="517" t="e">
        <f ca="1">+IF(AND(ISNUMBER(OFFSET('Water Data'!$H$9,0,10*ROW('Water Data'!H105))),'Data Summary'!CG111="Yes"),OFFSET('Water Data'!$H$9,0,10*ROW('Water Data'!H105)),NA())</f>
        <v>#N/A</v>
      </c>
      <c r="S111" s="517" t="e">
        <f ca="1">+IF(AND(ISNUMBER(OFFSET('Water Data'!$I$4,0,10*ROW('Water Data'!I105))),'Data Summary'!CH111="Yes"),100-OFFSET('Water Data'!$I$4,0,10*ROW('Water Data'!I105)),NA())</f>
        <v>#N/A</v>
      </c>
      <c r="T111" s="517" t="e">
        <f ca="1">+IF(AND(ISNUMBER(OFFSET('Water Data'!$I$6,0,10*ROW('Water Data'!I105))),'Data Summary'!CI111="Yes"),OFFSET('Water Data'!$I$6,0,10*ROW('Water Data'!I105)),NA())</f>
        <v>#N/A</v>
      </c>
      <c r="U111" s="517" t="e">
        <f ca="1">+IF(AND(ISNUMBER(OFFSET('Water Data'!$I$9,0,10*ROW('Water Data'!I105))),'Data Summary'!CJ111="Yes"),OFFSET('Water Data'!$I$9,0,10*ROW('Water Data'!I105)),NA())</f>
        <v>#N/A</v>
      </c>
      <c r="V111" s="518" t="e">
        <f ca="1">+IF(AND(ISNUMBER(OFFSET('Sanitation Data'!$D$4,0,10*ROW('Sanitation Data'!D105))),'Data Summary'!CK111="Yes"),100-OFFSET('Sanitation Data'!$D$4,0,10*ROW('Sanitation Data'!D105)),NA())</f>
        <v>#N/A</v>
      </c>
      <c r="W111" s="518" t="e">
        <f ca="1">+IF(AND(ISNUMBER(OFFSET('Sanitation Data'!$D$6,0,10*ROW('Sanitation Data'!D105))),'Data Summary'!CL111="Yes"),OFFSET('Sanitation Data'!$D$6,0,10*ROW('Sanitation Data'!D105)),NA())</f>
        <v>#N/A</v>
      </c>
      <c r="X111" s="518" t="e">
        <f ca="1">+IF(AND(ISNUMBER(OFFSET('Sanitation Data'!$D$10,0,10*ROW('Sanitation Data'!D105))),'Data Summary'!CM111="Yes"),OFFSET('Sanitation Data'!$D$10,0,10*ROW('Sanitation Data'!D105)),NA())</f>
        <v>#N/A</v>
      </c>
      <c r="Y111" s="518" t="e">
        <f ca="1">+IF(AND(ISNUMBER(OFFSET('Sanitation Data'!$D$11,0,10*ROW('Sanitation Data'!D105))),'Data Summary'!CN111="Yes"),OFFSET('Sanitation Data'!$D$11,0,10*ROW('Sanitation Data'!D105)),NA())</f>
        <v>#N/A</v>
      </c>
      <c r="Z111" s="518" t="e">
        <f ca="1">+IF(AND(ISNUMBER(OFFSET('Sanitation Data'!$D$12,0,10*ROW('Sanitation Data'!D105))),'Data Summary'!CO111="Yes"),OFFSET('Sanitation Data'!$D$12,0,10*ROW('Sanitation Data'!D105)),NA())</f>
        <v>#N/A</v>
      </c>
      <c r="AA111" s="518" t="e">
        <f ca="1">+IF(AND(ISNUMBER(OFFSET('Sanitation Data'!$E$4,0,10*ROW('Sanitation Data'!E105))),'Data Summary'!CP111="Yes"),100-OFFSET('Sanitation Data'!$E$4,0,10*ROW('Sanitation Data'!E105)),NA())</f>
        <v>#N/A</v>
      </c>
      <c r="AB111" s="518" t="e">
        <f ca="1">+IF(AND(ISNUMBER(OFFSET('Sanitation Data'!$E$6,0,10*ROW('Sanitation Data'!E105))),'Data Summary'!CQ111="Yes"),OFFSET('Sanitation Data'!$E$6,0,10*ROW('Sanitation Data'!E105)),NA())</f>
        <v>#N/A</v>
      </c>
      <c r="AC111" s="518" t="e">
        <f ca="1">+IF(AND(ISNUMBER(OFFSET('Sanitation Data'!$E$10,0,10*ROW('Sanitation Data'!E105))),'Data Summary'!CR111="Yes"),OFFSET('Sanitation Data'!$E$10,0,10*ROW('Sanitation Data'!E105)),NA())</f>
        <v>#N/A</v>
      </c>
      <c r="AD111" s="518" t="e">
        <f ca="1">+IF(AND(ISNUMBER(OFFSET('Sanitation Data'!$E$11,0,10*ROW('Sanitation Data'!E105))),'Data Summary'!CS111="Yes"),OFFSET('Sanitation Data'!$E$11,0,10*ROW('Sanitation Data'!E105)),NA())</f>
        <v>#N/A</v>
      </c>
      <c r="AE111" s="518" t="e">
        <f ca="1">+IF(AND(ISNUMBER(OFFSET('Sanitation Data'!$E$12,0,10*ROW('Sanitation Data'!E105))),'Data Summary'!CT111="Yes"),OFFSET('Sanitation Data'!$E$12,0,10*ROW('Sanitation Data'!E105)),NA())</f>
        <v>#N/A</v>
      </c>
      <c r="AF111" s="518" t="e">
        <f ca="1">+IF(AND(ISNUMBER(OFFSET('Sanitation Data'!$F$4,0,10*ROW('Sanitation Data'!F105))),'Data Summary'!CU111="Yes"),100-OFFSET('Sanitation Data'!$F$4,0,10*ROW('Sanitation Data'!F105)),NA())</f>
        <v>#N/A</v>
      </c>
      <c r="AG111" s="518" t="e">
        <f ca="1">+IF(AND(ISNUMBER(OFFSET('Sanitation Data'!$F$6,0,10*ROW('Sanitation Data'!F105))),'Data Summary'!CV111="Yes"),OFFSET('Sanitation Data'!$F$6,0,10*ROW('Sanitation Data'!F105)),NA())</f>
        <v>#N/A</v>
      </c>
      <c r="AH111" s="518" t="e">
        <f ca="1">+IF(AND(ISNUMBER(OFFSET('Sanitation Data'!$F$10,0,10*ROW('Sanitation Data'!F105))),'Data Summary'!CW111="Yes"),OFFSET('Sanitation Data'!$F$10,0,10*ROW('Sanitation Data'!F105)),NA())</f>
        <v>#N/A</v>
      </c>
      <c r="AI111" s="518" t="e">
        <f ca="1">+IF(AND(ISNUMBER(OFFSET('Sanitation Data'!$F$11,0,10*ROW('Sanitation Data'!F105))),'Data Summary'!CX111="Yes"),OFFSET('Sanitation Data'!$F$11,0,10*ROW('Sanitation Data'!F105)),NA())</f>
        <v>#N/A</v>
      </c>
      <c r="AJ111" s="518" t="e">
        <f ca="1">+IF(AND(ISNUMBER(OFFSET('Sanitation Data'!$F$12,0,10*ROW('Sanitation Data'!F105))),'Data Summary'!CY111="Yes"),OFFSET('Sanitation Data'!$F$12,0,10*ROW('Sanitation Data'!F105)),NA())</f>
        <v>#N/A</v>
      </c>
      <c r="AK111" s="518" t="e">
        <f ca="1">+IF(AND(ISNUMBER(OFFSET('Sanitation Data'!$G$4,0,10*ROW('Sanitation Data'!G105))),'Data Summary'!CZ111="Yes"),100-OFFSET('Sanitation Data'!$G$4,0,10*ROW('Sanitation Data'!G105)),NA())</f>
        <v>#N/A</v>
      </c>
      <c r="AL111" s="518" t="e">
        <f ca="1">+IF(AND(ISNUMBER(OFFSET('Sanitation Data'!$G$6,0,10*ROW('Sanitation Data'!G105))),'Data Summary'!DA111="Yes"),OFFSET('Sanitation Data'!$G$6,0,10*ROW('Sanitation Data'!G105)),NA())</f>
        <v>#N/A</v>
      </c>
      <c r="AM111" s="518" t="e">
        <f ca="1">+IF(AND(ISNUMBER(OFFSET('Sanitation Data'!$G$10,0,10*ROW('Sanitation Data'!G105))),'Data Summary'!DB111="Yes"),OFFSET('Sanitation Data'!$G$10,0,10*ROW('Sanitation Data'!G105)),NA())</f>
        <v>#N/A</v>
      </c>
      <c r="AN111" s="518" t="e">
        <f ca="1">+IF(AND(ISNUMBER(OFFSET('Sanitation Data'!$G$11,0,10*ROW('Sanitation Data'!G105))),'Data Summary'!DC111="Yes"),OFFSET('Sanitation Data'!$G$11,0,10*ROW('Sanitation Data'!G105)),NA())</f>
        <v>#N/A</v>
      </c>
      <c r="AO111" s="518" t="e">
        <f ca="1">+IF(AND(ISNUMBER(OFFSET('Sanitation Data'!$G$12,0,10*ROW('Sanitation Data'!G105))),'Data Summary'!DD111="Yes"),OFFSET('Sanitation Data'!$G$12,0,10*ROW('Sanitation Data'!G105)),NA())</f>
        <v>#N/A</v>
      </c>
      <c r="AP111" s="518" t="e">
        <f ca="1">+IF(AND(ISNUMBER(OFFSET('Sanitation Data'!$H$4,0,10*ROW('Sanitation Data'!H105))),'Data Summary'!DE111="Yes"),100-OFFSET('Sanitation Data'!$H$4,0,10*ROW('Sanitation Data'!H105)),NA())</f>
        <v>#N/A</v>
      </c>
      <c r="AQ111" s="518" t="e">
        <f ca="1">+IF(AND(ISNUMBER(OFFSET('Sanitation Data'!$H$6,0,10*ROW('Sanitation Data'!H105))),'Data Summary'!DF111="Yes"),OFFSET('Sanitation Data'!$H$6,0,10*ROW('Sanitation Data'!H105)),NA())</f>
        <v>#N/A</v>
      </c>
      <c r="AR111" s="518" t="e">
        <f ca="1">+IF(AND(ISNUMBER(OFFSET('Sanitation Data'!$H$10,0,10*ROW('Sanitation Data'!H105))),'Data Summary'!DG111="Yes"),OFFSET('Sanitation Data'!$H$10,0,10*ROW('Sanitation Data'!H105)),NA())</f>
        <v>#N/A</v>
      </c>
      <c r="AS111" s="518" t="e">
        <f ca="1">+IF(AND(ISNUMBER(OFFSET('Sanitation Data'!$H$11,0,10*ROW('Sanitation Data'!H105))),'Data Summary'!DH111="Yes"),OFFSET('Sanitation Data'!$H$11,0,10*ROW('Sanitation Data'!H105)),NA())</f>
        <v>#N/A</v>
      </c>
      <c r="AT111" s="518" t="e">
        <f ca="1">+IF(AND(ISNUMBER(OFFSET('Sanitation Data'!$H$12,0,10*ROW('Sanitation Data'!H105))),'Data Summary'!DI111="Yes"),OFFSET('Sanitation Data'!$H$12,0,10*ROW('Sanitation Data'!H105)),NA())</f>
        <v>#N/A</v>
      </c>
      <c r="AU111" s="518" t="e">
        <f ca="1">+IF(AND(ISNUMBER(OFFSET('Sanitation Data'!$I$4,0,10*ROW('Sanitation Data'!I105))),'Data Summary'!DJ111="Yes"),100-OFFSET('Sanitation Data'!$I$4,0,10*ROW('Sanitation Data'!I105)),NA())</f>
        <v>#N/A</v>
      </c>
      <c r="AV111" s="518" t="e">
        <f ca="1">+IF(AND(ISNUMBER(OFFSET('Sanitation Data'!$I$6,0,10*ROW('Sanitation Data'!I105))),'Data Summary'!DK111="Yes"),OFFSET('Sanitation Data'!$I$6,0,10*ROW('Sanitation Data'!I105)),NA())</f>
        <v>#N/A</v>
      </c>
      <c r="AW111" s="518" t="e">
        <f ca="1">+IF(AND(ISNUMBER(OFFSET('Sanitation Data'!$I$10,0,10*ROW('Sanitation Data'!I105))),'Data Summary'!DL111="Yes"),OFFSET('Sanitation Data'!$I$10,0,10*ROW('Sanitation Data'!I105)),NA())</f>
        <v>#N/A</v>
      </c>
      <c r="AX111" s="518" t="e">
        <f ca="1">+IF(AND(ISNUMBER(OFFSET('Sanitation Data'!$I$11,0,10*ROW('Sanitation Data'!I105))),'Data Summary'!DM111="Yes"),OFFSET('Sanitation Data'!$I$11,0,10*ROW('Sanitation Data'!I105)),NA())</f>
        <v>#N/A</v>
      </c>
      <c r="AY111" s="518" t="e">
        <f ca="1">+IF(AND(ISNUMBER(OFFSET('Sanitation Data'!$I$12,0,10*ROW('Sanitation Data'!I105))),'Data Summary'!DN111="Yes"),OFFSET('Sanitation Data'!$I$12,0,10*ROW('Sanitation Data'!I105)),NA())</f>
        <v>#N/A</v>
      </c>
      <c r="AZ111" s="519" t="e">
        <f ca="1">+IF(AND(ISNUMBER(OFFSET('Hygiene Data'!$D$5,0,10*ROW('Hygiene Data'!D105))),'Data Summary'!DO111="Yes"),OFFSET('Hygiene Data'!$D$5,0,10*ROW('Hygiene Data'!D105)),NA())</f>
        <v>#N/A</v>
      </c>
      <c r="BA111" s="519" t="e">
        <f ca="1">+IF(AND(ISNUMBER(OFFSET('Hygiene Data'!$D$7,0,10*ROW('Hygiene Data'!D105))),'Data Summary'!DP111="Yes"),OFFSET('Hygiene Data'!$D$7,0,10*ROW('Hygiene Data'!D105)),NA())</f>
        <v>#N/A</v>
      </c>
      <c r="BB111" s="519" t="e">
        <f ca="1">+IF(AND(ISNUMBER(OFFSET('Hygiene Data'!$D$9,0,10*ROW('Hygiene Data'!D105))),'Data Summary'!DQ111="Yes"),OFFSET('Hygiene Data'!$D$9,0,10*ROW('Hygiene Data'!D105)),NA())</f>
        <v>#N/A</v>
      </c>
      <c r="BC111" s="519" t="e">
        <f ca="1">+IF(AND(ISNUMBER(OFFSET('Hygiene Data'!$E$5,0,10*ROW('Hygiene Data'!E105))),'Data Summary'!DR111="Yes"),OFFSET('Hygiene Data'!$E$5,0,10*ROW('Hygiene Data'!E105)),NA())</f>
        <v>#N/A</v>
      </c>
      <c r="BD111" s="519" t="e">
        <f ca="1">+IF(AND(ISNUMBER(OFFSET('Hygiene Data'!$E$7,0,10*ROW('Hygiene Data'!E105))),'Data Summary'!DS111="Yes"),OFFSET('Hygiene Data'!$E$7,0,10*ROW('Hygiene Data'!E105)),NA())</f>
        <v>#N/A</v>
      </c>
      <c r="BE111" s="519" t="e">
        <f ca="1">+IF(AND(ISNUMBER(OFFSET('Hygiene Data'!$E$9,0,10*ROW('Hygiene Data'!E105))),'Data Summary'!DT111="Yes"),OFFSET('Hygiene Data'!$E$9,0,10*ROW('Hygiene Data'!E105)),NA())</f>
        <v>#N/A</v>
      </c>
      <c r="BF111" s="519" t="e">
        <f ca="1">+IF(AND(ISNUMBER(OFFSET('Hygiene Data'!$F$5,0,10*ROW('Hygiene Data'!F105))),'Data Summary'!DU111="Yes"),OFFSET('Hygiene Data'!$F$5,0,10*ROW('Hygiene Data'!F105)),NA())</f>
        <v>#N/A</v>
      </c>
      <c r="BG111" s="519" t="e">
        <f ca="1">+IF(AND(ISNUMBER(OFFSET('Hygiene Data'!$F$7,0,10*ROW('Hygiene Data'!F105))),'Data Summary'!DV111="Yes"),OFFSET('Hygiene Data'!$F$7,0,10*ROW('Hygiene Data'!F105)),NA())</f>
        <v>#N/A</v>
      </c>
      <c r="BH111" s="519" t="e">
        <f ca="1">+IF(AND(ISNUMBER(OFFSET('Hygiene Data'!$F$9,0,10*ROW('Hygiene Data'!F105))),'Data Summary'!DW111="Yes"),OFFSET('Hygiene Data'!$F$9,0,10*ROW('Hygiene Data'!F105)),NA())</f>
        <v>#N/A</v>
      </c>
      <c r="BI111" s="519" t="e">
        <f ca="1">+IF(AND(ISNUMBER(OFFSET('Hygiene Data'!$G$5,0,10*ROW('Hygiene Data'!G105))),'Data Summary'!DX111="Yes"),OFFSET('Hygiene Data'!$G$5,0,10*ROW('Hygiene Data'!G105)),NA())</f>
        <v>#N/A</v>
      </c>
      <c r="BJ111" s="519" t="e">
        <f ca="1">+IF(AND(ISNUMBER(OFFSET('Hygiene Data'!$G$7,0,10*ROW('Hygiene Data'!G105))),'Data Summary'!DY111="Yes"),OFFSET('Hygiene Data'!$G$7,0,10*ROW('Hygiene Data'!G105)),NA())</f>
        <v>#N/A</v>
      </c>
      <c r="BK111" s="519" t="e">
        <f ca="1">+IF(AND(ISNUMBER(OFFSET('Hygiene Data'!$G$9,0,10*ROW('Hygiene Data'!G105))),'Data Summary'!DZ111="Yes"),OFFSET('Hygiene Data'!$G$9,0,10*ROW('Hygiene Data'!G105)),NA())</f>
        <v>#N/A</v>
      </c>
      <c r="BL111" s="519" t="e">
        <f ca="1">+IF(AND(ISNUMBER(OFFSET('Hygiene Data'!$H$5,0,10*ROW('Hygiene Data'!H105))),'Data Summary'!EA111="Yes"),OFFSET('Hygiene Data'!$H$5,0,10*ROW('Hygiene Data'!H105)),NA())</f>
        <v>#N/A</v>
      </c>
      <c r="BM111" s="519" t="e">
        <f ca="1">+IF(AND(ISNUMBER(OFFSET('Hygiene Data'!$H$7,0,10*ROW('Hygiene Data'!H105))),'Data Summary'!EB111="Yes"),OFFSET('Hygiene Data'!$H$7,0,10*ROW('Hygiene Data'!H105)),NA())</f>
        <v>#N/A</v>
      </c>
      <c r="BN111" s="519" t="e">
        <f ca="1">+IF(AND(ISNUMBER(OFFSET('Hygiene Data'!$H$9,0,10*ROW('Hygiene Data'!H105))),'Data Summary'!EC111="Yes"),OFFSET('Hygiene Data'!$H$9,0,10*ROW('Hygiene Data'!H105)),NA())</f>
        <v>#N/A</v>
      </c>
      <c r="BO111" s="519" t="e">
        <f ca="1">+IF(AND(ISNUMBER(OFFSET('Hygiene Data'!$I$5,0,10*ROW('Hygiene Data'!I105))),'Data Summary'!ED111="Yes"),OFFSET('Hygiene Data'!$I$5,0,10*ROW('Hygiene Data'!I105)),NA())</f>
        <v>#N/A</v>
      </c>
      <c r="BP111" s="519" t="e">
        <f ca="1">+IF(AND(ISNUMBER(OFFSET('Hygiene Data'!$I$7,0,10*ROW('Hygiene Data'!I105))),'Data Summary'!EE111="Yes"),OFFSET('Hygiene Data'!$I$7,0,10*ROW('Hygiene Data'!I105)),NA())</f>
        <v>#N/A</v>
      </c>
      <c r="BQ111" s="519" t="e">
        <f ca="1">+IF(AND(ISNUMBER(OFFSET('Hygiene Data'!$I$9,0,10*ROW('Hygiene Data'!I105))),'Data Summary'!EF111="Yes"),OFFSET('Hygiene Data'!$I$9,0,10*ROW('Hygiene Data'!I105)),NA())</f>
        <v>#N/A</v>
      </c>
    </row>
    <row r="112" spans="1:69" x14ac:dyDescent="0.25">
      <c r="A112" s="515" t="e">
        <f ca="1">+RIGHT('Data Summary'!A112,LEN('Data Summary'!A112)-9)</f>
        <v>#VALUE!</v>
      </c>
      <c r="B112" s="489" t="str">
        <f ca="1">+IF(ISTEXT('Data Summary'!B112),'Data Summary'!B112,"")</f>
        <v/>
      </c>
      <c r="C112" s="516" t="e">
        <f ca="1">+VALUE('Data Summary'!C112)</f>
        <v>#VALUE!</v>
      </c>
      <c r="D112" s="517" t="e">
        <f ca="1">+IF(AND(ISNUMBER(OFFSET('Water Data'!$D$4,0,10*ROW('Water Data'!D106))),'Data Summary'!BS112="Yes"),100-OFFSET('Water Data'!$D$4,0,10*ROW('Water Data'!D106)),NA())</f>
        <v>#N/A</v>
      </c>
      <c r="E112" s="517" t="e">
        <f ca="1">+IF(AND(ISNUMBER(OFFSET('Water Data'!$D$6,0,10*ROW('Water Data'!D106))),'Data Summary'!BT112="Yes"),OFFSET('Water Data'!$D$6,0,10*ROW('Water Data'!D106)),NA())</f>
        <v>#N/A</v>
      </c>
      <c r="F112" s="517" t="e">
        <f ca="1">+IF(AND(ISNUMBER(OFFSET('Water Data'!$D$9,0,10*ROW('Water Data'!D106))),'Data Summary'!BU112="Yes"),OFFSET('Water Data'!$D$9,0,10*ROW('Water Data'!D106)),NA())</f>
        <v>#N/A</v>
      </c>
      <c r="G112" s="517" t="e">
        <f ca="1">+IF(AND(ISNUMBER(OFFSET('Water Data'!$E$4,0,10*ROW('Water Data'!E106))),'Data Summary'!BV112="Yes"),100-OFFSET('Water Data'!$E$4,0,10*ROW('Water Data'!E106)),NA())</f>
        <v>#N/A</v>
      </c>
      <c r="H112" s="517" t="e">
        <f ca="1">+IF(AND(ISNUMBER(OFFSET('Water Data'!$E$6,0,10*ROW('Water Data'!E106))),'Data Summary'!BW112="Yes"),OFFSET('Water Data'!$E$6,0,10*ROW('Water Data'!E106)),NA())</f>
        <v>#N/A</v>
      </c>
      <c r="I112" s="517" t="e">
        <f ca="1">+IF(AND(ISNUMBER(OFFSET('Water Data'!$E$9,0,10*ROW('Water Data'!E106))),'Data Summary'!BX112="Yes"),OFFSET('Water Data'!$E$9,0,10*ROW('Water Data'!E106)),NA())</f>
        <v>#N/A</v>
      </c>
      <c r="J112" s="517" t="e">
        <f ca="1">+IF(AND(ISNUMBER(OFFSET('Water Data'!$F$4,0,10*ROW('Water Data'!F106))),'Data Summary'!BY112="Yes"),100-OFFSET('Water Data'!$F$4,0,10*ROW('Water Data'!F106)),NA())</f>
        <v>#N/A</v>
      </c>
      <c r="K112" s="517" t="e">
        <f ca="1">+IF(AND(ISNUMBER(OFFSET('Water Data'!$F$6,0,10*ROW('Water Data'!F106))),'Data Summary'!BZ112="Yes"),OFFSET('Water Data'!$F$6,0,10*ROW('Water Data'!F106)),NA())</f>
        <v>#N/A</v>
      </c>
      <c r="L112" s="517" t="e">
        <f ca="1">+IF(AND(ISNUMBER(OFFSET('Water Data'!$F$9,0,10*ROW('Water Data'!F106))),'Data Summary'!CA112="Yes"),OFFSET('Water Data'!$F$9,0,10*ROW('Water Data'!F106)),NA())</f>
        <v>#N/A</v>
      </c>
      <c r="M112" s="517" t="e">
        <f ca="1">+IF(AND(ISNUMBER(OFFSET('Water Data'!$G$4,0,10*ROW('Water Data'!G106))),'Data Summary'!CB112="Yes"),100-OFFSET('Water Data'!$G$4,0,10*ROW('Water Data'!G106)),NA())</f>
        <v>#N/A</v>
      </c>
      <c r="N112" s="517" t="e">
        <f ca="1">+IF(AND(ISNUMBER(OFFSET('Water Data'!$G$6,0,10*ROW('Water Data'!G106))),'Data Summary'!CC112="Yes"),OFFSET('Water Data'!$G$6,0,10*ROW('Water Data'!G106)),NA())</f>
        <v>#N/A</v>
      </c>
      <c r="O112" s="517" t="e">
        <f ca="1">+IF(AND(ISNUMBER(OFFSET('Water Data'!$G$9,0,10*ROW('Water Data'!G106))),'Data Summary'!CD112="Yes"),OFFSET('Water Data'!$G$9,0,10*ROW('Water Data'!G106)),NA())</f>
        <v>#N/A</v>
      </c>
      <c r="P112" s="517" t="e">
        <f ca="1">+IF(AND(ISNUMBER(OFFSET('Water Data'!$H$4,0,10*ROW('Water Data'!H106))),'Data Summary'!CE112="Yes"),100-OFFSET('Water Data'!$H$4,0,10*ROW('Water Data'!H106)),NA())</f>
        <v>#N/A</v>
      </c>
      <c r="Q112" s="517" t="e">
        <f ca="1">+IF(AND(ISNUMBER(OFFSET('Water Data'!$H$6,0,10*ROW('Water Data'!H106))),'Data Summary'!CF112="Yes"),OFFSET('Water Data'!$H$6,0,10*ROW('Water Data'!H106)),NA())</f>
        <v>#N/A</v>
      </c>
      <c r="R112" s="517" t="e">
        <f ca="1">+IF(AND(ISNUMBER(OFFSET('Water Data'!$H$9,0,10*ROW('Water Data'!H106))),'Data Summary'!CG112="Yes"),OFFSET('Water Data'!$H$9,0,10*ROW('Water Data'!H106)),NA())</f>
        <v>#N/A</v>
      </c>
      <c r="S112" s="517" t="e">
        <f ca="1">+IF(AND(ISNUMBER(OFFSET('Water Data'!$I$4,0,10*ROW('Water Data'!I106))),'Data Summary'!CH112="Yes"),100-OFFSET('Water Data'!$I$4,0,10*ROW('Water Data'!I106)),NA())</f>
        <v>#N/A</v>
      </c>
      <c r="T112" s="517" t="e">
        <f ca="1">+IF(AND(ISNUMBER(OFFSET('Water Data'!$I$6,0,10*ROW('Water Data'!I106))),'Data Summary'!CI112="Yes"),OFFSET('Water Data'!$I$6,0,10*ROW('Water Data'!I106)),NA())</f>
        <v>#N/A</v>
      </c>
      <c r="U112" s="517" t="e">
        <f ca="1">+IF(AND(ISNUMBER(OFFSET('Water Data'!$I$9,0,10*ROW('Water Data'!I106))),'Data Summary'!CJ112="Yes"),OFFSET('Water Data'!$I$9,0,10*ROW('Water Data'!I106)),NA())</f>
        <v>#N/A</v>
      </c>
      <c r="V112" s="518" t="e">
        <f ca="1">+IF(AND(ISNUMBER(OFFSET('Sanitation Data'!$D$4,0,10*ROW('Sanitation Data'!D106))),'Data Summary'!CK112="Yes"),100-OFFSET('Sanitation Data'!$D$4,0,10*ROW('Sanitation Data'!D106)),NA())</f>
        <v>#N/A</v>
      </c>
      <c r="W112" s="518" t="e">
        <f ca="1">+IF(AND(ISNUMBER(OFFSET('Sanitation Data'!$D$6,0,10*ROW('Sanitation Data'!D106))),'Data Summary'!CL112="Yes"),OFFSET('Sanitation Data'!$D$6,0,10*ROW('Sanitation Data'!D106)),NA())</f>
        <v>#N/A</v>
      </c>
      <c r="X112" s="518" t="e">
        <f ca="1">+IF(AND(ISNUMBER(OFFSET('Sanitation Data'!$D$10,0,10*ROW('Sanitation Data'!D106))),'Data Summary'!CM112="Yes"),OFFSET('Sanitation Data'!$D$10,0,10*ROW('Sanitation Data'!D106)),NA())</f>
        <v>#N/A</v>
      </c>
      <c r="Y112" s="518" t="e">
        <f ca="1">+IF(AND(ISNUMBER(OFFSET('Sanitation Data'!$D$11,0,10*ROW('Sanitation Data'!D106))),'Data Summary'!CN112="Yes"),OFFSET('Sanitation Data'!$D$11,0,10*ROW('Sanitation Data'!D106)),NA())</f>
        <v>#N/A</v>
      </c>
      <c r="Z112" s="518" t="e">
        <f ca="1">+IF(AND(ISNUMBER(OFFSET('Sanitation Data'!$D$12,0,10*ROW('Sanitation Data'!D106))),'Data Summary'!CO112="Yes"),OFFSET('Sanitation Data'!$D$12,0,10*ROW('Sanitation Data'!D106)),NA())</f>
        <v>#N/A</v>
      </c>
      <c r="AA112" s="518" t="e">
        <f ca="1">+IF(AND(ISNUMBER(OFFSET('Sanitation Data'!$E$4,0,10*ROW('Sanitation Data'!E106))),'Data Summary'!CP112="Yes"),100-OFFSET('Sanitation Data'!$E$4,0,10*ROW('Sanitation Data'!E106)),NA())</f>
        <v>#N/A</v>
      </c>
      <c r="AB112" s="518" t="e">
        <f ca="1">+IF(AND(ISNUMBER(OFFSET('Sanitation Data'!$E$6,0,10*ROW('Sanitation Data'!E106))),'Data Summary'!CQ112="Yes"),OFFSET('Sanitation Data'!$E$6,0,10*ROW('Sanitation Data'!E106)),NA())</f>
        <v>#N/A</v>
      </c>
      <c r="AC112" s="518" t="e">
        <f ca="1">+IF(AND(ISNUMBER(OFFSET('Sanitation Data'!$E$10,0,10*ROW('Sanitation Data'!E106))),'Data Summary'!CR112="Yes"),OFFSET('Sanitation Data'!$E$10,0,10*ROW('Sanitation Data'!E106)),NA())</f>
        <v>#N/A</v>
      </c>
      <c r="AD112" s="518" t="e">
        <f ca="1">+IF(AND(ISNUMBER(OFFSET('Sanitation Data'!$E$11,0,10*ROW('Sanitation Data'!E106))),'Data Summary'!CS112="Yes"),OFFSET('Sanitation Data'!$E$11,0,10*ROW('Sanitation Data'!E106)),NA())</f>
        <v>#N/A</v>
      </c>
      <c r="AE112" s="518" t="e">
        <f ca="1">+IF(AND(ISNUMBER(OFFSET('Sanitation Data'!$E$12,0,10*ROW('Sanitation Data'!E106))),'Data Summary'!CT112="Yes"),OFFSET('Sanitation Data'!$E$12,0,10*ROW('Sanitation Data'!E106)),NA())</f>
        <v>#N/A</v>
      </c>
      <c r="AF112" s="518" t="e">
        <f ca="1">+IF(AND(ISNUMBER(OFFSET('Sanitation Data'!$F$4,0,10*ROW('Sanitation Data'!F106))),'Data Summary'!CU112="Yes"),100-OFFSET('Sanitation Data'!$F$4,0,10*ROW('Sanitation Data'!F106)),NA())</f>
        <v>#N/A</v>
      </c>
      <c r="AG112" s="518" t="e">
        <f ca="1">+IF(AND(ISNUMBER(OFFSET('Sanitation Data'!$F$6,0,10*ROW('Sanitation Data'!F106))),'Data Summary'!CV112="Yes"),OFFSET('Sanitation Data'!$F$6,0,10*ROW('Sanitation Data'!F106)),NA())</f>
        <v>#N/A</v>
      </c>
      <c r="AH112" s="518" t="e">
        <f ca="1">+IF(AND(ISNUMBER(OFFSET('Sanitation Data'!$F$10,0,10*ROW('Sanitation Data'!F106))),'Data Summary'!CW112="Yes"),OFFSET('Sanitation Data'!$F$10,0,10*ROW('Sanitation Data'!F106)),NA())</f>
        <v>#N/A</v>
      </c>
      <c r="AI112" s="518" t="e">
        <f ca="1">+IF(AND(ISNUMBER(OFFSET('Sanitation Data'!$F$11,0,10*ROW('Sanitation Data'!F106))),'Data Summary'!CX112="Yes"),OFFSET('Sanitation Data'!$F$11,0,10*ROW('Sanitation Data'!F106)),NA())</f>
        <v>#N/A</v>
      </c>
      <c r="AJ112" s="518" t="e">
        <f ca="1">+IF(AND(ISNUMBER(OFFSET('Sanitation Data'!$F$12,0,10*ROW('Sanitation Data'!F106))),'Data Summary'!CY112="Yes"),OFFSET('Sanitation Data'!$F$12,0,10*ROW('Sanitation Data'!F106)),NA())</f>
        <v>#N/A</v>
      </c>
      <c r="AK112" s="518" t="e">
        <f ca="1">+IF(AND(ISNUMBER(OFFSET('Sanitation Data'!$G$4,0,10*ROW('Sanitation Data'!G106))),'Data Summary'!CZ112="Yes"),100-OFFSET('Sanitation Data'!$G$4,0,10*ROW('Sanitation Data'!G106)),NA())</f>
        <v>#N/A</v>
      </c>
      <c r="AL112" s="518" t="e">
        <f ca="1">+IF(AND(ISNUMBER(OFFSET('Sanitation Data'!$G$6,0,10*ROW('Sanitation Data'!G106))),'Data Summary'!DA112="Yes"),OFFSET('Sanitation Data'!$G$6,0,10*ROW('Sanitation Data'!G106)),NA())</f>
        <v>#N/A</v>
      </c>
      <c r="AM112" s="518" t="e">
        <f ca="1">+IF(AND(ISNUMBER(OFFSET('Sanitation Data'!$G$10,0,10*ROW('Sanitation Data'!G106))),'Data Summary'!DB112="Yes"),OFFSET('Sanitation Data'!$G$10,0,10*ROW('Sanitation Data'!G106)),NA())</f>
        <v>#N/A</v>
      </c>
      <c r="AN112" s="518" t="e">
        <f ca="1">+IF(AND(ISNUMBER(OFFSET('Sanitation Data'!$G$11,0,10*ROW('Sanitation Data'!G106))),'Data Summary'!DC112="Yes"),OFFSET('Sanitation Data'!$G$11,0,10*ROW('Sanitation Data'!G106)),NA())</f>
        <v>#N/A</v>
      </c>
      <c r="AO112" s="518" t="e">
        <f ca="1">+IF(AND(ISNUMBER(OFFSET('Sanitation Data'!$G$12,0,10*ROW('Sanitation Data'!G106))),'Data Summary'!DD112="Yes"),OFFSET('Sanitation Data'!$G$12,0,10*ROW('Sanitation Data'!G106)),NA())</f>
        <v>#N/A</v>
      </c>
      <c r="AP112" s="518" t="e">
        <f ca="1">+IF(AND(ISNUMBER(OFFSET('Sanitation Data'!$H$4,0,10*ROW('Sanitation Data'!H106))),'Data Summary'!DE112="Yes"),100-OFFSET('Sanitation Data'!$H$4,0,10*ROW('Sanitation Data'!H106)),NA())</f>
        <v>#N/A</v>
      </c>
      <c r="AQ112" s="518" t="e">
        <f ca="1">+IF(AND(ISNUMBER(OFFSET('Sanitation Data'!$H$6,0,10*ROW('Sanitation Data'!H106))),'Data Summary'!DF112="Yes"),OFFSET('Sanitation Data'!$H$6,0,10*ROW('Sanitation Data'!H106)),NA())</f>
        <v>#N/A</v>
      </c>
      <c r="AR112" s="518" t="e">
        <f ca="1">+IF(AND(ISNUMBER(OFFSET('Sanitation Data'!$H$10,0,10*ROW('Sanitation Data'!H106))),'Data Summary'!DG112="Yes"),OFFSET('Sanitation Data'!$H$10,0,10*ROW('Sanitation Data'!H106)),NA())</f>
        <v>#N/A</v>
      </c>
      <c r="AS112" s="518" t="e">
        <f ca="1">+IF(AND(ISNUMBER(OFFSET('Sanitation Data'!$H$11,0,10*ROW('Sanitation Data'!H106))),'Data Summary'!DH112="Yes"),OFFSET('Sanitation Data'!$H$11,0,10*ROW('Sanitation Data'!H106)),NA())</f>
        <v>#N/A</v>
      </c>
      <c r="AT112" s="518" t="e">
        <f ca="1">+IF(AND(ISNUMBER(OFFSET('Sanitation Data'!$H$12,0,10*ROW('Sanitation Data'!H106))),'Data Summary'!DI112="Yes"),OFFSET('Sanitation Data'!$H$12,0,10*ROW('Sanitation Data'!H106)),NA())</f>
        <v>#N/A</v>
      </c>
      <c r="AU112" s="518" t="e">
        <f ca="1">+IF(AND(ISNUMBER(OFFSET('Sanitation Data'!$I$4,0,10*ROW('Sanitation Data'!I106))),'Data Summary'!DJ112="Yes"),100-OFFSET('Sanitation Data'!$I$4,0,10*ROW('Sanitation Data'!I106)),NA())</f>
        <v>#N/A</v>
      </c>
      <c r="AV112" s="518" t="e">
        <f ca="1">+IF(AND(ISNUMBER(OFFSET('Sanitation Data'!$I$6,0,10*ROW('Sanitation Data'!I106))),'Data Summary'!DK112="Yes"),OFFSET('Sanitation Data'!$I$6,0,10*ROW('Sanitation Data'!I106)),NA())</f>
        <v>#N/A</v>
      </c>
      <c r="AW112" s="518" t="e">
        <f ca="1">+IF(AND(ISNUMBER(OFFSET('Sanitation Data'!$I$10,0,10*ROW('Sanitation Data'!I106))),'Data Summary'!DL112="Yes"),OFFSET('Sanitation Data'!$I$10,0,10*ROW('Sanitation Data'!I106)),NA())</f>
        <v>#N/A</v>
      </c>
      <c r="AX112" s="518" t="e">
        <f ca="1">+IF(AND(ISNUMBER(OFFSET('Sanitation Data'!$I$11,0,10*ROW('Sanitation Data'!I106))),'Data Summary'!DM112="Yes"),OFFSET('Sanitation Data'!$I$11,0,10*ROW('Sanitation Data'!I106)),NA())</f>
        <v>#N/A</v>
      </c>
      <c r="AY112" s="518" t="e">
        <f ca="1">+IF(AND(ISNUMBER(OFFSET('Sanitation Data'!$I$12,0,10*ROW('Sanitation Data'!I106))),'Data Summary'!DN112="Yes"),OFFSET('Sanitation Data'!$I$12,0,10*ROW('Sanitation Data'!I106)),NA())</f>
        <v>#N/A</v>
      </c>
      <c r="AZ112" s="519" t="e">
        <f ca="1">+IF(AND(ISNUMBER(OFFSET('Hygiene Data'!$D$5,0,10*ROW('Hygiene Data'!D106))),'Data Summary'!DO112="Yes"),OFFSET('Hygiene Data'!$D$5,0,10*ROW('Hygiene Data'!D106)),NA())</f>
        <v>#N/A</v>
      </c>
      <c r="BA112" s="519" t="e">
        <f ca="1">+IF(AND(ISNUMBER(OFFSET('Hygiene Data'!$D$7,0,10*ROW('Hygiene Data'!D106))),'Data Summary'!DP112="Yes"),OFFSET('Hygiene Data'!$D$7,0,10*ROW('Hygiene Data'!D106)),NA())</f>
        <v>#N/A</v>
      </c>
      <c r="BB112" s="519" t="e">
        <f ca="1">+IF(AND(ISNUMBER(OFFSET('Hygiene Data'!$D$9,0,10*ROW('Hygiene Data'!D106))),'Data Summary'!DQ112="Yes"),OFFSET('Hygiene Data'!$D$9,0,10*ROW('Hygiene Data'!D106)),NA())</f>
        <v>#N/A</v>
      </c>
      <c r="BC112" s="519" t="e">
        <f ca="1">+IF(AND(ISNUMBER(OFFSET('Hygiene Data'!$E$5,0,10*ROW('Hygiene Data'!E106))),'Data Summary'!DR112="Yes"),OFFSET('Hygiene Data'!$E$5,0,10*ROW('Hygiene Data'!E106)),NA())</f>
        <v>#N/A</v>
      </c>
      <c r="BD112" s="519" t="e">
        <f ca="1">+IF(AND(ISNUMBER(OFFSET('Hygiene Data'!$E$7,0,10*ROW('Hygiene Data'!E106))),'Data Summary'!DS112="Yes"),OFFSET('Hygiene Data'!$E$7,0,10*ROW('Hygiene Data'!E106)),NA())</f>
        <v>#N/A</v>
      </c>
      <c r="BE112" s="519" t="e">
        <f ca="1">+IF(AND(ISNUMBER(OFFSET('Hygiene Data'!$E$9,0,10*ROW('Hygiene Data'!E106))),'Data Summary'!DT112="Yes"),OFFSET('Hygiene Data'!$E$9,0,10*ROW('Hygiene Data'!E106)),NA())</f>
        <v>#N/A</v>
      </c>
      <c r="BF112" s="519" t="e">
        <f ca="1">+IF(AND(ISNUMBER(OFFSET('Hygiene Data'!$F$5,0,10*ROW('Hygiene Data'!F106))),'Data Summary'!DU112="Yes"),OFFSET('Hygiene Data'!$F$5,0,10*ROW('Hygiene Data'!F106)),NA())</f>
        <v>#N/A</v>
      </c>
      <c r="BG112" s="519" t="e">
        <f ca="1">+IF(AND(ISNUMBER(OFFSET('Hygiene Data'!$F$7,0,10*ROW('Hygiene Data'!F106))),'Data Summary'!DV112="Yes"),OFFSET('Hygiene Data'!$F$7,0,10*ROW('Hygiene Data'!F106)),NA())</f>
        <v>#N/A</v>
      </c>
      <c r="BH112" s="519" t="e">
        <f ca="1">+IF(AND(ISNUMBER(OFFSET('Hygiene Data'!$F$9,0,10*ROW('Hygiene Data'!F106))),'Data Summary'!DW112="Yes"),OFFSET('Hygiene Data'!$F$9,0,10*ROW('Hygiene Data'!F106)),NA())</f>
        <v>#N/A</v>
      </c>
      <c r="BI112" s="519" t="e">
        <f ca="1">+IF(AND(ISNUMBER(OFFSET('Hygiene Data'!$G$5,0,10*ROW('Hygiene Data'!G106))),'Data Summary'!DX112="Yes"),OFFSET('Hygiene Data'!$G$5,0,10*ROW('Hygiene Data'!G106)),NA())</f>
        <v>#N/A</v>
      </c>
      <c r="BJ112" s="519" t="e">
        <f ca="1">+IF(AND(ISNUMBER(OFFSET('Hygiene Data'!$G$7,0,10*ROW('Hygiene Data'!G106))),'Data Summary'!DY112="Yes"),OFFSET('Hygiene Data'!$G$7,0,10*ROW('Hygiene Data'!G106)),NA())</f>
        <v>#N/A</v>
      </c>
      <c r="BK112" s="519" t="e">
        <f ca="1">+IF(AND(ISNUMBER(OFFSET('Hygiene Data'!$G$9,0,10*ROW('Hygiene Data'!G106))),'Data Summary'!DZ112="Yes"),OFFSET('Hygiene Data'!$G$9,0,10*ROW('Hygiene Data'!G106)),NA())</f>
        <v>#N/A</v>
      </c>
      <c r="BL112" s="519" t="e">
        <f ca="1">+IF(AND(ISNUMBER(OFFSET('Hygiene Data'!$H$5,0,10*ROW('Hygiene Data'!H106))),'Data Summary'!EA112="Yes"),OFFSET('Hygiene Data'!$H$5,0,10*ROW('Hygiene Data'!H106)),NA())</f>
        <v>#N/A</v>
      </c>
      <c r="BM112" s="519" t="e">
        <f ca="1">+IF(AND(ISNUMBER(OFFSET('Hygiene Data'!$H$7,0,10*ROW('Hygiene Data'!H106))),'Data Summary'!EB112="Yes"),OFFSET('Hygiene Data'!$H$7,0,10*ROW('Hygiene Data'!H106)),NA())</f>
        <v>#N/A</v>
      </c>
      <c r="BN112" s="519" t="e">
        <f ca="1">+IF(AND(ISNUMBER(OFFSET('Hygiene Data'!$H$9,0,10*ROW('Hygiene Data'!H106))),'Data Summary'!EC112="Yes"),OFFSET('Hygiene Data'!$H$9,0,10*ROW('Hygiene Data'!H106)),NA())</f>
        <v>#N/A</v>
      </c>
      <c r="BO112" s="519" t="e">
        <f ca="1">+IF(AND(ISNUMBER(OFFSET('Hygiene Data'!$I$5,0,10*ROW('Hygiene Data'!I106))),'Data Summary'!ED112="Yes"),OFFSET('Hygiene Data'!$I$5,0,10*ROW('Hygiene Data'!I106)),NA())</f>
        <v>#N/A</v>
      </c>
      <c r="BP112" s="519" t="e">
        <f ca="1">+IF(AND(ISNUMBER(OFFSET('Hygiene Data'!$I$7,0,10*ROW('Hygiene Data'!I106))),'Data Summary'!EE112="Yes"),OFFSET('Hygiene Data'!$I$7,0,10*ROW('Hygiene Data'!I106)),NA())</f>
        <v>#N/A</v>
      </c>
      <c r="BQ112" s="519" t="e">
        <f ca="1">+IF(AND(ISNUMBER(OFFSET('Hygiene Data'!$I$9,0,10*ROW('Hygiene Data'!I106))),'Data Summary'!EF112="Yes"),OFFSET('Hygiene Data'!$I$9,0,10*ROW('Hygiene Data'!I106)),NA())</f>
        <v>#N/A</v>
      </c>
    </row>
    <row r="113" spans="1:69" x14ac:dyDescent="0.25">
      <c r="A113" s="515" t="e">
        <f ca="1">+RIGHT('Data Summary'!A113,LEN('Data Summary'!A113)-9)</f>
        <v>#VALUE!</v>
      </c>
      <c r="B113" s="489" t="str">
        <f ca="1">+IF(ISTEXT('Data Summary'!B113),'Data Summary'!B113,"")</f>
        <v/>
      </c>
      <c r="C113" s="516" t="e">
        <f ca="1">+VALUE('Data Summary'!C113)</f>
        <v>#VALUE!</v>
      </c>
      <c r="D113" s="517" t="e">
        <f ca="1">+IF(AND(ISNUMBER(OFFSET('Water Data'!$D$4,0,10*ROW('Water Data'!D107))),'Data Summary'!BS113="Yes"),100-OFFSET('Water Data'!$D$4,0,10*ROW('Water Data'!D107)),NA())</f>
        <v>#N/A</v>
      </c>
      <c r="E113" s="517" t="e">
        <f ca="1">+IF(AND(ISNUMBER(OFFSET('Water Data'!$D$6,0,10*ROW('Water Data'!D107))),'Data Summary'!BT113="Yes"),OFFSET('Water Data'!$D$6,0,10*ROW('Water Data'!D107)),NA())</f>
        <v>#N/A</v>
      </c>
      <c r="F113" s="517" t="e">
        <f ca="1">+IF(AND(ISNUMBER(OFFSET('Water Data'!$D$9,0,10*ROW('Water Data'!D107))),'Data Summary'!BU113="Yes"),OFFSET('Water Data'!$D$9,0,10*ROW('Water Data'!D107)),NA())</f>
        <v>#N/A</v>
      </c>
      <c r="G113" s="517" t="e">
        <f ca="1">+IF(AND(ISNUMBER(OFFSET('Water Data'!$E$4,0,10*ROW('Water Data'!E107))),'Data Summary'!BV113="Yes"),100-OFFSET('Water Data'!$E$4,0,10*ROW('Water Data'!E107)),NA())</f>
        <v>#N/A</v>
      </c>
      <c r="H113" s="517" t="e">
        <f ca="1">+IF(AND(ISNUMBER(OFFSET('Water Data'!$E$6,0,10*ROW('Water Data'!E107))),'Data Summary'!BW113="Yes"),OFFSET('Water Data'!$E$6,0,10*ROW('Water Data'!E107)),NA())</f>
        <v>#N/A</v>
      </c>
      <c r="I113" s="517" t="e">
        <f ca="1">+IF(AND(ISNUMBER(OFFSET('Water Data'!$E$9,0,10*ROW('Water Data'!E107))),'Data Summary'!BX113="Yes"),OFFSET('Water Data'!$E$9,0,10*ROW('Water Data'!E107)),NA())</f>
        <v>#N/A</v>
      </c>
      <c r="J113" s="517" t="e">
        <f ca="1">+IF(AND(ISNUMBER(OFFSET('Water Data'!$F$4,0,10*ROW('Water Data'!F107))),'Data Summary'!BY113="Yes"),100-OFFSET('Water Data'!$F$4,0,10*ROW('Water Data'!F107)),NA())</f>
        <v>#N/A</v>
      </c>
      <c r="K113" s="517" t="e">
        <f ca="1">+IF(AND(ISNUMBER(OFFSET('Water Data'!$F$6,0,10*ROW('Water Data'!F107))),'Data Summary'!BZ113="Yes"),OFFSET('Water Data'!$F$6,0,10*ROW('Water Data'!F107)),NA())</f>
        <v>#N/A</v>
      </c>
      <c r="L113" s="517" t="e">
        <f ca="1">+IF(AND(ISNUMBER(OFFSET('Water Data'!$F$9,0,10*ROW('Water Data'!F107))),'Data Summary'!CA113="Yes"),OFFSET('Water Data'!$F$9,0,10*ROW('Water Data'!F107)),NA())</f>
        <v>#N/A</v>
      </c>
      <c r="M113" s="517" t="e">
        <f ca="1">+IF(AND(ISNUMBER(OFFSET('Water Data'!$G$4,0,10*ROW('Water Data'!G107))),'Data Summary'!CB113="Yes"),100-OFFSET('Water Data'!$G$4,0,10*ROW('Water Data'!G107)),NA())</f>
        <v>#N/A</v>
      </c>
      <c r="N113" s="517" t="e">
        <f ca="1">+IF(AND(ISNUMBER(OFFSET('Water Data'!$G$6,0,10*ROW('Water Data'!G107))),'Data Summary'!CC113="Yes"),OFFSET('Water Data'!$G$6,0,10*ROW('Water Data'!G107)),NA())</f>
        <v>#N/A</v>
      </c>
      <c r="O113" s="517" t="e">
        <f ca="1">+IF(AND(ISNUMBER(OFFSET('Water Data'!$G$9,0,10*ROW('Water Data'!G107))),'Data Summary'!CD113="Yes"),OFFSET('Water Data'!$G$9,0,10*ROW('Water Data'!G107)),NA())</f>
        <v>#N/A</v>
      </c>
      <c r="P113" s="517" t="e">
        <f ca="1">+IF(AND(ISNUMBER(OFFSET('Water Data'!$H$4,0,10*ROW('Water Data'!H107))),'Data Summary'!CE113="Yes"),100-OFFSET('Water Data'!$H$4,0,10*ROW('Water Data'!H107)),NA())</f>
        <v>#N/A</v>
      </c>
      <c r="Q113" s="517" t="e">
        <f ca="1">+IF(AND(ISNUMBER(OFFSET('Water Data'!$H$6,0,10*ROW('Water Data'!H107))),'Data Summary'!CF113="Yes"),OFFSET('Water Data'!$H$6,0,10*ROW('Water Data'!H107)),NA())</f>
        <v>#N/A</v>
      </c>
      <c r="R113" s="517" t="e">
        <f ca="1">+IF(AND(ISNUMBER(OFFSET('Water Data'!$H$9,0,10*ROW('Water Data'!H107))),'Data Summary'!CG113="Yes"),OFFSET('Water Data'!$H$9,0,10*ROW('Water Data'!H107)),NA())</f>
        <v>#N/A</v>
      </c>
      <c r="S113" s="517" t="e">
        <f ca="1">+IF(AND(ISNUMBER(OFFSET('Water Data'!$I$4,0,10*ROW('Water Data'!I107))),'Data Summary'!CH113="Yes"),100-OFFSET('Water Data'!$I$4,0,10*ROW('Water Data'!I107)),NA())</f>
        <v>#N/A</v>
      </c>
      <c r="T113" s="517" t="e">
        <f ca="1">+IF(AND(ISNUMBER(OFFSET('Water Data'!$I$6,0,10*ROW('Water Data'!I107))),'Data Summary'!CI113="Yes"),OFFSET('Water Data'!$I$6,0,10*ROW('Water Data'!I107)),NA())</f>
        <v>#N/A</v>
      </c>
      <c r="U113" s="517" t="e">
        <f ca="1">+IF(AND(ISNUMBER(OFFSET('Water Data'!$I$9,0,10*ROW('Water Data'!I107))),'Data Summary'!CJ113="Yes"),OFFSET('Water Data'!$I$9,0,10*ROW('Water Data'!I107)),NA())</f>
        <v>#N/A</v>
      </c>
      <c r="V113" s="518" t="e">
        <f ca="1">+IF(AND(ISNUMBER(OFFSET('Sanitation Data'!$D$4,0,10*ROW('Sanitation Data'!D107))),'Data Summary'!CK113="Yes"),100-OFFSET('Sanitation Data'!$D$4,0,10*ROW('Sanitation Data'!D107)),NA())</f>
        <v>#N/A</v>
      </c>
      <c r="W113" s="518" t="e">
        <f ca="1">+IF(AND(ISNUMBER(OFFSET('Sanitation Data'!$D$6,0,10*ROW('Sanitation Data'!D107))),'Data Summary'!CL113="Yes"),OFFSET('Sanitation Data'!$D$6,0,10*ROW('Sanitation Data'!D107)),NA())</f>
        <v>#N/A</v>
      </c>
      <c r="X113" s="518" t="e">
        <f ca="1">+IF(AND(ISNUMBER(OFFSET('Sanitation Data'!$D$10,0,10*ROW('Sanitation Data'!D107))),'Data Summary'!CM113="Yes"),OFFSET('Sanitation Data'!$D$10,0,10*ROW('Sanitation Data'!D107)),NA())</f>
        <v>#N/A</v>
      </c>
      <c r="Y113" s="518" t="e">
        <f ca="1">+IF(AND(ISNUMBER(OFFSET('Sanitation Data'!$D$11,0,10*ROW('Sanitation Data'!D107))),'Data Summary'!CN113="Yes"),OFFSET('Sanitation Data'!$D$11,0,10*ROW('Sanitation Data'!D107)),NA())</f>
        <v>#N/A</v>
      </c>
      <c r="Z113" s="518" t="e">
        <f ca="1">+IF(AND(ISNUMBER(OFFSET('Sanitation Data'!$D$12,0,10*ROW('Sanitation Data'!D107))),'Data Summary'!CO113="Yes"),OFFSET('Sanitation Data'!$D$12,0,10*ROW('Sanitation Data'!D107)),NA())</f>
        <v>#N/A</v>
      </c>
      <c r="AA113" s="518" t="e">
        <f ca="1">+IF(AND(ISNUMBER(OFFSET('Sanitation Data'!$E$4,0,10*ROW('Sanitation Data'!E107))),'Data Summary'!CP113="Yes"),100-OFFSET('Sanitation Data'!$E$4,0,10*ROW('Sanitation Data'!E107)),NA())</f>
        <v>#N/A</v>
      </c>
      <c r="AB113" s="518" t="e">
        <f ca="1">+IF(AND(ISNUMBER(OFFSET('Sanitation Data'!$E$6,0,10*ROW('Sanitation Data'!E107))),'Data Summary'!CQ113="Yes"),OFFSET('Sanitation Data'!$E$6,0,10*ROW('Sanitation Data'!E107)),NA())</f>
        <v>#N/A</v>
      </c>
      <c r="AC113" s="518" t="e">
        <f ca="1">+IF(AND(ISNUMBER(OFFSET('Sanitation Data'!$E$10,0,10*ROW('Sanitation Data'!E107))),'Data Summary'!CR113="Yes"),OFFSET('Sanitation Data'!$E$10,0,10*ROW('Sanitation Data'!E107)),NA())</f>
        <v>#N/A</v>
      </c>
      <c r="AD113" s="518" t="e">
        <f ca="1">+IF(AND(ISNUMBER(OFFSET('Sanitation Data'!$E$11,0,10*ROW('Sanitation Data'!E107))),'Data Summary'!CS113="Yes"),OFFSET('Sanitation Data'!$E$11,0,10*ROW('Sanitation Data'!E107)),NA())</f>
        <v>#N/A</v>
      </c>
      <c r="AE113" s="518" t="e">
        <f ca="1">+IF(AND(ISNUMBER(OFFSET('Sanitation Data'!$E$12,0,10*ROW('Sanitation Data'!E107))),'Data Summary'!CT113="Yes"),OFFSET('Sanitation Data'!$E$12,0,10*ROW('Sanitation Data'!E107)),NA())</f>
        <v>#N/A</v>
      </c>
      <c r="AF113" s="518" t="e">
        <f ca="1">+IF(AND(ISNUMBER(OFFSET('Sanitation Data'!$F$4,0,10*ROW('Sanitation Data'!F107))),'Data Summary'!CU113="Yes"),100-OFFSET('Sanitation Data'!$F$4,0,10*ROW('Sanitation Data'!F107)),NA())</f>
        <v>#N/A</v>
      </c>
      <c r="AG113" s="518" t="e">
        <f ca="1">+IF(AND(ISNUMBER(OFFSET('Sanitation Data'!$F$6,0,10*ROW('Sanitation Data'!F107))),'Data Summary'!CV113="Yes"),OFFSET('Sanitation Data'!$F$6,0,10*ROW('Sanitation Data'!F107)),NA())</f>
        <v>#N/A</v>
      </c>
      <c r="AH113" s="518" t="e">
        <f ca="1">+IF(AND(ISNUMBER(OFFSET('Sanitation Data'!$F$10,0,10*ROW('Sanitation Data'!F107))),'Data Summary'!CW113="Yes"),OFFSET('Sanitation Data'!$F$10,0,10*ROW('Sanitation Data'!F107)),NA())</f>
        <v>#N/A</v>
      </c>
      <c r="AI113" s="518" t="e">
        <f ca="1">+IF(AND(ISNUMBER(OFFSET('Sanitation Data'!$F$11,0,10*ROW('Sanitation Data'!F107))),'Data Summary'!CX113="Yes"),OFFSET('Sanitation Data'!$F$11,0,10*ROW('Sanitation Data'!F107)),NA())</f>
        <v>#N/A</v>
      </c>
      <c r="AJ113" s="518" t="e">
        <f ca="1">+IF(AND(ISNUMBER(OFFSET('Sanitation Data'!$F$12,0,10*ROW('Sanitation Data'!F107))),'Data Summary'!CY113="Yes"),OFFSET('Sanitation Data'!$F$12,0,10*ROW('Sanitation Data'!F107)),NA())</f>
        <v>#N/A</v>
      </c>
      <c r="AK113" s="518" t="e">
        <f ca="1">+IF(AND(ISNUMBER(OFFSET('Sanitation Data'!$G$4,0,10*ROW('Sanitation Data'!G107))),'Data Summary'!CZ113="Yes"),100-OFFSET('Sanitation Data'!$G$4,0,10*ROW('Sanitation Data'!G107)),NA())</f>
        <v>#N/A</v>
      </c>
      <c r="AL113" s="518" t="e">
        <f ca="1">+IF(AND(ISNUMBER(OFFSET('Sanitation Data'!$G$6,0,10*ROW('Sanitation Data'!G107))),'Data Summary'!DA113="Yes"),OFFSET('Sanitation Data'!$G$6,0,10*ROW('Sanitation Data'!G107)),NA())</f>
        <v>#N/A</v>
      </c>
      <c r="AM113" s="518" t="e">
        <f ca="1">+IF(AND(ISNUMBER(OFFSET('Sanitation Data'!$G$10,0,10*ROW('Sanitation Data'!G107))),'Data Summary'!DB113="Yes"),OFFSET('Sanitation Data'!$G$10,0,10*ROW('Sanitation Data'!G107)),NA())</f>
        <v>#N/A</v>
      </c>
      <c r="AN113" s="518" t="e">
        <f ca="1">+IF(AND(ISNUMBER(OFFSET('Sanitation Data'!$G$11,0,10*ROW('Sanitation Data'!G107))),'Data Summary'!DC113="Yes"),OFFSET('Sanitation Data'!$G$11,0,10*ROW('Sanitation Data'!G107)),NA())</f>
        <v>#N/A</v>
      </c>
      <c r="AO113" s="518" t="e">
        <f ca="1">+IF(AND(ISNUMBER(OFFSET('Sanitation Data'!$G$12,0,10*ROW('Sanitation Data'!G107))),'Data Summary'!DD113="Yes"),OFFSET('Sanitation Data'!$G$12,0,10*ROW('Sanitation Data'!G107)),NA())</f>
        <v>#N/A</v>
      </c>
      <c r="AP113" s="518" t="e">
        <f ca="1">+IF(AND(ISNUMBER(OFFSET('Sanitation Data'!$H$4,0,10*ROW('Sanitation Data'!H107))),'Data Summary'!DE113="Yes"),100-OFFSET('Sanitation Data'!$H$4,0,10*ROW('Sanitation Data'!H107)),NA())</f>
        <v>#N/A</v>
      </c>
      <c r="AQ113" s="518" t="e">
        <f ca="1">+IF(AND(ISNUMBER(OFFSET('Sanitation Data'!$H$6,0,10*ROW('Sanitation Data'!H107))),'Data Summary'!DF113="Yes"),OFFSET('Sanitation Data'!$H$6,0,10*ROW('Sanitation Data'!H107)),NA())</f>
        <v>#N/A</v>
      </c>
      <c r="AR113" s="518" t="e">
        <f ca="1">+IF(AND(ISNUMBER(OFFSET('Sanitation Data'!$H$10,0,10*ROW('Sanitation Data'!H107))),'Data Summary'!DG113="Yes"),OFFSET('Sanitation Data'!$H$10,0,10*ROW('Sanitation Data'!H107)),NA())</f>
        <v>#N/A</v>
      </c>
      <c r="AS113" s="518" t="e">
        <f ca="1">+IF(AND(ISNUMBER(OFFSET('Sanitation Data'!$H$11,0,10*ROW('Sanitation Data'!H107))),'Data Summary'!DH113="Yes"),OFFSET('Sanitation Data'!$H$11,0,10*ROW('Sanitation Data'!H107)),NA())</f>
        <v>#N/A</v>
      </c>
      <c r="AT113" s="518" t="e">
        <f ca="1">+IF(AND(ISNUMBER(OFFSET('Sanitation Data'!$H$12,0,10*ROW('Sanitation Data'!H107))),'Data Summary'!DI113="Yes"),OFFSET('Sanitation Data'!$H$12,0,10*ROW('Sanitation Data'!H107)),NA())</f>
        <v>#N/A</v>
      </c>
      <c r="AU113" s="518" t="e">
        <f ca="1">+IF(AND(ISNUMBER(OFFSET('Sanitation Data'!$I$4,0,10*ROW('Sanitation Data'!I107))),'Data Summary'!DJ113="Yes"),100-OFFSET('Sanitation Data'!$I$4,0,10*ROW('Sanitation Data'!I107)),NA())</f>
        <v>#N/A</v>
      </c>
      <c r="AV113" s="518" t="e">
        <f ca="1">+IF(AND(ISNUMBER(OFFSET('Sanitation Data'!$I$6,0,10*ROW('Sanitation Data'!I107))),'Data Summary'!DK113="Yes"),OFFSET('Sanitation Data'!$I$6,0,10*ROW('Sanitation Data'!I107)),NA())</f>
        <v>#N/A</v>
      </c>
      <c r="AW113" s="518" t="e">
        <f ca="1">+IF(AND(ISNUMBER(OFFSET('Sanitation Data'!$I$10,0,10*ROW('Sanitation Data'!I107))),'Data Summary'!DL113="Yes"),OFFSET('Sanitation Data'!$I$10,0,10*ROW('Sanitation Data'!I107)),NA())</f>
        <v>#N/A</v>
      </c>
      <c r="AX113" s="518" t="e">
        <f ca="1">+IF(AND(ISNUMBER(OFFSET('Sanitation Data'!$I$11,0,10*ROW('Sanitation Data'!I107))),'Data Summary'!DM113="Yes"),OFFSET('Sanitation Data'!$I$11,0,10*ROW('Sanitation Data'!I107)),NA())</f>
        <v>#N/A</v>
      </c>
      <c r="AY113" s="518" t="e">
        <f ca="1">+IF(AND(ISNUMBER(OFFSET('Sanitation Data'!$I$12,0,10*ROW('Sanitation Data'!I107))),'Data Summary'!DN113="Yes"),OFFSET('Sanitation Data'!$I$12,0,10*ROW('Sanitation Data'!I107)),NA())</f>
        <v>#N/A</v>
      </c>
      <c r="AZ113" s="519" t="e">
        <f ca="1">+IF(AND(ISNUMBER(OFFSET('Hygiene Data'!$D$5,0,10*ROW('Hygiene Data'!D107))),'Data Summary'!DO113="Yes"),OFFSET('Hygiene Data'!$D$5,0,10*ROW('Hygiene Data'!D107)),NA())</f>
        <v>#N/A</v>
      </c>
      <c r="BA113" s="519" t="e">
        <f ca="1">+IF(AND(ISNUMBER(OFFSET('Hygiene Data'!$D$7,0,10*ROW('Hygiene Data'!D107))),'Data Summary'!DP113="Yes"),OFFSET('Hygiene Data'!$D$7,0,10*ROW('Hygiene Data'!D107)),NA())</f>
        <v>#N/A</v>
      </c>
      <c r="BB113" s="519" t="e">
        <f ca="1">+IF(AND(ISNUMBER(OFFSET('Hygiene Data'!$D$9,0,10*ROW('Hygiene Data'!D107))),'Data Summary'!DQ113="Yes"),OFFSET('Hygiene Data'!$D$9,0,10*ROW('Hygiene Data'!D107)),NA())</f>
        <v>#N/A</v>
      </c>
      <c r="BC113" s="519" t="e">
        <f ca="1">+IF(AND(ISNUMBER(OFFSET('Hygiene Data'!$E$5,0,10*ROW('Hygiene Data'!E107))),'Data Summary'!DR113="Yes"),OFFSET('Hygiene Data'!$E$5,0,10*ROW('Hygiene Data'!E107)),NA())</f>
        <v>#N/A</v>
      </c>
      <c r="BD113" s="519" t="e">
        <f ca="1">+IF(AND(ISNUMBER(OFFSET('Hygiene Data'!$E$7,0,10*ROW('Hygiene Data'!E107))),'Data Summary'!DS113="Yes"),OFFSET('Hygiene Data'!$E$7,0,10*ROW('Hygiene Data'!E107)),NA())</f>
        <v>#N/A</v>
      </c>
      <c r="BE113" s="519" t="e">
        <f ca="1">+IF(AND(ISNUMBER(OFFSET('Hygiene Data'!$E$9,0,10*ROW('Hygiene Data'!E107))),'Data Summary'!DT113="Yes"),OFFSET('Hygiene Data'!$E$9,0,10*ROW('Hygiene Data'!E107)),NA())</f>
        <v>#N/A</v>
      </c>
      <c r="BF113" s="519" t="e">
        <f ca="1">+IF(AND(ISNUMBER(OFFSET('Hygiene Data'!$F$5,0,10*ROW('Hygiene Data'!F107))),'Data Summary'!DU113="Yes"),OFFSET('Hygiene Data'!$F$5,0,10*ROW('Hygiene Data'!F107)),NA())</f>
        <v>#N/A</v>
      </c>
      <c r="BG113" s="519" t="e">
        <f ca="1">+IF(AND(ISNUMBER(OFFSET('Hygiene Data'!$F$7,0,10*ROW('Hygiene Data'!F107))),'Data Summary'!DV113="Yes"),OFFSET('Hygiene Data'!$F$7,0,10*ROW('Hygiene Data'!F107)),NA())</f>
        <v>#N/A</v>
      </c>
      <c r="BH113" s="519" t="e">
        <f ca="1">+IF(AND(ISNUMBER(OFFSET('Hygiene Data'!$F$9,0,10*ROW('Hygiene Data'!F107))),'Data Summary'!DW113="Yes"),OFFSET('Hygiene Data'!$F$9,0,10*ROW('Hygiene Data'!F107)),NA())</f>
        <v>#N/A</v>
      </c>
      <c r="BI113" s="519" t="e">
        <f ca="1">+IF(AND(ISNUMBER(OFFSET('Hygiene Data'!$G$5,0,10*ROW('Hygiene Data'!G107))),'Data Summary'!DX113="Yes"),OFFSET('Hygiene Data'!$G$5,0,10*ROW('Hygiene Data'!G107)),NA())</f>
        <v>#N/A</v>
      </c>
      <c r="BJ113" s="519" t="e">
        <f ca="1">+IF(AND(ISNUMBER(OFFSET('Hygiene Data'!$G$7,0,10*ROW('Hygiene Data'!G107))),'Data Summary'!DY113="Yes"),OFFSET('Hygiene Data'!$G$7,0,10*ROW('Hygiene Data'!G107)),NA())</f>
        <v>#N/A</v>
      </c>
      <c r="BK113" s="519" t="e">
        <f ca="1">+IF(AND(ISNUMBER(OFFSET('Hygiene Data'!$G$9,0,10*ROW('Hygiene Data'!G107))),'Data Summary'!DZ113="Yes"),OFFSET('Hygiene Data'!$G$9,0,10*ROW('Hygiene Data'!G107)),NA())</f>
        <v>#N/A</v>
      </c>
      <c r="BL113" s="519" t="e">
        <f ca="1">+IF(AND(ISNUMBER(OFFSET('Hygiene Data'!$H$5,0,10*ROW('Hygiene Data'!H107))),'Data Summary'!EA113="Yes"),OFFSET('Hygiene Data'!$H$5,0,10*ROW('Hygiene Data'!H107)),NA())</f>
        <v>#N/A</v>
      </c>
      <c r="BM113" s="519" t="e">
        <f ca="1">+IF(AND(ISNUMBER(OFFSET('Hygiene Data'!$H$7,0,10*ROW('Hygiene Data'!H107))),'Data Summary'!EB113="Yes"),OFFSET('Hygiene Data'!$H$7,0,10*ROW('Hygiene Data'!H107)),NA())</f>
        <v>#N/A</v>
      </c>
      <c r="BN113" s="519" t="e">
        <f ca="1">+IF(AND(ISNUMBER(OFFSET('Hygiene Data'!$H$9,0,10*ROW('Hygiene Data'!H107))),'Data Summary'!EC113="Yes"),OFFSET('Hygiene Data'!$H$9,0,10*ROW('Hygiene Data'!H107)),NA())</f>
        <v>#N/A</v>
      </c>
      <c r="BO113" s="519" t="e">
        <f ca="1">+IF(AND(ISNUMBER(OFFSET('Hygiene Data'!$I$5,0,10*ROW('Hygiene Data'!I107))),'Data Summary'!ED113="Yes"),OFFSET('Hygiene Data'!$I$5,0,10*ROW('Hygiene Data'!I107)),NA())</f>
        <v>#N/A</v>
      </c>
      <c r="BP113" s="519" t="e">
        <f ca="1">+IF(AND(ISNUMBER(OFFSET('Hygiene Data'!$I$7,0,10*ROW('Hygiene Data'!I107))),'Data Summary'!EE113="Yes"),OFFSET('Hygiene Data'!$I$7,0,10*ROW('Hygiene Data'!I107)),NA())</f>
        <v>#N/A</v>
      </c>
      <c r="BQ113" s="519" t="e">
        <f ca="1">+IF(AND(ISNUMBER(OFFSET('Hygiene Data'!$I$9,0,10*ROW('Hygiene Data'!I107))),'Data Summary'!EF113="Yes"),OFFSET('Hygiene Data'!$I$9,0,10*ROW('Hygiene Data'!I107)),NA())</f>
        <v>#N/A</v>
      </c>
    </row>
    <row r="114" spans="1:69" x14ac:dyDescent="0.25">
      <c r="A114" s="515" t="e">
        <f ca="1">+RIGHT('Data Summary'!A114,LEN('Data Summary'!A114)-9)</f>
        <v>#VALUE!</v>
      </c>
      <c r="B114" s="489" t="str">
        <f ca="1">+IF(ISTEXT('Data Summary'!B114),'Data Summary'!B114,"")</f>
        <v/>
      </c>
      <c r="C114" s="516" t="e">
        <f ca="1">+VALUE('Data Summary'!C114)</f>
        <v>#VALUE!</v>
      </c>
      <c r="D114" s="517" t="e">
        <f ca="1">+IF(AND(ISNUMBER(OFFSET('Water Data'!$D$4,0,10*ROW('Water Data'!D108))),'Data Summary'!BS114="Yes"),100-OFFSET('Water Data'!$D$4,0,10*ROW('Water Data'!D108)),NA())</f>
        <v>#N/A</v>
      </c>
      <c r="E114" s="517" t="e">
        <f ca="1">+IF(AND(ISNUMBER(OFFSET('Water Data'!$D$6,0,10*ROW('Water Data'!D108))),'Data Summary'!BT114="Yes"),OFFSET('Water Data'!$D$6,0,10*ROW('Water Data'!D108)),NA())</f>
        <v>#N/A</v>
      </c>
      <c r="F114" s="517" t="e">
        <f ca="1">+IF(AND(ISNUMBER(OFFSET('Water Data'!$D$9,0,10*ROW('Water Data'!D108))),'Data Summary'!BU114="Yes"),OFFSET('Water Data'!$D$9,0,10*ROW('Water Data'!D108)),NA())</f>
        <v>#N/A</v>
      </c>
      <c r="G114" s="517" t="e">
        <f ca="1">+IF(AND(ISNUMBER(OFFSET('Water Data'!$E$4,0,10*ROW('Water Data'!E108))),'Data Summary'!BV114="Yes"),100-OFFSET('Water Data'!$E$4,0,10*ROW('Water Data'!E108)),NA())</f>
        <v>#N/A</v>
      </c>
      <c r="H114" s="517" t="e">
        <f ca="1">+IF(AND(ISNUMBER(OFFSET('Water Data'!$E$6,0,10*ROW('Water Data'!E108))),'Data Summary'!BW114="Yes"),OFFSET('Water Data'!$E$6,0,10*ROW('Water Data'!E108)),NA())</f>
        <v>#N/A</v>
      </c>
      <c r="I114" s="517" t="e">
        <f ca="1">+IF(AND(ISNUMBER(OFFSET('Water Data'!$E$9,0,10*ROW('Water Data'!E108))),'Data Summary'!BX114="Yes"),OFFSET('Water Data'!$E$9,0,10*ROW('Water Data'!E108)),NA())</f>
        <v>#N/A</v>
      </c>
      <c r="J114" s="517" t="e">
        <f ca="1">+IF(AND(ISNUMBER(OFFSET('Water Data'!$F$4,0,10*ROW('Water Data'!F108))),'Data Summary'!BY114="Yes"),100-OFFSET('Water Data'!$F$4,0,10*ROW('Water Data'!F108)),NA())</f>
        <v>#N/A</v>
      </c>
      <c r="K114" s="517" t="e">
        <f ca="1">+IF(AND(ISNUMBER(OFFSET('Water Data'!$F$6,0,10*ROW('Water Data'!F108))),'Data Summary'!BZ114="Yes"),OFFSET('Water Data'!$F$6,0,10*ROW('Water Data'!F108)),NA())</f>
        <v>#N/A</v>
      </c>
      <c r="L114" s="517" t="e">
        <f ca="1">+IF(AND(ISNUMBER(OFFSET('Water Data'!$F$9,0,10*ROW('Water Data'!F108))),'Data Summary'!CA114="Yes"),OFFSET('Water Data'!$F$9,0,10*ROW('Water Data'!F108)),NA())</f>
        <v>#N/A</v>
      </c>
      <c r="M114" s="517" t="e">
        <f ca="1">+IF(AND(ISNUMBER(OFFSET('Water Data'!$G$4,0,10*ROW('Water Data'!G108))),'Data Summary'!CB114="Yes"),100-OFFSET('Water Data'!$G$4,0,10*ROW('Water Data'!G108)),NA())</f>
        <v>#N/A</v>
      </c>
      <c r="N114" s="517" t="e">
        <f ca="1">+IF(AND(ISNUMBER(OFFSET('Water Data'!$G$6,0,10*ROW('Water Data'!G108))),'Data Summary'!CC114="Yes"),OFFSET('Water Data'!$G$6,0,10*ROW('Water Data'!G108)),NA())</f>
        <v>#N/A</v>
      </c>
      <c r="O114" s="517" t="e">
        <f ca="1">+IF(AND(ISNUMBER(OFFSET('Water Data'!$G$9,0,10*ROW('Water Data'!G108))),'Data Summary'!CD114="Yes"),OFFSET('Water Data'!$G$9,0,10*ROW('Water Data'!G108)),NA())</f>
        <v>#N/A</v>
      </c>
      <c r="P114" s="517" t="e">
        <f ca="1">+IF(AND(ISNUMBER(OFFSET('Water Data'!$H$4,0,10*ROW('Water Data'!H108))),'Data Summary'!CE114="Yes"),100-OFFSET('Water Data'!$H$4,0,10*ROW('Water Data'!H108)),NA())</f>
        <v>#N/A</v>
      </c>
      <c r="Q114" s="517" t="e">
        <f ca="1">+IF(AND(ISNUMBER(OFFSET('Water Data'!$H$6,0,10*ROW('Water Data'!H108))),'Data Summary'!CF114="Yes"),OFFSET('Water Data'!$H$6,0,10*ROW('Water Data'!H108)),NA())</f>
        <v>#N/A</v>
      </c>
      <c r="R114" s="517" t="e">
        <f ca="1">+IF(AND(ISNUMBER(OFFSET('Water Data'!$H$9,0,10*ROW('Water Data'!H108))),'Data Summary'!CG114="Yes"),OFFSET('Water Data'!$H$9,0,10*ROW('Water Data'!H108)),NA())</f>
        <v>#N/A</v>
      </c>
      <c r="S114" s="517" t="e">
        <f ca="1">+IF(AND(ISNUMBER(OFFSET('Water Data'!$I$4,0,10*ROW('Water Data'!I108))),'Data Summary'!CH114="Yes"),100-OFFSET('Water Data'!$I$4,0,10*ROW('Water Data'!I108)),NA())</f>
        <v>#N/A</v>
      </c>
      <c r="T114" s="517" t="e">
        <f ca="1">+IF(AND(ISNUMBER(OFFSET('Water Data'!$I$6,0,10*ROW('Water Data'!I108))),'Data Summary'!CI114="Yes"),OFFSET('Water Data'!$I$6,0,10*ROW('Water Data'!I108)),NA())</f>
        <v>#N/A</v>
      </c>
      <c r="U114" s="517" t="e">
        <f ca="1">+IF(AND(ISNUMBER(OFFSET('Water Data'!$I$9,0,10*ROW('Water Data'!I108))),'Data Summary'!CJ114="Yes"),OFFSET('Water Data'!$I$9,0,10*ROW('Water Data'!I108)),NA())</f>
        <v>#N/A</v>
      </c>
      <c r="V114" s="518" t="e">
        <f ca="1">+IF(AND(ISNUMBER(OFFSET('Sanitation Data'!$D$4,0,10*ROW('Sanitation Data'!D108))),'Data Summary'!CK114="Yes"),100-OFFSET('Sanitation Data'!$D$4,0,10*ROW('Sanitation Data'!D108)),NA())</f>
        <v>#N/A</v>
      </c>
      <c r="W114" s="518" t="e">
        <f ca="1">+IF(AND(ISNUMBER(OFFSET('Sanitation Data'!$D$6,0,10*ROW('Sanitation Data'!D108))),'Data Summary'!CL114="Yes"),OFFSET('Sanitation Data'!$D$6,0,10*ROW('Sanitation Data'!D108)),NA())</f>
        <v>#N/A</v>
      </c>
      <c r="X114" s="518" t="e">
        <f ca="1">+IF(AND(ISNUMBER(OFFSET('Sanitation Data'!$D$10,0,10*ROW('Sanitation Data'!D108))),'Data Summary'!CM114="Yes"),OFFSET('Sanitation Data'!$D$10,0,10*ROW('Sanitation Data'!D108)),NA())</f>
        <v>#N/A</v>
      </c>
      <c r="Y114" s="518" t="e">
        <f ca="1">+IF(AND(ISNUMBER(OFFSET('Sanitation Data'!$D$11,0,10*ROW('Sanitation Data'!D108))),'Data Summary'!CN114="Yes"),OFFSET('Sanitation Data'!$D$11,0,10*ROW('Sanitation Data'!D108)),NA())</f>
        <v>#N/A</v>
      </c>
      <c r="Z114" s="518" t="e">
        <f ca="1">+IF(AND(ISNUMBER(OFFSET('Sanitation Data'!$D$12,0,10*ROW('Sanitation Data'!D108))),'Data Summary'!CO114="Yes"),OFFSET('Sanitation Data'!$D$12,0,10*ROW('Sanitation Data'!D108)),NA())</f>
        <v>#N/A</v>
      </c>
      <c r="AA114" s="518" t="e">
        <f ca="1">+IF(AND(ISNUMBER(OFFSET('Sanitation Data'!$E$4,0,10*ROW('Sanitation Data'!E108))),'Data Summary'!CP114="Yes"),100-OFFSET('Sanitation Data'!$E$4,0,10*ROW('Sanitation Data'!E108)),NA())</f>
        <v>#N/A</v>
      </c>
      <c r="AB114" s="518" t="e">
        <f ca="1">+IF(AND(ISNUMBER(OFFSET('Sanitation Data'!$E$6,0,10*ROW('Sanitation Data'!E108))),'Data Summary'!CQ114="Yes"),OFFSET('Sanitation Data'!$E$6,0,10*ROW('Sanitation Data'!E108)),NA())</f>
        <v>#N/A</v>
      </c>
      <c r="AC114" s="518" t="e">
        <f ca="1">+IF(AND(ISNUMBER(OFFSET('Sanitation Data'!$E$10,0,10*ROW('Sanitation Data'!E108))),'Data Summary'!CR114="Yes"),OFFSET('Sanitation Data'!$E$10,0,10*ROW('Sanitation Data'!E108)),NA())</f>
        <v>#N/A</v>
      </c>
      <c r="AD114" s="518" t="e">
        <f ca="1">+IF(AND(ISNUMBER(OFFSET('Sanitation Data'!$E$11,0,10*ROW('Sanitation Data'!E108))),'Data Summary'!CS114="Yes"),OFFSET('Sanitation Data'!$E$11,0,10*ROW('Sanitation Data'!E108)),NA())</f>
        <v>#N/A</v>
      </c>
      <c r="AE114" s="518" t="e">
        <f ca="1">+IF(AND(ISNUMBER(OFFSET('Sanitation Data'!$E$12,0,10*ROW('Sanitation Data'!E108))),'Data Summary'!CT114="Yes"),OFFSET('Sanitation Data'!$E$12,0,10*ROW('Sanitation Data'!E108)),NA())</f>
        <v>#N/A</v>
      </c>
      <c r="AF114" s="518" t="e">
        <f ca="1">+IF(AND(ISNUMBER(OFFSET('Sanitation Data'!$F$4,0,10*ROW('Sanitation Data'!F108))),'Data Summary'!CU114="Yes"),100-OFFSET('Sanitation Data'!$F$4,0,10*ROW('Sanitation Data'!F108)),NA())</f>
        <v>#N/A</v>
      </c>
      <c r="AG114" s="518" t="e">
        <f ca="1">+IF(AND(ISNUMBER(OFFSET('Sanitation Data'!$F$6,0,10*ROW('Sanitation Data'!F108))),'Data Summary'!CV114="Yes"),OFFSET('Sanitation Data'!$F$6,0,10*ROW('Sanitation Data'!F108)),NA())</f>
        <v>#N/A</v>
      </c>
      <c r="AH114" s="518" t="e">
        <f ca="1">+IF(AND(ISNUMBER(OFFSET('Sanitation Data'!$F$10,0,10*ROW('Sanitation Data'!F108))),'Data Summary'!CW114="Yes"),OFFSET('Sanitation Data'!$F$10,0,10*ROW('Sanitation Data'!F108)),NA())</f>
        <v>#N/A</v>
      </c>
      <c r="AI114" s="518" t="e">
        <f ca="1">+IF(AND(ISNUMBER(OFFSET('Sanitation Data'!$F$11,0,10*ROW('Sanitation Data'!F108))),'Data Summary'!CX114="Yes"),OFFSET('Sanitation Data'!$F$11,0,10*ROW('Sanitation Data'!F108)),NA())</f>
        <v>#N/A</v>
      </c>
      <c r="AJ114" s="518" t="e">
        <f ca="1">+IF(AND(ISNUMBER(OFFSET('Sanitation Data'!$F$12,0,10*ROW('Sanitation Data'!F108))),'Data Summary'!CY114="Yes"),OFFSET('Sanitation Data'!$F$12,0,10*ROW('Sanitation Data'!F108)),NA())</f>
        <v>#N/A</v>
      </c>
      <c r="AK114" s="518" t="e">
        <f ca="1">+IF(AND(ISNUMBER(OFFSET('Sanitation Data'!$G$4,0,10*ROW('Sanitation Data'!G108))),'Data Summary'!CZ114="Yes"),100-OFFSET('Sanitation Data'!$G$4,0,10*ROW('Sanitation Data'!G108)),NA())</f>
        <v>#N/A</v>
      </c>
      <c r="AL114" s="518" t="e">
        <f ca="1">+IF(AND(ISNUMBER(OFFSET('Sanitation Data'!$G$6,0,10*ROW('Sanitation Data'!G108))),'Data Summary'!DA114="Yes"),OFFSET('Sanitation Data'!$G$6,0,10*ROW('Sanitation Data'!G108)),NA())</f>
        <v>#N/A</v>
      </c>
      <c r="AM114" s="518" t="e">
        <f ca="1">+IF(AND(ISNUMBER(OFFSET('Sanitation Data'!$G$10,0,10*ROW('Sanitation Data'!G108))),'Data Summary'!DB114="Yes"),OFFSET('Sanitation Data'!$G$10,0,10*ROW('Sanitation Data'!G108)),NA())</f>
        <v>#N/A</v>
      </c>
      <c r="AN114" s="518" t="e">
        <f ca="1">+IF(AND(ISNUMBER(OFFSET('Sanitation Data'!$G$11,0,10*ROW('Sanitation Data'!G108))),'Data Summary'!DC114="Yes"),OFFSET('Sanitation Data'!$G$11,0,10*ROW('Sanitation Data'!G108)),NA())</f>
        <v>#N/A</v>
      </c>
      <c r="AO114" s="518" t="e">
        <f ca="1">+IF(AND(ISNUMBER(OFFSET('Sanitation Data'!$G$12,0,10*ROW('Sanitation Data'!G108))),'Data Summary'!DD114="Yes"),OFFSET('Sanitation Data'!$G$12,0,10*ROW('Sanitation Data'!G108)),NA())</f>
        <v>#N/A</v>
      </c>
      <c r="AP114" s="518" t="e">
        <f ca="1">+IF(AND(ISNUMBER(OFFSET('Sanitation Data'!$H$4,0,10*ROW('Sanitation Data'!H108))),'Data Summary'!DE114="Yes"),100-OFFSET('Sanitation Data'!$H$4,0,10*ROW('Sanitation Data'!H108)),NA())</f>
        <v>#N/A</v>
      </c>
      <c r="AQ114" s="518" t="e">
        <f ca="1">+IF(AND(ISNUMBER(OFFSET('Sanitation Data'!$H$6,0,10*ROW('Sanitation Data'!H108))),'Data Summary'!DF114="Yes"),OFFSET('Sanitation Data'!$H$6,0,10*ROW('Sanitation Data'!H108)),NA())</f>
        <v>#N/A</v>
      </c>
      <c r="AR114" s="518" t="e">
        <f ca="1">+IF(AND(ISNUMBER(OFFSET('Sanitation Data'!$H$10,0,10*ROW('Sanitation Data'!H108))),'Data Summary'!DG114="Yes"),OFFSET('Sanitation Data'!$H$10,0,10*ROW('Sanitation Data'!H108)),NA())</f>
        <v>#N/A</v>
      </c>
      <c r="AS114" s="518" t="e">
        <f ca="1">+IF(AND(ISNUMBER(OFFSET('Sanitation Data'!$H$11,0,10*ROW('Sanitation Data'!H108))),'Data Summary'!DH114="Yes"),OFFSET('Sanitation Data'!$H$11,0,10*ROW('Sanitation Data'!H108)),NA())</f>
        <v>#N/A</v>
      </c>
      <c r="AT114" s="518" t="e">
        <f ca="1">+IF(AND(ISNUMBER(OFFSET('Sanitation Data'!$H$12,0,10*ROW('Sanitation Data'!H108))),'Data Summary'!DI114="Yes"),OFFSET('Sanitation Data'!$H$12,0,10*ROW('Sanitation Data'!H108)),NA())</f>
        <v>#N/A</v>
      </c>
      <c r="AU114" s="518" t="e">
        <f ca="1">+IF(AND(ISNUMBER(OFFSET('Sanitation Data'!$I$4,0,10*ROW('Sanitation Data'!I108))),'Data Summary'!DJ114="Yes"),100-OFFSET('Sanitation Data'!$I$4,0,10*ROW('Sanitation Data'!I108)),NA())</f>
        <v>#N/A</v>
      </c>
      <c r="AV114" s="518" t="e">
        <f ca="1">+IF(AND(ISNUMBER(OFFSET('Sanitation Data'!$I$6,0,10*ROW('Sanitation Data'!I108))),'Data Summary'!DK114="Yes"),OFFSET('Sanitation Data'!$I$6,0,10*ROW('Sanitation Data'!I108)),NA())</f>
        <v>#N/A</v>
      </c>
      <c r="AW114" s="518" t="e">
        <f ca="1">+IF(AND(ISNUMBER(OFFSET('Sanitation Data'!$I$10,0,10*ROW('Sanitation Data'!I108))),'Data Summary'!DL114="Yes"),OFFSET('Sanitation Data'!$I$10,0,10*ROW('Sanitation Data'!I108)),NA())</f>
        <v>#N/A</v>
      </c>
      <c r="AX114" s="518" t="e">
        <f ca="1">+IF(AND(ISNUMBER(OFFSET('Sanitation Data'!$I$11,0,10*ROW('Sanitation Data'!I108))),'Data Summary'!DM114="Yes"),OFFSET('Sanitation Data'!$I$11,0,10*ROW('Sanitation Data'!I108)),NA())</f>
        <v>#N/A</v>
      </c>
      <c r="AY114" s="518" t="e">
        <f ca="1">+IF(AND(ISNUMBER(OFFSET('Sanitation Data'!$I$12,0,10*ROW('Sanitation Data'!I108))),'Data Summary'!DN114="Yes"),OFFSET('Sanitation Data'!$I$12,0,10*ROW('Sanitation Data'!I108)),NA())</f>
        <v>#N/A</v>
      </c>
      <c r="AZ114" s="519" t="e">
        <f ca="1">+IF(AND(ISNUMBER(OFFSET('Hygiene Data'!$D$5,0,10*ROW('Hygiene Data'!D108))),'Data Summary'!DO114="Yes"),OFFSET('Hygiene Data'!$D$5,0,10*ROW('Hygiene Data'!D108)),NA())</f>
        <v>#N/A</v>
      </c>
      <c r="BA114" s="519" t="e">
        <f ca="1">+IF(AND(ISNUMBER(OFFSET('Hygiene Data'!$D$7,0,10*ROW('Hygiene Data'!D108))),'Data Summary'!DP114="Yes"),OFFSET('Hygiene Data'!$D$7,0,10*ROW('Hygiene Data'!D108)),NA())</f>
        <v>#N/A</v>
      </c>
      <c r="BB114" s="519" t="e">
        <f ca="1">+IF(AND(ISNUMBER(OFFSET('Hygiene Data'!$D$9,0,10*ROW('Hygiene Data'!D108))),'Data Summary'!DQ114="Yes"),OFFSET('Hygiene Data'!$D$9,0,10*ROW('Hygiene Data'!D108)),NA())</f>
        <v>#N/A</v>
      </c>
      <c r="BC114" s="519" t="e">
        <f ca="1">+IF(AND(ISNUMBER(OFFSET('Hygiene Data'!$E$5,0,10*ROW('Hygiene Data'!E108))),'Data Summary'!DR114="Yes"),OFFSET('Hygiene Data'!$E$5,0,10*ROW('Hygiene Data'!E108)),NA())</f>
        <v>#N/A</v>
      </c>
      <c r="BD114" s="519" t="e">
        <f ca="1">+IF(AND(ISNUMBER(OFFSET('Hygiene Data'!$E$7,0,10*ROW('Hygiene Data'!E108))),'Data Summary'!DS114="Yes"),OFFSET('Hygiene Data'!$E$7,0,10*ROW('Hygiene Data'!E108)),NA())</f>
        <v>#N/A</v>
      </c>
      <c r="BE114" s="519" t="e">
        <f ca="1">+IF(AND(ISNUMBER(OFFSET('Hygiene Data'!$E$9,0,10*ROW('Hygiene Data'!E108))),'Data Summary'!DT114="Yes"),OFFSET('Hygiene Data'!$E$9,0,10*ROW('Hygiene Data'!E108)),NA())</f>
        <v>#N/A</v>
      </c>
      <c r="BF114" s="519" t="e">
        <f ca="1">+IF(AND(ISNUMBER(OFFSET('Hygiene Data'!$F$5,0,10*ROW('Hygiene Data'!F108))),'Data Summary'!DU114="Yes"),OFFSET('Hygiene Data'!$F$5,0,10*ROW('Hygiene Data'!F108)),NA())</f>
        <v>#N/A</v>
      </c>
      <c r="BG114" s="519" t="e">
        <f ca="1">+IF(AND(ISNUMBER(OFFSET('Hygiene Data'!$F$7,0,10*ROW('Hygiene Data'!F108))),'Data Summary'!DV114="Yes"),OFFSET('Hygiene Data'!$F$7,0,10*ROW('Hygiene Data'!F108)),NA())</f>
        <v>#N/A</v>
      </c>
      <c r="BH114" s="519" t="e">
        <f ca="1">+IF(AND(ISNUMBER(OFFSET('Hygiene Data'!$F$9,0,10*ROW('Hygiene Data'!F108))),'Data Summary'!DW114="Yes"),OFFSET('Hygiene Data'!$F$9,0,10*ROW('Hygiene Data'!F108)),NA())</f>
        <v>#N/A</v>
      </c>
      <c r="BI114" s="519" t="e">
        <f ca="1">+IF(AND(ISNUMBER(OFFSET('Hygiene Data'!$G$5,0,10*ROW('Hygiene Data'!G108))),'Data Summary'!DX114="Yes"),OFFSET('Hygiene Data'!$G$5,0,10*ROW('Hygiene Data'!G108)),NA())</f>
        <v>#N/A</v>
      </c>
      <c r="BJ114" s="519" t="e">
        <f ca="1">+IF(AND(ISNUMBER(OFFSET('Hygiene Data'!$G$7,0,10*ROW('Hygiene Data'!G108))),'Data Summary'!DY114="Yes"),OFFSET('Hygiene Data'!$G$7,0,10*ROW('Hygiene Data'!G108)),NA())</f>
        <v>#N/A</v>
      </c>
      <c r="BK114" s="519" t="e">
        <f ca="1">+IF(AND(ISNUMBER(OFFSET('Hygiene Data'!$G$9,0,10*ROW('Hygiene Data'!G108))),'Data Summary'!DZ114="Yes"),OFFSET('Hygiene Data'!$G$9,0,10*ROW('Hygiene Data'!G108)),NA())</f>
        <v>#N/A</v>
      </c>
      <c r="BL114" s="519" t="e">
        <f ca="1">+IF(AND(ISNUMBER(OFFSET('Hygiene Data'!$H$5,0,10*ROW('Hygiene Data'!H108))),'Data Summary'!EA114="Yes"),OFFSET('Hygiene Data'!$H$5,0,10*ROW('Hygiene Data'!H108)),NA())</f>
        <v>#N/A</v>
      </c>
      <c r="BM114" s="519" t="e">
        <f ca="1">+IF(AND(ISNUMBER(OFFSET('Hygiene Data'!$H$7,0,10*ROW('Hygiene Data'!H108))),'Data Summary'!EB114="Yes"),OFFSET('Hygiene Data'!$H$7,0,10*ROW('Hygiene Data'!H108)),NA())</f>
        <v>#N/A</v>
      </c>
      <c r="BN114" s="519" t="e">
        <f ca="1">+IF(AND(ISNUMBER(OFFSET('Hygiene Data'!$H$9,0,10*ROW('Hygiene Data'!H108))),'Data Summary'!EC114="Yes"),OFFSET('Hygiene Data'!$H$9,0,10*ROW('Hygiene Data'!H108)),NA())</f>
        <v>#N/A</v>
      </c>
      <c r="BO114" s="519" t="e">
        <f ca="1">+IF(AND(ISNUMBER(OFFSET('Hygiene Data'!$I$5,0,10*ROW('Hygiene Data'!I108))),'Data Summary'!ED114="Yes"),OFFSET('Hygiene Data'!$I$5,0,10*ROW('Hygiene Data'!I108)),NA())</f>
        <v>#N/A</v>
      </c>
      <c r="BP114" s="519" t="e">
        <f ca="1">+IF(AND(ISNUMBER(OFFSET('Hygiene Data'!$I$7,0,10*ROW('Hygiene Data'!I108))),'Data Summary'!EE114="Yes"),OFFSET('Hygiene Data'!$I$7,0,10*ROW('Hygiene Data'!I108)),NA())</f>
        <v>#N/A</v>
      </c>
      <c r="BQ114" s="519" t="e">
        <f ca="1">+IF(AND(ISNUMBER(OFFSET('Hygiene Data'!$I$9,0,10*ROW('Hygiene Data'!I108))),'Data Summary'!EF114="Yes"),OFFSET('Hygiene Data'!$I$9,0,10*ROW('Hygiene Data'!I108)),NA())</f>
        <v>#N/A</v>
      </c>
    </row>
    <row r="115" spans="1:69" x14ac:dyDescent="0.25">
      <c r="A115" s="515" t="e">
        <f ca="1">+RIGHT('Data Summary'!A115,LEN('Data Summary'!A115)-9)</f>
        <v>#VALUE!</v>
      </c>
      <c r="B115" s="489" t="str">
        <f ca="1">+IF(ISTEXT('Data Summary'!B115),'Data Summary'!B115,"")</f>
        <v/>
      </c>
      <c r="C115" s="516" t="e">
        <f ca="1">+VALUE('Data Summary'!C115)</f>
        <v>#VALUE!</v>
      </c>
      <c r="D115" s="517" t="e">
        <f ca="1">+IF(AND(ISNUMBER(OFFSET('Water Data'!$D$4,0,10*ROW('Water Data'!D109))),'Data Summary'!BS115="Yes"),100-OFFSET('Water Data'!$D$4,0,10*ROW('Water Data'!D109)),NA())</f>
        <v>#N/A</v>
      </c>
      <c r="E115" s="517" t="e">
        <f ca="1">+IF(AND(ISNUMBER(OFFSET('Water Data'!$D$6,0,10*ROW('Water Data'!D109))),'Data Summary'!BT115="Yes"),OFFSET('Water Data'!$D$6,0,10*ROW('Water Data'!D109)),NA())</f>
        <v>#N/A</v>
      </c>
      <c r="F115" s="517" t="e">
        <f ca="1">+IF(AND(ISNUMBER(OFFSET('Water Data'!$D$9,0,10*ROW('Water Data'!D109))),'Data Summary'!BU115="Yes"),OFFSET('Water Data'!$D$9,0,10*ROW('Water Data'!D109)),NA())</f>
        <v>#N/A</v>
      </c>
      <c r="G115" s="517" t="e">
        <f ca="1">+IF(AND(ISNUMBER(OFFSET('Water Data'!$E$4,0,10*ROW('Water Data'!E109))),'Data Summary'!BV115="Yes"),100-OFFSET('Water Data'!$E$4,0,10*ROW('Water Data'!E109)),NA())</f>
        <v>#N/A</v>
      </c>
      <c r="H115" s="517" t="e">
        <f ca="1">+IF(AND(ISNUMBER(OFFSET('Water Data'!$E$6,0,10*ROW('Water Data'!E109))),'Data Summary'!BW115="Yes"),OFFSET('Water Data'!$E$6,0,10*ROW('Water Data'!E109)),NA())</f>
        <v>#N/A</v>
      </c>
      <c r="I115" s="517" t="e">
        <f ca="1">+IF(AND(ISNUMBER(OFFSET('Water Data'!$E$9,0,10*ROW('Water Data'!E109))),'Data Summary'!BX115="Yes"),OFFSET('Water Data'!$E$9,0,10*ROW('Water Data'!E109)),NA())</f>
        <v>#N/A</v>
      </c>
      <c r="J115" s="517" t="e">
        <f ca="1">+IF(AND(ISNUMBER(OFFSET('Water Data'!$F$4,0,10*ROW('Water Data'!F109))),'Data Summary'!BY115="Yes"),100-OFFSET('Water Data'!$F$4,0,10*ROW('Water Data'!F109)),NA())</f>
        <v>#N/A</v>
      </c>
      <c r="K115" s="517" t="e">
        <f ca="1">+IF(AND(ISNUMBER(OFFSET('Water Data'!$F$6,0,10*ROW('Water Data'!F109))),'Data Summary'!BZ115="Yes"),OFFSET('Water Data'!$F$6,0,10*ROW('Water Data'!F109)),NA())</f>
        <v>#N/A</v>
      </c>
      <c r="L115" s="517" t="e">
        <f ca="1">+IF(AND(ISNUMBER(OFFSET('Water Data'!$F$9,0,10*ROW('Water Data'!F109))),'Data Summary'!CA115="Yes"),OFFSET('Water Data'!$F$9,0,10*ROW('Water Data'!F109)),NA())</f>
        <v>#N/A</v>
      </c>
      <c r="M115" s="517" t="e">
        <f ca="1">+IF(AND(ISNUMBER(OFFSET('Water Data'!$G$4,0,10*ROW('Water Data'!G109))),'Data Summary'!CB115="Yes"),100-OFFSET('Water Data'!$G$4,0,10*ROW('Water Data'!G109)),NA())</f>
        <v>#N/A</v>
      </c>
      <c r="N115" s="517" t="e">
        <f ca="1">+IF(AND(ISNUMBER(OFFSET('Water Data'!$G$6,0,10*ROW('Water Data'!G109))),'Data Summary'!CC115="Yes"),OFFSET('Water Data'!$G$6,0,10*ROW('Water Data'!G109)),NA())</f>
        <v>#N/A</v>
      </c>
      <c r="O115" s="517" t="e">
        <f ca="1">+IF(AND(ISNUMBER(OFFSET('Water Data'!$G$9,0,10*ROW('Water Data'!G109))),'Data Summary'!CD115="Yes"),OFFSET('Water Data'!$G$9,0,10*ROW('Water Data'!G109)),NA())</f>
        <v>#N/A</v>
      </c>
      <c r="P115" s="517" t="e">
        <f ca="1">+IF(AND(ISNUMBER(OFFSET('Water Data'!$H$4,0,10*ROW('Water Data'!H109))),'Data Summary'!CE115="Yes"),100-OFFSET('Water Data'!$H$4,0,10*ROW('Water Data'!H109)),NA())</f>
        <v>#N/A</v>
      </c>
      <c r="Q115" s="517" t="e">
        <f ca="1">+IF(AND(ISNUMBER(OFFSET('Water Data'!$H$6,0,10*ROW('Water Data'!H109))),'Data Summary'!CF115="Yes"),OFFSET('Water Data'!$H$6,0,10*ROW('Water Data'!H109)),NA())</f>
        <v>#N/A</v>
      </c>
      <c r="R115" s="517" t="e">
        <f ca="1">+IF(AND(ISNUMBER(OFFSET('Water Data'!$H$9,0,10*ROW('Water Data'!H109))),'Data Summary'!CG115="Yes"),OFFSET('Water Data'!$H$9,0,10*ROW('Water Data'!H109)),NA())</f>
        <v>#N/A</v>
      </c>
      <c r="S115" s="517" t="e">
        <f ca="1">+IF(AND(ISNUMBER(OFFSET('Water Data'!$I$4,0,10*ROW('Water Data'!I109))),'Data Summary'!CH115="Yes"),100-OFFSET('Water Data'!$I$4,0,10*ROW('Water Data'!I109)),NA())</f>
        <v>#N/A</v>
      </c>
      <c r="T115" s="517" t="e">
        <f ca="1">+IF(AND(ISNUMBER(OFFSET('Water Data'!$I$6,0,10*ROW('Water Data'!I109))),'Data Summary'!CI115="Yes"),OFFSET('Water Data'!$I$6,0,10*ROW('Water Data'!I109)),NA())</f>
        <v>#N/A</v>
      </c>
      <c r="U115" s="517" t="e">
        <f ca="1">+IF(AND(ISNUMBER(OFFSET('Water Data'!$I$9,0,10*ROW('Water Data'!I109))),'Data Summary'!CJ115="Yes"),OFFSET('Water Data'!$I$9,0,10*ROW('Water Data'!I109)),NA())</f>
        <v>#N/A</v>
      </c>
      <c r="V115" s="518" t="e">
        <f ca="1">+IF(AND(ISNUMBER(OFFSET('Sanitation Data'!$D$4,0,10*ROW('Sanitation Data'!D109))),'Data Summary'!CK115="Yes"),100-OFFSET('Sanitation Data'!$D$4,0,10*ROW('Sanitation Data'!D109)),NA())</f>
        <v>#N/A</v>
      </c>
      <c r="W115" s="518" t="e">
        <f ca="1">+IF(AND(ISNUMBER(OFFSET('Sanitation Data'!$D$6,0,10*ROW('Sanitation Data'!D109))),'Data Summary'!CL115="Yes"),OFFSET('Sanitation Data'!$D$6,0,10*ROW('Sanitation Data'!D109)),NA())</f>
        <v>#N/A</v>
      </c>
      <c r="X115" s="518" t="e">
        <f ca="1">+IF(AND(ISNUMBER(OFFSET('Sanitation Data'!$D$10,0,10*ROW('Sanitation Data'!D109))),'Data Summary'!CM115="Yes"),OFFSET('Sanitation Data'!$D$10,0,10*ROW('Sanitation Data'!D109)),NA())</f>
        <v>#N/A</v>
      </c>
      <c r="Y115" s="518" t="e">
        <f ca="1">+IF(AND(ISNUMBER(OFFSET('Sanitation Data'!$D$11,0,10*ROW('Sanitation Data'!D109))),'Data Summary'!CN115="Yes"),OFFSET('Sanitation Data'!$D$11,0,10*ROW('Sanitation Data'!D109)),NA())</f>
        <v>#N/A</v>
      </c>
      <c r="Z115" s="518" t="e">
        <f ca="1">+IF(AND(ISNUMBER(OFFSET('Sanitation Data'!$D$12,0,10*ROW('Sanitation Data'!D109))),'Data Summary'!CO115="Yes"),OFFSET('Sanitation Data'!$D$12,0,10*ROW('Sanitation Data'!D109)),NA())</f>
        <v>#N/A</v>
      </c>
      <c r="AA115" s="518" t="e">
        <f ca="1">+IF(AND(ISNUMBER(OFFSET('Sanitation Data'!$E$4,0,10*ROW('Sanitation Data'!E109))),'Data Summary'!CP115="Yes"),100-OFFSET('Sanitation Data'!$E$4,0,10*ROW('Sanitation Data'!E109)),NA())</f>
        <v>#N/A</v>
      </c>
      <c r="AB115" s="518" t="e">
        <f ca="1">+IF(AND(ISNUMBER(OFFSET('Sanitation Data'!$E$6,0,10*ROW('Sanitation Data'!E109))),'Data Summary'!CQ115="Yes"),OFFSET('Sanitation Data'!$E$6,0,10*ROW('Sanitation Data'!E109)),NA())</f>
        <v>#N/A</v>
      </c>
      <c r="AC115" s="518" t="e">
        <f ca="1">+IF(AND(ISNUMBER(OFFSET('Sanitation Data'!$E$10,0,10*ROW('Sanitation Data'!E109))),'Data Summary'!CR115="Yes"),OFFSET('Sanitation Data'!$E$10,0,10*ROW('Sanitation Data'!E109)),NA())</f>
        <v>#N/A</v>
      </c>
      <c r="AD115" s="518" t="e">
        <f ca="1">+IF(AND(ISNUMBER(OFFSET('Sanitation Data'!$E$11,0,10*ROW('Sanitation Data'!E109))),'Data Summary'!CS115="Yes"),OFFSET('Sanitation Data'!$E$11,0,10*ROW('Sanitation Data'!E109)),NA())</f>
        <v>#N/A</v>
      </c>
      <c r="AE115" s="518" t="e">
        <f ca="1">+IF(AND(ISNUMBER(OFFSET('Sanitation Data'!$E$12,0,10*ROW('Sanitation Data'!E109))),'Data Summary'!CT115="Yes"),OFFSET('Sanitation Data'!$E$12,0,10*ROW('Sanitation Data'!E109)),NA())</f>
        <v>#N/A</v>
      </c>
      <c r="AF115" s="518" t="e">
        <f ca="1">+IF(AND(ISNUMBER(OFFSET('Sanitation Data'!$F$4,0,10*ROW('Sanitation Data'!F109))),'Data Summary'!CU115="Yes"),100-OFFSET('Sanitation Data'!$F$4,0,10*ROW('Sanitation Data'!F109)),NA())</f>
        <v>#N/A</v>
      </c>
      <c r="AG115" s="518" t="e">
        <f ca="1">+IF(AND(ISNUMBER(OFFSET('Sanitation Data'!$F$6,0,10*ROW('Sanitation Data'!F109))),'Data Summary'!CV115="Yes"),OFFSET('Sanitation Data'!$F$6,0,10*ROW('Sanitation Data'!F109)),NA())</f>
        <v>#N/A</v>
      </c>
      <c r="AH115" s="518" t="e">
        <f ca="1">+IF(AND(ISNUMBER(OFFSET('Sanitation Data'!$F$10,0,10*ROW('Sanitation Data'!F109))),'Data Summary'!CW115="Yes"),OFFSET('Sanitation Data'!$F$10,0,10*ROW('Sanitation Data'!F109)),NA())</f>
        <v>#N/A</v>
      </c>
      <c r="AI115" s="518" t="e">
        <f ca="1">+IF(AND(ISNUMBER(OFFSET('Sanitation Data'!$F$11,0,10*ROW('Sanitation Data'!F109))),'Data Summary'!CX115="Yes"),OFFSET('Sanitation Data'!$F$11,0,10*ROW('Sanitation Data'!F109)),NA())</f>
        <v>#N/A</v>
      </c>
      <c r="AJ115" s="518" t="e">
        <f ca="1">+IF(AND(ISNUMBER(OFFSET('Sanitation Data'!$F$12,0,10*ROW('Sanitation Data'!F109))),'Data Summary'!CY115="Yes"),OFFSET('Sanitation Data'!$F$12,0,10*ROW('Sanitation Data'!F109)),NA())</f>
        <v>#N/A</v>
      </c>
      <c r="AK115" s="518" t="e">
        <f ca="1">+IF(AND(ISNUMBER(OFFSET('Sanitation Data'!$G$4,0,10*ROW('Sanitation Data'!G109))),'Data Summary'!CZ115="Yes"),100-OFFSET('Sanitation Data'!$G$4,0,10*ROW('Sanitation Data'!G109)),NA())</f>
        <v>#N/A</v>
      </c>
      <c r="AL115" s="518" t="e">
        <f ca="1">+IF(AND(ISNUMBER(OFFSET('Sanitation Data'!$G$6,0,10*ROW('Sanitation Data'!G109))),'Data Summary'!DA115="Yes"),OFFSET('Sanitation Data'!$G$6,0,10*ROW('Sanitation Data'!G109)),NA())</f>
        <v>#N/A</v>
      </c>
      <c r="AM115" s="518" t="e">
        <f ca="1">+IF(AND(ISNUMBER(OFFSET('Sanitation Data'!$G$10,0,10*ROW('Sanitation Data'!G109))),'Data Summary'!DB115="Yes"),OFFSET('Sanitation Data'!$G$10,0,10*ROW('Sanitation Data'!G109)),NA())</f>
        <v>#N/A</v>
      </c>
      <c r="AN115" s="518" t="e">
        <f ca="1">+IF(AND(ISNUMBER(OFFSET('Sanitation Data'!$G$11,0,10*ROW('Sanitation Data'!G109))),'Data Summary'!DC115="Yes"),OFFSET('Sanitation Data'!$G$11,0,10*ROW('Sanitation Data'!G109)),NA())</f>
        <v>#N/A</v>
      </c>
      <c r="AO115" s="518" t="e">
        <f ca="1">+IF(AND(ISNUMBER(OFFSET('Sanitation Data'!$G$12,0,10*ROW('Sanitation Data'!G109))),'Data Summary'!DD115="Yes"),OFFSET('Sanitation Data'!$G$12,0,10*ROW('Sanitation Data'!G109)),NA())</f>
        <v>#N/A</v>
      </c>
      <c r="AP115" s="518" t="e">
        <f ca="1">+IF(AND(ISNUMBER(OFFSET('Sanitation Data'!$H$4,0,10*ROW('Sanitation Data'!H109))),'Data Summary'!DE115="Yes"),100-OFFSET('Sanitation Data'!$H$4,0,10*ROW('Sanitation Data'!H109)),NA())</f>
        <v>#N/A</v>
      </c>
      <c r="AQ115" s="518" t="e">
        <f ca="1">+IF(AND(ISNUMBER(OFFSET('Sanitation Data'!$H$6,0,10*ROW('Sanitation Data'!H109))),'Data Summary'!DF115="Yes"),OFFSET('Sanitation Data'!$H$6,0,10*ROW('Sanitation Data'!H109)),NA())</f>
        <v>#N/A</v>
      </c>
      <c r="AR115" s="518" t="e">
        <f ca="1">+IF(AND(ISNUMBER(OFFSET('Sanitation Data'!$H$10,0,10*ROW('Sanitation Data'!H109))),'Data Summary'!DG115="Yes"),OFFSET('Sanitation Data'!$H$10,0,10*ROW('Sanitation Data'!H109)),NA())</f>
        <v>#N/A</v>
      </c>
      <c r="AS115" s="518" t="e">
        <f ca="1">+IF(AND(ISNUMBER(OFFSET('Sanitation Data'!$H$11,0,10*ROW('Sanitation Data'!H109))),'Data Summary'!DH115="Yes"),OFFSET('Sanitation Data'!$H$11,0,10*ROW('Sanitation Data'!H109)),NA())</f>
        <v>#N/A</v>
      </c>
      <c r="AT115" s="518" t="e">
        <f ca="1">+IF(AND(ISNUMBER(OFFSET('Sanitation Data'!$H$12,0,10*ROW('Sanitation Data'!H109))),'Data Summary'!DI115="Yes"),OFFSET('Sanitation Data'!$H$12,0,10*ROW('Sanitation Data'!H109)),NA())</f>
        <v>#N/A</v>
      </c>
      <c r="AU115" s="518" t="e">
        <f ca="1">+IF(AND(ISNUMBER(OFFSET('Sanitation Data'!$I$4,0,10*ROW('Sanitation Data'!I109))),'Data Summary'!DJ115="Yes"),100-OFFSET('Sanitation Data'!$I$4,0,10*ROW('Sanitation Data'!I109)),NA())</f>
        <v>#N/A</v>
      </c>
      <c r="AV115" s="518" t="e">
        <f ca="1">+IF(AND(ISNUMBER(OFFSET('Sanitation Data'!$I$6,0,10*ROW('Sanitation Data'!I109))),'Data Summary'!DK115="Yes"),OFFSET('Sanitation Data'!$I$6,0,10*ROW('Sanitation Data'!I109)),NA())</f>
        <v>#N/A</v>
      </c>
      <c r="AW115" s="518" t="e">
        <f ca="1">+IF(AND(ISNUMBER(OFFSET('Sanitation Data'!$I$10,0,10*ROW('Sanitation Data'!I109))),'Data Summary'!DL115="Yes"),OFFSET('Sanitation Data'!$I$10,0,10*ROW('Sanitation Data'!I109)),NA())</f>
        <v>#N/A</v>
      </c>
      <c r="AX115" s="518" t="e">
        <f ca="1">+IF(AND(ISNUMBER(OFFSET('Sanitation Data'!$I$11,0,10*ROW('Sanitation Data'!I109))),'Data Summary'!DM115="Yes"),OFFSET('Sanitation Data'!$I$11,0,10*ROW('Sanitation Data'!I109)),NA())</f>
        <v>#N/A</v>
      </c>
      <c r="AY115" s="518" t="e">
        <f ca="1">+IF(AND(ISNUMBER(OFFSET('Sanitation Data'!$I$12,0,10*ROW('Sanitation Data'!I109))),'Data Summary'!DN115="Yes"),OFFSET('Sanitation Data'!$I$12,0,10*ROW('Sanitation Data'!I109)),NA())</f>
        <v>#N/A</v>
      </c>
      <c r="AZ115" s="519" t="e">
        <f ca="1">+IF(AND(ISNUMBER(OFFSET('Hygiene Data'!$D$5,0,10*ROW('Hygiene Data'!D109))),'Data Summary'!DO115="Yes"),OFFSET('Hygiene Data'!$D$5,0,10*ROW('Hygiene Data'!D109)),NA())</f>
        <v>#N/A</v>
      </c>
      <c r="BA115" s="519" t="e">
        <f ca="1">+IF(AND(ISNUMBER(OFFSET('Hygiene Data'!$D$7,0,10*ROW('Hygiene Data'!D109))),'Data Summary'!DP115="Yes"),OFFSET('Hygiene Data'!$D$7,0,10*ROW('Hygiene Data'!D109)),NA())</f>
        <v>#N/A</v>
      </c>
      <c r="BB115" s="519" t="e">
        <f ca="1">+IF(AND(ISNUMBER(OFFSET('Hygiene Data'!$D$9,0,10*ROW('Hygiene Data'!D109))),'Data Summary'!DQ115="Yes"),OFFSET('Hygiene Data'!$D$9,0,10*ROW('Hygiene Data'!D109)),NA())</f>
        <v>#N/A</v>
      </c>
      <c r="BC115" s="519" t="e">
        <f ca="1">+IF(AND(ISNUMBER(OFFSET('Hygiene Data'!$E$5,0,10*ROW('Hygiene Data'!E109))),'Data Summary'!DR115="Yes"),OFFSET('Hygiene Data'!$E$5,0,10*ROW('Hygiene Data'!E109)),NA())</f>
        <v>#N/A</v>
      </c>
      <c r="BD115" s="519" t="e">
        <f ca="1">+IF(AND(ISNUMBER(OFFSET('Hygiene Data'!$E$7,0,10*ROW('Hygiene Data'!E109))),'Data Summary'!DS115="Yes"),OFFSET('Hygiene Data'!$E$7,0,10*ROW('Hygiene Data'!E109)),NA())</f>
        <v>#N/A</v>
      </c>
      <c r="BE115" s="519" t="e">
        <f ca="1">+IF(AND(ISNUMBER(OFFSET('Hygiene Data'!$E$9,0,10*ROW('Hygiene Data'!E109))),'Data Summary'!DT115="Yes"),OFFSET('Hygiene Data'!$E$9,0,10*ROW('Hygiene Data'!E109)),NA())</f>
        <v>#N/A</v>
      </c>
      <c r="BF115" s="519" t="e">
        <f ca="1">+IF(AND(ISNUMBER(OFFSET('Hygiene Data'!$F$5,0,10*ROW('Hygiene Data'!F109))),'Data Summary'!DU115="Yes"),OFFSET('Hygiene Data'!$F$5,0,10*ROW('Hygiene Data'!F109)),NA())</f>
        <v>#N/A</v>
      </c>
      <c r="BG115" s="519" t="e">
        <f ca="1">+IF(AND(ISNUMBER(OFFSET('Hygiene Data'!$F$7,0,10*ROW('Hygiene Data'!F109))),'Data Summary'!DV115="Yes"),OFFSET('Hygiene Data'!$F$7,0,10*ROW('Hygiene Data'!F109)),NA())</f>
        <v>#N/A</v>
      </c>
      <c r="BH115" s="519" t="e">
        <f ca="1">+IF(AND(ISNUMBER(OFFSET('Hygiene Data'!$F$9,0,10*ROW('Hygiene Data'!F109))),'Data Summary'!DW115="Yes"),OFFSET('Hygiene Data'!$F$9,0,10*ROW('Hygiene Data'!F109)),NA())</f>
        <v>#N/A</v>
      </c>
      <c r="BI115" s="519" t="e">
        <f ca="1">+IF(AND(ISNUMBER(OFFSET('Hygiene Data'!$G$5,0,10*ROW('Hygiene Data'!G109))),'Data Summary'!DX115="Yes"),OFFSET('Hygiene Data'!$G$5,0,10*ROW('Hygiene Data'!G109)),NA())</f>
        <v>#N/A</v>
      </c>
      <c r="BJ115" s="519" t="e">
        <f ca="1">+IF(AND(ISNUMBER(OFFSET('Hygiene Data'!$G$7,0,10*ROW('Hygiene Data'!G109))),'Data Summary'!DY115="Yes"),OFFSET('Hygiene Data'!$G$7,0,10*ROW('Hygiene Data'!G109)),NA())</f>
        <v>#N/A</v>
      </c>
      <c r="BK115" s="519" t="e">
        <f ca="1">+IF(AND(ISNUMBER(OFFSET('Hygiene Data'!$G$9,0,10*ROW('Hygiene Data'!G109))),'Data Summary'!DZ115="Yes"),OFFSET('Hygiene Data'!$G$9,0,10*ROW('Hygiene Data'!G109)),NA())</f>
        <v>#N/A</v>
      </c>
      <c r="BL115" s="519" t="e">
        <f ca="1">+IF(AND(ISNUMBER(OFFSET('Hygiene Data'!$H$5,0,10*ROW('Hygiene Data'!H109))),'Data Summary'!EA115="Yes"),OFFSET('Hygiene Data'!$H$5,0,10*ROW('Hygiene Data'!H109)),NA())</f>
        <v>#N/A</v>
      </c>
      <c r="BM115" s="519" t="e">
        <f ca="1">+IF(AND(ISNUMBER(OFFSET('Hygiene Data'!$H$7,0,10*ROW('Hygiene Data'!H109))),'Data Summary'!EB115="Yes"),OFFSET('Hygiene Data'!$H$7,0,10*ROW('Hygiene Data'!H109)),NA())</f>
        <v>#N/A</v>
      </c>
      <c r="BN115" s="519" t="e">
        <f ca="1">+IF(AND(ISNUMBER(OFFSET('Hygiene Data'!$H$9,0,10*ROW('Hygiene Data'!H109))),'Data Summary'!EC115="Yes"),OFFSET('Hygiene Data'!$H$9,0,10*ROW('Hygiene Data'!H109)),NA())</f>
        <v>#N/A</v>
      </c>
      <c r="BO115" s="519" t="e">
        <f ca="1">+IF(AND(ISNUMBER(OFFSET('Hygiene Data'!$I$5,0,10*ROW('Hygiene Data'!I109))),'Data Summary'!ED115="Yes"),OFFSET('Hygiene Data'!$I$5,0,10*ROW('Hygiene Data'!I109)),NA())</f>
        <v>#N/A</v>
      </c>
      <c r="BP115" s="519" t="e">
        <f ca="1">+IF(AND(ISNUMBER(OFFSET('Hygiene Data'!$I$7,0,10*ROW('Hygiene Data'!I109))),'Data Summary'!EE115="Yes"),OFFSET('Hygiene Data'!$I$7,0,10*ROW('Hygiene Data'!I109)),NA())</f>
        <v>#N/A</v>
      </c>
      <c r="BQ115" s="519" t="e">
        <f ca="1">+IF(AND(ISNUMBER(OFFSET('Hygiene Data'!$I$9,0,10*ROW('Hygiene Data'!I109))),'Data Summary'!EF115="Yes"),OFFSET('Hygiene Data'!$I$9,0,10*ROW('Hygiene Data'!I109)),NA())</f>
        <v>#N/A</v>
      </c>
    </row>
    <row r="116" spans="1:69" x14ac:dyDescent="0.25">
      <c r="A116" s="515" t="e">
        <f ca="1">+RIGHT('Data Summary'!A116,LEN('Data Summary'!A116)-9)</f>
        <v>#VALUE!</v>
      </c>
      <c r="B116" s="489" t="str">
        <f ca="1">+IF(ISTEXT('Data Summary'!B116),'Data Summary'!B116,"")</f>
        <v/>
      </c>
      <c r="C116" s="516" t="e">
        <f ca="1">+VALUE('Data Summary'!C116)</f>
        <v>#VALUE!</v>
      </c>
      <c r="D116" s="517" t="e">
        <f ca="1">+IF(AND(ISNUMBER(OFFSET('Water Data'!$D$4,0,10*ROW('Water Data'!D110))),'Data Summary'!BS116="Yes"),100-OFFSET('Water Data'!$D$4,0,10*ROW('Water Data'!D110)),NA())</f>
        <v>#N/A</v>
      </c>
      <c r="E116" s="517" t="e">
        <f ca="1">+IF(AND(ISNUMBER(OFFSET('Water Data'!$D$6,0,10*ROW('Water Data'!D110))),'Data Summary'!BT116="Yes"),OFFSET('Water Data'!$D$6,0,10*ROW('Water Data'!D110)),NA())</f>
        <v>#N/A</v>
      </c>
      <c r="F116" s="517" t="e">
        <f ca="1">+IF(AND(ISNUMBER(OFFSET('Water Data'!$D$9,0,10*ROW('Water Data'!D110))),'Data Summary'!BU116="Yes"),OFFSET('Water Data'!$D$9,0,10*ROW('Water Data'!D110)),NA())</f>
        <v>#N/A</v>
      </c>
      <c r="G116" s="517" t="e">
        <f ca="1">+IF(AND(ISNUMBER(OFFSET('Water Data'!$E$4,0,10*ROW('Water Data'!E110))),'Data Summary'!BV116="Yes"),100-OFFSET('Water Data'!$E$4,0,10*ROW('Water Data'!E110)),NA())</f>
        <v>#N/A</v>
      </c>
      <c r="H116" s="517" t="e">
        <f ca="1">+IF(AND(ISNUMBER(OFFSET('Water Data'!$E$6,0,10*ROW('Water Data'!E110))),'Data Summary'!BW116="Yes"),OFFSET('Water Data'!$E$6,0,10*ROW('Water Data'!E110)),NA())</f>
        <v>#N/A</v>
      </c>
      <c r="I116" s="517" t="e">
        <f ca="1">+IF(AND(ISNUMBER(OFFSET('Water Data'!$E$9,0,10*ROW('Water Data'!E110))),'Data Summary'!BX116="Yes"),OFFSET('Water Data'!$E$9,0,10*ROW('Water Data'!E110)),NA())</f>
        <v>#N/A</v>
      </c>
      <c r="J116" s="517" t="e">
        <f ca="1">+IF(AND(ISNUMBER(OFFSET('Water Data'!$F$4,0,10*ROW('Water Data'!F110))),'Data Summary'!BY116="Yes"),100-OFFSET('Water Data'!$F$4,0,10*ROW('Water Data'!F110)),NA())</f>
        <v>#N/A</v>
      </c>
      <c r="K116" s="517" t="e">
        <f ca="1">+IF(AND(ISNUMBER(OFFSET('Water Data'!$F$6,0,10*ROW('Water Data'!F110))),'Data Summary'!BZ116="Yes"),OFFSET('Water Data'!$F$6,0,10*ROW('Water Data'!F110)),NA())</f>
        <v>#N/A</v>
      </c>
      <c r="L116" s="517" t="e">
        <f ca="1">+IF(AND(ISNUMBER(OFFSET('Water Data'!$F$9,0,10*ROW('Water Data'!F110))),'Data Summary'!CA116="Yes"),OFFSET('Water Data'!$F$9,0,10*ROW('Water Data'!F110)),NA())</f>
        <v>#N/A</v>
      </c>
      <c r="M116" s="517" t="e">
        <f ca="1">+IF(AND(ISNUMBER(OFFSET('Water Data'!$G$4,0,10*ROW('Water Data'!G110))),'Data Summary'!CB116="Yes"),100-OFFSET('Water Data'!$G$4,0,10*ROW('Water Data'!G110)),NA())</f>
        <v>#N/A</v>
      </c>
      <c r="N116" s="517" t="e">
        <f ca="1">+IF(AND(ISNUMBER(OFFSET('Water Data'!$G$6,0,10*ROW('Water Data'!G110))),'Data Summary'!CC116="Yes"),OFFSET('Water Data'!$G$6,0,10*ROW('Water Data'!G110)),NA())</f>
        <v>#N/A</v>
      </c>
      <c r="O116" s="517" t="e">
        <f ca="1">+IF(AND(ISNUMBER(OFFSET('Water Data'!$G$9,0,10*ROW('Water Data'!G110))),'Data Summary'!CD116="Yes"),OFFSET('Water Data'!$G$9,0,10*ROW('Water Data'!G110)),NA())</f>
        <v>#N/A</v>
      </c>
      <c r="P116" s="517" t="e">
        <f ca="1">+IF(AND(ISNUMBER(OFFSET('Water Data'!$H$4,0,10*ROW('Water Data'!H110))),'Data Summary'!CE116="Yes"),100-OFFSET('Water Data'!$H$4,0,10*ROW('Water Data'!H110)),NA())</f>
        <v>#N/A</v>
      </c>
      <c r="Q116" s="517" t="e">
        <f ca="1">+IF(AND(ISNUMBER(OFFSET('Water Data'!$H$6,0,10*ROW('Water Data'!H110))),'Data Summary'!CF116="Yes"),OFFSET('Water Data'!$H$6,0,10*ROW('Water Data'!H110)),NA())</f>
        <v>#N/A</v>
      </c>
      <c r="R116" s="517" t="e">
        <f ca="1">+IF(AND(ISNUMBER(OFFSET('Water Data'!$H$9,0,10*ROW('Water Data'!H110))),'Data Summary'!CG116="Yes"),OFFSET('Water Data'!$H$9,0,10*ROW('Water Data'!H110)),NA())</f>
        <v>#N/A</v>
      </c>
      <c r="S116" s="517" t="e">
        <f ca="1">+IF(AND(ISNUMBER(OFFSET('Water Data'!$I$4,0,10*ROW('Water Data'!I110))),'Data Summary'!CH116="Yes"),100-OFFSET('Water Data'!$I$4,0,10*ROW('Water Data'!I110)),NA())</f>
        <v>#N/A</v>
      </c>
      <c r="T116" s="517" t="e">
        <f ca="1">+IF(AND(ISNUMBER(OFFSET('Water Data'!$I$6,0,10*ROW('Water Data'!I110))),'Data Summary'!CI116="Yes"),OFFSET('Water Data'!$I$6,0,10*ROW('Water Data'!I110)),NA())</f>
        <v>#N/A</v>
      </c>
      <c r="U116" s="517" t="e">
        <f ca="1">+IF(AND(ISNUMBER(OFFSET('Water Data'!$I$9,0,10*ROW('Water Data'!I110))),'Data Summary'!CJ116="Yes"),OFFSET('Water Data'!$I$9,0,10*ROW('Water Data'!I110)),NA())</f>
        <v>#N/A</v>
      </c>
      <c r="V116" s="518" t="e">
        <f ca="1">+IF(AND(ISNUMBER(OFFSET('Sanitation Data'!$D$4,0,10*ROW('Sanitation Data'!D110))),'Data Summary'!CK116="Yes"),100-OFFSET('Sanitation Data'!$D$4,0,10*ROW('Sanitation Data'!D110)),NA())</f>
        <v>#N/A</v>
      </c>
      <c r="W116" s="518" t="e">
        <f ca="1">+IF(AND(ISNUMBER(OFFSET('Sanitation Data'!$D$6,0,10*ROW('Sanitation Data'!D110))),'Data Summary'!CL116="Yes"),OFFSET('Sanitation Data'!$D$6,0,10*ROW('Sanitation Data'!D110)),NA())</f>
        <v>#N/A</v>
      </c>
      <c r="X116" s="518" t="e">
        <f ca="1">+IF(AND(ISNUMBER(OFFSET('Sanitation Data'!$D$10,0,10*ROW('Sanitation Data'!D110))),'Data Summary'!CM116="Yes"),OFFSET('Sanitation Data'!$D$10,0,10*ROW('Sanitation Data'!D110)),NA())</f>
        <v>#N/A</v>
      </c>
      <c r="Y116" s="518" t="e">
        <f ca="1">+IF(AND(ISNUMBER(OFFSET('Sanitation Data'!$D$11,0,10*ROW('Sanitation Data'!D110))),'Data Summary'!CN116="Yes"),OFFSET('Sanitation Data'!$D$11,0,10*ROW('Sanitation Data'!D110)),NA())</f>
        <v>#N/A</v>
      </c>
      <c r="Z116" s="518" t="e">
        <f ca="1">+IF(AND(ISNUMBER(OFFSET('Sanitation Data'!$D$12,0,10*ROW('Sanitation Data'!D110))),'Data Summary'!CO116="Yes"),OFFSET('Sanitation Data'!$D$12,0,10*ROW('Sanitation Data'!D110)),NA())</f>
        <v>#N/A</v>
      </c>
      <c r="AA116" s="518" t="e">
        <f ca="1">+IF(AND(ISNUMBER(OFFSET('Sanitation Data'!$E$4,0,10*ROW('Sanitation Data'!E110))),'Data Summary'!CP116="Yes"),100-OFFSET('Sanitation Data'!$E$4,0,10*ROW('Sanitation Data'!E110)),NA())</f>
        <v>#N/A</v>
      </c>
      <c r="AB116" s="518" t="e">
        <f ca="1">+IF(AND(ISNUMBER(OFFSET('Sanitation Data'!$E$6,0,10*ROW('Sanitation Data'!E110))),'Data Summary'!CQ116="Yes"),OFFSET('Sanitation Data'!$E$6,0,10*ROW('Sanitation Data'!E110)),NA())</f>
        <v>#N/A</v>
      </c>
      <c r="AC116" s="518" t="e">
        <f ca="1">+IF(AND(ISNUMBER(OFFSET('Sanitation Data'!$E$10,0,10*ROW('Sanitation Data'!E110))),'Data Summary'!CR116="Yes"),OFFSET('Sanitation Data'!$E$10,0,10*ROW('Sanitation Data'!E110)),NA())</f>
        <v>#N/A</v>
      </c>
      <c r="AD116" s="518" t="e">
        <f ca="1">+IF(AND(ISNUMBER(OFFSET('Sanitation Data'!$E$11,0,10*ROW('Sanitation Data'!E110))),'Data Summary'!CS116="Yes"),OFFSET('Sanitation Data'!$E$11,0,10*ROW('Sanitation Data'!E110)),NA())</f>
        <v>#N/A</v>
      </c>
      <c r="AE116" s="518" t="e">
        <f ca="1">+IF(AND(ISNUMBER(OFFSET('Sanitation Data'!$E$12,0,10*ROW('Sanitation Data'!E110))),'Data Summary'!CT116="Yes"),OFFSET('Sanitation Data'!$E$12,0,10*ROW('Sanitation Data'!E110)),NA())</f>
        <v>#N/A</v>
      </c>
      <c r="AF116" s="518" t="e">
        <f ca="1">+IF(AND(ISNUMBER(OFFSET('Sanitation Data'!$F$4,0,10*ROW('Sanitation Data'!F110))),'Data Summary'!CU116="Yes"),100-OFFSET('Sanitation Data'!$F$4,0,10*ROW('Sanitation Data'!F110)),NA())</f>
        <v>#N/A</v>
      </c>
      <c r="AG116" s="518" t="e">
        <f ca="1">+IF(AND(ISNUMBER(OFFSET('Sanitation Data'!$F$6,0,10*ROW('Sanitation Data'!F110))),'Data Summary'!CV116="Yes"),OFFSET('Sanitation Data'!$F$6,0,10*ROW('Sanitation Data'!F110)),NA())</f>
        <v>#N/A</v>
      </c>
      <c r="AH116" s="518" t="e">
        <f ca="1">+IF(AND(ISNUMBER(OFFSET('Sanitation Data'!$F$10,0,10*ROW('Sanitation Data'!F110))),'Data Summary'!CW116="Yes"),OFFSET('Sanitation Data'!$F$10,0,10*ROW('Sanitation Data'!F110)),NA())</f>
        <v>#N/A</v>
      </c>
      <c r="AI116" s="518" t="e">
        <f ca="1">+IF(AND(ISNUMBER(OFFSET('Sanitation Data'!$F$11,0,10*ROW('Sanitation Data'!F110))),'Data Summary'!CX116="Yes"),OFFSET('Sanitation Data'!$F$11,0,10*ROW('Sanitation Data'!F110)),NA())</f>
        <v>#N/A</v>
      </c>
      <c r="AJ116" s="518" t="e">
        <f ca="1">+IF(AND(ISNUMBER(OFFSET('Sanitation Data'!$F$12,0,10*ROW('Sanitation Data'!F110))),'Data Summary'!CY116="Yes"),OFFSET('Sanitation Data'!$F$12,0,10*ROW('Sanitation Data'!F110)),NA())</f>
        <v>#N/A</v>
      </c>
      <c r="AK116" s="518" t="e">
        <f ca="1">+IF(AND(ISNUMBER(OFFSET('Sanitation Data'!$G$4,0,10*ROW('Sanitation Data'!G110))),'Data Summary'!CZ116="Yes"),100-OFFSET('Sanitation Data'!$G$4,0,10*ROW('Sanitation Data'!G110)),NA())</f>
        <v>#N/A</v>
      </c>
      <c r="AL116" s="518" t="e">
        <f ca="1">+IF(AND(ISNUMBER(OFFSET('Sanitation Data'!$G$6,0,10*ROW('Sanitation Data'!G110))),'Data Summary'!DA116="Yes"),OFFSET('Sanitation Data'!$G$6,0,10*ROW('Sanitation Data'!G110)),NA())</f>
        <v>#N/A</v>
      </c>
      <c r="AM116" s="518" t="e">
        <f ca="1">+IF(AND(ISNUMBER(OFFSET('Sanitation Data'!$G$10,0,10*ROW('Sanitation Data'!G110))),'Data Summary'!DB116="Yes"),OFFSET('Sanitation Data'!$G$10,0,10*ROW('Sanitation Data'!G110)),NA())</f>
        <v>#N/A</v>
      </c>
      <c r="AN116" s="518" t="e">
        <f ca="1">+IF(AND(ISNUMBER(OFFSET('Sanitation Data'!$G$11,0,10*ROW('Sanitation Data'!G110))),'Data Summary'!DC116="Yes"),OFFSET('Sanitation Data'!$G$11,0,10*ROW('Sanitation Data'!G110)),NA())</f>
        <v>#N/A</v>
      </c>
      <c r="AO116" s="518" t="e">
        <f ca="1">+IF(AND(ISNUMBER(OFFSET('Sanitation Data'!$G$12,0,10*ROW('Sanitation Data'!G110))),'Data Summary'!DD116="Yes"),OFFSET('Sanitation Data'!$G$12,0,10*ROW('Sanitation Data'!G110)),NA())</f>
        <v>#N/A</v>
      </c>
      <c r="AP116" s="518" t="e">
        <f ca="1">+IF(AND(ISNUMBER(OFFSET('Sanitation Data'!$H$4,0,10*ROW('Sanitation Data'!H110))),'Data Summary'!DE116="Yes"),100-OFFSET('Sanitation Data'!$H$4,0,10*ROW('Sanitation Data'!H110)),NA())</f>
        <v>#N/A</v>
      </c>
      <c r="AQ116" s="518" t="e">
        <f ca="1">+IF(AND(ISNUMBER(OFFSET('Sanitation Data'!$H$6,0,10*ROW('Sanitation Data'!H110))),'Data Summary'!DF116="Yes"),OFFSET('Sanitation Data'!$H$6,0,10*ROW('Sanitation Data'!H110)),NA())</f>
        <v>#N/A</v>
      </c>
      <c r="AR116" s="518" t="e">
        <f ca="1">+IF(AND(ISNUMBER(OFFSET('Sanitation Data'!$H$10,0,10*ROW('Sanitation Data'!H110))),'Data Summary'!DG116="Yes"),OFFSET('Sanitation Data'!$H$10,0,10*ROW('Sanitation Data'!H110)),NA())</f>
        <v>#N/A</v>
      </c>
      <c r="AS116" s="518" t="e">
        <f ca="1">+IF(AND(ISNUMBER(OFFSET('Sanitation Data'!$H$11,0,10*ROW('Sanitation Data'!H110))),'Data Summary'!DH116="Yes"),OFFSET('Sanitation Data'!$H$11,0,10*ROW('Sanitation Data'!H110)),NA())</f>
        <v>#N/A</v>
      </c>
      <c r="AT116" s="518" t="e">
        <f ca="1">+IF(AND(ISNUMBER(OFFSET('Sanitation Data'!$H$12,0,10*ROW('Sanitation Data'!H110))),'Data Summary'!DI116="Yes"),OFFSET('Sanitation Data'!$H$12,0,10*ROW('Sanitation Data'!H110)),NA())</f>
        <v>#N/A</v>
      </c>
      <c r="AU116" s="518" t="e">
        <f ca="1">+IF(AND(ISNUMBER(OFFSET('Sanitation Data'!$I$4,0,10*ROW('Sanitation Data'!I110))),'Data Summary'!DJ116="Yes"),100-OFFSET('Sanitation Data'!$I$4,0,10*ROW('Sanitation Data'!I110)),NA())</f>
        <v>#N/A</v>
      </c>
      <c r="AV116" s="518" t="e">
        <f ca="1">+IF(AND(ISNUMBER(OFFSET('Sanitation Data'!$I$6,0,10*ROW('Sanitation Data'!I110))),'Data Summary'!DK116="Yes"),OFFSET('Sanitation Data'!$I$6,0,10*ROW('Sanitation Data'!I110)),NA())</f>
        <v>#N/A</v>
      </c>
      <c r="AW116" s="518" t="e">
        <f ca="1">+IF(AND(ISNUMBER(OFFSET('Sanitation Data'!$I$10,0,10*ROW('Sanitation Data'!I110))),'Data Summary'!DL116="Yes"),OFFSET('Sanitation Data'!$I$10,0,10*ROW('Sanitation Data'!I110)),NA())</f>
        <v>#N/A</v>
      </c>
      <c r="AX116" s="518" t="e">
        <f ca="1">+IF(AND(ISNUMBER(OFFSET('Sanitation Data'!$I$11,0,10*ROW('Sanitation Data'!I110))),'Data Summary'!DM116="Yes"),OFFSET('Sanitation Data'!$I$11,0,10*ROW('Sanitation Data'!I110)),NA())</f>
        <v>#N/A</v>
      </c>
      <c r="AY116" s="518" t="e">
        <f ca="1">+IF(AND(ISNUMBER(OFFSET('Sanitation Data'!$I$12,0,10*ROW('Sanitation Data'!I110))),'Data Summary'!DN116="Yes"),OFFSET('Sanitation Data'!$I$12,0,10*ROW('Sanitation Data'!I110)),NA())</f>
        <v>#N/A</v>
      </c>
      <c r="AZ116" s="519" t="e">
        <f ca="1">+IF(AND(ISNUMBER(OFFSET('Hygiene Data'!$D$5,0,10*ROW('Hygiene Data'!D110))),'Data Summary'!DO116="Yes"),OFFSET('Hygiene Data'!$D$5,0,10*ROW('Hygiene Data'!D110)),NA())</f>
        <v>#N/A</v>
      </c>
      <c r="BA116" s="519" t="e">
        <f ca="1">+IF(AND(ISNUMBER(OFFSET('Hygiene Data'!$D$7,0,10*ROW('Hygiene Data'!D110))),'Data Summary'!DP116="Yes"),OFFSET('Hygiene Data'!$D$7,0,10*ROW('Hygiene Data'!D110)),NA())</f>
        <v>#N/A</v>
      </c>
      <c r="BB116" s="519" t="e">
        <f ca="1">+IF(AND(ISNUMBER(OFFSET('Hygiene Data'!$D$9,0,10*ROW('Hygiene Data'!D110))),'Data Summary'!DQ116="Yes"),OFFSET('Hygiene Data'!$D$9,0,10*ROW('Hygiene Data'!D110)),NA())</f>
        <v>#N/A</v>
      </c>
      <c r="BC116" s="519" t="e">
        <f ca="1">+IF(AND(ISNUMBER(OFFSET('Hygiene Data'!$E$5,0,10*ROW('Hygiene Data'!E110))),'Data Summary'!DR116="Yes"),OFFSET('Hygiene Data'!$E$5,0,10*ROW('Hygiene Data'!E110)),NA())</f>
        <v>#N/A</v>
      </c>
      <c r="BD116" s="519" t="e">
        <f ca="1">+IF(AND(ISNUMBER(OFFSET('Hygiene Data'!$E$7,0,10*ROW('Hygiene Data'!E110))),'Data Summary'!DS116="Yes"),OFFSET('Hygiene Data'!$E$7,0,10*ROW('Hygiene Data'!E110)),NA())</f>
        <v>#N/A</v>
      </c>
      <c r="BE116" s="519" t="e">
        <f ca="1">+IF(AND(ISNUMBER(OFFSET('Hygiene Data'!$E$9,0,10*ROW('Hygiene Data'!E110))),'Data Summary'!DT116="Yes"),OFFSET('Hygiene Data'!$E$9,0,10*ROW('Hygiene Data'!E110)),NA())</f>
        <v>#N/A</v>
      </c>
      <c r="BF116" s="519" t="e">
        <f ca="1">+IF(AND(ISNUMBER(OFFSET('Hygiene Data'!$F$5,0,10*ROW('Hygiene Data'!F110))),'Data Summary'!DU116="Yes"),OFFSET('Hygiene Data'!$F$5,0,10*ROW('Hygiene Data'!F110)),NA())</f>
        <v>#N/A</v>
      </c>
      <c r="BG116" s="519" t="e">
        <f ca="1">+IF(AND(ISNUMBER(OFFSET('Hygiene Data'!$F$7,0,10*ROW('Hygiene Data'!F110))),'Data Summary'!DV116="Yes"),OFFSET('Hygiene Data'!$F$7,0,10*ROW('Hygiene Data'!F110)),NA())</f>
        <v>#N/A</v>
      </c>
      <c r="BH116" s="519" t="e">
        <f ca="1">+IF(AND(ISNUMBER(OFFSET('Hygiene Data'!$F$9,0,10*ROW('Hygiene Data'!F110))),'Data Summary'!DW116="Yes"),OFFSET('Hygiene Data'!$F$9,0,10*ROW('Hygiene Data'!F110)),NA())</f>
        <v>#N/A</v>
      </c>
      <c r="BI116" s="519" t="e">
        <f ca="1">+IF(AND(ISNUMBER(OFFSET('Hygiene Data'!$G$5,0,10*ROW('Hygiene Data'!G110))),'Data Summary'!DX116="Yes"),OFFSET('Hygiene Data'!$G$5,0,10*ROW('Hygiene Data'!G110)),NA())</f>
        <v>#N/A</v>
      </c>
      <c r="BJ116" s="519" t="e">
        <f ca="1">+IF(AND(ISNUMBER(OFFSET('Hygiene Data'!$G$7,0,10*ROW('Hygiene Data'!G110))),'Data Summary'!DY116="Yes"),OFFSET('Hygiene Data'!$G$7,0,10*ROW('Hygiene Data'!G110)),NA())</f>
        <v>#N/A</v>
      </c>
      <c r="BK116" s="519" t="e">
        <f ca="1">+IF(AND(ISNUMBER(OFFSET('Hygiene Data'!$G$9,0,10*ROW('Hygiene Data'!G110))),'Data Summary'!DZ116="Yes"),OFFSET('Hygiene Data'!$G$9,0,10*ROW('Hygiene Data'!G110)),NA())</f>
        <v>#N/A</v>
      </c>
      <c r="BL116" s="519" t="e">
        <f ca="1">+IF(AND(ISNUMBER(OFFSET('Hygiene Data'!$H$5,0,10*ROW('Hygiene Data'!H110))),'Data Summary'!EA116="Yes"),OFFSET('Hygiene Data'!$H$5,0,10*ROW('Hygiene Data'!H110)),NA())</f>
        <v>#N/A</v>
      </c>
      <c r="BM116" s="519" t="e">
        <f ca="1">+IF(AND(ISNUMBER(OFFSET('Hygiene Data'!$H$7,0,10*ROW('Hygiene Data'!H110))),'Data Summary'!EB116="Yes"),OFFSET('Hygiene Data'!$H$7,0,10*ROW('Hygiene Data'!H110)),NA())</f>
        <v>#N/A</v>
      </c>
      <c r="BN116" s="519" t="e">
        <f ca="1">+IF(AND(ISNUMBER(OFFSET('Hygiene Data'!$H$9,0,10*ROW('Hygiene Data'!H110))),'Data Summary'!EC116="Yes"),OFFSET('Hygiene Data'!$H$9,0,10*ROW('Hygiene Data'!H110)),NA())</f>
        <v>#N/A</v>
      </c>
      <c r="BO116" s="519" t="e">
        <f ca="1">+IF(AND(ISNUMBER(OFFSET('Hygiene Data'!$I$5,0,10*ROW('Hygiene Data'!I110))),'Data Summary'!ED116="Yes"),OFFSET('Hygiene Data'!$I$5,0,10*ROW('Hygiene Data'!I110)),NA())</f>
        <v>#N/A</v>
      </c>
      <c r="BP116" s="519" t="e">
        <f ca="1">+IF(AND(ISNUMBER(OFFSET('Hygiene Data'!$I$7,0,10*ROW('Hygiene Data'!I110))),'Data Summary'!EE116="Yes"),OFFSET('Hygiene Data'!$I$7,0,10*ROW('Hygiene Data'!I110)),NA())</f>
        <v>#N/A</v>
      </c>
      <c r="BQ116" s="519" t="e">
        <f ca="1">+IF(AND(ISNUMBER(OFFSET('Hygiene Data'!$I$9,0,10*ROW('Hygiene Data'!I110))),'Data Summary'!EF116="Yes"),OFFSET('Hygiene Data'!$I$9,0,10*ROW('Hygiene Data'!I110)),NA())</f>
        <v>#N/A</v>
      </c>
    </row>
    <row r="117" spans="1:69" x14ac:dyDescent="0.25">
      <c r="A117" s="515" t="e">
        <f ca="1">+RIGHT('Data Summary'!A117,LEN('Data Summary'!A117)-9)</f>
        <v>#VALUE!</v>
      </c>
      <c r="B117" s="489" t="str">
        <f ca="1">+IF(ISTEXT('Data Summary'!B117),'Data Summary'!B117,"")</f>
        <v/>
      </c>
      <c r="C117" s="516" t="e">
        <f ca="1">+VALUE('Data Summary'!C117)</f>
        <v>#VALUE!</v>
      </c>
      <c r="D117" s="517" t="e">
        <f ca="1">+IF(AND(ISNUMBER(OFFSET('Water Data'!$D$4,0,10*ROW('Water Data'!D111))),'Data Summary'!BS117="Yes"),100-OFFSET('Water Data'!$D$4,0,10*ROW('Water Data'!D111)),NA())</f>
        <v>#N/A</v>
      </c>
      <c r="E117" s="517" t="e">
        <f ca="1">+IF(AND(ISNUMBER(OFFSET('Water Data'!$D$6,0,10*ROW('Water Data'!D111))),'Data Summary'!BT117="Yes"),OFFSET('Water Data'!$D$6,0,10*ROW('Water Data'!D111)),NA())</f>
        <v>#N/A</v>
      </c>
      <c r="F117" s="517" t="e">
        <f ca="1">+IF(AND(ISNUMBER(OFFSET('Water Data'!$D$9,0,10*ROW('Water Data'!D111))),'Data Summary'!BU117="Yes"),OFFSET('Water Data'!$D$9,0,10*ROW('Water Data'!D111)),NA())</f>
        <v>#N/A</v>
      </c>
      <c r="G117" s="517" t="e">
        <f ca="1">+IF(AND(ISNUMBER(OFFSET('Water Data'!$E$4,0,10*ROW('Water Data'!E111))),'Data Summary'!BV117="Yes"),100-OFFSET('Water Data'!$E$4,0,10*ROW('Water Data'!E111)),NA())</f>
        <v>#N/A</v>
      </c>
      <c r="H117" s="517" t="e">
        <f ca="1">+IF(AND(ISNUMBER(OFFSET('Water Data'!$E$6,0,10*ROW('Water Data'!E111))),'Data Summary'!BW117="Yes"),OFFSET('Water Data'!$E$6,0,10*ROW('Water Data'!E111)),NA())</f>
        <v>#N/A</v>
      </c>
      <c r="I117" s="517" t="e">
        <f ca="1">+IF(AND(ISNUMBER(OFFSET('Water Data'!$E$9,0,10*ROW('Water Data'!E111))),'Data Summary'!BX117="Yes"),OFFSET('Water Data'!$E$9,0,10*ROW('Water Data'!E111)),NA())</f>
        <v>#N/A</v>
      </c>
      <c r="J117" s="517" t="e">
        <f ca="1">+IF(AND(ISNUMBER(OFFSET('Water Data'!$F$4,0,10*ROW('Water Data'!F111))),'Data Summary'!BY117="Yes"),100-OFFSET('Water Data'!$F$4,0,10*ROW('Water Data'!F111)),NA())</f>
        <v>#N/A</v>
      </c>
      <c r="K117" s="517" t="e">
        <f ca="1">+IF(AND(ISNUMBER(OFFSET('Water Data'!$F$6,0,10*ROW('Water Data'!F111))),'Data Summary'!BZ117="Yes"),OFFSET('Water Data'!$F$6,0,10*ROW('Water Data'!F111)),NA())</f>
        <v>#N/A</v>
      </c>
      <c r="L117" s="517" t="e">
        <f ca="1">+IF(AND(ISNUMBER(OFFSET('Water Data'!$F$9,0,10*ROW('Water Data'!F111))),'Data Summary'!CA117="Yes"),OFFSET('Water Data'!$F$9,0,10*ROW('Water Data'!F111)),NA())</f>
        <v>#N/A</v>
      </c>
      <c r="M117" s="517" t="e">
        <f ca="1">+IF(AND(ISNUMBER(OFFSET('Water Data'!$G$4,0,10*ROW('Water Data'!G111))),'Data Summary'!CB117="Yes"),100-OFFSET('Water Data'!$G$4,0,10*ROW('Water Data'!G111)),NA())</f>
        <v>#N/A</v>
      </c>
      <c r="N117" s="517" t="e">
        <f ca="1">+IF(AND(ISNUMBER(OFFSET('Water Data'!$G$6,0,10*ROW('Water Data'!G111))),'Data Summary'!CC117="Yes"),OFFSET('Water Data'!$G$6,0,10*ROW('Water Data'!G111)),NA())</f>
        <v>#N/A</v>
      </c>
      <c r="O117" s="517" t="e">
        <f ca="1">+IF(AND(ISNUMBER(OFFSET('Water Data'!$G$9,0,10*ROW('Water Data'!G111))),'Data Summary'!CD117="Yes"),OFFSET('Water Data'!$G$9,0,10*ROW('Water Data'!G111)),NA())</f>
        <v>#N/A</v>
      </c>
      <c r="P117" s="517" t="e">
        <f ca="1">+IF(AND(ISNUMBER(OFFSET('Water Data'!$H$4,0,10*ROW('Water Data'!H111))),'Data Summary'!CE117="Yes"),100-OFFSET('Water Data'!$H$4,0,10*ROW('Water Data'!H111)),NA())</f>
        <v>#N/A</v>
      </c>
      <c r="Q117" s="517" t="e">
        <f ca="1">+IF(AND(ISNUMBER(OFFSET('Water Data'!$H$6,0,10*ROW('Water Data'!H111))),'Data Summary'!CF117="Yes"),OFFSET('Water Data'!$H$6,0,10*ROW('Water Data'!H111)),NA())</f>
        <v>#N/A</v>
      </c>
      <c r="R117" s="517" t="e">
        <f ca="1">+IF(AND(ISNUMBER(OFFSET('Water Data'!$H$9,0,10*ROW('Water Data'!H111))),'Data Summary'!CG117="Yes"),OFFSET('Water Data'!$H$9,0,10*ROW('Water Data'!H111)),NA())</f>
        <v>#N/A</v>
      </c>
      <c r="S117" s="517" t="e">
        <f ca="1">+IF(AND(ISNUMBER(OFFSET('Water Data'!$I$4,0,10*ROW('Water Data'!I111))),'Data Summary'!CH117="Yes"),100-OFFSET('Water Data'!$I$4,0,10*ROW('Water Data'!I111)),NA())</f>
        <v>#N/A</v>
      </c>
      <c r="T117" s="517" t="e">
        <f ca="1">+IF(AND(ISNUMBER(OFFSET('Water Data'!$I$6,0,10*ROW('Water Data'!I111))),'Data Summary'!CI117="Yes"),OFFSET('Water Data'!$I$6,0,10*ROW('Water Data'!I111)),NA())</f>
        <v>#N/A</v>
      </c>
      <c r="U117" s="517" t="e">
        <f ca="1">+IF(AND(ISNUMBER(OFFSET('Water Data'!$I$9,0,10*ROW('Water Data'!I111))),'Data Summary'!CJ117="Yes"),OFFSET('Water Data'!$I$9,0,10*ROW('Water Data'!I111)),NA())</f>
        <v>#N/A</v>
      </c>
      <c r="V117" s="518" t="e">
        <f ca="1">+IF(AND(ISNUMBER(OFFSET('Sanitation Data'!$D$4,0,10*ROW('Sanitation Data'!D111))),'Data Summary'!CK117="Yes"),100-OFFSET('Sanitation Data'!$D$4,0,10*ROW('Sanitation Data'!D111)),NA())</f>
        <v>#N/A</v>
      </c>
      <c r="W117" s="518" t="e">
        <f ca="1">+IF(AND(ISNUMBER(OFFSET('Sanitation Data'!$D$6,0,10*ROW('Sanitation Data'!D111))),'Data Summary'!CL117="Yes"),OFFSET('Sanitation Data'!$D$6,0,10*ROW('Sanitation Data'!D111)),NA())</f>
        <v>#N/A</v>
      </c>
      <c r="X117" s="518" t="e">
        <f ca="1">+IF(AND(ISNUMBER(OFFSET('Sanitation Data'!$D$10,0,10*ROW('Sanitation Data'!D111))),'Data Summary'!CM117="Yes"),OFFSET('Sanitation Data'!$D$10,0,10*ROW('Sanitation Data'!D111)),NA())</f>
        <v>#N/A</v>
      </c>
      <c r="Y117" s="518" t="e">
        <f ca="1">+IF(AND(ISNUMBER(OFFSET('Sanitation Data'!$D$11,0,10*ROW('Sanitation Data'!D111))),'Data Summary'!CN117="Yes"),OFFSET('Sanitation Data'!$D$11,0,10*ROW('Sanitation Data'!D111)),NA())</f>
        <v>#N/A</v>
      </c>
      <c r="Z117" s="518" t="e">
        <f ca="1">+IF(AND(ISNUMBER(OFFSET('Sanitation Data'!$D$12,0,10*ROW('Sanitation Data'!D111))),'Data Summary'!CO117="Yes"),OFFSET('Sanitation Data'!$D$12,0,10*ROW('Sanitation Data'!D111)),NA())</f>
        <v>#N/A</v>
      </c>
      <c r="AA117" s="518" t="e">
        <f ca="1">+IF(AND(ISNUMBER(OFFSET('Sanitation Data'!$E$4,0,10*ROW('Sanitation Data'!E111))),'Data Summary'!CP117="Yes"),100-OFFSET('Sanitation Data'!$E$4,0,10*ROW('Sanitation Data'!E111)),NA())</f>
        <v>#N/A</v>
      </c>
      <c r="AB117" s="518" t="e">
        <f ca="1">+IF(AND(ISNUMBER(OFFSET('Sanitation Data'!$E$6,0,10*ROW('Sanitation Data'!E111))),'Data Summary'!CQ117="Yes"),OFFSET('Sanitation Data'!$E$6,0,10*ROW('Sanitation Data'!E111)),NA())</f>
        <v>#N/A</v>
      </c>
      <c r="AC117" s="518" t="e">
        <f ca="1">+IF(AND(ISNUMBER(OFFSET('Sanitation Data'!$E$10,0,10*ROW('Sanitation Data'!E111))),'Data Summary'!CR117="Yes"),OFFSET('Sanitation Data'!$E$10,0,10*ROW('Sanitation Data'!E111)),NA())</f>
        <v>#N/A</v>
      </c>
      <c r="AD117" s="518" t="e">
        <f ca="1">+IF(AND(ISNUMBER(OFFSET('Sanitation Data'!$E$11,0,10*ROW('Sanitation Data'!E111))),'Data Summary'!CS117="Yes"),OFFSET('Sanitation Data'!$E$11,0,10*ROW('Sanitation Data'!E111)),NA())</f>
        <v>#N/A</v>
      </c>
      <c r="AE117" s="518" t="e">
        <f ca="1">+IF(AND(ISNUMBER(OFFSET('Sanitation Data'!$E$12,0,10*ROW('Sanitation Data'!E111))),'Data Summary'!CT117="Yes"),OFFSET('Sanitation Data'!$E$12,0,10*ROW('Sanitation Data'!E111)),NA())</f>
        <v>#N/A</v>
      </c>
      <c r="AF117" s="518" t="e">
        <f ca="1">+IF(AND(ISNUMBER(OFFSET('Sanitation Data'!$F$4,0,10*ROW('Sanitation Data'!F111))),'Data Summary'!CU117="Yes"),100-OFFSET('Sanitation Data'!$F$4,0,10*ROW('Sanitation Data'!F111)),NA())</f>
        <v>#N/A</v>
      </c>
      <c r="AG117" s="518" t="e">
        <f ca="1">+IF(AND(ISNUMBER(OFFSET('Sanitation Data'!$F$6,0,10*ROW('Sanitation Data'!F111))),'Data Summary'!CV117="Yes"),OFFSET('Sanitation Data'!$F$6,0,10*ROW('Sanitation Data'!F111)),NA())</f>
        <v>#N/A</v>
      </c>
      <c r="AH117" s="518" t="e">
        <f ca="1">+IF(AND(ISNUMBER(OFFSET('Sanitation Data'!$F$10,0,10*ROW('Sanitation Data'!F111))),'Data Summary'!CW117="Yes"),OFFSET('Sanitation Data'!$F$10,0,10*ROW('Sanitation Data'!F111)),NA())</f>
        <v>#N/A</v>
      </c>
      <c r="AI117" s="518" t="e">
        <f ca="1">+IF(AND(ISNUMBER(OFFSET('Sanitation Data'!$F$11,0,10*ROW('Sanitation Data'!F111))),'Data Summary'!CX117="Yes"),OFFSET('Sanitation Data'!$F$11,0,10*ROW('Sanitation Data'!F111)),NA())</f>
        <v>#N/A</v>
      </c>
      <c r="AJ117" s="518" t="e">
        <f ca="1">+IF(AND(ISNUMBER(OFFSET('Sanitation Data'!$F$12,0,10*ROW('Sanitation Data'!F111))),'Data Summary'!CY117="Yes"),OFFSET('Sanitation Data'!$F$12,0,10*ROW('Sanitation Data'!F111)),NA())</f>
        <v>#N/A</v>
      </c>
      <c r="AK117" s="518" t="e">
        <f ca="1">+IF(AND(ISNUMBER(OFFSET('Sanitation Data'!$G$4,0,10*ROW('Sanitation Data'!G111))),'Data Summary'!CZ117="Yes"),100-OFFSET('Sanitation Data'!$G$4,0,10*ROW('Sanitation Data'!G111)),NA())</f>
        <v>#N/A</v>
      </c>
      <c r="AL117" s="518" t="e">
        <f ca="1">+IF(AND(ISNUMBER(OFFSET('Sanitation Data'!$G$6,0,10*ROW('Sanitation Data'!G111))),'Data Summary'!DA117="Yes"),OFFSET('Sanitation Data'!$G$6,0,10*ROW('Sanitation Data'!G111)),NA())</f>
        <v>#N/A</v>
      </c>
      <c r="AM117" s="518" t="e">
        <f ca="1">+IF(AND(ISNUMBER(OFFSET('Sanitation Data'!$G$10,0,10*ROW('Sanitation Data'!G111))),'Data Summary'!DB117="Yes"),OFFSET('Sanitation Data'!$G$10,0,10*ROW('Sanitation Data'!G111)),NA())</f>
        <v>#N/A</v>
      </c>
      <c r="AN117" s="518" t="e">
        <f ca="1">+IF(AND(ISNUMBER(OFFSET('Sanitation Data'!$G$11,0,10*ROW('Sanitation Data'!G111))),'Data Summary'!DC117="Yes"),OFFSET('Sanitation Data'!$G$11,0,10*ROW('Sanitation Data'!G111)),NA())</f>
        <v>#N/A</v>
      </c>
      <c r="AO117" s="518" t="e">
        <f ca="1">+IF(AND(ISNUMBER(OFFSET('Sanitation Data'!$G$12,0,10*ROW('Sanitation Data'!G111))),'Data Summary'!DD117="Yes"),OFFSET('Sanitation Data'!$G$12,0,10*ROW('Sanitation Data'!G111)),NA())</f>
        <v>#N/A</v>
      </c>
      <c r="AP117" s="518" t="e">
        <f ca="1">+IF(AND(ISNUMBER(OFFSET('Sanitation Data'!$H$4,0,10*ROW('Sanitation Data'!H111))),'Data Summary'!DE117="Yes"),100-OFFSET('Sanitation Data'!$H$4,0,10*ROW('Sanitation Data'!H111)),NA())</f>
        <v>#N/A</v>
      </c>
      <c r="AQ117" s="518" t="e">
        <f ca="1">+IF(AND(ISNUMBER(OFFSET('Sanitation Data'!$H$6,0,10*ROW('Sanitation Data'!H111))),'Data Summary'!DF117="Yes"),OFFSET('Sanitation Data'!$H$6,0,10*ROW('Sanitation Data'!H111)),NA())</f>
        <v>#N/A</v>
      </c>
      <c r="AR117" s="518" t="e">
        <f ca="1">+IF(AND(ISNUMBER(OFFSET('Sanitation Data'!$H$10,0,10*ROW('Sanitation Data'!H111))),'Data Summary'!DG117="Yes"),OFFSET('Sanitation Data'!$H$10,0,10*ROW('Sanitation Data'!H111)),NA())</f>
        <v>#N/A</v>
      </c>
      <c r="AS117" s="518" t="e">
        <f ca="1">+IF(AND(ISNUMBER(OFFSET('Sanitation Data'!$H$11,0,10*ROW('Sanitation Data'!H111))),'Data Summary'!DH117="Yes"),OFFSET('Sanitation Data'!$H$11,0,10*ROW('Sanitation Data'!H111)),NA())</f>
        <v>#N/A</v>
      </c>
      <c r="AT117" s="518" t="e">
        <f ca="1">+IF(AND(ISNUMBER(OFFSET('Sanitation Data'!$H$12,0,10*ROW('Sanitation Data'!H111))),'Data Summary'!DI117="Yes"),OFFSET('Sanitation Data'!$H$12,0,10*ROW('Sanitation Data'!H111)),NA())</f>
        <v>#N/A</v>
      </c>
      <c r="AU117" s="518" t="e">
        <f ca="1">+IF(AND(ISNUMBER(OFFSET('Sanitation Data'!$I$4,0,10*ROW('Sanitation Data'!I111))),'Data Summary'!DJ117="Yes"),100-OFFSET('Sanitation Data'!$I$4,0,10*ROW('Sanitation Data'!I111)),NA())</f>
        <v>#N/A</v>
      </c>
      <c r="AV117" s="518" t="e">
        <f ca="1">+IF(AND(ISNUMBER(OFFSET('Sanitation Data'!$I$6,0,10*ROW('Sanitation Data'!I111))),'Data Summary'!DK117="Yes"),OFFSET('Sanitation Data'!$I$6,0,10*ROW('Sanitation Data'!I111)),NA())</f>
        <v>#N/A</v>
      </c>
      <c r="AW117" s="518" t="e">
        <f ca="1">+IF(AND(ISNUMBER(OFFSET('Sanitation Data'!$I$10,0,10*ROW('Sanitation Data'!I111))),'Data Summary'!DL117="Yes"),OFFSET('Sanitation Data'!$I$10,0,10*ROW('Sanitation Data'!I111)),NA())</f>
        <v>#N/A</v>
      </c>
      <c r="AX117" s="518" t="e">
        <f ca="1">+IF(AND(ISNUMBER(OFFSET('Sanitation Data'!$I$11,0,10*ROW('Sanitation Data'!I111))),'Data Summary'!DM117="Yes"),OFFSET('Sanitation Data'!$I$11,0,10*ROW('Sanitation Data'!I111)),NA())</f>
        <v>#N/A</v>
      </c>
      <c r="AY117" s="518" t="e">
        <f ca="1">+IF(AND(ISNUMBER(OFFSET('Sanitation Data'!$I$12,0,10*ROW('Sanitation Data'!I111))),'Data Summary'!DN117="Yes"),OFFSET('Sanitation Data'!$I$12,0,10*ROW('Sanitation Data'!I111)),NA())</f>
        <v>#N/A</v>
      </c>
      <c r="AZ117" s="519" t="e">
        <f ca="1">+IF(AND(ISNUMBER(OFFSET('Hygiene Data'!$D$5,0,10*ROW('Hygiene Data'!D111))),'Data Summary'!DO117="Yes"),OFFSET('Hygiene Data'!$D$5,0,10*ROW('Hygiene Data'!D111)),NA())</f>
        <v>#N/A</v>
      </c>
      <c r="BA117" s="519" t="e">
        <f ca="1">+IF(AND(ISNUMBER(OFFSET('Hygiene Data'!$D$7,0,10*ROW('Hygiene Data'!D111))),'Data Summary'!DP117="Yes"),OFFSET('Hygiene Data'!$D$7,0,10*ROW('Hygiene Data'!D111)),NA())</f>
        <v>#N/A</v>
      </c>
      <c r="BB117" s="519" t="e">
        <f ca="1">+IF(AND(ISNUMBER(OFFSET('Hygiene Data'!$D$9,0,10*ROW('Hygiene Data'!D111))),'Data Summary'!DQ117="Yes"),OFFSET('Hygiene Data'!$D$9,0,10*ROW('Hygiene Data'!D111)),NA())</f>
        <v>#N/A</v>
      </c>
      <c r="BC117" s="519" t="e">
        <f ca="1">+IF(AND(ISNUMBER(OFFSET('Hygiene Data'!$E$5,0,10*ROW('Hygiene Data'!E111))),'Data Summary'!DR117="Yes"),OFFSET('Hygiene Data'!$E$5,0,10*ROW('Hygiene Data'!E111)),NA())</f>
        <v>#N/A</v>
      </c>
      <c r="BD117" s="519" t="e">
        <f ca="1">+IF(AND(ISNUMBER(OFFSET('Hygiene Data'!$E$7,0,10*ROW('Hygiene Data'!E111))),'Data Summary'!DS117="Yes"),OFFSET('Hygiene Data'!$E$7,0,10*ROW('Hygiene Data'!E111)),NA())</f>
        <v>#N/A</v>
      </c>
      <c r="BE117" s="519" t="e">
        <f ca="1">+IF(AND(ISNUMBER(OFFSET('Hygiene Data'!$E$9,0,10*ROW('Hygiene Data'!E111))),'Data Summary'!DT117="Yes"),OFFSET('Hygiene Data'!$E$9,0,10*ROW('Hygiene Data'!E111)),NA())</f>
        <v>#N/A</v>
      </c>
      <c r="BF117" s="519" t="e">
        <f ca="1">+IF(AND(ISNUMBER(OFFSET('Hygiene Data'!$F$5,0,10*ROW('Hygiene Data'!F111))),'Data Summary'!DU117="Yes"),OFFSET('Hygiene Data'!$F$5,0,10*ROW('Hygiene Data'!F111)),NA())</f>
        <v>#N/A</v>
      </c>
      <c r="BG117" s="519" t="e">
        <f ca="1">+IF(AND(ISNUMBER(OFFSET('Hygiene Data'!$F$7,0,10*ROW('Hygiene Data'!F111))),'Data Summary'!DV117="Yes"),OFFSET('Hygiene Data'!$F$7,0,10*ROW('Hygiene Data'!F111)),NA())</f>
        <v>#N/A</v>
      </c>
      <c r="BH117" s="519" t="e">
        <f ca="1">+IF(AND(ISNUMBER(OFFSET('Hygiene Data'!$F$9,0,10*ROW('Hygiene Data'!F111))),'Data Summary'!DW117="Yes"),OFFSET('Hygiene Data'!$F$9,0,10*ROW('Hygiene Data'!F111)),NA())</f>
        <v>#N/A</v>
      </c>
      <c r="BI117" s="519" t="e">
        <f ca="1">+IF(AND(ISNUMBER(OFFSET('Hygiene Data'!$G$5,0,10*ROW('Hygiene Data'!G111))),'Data Summary'!DX117="Yes"),OFFSET('Hygiene Data'!$G$5,0,10*ROW('Hygiene Data'!G111)),NA())</f>
        <v>#N/A</v>
      </c>
      <c r="BJ117" s="519" t="e">
        <f ca="1">+IF(AND(ISNUMBER(OFFSET('Hygiene Data'!$G$7,0,10*ROW('Hygiene Data'!G111))),'Data Summary'!DY117="Yes"),OFFSET('Hygiene Data'!$G$7,0,10*ROW('Hygiene Data'!G111)),NA())</f>
        <v>#N/A</v>
      </c>
      <c r="BK117" s="519" t="e">
        <f ca="1">+IF(AND(ISNUMBER(OFFSET('Hygiene Data'!$G$9,0,10*ROW('Hygiene Data'!G111))),'Data Summary'!DZ117="Yes"),OFFSET('Hygiene Data'!$G$9,0,10*ROW('Hygiene Data'!G111)),NA())</f>
        <v>#N/A</v>
      </c>
      <c r="BL117" s="519" t="e">
        <f ca="1">+IF(AND(ISNUMBER(OFFSET('Hygiene Data'!$H$5,0,10*ROW('Hygiene Data'!H111))),'Data Summary'!EA117="Yes"),OFFSET('Hygiene Data'!$H$5,0,10*ROW('Hygiene Data'!H111)),NA())</f>
        <v>#N/A</v>
      </c>
      <c r="BM117" s="519" t="e">
        <f ca="1">+IF(AND(ISNUMBER(OFFSET('Hygiene Data'!$H$7,0,10*ROW('Hygiene Data'!H111))),'Data Summary'!EB117="Yes"),OFFSET('Hygiene Data'!$H$7,0,10*ROW('Hygiene Data'!H111)),NA())</f>
        <v>#N/A</v>
      </c>
      <c r="BN117" s="519" t="e">
        <f ca="1">+IF(AND(ISNUMBER(OFFSET('Hygiene Data'!$H$9,0,10*ROW('Hygiene Data'!H111))),'Data Summary'!EC117="Yes"),OFFSET('Hygiene Data'!$H$9,0,10*ROW('Hygiene Data'!H111)),NA())</f>
        <v>#N/A</v>
      </c>
      <c r="BO117" s="519" t="e">
        <f ca="1">+IF(AND(ISNUMBER(OFFSET('Hygiene Data'!$I$5,0,10*ROW('Hygiene Data'!I111))),'Data Summary'!ED117="Yes"),OFFSET('Hygiene Data'!$I$5,0,10*ROW('Hygiene Data'!I111)),NA())</f>
        <v>#N/A</v>
      </c>
      <c r="BP117" s="519" t="e">
        <f ca="1">+IF(AND(ISNUMBER(OFFSET('Hygiene Data'!$I$7,0,10*ROW('Hygiene Data'!I111))),'Data Summary'!EE117="Yes"),OFFSET('Hygiene Data'!$I$7,0,10*ROW('Hygiene Data'!I111)),NA())</f>
        <v>#N/A</v>
      </c>
      <c r="BQ117" s="519" t="e">
        <f ca="1">+IF(AND(ISNUMBER(OFFSET('Hygiene Data'!$I$9,0,10*ROW('Hygiene Data'!I111))),'Data Summary'!EF117="Yes"),OFFSET('Hygiene Data'!$I$9,0,10*ROW('Hygiene Data'!I111)),NA())</f>
        <v>#N/A</v>
      </c>
    </row>
    <row r="118" spans="1:69" x14ac:dyDescent="0.25">
      <c r="A118" s="515" t="e">
        <f ca="1">+RIGHT('Data Summary'!A118,LEN('Data Summary'!A118)-9)</f>
        <v>#VALUE!</v>
      </c>
      <c r="B118" s="489" t="str">
        <f ca="1">+IF(ISTEXT('Data Summary'!B118),'Data Summary'!B118,"")</f>
        <v/>
      </c>
      <c r="C118" s="516" t="e">
        <f ca="1">+VALUE('Data Summary'!C118)</f>
        <v>#VALUE!</v>
      </c>
      <c r="D118" s="517" t="e">
        <f ca="1">+IF(AND(ISNUMBER(OFFSET('Water Data'!$D$4,0,10*ROW('Water Data'!D112))),'Data Summary'!BS118="Yes"),100-OFFSET('Water Data'!$D$4,0,10*ROW('Water Data'!D112)),NA())</f>
        <v>#N/A</v>
      </c>
      <c r="E118" s="517" t="e">
        <f ca="1">+IF(AND(ISNUMBER(OFFSET('Water Data'!$D$6,0,10*ROW('Water Data'!D112))),'Data Summary'!BT118="Yes"),OFFSET('Water Data'!$D$6,0,10*ROW('Water Data'!D112)),NA())</f>
        <v>#N/A</v>
      </c>
      <c r="F118" s="517" t="e">
        <f ca="1">+IF(AND(ISNUMBER(OFFSET('Water Data'!$D$9,0,10*ROW('Water Data'!D112))),'Data Summary'!BU118="Yes"),OFFSET('Water Data'!$D$9,0,10*ROW('Water Data'!D112)),NA())</f>
        <v>#N/A</v>
      </c>
      <c r="G118" s="517" t="e">
        <f ca="1">+IF(AND(ISNUMBER(OFFSET('Water Data'!$E$4,0,10*ROW('Water Data'!E112))),'Data Summary'!BV118="Yes"),100-OFFSET('Water Data'!$E$4,0,10*ROW('Water Data'!E112)),NA())</f>
        <v>#N/A</v>
      </c>
      <c r="H118" s="517" t="e">
        <f ca="1">+IF(AND(ISNUMBER(OFFSET('Water Data'!$E$6,0,10*ROW('Water Data'!E112))),'Data Summary'!BW118="Yes"),OFFSET('Water Data'!$E$6,0,10*ROW('Water Data'!E112)),NA())</f>
        <v>#N/A</v>
      </c>
      <c r="I118" s="517" t="e">
        <f ca="1">+IF(AND(ISNUMBER(OFFSET('Water Data'!$E$9,0,10*ROW('Water Data'!E112))),'Data Summary'!BX118="Yes"),OFFSET('Water Data'!$E$9,0,10*ROW('Water Data'!E112)),NA())</f>
        <v>#N/A</v>
      </c>
      <c r="J118" s="517" t="e">
        <f ca="1">+IF(AND(ISNUMBER(OFFSET('Water Data'!$F$4,0,10*ROW('Water Data'!F112))),'Data Summary'!BY118="Yes"),100-OFFSET('Water Data'!$F$4,0,10*ROW('Water Data'!F112)),NA())</f>
        <v>#N/A</v>
      </c>
      <c r="K118" s="517" t="e">
        <f ca="1">+IF(AND(ISNUMBER(OFFSET('Water Data'!$F$6,0,10*ROW('Water Data'!F112))),'Data Summary'!BZ118="Yes"),OFFSET('Water Data'!$F$6,0,10*ROW('Water Data'!F112)),NA())</f>
        <v>#N/A</v>
      </c>
      <c r="L118" s="517" t="e">
        <f ca="1">+IF(AND(ISNUMBER(OFFSET('Water Data'!$F$9,0,10*ROW('Water Data'!F112))),'Data Summary'!CA118="Yes"),OFFSET('Water Data'!$F$9,0,10*ROW('Water Data'!F112)),NA())</f>
        <v>#N/A</v>
      </c>
      <c r="M118" s="517" t="e">
        <f ca="1">+IF(AND(ISNUMBER(OFFSET('Water Data'!$G$4,0,10*ROW('Water Data'!G112))),'Data Summary'!CB118="Yes"),100-OFFSET('Water Data'!$G$4,0,10*ROW('Water Data'!G112)),NA())</f>
        <v>#N/A</v>
      </c>
      <c r="N118" s="517" t="e">
        <f ca="1">+IF(AND(ISNUMBER(OFFSET('Water Data'!$G$6,0,10*ROW('Water Data'!G112))),'Data Summary'!CC118="Yes"),OFFSET('Water Data'!$G$6,0,10*ROW('Water Data'!G112)),NA())</f>
        <v>#N/A</v>
      </c>
      <c r="O118" s="517" t="e">
        <f ca="1">+IF(AND(ISNUMBER(OFFSET('Water Data'!$G$9,0,10*ROW('Water Data'!G112))),'Data Summary'!CD118="Yes"),OFFSET('Water Data'!$G$9,0,10*ROW('Water Data'!G112)),NA())</f>
        <v>#N/A</v>
      </c>
      <c r="P118" s="517" t="e">
        <f ca="1">+IF(AND(ISNUMBER(OFFSET('Water Data'!$H$4,0,10*ROW('Water Data'!H112))),'Data Summary'!CE118="Yes"),100-OFFSET('Water Data'!$H$4,0,10*ROW('Water Data'!H112)),NA())</f>
        <v>#N/A</v>
      </c>
      <c r="Q118" s="517" t="e">
        <f ca="1">+IF(AND(ISNUMBER(OFFSET('Water Data'!$H$6,0,10*ROW('Water Data'!H112))),'Data Summary'!CF118="Yes"),OFFSET('Water Data'!$H$6,0,10*ROW('Water Data'!H112)),NA())</f>
        <v>#N/A</v>
      </c>
      <c r="R118" s="517" t="e">
        <f ca="1">+IF(AND(ISNUMBER(OFFSET('Water Data'!$H$9,0,10*ROW('Water Data'!H112))),'Data Summary'!CG118="Yes"),OFFSET('Water Data'!$H$9,0,10*ROW('Water Data'!H112)),NA())</f>
        <v>#N/A</v>
      </c>
      <c r="S118" s="517" t="e">
        <f ca="1">+IF(AND(ISNUMBER(OFFSET('Water Data'!$I$4,0,10*ROW('Water Data'!I112))),'Data Summary'!CH118="Yes"),100-OFFSET('Water Data'!$I$4,0,10*ROW('Water Data'!I112)),NA())</f>
        <v>#N/A</v>
      </c>
      <c r="T118" s="517" t="e">
        <f ca="1">+IF(AND(ISNUMBER(OFFSET('Water Data'!$I$6,0,10*ROW('Water Data'!I112))),'Data Summary'!CI118="Yes"),OFFSET('Water Data'!$I$6,0,10*ROW('Water Data'!I112)),NA())</f>
        <v>#N/A</v>
      </c>
      <c r="U118" s="517" t="e">
        <f ca="1">+IF(AND(ISNUMBER(OFFSET('Water Data'!$I$9,0,10*ROW('Water Data'!I112))),'Data Summary'!CJ118="Yes"),OFFSET('Water Data'!$I$9,0,10*ROW('Water Data'!I112)),NA())</f>
        <v>#N/A</v>
      </c>
      <c r="V118" s="518" t="e">
        <f ca="1">+IF(AND(ISNUMBER(OFFSET('Sanitation Data'!$D$4,0,10*ROW('Sanitation Data'!D112))),'Data Summary'!CK118="Yes"),100-OFFSET('Sanitation Data'!$D$4,0,10*ROW('Sanitation Data'!D112)),NA())</f>
        <v>#N/A</v>
      </c>
      <c r="W118" s="518" t="e">
        <f ca="1">+IF(AND(ISNUMBER(OFFSET('Sanitation Data'!$D$6,0,10*ROW('Sanitation Data'!D112))),'Data Summary'!CL118="Yes"),OFFSET('Sanitation Data'!$D$6,0,10*ROW('Sanitation Data'!D112)),NA())</f>
        <v>#N/A</v>
      </c>
      <c r="X118" s="518" t="e">
        <f ca="1">+IF(AND(ISNUMBER(OFFSET('Sanitation Data'!$D$10,0,10*ROW('Sanitation Data'!D112))),'Data Summary'!CM118="Yes"),OFFSET('Sanitation Data'!$D$10,0,10*ROW('Sanitation Data'!D112)),NA())</f>
        <v>#N/A</v>
      </c>
      <c r="Y118" s="518" t="e">
        <f ca="1">+IF(AND(ISNUMBER(OFFSET('Sanitation Data'!$D$11,0,10*ROW('Sanitation Data'!D112))),'Data Summary'!CN118="Yes"),OFFSET('Sanitation Data'!$D$11,0,10*ROW('Sanitation Data'!D112)),NA())</f>
        <v>#N/A</v>
      </c>
      <c r="Z118" s="518" t="e">
        <f ca="1">+IF(AND(ISNUMBER(OFFSET('Sanitation Data'!$D$12,0,10*ROW('Sanitation Data'!D112))),'Data Summary'!CO118="Yes"),OFFSET('Sanitation Data'!$D$12,0,10*ROW('Sanitation Data'!D112)),NA())</f>
        <v>#N/A</v>
      </c>
      <c r="AA118" s="518" t="e">
        <f ca="1">+IF(AND(ISNUMBER(OFFSET('Sanitation Data'!$E$4,0,10*ROW('Sanitation Data'!E112))),'Data Summary'!CP118="Yes"),100-OFFSET('Sanitation Data'!$E$4,0,10*ROW('Sanitation Data'!E112)),NA())</f>
        <v>#N/A</v>
      </c>
      <c r="AB118" s="518" t="e">
        <f ca="1">+IF(AND(ISNUMBER(OFFSET('Sanitation Data'!$E$6,0,10*ROW('Sanitation Data'!E112))),'Data Summary'!CQ118="Yes"),OFFSET('Sanitation Data'!$E$6,0,10*ROW('Sanitation Data'!E112)),NA())</f>
        <v>#N/A</v>
      </c>
      <c r="AC118" s="518" t="e">
        <f ca="1">+IF(AND(ISNUMBER(OFFSET('Sanitation Data'!$E$10,0,10*ROW('Sanitation Data'!E112))),'Data Summary'!CR118="Yes"),OFFSET('Sanitation Data'!$E$10,0,10*ROW('Sanitation Data'!E112)),NA())</f>
        <v>#N/A</v>
      </c>
      <c r="AD118" s="518" t="e">
        <f ca="1">+IF(AND(ISNUMBER(OFFSET('Sanitation Data'!$E$11,0,10*ROW('Sanitation Data'!E112))),'Data Summary'!CS118="Yes"),OFFSET('Sanitation Data'!$E$11,0,10*ROW('Sanitation Data'!E112)),NA())</f>
        <v>#N/A</v>
      </c>
      <c r="AE118" s="518" t="e">
        <f ca="1">+IF(AND(ISNUMBER(OFFSET('Sanitation Data'!$E$12,0,10*ROW('Sanitation Data'!E112))),'Data Summary'!CT118="Yes"),OFFSET('Sanitation Data'!$E$12,0,10*ROW('Sanitation Data'!E112)),NA())</f>
        <v>#N/A</v>
      </c>
      <c r="AF118" s="518" t="e">
        <f ca="1">+IF(AND(ISNUMBER(OFFSET('Sanitation Data'!$F$4,0,10*ROW('Sanitation Data'!F112))),'Data Summary'!CU118="Yes"),100-OFFSET('Sanitation Data'!$F$4,0,10*ROW('Sanitation Data'!F112)),NA())</f>
        <v>#N/A</v>
      </c>
      <c r="AG118" s="518" t="e">
        <f ca="1">+IF(AND(ISNUMBER(OFFSET('Sanitation Data'!$F$6,0,10*ROW('Sanitation Data'!F112))),'Data Summary'!CV118="Yes"),OFFSET('Sanitation Data'!$F$6,0,10*ROW('Sanitation Data'!F112)),NA())</f>
        <v>#N/A</v>
      </c>
      <c r="AH118" s="518" t="e">
        <f ca="1">+IF(AND(ISNUMBER(OFFSET('Sanitation Data'!$F$10,0,10*ROW('Sanitation Data'!F112))),'Data Summary'!CW118="Yes"),OFFSET('Sanitation Data'!$F$10,0,10*ROW('Sanitation Data'!F112)),NA())</f>
        <v>#N/A</v>
      </c>
      <c r="AI118" s="518" t="e">
        <f ca="1">+IF(AND(ISNUMBER(OFFSET('Sanitation Data'!$F$11,0,10*ROW('Sanitation Data'!F112))),'Data Summary'!CX118="Yes"),OFFSET('Sanitation Data'!$F$11,0,10*ROW('Sanitation Data'!F112)),NA())</f>
        <v>#N/A</v>
      </c>
      <c r="AJ118" s="518" t="e">
        <f ca="1">+IF(AND(ISNUMBER(OFFSET('Sanitation Data'!$F$12,0,10*ROW('Sanitation Data'!F112))),'Data Summary'!CY118="Yes"),OFFSET('Sanitation Data'!$F$12,0,10*ROW('Sanitation Data'!F112)),NA())</f>
        <v>#N/A</v>
      </c>
      <c r="AK118" s="518" t="e">
        <f ca="1">+IF(AND(ISNUMBER(OFFSET('Sanitation Data'!$G$4,0,10*ROW('Sanitation Data'!G112))),'Data Summary'!CZ118="Yes"),100-OFFSET('Sanitation Data'!$G$4,0,10*ROW('Sanitation Data'!G112)),NA())</f>
        <v>#N/A</v>
      </c>
      <c r="AL118" s="518" t="e">
        <f ca="1">+IF(AND(ISNUMBER(OFFSET('Sanitation Data'!$G$6,0,10*ROW('Sanitation Data'!G112))),'Data Summary'!DA118="Yes"),OFFSET('Sanitation Data'!$G$6,0,10*ROW('Sanitation Data'!G112)),NA())</f>
        <v>#N/A</v>
      </c>
      <c r="AM118" s="518" t="e">
        <f ca="1">+IF(AND(ISNUMBER(OFFSET('Sanitation Data'!$G$10,0,10*ROW('Sanitation Data'!G112))),'Data Summary'!DB118="Yes"),OFFSET('Sanitation Data'!$G$10,0,10*ROW('Sanitation Data'!G112)),NA())</f>
        <v>#N/A</v>
      </c>
      <c r="AN118" s="518" t="e">
        <f ca="1">+IF(AND(ISNUMBER(OFFSET('Sanitation Data'!$G$11,0,10*ROW('Sanitation Data'!G112))),'Data Summary'!DC118="Yes"),OFFSET('Sanitation Data'!$G$11,0,10*ROW('Sanitation Data'!G112)),NA())</f>
        <v>#N/A</v>
      </c>
      <c r="AO118" s="518" t="e">
        <f ca="1">+IF(AND(ISNUMBER(OFFSET('Sanitation Data'!$G$12,0,10*ROW('Sanitation Data'!G112))),'Data Summary'!DD118="Yes"),OFFSET('Sanitation Data'!$G$12,0,10*ROW('Sanitation Data'!G112)),NA())</f>
        <v>#N/A</v>
      </c>
      <c r="AP118" s="518" t="e">
        <f ca="1">+IF(AND(ISNUMBER(OFFSET('Sanitation Data'!$H$4,0,10*ROW('Sanitation Data'!H112))),'Data Summary'!DE118="Yes"),100-OFFSET('Sanitation Data'!$H$4,0,10*ROW('Sanitation Data'!H112)),NA())</f>
        <v>#N/A</v>
      </c>
      <c r="AQ118" s="518" t="e">
        <f ca="1">+IF(AND(ISNUMBER(OFFSET('Sanitation Data'!$H$6,0,10*ROW('Sanitation Data'!H112))),'Data Summary'!DF118="Yes"),OFFSET('Sanitation Data'!$H$6,0,10*ROW('Sanitation Data'!H112)),NA())</f>
        <v>#N/A</v>
      </c>
      <c r="AR118" s="518" t="e">
        <f ca="1">+IF(AND(ISNUMBER(OFFSET('Sanitation Data'!$H$10,0,10*ROW('Sanitation Data'!H112))),'Data Summary'!DG118="Yes"),OFFSET('Sanitation Data'!$H$10,0,10*ROW('Sanitation Data'!H112)),NA())</f>
        <v>#N/A</v>
      </c>
      <c r="AS118" s="518" t="e">
        <f ca="1">+IF(AND(ISNUMBER(OFFSET('Sanitation Data'!$H$11,0,10*ROW('Sanitation Data'!H112))),'Data Summary'!DH118="Yes"),OFFSET('Sanitation Data'!$H$11,0,10*ROW('Sanitation Data'!H112)),NA())</f>
        <v>#N/A</v>
      </c>
      <c r="AT118" s="518" t="e">
        <f ca="1">+IF(AND(ISNUMBER(OFFSET('Sanitation Data'!$H$12,0,10*ROW('Sanitation Data'!H112))),'Data Summary'!DI118="Yes"),OFFSET('Sanitation Data'!$H$12,0,10*ROW('Sanitation Data'!H112)),NA())</f>
        <v>#N/A</v>
      </c>
      <c r="AU118" s="518" t="e">
        <f ca="1">+IF(AND(ISNUMBER(OFFSET('Sanitation Data'!$I$4,0,10*ROW('Sanitation Data'!I112))),'Data Summary'!DJ118="Yes"),100-OFFSET('Sanitation Data'!$I$4,0,10*ROW('Sanitation Data'!I112)),NA())</f>
        <v>#N/A</v>
      </c>
      <c r="AV118" s="518" t="e">
        <f ca="1">+IF(AND(ISNUMBER(OFFSET('Sanitation Data'!$I$6,0,10*ROW('Sanitation Data'!I112))),'Data Summary'!DK118="Yes"),OFFSET('Sanitation Data'!$I$6,0,10*ROW('Sanitation Data'!I112)),NA())</f>
        <v>#N/A</v>
      </c>
      <c r="AW118" s="518" t="e">
        <f ca="1">+IF(AND(ISNUMBER(OFFSET('Sanitation Data'!$I$10,0,10*ROW('Sanitation Data'!I112))),'Data Summary'!DL118="Yes"),OFFSET('Sanitation Data'!$I$10,0,10*ROW('Sanitation Data'!I112)),NA())</f>
        <v>#N/A</v>
      </c>
      <c r="AX118" s="518" t="e">
        <f ca="1">+IF(AND(ISNUMBER(OFFSET('Sanitation Data'!$I$11,0,10*ROW('Sanitation Data'!I112))),'Data Summary'!DM118="Yes"),OFFSET('Sanitation Data'!$I$11,0,10*ROW('Sanitation Data'!I112)),NA())</f>
        <v>#N/A</v>
      </c>
      <c r="AY118" s="518" t="e">
        <f ca="1">+IF(AND(ISNUMBER(OFFSET('Sanitation Data'!$I$12,0,10*ROW('Sanitation Data'!I112))),'Data Summary'!DN118="Yes"),OFFSET('Sanitation Data'!$I$12,0,10*ROW('Sanitation Data'!I112)),NA())</f>
        <v>#N/A</v>
      </c>
      <c r="AZ118" s="519" t="e">
        <f ca="1">+IF(AND(ISNUMBER(OFFSET('Hygiene Data'!$D$5,0,10*ROW('Hygiene Data'!D112))),'Data Summary'!DO118="Yes"),OFFSET('Hygiene Data'!$D$5,0,10*ROW('Hygiene Data'!D112)),NA())</f>
        <v>#N/A</v>
      </c>
      <c r="BA118" s="519" t="e">
        <f ca="1">+IF(AND(ISNUMBER(OFFSET('Hygiene Data'!$D$7,0,10*ROW('Hygiene Data'!D112))),'Data Summary'!DP118="Yes"),OFFSET('Hygiene Data'!$D$7,0,10*ROW('Hygiene Data'!D112)),NA())</f>
        <v>#N/A</v>
      </c>
      <c r="BB118" s="519" t="e">
        <f ca="1">+IF(AND(ISNUMBER(OFFSET('Hygiene Data'!$D$9,0,10*ROW('Hygiene Data'!D112))),'Data Summary'!DQ118="Yes"),OFFSET('Hygiene Data'!$D$9,0,10*ROW('Hygiene Data'!D112)),NA())</f>
        <v>#N/A</v>
      </c>
      <c r="BC118" s="519" t="e">
        <f ca="1">+IF(AND(ISNUMBER(OFFSET('Hygiene Data'!$E$5,0,10*ROW('Hygiene Data'!E112))),'Data Summary'!DR118="Yes"),OFFSET('Hygiene Data'!$E$5,0,10*ROW('Hygiene Data'!E112)),NA())</f>
        <v>#N/A</v>
      </c>
      <c r="BD118" s="519" t="e">
        <f ca="1">+IF(AND(ISNUMBER(OFFSET('Hygiene Data'!$E$7,0,10*ROW('Hygiene Data'!E112))),'Data Summary'!DS118="Yes"),OFFSET('Hygiene Data'!$E$7,0,10*ROW('Hygiene Data'!E112)),NA())</f>
        <v>#N/A</v>
      </c>
      <c r="BE118" s="519" t="e">
        <f ca="1">+IF(AND(ISNUMBER(OFFSET('Hygiene Data'!$E$9,0,10*ROW('Hygiene Data'!E112))),'Data Summary'!DT118="Yes"),OFFSET('Hygiene Data'!$E$9,0,10*ROW('Hygiene Data'!E112)),NA())</f>
        <v>#N/A</v>
      </c>
      <c r="BF118" s="519" t="e">
        <f ca="1">+IF(AND(ISNUMBER(OFFSET('Hygiene Data'!$F$5,0,10*ROW('Hygiene Data'!F112))),'Data Summary'!DU118="Yes"),OFFSET('Hygiene Data'!$F$5,0,10*ROW('Hygiene Data'!F112)),NA())</f>
        <v>#N/A</v>
      </c>
      <c r="BG118" s="519" t="e">
        <f ca="1">+IF(AND(ISNUMBER(OFFSET('Hygiene Data'!$F$7,0,10*ROW('Hygiene Data'!F112))),'Data Summary'!DV118="Yes"),OFFSET('Hygiene Data'!$F$7,0,10*ROW('Hygiene Data'!F112)),NA())</f>
        <v>#N/A</v>
      </c>
      <c r="BH118" s="519" t="e">
        <f ca="1">+IF(AND(ISNUMBER(OFFSET('Hygiene Data'!$F$9,0,10*ROW('Hygiene Data'!F112))),'Data Summary'!DW118="Yes"),OFFSET('Hygiene Data'!$F$9,0,10*ROW('Hygiene Data'!F112)),NA())</f>
        <v>#N/A</v>
      </c>
      <c r="BI118" s="519" t="e">
        <f ca="1">+IF(AND(ISNUMBER(OFFSET('Hygiene Data'!$G$5,0,10*ROW('Hygiene Data'!G112))),'Data Summary'!DX118="Yes"),OFFSET('Hygiene Data'!$G$5,0,10*ROW('Hygiene Data'!G112)),NA())</f>
        <v>#N/A</v>
      </c>
      <c r="BJ118" s="519" t="e">
        <f ca="1">+IF(AND(ISNUMBER(OFFSET('Hygiene Data'!$G$7,0,10*ROW('Hygiene Data'!G112))),'Data Summary'!DY118="Yes"),OFFSET('Hygiene Data'!$G$7,0,10*ROW('Hygiene Data'!G112)),NA())</f>
        <v>#N/A</v>
      </c>
      <c r="BK118" s="519" t="e">
        <f ca="1">+IF(AND(ISNUMBER(OFFSET('Hygiene Data'!$G$9,0,10*ROW('Hygiene Data'!G112))),'Data Summary'!DZ118="Yes"),OFFSET('Hygiene Data'!$G$9,0,10*ROW('Hygiene Data'!G112)),NA())</f>
        <v>#N/A</v>
      </c>
      <c r="BL118" s="519" t="e">
        <f ca="1">+IF(AND(ISNUMBER(OFFSET('Hygiene Data'!$H$5,0,10*ROW('Hygiene Data'!H112))),'Data Summary'!EA118="Yes"),OFFSET('Hygiene Data'!$H$5,0,10*ROW('Hygiene Data'!H112)),NA())</f>
        <v>#N/A</v>
      </c>
      <c r="BM118" s="519" t="e">
        <f ca="1">+IF(AND(ISNUMBER(OFFSET('Hygiene Data'!$H$7,0,10*ROW('Hygiene Data'!H112))),'Data Summary'!EB118="Yes"),OFFSET('Hygiene Data'!$H$7,0,10*ROW('Hygiene Data'!H112)),NA())</f>
        <v>#N/A</v>
      </c>
      <c r="BN118" s="519" t="e">
        <f ca="1">+IF(AND(ISNUMBER(OFFSET('Hygiene Data'!$H$9,0,10*ROW('Hygiene Data'!H112))),'Data Summary'!EC118="Yes"),OFFSET('Hygiene Data'!$H$9,0,10*ROW('Hygiene Data'!H112)),NA())</f>
        <v>#N/A</v>
      </c>
      <c r="BO118" s="519" t="e">
        <f ca="1">+IF(AND(ISNUMBER(OFFSET('Hygiene Data'!$I$5,0,10*ROW('Hygiene Data'!I112))),'Data Summary'!ED118="Yes"),OFFSET('Hygiene Data'!$I$5,0,10*ROW('Hygiene Data'!I112)),NA())</f>
        <v>#N/A</v>
      </c>
      <c r="BP118" s="519" t="e">
        <f ca="1">+IF(AND(ISNUMBER(OFFSET('Hygiene Data'!$I$7,0,10*ROW('Hygiene Data'!I112))),'Data Summary'!EE118="Yes"),OFFSET('Hygiene Data'!$I$7,0,10*ROW('Hygiene Data'!I112)),NA())</f>
        <v>#N/A</v>
      </c>
      <c r="BQ118" s="519" t="e">
        <f ca="1">+IF(AND(ISNUMBER(OFFSET('Hygiene Data'!$I$9,0,10*ROW('Hygiene Data'!I112))),'Data Summary'!EF118="Yes"),OFFSET('Hygiene Data'!$I$9,0,10*ROW('Hygiene Data'!I112)),NA())</f>
        <v>#N/A</v>
      </c>
    </row>
    <row r="119" spans="1:69" x14ac:dyDescent="0.25">
      <c r="A119" s="515" t="e">
        <f ca="1">+RIGHT('Data Summary'!A119,LEN('Data Summary'!A119)-9)</f>
        <v>#VALUE!</v>
      </c>
      <c r="B119" s="489" t="str">
        <f ca="1">+IF(ISTEXT('Data Summary'!B119),'Data Summary'!B119,"")</f>
        <v/>
      </c>
      <c r="C119" s="516" t="e">
        <f ca="1">+VALUE('Data Summary'!C119)</f>
        <v>#VALUE!</v>
      </c>
      <c r="D119" s="517" t="e">
        <f ca="1">+IF(AND(ISNUMBER(OFFSET('Water Data'!$D$4,0,10*ROW('Water Data'!D113))),'Data Summary'!BS119="Yes"),100-OFFSET('Water Data'!$D$4,0,10*ROW('Water Data'!D113)),NA())</f>
        <v>#N/A</v>
      </c>
      <c r="E119" s="517" t="e">
        <f ca="1">+IF(AND(ISNUMBER(OFFSET('Water Data'!$D$6,0,10*ROW('Water Data'!D113))),'Data Summary'!BT119="Yes"),OFFSET('Water Data'!$D$6,0,10*ROW('Water Data'!D113)),NA())</f>
        <v>#N/A</v>
      </c>
      <c r="F119" s="517" t="e">
        <f ca="1">+IF(AND(ISNUMBER(OFFSET('Water Data'!$D$9,0,10*ROW('Water Data'!D113))),'Data Summary'!BU119="Yes"),OFFSET('Water Data'!$D$9,0,10*ROW('Water Data'!D113)),NA())</f>
        <v>#N/A</v>
      </c>
      <c r="G119" s="517" t="e">
        <f ca="1">+IF(AND(ISNUMBER(OFFSET('Water Data'!$E$4,0,10*ROW('Water Data'!E113))),'Data Summary'!BV119="Yes"),100-OFFSET('Water Data'!$E$4,0,10*ROW('Water Data'!E113)),NA())</f>
        <v>#N/A</v>
      </c>
      <c r="H119" s="517" t="e">
        <f ca="1">+IF(AND(ISNUMBER(OFFSET('Water Data'!$E$6,0,10*ROW('Water Data'!E113))),'Data Summary'!BW119="Yes"),OFFSET('Water Data'!$E$6,0,10*ROW('Water Data'!E113)),NA())</f>
        <v>#N/A</v>
      </c>
      <c r="I119" s="517" t="e">
        <f ca="1">+IF(AND(ISNUMBER(OFFSET('Water Data'!$E$9,0,10*ROW('Water Data'!E113))),'Data Summary'!BX119="Yes"),OFFSET('Water Data'!$E$9,0,10*ROW('Water Data'!E113)),NA())</f>
        <v>#N/A</v>
      </c>
      <c r="J119" s="517" t="e">
        <f ca="1">+IF(AND(ISNUMBER(OFFSET('Water Data'!$F$4,0,10*ROW('Water Data'!F113))),'Data Summary'!BY119="Yes"),100-OFFSET('Water Data'!$F$4,0,10*ROW('Water Data'!F113)),NA())</f>
        <v>#N/A</v>
      </c>
      <c r="K119" s="517" t="e">
        <f ca="1">+IF(AND(ISNUMBER(OFFSET('Water Data'!$F$6,0,10*ROW('Water Data'!F113))),'Data Summary'!BZ119="Yes"),OFFSET('Water Data'!$F$6,0,10*ROW('Water Data'!F113)),NA())</f>
        <v>#N/A</v>
      </c>
      <c r="L119" s="517" t="e">
        <f ca="1">+IF(AND(ISNUMBER(OFFSET('Water Data'!$F$9,0,10*ROW('Water Data'!F113))),'Data Summary'!CA119="Yes"),OFFSET('Water Data'!$F$9,0,10*ROW('Water Data'!F113)),NA())</f>
        <v>#N/A</v>
      </c>
      <c r="M119" s="517" t="e">
        <f ca="1">+IF(AND(ISNUMBER(OFFSET('Water Data'!$G$4,0,10*ROW('Water Data'!G113))),'Data Summary'!CB119="Yes"),100-OFFSET('Water Data'!$G$4,0,10*ROW('Water Data'!G113)),NA())</f>
        <v>#N/A</v>
      </c>
      <c r="N119" s="517" t="e">
        <f ca="1">+IF(AND(ISNUMBER(OFFSET('Water Data'!$G$6,0,10*ROW('Water Data'!G113))),'Data Summary'!CC119="Yes"),OFFSET('Water Data'!$G$6,0,10*ROW('Water Data'!G113)),NA())</f>
        <v>#N/A</v>
      </c>
      <c r="O119" s="517" t="e">
        <f ca="1">+IF(AND(ISNUMBER(OFFSET('Water Data'!$G$9,0,10*ROW('Water Data'!G113))),'Data Summary'!CD119="Yes"),OFFSET('Water Data'!$G$9,0,10*ROW('Water Data'!G113)),NA())</f>
        <v>#N/A</v>
      </c>
      <c r="P119" s="517" t="e">
        <f ca="1">+IF(AND(ISNUMBER(OFFSET('Water Data'!$H$4,0,10*ROW('Water Data'!H113))),'Data Summary'!CE119="Yes"),100-OFFSET('Water Data'!$H$4,0,10*ROW('Water Data'!H113)),NA())</f>
        <v>#N/A</v>
      </c>
      <c r="Q119" s="517" t="e">
        <f ca="1">+IF(AND(ISNUMBER(OFFSET('Water Data'!$H$6,0,10*ROW('Water Data'!H113))),'Data Summary'!CF119="Yes"),OFFSET('Water Data'!$H$6,0,10*ROW('Water Data'!H113)),NA())</f>
        <v>#N/A</v>
      </c>
      <c r="R119" s="517" t="e">
        <f ca="1">+IF(AND(ISNUMBER(OFFSET('Water Data'!$H$9,0,10*ROW('Water Data'!H113))),'Data Summary'!CG119="Yes"),OFFSET('Water Data'!$H$9,0,10*ROW('Water Data'!H113)),NA())</f>
        <v>#N/A</v>
      </c>
      <c r="S119" s="517" t="e">
        <f ca="1">+IF(AND(ISNUMBER(OFFSET('Water Data'!$I$4,0,10*ROW('Water Data'!I113))),'Data Summary'!CH119="Yes"),100-OFFSET('Water Data'!$I$4,0,10*ROW('Water Data'!I113)),NA())</f>
        <v>#N/A</v>
      </c>
      <c r="T119" s="517" t="e">
        <f ca="1">+IF(AND(ISNUMBER(OFFSET('Water Data'!$I$6,0,10*ROW('Water Data'!I113))),'Data Summary'!CI119="Yes"),OFFSET('Water Data'!$I$6,0,10*ROW('Water Data'!I113)),NA())</f>
        <v>#N/A</v>
      </c>
      <c r="U119" s="517" t="e">
        <f ca="1">+IF(AND(ISNUMBER(OFFSET('Water Data'!$I$9,0,10*ROW('Water Data'!I113))),'Data Summary'!CJ119="Yes"),OFFSET('Water Data'!$I$9,0,10*ROW('Water Data'!I113)),NA())</f>
        <v>#N/A</v>
      </c>
      <c r="V119" s="518" t="e">
        <f ca="1">+IF(AND(ISNUMBER(OFFSET('Sanitation Data'!$D$4,0,10*ROW('Sanitation Data'!D113))),'Data Summary'!CK119="Yes"),100-OFFSET('Sanitation Data'!$D$4,0,10*ROW('Sanitation Data'!D113)),NA())</f>
        <v>#N/A</v>
      </c>
      <c r="W119" s="518" t="e">
        <f ca="1">+IF(AND(ISNUMBER(OFFSET('Sanitation Data'!$D$6,0,10*ROW('Sanitation Data'!D113))),'Data Summary'!CL119="Yes"),OFFSET('Sanitation Data'!$D$6,0,10*ROW('Sanitation Data'!D113)),NA())</f>
        <v>#N/A</v>
      </c>
      <c r="X119" s="518" t="e">
        <f ca="1">+IF(AND(ISNUMBER(OFFSET('Sanitation Data'!$D$10,0,10*ROW('Sanitation Data'!D113))),'Data Summary'!CM119="Yes"),OFFSET('Sanitation Data'!$D$10,0,10*ROW('Sanitation Data'!D113)),NA())</f>
        <v>#N/A</v>
      </c>
      <c r="Y119" s="518" t="e">
        <f ca="1">+IF(AND(ISNUMBER(OFFSET('Sanitation Data'!$D$11,0,10*ROW('Sanitation Data'!D113))),'Data Summary'!CN119="Yes"),OFFSET('Sanitation Data'!$D$11,0,10*ROW('Sanitation Data'!D113)),NA())</f>
        <v>#N/A</v>
      </c>
      <c r="Z119" s="518" t="e">
        <f ca="1">+IF(AND(ISNUMBER(OFFSET('Sanitation Data'!$D$12,0,10*ROW('Sanitation Data'!D113))),'Data Summary'!CO119="Yes"),OFFSET('Sanitation Data'!$D$12,0,10*ROW('Sanitation Data'!D113)),NA())</f>
        <v>#N/A</v>
      </c>
      <c r="AA119" s="518" t="e">
        <f ca="1">+IF(AND(ISNUMBER(OFFSET('Sanitation Data'!$E$4,0,10*ROW('Sanitation Data'!E113))),'Data Summary'!CP119="Yes"),100-OFFSET('Sanitation Data'!$E$4,0,10*ROW('Sanitation Data'!E113)),NA())</f>
        <v>#N/A</v>
      </c>
      <c r="AB119" s="518" t="e">
        <f ca="1">+IF(AND(ISNUMBER(OFFSET('Sanitation Data'!$E$6,0,10*ROW('Sanitation Data'!E113))),'Data Summary'!CQ119="Yes"),OFFSET('Sanitation Data'!$E$6,0,10*ROW('Sanitation Data'!E113)),NA())</f>
        <v>#N/A</v>
      </c>
      <c r="AC119" s="518" t="e">
        <f ca="1">+IF(AND(ISNUMBER(OFFSET('Sanitation Data'!$E$10,0,10*ROW('Sanitation Data'!E113))),'Data Summary'!CR119="Yes"),OFFSET('Sanitation Data'!$E$10,0,10*ROW('Sanitation Data'!E113)),NA())</f>
        <v>#N/A</v>
      </c>
      <c r="AD119" s="518" t="e">
        <f ca="1">+IF(AND(ISNUMBER(OFFSET('Sanitation Data'!$E$11,0,10*ROW('Sanitation Data'!E113))),'Data Summary'!CS119="Yes"),OFFSET('Sanitation Data'!$E$11,0,10*ROW('Sanitation Data'!E113)),NA())</f>
        <v>#N/A</v>
      </c>
      <c r="AE119" s="518" t="e">
        <f ca="1">+IF(AND(ISNUMBER(OFFSET('Sanitation Data'!$E$12,0,10*ROW('Sanitation Data'!E113))),'Data Summary'!CT119="Yes"),OFFSET('Sanitation Data'!$E$12,0,10*ROW('Sanitation Data'!E113)),NA())</f>
        <v>#N/A</v>
      </c>
      <c r="AF119" s="518" t="e">
        <f ca="1">+IF(AND(ISNUMBER(OFFSET('Sanitation Data'!$F$4,0,10*ROW('Sanitation Data'!F113))),'Data Summary'!CU119="Yes"),100-OFFSET('Sanitation Data'!$F$4,0,10*ROW('Sanitation Data'!F113)),NA())</f>
        <v>#N/A</v>
      </c>
      <c r="AG119" s="518" t="e">
        <f ca="1">+IF(AND(ISNUMBER(OFFSET('Sanitation Data'!$F$6,0,10*ROW('Sanitation Data'!F113))),'Data Summary'!CV119="Yes"),OFFSET('Sanitation Data'!$F$6,0,10*ROW('Sanitation Data'!F113)),NA())</f>
        <v>#N/A</v>
      </c>
      <c r="AH119" s="518" t="e">
        <f ca="1">+IF(AND(ISNUMBER(OFFSET('Sanitation Data'!$F$10,0,10*ROW('Sanitation Data'!F113))),'Data Summary'!CW119="Yes"),OFFSET('Sanitation Data'!$F$10,0,10*ROW('Sanitation Data'!F113)),NA())</f>
        <v>#N/A</v>
      </c>
      <c r="AI119" s="518" t="e">
        <f ca="1">+IF(AND(ISNUMBER(OFFSET('Sanitation Data'!$F$11,0,10*ROW('Sanitation Data'!F113))),'Data Summary'!CX119="Yes"),OFFSET('Sanitation Data'!$F$11,0,10*ROW('Sanitation Data'!F113)),NA())</f>
        <v>#N/A</v>
      </c>
      <c r="AJ119" s="518" t="e">
        <f ca="1">+IF(AND(ISNUMBER(OFFSET('Sanitation Data'!$F$12,0,10*ROW('Sanitation Data'!F113))),'Data Summary'!CY119="Yes"),OFFSET('Sanitation Data'!$F$12,0,10*ROW('Sanitation Data'!F113)),NA())</f>
        <v>#N/A</v>
      </c>
      <c r="AK119" s="518" t="e">
        <f ca="1">+IF(AND(ISNUMBER(OFFSET('Sanitation Data'!$G$4,0,10*ROW('Sanitation Data'!G113))),'Data Summary'!CZ119="Yes"),100-OFFSET('Sanitation Data'!$G$4,0,10*ROW('Sanitation Data'!G113)),NA())</f>
        <v>#N/A</v>
      </c>
      <c r="AL119" s="518" t="e">
        <f ca="1">+IF(AND(ISNUMBER(OFFSET('Sanitation Data'!$G$6,0,10*ROW('Sanitation Data'!G113))),'Data Summary'!DA119="Yes"),OFFSET('Sanitation Data'!$G$6,0,10*ROW('Sanitation Data'!G113)),NA())</f>
        <v>#N/A</v>
      </c>
      <c r="AM119" s="518" t="e">
        <f ca="1">+IF(AND(ISNUMBER(OFFSET('Sanitation Data'!$G$10,0,10*ROW('Sanitation Data'!G113))),'Data Summary'!DB119="Yes"),OFFSET('Sanitation Data'!$G$10,0,10*ROW('Sanitation Data'!G113)),NA())</f>
        <v>#N/A</v>
      </c>
      <c r="AN119" s="518" t="e">
        <f ca="1">+IF(AND(ISNUMBER(OFFSET('Sanitation Data'!$G$11,0,10*ROW('Sanitation Data'!G113))),'Data Summary'!DC119="Yes"),OFFSET('Sanitation Data'!$G$11,0,10*ROW('Sanitation Data'!G113)),NA())</f>
        <v>#N/A</v>
      </c>
      <c r="AO119" s="518" t="e">
        <f ca="1">+IF(AND(ISNUMBER(OFFSET('Sanitation Data'!$G$12,0,10*ROW('Sanitation Data'!G113))),'Data Summary'!DD119="Yes"),OFFSET('Sanitation Data'!$G$12,0,10*ROW('Sanitation Data'!G113)),NA())</f>
        <v>#N/A</v>
      </c>
      <c r="AP119" s="518" t="e">
        <f ca="1">+IF(AND(ISNUMBER(OFFSET('Sanitation Data'!$H$4,0,10*ROW('Sanitation Data'!H113))),'Data Summary'!DE119="Yes"),100-OFFSET('Sanitation Data'!$H$4,0,10*ROW('Sanitation Data'!H113)),NA())</f>
        <v>#N/A</v>
      </c>
      <c r="AQ119" s="518" t="e">
        <f ca="1">+IF(AND(ISNUMBER(OFFSET('Sanitation Data'!$H$6,0,10*ROW('Sanitation Data'!H113))),'Data Summary'!DF119="Yes"),OFFSET('Sanitation Data'!$H$6,0,10*ROW('Sanitation Data'!H113)),NA())</f>
        <v>#N/A</v>
      </c>
      <c r="AR119" s="518" t="e">
        <f ca="1">+IF(AND(ISNUMBER(OFFSET('Sanitation Data'!$H$10,0,10*ROW('Sanitation Data'!H113))),'Data Summary'!DG119="Yes"),OFFSET('Sanitation Data'!$H$10,0,10*ROW('Sanitation Data'!H113)),NA())</f>
        <v>#N/A</v>
      </c>
      <c r="AS119" s="518" t="e">
        <f ca="1">+IF(AND(ISNUMBER(OFFSET('Sanitation Data'!$H$11,0,10*ROW('Sanitation Data'!H113))),'Data Summary'!DH119="Yes"),OFFSET('Sanitation Data'!$H$11,0,10*ROW('Sanitation Data'!H113)),NA())</f>
        <v>#N/A</v>
      </c>
      <c r="AT119" s="518" t="e">
        <f ca="1">+IF(AND(ISNUMBER(OFFSET('Sanitation Data'!$H$12,0,10*ROW('Sanitation Data'!H113))),'Data Summary'!DI119="Yes"),OFFSET('Sanitation Data'!$H$12,0,10*ROW('Sanitation Data'!H113)),NA())</f>
        <v>#N/A</v>
      </c>
      <c r="AU119" s="518" t="e">
        <f ca="1">+IF(AND(ISNUMBER(OFFSET('Sanitation Data'!$I$4,0,10*ROW('Sanitation Data'!I113))),'Data Summary'!DJ119="Yes"),100-OFFSET('Sanitation Data'!$I$4,0,10*ROW('Sanitation Data'!I113)),NA())</f>
        <v>#N/A</v>
      </c>
      <c r="AV119" s="518" t="e">
        <f ca="1">+IF(AND(ISNUMBER(OFFSET('Sanitation Data'!$I$6,0,10*ROW('Sanitation Data'!I113))),'Data Summary'!DK119="Yes"),OFFSET('Sanitation Data'!$I$6,0,10*ROW('Sanitation Data'!I113)),NA())</f>
        <v>#N/A</v>
      </c>
      <c r="AW119" s="518" t="e">
        <f ca="1">+IF(AND(ISNUMBER(OFFSET('Sanitation Data'!$I$10,0,10*ROW('Sanitation Data'!I113))),'Data Summary'!DL119="Yes"),OFFSET('Sanitation Data'!$I$10,0,10*ROW('Sanitation Data'!I113)),NA())</f>
        <v>#N/A</v>
      </c>
      <c r="AX119" s="518" t="e">
        <f ca="1">+IF(AND(ISNUMBER(OFFSET('Sanitation Data'!$I$11,0,10*ROW('Sanitation Data'!I113))),'Data Summary'!DM119="Yes"),OFFSET('Sanitation Data'!$I$11,0,10*ROW('Sanitation Data'!I113)),NA())</f>
        <v>#N/A</v>
      </c>
      <c r="AY119" s="518" t="e">
        <f ca="1">+IF(AND(ISNUMBER(OFFSET('Sanitation Data'!$I$12,0,10*ROW('Sanitation Data'!I113))),'Data Summary'!DN119="Yes"),OFFSET('Sanitation Data'!$I$12,0,10*ROW('Sanitation Data'!I113)),NA())</f>
        <v>#N/A</v>
      </c>
      <c r="AZ119" s="519" t="e">
        <f ca="1">+IF(AND(ISNUMBER(OFFSET('Hygiene Data'!$D$5,0,10*ROW('Hygiene Data'!D113))),'Data Summary'!DO119="Yes"),OFFSET('Hygiene Data'!$D$5,0,10*ROW('Hygiene Data'!D113)),NA())</f>
        <v>#N/A</v>
      </c>
      <c r="BA119" s="519" t="e">
        <f ca="1">+IF(AND(ISNUMBER(OFFSET('Hygiene Data'!$D$7,0,10*ROW('Hygiene Data'!D113))),'Data Summary'!DP119="Yes"),OFFSET('Hygiene Data'!$D$7,0,10*ROW('Hygiene Data'!D113)),NA())</f>
        <v>#N/A</v>
      </c>
      <c r="BB119" s="519" t="e">
        <f ca="1">+IF(AND(ISNUMBER(OFFSET('Hygiene Data'!$D$9,0,10*ROW('Hygiene Data'!D113))),'Data Summary'!DQ119="Yes"),OFFSET('Hygiene Data'!$D$9,0,10*ROW('Hygiene Data'!D113)),NA())</f>
        <v>#N/A</v>
      </c>
      <c r="BC119" s="519" t="e">
        <f ca="1">+IF(AND(ISNUMBER(OFFSET('Hygiene Data'!$E$5,0,10*ROW('Hygiene Data'!E113))),'Data Summary'!DR119="Yes"),OFFSET('Hygiene Data'!$E$5,0,10*ROW('Hygiene Data'!E113)),NA())</f>
        <v>#N/A</v>
      </c>
      <c r="BD119" s="519" t="e">
        <f ca="1">+IF(AND(ISNUMBER(OFFSET('Hygiene Data'!$E$7,0,10*ROW('Hygiene Data'!E113))),'Data Summary'!DS119="Yes"),OFFSET('Hygiene Data'!$E$7,0,10*ROW('Hygiene Data'!E113)),NA())</f>
        <v>#N/A</v>
      </c>
      <c r="BE119" s="519" t="e">
        <f ca="1">+IF(AND(ISNUMBER(OFFSET('Hygiene Data'!$E$9,0,10*ROW('Hygiene Data'!E113))),'Data Summary'!DT119="Yes"),OFFSET('Hygiene Data'!$E$9,0,10*ROW('Hygiene Data'!E113)),NA())</f>
        <v>#N/A</v>
      </c>
      <c r="BF119" s="519" t="e">
        <f ca="1">+IF(AND(ISNUMBER(OFFSET('Hygiene Data'!$F$5,0,10*ROW('Hygiene Data'!F113))),'Data Summary'!DU119="Yes"),OFFSET('Hygiene Data'!$F$5,0,10*ROW('Hygiene Data'!F113)),NA())</f>
        <v>#N/A</v>
      </c>
      <c r="BG119" s="519" t="e">
        <f ca="1">+IF(AND(ISNUMBER(OFFSET('Hygiene Data'!$F$7,0,10*ROW('Hygiene Data'!F113))),'Data Summary'!DV119="Yes"),OFFSET('Hygiene Data'!$F$7,0,10*ROW('Hygiene Data'!F113)),NA())</f>
        <v>#N/A</v>
      </c>
      <c r="BH119" s="519" t="e">
        <f ca="1">+IF(AND(ISNUMBER(OFFSET('Hygiene Data'!$F$9,0,10*ROW('Hygiene Data'!F113))),'Data Summary'!DW119="Yes"),OFFSET('Hygiene Data'!$F$9,0,10*ROW('Hygiene Data'!F113)),NA())</f>
        <v>#N/A</v>
      </c>
      <c r="BI119" s="519" t="e">
        <f ca="1">+IF(AND(ISNUMBER(OFFSET('Hygiene Data'!$G$5,0,10*ROW('Hygiene Data'!G113))),'Data Summary'!DX119="Yes"),OFFSET('Hygiene Data'!$G$5,0,10*ROW('Hygiene Data'!G113)),NA())</f>
        <v>#N/A</v>
      </c>
      <c r="BJ119" s="519" t="e">
        <f ca="1">+IF(AND(ISNUMBER(OFFSET('Hygiene Data'!$G$7,0,10*ROW('Hygiene Data'!G113))),'Data Summary'!DY119="Yes"),OFFSET('Hygiene Data'!$G$7,0,10*ROW('Hygiene Data'!G113)),NA())</f>
        <v>#N/A</v>
      </c>
      <c r="BK119" s="519" t="e">
        <f ca="1">+IF(AND(ISNUMBER(OFFSET('Hygiene Data'!$G$9,0,10*ROW('Hygiene Data'!G113))),'Data Summary'!DZ119="Yes"),OFFSET('Hygiene Data'!$G$9,0,10*ROW('Hygiene Data'!G113)),NA())</f>
        <v>#N/A</v>
      </c>
      <c r="BL119" s="519" t="e">
        <f ca="1">+IF(AND(ISNUMBER(OFFSET('Hygiene Data'!$H$5,0,10*ROW('Hygiene Data'!H113))),'Data Summary'!EA119="Yes"),OFFSET('Hygiene Data'!$H$5,0,10*ROW('Hygiene Data'!H113)),NA())</f>
        <v>#N/A</v>
      </c>
      <c r="BM119" s="519" t="e">
        <f ca="1">+IF(AND(ISNUMBER(OFFSET('Hygiene Data'!$H$7,0,10*ROW('Hygiene Data'!H113))),'Data Summary'!EB119="Yes"),OFFSET('Hygiene Data'!$H$7,0,10*ROW('Hygiene Data'!H113)),NA())</f>
        <v>#N/A</v>
      </c>
      <c r="BN119" s="519" t="e">
        <f ca="1">+IF(AND(ISNUMBER(OFFSET('Hygiene Data'!$H$9,0,10*ROW('Hygiene Data'!H113))),'Data Summary'!EC119="Yes"),OFFSET('Hygiene Data'!$H$9,0,10*ROW('Hygiene Data'!H113)),NA())</f>
        <v>#N/A</v>
      </c>
      <c r="BO119" s="519" t="e">
        <f ca="1">+IF(AND(ISNUMBER(OFFSET('Hygiene Data'!$I$5,0,10*ROW('Hygiene Data'!I113))),'Data Summary'!ED119="Yes"),OFFSET('Hygiene Data'!$I$5,0,10*ROW('Hygiene Data'!I113)),NA())</f>
        <v>#N/A</v>
      </c>
      <c r="BP119" s="519" t="e">
        <f ca="1">+IF(AND(ISNUMBER(OFFSET('Hygiene Data'!$I$7,0,10*ROW('Hygiene Data'!I113))),'Data Summary'!EE119="Yes"),OFFSET('Hygiene Data'!$I$7,0,10*ROW('Hygiene Data'!I113)),NA())</f>
        <v>#N/A</v>
      </c>
      <c r="BQ119" s="519" t="e">
        <f ca="1">+IF(AND(ISNUMBER(OFFSET('Hygiene Data'!$I$9,0,10*ROW('Hygiene Data'!I113))),'Data Summary'!EF119="Yes"),OFFSET('Hygiene Data'!$I$9,0,10*ROW('Hygiene Data'!I113)),NA())</f>
        <v>#N/A</v>
      </c>
    </row>
    <row r="120" spans="1:69" x14ac:dyDescent="0.25">
      <c r="A120" s="515" t="e">
        <f ca="1">+RIGHT('Data Summary'!A120,LEN('Data Summary'!A120)-9)</f>
        <v>#VALUE!</v>
      </c>
      <c r="B120" s="489" t="str">
        <f ca="1">+IF(ISTEXT('Data Summary'!B120),'Data Summary'!B120,"")</f>
        <v/>
      </c>
      <c r="C120" s="516" t="e">
        <f ca="1">+VALUE('Data Summary'!C120)</f>
        <v>#VALUE!</v>
      </c>
      <c r="D120" s="517" t="e">
        <f ca="1">+IF(AND(ISNUMBER(OFFSET('Water Data'!$D$4,0,10*ROW('Water Data'!D114))),'Data Summary'!BS120="Yes"),100-OFFSET('Water Data'!$D$4,0,10*ROW('Water Data'!D114)),NA())</f>
        <v>#N/A</v>
      </c>
      <c r="E120" s="517" t="e">
        <f ca="1">+IF(AND(ISNUMBER(OFFSET('Water Data'!$D$6,0,10*ROW('Water Data'!D114))),'Data Summary'!BT120="Yes"),OFFSET('Water Data'!$D$6,0,10*ROW('Water Data'!D114)),NA())</f>
        <v>#N/A</v>
      </c>
      <c r="F120" s="517" t="e">
        <f ca="1">+IF(AND(ISNUMBER(OFFSET('Water Data'!$D$9,0,10*ROW('Water Data'!D114))),'Data Summary'!BU120="Yes"),OFFSET('Water Data'!$D$9,0,10*ROW('Water Data'!D114)),NA())</f>
        <v>#N/A</v>
      </c>
      <c r="G120" s="517" t="e">
        <f ca="1">+IF(AND(ISNUMBER(OFFSET('Water Data'!$E$4,0,10*ROW('Water Data'!E114))),'Data Summary'!BV120="Yes"),100-OFFSET('Water Data'!$E$4,0,10*ROW('Water Data'!E114)),NA())</f>
        <v>#N/A</v>
      </c>
      <c r="H120" s="517" t="e">
        <f ca="1">+IF(AND(ISNUMBER(OFFSET('Water Data'!$E$6,0,10*ROW('Water Data'!E114))),'Data Summary'!BW120="Yes"),OFFSET('Water Data'!$E$6,0,10*ROW('Water Data'!E114)),NA())</f>
        <v>#N/A</v>
      </c>
      <c r="I120" s="517" t="e">
        <f ca="1">+IF(AND(ISNUMBER(OFFSET('Water Data'!$E$9,0,10*ROW('Water Data'!E114))),'Data Summary'!BX120="Yes"),OFFSET('Water Data'!$E$9,0,10*ROW('Water Data'!E114)),NA())</f>
        <v>#N/A</v>
      </c>
      <c r="J120" s="517" t="e">
        <f ca="1">+IF(AND(ISNUMBER(OFFSET('Water Data'!$F$4,0,10*ROW('Water Data'!F114))),'Data Summary'!BY120="Yes"),100-OFFSET('Water Data'!$F$4,0,10*ROW('Water Data'!F114)),NA())</f>
        <v>#N/A</v>
      </c>
      <c r="K120" s="517" t="e">
        <f ca="1">+IF(AND(ISNUMBER(OFFSET('Water Data'!$F$6,0,10*ROW('Water Data'!F114))),'Data Summary'!BZ120="Yes"),OFFSET('Water Data'!$F$6,0,10*ROW('Water Data'!F114)),NA())</f>
        <v>#N/A</v>
      </c>
      <c r="L120" s="517" t="e">
        <f ca="1">+IF(AND(ISNUMBER(OFFSET('Water Data'!$F$9,0,10*ROW('Water Data'!F114))),'Data Summary'!CA120="Yes"),OFFSET('Water Data'!$F$9,0,10*ROW('Water Data'!F114)),NA())</f>
        <v>#N/A</v>
      </c>
      <c r="M120" s="517" t="e">
        <f ca="1">+IF(AND(ISNUMBER(OFFSET('Water Data'!$G$4,0,10*ROW('Water Data'!G114))),'Data Summary'!CB120="Yes"),100-OFFSET('Water Data'!$G$4,0,10*ROW('Water Data'!G114)),NA())</f>
        <v>#N/A</v>
      </c>
      <c r="N120" s="517" t="e">
        <f ca="1">+IF(AND(ISNUMBER(OFFSET('Water Data'!$G$6,0,10*ROW('Water Data'!G114))),'Data Summary'!CC120="Yes"),OFFSET('Water Data'!$G$6,0,10*ROW('Water Data'!G114)),NA())</f>
        <v>#N/A</v>
      </c>
      <c r="O120" s="517" t="e">
        <f ca="1">+IF(AND(ISNUMBER(OFFSET('Water Data'!$G$9,0,10*ROW('Water Data'!G114))),'Data Summary'!CD120="Yes"),OFFSET('Water Data'!$G$9,0,10*ROW('Water Data'!G114)),NA())</f>
        <v>#N/A</v>
      </c>
      <c r="P120" s="517" t="e">
        <f ca="1">+IF(AND(ISNUMBER(OFFSET('Water Data'!$H$4,0,10*ROW('Water Data'!H114))),'Data Summary'!CE120="Yes"),100-OFFSET('Water Data'!$H$4,0,10*ROW('Water Data'!H114)),NA())</f>
        <v>#N/A</v>
      </c>
      <c r="Q120" s="517" t="e">
        <f ca="1">+IF(AND(ISNUMBER(OFFSET('Water Data'!$H$6,0,10*ROW('Water Data'!H114))),'Data Summary'!CF120="Yes"),OFFSET('Water Data'!$H$6,0,10*ROW('Water Data'!H114)),NA())</f>
        <v>#N/A</v>
      </c>
      <c r="R120" s="517" t="e">
        <f ca="1">+IF(AND(ISNUMBER(OFFSET('Water Data'!$H$9,0,10*ROW('Water Data'!H114))),'Data Summary'!CG120="Yes"),OFFSET('Water Data'!$H$9,0,10*ROW('Water Data'!H114)),NA())</f>
        <v>#N/A</v>
      </c>
      <c r="S120" s="517" t="e">
        <f ca="1">+IF(AND(ISNUMBER(OFFSET('Water Data'!$I$4,0,10*ROW('Water Data'!I114))),'Data Summary'!CH120="Yes"),100-OFFSET('Water Data'!$I$4,0,10*ROW('Water Data'!I114)),NA())</f>
        <v>#N/A</v>
      </c>
      <c r="T120" s="517" t="e">
        <f ca="1">+IF(AND(ISNUMBER(OFFSET('Water Data'!$I$6,0,10*ROW('Water Data'!I114))),'Data Summary'!CI120="Yes"),OFFSET('Water Data'!$I$6,0,10*ROW('Water Data'!I114)),NA())</f>
        <v>#N/A</v>
      </c>
      <c r="U120" s="517" t="e">
        <f ca="1">+IF(AND(ISNUMBER(OFFSET('Water Data'!$I$9,0,10*ROW('Water Data'!I114))),'Data Summary'!CJ120="Yes"),OFFSET('Water Data'!$I$9,0,10*ROW('Water Data'!I114)),NA())</f>
        <v>#N/A</v>
      </c>
      <c r="V120" s="518" t="e">
        <f ca="1">+IF(AND(ISNUMBER(OFFSET('Sanitation Data'!$D$4,0,10*ROW('Sanitation Data'!D114))),'Data Summary'!CK120="Yes"),100-OFFSET('Sanitation Data'!$D$4,0,10*ROW('Sanitation Data'!D114)),NA())</f>
        <v>#N/A</v>
      </c>
      <c r="W120" s="518" t="e">
        <f ca="1">+IF(AND(ISNUMBER(OFFSET('Sanitation Data'!$D$6,0,10*ROW('Sanitation Data'!D114))),'Data Summary'!CL120="Yes"),OFFSET('Sanitation Data'!$D$6,0,10*ROW('Sanitation Data'!D114)),NA())</f>
        <v>#N/A</v>
      </c>
      <c r="X120" s="518" t="e">
        <f ca="1">+IF(AND(ISNUMBER(OFFSET('Sanitation Data'!$D$10,0,10*ROW('Sanitation Data'!D114))),'Data Summary'!CM120="Yes"),OFFSET('Sanitation Data'!$D$10,0,10*ROW('Sanitation Data'!D114)),NA())</f>
        <v>#N/A</v>
      </c>
      <c r="Y120" s="518" t="e">
        <f ca="1">+IF(AND(ISNUMBER(OFFSET('Sanitation Data'!$D$11,0,10*ROW('Sanitation Data'!D114))),'Data Summary'!CN120="Yes"),OFFSET('Sanitation Data'!$D$11,0,10*ROW('Sanitation Data'!D114)),NA())</f>
        <v>#N/A</v>
      </c>
      <c r="Z120" s="518" t="e">
        <f ca="1">+IF(AND(ISNUMBER(OFFSET('Sanitation Data'!$D$12,0,10*ROW('Sanitation Data'!D114))),'Data Summary'!CO120="Yes"),OFFSET('Sanitation Data'!$D$12,0,10*ROW('Sanitation Data'!D114)),NA())</f>
        <v>#N/A</v>
      </c>
      <c r="AA120" s="518" t="e">
        <f ca="1">+IF(AND(ISNUMBER(OFFSET('Sanitation Data'!$E$4,0,10*ROW('Sanitation Data'!E114))),'Data Summary'!CP120="Yes"),100-OFFSET('Sanitation Data'!$E$4,0,10*ROW('Sanitation Data'!E114)),NA())</f>
        <v>#N/A</v>
      </c>
      <c r="AB120" s="518" t="e">
        <f ca="1">+IF(AND(ISNUMBER(OFFSET('Sanitation Data'!$E$6,0,10*ROW('Sanitation Data'!E114))),'Data Summary'!CQ120="Yes"),OFFSET('Sanitation Data'!$E$6,0,10*ROW('Sanitation Data'!E114)),NA())</f>
        <v>#N/A</v>
      </c>
      <c r="AC120" s="518" t="e">
        <f ca="1">+IF(AND(ISNUMBER(OFFSET('Sanitation Data'!$E$10,0,10*ROW('Sanitation Data'!E114))),'Data Summary'!CR120="Yes"),OFFSET('Sanitation Data'!$E$10,0,10*ROW('Sanitation Data'!E114)),NA())</f>
        <v>#N/A</v>
      </c>
      <c r="AD120" s="518" t="e">
        <f ca="1">+IF(AND(ISNUMBER(OFFSET('Sanitation Data'!$E$11,0,10*ROW('Sanitation Data'!E114))),'Data Summary'!CS120="Yes"),OFFSET('Sanitation Data'!$E$11,0,10*ROW('Sanitation Data'!E114)),NA())</f>
        <v>#N/A</v>
      </c>
      <c r="AE120" s="518" t="e">
        <f ca="1">+IF(AND(ISNUMBER(OFFSET('Sanitation Data'!$E$12,0,10*ROW('Sanitation Data'!E114))),'Data Summary'!CT120="Yes"),OFFSET('Sanitation Data'!$E$12,0,10*ROW('Sanitation Data'!E114)),NA())</f>
        <v>#N/A</v>
      </c>
      <c r="AF120" s="518" t="e">
        <f ca="1">+IF(AND(ISNUMBER(OFFSET('Sanitation Data'!$F$4,0,10*ROW('Sanitation Data'!F114))),'Data Summary'!CU120="Yes"),100-OFFSET('Sanitation Data'!$F$4,0,10*ROW('Sanitation Data'!F114)),NA())</f>
        <v>#N/A</v>
      </c>
      <c r="AG120" s="518" t="e">
        <f ca="1">+IF(AND(ISNUMBER(OFFSET('Sanitation Data'!$F$6,0,10*ROW('Sanitation Data'!F114))),'Data Summary'!CV120="Yes"),OFFSET('Sanitation Data'!$F$6,0,10*ROW('Sanitation Data'!F114)),NA())</f>
        <v>#N/A</v>
      </c>
      <c r="AH120" s="518" t="e">
        <f ca="1">+IF(AND(ISNUMBER(OFFSET('Sanitation Data'!$F$10,0,10*ROW('Sanitation Data'!F114))),'Data Summary'!CW120="Yes"),OFFSET('Sanitation Data'!$F$10,0,10*ROW('Sanitation Data'!F114)),NA())</f>
        <v>#N/A</v>
      </c>
      <c r="AI120" s="518" t="e">
        <f ca="1">+IF(AND(ISNUMBER(OFFSET('Sanitation Data'!$F$11,0,10*ROW('Sanitation Data'!F114))),'Data Summary'!CX120="Yes"),OFFSET('Sanitation Data'!$F$11,0,10*ROW('Sanitation Data'!F114)),NA())</f>
        <v>#N/A</v>
      </c>
      <c r="AJ120" s="518" t="e">
        <f ca="1">+IF(AND(ISNUMBER(OFFSET('Sanitation Data'!$F$12,0,10*ROW('Sanitation Data'!F114))),'Data Summary'!CY120="Yes"),OFFSET('Sanitation Data'!$F$12,0,10*ROW('Sanitation Data'!F114)),NA())</f>
        <v>#N/A</v>
      </c>
      <c r="AK120" s="518" t="e">
        <f ca="1">+IF(AND(ISNUMBER(OFFSET('Sanitation Data'!$G$4,0,10*ROW('Sanitation Data'!G114))),'Data Summary'!CZ120="Yes"),100-OFFSET('Sanitation Data'!$G$4,0,10*ROW('Sanitation Data'!G114)),NA())</f>
        <v>#N/A</v>
      </c>
      <c r="AL120" s="518" t="e">
        <f ca="1">+IF(AND(ISNUMBER(OFFSET('Sanitation Data'!$G$6,0,10*ROW('Sanitation Data'!G114))),'Data Summary'!DA120="Yes"),OFFSET('Sanitation Data'!$G$6,0,10*ROW('Sanitation Data'!G114)),NA())</f>
        <v>#N/A</v>
      </c>
      <c r="AM120" s="518" t="e">
        <f ca="1">+IF(AND(ISNUMBER(OFFSET('Sanitation Data'!$G$10,0,10*ROW('Sanitation Data'!G114))),'Data Summary'!DB120="Yes"),OFFSET('Sanitation Data'!$G$10,0,10*ROW('Sanitation Data'!G114)),NA())</f>
        <v>#N/A</v>
      </c>
      <c r="AN120" s="518" t="e">
        <f ca="1">+IF(AND(ISNUMBER(OFFSET('Sanitation Data'!$G$11,0,10*ROW('Sanitation Data'!G114))),'Data Summary'!DC120="Yes"),OFFSET('Sanitation Data'!$G$11,0,10*ROW('Sanitation Data'!G114)),NA())</f>
        <v>#N/A</v>
      </c>
      <c r="AO120" s="518" t="e">
        <f ca="1">+IF(AND(ISNUMBER(OFFSET('Sanitation Data'!$G$12,0,10*ROW('Sanitation Data'!G114))),'Data Summary'!DD120="Yes"),OFFSET('Sanitation Data'!$G$12,0,10*ROW('Sanitation Data'!G114)),NA())</f>
        <v>#N/A</v>
      </c>
      <c r="AP120" s="518" t="e">
        <f ca="1">+IF(AND(ISNUMBER(OFFSET('Sanitation Data'!$H$4,0,10*ROW('Sanitation Data'!H114))),'Data Summary'!DE120="Yes"),100-OFFSET('Sanitation Data'!$H$4,0,10*ROW('Sanitation Data'!H114)),NA())</f>
        <v>#N/A</v>
      </c>
      <c r="AQ120" s="518" t="e">
        <f ca="1">+IF(AND(ISNUMBER(OFFSET('Sanitation Data'!$H$6,0,10*ROW('Sanitation Data'!H114))),'Data Summary'!DF120="Yes"),OFFSET('Sanitation Data'!$H$6,0,10*ROW('Sanitation Data'!H114)),NA())</f>
        <v>#N/A</v>
      </c>
      <c r="AR120" s="518" t="e">
        <f ca="1">+IF(AND(ISNUMBER(OFFSET('Sanitation Data'!$H$10,0,10*ROW('Sanitation Data'!H114))),'Data Summary'!DG120="Yes"),OFFSET('Sanitation Data'!$H$10,0,10*ROW('Sanitation Data'!H114)),NA())</f>
        <v>#N/A</v>
      </c>
      <c r="AS120" s="518" t="e">
        <f ca="1">+IF(AND(ISNUMBER(OFFSET('Sanitation Data'!$H$11,0,10*ROW('Sanitation Data'!H114))),'Data Summary'!DH120="Yes"),OFFSET('Sanitation Data'!$H$11,0,10*ROW('Sanitation Data'!H114)),NA())</f>
        <v>#N/A</v>
      </c>
      <c r="AT120" s="518" t="e">
        <f ca="1">+IF(AND(ISNUMBER(OFFSET('Sanitation Data'!$H$12,0,10*ROW('Sanitation Data'!H114))),'Data Summary'!DI120="Yes"),OFFSET('Sanitation Data'!$H$12,0,10*ROW('Sanitation Data'!H114)),NA())</f>
        <v>#N/A</v>
      </c>
      <c r="AU120" s="518" t="e">
        <f ca="1">+IF(AND(ISNUMBER(OFFSET('Sanitation Data'!$I$4,0,10*ROW('Sanitation Data'!I114))),'Data Summary'!DJ120="Yes"),100-OFFSET('Sanitation Data'!$I$4,0,10*ROW('Sanitation Data'!I114)),NA())</f>
        <v>#N/A</v>
      </c>
      <c r="AV120" s="518" t="e">
        <f ca="1">+IF(AND(ISNUMBER(OFFSET('Sanitation Data'!$I$6,0,10*ROW('Sanitation Data'!I114))),'Data Summary'!DK120="Yes"),OFFSET('Sanitation Data'!$I$6,0,10*ROW('Sanitation Data'!I114)),NA())</f>
        <v>#N/A</v>
      </c>
      <c r="AW120" s="518" t="e">
        <f ca="1">+IF(AND(ISNUMBER(OFFSET('Sanitation Data'!$I$10,0,10*ROW('Sanitation Data'!I114))),'Data Summary'!DL120="Yes"),OFFSET('Sanitation Data'!$I$10,0,10*ROW('Sanitation Data'!I114)),NA())</f>
        <v>#N/A</v>
      </c>
      <c r="AX120" s="518" t="e">
        <f ca="1">+IF(AND(ISNUMBER(OFFSET('Sanitation Data'!$I$11,0,10*ROW('Sanitation Data'!I114))),'Data Summary'!DM120="Yes"),OFFSET('Sanitation Data'!$I$11,0,10*ROW('Sanitation Data'!I114)),NA())</f>
        <v>#N/A</v>
      </c>
      <c r="AY120" s="518" t="e">
        <f ca="1">+IF(AND(ISNUMBER(OFFSET('Sanitation Data'!$I$12,0,10*ROW('Sanitation Data'!I114))),'Data Summary'!DN120="Yes"),OFFSET('Sanitation Data'!$I$12,0,10*ROW('Sanitation Data'!I114)),NA())</f>
        <v>#N/A</v>
      </c>
      <c r="AZ120" s="519" t="e">
        <f ca="1">+IF(AND(ISNUMBER(OFFSET('Hygiene Data'!$D$5,0,10*ROW('Hygiene Data'!D114))),'Data Summary'!DO120="Yes"),OFFSET('Hygiene Data'!$D$5,0,10*ROW('Hygiene Data'!D114)),NA())</f>
        <v>#N/A</v>
      </c>
      <c r="BA120" s="519" t="e">
        <f ca="1">+IF(AND(ISNUMBER(OFFSET('Hygiene Data'!$D$7,0,10*ROW('Hygiene Data'!D114))),'Data Summary'!DP120="Yes"),OFFSET('Hygiene Data'!$D$7,0,10*ROW('Hygiene Data'!D114)),NA())</f>
        <v>#N/A</v>
      </c>
      <c r="BB120" s="519" t="e">
        <f ca="1">+IF(AND(ISNUMBER(OFFSET('Hygiene Data'!$D$9,0,10*ROW('Hygiene Data'!D114))),'Data Summary'!DQ120="Yes"),OFFSET('Hygiene Data'!$D$9,0,10*ROW('Hygiene Data'!D114)),NA())</f>
        <v>#N/A</v>
      </c>
      <c r="BC120" s="519" t="e">
        <f ca="1">+IF(AND(ISNUMBER(OFFSET('Hygiene Data'!$E$5,0,10*ROW('Hygiene Data'!E114))),'Data Summary'!DR120="Yes"),OFFSET('Hygiene Data'!$E$5,0,10*ROW('Hygiene Data'!E114)),NA())</f>
        <v>#N/A</v>
      </c>
      <c r="BD120" s="519" t="e">
        <f ca="1">+IF(AND(ISNUMBER(OFFSET('Hygiene Data'!$E$7,0,10*ROW('Hygiene Data'!E114))),'Data Summary'!DS120="Yes"),OFFSET('Hygiene Data'!$E$7,0,10*ROW('Hygiene Data'!E114)),NA())</f>
        <v>#N/A</v>
      </c>
      <c r="BE120" s="519" t="e">
        <f ca="1">+IF(AND(ISNUMBER(OFFSET('Hygiene Data'!$E$9,0,10*ROW('Hygiene Data'!E114))),'Data Summary'!DT120="Yes"),OFFSET('Hygiene Data'!$E$9,0,10*ROW('Hygiene Data'!E114)),NA())</f>
        <v>#N/A</v>
      </c>
      <c r="BF120" s="519" t="e">
        <f ca="1">+IF(AND(ISNUMBER(OFFSET('Hygiene Data'!$F$5,0,10*ROW('Hygiene Data'!F114))),'Data Summary'!DU120="Yes"),OFFSET('Hygiene Data'!$F$5,0,10*ROW('Hygiene Data'!F114)),NA())</f>
        <v>#N/A</v>
      </c>
      <c r="BG120" s="519" t="e">
        <f ca="1">+IF(AND(ISNUMBER(OFFSET('Hygiene Data'!$F$7,0,10*ROW('Hygiene Data'!F114))),'Data Summary'!DV120="Yes"),OFFSET('Hygiene Data'!$F$7,0,10*ROW('Hygiene Data'!F114)),NA())</f>
        <v>#N/A</v>
      </c>
      <c r="BH120" s="519" t="e">
        <f ca="1">+IF(AND(ISNUMBER(OFFSET('Hygiene Data'!$F$9,0,10*ROW('Hygiene Data'!F114))),'Data Summary'!DW120="Yes"),OFFSET('Hygiene Data'!$F$9,0,10*ROW('Hygiene Data'!F114)),NA())</f>
        <v>#N/A</v>
      </c>
      <c r="BI120" s="519" t="e">
        <f ca="1">+IF(AND(ISNUMBER(OFFSET('Hygiene Data'!$G$5,0,10*ROW('Hygiene Data'!G114))),'Data Summary'!DX120="Yes"),OFFSET('Hygiene Data'!$G$5,0,10*ROW('Hygiene Data'!G114)),NA())</f>
        <v>#N/A</v>
      </c>
      <c r="BJ120" s="519" t="e">
        <f ca="1">+IF(AND(ISNUMBER(OFFSET('Hygiene Data'!$G$7,0,10*ROW('Hygiene Data'!G114))),'Data Summary'!DY120="Yes"),OFFSET('Hygiene Data'!$G$7,0,10*ROW('Hygiene Data'!G114)),NA())</f>
        <v>#N/A</v>
      </c>
      <c r="BK120" s="519" t="e">
        <f ca="1">+IF(AND(ISNUMBER(OFFSET('Hygiene Data'!$G$9,0,10*ROW('Hygiene Data'!G114))),'Data Summary'!DZ120="Yes"),OFFSET('Hygiene Data'!$G$9,0,10*ROW('Hygiene Data'!G114)),NA())</f>
        <v>#N/A</v>
      </c>
      <c r="BL120" s="519" t="e">
        <f ca="1">+IF(AND(ISNUMBER(OFFSET('Hygiene Data'!$H$5,0,10*ROW('Hygiene Data'!H114))),'Data Summary'!EA120="Yes"),OFFSET('Hygiene Data'!$H$5,0,10*ROW('Hygiene Data'!H114)),NA())</f>
        <v>#N/A</v>
      </c>
      <c r="BM120" s="519" t="e">
        <f ca="1">+IF(AND(ISNUMBER(OFFSET('Hygiene Data'!$H$7,0,10*ROW('Hygiene Data'!H114))),'Data Summary'!EB120="Yes"),OFFSET('Hygiene Data'!$H$7,0,10*ROW('Hygiene Data'!H114)),NA())</f>
        <v>#N/A</v>
      </c>
      <c r="BN120" s="519" t="e">
        <f ca="1">+IF(AND(ISNUMBER(OFFSET('Hygiene Data'!$H$9,0,10*ROW('Hygiene Data'!H114))),'Data Summary'!EC120="Yes"),OFFSET('Hygiene Data'!$H$9,0,10*ROW('Hygiene Data'!H114)),NA())</f>
        <v>#N/A</v>
      </c>
      <c r="BO120" s="519" t="e">
        <f ca="1">+IF(AND(ISNUMBER(OFFSET('Hygiene Data'!$I$5,0,10*ROW('Hygiene Data'!I114))),'Data Summary'!ED120="Yes"),OFFSET('Hygiene Data'!$I$5,0,10*ROW('Hygiene Data'!I114)),NA())</f>
        <v>#N/A</v>
      </c>
      <c r="BP120" s="519" t="e">
        <f ca="1">+IF(AND(ISNUMBER(OFFSET('Hygiene Data'!$I$7,0,10*ROW('Hygiene Data'!I114))),'Data Summary'!EE120="Yes"),OFFSET('Hygiene Data'!$I$7,0,10*ROW('Hygiene Data'!I114)),NA())</f>
        <v>#N/A</v>
      </c>
      <c r="BQ120" s="519" t="e">
        <f ca="1">+IF(AND(ISNUMBER(OFFSET('Hygiene Data'!$I$9,0,10*ROW('Hygiene Data'!I114))),'Data Summary'!EF120="Yes"),OFFSET('Hygiene Data'!$I$9,0,10*ROW('Hygiene Data'!I114)),NA())</f>
        <v>#N/A</v>
      </c>
    </row>
    <row r="121" spans="1:69" x14ac:dyDescent="0.25">
      <c r="A121" s="515" t="e">
        <f ca="1">+RIGHT('Data Summary'!A121,LEN('Data Summary'!A121)-9)</f>
        <v>#VALUE!</v>
      </c>
      <c r="B121" s="489" t="str">
        <f ca="1">+IF(ISTEXT('Data Summary'!B121),'Data Summary'!B121,"")</f>
        <v/>
      </c>
      <c r="C121" s="516" t="e">
        <f ca="1">+VALUE('Data Summary'!C121)</f>
        <v>#VALUE!</v>
      </c>
      <c r="D121" s="517" t="e">
        <f ca="1">+IF(AND(ISNUMBER(OFFSET('Water Data'!$D$4,0,10*ROW('Water Data'!D115))),'Data Summary'!BS121="Yes"),100-OFFSET('Water Data'!$D$4,0,10*ROW('Water Data'!D115)),NA())</f>
        <v>#N/A</v>
      </c>
      <c r="E121" s="517" t="e">
        <f ca="1">+IF(AND(ISNUMBER(OFFSET('Water Data'!$D$6,0,10*ROW('Water Data'!D115))),'Data Summary'!BT121="Yes"),OFFSET('Water Data'!$D$6,0,10*ROW('Water Data'!D115)),NA())</f>
        <v>#N/A</v>
      </c>
      <c r="F121" s="517" t="e">
        <f ca="1">+IF(AND(ISNUMBER(OFFSET('Water Data'!$D$9,0,10*ROW('Water Data'!D115))),'Data Summary'!BU121="Yes"),OFFSET('Water Data'!$D$9,0,10*ROW('Water Data'!D115)),NA())</f>
        <v>#N/A</v>
      </c>
      <c r="G121" s="517" t="e">
        <f ca="1">+IF(AND(ISNUMBER(OFFSET('Water Data'!$E$4,0,10*ROW('Water Data'!E115))),'Data Summary'!BV121="Yes"),100-OFFSET('Water Data'!$E$4,0,10*ROW('Water Data'!E115)),NA())</f>
        <v>#N/A</v>
      </c>
      <c r="H121" s="517" t="e">
        <f ca="1">+IF(AND(ISNUMBER(OFFSET('Water Data'!$E$6,0,10*ROW('Water Data'!E115))),'Data Summary'!BW121="Yes"),OFFSET('Water Data'!$E$6,0,10*ROW('Water Data'!E115)),NA())</f>
        <v>#N/A</v>
      </c>
      <c r="I121" s="517" t="e">
        <f ca="1">+IF(AND(ISNUMBER(OFFSET('Water Data'!$E$9,0,10*ROW('Water Data'!E115))),'Data Summary'!BX121="Yes"),OFFSET('Water Data'!$E$9,0,10*ROW('Water Data'!E115)),NA())</f>
        <v>#N/A</v>
      </c>
      <c r="J121" s="517" t="e">
        <f ca="1">+IF(AND(ISNUMBER(OFFSET('Water Data'!$F$4,0,10*ROW('Water Data'!F115))),'Data Summary'!BY121="Yes"),100-OFFSET('Water Data'!$F$4,0,10*ROW('Water Data'!F115)),NA())</f>
        <v>#N/A</v>
      </c>
      <c r="K121" s="517" t="e">
        <f ca="1">+IF(AND(ISNUMBER(OFFSET('Water Data'!$F$6,0,10*ROW('Water Data'!F115))),'Data Summary'!BZ121="Yes"),OFFSET('Water Data'!$F$6,0,10*ROW('Water Data'!F115)),NA())</f>
        <v>#N/A</v>
      </c>
      <c r="L121" s="517" t="e">
        <f ca="1">+IF(AND(ISNUMBER(OFFSET('Water Data'!$F$9,0,10*ROW('Water Data'!F115))),'Data Summary'!CA121="Yes"),OFFSET('Water Data'!$F$9,0,10*ROW('Water Data'!F115)),NA())</f>
        <v>#N/A</v>
      </c>
      <c r="M121" s="517" t="e">
        <f ca="1">+IF(AND(ISNUMBER(OFFSET('Water Data'!$G$4,0,10*ROW('Water Data'!G115))),'Data Summary'!CB121="Yes"),100-OFFSET('Water Data'!$G$4,0,10*ROW('Water Data'!G115)),NA())</f>
        <v>#N/A</v>
      </c>
      <c r="N121" s="517" t="e">
        <f ca="1">+IF(AND(ISNUMBER(OFFSET('Water Data'!$G$6,0,10*ROW('Water Data'!G115))),'Data Summary'!CC121="Yes"),OFFSET('Water Data'!$G$6,0,10*ROW('Water Data'!G115)),NA())</f>
        <v>#N/A</v>
      </c>
      <c r="O121" s="517" t="e">
        <f ca="1">+IF(AND(ISNUMBER(OFFSET('Water Data'!$G$9,0,10*ROW('Water Data'!G115))),'Data Summary'!CD121="Yes"),OFFSET('Water Data'!$G$9,0,10*ROW('Water Data'!G115)),NA())</f>
        <v>#N/A</v>
      </c>
      <c r="P121" s="517" t="e">
        <f ca="1">+IF(AND(ISNUMBER(OFFSET('Water Data'!$H$4,0,10*ROW('Water Data'!H115))),'Data Summary'!CE121="Yes"),100-OFFSET('Water Data'!$H$4,0,10*ROW('Water Data'!H115)),NA())</f>
        <v>#N/A</v>
      </c>
      <c r="Q121" s="517" t="e">
        <f ca="1">+IF(AND(ISNUMBER(OFFSET('Water Data'!$H$6,0,10*ROW('Water Data'!H115))),'Data Summary'!CF121="Yes"),OFFSET('Water Data'!$H$6,0,10*ROW('Water Data'!H115)),NA())</f>
        <v>#N/A</v>
      </c>
      <c r="R121" s="517" t="e">
        <f ca="1">+IF(AND(ISNUMBER(OFFSET('Water Data'!$H$9,0,10*ROW('Water Data'!H115))),'Data Summary'!CG121="Yes"),OFFSET('Water Data'!$H$9,0,10*ROW('Water Data'!H115)),NA())</f>
        <v>#N/A</v>
      </c>
      <c r="S121" s="517" t="e">
        <f ca="1">+IF(AND(ISNUMBER(OFFSET('Water Data'!$I$4,0,10*ROW('Water Data'!I115))),'Data Summary'!CH121="Yes"),100-OFFSET('Water Data'!$I$4,0,10*ROW('Water Data'!I115)),NA())</f>
        <v>#N/A</v>
      </c>
      <c r="T121" s="517" t="e">
        <f ca="1">+IF(AND(ISNUMBER(OFFSET('Water Data'!$I$6,0,10*ROW('Water Data'!I115))),'Data Summary'!CI121="Yes"),OFFSET('Water Data'!$I$6,0,10*ROW('Water Data'!I115)),NA())</f>
        <v>#N/A</v>
      </c>
      <c r="U121" s="517" t="e">
        <f ca="1">+IF(AND(ISNUMBER(OFFSET('Water Data'!$I$9,0,10*ROW('Water Data'!I115))),'Data Summary'!CJ121="Yes"),OFFSET('Water Data'!$I$9,0,10*ROW('Water Data'!I115)),NA())</f>
        <v>#N/A</v>
      </c>
      <c r="V121" s="518" t="e">
        <f ca="1">+IF(AND(ISNUMBER(OFFSET('Sanitation Data'!$D$4,0,10*ROW('Sanitation Data'!D115))),'Data Summary'!CK121="Yes"),100-OFFSET('Sanitation Data'!$D$4,0,10*ROW('Sanitation Data'!D115)),NA())</f>
        <v>#N/A</v>
      </c>
      <c r="W121" s="518" t="e">
        <f ca="1">+IF(AND(ISNUMBER(OFFSET('Sanitation Data'!$D$6,0,10*ROW('Sanitation Data'!D115))),'Data Summary'!CL121="Yes"),OFFSET('Sanitation Data'!$D$6,0,10*ROW('Sanitation Data'!D115)),NA())</f>
        <v>#N/A</v>
      </c>
      <c r="X121" s="518" t="e">
        <f ca="1">+IF(AND(ISNUMBER(OFFSET('Sanitation Data'!$D$10,0,10*ROW('Sanitation Data'!D115))),'Data Summary'!CM121="Yes"),OFFSET('Sanitation Data'!$D$10,0,10*ROW('Sanitation Data'!D115)),NA())</f>
        <v>#N/A</v>
      </c>
      <c r="Y121" s="518" t="e">
        <f ca="1">+IF(AND(ISNUMBER(OFFSET('Sanitation Data'!$D$11,0,10*ROW('Sanitation Data'!D115))),'Data Summary'!CN121="Yes"),OFFSET('Sanitation Data'!$D$11,0,10*ROW('Sanitation Data'!D115)),NA())</f>
        <v>#N/A</v>
      </c>
      <c r="Z121" s="518" t="e">
        <f ca="1">+IF(AND(ISNUMBER(OFFSET('Sanitation Data'!$D$12,0,10*ROW('Sanitation Data'!D115))),'Data Summary'!CO121="Yes"),OFFSET('Sanitation Data'!$D$12,0,10*ROW('Sanitation Data'!D115)),NA())</f>
        <v>#N/A</v>
      </c>
      <c r="AA121" s="518" t="e">
        <f ca="1">+IF(AND(ISNUMBER(OFFSET('Sanitation Data'!$E$4,0,10*ROW('Sanitation Data'!E115))),'Data Summary'!CP121="Yes"),100-OFFSET('Sanitation Data'!$E$4,0,10*ROW('Sanitation Data'!E115)),NA())</f>
        <v>#N/A</v>
      </c>
      <c r="AB121" s="518" t="e">
        <f ca="1">+IF(AND(ISNUMBER(OFFSET('Sanitation Data'!$E$6,0,10*ROW('Sanitation Data'!E115))),'Data Summary'!CQ121="Yes"),OFFSET('Sanitation Data'!$E$6,0,10*ROW('Sanitation Data'!E115)),NA())</f>
        <v>#N/A</v>
      </c>
      <c r="AC121" s="518" t="e">
        <f ca="1">+IF(AND(ISNUMBER(OFFSET('Sanitation Data'!$E$10,0,10*ROW('Sanitation Data'!E115))),'Data Summary'!CR121="Yes"),OFFSET('Sanitation Data'!$E$10,0,10*ROW('Sanitation Data'!E115)),NA())</f>
        <v>#N/A</v>
      </c>
      <c r="AD121" s="518" t="e">
        <f ca="1">+IF(AND(ISNUMBER(OFFSET('Sanitation Data'!$E$11,0,10*ROW('Sanitation Data'!E115))),'Data Summary'!CS121="Yes"),OFFSET('Sanitation Data'!$E$11,0,10*ROW('Sanitation Data'!E115)),NA())</f>
        <v>#N/A</v>
      </c>
      <c r="AE121" s="518" t="e">
        <f ca="1">+IF(AND(ISNUMBER(OFFSET('Sanitation Data'!$E$12,0,10*ROW('Sanitation Data'!E115))),'Data Summary'!CT121="Yes"),OFFSET('Sanitation Data'!$E$12,0,10*ROW('Sanitation Data'!E115)),NA())</f>
        <v>#N/A</v>
      </c>
      <c r="AF121" s="518" t="e">
        <f ca="1">+IF(AND(ISNUMBER(OFFSET('Sanitation Data'!$F$4,0,10*ROW('Sanitation Data'!F115))),'Data Summary'!CU121="Yes"),100-OFFSET('Sanitation Data'!$F$4,0,10*ROW('Sanitation Data'!F115)),NA())</f>
        <v>#N/A</v>
      </c>
      <c r="AG121" s="518" t="e">
        <f ca="1">+IF(AND(ISNUMBER(OFFSET('Sanitation Data'!$F$6,0,10*ROW('Sanitation Data'!F115))),'Data Summary'!CV121="Yes"),OFFSET('Sanitation Data'!$F$6,0,10*ROW('Sanitation Data'!F115)),NA())</f>
        <v>#N/A</v>
      </c>
      <c r="AH121" s="518" t="e">
        <f ca="1">+IF(AND(ISNUMBER(OFFSET('Sanitation Data'!$F$10,0,10*ROW('Sanitation Data'!F115))),'Data Summary'!CW121="Yes"),OFFSET('Sanitation Data'!$F$10,0,10*ROW('Sanitation Data'!F115)),NA())</f>
        <v>#N/A</v>
      </c>
      <c r="AI121" s="518" t="e">
        <f ca="1">+IF(AND(ISNUMBER(OFFSET('Sanitation Data'!$F$11,0,10*ROW('Sanitation Data'!F115))),'Data Summary'!CX121="Yes"),OFFSET('Sanitation Data'!$F$11,0,10*ROW('Sanitation Data'!F115)),NA())</f>
        <v>#N/A</v>
      </c>
      <c r="AJ121" s="518" t="e">
        <f ca="1">+IF(AND(ISNUMBER(OFFSET('Sanitation Data'!$F$12,0,10*ROW('Sanitation Data'!F115))),'Data Summary'!CY121="Yes"),OFFSET('Sanitation Data'!$F$12,0,10*ROW('Sanitation Data'!F115)),NA())</f>
        <v>#N/A</v>
      </c>
      <c r="AK121" s="518" t="e">
        <f ca="1">+IF(AND(ISNUMBER(OFFSET('Sanitation Data'!$G$4,0,10*ROW('Sanitation Data'!G115))),'Data Summary'!CZ121="Yes"),100-OFFSET('Sanitation Data'!$G$4,0,10*ROW('Sanitation Data'!G115)),NA())</f>
        <v>#N/A</v>
      </c>
      <c r="AL121" s="518" t="e">
        <f ca="1">+IF(AND(ISNUMBER(OFFSET('Sanitation Data'!$G$6,0,10*ROW('Sanitation Data'!G115))),'Data Summary'!DA121="Yes"),OFFSET('Sanitation Data'!$G$6,0,10*ROW('Sanitation Data'!G115)),NA())</f>
        <v>#N/A</v>
      </c>
      <c r="AM121" s="518" t="e">
        <f ca="1">+IF(AND(ISNUMBER(OFFSET('Sanitation Data'!$G$10,0,10*ROW('Sanitation Data'!G115))),'Data Summary'!DB121="Yes"),OFFSET('Sanitation Data'!$G$10,0,10*ROW('Sanitation Data'!G115)),NA())</f>
        <v>#N/A</v>
      </c>
      <c r="AN121" s="518" t="e">
        <f ca="1">+IF(AND(ISNUMBER(OFFSET('Sanitation Data'!$G$11,0,10*ROW('Sanitation Data'!G115))),'Data Summary'!DC121="Yes"),OFFSET('Sanitation Data'!$G$11,0,10*ROW('Sanitation Data'!G115)),NA())</f>
        <v>#N/A</v>
      </c>
      <c r="AO121" s="518" t="e">
        <f ca="1">+IF(AND(ISNUMBER(OFFSET('Sanitation Data'!$G$12,0,10*ROW('Sanitation Data'!G115))),'Data Summary'!DD121="Yes"),OFFSET('Sanitation Data'!$G$12,0,10*ROW('Sanitation Data'!G115)),NA())</f>
        <v>#N/A</v>
      </c>
      <c r="AP121" s="518" t="e">
        <f ca="1">+IF(AND(ISNUMBER(OFFSET('Sanitation Data'!$H$4,0,10*ROW('Sanitation Data'!H115))),'Data Summary'!DE121="Yes"),100-OFFSET('Sanitation Data'!$H$4,0,10*ROW('Sanitation Data'!H115)),NA())</f>
        <v>#N/A</v>
      </c>
      <c r="AQ121" s="518" t="e">
        <f ca="1">+IF(AND(ISNUMBER(OFFSET('Sanitation Data'!$H$6,0,10*ROW('Sanitation Data'!H115))),'Data Summary'!DF121="Yes"),OFFSET('Sanitation Data'!$H$6,0,10*ROW('Sanitation Data'!H115)),NA())</f>
        <v>#N/A</v>
      </c>
      <c r="AR121" s="518" t="e">
        <f ca="1">+IF(AND(ISNUMBER(OFFSET('Sanitation Data'!$H$10,0,10*ROW('Sanitation Data'!H115))),'Data Summary'!DG121="Yes"),OFFSET('Sanitation Data'!$H$10,0,10*ROW('Sanitation Data'!H115)),NA())</f>
        <v>#N/A</v>
      </c>
      <c r="AS121" s="518" t="e">
        <f ca="1">+IF(AND(ISNUMBER(OFFSET('Sanitation Data'!$H$11,0,10*ROW('Sanitation Data'!H115))),'Data Summary'!DH121="Yes"),OFFSET('Sanitation Data'!$H$11,0,10*ROW('Sanitation Data'!H115)),NA())</f>
        <v>#N/A</v>
      </c>
      <c r="AT121" s="518" t="e">
        <f ca="1">+IF(AND(ISNUMBER(OFFSET('Sanitation Data'!$H$12,0,10*ROW('Sanitation Data'!H115))),'Data Summary'!DI121="Yes"),OFFSET('Sanitation Data'!$H$12,0,10*ROW('Sanitation Data'!H115)),NA())</f>
        <v>#N/A</v>
      </c>
      <c r="AU121" s="518" t="e">
        <f ca="1">+IF(AND(ISNUMBER(OFFSET('Sanitation Data'!$I$4,0,10*ROW('Sanitation Data'!I115))),'Data Summary'!DJ121="Yes"),100-OFFSET('Sanitation Data'!$I$4,0,10*ROW('Sanitation Data'!I115)),NA())</f>
        <v>#N/A</v>
      </c>
      <c r="AV121" s="518" t="e">
        <f ca="1">+IF(AND(ISNUMBER(OFFSET('Sanitation Data'!$I$6,0,10*ROW('Sanitation Data'!I115))),'Data Summary'!DK121="Yes"),OFFSET('Sanitation Data'!$I$6,0,10*ROW('Sanitation Data'!I115)),NA())</f>
        <v>#N/A</v>
      </c>
      <c r="AW121" s="518" t="e">
        <f ca="1">+IF(AND(ISNUMBER(OFFSET('Sanitation Data'!$I$10,0,10*ROW('Sanitation Data'!I115))),'Data Summary'!DL121="Yes"),OFFSET('Sanitation Data'!$I$10,0,10*ROW('Sanitation Data'!I115)),NA())</f>
        <v>#N/A</v>
      </c>
      <c r="AX121" s="518" t="e">
        <f ca="1">+IF(AND(ISNUMBER(OFFSET('Sanitation Data'!$I$11,0,10*ROW('Sanitation Data'!I115))),'Data Summary'!DM121="Yes"),OFFSET('Sanitation Data'!$I$11,0,10*ROW('Sanitation Data'!I115)),NA())</f>
        <v>#N/A</v>
      </c>
      <c r="AY121" s="518" t="e">
        <f ca="1">+IF(AND(ISNUMBER(OFFSET('Sanitation Data'!$I$12,0,10*ROW('Sanitation Data'!I115))),'Data Summary'!DN121="Yes"),OFFSET('Sanitation Data'!$I$12,0,10*ROW('Sanitation Data'!I115)),NA())</f>
        <v>#N/A</v>
      </c>
      <c r="AZ121" s="519" t="e">
        <f ca="1">+IF(AND(ISNUMBER(OFFSET('Hygiene Data'!$D$5,0,10*ROW('Hygiene Data'!D115))),'Data Summary'!DO121="Yes"),OFFSET('Hygiene Data'!$D$5,0,10*ROW('Hygiene Data'!D115)),NA())</f>
        <v>#N/A</v>
      </c>
      <c r="BA121" s="519" t="e">
        <f ca="1">+IF(AND(ISNUMBER(OFFSET('Hygiene Data'!$D$7,0,10*ROW('Hygiene Data'!D115))),'Data Summary'!DP121="Yes"),OFFSET('Hygiene Data'!$D$7,0,10*ROW('Hygiene Data'!D115)),NA())</f>
        <v>#N/A</v>
      </c>
      <c r="BB121" s="519" t="e">
        <f ca="1">+IF(AND(ISNUMBER(OFFSET('Hygiene Data'!$D$9,0,10*ROW('Hygiene Data'!D115))),'Data Summary'!DQ121="Yes"),OFFSET('Hygiene Data'!$D$9,0,10*ROW('Hygiene Data'!D115)),NA())</f>
        <v>#N/A</v>
      </c>
      <c r="BC121" s="519" t="e">
        <f ca="1">+IF(AND(ISNUMBER(OFFSET('Hygiene Data'!$E$5,0,10*ROW('Hygiene Data'!E115))),'Data Summary'!DR121="Yes"),OFFSET('Hygiene Data'!$E$5,0,10*ROW('Hygiene Data'!E115)),NA())</f>
        <v>#N/A</v>
      </c>
      <c r="BD121" s="519" t="e">
        <f ca="1">+IF(AND(ISNUMBER(OFFSET('Hygiene Data'!$E$7,0,10*ROW('Hygiene Data'!E115))),'Data Summary'!DS121="Yes"),OFFSET('Hygiene Data'!$E$7,0,10*ROW('Hygiene Data'!E115)),NA())</f>
        <v>#N/A</v>
      </c>
      <c r="BE121" s="519" t="e">
        <f ca="1">+IF(AND(ISNUMBER(OFFSET('Hygiene Data'!$E$9,0,10*ROW('Hygiene Data'!E115))),'Data Summary'!DT121="Yes"),OFFSET('Hygiene Data'!$E$9,0,10*ROW('Hygiene Data'!E115)),NA())</f>
        <v>#N/A</v>
      </c>
      <c r="BF121" s="519" t="e">
        <f ca="1">+IF(AND(ISNUMBER(OFFSET('Hygiene Data'!$F$5,0,10*ROW('Hygiene Data'!F115))),'Data Summary'!DU121="Yes"),OFFSET('Hygiene Data'!$F$5,0,10*ROW('Hygiene Data'!F115)),NA())</f>
        <v>#N/A</v>
      </c>
      <c r="BG121" s="519" t="e">
        <f ca="1">+IF(AND(ISNUMBER(OFFSET('Hygiene Data'!$F$7,0,10*ROW('Hygiene Data'!F115))),'Data Summary'!DV121="Yes"),OFFSET('Hygiene Data'!$F$7,0,10*ROW('Hygiene Data'!F115)),NA())</f>
        <v>#N/A</v>
      </c>
      <c r="BH121" s="519" t="e">
        <f ca="1">+IF(AND(ISNUMBER(OFFSET('Hygiene Data'!$F$9,0,10*ROW('Hygiene Data'!F115))),'Data Summary'!DW121="Yes"),OFFSET('Hygiene Data'!$F$9,0,10*ROW('Hygiene Data'!F115)),NA())</f>
        <v>#N/A</v>
      </c>
      <c r="BI121" s="519" t="e">
        <f ca="1">+IF(AND(ISNUMBER(OFFSET('Hygiene Data'!$G$5,0,10*ROW('Hygiene Data'!G115))),'Data Summary'!DX121="Yes"),OFFSET('Hygiene Data'!$G$5,0,10*ROW('Hygiene Data'!G115)),NA())</f>
        <v>#N/A</v>
      </c>
      <c r="BJ121" s="519" t="e">
        <f ca="1">+IF(AND(ISNUMBER(OFFSET('Hygiene Data'!$G$7,0,10*ROW('Hygiene Data'!G115))),'Data Summary'!DY121="Yes"),OFFSET('Hygiene Data'!$G$7,0,10*ROW('Hygiene Data'!G115)),NA())</f>
        <v>#N/A</v>
      </c>
      <c r="BK121" s="519" t="e">
        <f ca="1">+IF(AND(ISNUMBER(OFFSET('Hygiene Data'!$G$9,0,10*ROW('Hygiene Data'!G115))),'Data Summary'!DZ121="Yes"),OFFSET('Hygiene Data'!$G$9,0,10*ROW('Hygiene Data'!G115)),NA())</f>
        <v>#N/A</v>
      </c>
      <c r="BL121" s="519" t="e">
        <f ca="1">+IF(AND(ISNUMBER(OFFSET('Hygiene Data'!$H$5,0,10*ROW('Hygiene Data'!H115))),'Data Summary'!EA121="Yes"),OFFSET('Hygiene Data'!$H$5,0,10*ROW('Hygiene Data'!H115)),NA())</f>
        <v>#N/A</v>
      </c>
      <c r="BM121" s="519" t="e">
        <f ca="1">+IF(AND(ISNUMBER(OFFSET('Hygiene Data'!$H$7,0,10*ROW('Hygiene Data'!H115))),'Data Summary'!EB121="Yes"),OFFSET('Hygiene Data'!$H$7,0,10*ROW('Hygiene Data'!H115)),NA())</f>
        <v>#N/A</v>
      </c>
      <c r="BN121" s="519" t="e">
        <f ca="1">+IF(AND(ISNUMBER(OFFSET('Hygiene Data'!$H$9,0,10*ROW('Hygiene Data'!H115))),'Data Summary'!EC121="Yes"),OFFSET('Hygiene Data'!$H$9,0,10*ROW('Hygiene Data'!H115)),NA())</f>
        <v>#N/A</v>
      </c>
      <c r="BO121" s="519" t="e">
        <f ca="1">+IF(AND(ISNUMBER(OFFSET('Hygiene Data'!$I$5,0,10*ROW('Hygiene Data'!I115))),'Data Summary'!ED121="Yes"),OFFSET('Hygiene Data'!$I$5,0,10*ROW('Hygiene Data'!I115)),NA())</f>
        <v>#N/A</v>
      </c>
      <c r="BP121" s="519" t="e">
        <f ca="1">+IF(AND(ISNUMBER(OFFSET('Hygiene Data'!$I$7,0,10*ROW('Hygiene Data'!I115))),'Data Summary'!EE121="Yes"),OFFSET('Hygiene Data'!$I$7,0,10*ROW('Hygiene Data'!I115)),NA())</f>
        <v>#N/A</v>
      </c>
      <c r="BQ121" s="519" t="e">
        <f ca="1">+IF(AND(ISNUMBER(OFFSET('Hygiene Data'!$I$9,0,10*ROW('Hygiene Data'!I115))),'Data Summary'!EF121="Yes"),OFFSET('Hygiene Data'!$I$9,0,10*ROW('Hygiene Data'!I115)),NA())</f>
        <v>#N/A</v>
      </c>
    </row>
    <row r="122" spans="1:69" x14ac:dyDescent="0.25">
      <c r="A122" s="515" t="e">
        <f ca="1">+RIGHT('Data Summary'!A122,LEN('Data Summary'!A122)-9)</f>
        <v>#VALUE!</v>
      </c>
      <c r="B122" s="489" t="str">
        <f ca="1">+IF(ISTEXT('Data Summary'!B122),'Data Summary'!B122,"")</f>
        <v/>
      </c>
      <c r="C122" s="516" t="e">
        <f ca="1">+VALUE('Data Summary'!C122)</f>
        <v>#VALUE!</v>
      </c>
      <c r="D122" s="517" t="e">
        <f ca="1">+IF(AND(ISNUMBER(OFFSET('Water Data'!$D$4,0,10*ROW('Water Data'!D116))),'Data Summary'!BS122="Yes"),100-OFFSET('Water Data'!$D$4,0,10*ROW('Water Data'!D116)),NA())</f>
        <v>#N/A</v>
      </c>
      <c r="E122" s="517" t="e">
        <f ca="1">+IF(AND(ISNUMBER(OFFSET('Water Data'!$D$6,0,10*ROW('Water Data'!D116))),'Data Summary'!BT122="Yes"),OFFSET('Water Data'!$D$6,0,10*ROW('Water Data'!D116)),NA())</f>
        <v>#N/A</v>
      </c>
      <c r="F122" s="517" t="e">
        <f ca="1">+IF(AND(ISNUMBER(OFFSET('Water Data'!$D$9,0,10*ROW('Water Data'!D116))),'Data Summary'!BU122="Yes"),OFFSET('Water Data'!$D$9,0,10*ROW('Water Data'!D116)),NA())</f>
        <v>#N/A</v>
      </c>
      <c r="G122" s="517" t="e">
        <f ca="1">+IF(AND(ISNUMBER(OFFSET('Water Data'!$E$4,0,10*ROW('Water Data'!E116))),'Data Summary'!BV122="Yes"),100-OFFSET('Water Data'!$E$4,0,10*ROW('Water Data'!E116)),NA())</f>
        <v>#N/A</v>
      </c>
      <c r="H122" s="517" t="e">
        <f ca="1">+IF(AND(ISNUMBER(OFFSET('Water Data'!$E$6,0,10*ROW('Water Data'!E116))),'Data Summary'!BW122="Yes"),OFFSET('Water Data'!$E$6,0,10*ROW('Water Data'!E116)),NA())</f>
        <v>#N/A</v>
      </c>
      <c r="I122" s="517" t="e">
        <f ca="1">+IF(AND(ISNUMBER(OFFSET('Water Data'!$E$9,0,10*ROW('Water Data'!E116))),'Data Summary'!BX122="Yes"),OFFSET('Water Data'!$E$9,0,10*ROW('Water Data'!E116)),NA())</f>
        <v>#N/A</v>
      </c>
      <c r="J122" s="517" t="e">
        <f ca="1">+IF(AND(ISNUMBER(OFFSET('Water Data'!$F$4,0,10*ROW('Water Data'!F116))),'Data Summary'!BY122="Yes"),100-OFFSET('Water Data'!$F$4,0,10*ROW('Water Data'!F116)),NA())</f>
        <v>#N/A</v>
      </c>
      <c r="K122" s="517" t="e">
        <f ca="1">+IF(AND(ISNUMBER(OFFSET('Water Data'!$F$6,0,10*ROW('Water Data'!F116))),'Data Summary'!BZ122="Yes"),OFFSET('Water Data'!$F$6,0,10*ROW('Water Data'!F116)),NA())</f>
        <v>#N/A</v>
      </c>
      <c r="L122" s="517" t="e">
        <f ca="1">+IF(AND(ISNUMBER(OFFSET('Water Data'!$F$9,0,10*ROW('Water Data'!F116))),'Data Summary'!CA122="Yes"),OFFSET('Water Data'!$F$9,0,10*ROW('Water Data'!F116)),NA())</f>
        <v>#N/A</v>
      </c>
      <c r="M122" s="517" t="e">
        <f ca="1">+IF(AND(ISNUMBER(OFFSET('Water Data'!$G$4,0,10*ROW('Water Data'!G116))),'Data Summary'!CB122="Yes"),100-OFFSET('Water Data'!$G$4,0,10*ROW('Water Data'!G116)),NA())</f>
        <v>#N/A</v>
      </c>
      <c r="N122" s="517" t="e">
        <f ca="1">+IF(AND(ISNUMBER(OFFSET('Water Data'!$G$6,0,10*ROW('Water Data'!G116))),'Data Summary'!CC122="Yes"),OFFSET('Water Data'!$G$6,0,10*ROW('Water Data'!G116)),NA())</f>
        <v>#N/A</v>
      </c>
      <c r="O122" s="517" t="e">
        <f ca="1">+IF(AND(ISNUMBER(OFFSET('Water Data'!$G$9,0,10*ROW('Water Data'!G116))),'Data Summary'!CD122="Yes"),OFFSET('Water Data'!$G$9,0,10*ROW('Water Data'!G116)),NA())</f>
        <v>#N/A</v>
      </c>
      <c r="P122" s="517" t="e">
        <f ca="1">+IF(AND(ISNUMBER(OFFSET('Water Data'!$H$4,0,10*ROW('Water Data'!H116))),'Data Summary'!CE122="Yes"),100-OFFSET('Water Data'!$H$4,0,10*ROW('Water Data'!H116)),NA())</f>
        <v>#N/A</v>
      </c>
      <c r="Q122" s="517" t="e">
        <f ca="1">+IF(AND(ISNUMBER(OFFSET('Water Data'!$H$6,0,10*ROW('Water Data'!H116))),'Data Summary'!CF122="Yes"),OFFSET('Water Data'!$H$6,0,10*ROW('Water Data'!H116)),NA())</f>
        <v>#N/A</v>
      </c>
      <c r="R122" s="517" t="e">
        <f ca="1">+IF(AND(ISNUMBER(OFFSET('Water Data'!$H$9,0,10*ROW('Water Data'!H116))),'Data Summary'!CG122="Yes"),OFFSET('Water Data'!$H$9,0,10*ROW('Water Data'!H116)),NA())</f>
        <v>#N/A</v>
      </c>
      <c r="S122" s="517" t="e">
        <f ca="1">+IF(AND(ISNUMBER(OFFSET('Water Data'!$I$4,0,10*ROW('Water Data'!I116))),'Data Summary'!CH122="Yes"),100-OFFSET('Water Data'!$I$4,0,10*ROW('Water Data'!I116)),NA())</f>
        <v>#N/A</v>
      </c>
      <c r="T122" s="517" t="e">
        <f ca="1">+IF(AND(ISNUMBER(OFFSET('Water Data'!$I$6,0,10*ROW('Water Data'!I116))),'Data Summary'!CI122="Yes"),OFFSET('Water Data'!$I$6,0,10*ROW('Water Data'!I116)),NA())</f>
        <v>#N/A</v>
      </c>
      <c r="U122" s="517" t="e">
        <f ca="1">+IF(AND(ISNUMBER(OFFSET('Water Data'!$I$9,0,10*ROW('Water Data'!I116))),'Data Summary'!CJ122="Yes"),OFFSET('Water Data'!$I$9,0,10*ROW('Water Data'!I116)),NA())</f>
        <v>#N/A</v>
      </c>
      <c r="V122" s="518" t="e">
        <f ca="1">+IF(AND(ISNUMBER(OFFSET('Sanitation Data'!$D$4,0,10*ROW('Sanitation Data'!D116))),'Data Summary'!CK122="Yes"),100-OFFSET('Sanitation Data'!$D$4,0,10*ROW('Sanitation Data'!D116)),NA())</f>
        <v>#N/A</v>
      </c>
      <c r="W122" s="518" t="e">
        <f ca="1">+IF(AND(ISNUMBER(OFFSET('Sanitation Data'!$D$6,0,10*ROW('Sanitation Data'!D116))),'Data Summary'!CL122="Yes"),OFFSET('Sanitation Data'!$D$6,0,10*ROW('Sanitation Data'!D116)),NA())</f>
        <v>#N/A</v>
      </c>
      <c r="X122" s="518" t="e">
        <f ca="1">+IF(AND(ISNUMBER(OFFSET('Sanitation Data'!$D$10,0,10*ROW('Sanitation Data'!D116))),'Data Summary'!CM122="Yes"),OFFSET('Sanitation Data'!$D$10,0,10*ROW('Sanitation Data'!D116)),NA())</f>
        <v>#N/A</v>
      </c>
      <c r="Y122" s="518" t="e">
        <f ca="1">+IF(AND(ISNUMBER(OFFSET('Sanitation Data'!$D$11,0,10*ROW('Sanitation Data'!D116))),'Data Summary'!CN122="Yes"),OFFSET('Sanitation Data'!$D$11,0,10*ROW('Sanitation Data'!D116)),NA())</f>
        <v>#N/A</v>
      </c>
      <c r="Z122" s="518" t="e">
        <f ca="1">+IF(AND(ISNUMBER(OFFSET('Sanitation Data'!$D$12,0,10*ROW('Sanitation Data'!D116))),'Data Summary'!CO122="Yes"),OFFSET('Sanitation Data'!$D$12,0,10*ROW('Sanitation Data'!D116)),NA())</f>
        <v>#N/A</v>
      </c>
      <c r="AA122" s="518" t="e">
        <f ca="1">+IF(AND(ISNUMBER(OFFSET('Sanitation Data'!$E$4,0,10*ROW('Sanitation Data'!E116))),'Data Summary'!CP122="Yes"),100-OFFSET('Sanitation Data'!$E$4,0,10*ROW('Sanitation Data'!E116)),NA())</f>
        <v>#N/A</v>
      </c>
      <c r="AB122" s="518" t="e">
        <f ca="1">+IF(AND(ISNUMBER(OFFSET('Sanitation Data'!$E$6,0,10*ROW('Sanitation Data'!E116))),'Data Summary'!CQ122="Yes"),OFFSET('Sanitation Data'!$E$6,0,10*ROW('Sanitation Data'!E116)),NA())</f>
        <v>#N/A</v>
      </c>
      <c r="AC122" s="518" t="e">
        <f ca="1">+IF(AND(ISNUMBER(OFFSET('Sanitation Data'!$E$10,0,10*ROW('Sanitation Data'!E116))),'Data Summary'!CR122="Yes"),OFFSET('Sanitation Data'!$E$10,0,10*ROW('Sanitation Data'!E116)),NA())</f>
        <v>#N/A</v>
      </c>
      <c r="AD122" s="518" t="e">
        <f ca="1">+IF(AND(ISNUMBER(OFFSET('Sanitation Data'!$E$11,0,10*ROW('Sanitation Data'!E116))),'Data Summary'!CS122="Yes"),OFFSET('Sanitation Data'!$E$11,0,10*ROW('Sanitation Data'!E116)),NA())</f>
        <v>#N/A</v>
      </c>
      <c r="AE122" s="518" t="e">
        <f ca="1">+IF(AND(ISNUMBER(OFFSET('Sanitation Data'!$E$12,0,10*ROW('Sanitation Data'!E116))),'Data Summary'!CT122="Yes"),OFFSET('Sanitation Data'!$E$12,0,10*ROW('Sanitation Data'!E116)),NA())</f>
        <v>#N/A</v>
      </c>
      <c r="AF122" s="518" t="e">
        <f ca="1">+IF(AND(ISNUMBER(OFFSET('Sanitation Data'!$F$4,0,10*ROW('Sanitation Data'!F116))),'Data Summary'!CU122="Yes"),100-OFFSET('Sanitation Data'!$F$4,0,10*ROW('Sanitation Data'!F116)),NA())</f>
        <v>#N/A</v>
      </c>
      <c r="AG122" s="518" t="e">
        <f ca="1">+IF(AND(ISNUMBER(OFFSET('Sanitation Data'!$F$6,0,10*ROW('Sanitation Data'!F116))),'Data Summary'!CV122="Yes"),OFFSET('Sanitation Data'!$F$6,0,10*ROW('Sanitation Data'!F116)),NA())</f>
        <v>#N/A</v>
      </c>
      <c r="AH122" s="518" t="e">
        <f ca="1">+IF(AND(ISNUMBER(OFFSET('Sanitation Data'!$F$10,0,10*ROW('Sanitation Data'!F116))),'Data Summary'!CW122="Yes"),OFFSET('Sanitation Data'!$F$10,0,10*ROW('Sanitation Data'!F116)),NA())</f>
        <v>#N/A</v>
      </c>
      <c r="AI122" s="518" t="e">
        <f ca="1">+IF(AND(ISNUMBER(OFFSET('Sanitation Data'!$F$11,0,10*ROW('Sanitation Data'!F116))),'Data Summary'!CX122="Yes"),OFFSET('Sanitation Data'!$F$11,0,10*ROW('Sanitation Data'!F116)),NA())</f>
        <v>#N/A</v>
      </c>
      <c r="AJ122" s="518" t="e">
        <f ca="1">+IF(AND(ISNUMBER(OFFSET('Sanitation Data'!$F$12,0,10*ROW('Sanitation Data'!F116))),'Data Summary'!CY122="Yes"),OFFSET('Sanitation Data'!$F$12,0,10*ROW('Sanitation Data'!F116)),NA())</f>
        <v>#N/A</v>
      </c>
      <c r="AK122" s="518" t="e">
        <f ca="1">+IF(AND(ISNUMBER(OFFSET('Sanitation Data'!$G$4,0,10*ROW('Sanitation Data'!G116))),'Data Summary'!CZ122="Yes"),100-OFFSET('Sanitation Data'!$G$4,0,10*ROW('Sanitation Data'!G116)),NA())</f>
        <v>#N/A</v>
      </c>
      <c r="AL122" s="518" t="e">
        <f ca="1">+IF(AND(ISNUMBER(OFFSET('Sanitation Data'!$G$6,0,10*ROW('Sanitation Data'!G116))),'Data Summary'!DA122="Yes"),OFFSET('Sanitation Data'!$G$6,0,10*ROW('Sanitation Data'!G116)),NA())</f>
        <v>#N/A</v>
      </c>
      <c r="AM122" s="518" t="e">
        <f ca="1">+IF(AND(ISNUMBER(OFFSET('Sanitation Data'!$G$10,0,10*ROW('Sanitation Data'!G116))),'Data Summary'!DB122="Yes"),OFFSET('Sanitation Data'!$G$10,0,10*ROW('Sanitation Data'!G116)),NA())</f>
        <v>#N/A</v>
      </c>
      <c r="AN122" s="518" t="e">
        <f ca="1">+IF(AND(ISNUMBER(OFFSET('Sanitation Data'!$G$11,0,10*ROW('Sanitation Data'!G116))),'Data Summary'!DC122="Yes"),OFFSET('Sanitation Data'!$G$11,0,10*ROW('Sanitation Data'!G116)),NA())</f>
        <v>#N/A</v>
      </c>
      <c r="AO122" s="518" t="e">
        <f ca="1">+IF(AND(ISNUMBER(OFFSET('Sanitation Data'!$G$12,0,10*ROW('Sanitation Data'!G116))),'Data Summary'!DD122="Yes"),OFFSET('Sanitation Data'!$G$12,0,10*ROW('Sanitation Data'!G116)),NA())</f>
        <v>#N/A</v>
      </c>
      <c r="AP122" s="518" t="e">
        <f ca="1">+IF(AND(ISNUMBER(OFFSET('Sanitation Data'!$H$4,0,10*ROW('Sanitation Data'!H116))),'Data Summary'!DE122="Yes"),100-OFFSET('Sanitation Data'!$H$4,0,10*ROW('Sanitation Data'!H116)),NA())</f>
        <v>#N/A</v>
      </c>
      <c r="AQ122" s="518" t="e">
        <f ca="1">+IF(AND(ISNUMBER(OFFSET('Sanitation Data'!$H$6,0,10*ROW('Sanitation Data'!H116))),'Data Summary'!DF122="Yes"),OFFSET('Sanitation Data'!$H$6,0,10*ROW('Sanitation Data'!H116)),NA())</f>
        <v>#N/A</v>
      </c>
      <c r="AR122" s="518" t="e">
        <f ca="1">+IF(AND(ISNUMBER(OFFSET('Sanitation Data'!$H$10,0,10*ROW('Sanitation Data'!H116))),'Data Summary'!DG122="Yes"),OFFSET('Sanitation Data'!$H$10,0,10*ROW('Sanitation Data'!H116)),NA())</f>
        <v>#N/A</v>
      </c>
      <c r="AS122" s="518" t="e">
        <f ca="1">+IF(AND(ISNUMBER(OFFSET('Sanitation Data'!$H$11,0,10*ROW('Sanitation Data'!H116))),'Data Summary'!DH122="Yes"),OFFSET('Sanitation Data'!$H$11,0,10*ROW('Sanitation Data'!H116)),NA())</f>
        <v>#N/A</v>
      </c>
      <c r="AT122" s="518" t="e">
        <f ca="1">+IF(AND(ISNUMBER(OFFSET('Sanitation Data'!$H$12,0,10*ROW('Sanitation Data'!H116))),'Data Summary'!DI122="Yes"),OFFSET('Sanitation Data'!$H$12,0,10*ROW('Sanitation Data'!H116)),NA())</f>
        <v>#N/A</v>
      </c>
      <c r="AU122" s="518" t="e">
        <f ca="1">+IF(AND(ISNUMBER(OFFSET('Sanitation Data'!$I$4,0,10*ROW('Sanitation Data'!I116))),'Data Summary'!DJ122="Yes"),100-OFFSET('Sanitation Data'!$I$4,0,10*ROW('Sanitation Data'!I116)),NA())</f>
        <v>#N/A</v>
      </c>
      <c r="AV122" s="518" t="e">
        <f ca="1">+IF(AND(ISNUMBER(OFFSET('Sanitation Data'!$I$6,0,10*ROW('Sanitation Data'!I116))),'Data Summary'!DK122="Yes"),OFFSET('Sanitation Data'!$I$6,0,10*ROW('Sanitation Data'!I116)),NA())</f>
        <v>#N/A</v>
      </c>
      <c r="AW122" s="518" t="e">
        <f ca="1">+IF(AND(ISNUMBER(OFFSET('Sanitation Data'!$I$10,0,10*ROW('Sanitation Data'!I116))),'Data Summary'!DL122="Yes"),OFFSET('Sanitation Data'!$I$10,0,10*ROW('Sanitation Data'!I116)),NA())</f>
        <v>#N/A</v>
      </c>
      <c r="AX122" s="518" t="e">
        <f ca="1">+IF(AND(ISNUMBER(OFFSET('Sanitation Data'!$I$11,0,10*ROW('Sanitation Data'!I116))),'Data Summary'!DM122="Yes"),OFFSET('Sanitation Data'!$I$11,0,10*ROW('Sanitation Data'!I116)),NA())</f>
        <v>#N/A</v>
      </c>
      <c r="AY122" s="518" t="e">
        <f ca="1">+IF(AND(ISNUMBER(OFFSET('Sanitation Data'!$I$12,0,10*ROW('Sanitation Data'!I116))),'Data Summary'!DN122="Yes"),OFFSET('Sanitation Data'!$I$12,0,10*ROW('Sanitation Data'!I116)),NA())</f>
        <v>#N/A</v>
      </c>
      <c r="AZ122" s="519" t="e">
        <f ca="1">+IF(AND(ISNUMBER(OFFSET('Hygiene Data'!$D$5,0,10*ROW('Hygiene Data'!D116))),'Data Summary'!DO122="Yes"),OFFSET('Hygiene Data'!$D$5,0,10*ROW('Hygiene Data'!D116)),NA())</f>
        <v>#N/A</v>
      </c>
      <c r="BA122" s="519" t="e">
        <f ca="1">+IF(AND(ISNUMBER(OFFSET('Hygiene Data'!$D$7,0,10*ROW('Hygiene Data'!D116))),'Data Summary'!DP122="Yes"),OFFSET('Hygiene Data'!$D$7,0,10*ROW('Hygiene Data'!D116)),NA())</f>
        <v>#N/A</v>
      </c>
      <c r="BB122" s="519" t="e">
        <f ca="1">+IF(AND(ISNUMBER(OFFSET('Hygiene Data'!$D$9,0,10*ROW('Hygiene Data'!D116))),'Data Summary'!DQ122="Yes"),OFFSET('Hygiene Data'!$D$9,0,10*ROW('Hygiene Data'!D116)),NA())</f>
        <v>#N/A</v>
      </c>
      <c r="BC122" s="519" t="e">
        <f ca="1">+IF(AND(ISNUMBER(OFFSET('Hygiene Data'!$E$5,0,10*ROW('Hygiene Data'!E116))),'Data Summary'!DR122="Yes"),OFFSET('Hygiene Data'!$E$5,0,10*ROW('Hygiene Data'!E116)),NA())</f>
        <v>#N/A</v>
      </c>
      <c r="BD122" s="519" t="e">
        <f ca="1">+IF(AND(ISNUMBER(OFFSET('Hygiene Data'!$E$7,0,10*ROW('Hygiene Data'!E116))),'Data Summary'!DS122="Yes"),OFFSET('Hygiene Data'!$E$7,0,10*ROW('Hygiene Data'!E116)),NA())</f>
        <v>#N/A</v>
      </c>
      <c r="BE122" s="519" t="e">
        <f ca="1">+IF(AND(ISNUMBER(OFFSET('Hygiene Data'!$E$9,0,10*ROW('Hygiene Data'!E116))),'Data Summary'!DT122="Yes"),OFFSET('Hygiene Data'!$E$9,0,10*ROW('Hygiene Data'!E116)),NA())</f>
        <v>#N/A</v>
      </c>
      <c r="BF122" s="519" t="e">
        <f ca="1">+IF(AND(ISNUMBER(OFFSET('Hygiene Data'!$F$5,0,10*ROW('Hygiene Data'!F116))),'Data Summary'!DU122="Yes"),OFFSET('Hygiene Data'!$F$5,0,10*ROW('Hygiene Data'!F116)),NA())</f>
        <v>#N/A</v>
      </c>
      <c r="BG122" s="519" t="e">
        <f ca="1">+IF(AND(ISNUMBER(OFFSET('Hygiene Data'!$F$7,0,10*ROW('Hygiene Data'!F116))),'Data Summary'!DV122="Yes"),OFFSET('Hygiene Data'!$F$7,0,10*ROW('Hygiene Data'!F116)),NA())</f>
        <v>#N/A</v>
      </c>
      <c r="BH122" s="519" t="e">
        <f ca="1">+IF(AND(ISNUMBER(OFFSET('Hygiene Data'!$F$9,0,10*ROW('Hygiene Data'!F116))),'Data Summary'!DW122="Yes"),OFFSET('Hygiene Data'!$F$9,0,10*ROW('Hygiene Data'!F116)),NA())</f>
        <v>#N/A</v>
      </c>
      <c r="BI122" s="519" t="e">
        <f ca="1">+IF(AND(ISNUMBER(OFFSET('Hygiene Data'!$G$5,0,10*ROW('Hygiene Data'!G116))),'Data Summary'!DX122="Yes"),OFFSET('Hygiene Data'!$G$5,0,10*ROW('Hygiene Data'!G116)),NA())</f>
        <v>#N/A</v>
      </c>
      <c r="BJ122" s="519" t="e">
        <f ca="1">+IF(AND(ISNUMBER(OFFSET('Hygiene Data'!$G$7,0,10*ROW('Hygiene Data'!G116))),'Data Summary'!DY122="Yes"),OFFSET('Hygiene Data'!$G$7,0,10*ROW('Hygiene Data'!G116)),NA())</f>
        <v>#N/A</v>
      </c>
      <c r="BK122" s="519" t="e">
        <f ca="1">+IF(AND(ISNUMBER(OFFSET('Hygiene Data'!$G$9,0,10*ROW('Hygiene Data'!G116))),'Data Summary'!DZ122="Yes"),OFFSET('Hygiene Data'!$G$9,0,10*ROW('Hygiene Data'!G116)),NA())</f>
        <v>#N/A</v>
      </c>
      <c r="BL122" s="519" t="e">
        <f ca="1">+IF(AND(ISNUMBER(OFFSET('Hygiene Data'!$H$5,0,10*ROW('Hygiene Data'!H116))),'Data Summary'!EA122="Yes"),OFFSET('Hygiene Data'!$H$5,0,10*ROW('Hygiene Data'!H116)),NA())</f>
        <v>#N/A</v>
      </c>
      <c r="BM122" s="519" t="e">
        <f ca="1">+IF(AND(ISNUMBER(OFFSET('Hygiene Data'!$H$7,0,10*ROW('Hygiene Data'!H116))),'Data Summary'!EB122="Yes"),OFFSET('Hygiene Data'!$H$7,0,10*ROW('Hygiene Data'!H116)),NA())</f>
        <v>#N/A</v>
      </c>
      <c r="BN122" s="519" t="e">
        <f ca="1">+IF(AND(ISNUMBER(OFFSET('Hygiene Data'!$H$9,0,10*ROW('Hygiene Data'!H116))),'Data Summary'!EC122="Yes"),OFFSET('Hygiene Data'!$H$9,0,10*ROW('Hygiene Data'!H116)),NA())</f>
        <v>#N/A</v>
      </c>
      <c r="BO122" s="519" t="e">
        <f ca="1">+IF(AND(ISNUMBER(OFFSET('Hygiene Data'!$I$5,0,10*ROW('Hygiene Data'!I116))),'Data Summary'!ED122="Yes"),OFFSET('Hygiene Data'!$I$5,0,10*ROW('Hygiene Data'!I116)),NA())</f>
        <v>#N/A</v>
      </c>
      <c r="BP122" s="519" t="e">
        <f ca="1">+IF(AND(ISNUMBER(OFFSET('Hygiene Data'!$I$7,0,10*ROW('Hygiene Data'!I116))),'Data Summary'!EE122="Yes"),OFFSET('Hygiene Data'!$I$7,0,10*ROW('Hygiene Data'!I116)),NA())</f>
        <v>#N/A</v>
      </c>
      <c r="BQ122" s="519" t="e">
        <f ca="1">+IF(AND(ISNUMBER(OFFSET('Hygiene Data'!$I$9,0,10*ROW('Hygiene Data'!I116))),'Data Summary'!EF122="Yes"),OFFSET('Hygiene Data'!$I$9,0,10*ROW('Hygiene Data'!I116)),NA())</f>
        <v>#N/A</v>
      </c>
    </row>
    <row r="123" spans="1:69" x14ac:dyDescent="0.25">
      <c r="A123" s="515" t="e">
        <f ca="1">+RIGHT('Data Summary'!A123,LEN('Data Summary'!A123)-9)</f>
        <v>#VALUE!</v>
      </c>
      <c r="B123" s="489" t="str">
        <f ca="1">+IF(ISTEXT('Data Summary'!B123),'Data Summary'!B123,"")</f>
        <v/>
      </c>
      <c r="C123" s="516" t="e">
        <f ca="1">+VALUE('Data Summary'!C123)</f>
        <v>#VALUE!</v>
      </c>
      <c r="D123" s="517" t="e">
        <f ca="1">+IF(AND(ISNUMBER(OFFSET('Water Data'!$D$4,0,10*ROW('Water Data'!D117))),'Data Summary'!BS123="Yes"),100-OFFSET('Water Data'!$D$4,0,10*ROW('Water Data'!D117)),NA())</f>
        <v>#N/A</v>
      </c>
      <c r="E123" s="517" t="e">
        <f ca="1">+IF(AND(ISNUMBER(OFFSET('Water Data'!$D$6,0,10*ROW('Water Data'!D117))),'Data Summary'!BT123="Yes"),OFFSET('Water Data'!$D$6,0,10*ROW('Water Data'!D117)),NA())</f>
        <v>#N/A</v>
      </c>
      <c r="F123" s="517" t="e">
        <f ca="1">+IF(AND(ISNUMBER(OFFSET('Water Data'!$D$9,0,10*ROW('Water Data'!D117))),'Data Summary'!BU123="Yes"),OFFSET('Water Data'!$D$9,0,10*ROW('Water Data'!D117)),NA())</f>
        <v>#N/A</v>
      </c>
      <c r="G123" s="517" t="e">
        <f ca="1">+IF(AND(ISNUMBER(OFFSET('Water Data'!$E$4,0,10*ROW('Water Data'!E117))),'Data Summary'!BV123="Yes"),100-OFFSET('Water Data'!$E$4,0,10*ROW('Water Data'!E117)),NA())</f>
        <v>#N/A</v>
      </c>
      <c r="H123" s="517" t="e">
        <f ca="1">+IF(AND(ISNUMBER(OFFSET('Water Data'!$E$6,0,10*ROW('Water Data'!E117))),'Data Summary'!BW123="Yes"),OFFSET('Water Data'!$E$6,0,10*ROW('Water Data'!E117)),NA())</f>
        <v>#N/A</v>
      </c>
      <c r="I123" s="517" t="e">
        <f ca="1">+IF(AND(ISNUMBER(OFFSET('Water Data'!$E$9,0,10*ROW('Water Data'!E117))),'Data Summary'!BX123="Yes"),OFFSET('Water Data'!$E$9,0,10*ROW('Water Data'!E117)),NA())</f>
        <v>#N/A</v>
      </c>
      <c r="J123" s="517" t="e">
        <f ca="1">+IF(AND(ISNUMBER(OFFSET('Water Data'!$F$4,0,10*ROW('Water Data'!F117))),'Data Summary'!BY123="Yes"),100-OFFSET('Water Data'!$F$4,0,10*ROW('Water Data'!F117)),NA())</f>
        <v>#N/A</v>
      </c>
      <c r="K123" s="517" t="e">
        <f ca="1">+IF(AND(ISNUMBER(OFFSET('Water Data'!$F$6,0,10*ROW('Water Data'!F117))),'Data Summary'!BZ123="Yes"),OFFSET('Water Data'!$F$6,0,10*ROW('Water Data'!F117)),NA())</f>
        <v>#N/A</v>
      </c>
      <c r="L123" s="517" t="e">
        <f ca="1">+IF(AND(ISNUMBER(OFFSET('Water Data'!$F$9,0,10*ROW('Water Data'!F117))),'Data Summary'!CA123="Yes"),OFFSET('Water Data'!$F$9,0,10*ROW('Water Data'!F117)),NA())</f>
        <v>#N/A</v>
      </c>
      <c r="M123" s="517" t="e">
        <f ca="1">+IF(AND(ISNUMBER(OFFSET('Water Data'!$G$4,0,10*ROW('Water Data'!G117))),'Data Summary'!CB123="Yes"),100-OFFSET('Water Data'!$G$4,0,10*ROW('Water Data'!G117)),NA())</f>
        <v>#N/A</v>
      </c>
      <c r="N123" s="517" t="e">
        <f ca="1">+IF(AND(ISNUMBER(OFFSET('Water Data'!$G$6,0,10*ROW('Water Data'!G117))),'Data Summary'!CC123="Yes"),OFFSET('Water Data'!$G$6,0,10*ROW('Water Data'!G117)),NA())</f>
        <v>#N/A</v>
      </c>
      <c r="O123" s="517" t="e">
        <f ca="1">+IF(AND(ISNUMBER(OFFSET('Water Data'!$G$9,0,10*ROW('Water Data'!G117))),'Data Summary'!CD123="Yes"),OFFSET('Water Data'!$G$9,0,10*ROW('Water Data'!G117)),NA())</f>
        <v>#N/A</v>
      </c>
      <c r="P123" s="517" t="e">
        <f ca="1">+IF(AND(ISNUMBER(OFFSET('Water Data'!$H$4,0,10*ROW('Water Data'!H117))),'Data Summary'!CE123="Yes"),100-OFFSET('Water Data'!$H$4,0,10*ROW('Water Data'!H117)),NA())</f>
        <v>#N/A</v>
      </c>
      <c r="Q123" s="517" t="e">
        <f ca="1">+IF(AND(ISNUMBER(OFFSET('Water Data'!$H$6,0,10*ROW('Water Data'!H117))),'Data Summary'!CF123="Yes"),OFFSET('Water Data'!$H$6,0,10*ROW('Water Data'!H117)),NA())</f>
        <v>#N/A</v>
      </c>
      <c r="R123" s="517" t="e">
        <f ca="1">+IF(AND(ISNUMBER(OFFSET('Water Data'!$H$9,0,10*ROW('Water Data'!H117))),'Data Summary'!CG123="Yes"),OFFSET('Water Data'!$H$9,0,10*ROW('Water Data'!H117)),NA())</f>
        <v>#N/A</v>
      </c>
      <c r="S123" s="517" t="e">
        <f ca="1">+IF(AND(ISNUMBER(OFFSET('Water Data'!$I$4,0,10*ROW('Water Data'!I117))),'Data Summary'!CH123="Yes"),100-OFFSET('Water Data'!$I$4,0,10*ROW('Water Data'!I117)),NA())</f>
        <v>#N/A</v>
      </c>
      <c r="T123" s="517" t="e">
        <f ca="1">+IF(AND(ISNUMBER(OFFSET('Water Data'!$I$6,0,10*ROW('Water Data'!I117))),'Data Summary'!CI123="Yes"),OFFSET('Water Data'!$I$6,0,10*ROW('Water Data'!I117)),NA())</f>
        <v>#N/A</v>
      </c>
      <c r="U123" s="517" t="e">
        <f ca="1">+IF(AND(ISNUMBER(OFFSET('Water Data'!$I$9,0,10*ROW('Water Data'!I117))),'Data Summary'!CJ123="Yes"),OFFSET('Water Data'!$I$9,0,10*ROW('Water Data'!I117)),NA())</f>
        <v>#N/A</v>
      </c>
      <c r="V123" s="518" t="e">
        <f ca="1">+IF(AND(ISNUMBER(OFFSET('Sanitation Data'!$D$4,0,10*ROW('Sanitation Data'!D117))),'Data Summary'!CK123="Yes"),100-OFFSET('Sanitation Data'!$D$4,0,10*ROW('Sanitation Data'!D117)),NA())</f>
        <v>#N/A</v>
      </c>
      <c r="W123" s="518" t="e">
        <f ca="1">+IF(AND(ISNUMBER(OFFSET('Sanitation Data'!$D$6,0,10*ROW('Sanitation Data'!D117))),'Data Summary'!CL123="Yes"),OFFSET('Sanitation Data'!$D$6,0,10*ROW('Sanitation Data'!D117)),NA())</f>
        <v>#N/A</v>
      </c>
      <c r="X123" s="518" t="e">
        <f ca="1">+IF(AND(ISNUMBER(OFFSET('Sanitation Data'!$D$10,0,10*ROW('Sanitation Data'!D117))),'Data Summary'!CM123="Yes"),OFFSET('Sanitation Data'!$D$10,0,10*ROW('Sanitation Data'!D117)),NA())</f>
        <v>#N/A</v>
      </c>
      <c r="Y123" s="518" t="e">
        <f ca="1">+IF(AND(ISNUMBER(OFFSET('Sanitation Data'!$D$11,0,10*ROW('Sanitation Data'!D117))),'Data Summary'!CN123="Yes"),OFFSET('Sanitation Data'!$D$11,0,10*ROW('Sanitation Data'!D117)),NA())</f>
        <v>#N/A</v>
      </c>
      <c r="Z123" s="518" t="e">
        <f ca="1">+IF(AND(ISNUMBER(OFFSET('Sanitation Data'!$D$12,0,10*ROW('Sanitation Data'!D117))),'Data Summary'!CO123="Yes"),OFFSET('Sanitation Data'!$D$12,0,10*ROW('Sanitation Data'!D117)),NA())</f>
        <v>#N/A</v>
      </c>
      <c r="AA123" s="518" t="e">
        <f ca="1">+IF(AND(ISNUMBER(OFFSET('Sanitation Data'!$E$4,0,10*ROW('Sanitation Data'!E117))),'Data Summary'!CP123="Yes"),100-OFFSET('Sanitation Data'!$E$4,0,10*ROW('Sanitation Data'!E117)),NA())</f>
        <v>#N/A</v>
      </c>
      <c r="AB123" s="518" t="e">
        <f ca="1">+IF(AND(ISNUMBER(OFFSET('Sanitation Data'!$E$6,0,10*ROW('Sanitation Data'!E117))),'Data Summary'!CQ123="Yes"),OFFSET('Sanitation Data'!$E$6,0,10*ROW('Sanitation Data'!E117)),NA())</f>
        <v>#N/A</v>
      </c>
      <c r="AC123" s="518" t="e">
        <f ca="1">+IF(AND(ISNUMBER(OFFSET('Sanitation Data'!$E$10,0,10*ROW('Sanitation Data'!E117))),'Data Summary'!CR123="Yes"),OFFSET('Sanitation Data'!$E$10,0,10*ROW('Sanitation Data'!E117)),NA())</f>
        <v>#N/A</v>
      </c>
      <c r="AD123" s="518" t="e">
        <f ca="1">+IF(AND(ISNUMBER(OFFSET('Sanitation Data'!$E$11,0,10*ROW('Sanitation Data'!E117))),'Data Summary'!CS123="Yes"),OFFSET('Sanitation Data'!$E$11,0,10*ROW('Sanitation Data'!E117)),NA())</f>
        <v>#N/A</v>
      </c>
      <c r="AE123" s="518" t="e">
        <f ca="1">+IF(AND(ISNUMBER(OFFSET('Sanitation Data'!$E$12,0,10*ROW('Sanitation Data'!E117))),'Data Summary'!CT123="Yes"),OFFSET('Sanitation Data'!$E$12,0,10*ROW('Sanitation Data'!E117)),NA())</f>
        <v>#N/A</v>
      </c>
      <c r="AF123" s="518" t="e">
        <f ca="1">+IF(AND(ISNUMBER(OFFSET('Sanitation Data'!$F$4,0,10*ROW('Sanitation Data'!F117))),'Data Summary'!CU123="Yes"),100-OFFSET('Sanitation Data'!$F$4,0,10*ROW('Sanitation Data'!F117)),NA())</f>
        <v>#N/A</v>
      </c>
      <c r="AG123" s="518" t="e">
        <f ca="1">+IF(AND(ISNUMBER(OFFSET('Sanitation Data'!$F$6,0,10*ROW('Sanitation Data'!F117))),'Data Summary'!CV123="Yes"),OFFSET('Sanitation Data'!$F$6,0,10*ROW('Sanitation Data'!F117)),NA())</f>
        <v>#N/A</v>
      </c>
      <c r="AH123" s="518" t="e">
        <f ca="1">+IF(AND(ISNUMBER(OFFSET('Sanitation Data'!$F$10,0,10*ROW('Sanitation Data'!F117))),'Data Summary'!CW123="Yes"),OFFSET('Sanitation Data'!$F$10,0,10*ROW('Sanitation Data'!F117)),NA())</f>
        <v>#N/A</v>
      </c>
      <c r="AI123" s="518" t="e">
        <f ca="1">+IF(AND(ISNUMBER(OFFSET('Sanitation Data'!$F$11,0,10*ROW('Sanitation Data'!F117))),'Data Summary'!CX123="Yes"),OFFSET('Sanitation Data'!$F$11,0,10*ROW('Sanitation Data'!F117)),NA())</f>
        <v>#N/A</v>
      </c>
      <c r="AJ123" s="518" t="e">
        <f ca="1">+IF(AND(ISNUMBER(OFFSET('Sanitation Data'!$F$12,0,10*ROW('Sanitation Data'!F117))),'Data Summary'!CY123="Yes"),OFFSET('Sanitation Data'!$F$12,0,10*ROW('Sanitation Data'!F117)),NA())</f>
        <v>#N/A</v>
      </c>
      <c r="AK123" s="518" t="e">
        <f ca="1">+IF(AND(ISNUMBER(OFFSET('Sanitation Data'!$G$4,0,10*ROW('Sanitation Data'!G117))),'Data Summary'!CZ123="Yes"),100-OFFSET('Sanitation Data'!$G$4,0,10*ROW('Sanitation Data'!G117)),NA())</f>
        <v>#N/A</v>
      </c>
      <c r="AL123" s="518" t="e">
        <f ca="1">+IF(AND(ISNUMBER(OFFSET('Sanitation Data'!$G$6,0,10*ROW('Sanitation Data'!G117))),'Data Summary'!DA123="Yes"),OFFSET('Sanitation Data'!$G$6,0,10*ROW('Sanitation Data'!G117)),NA())</f>
        <v>#N/A</v>
      </c>
      <c r="AM123" s="518" t="e">
        <f ca="1">+IF(AND(ISNUMBER(OFFSET('Sanitation Data'!$G$10,0,10*ROW('Sanitation Data'!G117))),'Data Summary'!DB123="Yes"),OFFSET('Sanitation Data'!$G$10,0,10*ROW('Sanitation Data'!G117)),NA())</f>
        <v>#N/A</v>
      </c>
      <c r="AN123" s="518" t="e">
        <f ca="1">+IF(AND(ISNUMBER(OFFSET('Sanitation Data'!$G$11,0,10*ROW('Sanitation Data'!G117))),'Data Summary'!DC123="Yes"),OFFSET('Sanitation Data'!$G$11,0,10*ROW('Sanitation Data'!G117)),NA())</f>
        <v>#N/A</v>
      </c>
      <c r="AO123" s="518" t="e">
        <f ca="1">+IF(AND(ISNUMBER(OFFSET('Sanitation Data'!$G$12,0,10*ROW('Sanitation Data'!G117))),'Data Summary'!DD123="Yes"),OFFSET('Sanitation Data'!$G$12,0,10*ROW('Sanitation Data'!G117)),NA())</f>
        <v>#N/A</v>
      </c>
      <c r="AP123" s="518" t="e">
        <f ca="1">+IF(AND(ISNUMBER(OFFSET('Sanitation Data'!$H$4,0,10*ROW('Sanitation Data'!H117))),'Data Summary'!DE123="Yes"),100-OFFSET('Sanitation Data'!$H$4,0,10*ROW('Sanitation Data'!H117)),NA())</f>
        <v>#N/A</v>
      </c>
      <c r="AQ123" s="518" t="e">
        <f ca="1">+IF(AND(ISNUMBER(OFFSET('Sanitation Data'!$H$6,0,10*ROW('Sanitation Data'!H117))),'Data Summary'!DF123="Yes"),OFFSET('Sanitation Data'!$H$6,0,10*ROW('Sanitation Data'!H117)),NA())</f>
        <v>#N/A</v>
      </c>
      <c r="AR123" s="518" t="e">
        <f ca="1">+IF(AND(ISNUMBER(OFFSET('Sanitation Data'!$H$10,0,10*ROW('Sanitation Data'!H117))),'Data Summary'!DG123="Yes"),OFFSET('Sanitation Data'!$H$10,0,10*ROW('Sanitation Data'!H117)),NA())</f>
        <v>#N/A</v>
      </c>
      <c r="AS123" s="518" t="e">
        <f ca="1">+IF(AND(ISNUMBER(OFFSET('Sanitation Data'!$H$11,0,10*ROW('Sanitation Data'!H117))),'Data Summary'!DH123="Yes"),OFFSET('Sanitation Data'!$H$11,0,10*ROW('Sanitation Data'!H117)),NA())</f>
        <v>#N/A</v>
      </c>
      <c r="AT123" s="518" t="e">
        <f ca="1">+IF(AND(ISNUMBER(OFFSET('Sanitation Data'!$H$12,0,10*ROW('Sanitation Data'!H117))),'Data Summary'!DI123="Yes"),OFFSET('Sanitation Data'!$H$12,0,10*ROW('Sanitation Data'!H117)),NA())</f>
        <v>#N/A</v>
      </c>
      <c r="AU123" s="518" t="e">
        <f ca="1">+IF(AND(ISNUMBER(OFFSET('Sanitation Data'!$I$4,0,10*ROW('Sanitation Data'!I117))),'Data Summary'!DJ123="Yes"),100-OFFSET('Sanitation Data'!$I$4,0,10*ROW('Sanitation Data'!I117)),NA())</f>
        <v>#N/A</v>
      </c>
      <c r="AV123" s="518" t="e">
        <f ca="1">+IF(AND(ISNUMBER(OFFSET('Sanitation Data'!$I$6,0,10*ROW('Sanitation Data'!I117))),'Data Summary'!DK123="Yes"),OFFSET('Sanitation Data'!$I$6,0,10*ROW('Sanitation Data'!I117)),NA())</f>
        <v>#N/A</v>
      </c>
      <c r="AW123" s="518" t="e">
        <f ca="1">+IF(AND(ISNUMBER(OFFSET('Sanitation Data'!$I$10,0,10*ROW('Sanitation Data'!I117))),'Data Summary'!DL123="Yes"),OFFSET('Sanitation Data'!$I$10,0,10*ROW('Sanitation Data'!I117)),NA())</f>
        <v>#N/A</v>
      </c>
      <c r="AX123" s="518" t="e">
        <f ca="1">+IF(AND(ISNUMBER(OFFSET('Sanitation Data'!$I$11,0,10*ROW('Sanitation Data'!I117))),'Data Summary'!DM123="Yes"),OFFSET('Sanitation Data'!$I$11,0,10*ROW('Sanitation Data'!I117)),NA())</f>
        <v>#N/A</v>
      </c>
      <c r="AY123" s="518" t="e">
        <f ca="1">+IF(AND(ISNUMBER(OFFSET('Sanitation Data'!$I$12,0,10*ROW('Sanitation Data'!I117))),'Data Summary'!DN123="Yes"),OFFSET('Sanitation Data'!$I$12,0,10*ROW('Sanitation Data'!I117)),NA())</f>
        <v>#N/A</v>
      </c>
      <c r="AZ123" s="519" t="e">
        <f ca="1">+IF(AND(ISNUMBER(OFFSET('Hygiene Data'!$D$5,0,10*ROW('Hygiene Data'!D117))),'Data Summary'!DO123="Yes"),OFFSET('Hygiene Data'!$D$5,0,10*ROW('Hygiene Data'!D117)),NA())</f>
        <v>#N/A</v>
      </c>
      <c r="BA123" s="519" t="e">
        <f ca="1">+IF(AND(ISNUMBER(OFFSET('Hygiene Data'!$D$7,0,10*ROW('Hygiene Data'!D117))),'Data Summary'!DP123="Yes"),OFFSET('Hygiene Data'!$D$7,0,10*ROW('Hygiene Data'!D117)),NA())</f>
        <v>#N/A</v>
      </c>
      <c r="BB123" s="519" t="e">
        <f ca="1">+IF(AND(ISNUMBER(OFFSET('Hygiene Data'!$D$9,0,10*ROW('Hygiene Data'!D117))),'Data Summary'!DQ123="Yes"),OFFSET('Hygiene Data'!$D$9,0,10*ROW('Hygiene Data'!D117)),NA())</f>
        <v>#N/A</v>
      </c>
      <c r="BC123" s="519" t="e">
        <f ca="1">+IF(AND(ISNUMBER(OFFSET('Hygiene Data'!$E$5,0,10*ROW('Hygiene Data'!E117))),'Data Summary'!DR123="Yes"),OFFSET('Hygiene Data'!$E$5,0,10*ROW('Hygiene Data'!E117)),NA())</f>
        <v>#N/A</v>
      </c>
      <c r="BD123" s="519" t="e">
        <f ca="1">+IF(AND(ISNUMBER(OFFSET('Hygiene Data'!$E$7,0,10*ROW('Hygiene Data'!E117))),'Data Summary'!DS123="Yes"),OFFSET('Hygiene Data'!$E$7,0,10*ROW('Hygiene Data'!E117)),NA())</f>
        <v>#N/A</v>
      </c>
      <c r="BE123" s="519" t="e">
        <f ca="1">+IF(AND(ISNUMBER(OFFSET('Hygiene Data'!$E$9,0,10*ROW('Hygiene Data'!E117))),'Data Summary'!DT123="Yes"),OFFSET('Hygiene Data'!$E$9,0,10*ROW('Hygiene Data'!E117)),NA())</f>
        <v>#N/A</v>
      </c>
      <c r="BF123" s="519" t="e">
        <f ca="1">+IF(AND(ISNUMBER(OFFSET('Hygiene Data'!$F$5,0,10*ROW('Hygiene Data'!F117))),'Data Summary'!DU123="Yes"),OFFSET('Hygiene Data'!$F$5,0,10*ROW('Hygiene Data'!F117)),NA())</f>
        <v>#N/A</v>
      </c>
      <c r="BG123" s="519" t="e">
        <f ca="1">+IF(AND(ISNUMBER(OFFSET('Hygiene Data'!$F$7,0,10*ROW('Hygiene Data'!F117))),'Data Summary'!DV123="Yes"),OFFSET('Hygiene Data'!$F$7,0,10*ROW('Hygiene Data'!F117)),NA())</f>
        <v>#N/A</v>
      </c>
      <c r="BH123" s="519" t="e">
        <f ca="1">+IF(AND(ISNUMBER(OFFSET('Hygiene Data'!$F$9,0,10*ROW('Hygiene Data'!F117))),'Data Summary'!DW123="Yes"),OFFSET('Hygiene Data'!$F$9,0,10*ROW('Hygiene Data'!F117)),NA())</f>
        <v>#N/A</v>
      </c>
      <c r="BI123" s="519" t="e">
        <f ca="1">+IF(AND(ISNUMBER(OFFSET('Hygiene Data'!$G$5,0,10*ROW('Hygiene Data'!G117))),'Data Summary'!DX123="Yes"),OFFSET('Hygiene Data'!$G$5,0,10*ROW('Hygiene Data'!G117)),NA())</f>
        <v>#N/A</v>
      </c>
      <c r="BJ123" s="519" t="e">
        <f ca="1">+IF(AND(ISNUMBER(OFFSET('Hygiene Data'!$G$7,0,10*ROW('Hygiene Data'!G117))),'Data Summary'!DY123="Yes"),OFFSET('Hygiene Data'!$G$7,0,10*ROW('Hygiene Data'!G117)),NA())</f>
        <v>#N/A</v>
      </c>
      <c r="BK123" s="519" t="e">
        <f ca="1">+IF(AND(ISNUMBER(OFFSET('Hygiene Data'!$G$9,0,10*ROW('Hygiene Data'!G117))),'Data Summary'!DZ123="Yes"),OFFSET('Hygiene Data'!$G$9,0,10*ROW('Hygiene Data'!G117)),NA())</f>
        <v>#N/A</v>
      </c>
      <c r="BL123" s="519" t="e">
        <f ca="1">+IF(AND(ISNUMBER(OFFSET('Hygiene Data'!$H$5,0,10*ROW('Hygiene Data'!H117))),'Data Summary'!EA123="Yes"),OFFSET('Hygiene Data'!$H$5,0,10*ROW('Hygiene Data'!H117)),NA())</f>
        <v>#N/A</v>
      </c>
      <c r="BM123" s="519" t="e">
        <f ca="1">+IF(AND(ISNUMBER(OFFSET('Hygiene Data'!$H$7,0,10*ROW('Hygiene Data'!H117))),'Data Summary'!EB123="Yes"),OFFSET('Hygiene Data'!$H$7,0,10*ROW('Hygiene Data'!H117)),NA())</f>
        <v>#N/A</v>
      </c>
      <c r="BN123" s="519" t="e">
        <f ca="1">+IF(AND(ISNUMBER(OFFSET('Hygiene Data'!$H$9,0,10*ROW('Hygiene Data'!H117))),'Data Summary'!EC123="Yes"),OFFSET('Hygiene Data'!$H$9,0,10*ROW('Hygiene Data'!H117)),NA())</f>
        <v>#N/A</v>
      </c>
      <c r="BO123" s="519" t="e">
        <f ca="1">+IF(AND(ISNUMBER(OFFSET('Hygiene Data'!$I$5,0,10*ROW('Hygiene Data'!I117))),'Data Summary'!ED123="Yes"),OFFSET('Hygiene Data'!$I$5,0,10*ROW('Hygiene Data'!I117)),NA())</f>
        <v>#N/A</v>
      </c>
      <c r="BP123" s="519" t="e">
        <f ca="1">+IF(AND(ISNUMBER(OFFSET('Hygiene Data'!$I$7,0,10*ROW('Hygiene Data'!I117))),'Data Summary'!EE123="Yes"),OFFSET('Hygiene Data'!$I$7,0,10*ROW('Hygiene Data'!I117)),NA())</f>
        <v>#N/A</v>
      </c>
      <c r="BQ123" s="519" t="e">
        <f ca="1">+IF(AND(ISNUMBER(OFFSET('Hygiene Data'!$I$9,0,10*ROW('Hygiene Data'!I117))),'Data Summary'!EF123="Yes"),OFFSET('Hygiene Data'!$I$9,0,10*ROW('Hygiene Data'!I117)),NA())</f>
        <v>#N/A</v>
      </c>
    </row>
    <row r="124" spans="1:69" x14ac:dyDescent="0.25">
      <c r="A124" s="515" t="e">
        <f ca="1">+RIGHT('Data Summary'!A124,LEN('Data Summary'!A124)-9)</f>
        <v>#VALUE!</v>
      </c>
      <c r="B124" s="489" t="str">
        <f ca="1">+IF(ISTEXT('Data Summary'!B124),'Data Summary'!B124,"")</f>
        <v/>
      </c>
      <c r="C124" s="516" t="e">
        <f ca="1">+VALUE('Data Summary'!C124)</f>
        <v>#VALUE!</v>
      </c>
      <c r="D124" s="517" t="e">
        <f ca="1">+IF(AND(ISNUMBER(OFFSET('Water Data'!$D$4,0,10*ROW('Water Data'!D118))),'Data Summary'!BS124="Yes"),100-OFFSET('Water Data'!$D$4,0,10*ROW('Water Data'!D118)),NA())</f>
        <v>#N/A</v>
      </c>
      <c r="E124" s="517" t="e">
        <f ca="1">+IF(AND(ISNUMBER(OFFSET('Water Data'!$D$6,0,10*ROW('Water Data'!D118))),'Data Summary'!BT124="Yes"),OFFSET('Water Data'!$D$6,0,10*ROW('Water Data'!D118)),NA())</f>
        <v>#N/A</v>
      </c>
      <c r="F124" s="517" t="e">
        <f ca="1">+IF(AND(ISNUMBER(OFFSET('Water Data'!$D$9,0,10*ROW('Water Data'!D118))),'Data Summary'!BU124="Yes"),OFFSET('Water Data'!$D$9,0,10*ROW('Water Data'!D118)),NA())</f>
        <v>#N/A</v>
      </c>
      <c r="G124" s="517" t="e">
        <f ca="1">+IF(AND(ISNUMBER(OFFSET('Water Data'!$E$4,0,10*ROW('Water Data'!E118))),'Data Summary'!BV124="Yes"),100-OFFSET('Water Data'!$E$4,0,10*ROW('Water Data'!E118)),NA())</f>
        <v>#N/A</v>
      </c>
      <c r="H124" s="517" t="e">
        <f ca="1">+IF(AND(ISNUMBER(OFFSET('Water Data'!$E$6,0,10*ROW('Water Data'!E118))),'Data Summary'!BW124="Yes"),OFFSET('Water Data'!$E$6,0,10*ROW('Water Data'!E118)),NA())</f>
        <v>#N/A</v>
      </c>
      <c r="I124" s="517" t="e">
        <f ca="1">+IF(AND(ISNUMBER(OFFSET('Water Data'!$E$9,0,10*ROW('Water Data'!E118))),'Data Summary'!BX124="Yes"),OFFSET('Water Data'!$E$9,0,10*ROW('Water Data'!E118)),NA())</f>
        <v>#N/A</v>
      </c>
      <c r="J124" s="517" t="e">
        <f ca="1">+IF(AND(ISNUMBER(OFFSET('Water Data'!$F$4,0,10*ROW('Water Data'!F118))),'Data Summary'!BY124="Yes"),100-OFFSET('Water Data'!$F$4,0,10*ROW('Water Data'!F118)),NA())</f>
        <v>#N/A</v>
      </c>
      <c r="K124" s="517" t="e">
        <f ca="1">+IF(AND(ISNUMBER(OFFSET('Water Data'!$F$6,0,10*ROW('Water Data'!F118))),'Data Summary'!BZ124="Yes"),OFFSET('Water Data'!$F$6,0,10*ROW('Water Data'!F118)),NA())</f>
        <v>#N/A</v>
      </c>
      <c r="L124" s="517" t="e">
        <f ca="1">+IF(AND(ISNUMBER(OFFSET('Water Data'!$F$9,0,10*ROW('Water Data'!F118))),'Data Summary'!CA124="Yes"),OFFSET('Water Data'!$F$9,0,10*ROW('Water Data'!F118)),NA())</f>
        <v>#N/A</v>
      </c>
      <c r="M124" s="517" t="e">
        <f ca="1">+IF(AND(ISNUMBER(OFFSET('Water Data'!$G$4,0,10*ROW('Water Data'!G118))),'Data Summary'!CB124="Yes"),100-OFFSET('Water Data'!$G$4,0,10*ROW('Water Data'!G118)),NA())</f>
        <v>#N/A</v>
      </c>
      <c r="N124" s="517" t="e">
        <f ca="1">+IF(AND(ISNUMBER(OFFSET('Water Data'!$G$6,0,10*ROW('Water Data'!G118))),'Data Summary'!CC124="Yes"),OFFSET('Water Data'!$G$6,0,10*ROW('Water Data'!G118)),NA())</f>
        <v>#N/A</v>
      </c>
      <c r="O124" s="517" t="e">
        <f ca="1">+IF(AND(ISNUMBER(OFFSET('Water Data'!$G$9,0,10*ROW('Water Data'!G118))),'Data Summary'!CD124="Yes"),OFFSET('Water Data'!$G$9,0,10*ROW('Water Data'!G118)),NA())</f>
        <v>#N/A</v>
      </c>
      <c r="P124" s="517" t="e">
        <f ca="1">+IF(AND(ISNUMBER(OFFSET('Water Data'!$H$4,0,10*ROW('Water Data'!H118))),'Data Summary'!CE124="Yes"),100-OFFSET('Water Data'!$H$4,0,10*ROW('Water Data'!H118)),NA())</f>
        <v>#N/A</v>
      </c>
      <c r="Q124" s="517" t="e">
        <f ca="1">+IF(AND(ISNUMBER(OFFSET('Water Data'!$H$6,0,10*ROW('Water Data'!H118))),'Data Summary'!CF124="Yes"),OFFSET('Water Data'!$H$6,0,10*ROW('Water Data'!H118)),NA())</f>
        <v>#N/A</v>
      </c>
      <c r="R124" s="517" t="e">
        <f ca="1">+IF(AND(ISNUMBER(OFFSET('Water Data'!$H$9,0,10*ROW('Water Data'!H118))),'Data Summary'!CG124="Yes"),OFFSET('Water Data'!$H$9,0,10*ROW('Water Data'!H118)),NA())</f>
        <v>#N/A</v>
      </c>
      <c r="S124" s="517" t="e">
        <f ca="1">+IF(AND(ISNUMBER(OFFSET('Water Data'!$I$4,0,10*ROW('Water Data'!I118))),'Data Summary'!CH124="Yes"),100-OFFSET('Water Data'!$I$4,0,10*ROW('Water Data'!I118)),NA())</f>
        <v>#N/A</v>
      </c>
      <c r="T124" s="517" t="e">
        <f ca="1">+IF(AND(ISNUMBER(OFFSET('Water Data'!$I$6,0,10*ROW('Water Data'!I118))),'Data Summary'!CI124="Yes"),OFFSET('Water Data'!$I$6,0,10*ROW('Water Data'!I118)),NA())</f>
        <v>#N/A</v>
      </c>
      <c r="U124" s="517" t="e">
        <f ca="1">+IF(AND(ISNUMBER(OFFSET('Water Data'!$I$9,0,10*ROW('Water Data'!I118))),'Data Summary'!CJ124="Yes"),OFFSET('Water Data'!$I$9,0,10*ROW('Water Data'!I118)),NA())</f>
        <v>#N/A</v>
      </c>
      <c r="V124" s="518" t="e">
        <f ca="1">+IF(AND(ISNUMBER(OFFSET('Sanitation Data'!$D$4,0,10*ROW('Sanitation Data'!D118))),'Data Summary'!CK124="Yes"),100-OFFSET('Sanitation Data'!$D$4,0,10*ROW('Sanitation Data'!D118)),NA())</f>
        <v>#N/A</v>
      </c>
      <c r="W124" s="518" t="e">
        <f ca="1">+IF(AND(ISNUMBER(OFFSET('Sanitation Data'!$D$6,0,10*ROW('Sanitation Data'!D118))),'Data Summary'!CL124="Yes"),OFFSET('Sanitation Data'!$D$6,0,10*ROW('Sanitation Data'!D118)),NA())</f>
        <v>#N/A</v>
      </c>
      <c r="X124" s="518" t="e">
        <f ca="1">+IF(AND(ISNUMBER(OFFSET('Sanitation Data'!$D$10,0,10*ROW('Sanitation Data'!D118))),'Data Summary'!CM124="Yes"),OFFSET('Sanitation Data'!$D$10,0,10*ROW('Sanitation Data'!D118)),NA())</f>
        <v>#N/A</v>
      </c>
      <c r="Y124" s="518" t="e">
        <f ca="1">+IF(AND(ISNUMBER(OFFSET('Sanitation Data'!$D$11,0,10*ROW('Sanitation Data'!D118))),'Data Summary'!CN124="Yes"),OFFSET('Sanitation Data'!$D$11,0,10*ROW('Sanitation Data'!D118)),NA())</f>
        <v>#N/A</v>
      </c>
      <c r="Z124" s="518" t="e">
        <f ca="1">+IF(AND(ISNUMBER(OFFSET('Sanitation Data'!$D$12,0,10*ROW('Sanitation Data'!D118))),'Data Summary'!CO124="Yes"),OFFSET('Sanitation Data'!$D$12,0,10*ROW('Sanitation Data'!D118)),NA())</f>
        <v>#N/A</v>
      </c>
      <c r="AA124" s="518" t="e">
        <f ca="1">+IF(AND(ISNUMBER(OFFSET('Sanitation Data'!$E$4,0,10*ROW('Sanitation Data'!E118))),'Data Summary'!CP124="Yes"),100-OFFSET('Sanitation Data'!$E$4,0,10*ROW('Sanitation Data'!E118)),NA())</f>
        <v>#N/A</v>
      </c>
      <c r="AB124" s="518" t="e">
        <f ca="1">+IF(AND(ISNUMBER(OFFSET('Sanitation Data'!$E$6,0,10*ROW('Sanitation Data'!E118))),'Data Summary'!CQ124="Yes"),OFFSET('Sanitation Data'!$E$6,0,10*ROW('Sanitation Data'!E118)),NA())</f>
        <v>#N/A</v>
      </c>
      <c r="AC124" s="518" t="e">
        <f ca="1">+IF(AND(ISNUMBER(OFFSET('Sanitation Data'!$E$10,0,10*ROW('Sanitation Data'!E118))),'Data Summary'!CR124="Yes"),OFFSET('Sanitation Data'!$E$10,0,10*ROW('Sanitation Data'!E118)),NA())</f>
        <v>#N/A</v>
      </c>
      <c r="AD124" s="518" t="e">
        <f ca="1">+IF(AND(ISNUMBER(OFFSET('Sanitation Data'!$E$11,0,10*ROW('Sanitation Data'!E118))),'Data Summary'!CS124="Yes"),OFFSET('Sanitation Data'!$E$11,0,10*ROW('Sanitation Data'!E118)),NA())</f>
        <v>#N/A</v>
      </c>
      <c r="AE124" s="518" t="e">
        <f ca="1">+IF(AND(ISNUMBER(OFFSET('Sanitation Data'!$E$12,0,10*ROW('Sanitation Data'!E118))),'Data Summary'!CT124="Yes"),OFFSET('Sanitation Data'!$E$12,0,10*ROW('Sanitation Data'!E118)),NA())</f>
        <v>#N/A</v>
      </c>
      <c r="AF124" s="518" t="e">
        <f ca="1">+IF(AND(ISNUMBER(OFFSET('Sanitation Data'!$F$4,0,10*ROW('Sanitation Data'!F118))),'Data Summary'!CU124="Yes"),100-OFFSET('Sanitation Data'!$F$4,0,10*ROW('Sanitation Data'!F118)),NA())</f>
        <v>#N/A</v>
      </c>
      <c r="AG124" s="518" t="e">
        <f ca="1">+IF(AND(ISNUMBER(OFFSET('Sanitation Data'!$F$6,0,10*ROW('Sanitation Data'!F118))),'Data Summary'!CV124="Yes"),OFFSET('Sanitation Data'!$F$6,0,10*ROW('Sanitation Data'!F118)),NA())</f>
        <v>#N/A</v>
      </c>
      <c r="AH124" s="518" t="e">
        <f ca="1">+IF(AND(ISNUMBER(OFFSET('Sanitation Data'!$F$10,0,10*ROW('Sanitation Data'!F118))),'Data Summary'!CW124="Yes"),OFFSET('Sanitation Data'!$F$10,0,10*ROW('Sanitation Data'!F118)),NA())</f>
        <v>#N/A</v>
      </c>
      <c r="AI124" s="518" t="e">
        <f ca="1">+IF(AND(ISNUMBER(OFFSET('Sanitation Data'!$F$11,0,10*ROW('Sanitation Data'!F118))),'Data Summary'!CX124="Yes"),OFFSET('Sanitation Data'!$F$11,0,10*ROW('Sanitation Data'!F118)),NA())</f>
        <v>#N/A</v>
      </c>
      <c r="AJ124" s="518" t="e">
        <f ca="1">+IF(AND(ISNUMBER(OFFSET('Sanitation Data'!$F$12,0,10*ROW('Sanitation Data'!F118))),'Data Summary'!CY124="Yes"),OFFSET('Sanitation Data'!$F$12,0,10*ROW('Sanitation Data'!F118)),NA())</f>
        <v>#N/A</v>
      </c>
      <c r="AK124" s="518" t="e">
        <f ca="1">+IF(AND(ISNUMBER(OFFSET('Sanitation Data'!$G$4,0,10*ROW('Sanitation Data'!G118))),'Data Summary'!CZ124="Yes"),100-OFFSET('Sanitation Data'!$G$4,0,10*ROW('Sanitation Data'!G118)),NA())</f>
        <v>#N/A</v>
      </c>
      <c r="AL124" s="518" t="e">
        <f ca="1">+IF(AND(ISNUMBER(OFFSET('Sanitation Data'!$G$6,0,10*ROW('Sanitation Data'!G118))),'Data Summary'!DA124="Yes"),OFFSET('Sanitation Data'!$G$6,0,10*ROW('Sanitation Data'!G118)),NA())</f>
        <v>#N/A</v>
      </c>
      <c r="AM124" s="518" t="e">
        <f ca="1">+IF(AND(ISNUMBER(OFFSET('Sanitation Data'!$G$10,0,10*ROW('Sanitation Data'!G118))),'Data Summary'!DB124="Yes"),OFFSET('Sanitation Data'!$G$10,0,10*ROW('Sanitation Data'!G118)),NA())</f>
        <v>#N/A</v>
      </c>
      <c r="AN124" s="518" t="e">
        <f ca="1">+IF(AND(ISNUMBER(OFFSET('Sanitation Data'!$G$11,0,10*ROW('Sanitation Data'!G118))),'Data Summary'!DC124="Yes"),OFFSET('Sanitation Data'!$G$11,0,10*ROW('Sanitation Data'!G118)),NA())</f>
        <v>#N/A</v>
      </c>
      <c r="AO124" s="518" t="e">
        <f ca="1">+IF(AND(ISNUMBER(OFFSET('Sanitation Data'!$G$12,0,10*ROW('Sanitation Data'!G118))),'Data Summary'!DD124="Yes"),OFFSET('Sanitation Data'!$G$12,0,10*ROW('Sanitation Data'!G118)),NA())</f>
        <v>#N/A</v>
      </c>
      <c r="AP124" s="518" t="e">
        <f ca="1">+IF(AND(ISNUMBER(OFFSET('Sanitation Data'!$H$4,0,10*ROW('Sanitation Data'!H118))),'Data Summary'!DE124="Yes"),100-OFFSET('Sanitation Data'!$H$4,0,10*ROW('Sanitation Data'!H118)),NA())</f>
        <v>#N/A</v>
      </c>
      <c r="AQ124" s="518" t="e">
        <f ca="1">+IF(AND(ISNUMBER(OFFSET('Sanitation Data'!$H$6,0,10*ROW('Sanitation Data'!H118))),'Data Summary'!DF124="Yes"),OFFSET('Sanitation Data'!$H$6,0,10*ROW('Sanitation Data'!H118)),NA())</f>
        <v>#N/A</v>
      </c>
      <c r="AR124" s="518" t="e">
        <f ca="1">+IF(AND(ISNUMBER(OFFSET('Sanitation Data'!$H$10,0,10*ROW('Sanitation Data'!H118))),'Data Summary'!DG124="Yes"),OFFSET('Sanitation Data'!$H$10,0,10*ROW('Sanitation Data'!H118)),NA())</f>
        <v>#N/A</v>
      </c>
      <c r="AS124" s="518" t="e">
        <f ca="1">+IF(AND(ISNUMBER(OFFSET('Sanitation Data'!$H$11,0,10*ROW('Sanitation Data'!H118))),'Data Summary'!DH124="Yes"),OFFSET('Sanitation Data'!$H$11,0,10*ROW('Sanitation Data'!H118)),NA())</f>
        <v>#N/A</v>
      </c>
      <c r="AT124" s="518" t="e">
        <f ca="1">+IF(AND(ISNUMBER(OFFSET('Sanitation Data'!$H$12,0,10*ROW('Sanitation Data'!H118))),'Data Summary'!DI124="Yes"),OFFSET('Sanitation Data'!$H$12,0,10*ROW('Sanitation Data'!H118)),NA())</f>
        <v>#N/A</v>
      </c>
      <c r="AU124" s="518" t="e">
        <f ca="1">+IF(AND(ISNUMBER(OFFSET('Sanitation Data'!$I$4,0,10*ROW('Sanitation Data'!I118))),'Data Summary'!DJ124="Yes"),100-OFFSET('Sanitation Data'!$I$4,0,10*ROW('Sanitation Data'!I118)),NA())</f>
        <v>#N/A</v>
      </c>
      <c r="AV124" s="518" t="e">
        <f ca="1">+IF(AND(ISNUMBER(OFFSET('Sanitation Data'!$I$6,0,10*ROW('Sanitation Data'!I118))),'Data Summary'!DK124="Yes"),OFFSET('Sanitation Data'!$I$6,0,10*ROW('Sanitation Data'!I118)),NA())</f>
        <v>#N/A</v>
      </c>
      <c r="AW124" s="518" t="e">
        <f ca="1">+IF(AND(ISNUMBER(OFFSET('Sanitation Data'!$I$10,0,10*ROW('Sanitation Data'!I118))),'Data Summary'!DL124="Yes"),OFFSET('Sanitation Data'!$I$10,0,10*ROW('Sanitation Data'!I118)),NA())</f>
        <v>#N/A</v>
      </c>
      <c r="AX124" s="518" t="e">
        <f ca="1">+IF(AND(ISNUMBER(OFFSET('Sanitation Data'!$I$11,0,10*ROW('Sanitation Data'!I118))),'Data Summary'!DM124="Yes"),OFFSET('Sanitation Data'!$I$11,0,10*ROW('Sanitation Data'!I118)),NA())</f>
        <v>#N/A</v>
      </c>
      <c r="AY124" s="518" t="e">
        <f ca="1">+IF(AND(ISNUMBER(OFFSET('Sanitation Data'!$I$12,0,10*ROW('Sanitation Data'!I118))),'Data Summary'!DN124="Yes"),OFFSET('Sanitation Data'!$I$12,0,10*ROW('Sanitation Data'!I118)),NA())</f>
        <v>#N/A</v>
      </c>
      <c r="AZ124" s="519" t="e">
        <f ca="1">+IF(AND(ISNUMBER(OFFSET('Hygiene Data'!$D$5,0,10*ROW('Hygiene Data'!D118))),'Data Summary'!DO124="Yes"),OFFSET('Hygiene Data'!$D$5,0,10*ROW('Hygiene Data'!D118)),NA())</f>
        <v>#N/A</v>
      </c>
      <c r="BA124" s="519" t="e">
        <f ca="1">+IF(AND(ISNUMBER(OFFSET('Hygiene Data'!$D$7,0,10*ROW('Hygiene Data'!D118))),'Data Summary'!DP124="Yes"),OFFSET('Hygiene Data'!$D$7,0,10*ROW('Hygiene Data'!D118)),NA())</f>
        <v>#N/A</v>
      </c>
      <c r="BB124" s="519" t="e">
        <f ca="1">+IF(AND(ISNUMBER(OFFSET('Hygiene Data'!$D$9,0,10*ROW('Hygiene Data'!D118))),'Data Summary'!DQ124="Yes"),OFFSET('Hygiene Data'!$D$9,0,10*ROW('Hygiene Data'!D118)),NA())</f>
        <v>#N/A</v>
      </c>
      <c r="BC124" s="519" t="e">
        <f ca="1">+IF(AND(ISNUMBER(OFFSET('Hygiene Data'!$E$5,0,10*ROW('Hygiene Data'!E118))),'Data Summary'!DR124="Yes"),OFFSET('Hygiene Data'!$E$5,0,10*ROW('Hygiene Data'!E118)),NA())</f>
        <v>#N/A</v>
      </c>
      <c r="BD124" s="519" t="e">
        <f ca="1">+IF(AND(ISNUMBER(OFFSET('Hygiene Data'!$E$7,0,10*ROW('Hygiene Data'!E118))),'Data Summary'!DS124="Yes"),OFFSET('Hygiene Data'!$E$7,0,10*ROW('Hygiene Data'!E118)),NA())</f>
        <v>#N/A</v>
      </c>
      <c r="BE124" s="519" t="e">
        <f ca="1">+IF(AND(ISNUMBER(OFFSET('Hygiene Data'!$E$9,0,10*ROW('Hygiene Data'!E118))),'Data Summary'!DT124="Yes"),OFFSET('Hygiene Data'!$E$9,0,10*ROW('Hygiene Data'!E118)),NA())</f>
        <v>#N/A</v>
      </c>
      <c r="BF124" s="519" t="e">
        <f ca="1">+IF(AND(ISNUMBER(OFFSET('Hygiene Data'!$F$5,0,10*ROW('Hygiene Data'!F118))),'Data Summary'!DU124="Yes"),OFFSET('Hygiene Data'!$F$5,0,10*ROW('Hygiene Data'!F118)),NA())</f>
        <v>#N/A</v>
      </c>
      <c r="BG124" s="519" t="e">
        <f ca="1">+IF(AND(ISNUMBER(OFFSET('Hygiene Data'!$F$7,0,10*ROW('Hygiene Data'!F118))),'Data Summary'!DV124="Yes"),OFFSET('Hygiene Data'!$F$7,0,10*ROW('Hygiene Data'!F118)),NA())</f>
        <v>#N/A</v>
      </c>
      <c r="BH124" s="519" t="e">
        <f ca="1">+IF(AND(ISNUMBER(OFFSET('Hygiene Data'!$F$9,0,10*ROW('Hygiene Data'!F118))),'Data Summary'!DW124="Yes"),OFFSET('Hygiene Data'!$F$9,0,10*ROW('Hygiene Data'!F118)),NA())</f>
        <v>#N/A</v>
      </c>
      <c r="BI124" s="519" t="e">
        <f ca="1">+IF(AND(ISNUMBER(OFFSET('Hygiene Data'!$G$5,0,10*ROW('Hygiene Data'!G118))),'Data Summary'!DX124="Yes"),OFFSET('Hygiene Data'!$G$5,0,10*ROW('Hygiene Data'!G118)),NA())</f>
        <v>#N/A</v>
      </c>
      <c r="BJ124" s="519" t="e">
        <f ca="1">+IF(AND(ISNUMBER(OFFSET('Hygiene Data'!$G$7,0,10*ROW('Hygiene Data'!G118))),'Data Summary'!DY124="Yes"),OFFSET('Hygiene Data'!$G$7,0,10*ROW('Hygiene Data'!G118)),NA())</f>
        <v>#N/A</v>
      </c>
      <c r="BK124" s="519" t="e">
        <f ca="1">+IF(AND(ISNUMBER(OFFSET('Hygiene Data'!$G$9,0,10*ROW('Hygiene Data'!G118))),'Data Summary'!DZ124="Yes"),OFFSET('Hygiene Data'!$G$9,0,10*ROW('Hygiene Data'!G118)),NA())</f>
        <v>#N/A</v>
      </c>
      <c r="BL124" s="519" t="e">
        <f ca="1">+IF(AND(ISNUMBER(OFFSET('Hygiene Data'!$H$5,0,10*ROW('Hygiene Data'!H118))),'Data Summary'!EA124="Yes"),OFFSET('Hygiene Data'!$H$5,0,10*ROW('Hygiene Data'!H118)),NA())</f>
        <v>#N/A</v>
      </c>
      <c r="BM124" s="519" t="e">
        <f ca="1">+IF(AND(ISNUMBER(OFFSET('Hygiene Data'!$H$7,0,10*ROW('Hygiene Data'!H118))),'Data Summary'!EB124="Yes"),OFFSET('Hygiene Data'!$H$7,0,10*ROW('Hygiene Data'!H118)),NA())</f>
        <v>#N/A</v>
      </c>
      <c r="BN124" s="519" t="e">
        <f ca="1">+IF(AND(ISNUMBER(OFFSET('Hygiene Data'!$H$9,0,10*ROW('Hygiene Data'!H118))),'Data Summary'!EC124="Yes"),OFFSET('Hygiene Data'!$H$9,0,10*ROW('Hygiene Data'!H118)),NA())</f>
        <v>#N/A</v>
      </c>
      <c r="BO124" s="519" t="e">
        <f ca="1">+IF(AND(ISNUMBER(OFFSET('Hygiene Data'!$I$5,0,10*ROW('Hygiene Data'!I118))),'Data Summary'!ED124="Yes"),OFFSET('Hygiene Data'!$I$5,0,10*ROW('Hygiene Data'!I118)),NA())</f>
        <v>#N/A</v>
      </c>
      <c r="BP124" s="519" t="e">
        <f ca="1">+IF(AND(ISNUMBER(OFFSET('Hygiene Data'!$I$7,0,10*ROW('Hygiene Data'!I118))),'Data Summary'!EE124="Yes"),OFFSET('Hygiene Data'!$I$7,0,10*ROW('Hygiene Data'!I118)),NA())</f>
        <v>#N/A</v>
      </c>
      <c r="BQ124" s="519" t="e">
        <f ca="1">+IF(AND(ISNUMBER(OFFSET('Hygiene Data'!$I$9,0,10*ROW('Hygiene Data'!I118))),'Data Summary'!EF124="Yes"),OFFSET('Hygiene Data'!$I$9,0,10*ROW('Hygiene Data'!I118)),NA())</f>
        <v>#N/A</v>
      </c>
    </row>
    <row r="125" spans="1:69" x14ac:dyDescent="0.25">
      <c r="A125" s="515" t="e">
        <f ca="1">+RIGHT('Data Summary'!A125,LEN('Data Summary'!A125)-9)</f>
        <v>#VALUE!</v>
      </c>
      <c r="B125" s="489" t="str">
        <f ca="1">+IF(ISTEXT('Data Summary'!B125),'Data Summary'!B125,"")</f>
        <v/>
      </c>
      <c r="C125" s="516" t="e">
        <f ca="1">+VALUE('Data Summary'!C125)</f>
        <v>#VALUE!</v>
      </c>
      <c r="D125" s="517" t="e">
        <f ca="1">+IF(AND(ISNUMBER(OFFSET('Water Data'!$D$4,0,10*ROW('Water Data'!D119))),'Data Summary'!BS125="Yes"),100-OFFSET('Water Data'!$D$4,0,10*ROW('Water Data'!D119)),NA())</f>
        <v>#N/A</v>
      </c>
      <c r="E125" s="517" t="e">
        <f ca="1">+IF(AND(ISNUMBER(OFFSET('Water Data'!$D$6,0,10*ROW('Water Data'!D119))),'Data Summary'!BT125="Yes"),OFFSET('Water Data'!$D$6,0,10*ROW('Water Data'!D119)),NA())</f>
        <v>#N/A</v>
      </c>
      <c r="F125" s="517" t="e">
        <f ca="1">+IF(AND(ISNUMBER(OFFSET('Water Data'!$D$9,0,10*ROW('Water Data'!D119))),'Data Summary'!BU125="Yes"),OFFSET('Water Data'!$D$9,0,10*ROW('Water Data'!D119)),NA())</f>
        <v>#N/A</v>
      </c>
      <c r="G125" s="517" t="e">
        <f ca="1">+IF(AND(ISNUMBER(OFFSET('Water Data'!$E$4,0,10*ROW('Water Data'!E119))),'Data Summary'!BV125="Yes"),100-OFFSET('Water Data'!$E$4,0,10*ROW('Water Data'!E119)),NA())</f>
        <v>#N/A</v>
      </c>
      <c r="H125" s="517" t="e">
        <f ca="1">+IF(AND(ISNUMBER(OFFSET('Water Data'!$E$6,0,10*ROW('Water Data'!E119))),'Data Summary'!BW125="Yes"),OFFSET('Water Data'!$E$6,0,10*ROW('Water Data'!E119)),NA())</f>
        <v>#N/A</v>
      </c>
      <c r="I125" s="517" t="e">
        <f ca="1">+IF(AND(ISNUMBER(OFFSET('Water Data'!$E$9,0,10*ROW('Water Data'!E119))),'Data Summary'!BX125="Yes"),OFFSET('Water Data'!$E$9,0,10*ROW('Water Data'!E119)),NA())</f>
        <v>#N/A</v>
      </c>
      <c r="J125" s="517" t="e">
        <f ca="1">+IF(AND(ISNUMBER(OFFSET('Water Data'!$F$4,0,10*ROW('Water Data'!F119))),'Data Summary'!BY125="Yes"),100-OFFSET('Water Data'!$F$4,0,10*ROW('Water Data'!F119)),NA())</f>
        <v>#N/A</v>
      </c>
      <c r="K125" s="517" t="e">
        <f ca="1">+IF(AND(ISNUMBER(OFFSET('Water Data'!$F$6,0,10*ROW('Water Data'!F119))),'Data Summary'!BZ125="Yes"),OFFSET('Water Data'!$F$6,0,10*ROW('Water Data'!F119)),NA())</f>
        <v>#N/A</v>
      </c>
      <c r="L125" s="517" t="e">
        <f ca="1">+IF(AND(ISNUMBER(OFFSET('Water Data'!$F$9,0,10*ROW('Water Data'!F119))),'Data Summary'!CA125="Yes"),OFFSET('Water Data'!$F$9,0,10*ROW('Water Data'!F119)),NA())</f>
        <v>#N/A</v>
      </c>
      <c r="M125" s="517" t="e">
        <f ca="1">+IF(AND(ISNUMBER(OFFSET('Water Data'!$G$4,0,10*ROW('Water Data'!G119))),'Data Summary'!CB125="Yes"),100-OFFSET('Water Data'!$G$4,0,10*ROW('Water Data'!G119)),NA())</f>
        <v>#N/A</v>
      </c>
      <c r="N125" s="517" t="e">
        <f ca="1">+IF(AND(ISNUMBER(OFFSET('Water Data'!$G$6,0,10*ROW('Water Data'!G119))),'Data Summary'!CC125="Yes"),OFFSET('Water Data'!$G$6,0,10*ROW('Water Data'!G119)),NA())</f>
        <v>#N/A</v>
      </c>
      <c r="O125" s="517" t="e">
        <f ca="1">+IF(AND(ISNUMBER(OFFSET('Water Data'!$G$9,0,10*ROW('Water Data'!G119))),'Data Summary'!CD125="Yes"),OFFSET('Water Data'!$G$9,0,10*ROW('Water Data'!G119)),NA())</f>
        <v>#N/A</v>
      </c>
      <c r="P125" s="517" t="e">
        <f ca="1">+IF(AND(ISNUMBER(OFFSET('Water Data'!$H$4,0,10*ROW('Water Data'!H119))),'Data Summary'!CE125="Yes"),100-OFFSET('Water Data'!$H$4,0,10*ROW('Water Data'!H119)),NA())</f>
        <v>#N/A</v>
      </c>
      <c r="Q125" s="517" t="e">
        <f ca="1">+IF(AND(ISNUMBER(OFFSET('Water Data'!$H$6,0,10*ROW('Water Data'!H119))),'Data Summary'!CF125="Yes"),OFFSET('Water Data'!$H$6,0,10*ROW('Water Data'!H119)),NA())</f>
        <v>#N/A</v>
      </c>
      <c r="R125" s="517" t="e">
        <f ca="1">+IF(AND(ISNUMBER(OFFSET('Water Data'!$H$9,0,10*ROW('Water Data'!H119))),'Data Summary'!CG125="Yes"),OFFSET('Water Data'!$H$9,0,10*ROW('Water Data'!H119)),NA())</f>
        <v>#N/A</v>
      </c>
      <c r="S125" s="517" t="e">
        <f ca="1">+IF(AND(ISNUMBER(OFFSET('Water Data'!$I$4,0,10*ROW('Water Data'!I119))),'Data Summary'!CH125="Yes"),100-OFFSET('Water Data'!$I$4,0,10*ROW('Water Data'!I119)),NA())</f>
        <v>#N/A</v>
      </c>
      <c r="T125" s="517" t="e">
        <f ca="1">+IF(AND(ISNUMBER(OFFSET('Water Data'!$I$6,0,10*ROW('Water Data'!I119))),'Data Summary'!CI125="Yes"),OFFSET('Water Data'!$I$6,0,10*ROW('Water Data'!I119)),NA())</f>
        <v>#N/A</v>
      </c>
      <c r="U125" s="517" t="e">
        <f ca="1">+IF(AND(ISNUMBER(OFFSET('Water Data'!$I$9,0,10*ROW('Water Data'!I119))),'Data Summary'!CJ125="Yes"),OFFSET('Water Data'!$I$9,0,10*ROW('Water Data'!I119)),NA())</f>
        <v>#N/A</v>
      </c>
      <c r="V125" s="518" t="e">
        <f ca="1">+IF(AND(ISNUMBER(OFFSET('Sanitation Data'!$D$4,0,10*ROW('Sanitation Data'!D119))),'Data Summary'!CK125="Yes"),100-OFFSET('Sanitation Data'!$D$4,0,10*ROW('Sanitation Data'!D119)),NA())</f>
        <v>#N/A</v>
      </c>
      <c r="W125" s="518" t="e">
        <f ca="1">+IF(AND(ISNUMBER(OFFSET('Sanitation Data'!$D$6,0,10*ROW('Sanitation Data'!D119))),'Data Summary'!CL125="Yes"),OFFSET('Sanitation Data'!$D$6,0,10*ROW('Sanitation Data'!D119)),NA())</f>
        <v>#N/A</v>
      </c>
      <c r="X125" s="518" t="e">
        <f ca="1">+IF(AND(ISNUMBER(OFFSET('Sanitation Data'!$D$10,0,10*ROW('Sanitation Data'!D119))),'Data Summary'!CM125="Yes"),OFFSET('Sanitation Data'!$D$10,0,10*ROW('Sanitation Data'!D119)),NA())</f>
        <v>#N/A</v>
      </c>
      <c r="Y125" s="518" t="e">
        <f ca="1">+IF(AND(ISNUMBER(OFFSET('Sanitation Data'!$D$11,0,10*ROW('Sanitation Data'!D119))),'Data Summary'!CN125="Yes"),OFFSET('Sanitation Data'!$D$11,0,10*ROW('Sanitation Data'!D119)),NA())</f>
        <v>#N/A</v>
      </c>
      <c r="Z125" s="518" t="e">
        <f ca="1">+IF(AND(ISNUMBER(OFFSET('Sanitation Data'!$D$12,0,10*ROW('Sanitation Data'!D119))),'Data Summary'!CO125="Yes"),OFFSET('Sanitation Data'!$D$12,0,10*ROW('Sanitation Data'!D119)),NA())</f>
        <v>#N/A</v>
      </c>
      <c r="AA125" s="518" t="e">
        <f ca="1">+IF(AND(ISNUMBER(OFFSET('Sanitation Data'!$E$4,0,10*ROW('Sanitation Data'!E119))),'Data Summary'!CP125="Yes"),100-OFFSET('Sanitation Data'!$E$4,0,10*ROW('Sanitation Data'!E119)),NA())</f>
        <v>#N/A</v>
      </c>
      <c r="AB125" s="518" t="e">
        <f ca="1">+IF(AND(ISNUMBER(OFFSET('Sanitation Data'!$E$6,0,10*ROW('Sanitation Data'!E119))),'Data Summary'!CQ125="Yes"),OFFSET('Sanitation Data'!$E$6,0,10*ROW('Sanitation Data'!E119)),NA())</f>
        <v>#N/A</v>
      </c>
      <c r="AC125" s="518" t="e">
        <f ca="1">+IF(AND(ISNUMBER(OFFSET('Sanitation Data'!$E$10,0,10*ROW('Sanitation Data'!E119))),'Data Summary'!CR125="Yes"),OFFSET('Sanitation Data'!$E$10,0,10*ROW('Sanitation Data'!E119)),NA())</f>
        <v>#N/A</v>
      </c>
      <c r="AD125" s="518" t="e">
        <f ca="1">+IF(AND(ISNUMBER(OFFSET('Sanitation Data'!$E$11,0,10*ROW('Sanitation Data'!E119))),'Data Summary'!CS125="Yes"),OFFSET('Sanitation Data'!$E$11,0,10*ROW('Sanitation Data'!E119)),NA())</f>
        <v>#N/A</v>
      </c>
      <c r="AE125" s="518" t="e">
        <f ca="1">+IF(AND(ISNUMBER(OFFSET('Sanitation Data'!$E$12,0,10*ROW('Sanitation Data'!E119))),'Data Summary'!CT125="Yes"),OFFSET('Sanitation Data'!$E$12,0,10*ROW('Sanitation Data'!E119)),NA())</f>
        <v>#N/A</v>
      </c>
      <c r="AF125" s="518" t="e">
        <f ca="1">+IF(AND(ISNUMBER(OFFSET('Sanitation Data'!$F$4,0,10*ROW('Sanitation Data'!F119))),'Data Summary'!CU125="Yes"),100-OFFSET('Sanitation Data'!$F$4,0,10*ROW('Sanitation Data'!F119)),NA())</f>
        <v>#N/A</v>
      </c>
      <c r="AG125" s="518" t="e">
        <f ca="1">+IF(AND(ISNUMBER(OFFSET('Sanitation Data'!$F$6,0,10*ROW('Sanitation Data'!F119))),'Data Summary'!CV125="Yes"),OFFSET('Sanitation Data'!$F$6,0,10*ROW('Sanitation Data'!F119)),NA())</f>
        <v>#N/A</v>
      </c>
      <c r="AH125" s="518" t="e">
        <f ca="1">+IF(AND(ISNUMBER(OFFSET('Sanitation Data'!$F$10,0,10*ROW('Sanitation Data'!F119))),'Data Summary'!CW125="Yes"),OFFSET('Sanitation Data'!$F$10,0,10*ROW('Sanitation Data'!F119)),NA())</f>
        <v>#N/A</v>
      </c>
      <c r="AI125" s="518" t="e">
        <f ca="1">+IF(AND(ISNUMBER(OFFSET('Sanitation Data'!$F$11,0,10*ROW('Sanitation Data'!F119))),'Data Summary'!CX125="Yes"),OFFSET('Sanitation Data'!$F$11,0,10*ROW('Sanitation Data'!F119)),NA())</f>
        <v>#N/A</v>
      </c>
      <c r="AJ125" s="518" t="e">
        <f ca="1">+IF(AND(ISNUMBER(OFFSET('Sanitation Data'!$F$12,0,10*ROW('Sanitation Data'!F119))),'Data Summary'!CY125="Yes"),OFFSET('Sanitation Data'!$F$12,0,10*ROW('Sanitation Data'!F119)),NA())</f>
        <v>#N/A</v>
      </c>
      <c r="AK125" s="518" t="e">
        <f ca="1">+IF(AND(ISNUMBER(OFFSET('Sanitation Data'!$G$4,0,10*ROW('Sanitation Data'!G119))),'Data Summary'!CZ125="Yes"),100-OFFSET('Sanitation Data'!$G$4,0,10*ROW('Sanitation Data'!G119)),NA())</f>
        <v>#N/A</v>
      </c>
      <c r="AL125" s="518" t="e">
        <f ca="1">+IF(AND(ISNUMBER(OFFSET('Sanitation Data'!$G$6,0,10*ROW('Sanitation Data'!G119))),'Data Summary'!DA125="Yes"),OFFSET('Sanitation Data'!$G$6,0,10*ROW('Sanitation Data'!G119)),NA())</f>
        <v>#N/A</v>
      </c>
      <c r="AM125" s="518" t="e">
        <f ca="1">+IF(AND(ISNUMBER(OFFSET('Sanitation Data'!$G$10,0,10*ROW('Sanitation Data'!G119))),'Data Summary'!DB125="Yes"),OFFSET('Sanitation Data'!$G$10,0,10*ROW('Sanitation Data'!G119)),NA())</f>
        <v>#N/A</v>
      </c>
      <c r="AN125" s="518" t="e">
        <f ca="1">+IF(AND(ISNUMBER(OFFSET('Sanitation Data'!$G$11,0,10*ROW('Sanitation Data'!G119))),'Data Summary'!DC125="Yes"),OFFSET('Sanitation Data'!$G$11,0,10*ROW('Sanitation Data'!G119)),NA())</f>
        <v>#N/A</v>
      </c>
      <c r="AO125" s="518" t="e">
        <f ca="1">+IF(AND(ISNUMBER(OFFSET('Sanitation Data'!$G$12,0,10*ROW('Sanitation Data'!G119))),'Data Summary'!DD125="Yes"),OFFSET('Sanitation Data'!$G$12,0,10*ROW('Sanitation Data'!G119)),NA())</f>
        <v>#N/A</v>
      </c>
      <c r="AP125" s="518" t="e">
        <f ca="1">+IF(AND(ISNUMBER(OFFSET('Sanitation Data'!$H$4,0,10*ROW('Sanitation Data'!H119))),'Data Summary'!DE125="Yes"),100-OFFSET('Sanitation Data'!$H$4,0,10*ROW('Sanitation Data'!H119)),NA())</f>
        <v>#N/A</v>
      </c>
      <c r="AQ125" s="518" t="e">
        <f ca="1">+IF(AND(ISNUMBER(OFFSET('Sanitation Data'!$H$6,0,10*ROW('Sanitation Data'!H119))),'Data Summary'!DF125="Yes"),OFFSET('Sanitation Data'!$H$6,0,10*ROW('Sanitation Data'!H119)),NA())</f>
        <v>#N/A</v>
      </c>
      <c r="AR125" s="518" t="e">
        <f ca="1">+IF(AND(ISNUMBER(OFFSET('Sanitation Data'!$H$10,0,10*ROW('Sanitation Data'!H119))),'Data Summary'!DG125="Yes"),OFFSET('Sanitation Data'!$H$10,0,10*ROW('Sanitation Data'!H119)),NA())</f>
        <v>#N/A</v>
      </c>
      <c r="AS125" s="518" t="e">
        <f ca="1">+IF(AND(ISNUMBER(OFFSET('Sanitation Data'!$H$11,0,10*ROW('Sanitation Data'!H119))),'Data Summary'!DH125="Yes"),OFFSET('Sanitation Data'!$H$11,0,10*ROW('Sanitation Data'!H119)),NA())</f>
        <v>#N/A</v>
      </c>
      <c r="AT125" s="518" t="e">
        <f ca="1">+IF(AND(ISNUMBER(OFFSET('Sanitation Data'!$H$12,0,10*ROW('Sanitation Data'!H119))),'Data Summary'!DI125="Yes"),OFFSET('Sanitation Data'!$H$12,0,10*ROW('Sanitation Data'!H119)),NA())</f>
        <v>#N/A</v>
      </c>
      <c r="AU125" s="518" t="e">
        <f ca="1">+IF(AND(ISNUMBER(OFFSET('Sanitation Data'!$I$4,0,10*ROW('Sanitation Data'!I119))),'Data Summary'!DJ125="Yes"),100-OFFSET('Sanitation Data'!$I$4,0,10*ROW('Sanitation Data'!I119)),NA())</f>
        <v>#N/A</v>
      </c>
      <c r="AV125" s="518" t="e">
        <f ca="1">+IF(AND(ISNUMBER(OFFSET('Sanitation Data'!$I$6,0,10*ROW('Sanitation Data'!I119))),'Data Summary'!DK125="Yes"),OFFSET('Sanitation Data'!$I$6,0,10*ROW('Sanitation Data'!I119)),NA())</f>
        <v>#N/A</v>
      </c>
      <c r="AW125" s="518" t="e">
        <f ca="1">+IF(AND(ISNUMBER(OFFSET('Sanitation Data'!$I$10,0,10*ROW('Sanitation Data'!I119))),'Data Summary'!DL125="Yes"),OFFSET('Sanitation Data'!$I$10,0,10*ROW('Sanitation Data'!I119)),NA())</f>
        <v>#N/A</v>
      </c>
      <c r="AX125" s="518" t="e">
        <f ca="1">+IF(AND(ISNUMBER(OFFSET('Sanitation Data'!$I$11,0,10*ROW('Sanitation Data'!I119))),'Data Summary'!DM125="Yes"),OFFSET('Sanitation Data'!$I$11,0,10*ROW('Sanitation Data'!I119)),NA())</f>
        <v>#N/A</v>
      </c>
      <c r="AY125" s="518" t="e">
        <f ca="1">+IF(AND(ISNUMBER(OFFSET('Sanitation Data'!$I$12,0,10*ROW('Sanitation Data'!I119))),'Data Summary'!DN125="Yes"),OFFSET('Sanitation Data'!$I$12,0,10*ROW('Sanitation Data'!I119)),NA())</f>
        <v>#N/A</v>
      </c>
      <c r="AZ125" s="519" t="e">
        <f ca="1">+IF(AND(ISNUMBER(OFFSET('Hygiene Data'!$D$5,0,10*ROW('Hygiene Data'!D119))),'Data Summary'!DO125="Yes"),OFFSET('Hygiene Data'!$D$5,0,10*ROW('Hygiene Data'!D119)),NA())</f>
        <v>#N/A</v>
      </c>
      <c r="BA125" s="519" t="e">
        <f ca="1">+IF(AND(ISNUMBER(OFFSET('Hygiene Data'!$D$7,0,10*ROW('Hygiene Data'!D119))),'Data Summary'!DP125="Yes"),OFFSET('Hygiene Data'!$D$7,0,10*ROW('Hygiene Data'!D119)),NA())</f>
        <v>#N/A</v>
      </c>
      <c r="BB125" s="519" t="e">
        <f ca="1">+IF(AND(ISNUMBER(OFFSET('Hygiene Data'!$D$9,0,10*ROW('Hygiene Data'!D119))),'Data Summary'!DQ125="Yes"),OFFSET('Hygiene Data'!$D$9,0,10*ROW('Hygiene Data'!D119)),NA())</f>
        <v>#N/A</v>
      </c>
      <c r="BC125" s="519" t="e">
        <f ca="1">+IF(AND(ISNUMBER(OFFSET('Hygiene Data'!$E$5,0,10*ROW('Hygiene Data'!E119))),'Data Summary'!DR125="Yes"),OFFSET('Hygiene Data'!$E$5,0,10*ROW('Hygiene Data'!E119)),NA())</f>
        <v>#N/A</v>
      </c>
      <c r="BD125" s="519" t="e">
        <f ca="1">+IF(AND(ISNUMBER(OFFSET('Hygiene Data'!$E$7,0,10*ROW('Hygiene Data'!E119))),'Data Summary'!DS125="Yes"),OFFSET('Hygiene Data'!$E$7,0,10*ROW('Hygiene Data'!E119)),NA())</f>
        <v>#N/A</v>
      </c>
      <c r="BE125" s="519" t="e">
        <f ca="1">+IF(AND(ISNUMBER(OFFSET('Hygiene Data'!$E$9,0,10*ROW('Hygiene Data'!E119))),'Data Summary'!DT125="Yes"),OFFSET('Hygiene Data'!$E$9,0,10*ROW('Hygiene Data'!E119)),NA())</f>
        <v>#N/A</v>
      </c>
      <c r="BF125" s="519" t="e">
        <f ca="1">+IF(AND(ISNUMBER(OFFSET('Hygiene Data'!$F$5,0,10*ROW('Hygiene Data'!F119))),'Data Summary'!DU125="Yes"),OFFSET('Hygiene Data'!$F$5,0,10*ROW('Hygiene Data'!F119)),NA())</f>
        <v>#N/A</v>
      </c>
      <c r="BG125" s="519" t="e">
        <f ca="1">+IF(AND(ISNUMBER(OFFSET('Hygiene Data'!$F$7,0,10*ROW('Hygiene Data'!F119))),'Data Summary'!DV125="Yes"),OFFSET('Hygiene Data'!$F$7,0,10*ROW('Hygiene Data'!F119)),NA())</f>
        <v>#N/A</v>
      </c>
      <c r="BH125" s="519" t="e">
        <f ca="1">+IF(AND(ISNUMBER(OFFSET('Hygiene Data'!$F$9,0,10*ROW('Hygiene Data'!F119))),'Data Summary'!DW125="Yes"),OFFSET('Hygiene Data'!$F$9,0,10*ROW('Hygiene Data'!F119)),NA())</f>
        <v>#N/A</v>
      </c>
      <c r="BI125" s="519" t="e">
        <f ca="1">+IF(AND(ISNUMBER(OFFSET('Hygiene Data'!$G$5,0,10*ROW('Hygiene Data'!G119))),'Data Summary'!DX125="Yes"),OFFSET('Hygiene Data'!$G$5,0,10*ROW('Hygiene Data'!G119)),NA())</f>
        <v>#N/A</v>
      </c>
      <c r="BJ125" s="519" t="e">
        <f ca="1">+IF(AND(ISNUMBER(OFFSET('Hygiene Data'!$G$7,0,10*ROW('Hygiene Data'!G119))),'Data Summary'!DY125="Yes"),OFFSET('Hygiene Data'!$G$7,0,10*ROW('Hygiene Data'!G119)),NA())</f>
        <v>#N/A</v>
      </c>
      <c r="BK125" s="519" t="e">
        <f ca="1">+IF(AND(ISNUMBER(OFFSET('Hygiene Data'!$G$9,0,10*ROW('Hygiene Data'!G119))),'Data Summary'!DZ125="Yes"),OFFSET('Hygiene Data'!$G$9,0,10*ROW('Hygiene Data'!G119)),NA())</f>
        <v>#N/A</v>
      </c>
      <c r="BL125" s="519" t="e">
        <f ca="1">+IF(AND(ISNUMBER(OFFSET('Hygiene Data'!$H$5,0,10*ROW('Hygiene Data'!H119))),'Data Summary'!EA125="Yes"),OFFSET('Hygiene Data'!$H$5,0,10*ROW('Hygiene Data'!H119)),NA())</f>
        <v>#N/A</v>
      </c>
      <c r="BM125" s="519" t="e">
        <f ca="1">+IF(AND(ISNUMBER(OFFSET('Hygiene Data'!$H$7,0,10*ROW('Hygiene Data'!H119))),'Data Summary'!EB125="Yes"),OFFSET('Hygiene Data'!$H$7,0,10*ROW('Hygiene Data'!H119)),NA())</f>
        <v>#N/A</v>
      </c>
      <c r="BN125" s="519" t="e">
        <f ca="1">+IF(AND(ISNUMBER(OFFSET('Hygiene Data'!$H$9,0,10*ROW('Hygiene Data'!H119))),'Data Summary'!EC125="Yes"),OFFSET('Hygiene Data'!$H$9,0,10*ROW('Hygiene Data'!H119)),NA())</f>
        <v>#N/A</v>
      </c>
      <c r="BO125" s="519" t="e">
        <f ca="1">+IF(AND(ISNUMBER(OFFSET('Hygiene Data'!$I$5,0,10*ROW('Hygiene Data'!I119))),'Data Summary'!ED125="Yes"),OFFSET('Hygiene Data'!$I$5,0,10*ROW('Hygiene Data'!I119)),NA())</f>
        <v>#N/A</v>
      </c>
      <c r="BP125" s="519" t="e">
        <f ca="1">+IF(AND(ISNUMBER(OFFSET('Hygiene Data'!$I$7,0,10*ROW('Hygiene Data'!I119))),'Data Summary'!EE125="Yes"),OFFSET('Hygiene Data'!$I$7,0,10*ROW('Hygiene Data'!I119)),NA())</f>
        <v>#N/A</v>
      </c>
      <c r="BQ125" s="519" t="e">
        <f ca="1">+IF(AND(ISNUMBER(OFFSET('Hygiene Data'!$I$9,0,10*ROW('Hygiene Data'!I119))),'Data Summary'!EF125="Yes"),OFFSET('Hygiene Data'!$I$9,0,10*ROW('Hygiene Data'!I119)),NA())</f>
        <v>#N/A</v>
      </c>
    </row>
    <row r="126" spans="1:69" x14ac:dyDescent="0.25">
      <c r="A126" s="515" t="e">
        <f ca="1">+RIGHT('Data Summary'!A126,LEN('Data Summary'!A126)-9)</f>
        <v>#VALUE!</v>
      </c>
      <c r="B126" s="489" t="str">
        <f ca="1">+IF(ISTEXT('Data Summary'!B126),'Data Summary'!B126,"")</f>
        <v/>
      </c>
      <c r="C126" s="516" t="e">
        <f ca="1">+VALUE('Data Summary'!C126)</f>
        <v>#VALUE!</v>
      </c>
      <c r="D126" s="517" t="e">
        <f ca="1">+IF(AND(ISNUMBER(OFFSET('Water Data'!$D$4,0,10*ROW('Water Data'!D120))),'Data Summary'!BS126="Yes"),100-OFFSET('Water Data'!$D$4,0,10*ROW('Water Data'!D120)),NA())</f>
        <v>#N/A</v>
      </c>
      <c r="E126" s="517" t="e">
        <f ca="1">+IF(AND(ISNUMBER(OFFSET('Water Data'!$D$6,0,10*ROW('Water Data'!D120))),'Data Summary'!BT126="Yes"),OFFSET('Water Data'!$D$6,0,10*ROW('Water Data'!D120)),NA())</f>
        <v>#N/A</v>
      </c>
      <c r="F126" s="517" t="e">
        <f ca="1">+IF(AND(ISNUMBER(OFFSET('Water Data'!$D$9,0,10*ROW('Water Data'!D120))),'Data Summary'!BU126="Yes"),OFFSET('Water Data'!$D$9,0,10*ROW('Water Data'!D120)),NA())</f>
        <v>#N/A</v>
      </c>
      <c r="G126" s="517" t="e">
        <f ca="1">+IF(AND(ISNUMBER(OFFSET('Water Data'!$E$4,0,10*ROW('Water Data'!E120))),'Data Summary'!BV126="Yes"),100-OFFSET('Water Data'!$E$4,0,10*ROW('Water Data'!E120)),NA())</f>
        <v>#N/A</v>
      </c>
      <c r="H126" s="517" t="e">
        <f ca="1">+IF(AND(ISNUMBER(OFFSET('Water Data'!$E$6,0,10*ROW('Water Data'!E120))),'Data Summary'!BW126="Yes"),OFFSET('Water Data'!$E$6,0,10*ROW('Water Data'!E120)),NA())</f>
        <v>#N/A</v>
      </c>
      <c r="I126" s="517" t="e">
        <f ca="1">+IF(AND(ISNUMBER(OFFSET('Water Data'!$E$9,0,10*ROW('Water Data'!E120))),'Data Summary'!BX126="Yes"),OFFSET('Water Data'!$E$9,0,10*ROW('Water Data'!E120)),NA())</f>
        <v>#N/A</v>
      </c>
      <c r="J126" s="517" t="e">
        <f ca="1">+IF(AND(ISNUMBER(OFFSET('Water Data'!$F$4,0,10*ROW('Water Data'!F120))),'Data Summary'!BY126="Yes"),100-OFFSET('Water Data'!$F$4,0,10*ROW('Water Data'!F120)),NA())</f>
        <v>#N/A</v>
      </c>
      <c r="K126" s="517" t="e">
        <f ca="1">+IF(AND(ISNUMBER(OFFSET('Water Data'!$F$6,0,10*ROW('Water Data'!F120))),'Data Summary'!BZ126="Yes"),OFFSET('Water Data'!$F$6,0,10*ROW('Water Data'!F120)),NA())</f>
        <v>#N/A</v>
      </c>
      <c r="L126" s="517" t="e">
        <f ca="1">+IF(AND(ISNUMBER(OFFSET('Water Data'!$F$9,0,10*ROW('Water Data'!F120))),'Data Summary'!CA126="Yes"),OFFSET('Water Data'!$F$9,0,10*ROW('Water Data'!F120)),NA())</f>
        <v>#N/A</v>
      </c>
      <c r="M126" s="517" t="e">
        <f ca="1">+IF(AND(ISNUMBER(OFFSET('Water Data'!$G$4,0,10*ROW('Water Data'!G120))),'Data Summary'!CB126="Yes"),100-OFFSET('Water Data'!$G$4,0,10*ROW('Water Data'!G120)),NA())</f>
        <v>#N/A</v>
      </c>
      <c r="N126" s="517" t="e">
        <f ca="1">+IF(AND(ISNUMBER(OFFSET('Water Data'!$G$6,0,10*ROW('Water Data'!G120))),'Data Summary'!CC126="Yes"),OFFSET('Water Data'!$G$6,0,10*ROW('Water Data'!G120)),NA())</f>
        <v>#N/A</v>
      </c>
      <c r="O126" s="517" t="e">
        <f ca="1">+IF(AND(ISNUMBER(OFFSET('Water Data'!$G$9,0,10*ROW('Water Data'!G120))),'Data Summary'!CD126="Yes"),OFFSET('Water Data'!$G$9,0,10*ROW('Water Data'!G120)),NA())</f>
        <v>#N/A</v>
      </c>
      <c r="P126" s="517" t="e">
        <f ca="1">+IF(AND(ISNUMBER(OFFSET('Water Data'!$H$4,0,10*ROW('Water Data'!H120))),'Data Summary'!CE126="Yes"),100-OFFSET('Water Data'!$H$4,0,10*ROW('Water Data'!H120)),NA())</f>
        <v>#N/A</v>
      </c>
      <c r="Q126" s="517" t="e">
        <f ca="1">+IF(AND(ISNUMBER(OFFSET('Water Data'!$H$6,0,10*ROW('Water Data'!H120))),'Data Summary'!CF126="Yes"),OFFSET('Water Data'!$H$6,0,10*ROW('Water Data'!H120)),NA())</f>
        <v>#N/A</v>
      </c>
      <c r="R126" s="517" t="e">
        <f ca="1">+IF(AND(ISNUMBER(OFFSET('Water Data'!$H$9,0,10*ROW('Water Data'!H120))),'Data Summary'!CG126="Yes"),OFFSET('Water Data'!$H$9,0,10*ROW('Water Data'!H120)),NA())</f>
        <v>#N/A</v>
      </c>
      <c r="S126" s="517" t="e">
        <f ca="1">+IF(AND(ISNUMBER(OFFSET('Water Data'!$I$4,0,10*ROW('Water Data'!I120))),'Data Summary'!CH126="Yes"),100-OFFSET('Water Data'!$I$4,0,10*ROW('Water Data'!I120)),NA())</f>
        <v>#N/A</v>
      </c>
      <c r="T126" s="517" t="e">
        <f ca="1">+IF(AND(ISNUMBER(OFFSET('Water Data'!$I$6,0,10*ROW('Water Data'!I120))),'Data Summary'!CI126="Yes"),OFFSET('Water Data'!$I$6,0,10*ROW('Water Data'!I120)),NA())</f>
        <v>#N/A</v>
      </c>
      <c r="U126" s="517" t="e">
        <f ca="1">+IF(AND(ISNUMBER(OFFSET('Water Data'!$I$9,0,10*ROW('Water Data'!I120))),'Data Summary'!CJ126="Yes"),OFFSET('Water Data'!$I$9,0,10*ROW('Water Data'!I120)),NA())</f>
        <v>#N/A</v>
      </c>
      <c r="V126" s="518" t="e">
        <f ca="1">+IF(AND(ISNUMBER(OFFSET('Sanitation Data'!$D$4,0,10*ROW('Sanitation Data'!D120))),'Data Summary'!CK126="Yes"),100-OFFSET('Sanitation Data'!$D$4,0,10*ROW('Sanitation Data'!D120)),NA())</f>
        <v>#N/A</v>
      </c>
      <c r="W126" s="518" t="e">
        <f ca="1">+IF(AND(ISNUMBER(OFFSET('Sanitation Data'!$D$6,0,10*ROW('Sanitation Data'!D120))),'Data Summary'!CL126="Yes"),OFFSET('Sanitation Data'!$D$6,0,10*ROW('Sanitation Data'!D120)),NA())</f>
        <v>#N/A</v>
      </c>
      <c r="X126" s="518" t="e">
        <f ca="1">+IF(AND(ISNUMBER(OFFSET('Sanitation Data'!$D$10,0,10*ROW('Sanitation Data'!D120))),'Data Summary'!CM126="Yes"),OFFSET('Sanitation Data'!$D$10,0,10*ROW('Sanitation Data'!D120)),NA())</f>
        <v>#N/A</v>
      </c>
      <c r="Y126" s="518" t="e">
        <f ca="1">+IF(AND(ISNUMBER(OFFSET('Sanitation Data'!$D$11,0,10*ROW('Sanitation Data'!D120))),'Data Summary'!CN126="Yes"),OFFSET('Sanitation Data'!$D$11,0,10*ROW('Sanitation Data'!D120)),NA())</f>
        <v>#N/A</v>
      </c>
      <c r="Z126" s="518" t="e">
        <f ca="1">+IF(AND(ISNUMBER(OFFSET('Sanitation Data'!$D$12,0,10*ROW('Sanitation Data'!D120))),'Data Summary'!CO126="Yes"),OFFSET('Sanitation Data'!$D$12,0,10*ROW('Sanitation Data'!D120)),NA())</f>
        <v>#N/A</v>
      </c>
      <c r="AA126" s="518" t="e">
        <f ca="1">+IF(AND(ISNUMBER(OFFSET('Sanitation Data'!$E$4,0,10*ROW('Sanitation Data'!E120))),'Data Summary'!CP126="Yes"),100-OFFSET('Sanitation Data'!$E$4,0,10*ROW('Sanitation Data'!E120)),NA())</f>
        <v>#N/A</v>
      </c>
      <c r="AB126" s="518" t="e">
        <f ca="1">+IF(AND(ISNUMBER(OFFSET('Sanitation Data'!$E$6,0,10*ROW('Sanitation Data'!E120))),'Data Summary'!CQ126="Yes"),OFFSET('Sanitation Data'!$E$6,0,10*ROW('Sanitation Data'!E120)),NA())</f>
        <v>#N/A</v>
      </c>
      <c r="AC126" s="518" t="e">
        <f ca="1">+IF(AND(ISNUMBER(OFFSET('Sanitation Data'!$E$10,0,10*ROW('Sanitation Data'!E120))),'Data Summary'!CR126="Yes"),OFFSET('Sanitation Data'!$E$10,0,10*ROW('Sanitation Data'!E120)),NA())</f>
        <v>#N/A</v>
      </c>
      <c r="AD126" s="518" t="e">
        <f ca="1">+IF(AND(ISNUMBER(OFFSET('Sanitation Data'!$E$11,0,10*ROW('Sanitation Data'!E120))),'Data Summary'!CS126="Yes"),OFFSET('Sanitation Data'!$E$11,0,10*ROW('Sanitation Data'!E120)),NA())</f>
        <v>#N/A</v>
      </c>
      <c r="AE126" s="518" t="e">
        <f ca="1">+IF(AND(ISNUMBER(OFFSET('Sanitation Data'!$E$12,0,10*ROW('Sanitation Data'!E120))),'Data Summary'!CT126="Yes"),OFFSET('Sanitation Data'!$E$12,0,10*ROW('Sanitation Data'!E120)),NA())</f>
        <v>#N/A</v>
      </c>
      <c r="AF126" s="518" t="e">
        <f ca="1">+IF(AND(ISNUMBER(OFFSET('Sanitation Data'!$F$4,0,10*ROW('Sanitation Data'!F120))),'Data Summary'!CU126="Yes"),100-OFFSET('Sanitation Data'!$F$4,0,10*ROW('Sanitation Data'!F120)),NA())</f>
        <v>#N/A</v>
      </c>
      <c r="AG126" s="518" t="e">
        <f ca="1">+IF(AND(ISNUMBER(OFFSET('Sanitation Data'!$F$6,0,10*ROW('Sanitation Data'!F120))),'Data Summary'!CV126="Yes"),OFFSET('Sanitation Data'!$F$6,0,10*ROW('Sanitation Data'!F120)),NA())</f>
        <v>#N/A</v>
      </c>
      <c r="AH126" s="518" t="e">
        <f ca="1">+IF(AND(ISNUMBER(OFFSET('Sanitation Data'!$F$10,0,10*ROW('Sanitation Data'!F120))),'Data Summary'!CW126="Yes"),OFFSET('Sanitation Data'!$F$10,0,10*ROW('Sanitation Data'!F120)),NA())</f>
        <v>#N/A</v>
      </c>
      <c r="AI126" s="518" t="e">
        <f ca="1">+IF(AND(ISNUMBER(OFFSET('Sanitation Data'!$F$11,0,10*ROW('Sanitation Data'!F120))),'Data Summary'!CX126="Yes"),OFFSET('Sanitation Data'!$F$11,0,10*ROW('Sanitation Data'!F120)),NA())</f>
        <v>#N/A</v>
      </c>
      <c r="AJ126" s="518" t="e">
        <f ca="1">+IF(AND(ISNUMBER(OFFSET('Sanitation Data'!$F$12,0,10*ROW('Sanitation Data'!F120))),'Data Summary'!CY126="Yes"),OFFSET('Sanitation Data'!$F$12,0,10*ROW('Sanitation Data'!F120)),NA())</f>
        <v>#N/A</v>
      </c>
      <c r="AK126" s="518" t="e">
        <f ca="1">+IF(AND(ISNUMBER(OFFSET('Sanitation Data'!$G$4,0,10*ROW('Sanitation Data'!G120))),'Data Summary'!CZ126="Yes"),100-OFFSET('Sanitation Data'!$G$4,0,10*ROW('Sanitation Data'!G120)),NA())</f>
        <v>#N/A</v>
      </c>
      <c r="AL126" s="518" t="e">
        <f ca="1">+IF(AND(ISNUMBER(OFFSET('Sanitation Data'!$G$6,0,10*ROW('Sanitation Data'!G120))),'Data Summary'!DA126="Yes"),OFFSET('Sanitation Data'!$G$6,0,10*ROW('Sanitation Data'!G120)),NA())</f>
        <v>#N/A</v>
      </c>
      <c r="AM126" s="518" t="e">
        <f ca="1">+IF(AND(ISNUMBER(OFFSET('Sanitation Data'!$G$10,0,10*ROW('Sanitation Data'!G120))),'Data Summary'!DB126="Yes"),OFFSET('Sanitation Data'!$G$10,0,10*ROW('Sanitation Data'!G120)),NA())</f>
        <v>#N/A</v>
      </c>
      <c r="AN126" s="518" t="e">
        <f ca="1">+IF(AND(ISNUMBER(OFFSET('Sanitation Data'!$G$11,0,10*ROW('Sanitation Data'!G120))),'Data Summary'!DC126="Yes"),OFFSET('Sanitation Data'!$G$11,0,10*ROW('Sanitation Data'!G120)),NA())</f>
        <v>#N/A</v>
      </c>
      <c r="AO126" s="518" t="e">
        <f ca="1">+IF(AND(ISNUMBER(OFFSET('Sanitation Data'!$G$12,0,10*ROW('Sanitation Data'!G120))),'Data Summary'!DD126="Yes"),OFFSET('Sanitation Data'!$G$12,0,10*ROW('Sanitation Data'!G120)),NA())</f>
        <v>#N/A</v>
      </c>
      <c r="AP126" s="518" t="e">
        <f ca="1">+IF(AND(ISNUMBER(OFFSET('Sanitation Data'!$H$4,0,10*ROW('Sanitation Data'!H120))),'Data Summary'!DE126="Yes"),100-OFFSET('Sanitation Data'!$H$4,0,10*ROW('Sanitation Data'!H120)),NA())</f>
        <v>#N/A</v>
      </c>
      <c r="AQ126" s="518" t="e">
        <f ca="1">+IF(AND(ISNUMBER(OFFSET('Sanitation Data'!$H$6,0,10*ROW('Sanitation Data'!H120))),'Data Summary'!DF126="Yes"),OFFSET('Sanitation Data'!$H$6,0,10*ROW('Sanitation Data'!H120)),NA())</f>
        <v>#N/A</v>
      </c>
      <c r="AR126" s="518" t="e">
        <f ca="1">+IF(AND(ISNUMBER(OFFSET('Sanitation Data'!$H$10,0,10*ROW('Sanitation Data'!H120))),'Data Summary'!DG126="Yes"),OFFSET('Sanitation Data'!$H$10,0,10*ROW('Sanitation Data'!H120)),NA())</f>
        <v>#N/A</v>
      </c>
      <c r="AS126" s="518" t="e">
        <f ca="1">+IF(AND(ISNUMBER(OFFSET('Sanitation Data'!$H$11,0,10*ROW('Sanitation Data'!H120))),'Data Summary'!DH126="Yes"),OFFSET('Sanitation Data'!$H$11,0,10*ROW('Sanitation Data'!H120)),NA())</f>
        <v>#N/A</v>
      </c>
      <c r="AT126" s="518" t="e">
        <f ca="1">+IF(AND(ISNUMBER(OFFSET('Sanitation Data'!$H$12,0,10*ROW('Sanitation Data'!H120))),'Data Summary'!DI126="Yes"),OFFSET('Sanitation Data'!$H$12,0,10*ROW('Sanitation Data'!H120)),NA())</f>
        <v>#N/A</v>
      </c>
      <c r="AU126" s="518" t="e">
        <f ca="1">+IF(AND(ISNUMBER(OFFSET('Sanitation Data'!$I$4,0,10*ROW('Sanitation Data'!I120))),'Data Summary'!DJ126="Yes"),100-OFFSET('Sanitation Data'!$I$4,0,10*ROW('Sanitation Data'!I120)),NA())</f>
        <v>#N/A</v>
      </c>
      <c r="AV126" s="518" t="e">
        <f ca="1">+IF(AND(ISNUMBER(OFFSET('Sanitation Data'!$I$6,0,10*ROW('Sanitation Data'!I120))),'Data Summary'!DK126="Yes"),OFFSET('Sanitation Data'!$I$6,0,10*ROW('Sanitation Data'!I120)),NA())</f>
        <v>#N/A</v>
      </c>
      <c r="AW126" s="518" t="e">
        <f ca="1">+IF(AND(ISNUMBER(OFFSET('Sanitation Data'!$I$10,0,10*ROW('Sanitation Data'!I120))),'Data Summary'!DL126="Yes"),OFFSET('Sanitation Data'!$I$10,0,10*ROW('Sanitation Data'!I120)),NA())</f>
        <v>#N/A</v>
      </c>
      <c r="AX126" s="518" t="e">
        <f ca="1">+IF(AND(ISNUMBER(OFFSET('Sanitation Data'!$I$11,0,10*ROW('Sanitation Data'!I120))),'Data Summary'!DM126="Yes"),OFFSET('Sanitation Data'!$I$11,0,10*ROW('Sanitation Data'!I120)),NA())</f>
        <v>#N/A</v>
      </c>
      <c r="AY126" s="518" t="e">
        <f ca="1">+IF(AND(ISNUMBER(OFFSET('Sanitation Data'!$I$12,0,10*ROW('Sanitation Data'!I120))),'Data Summary'!DN126="Yes"),OFFSET('Sanitation Data'!$I$12,0,10*ROW('Sanitation Data'!I120)),NA())</f>
        <v>#N/A</v>
      </c>
      <c r="AZ126" s="519" t="e">
        <f ca="1">+IF(AND(ISNUMBER(OFFSET('Hygiene Data'!$D$5,0,10*ROW('Hygiene Data'!D120))),'Data Summary'!DO126="Yes"),OFFSET('Hygiene Data'!$D$5,0,10*ROW('Hygiene Data'!D120)),NA())</f>
        <v>#N/A</v>
      </c>
      <c r="BA126" s="519" t="e">
        <f ca="1">+IF(AND(ISNUMBER(OFFSET('Hygiene Data'!$D$7,0,10*ROW('Hygiene Data'!D120))),'Data Summary'!DP126="Yes"),OFFSET('Hygiene Data'!$D$7,0,10*ROW('Hygiene Data'!D120)),NA())</f>
        <v>#N/A</v>
      </c>
      <c r="BB126" s="519" t="e">
        <f ca="1">+IF(AND(ISNUMBER(OFFSET('Hygiene Data'!$D$9,0,10*ROW('Hygiene Data'!D120))),'Data Summary'!DQ126="Yes"),OFFSET('Hygiene Data'!$D$9,0,10*ROW('Hygiene Data'!D120)),NA())</f>
        <v>#N/A</v>
      </c>
      <c r="BC126" s="519" t="e">
        <f ca="1">+IF(AND(ISNUMBER(OFFSET('Hygiene Data'!$E$5,0,10*ROW('Hygiene Data'!E120))),'Data Summary'!DR126="Yes"),OFFSET('Hygiene Data'!$E$5,0,10*ROW('Hygiene Data'!E120)),NA())</f>
        <v>#N/A</v>
      </c>
      <c r="BD126" s="519" t="e">
        <f ca="1">+IF(AND(ISNUMBER(OFFSET('Hygiene Data'!$E$7,0,10*ROW('Hygiene Data'!E120))),'Data Summary'!DS126="Yes"),OFFSET('Hygiene Data'!$E$7,0,10*ROW('Hygiene Data'!E120)),NA())</f>
        <v>#N/A</v>
      </c>
      <c r="BE126" s="519" t="e">
        <f ca="1">+IF(AND(ISNUMBER(OFFSET('Hygiene Data'!$E$9,0,10*ROW('Hygiene Data'!E120))),'Data Summary'!DT126="Yes"),OFFSET('Hygiene Data'!$E$9,0,10*ROW('Hygiene Data'!E120)),NA())</f>
        <v>#N/A</v>
      </c>
      <c r="BF126" s="519" t="e">
        <f ca="1">+IF(AND(ISNUMBER(OFFSET('Hygiene Data'!$F$5,0,10*ROW('Hygiene Data'!F120))),'Data Summary'!DU126="Yes"),OFFSET('Hygiene Data'!$F$5,0,10*ROW('Hygiene Data'!F120)),NA())</f>
        <v>#N/A</v>
      </c>
      <c r="BG126" s="519" t="e">
        <f ca="1">+IF(AND(ISNUMBER(OFFSET('Hygiene Data'!$F$7,0,10*ROW('Hygiene Data'!F120))),'Data Summary'!DV126="Yes"),OFFSET('Hygiene Data'!$F$7,0,10*ROW('Hygiene Data'!F120)),NA())</f>
        <v>#N/A</v>
      </c>
      <c r="BH126" s="519" t="e">
        <f ca="1">+IF(AND(ISNUMBER(OFFSET('Hygiene Data'!$F$9,0,10*ROW('Hygiene Data'!F120))),'Data Summary'!DW126="Yes"),OFFSET('Hygiene Data'!$F$9,0,10*ROW('Hygiene Data'!F120)),NA())</f>
        <v>#N/A</v>
      </c>
      <c r="BI126" s="519" t="e">
        <f ca="1">+IF(AND(ISNUMBER(OFFSET('Hygiene Data'!$G$5,0,10*ROW('Hygiene Data'!G120))),'Data Summary'!DX126="Yes"),OFFSET('Hygiene Data'!$G$5,0,10*ROW('Hygiene Data'!G120)),NA())</f>
        <v>#N/A</v>
      </c>
      <c r="BJ126" s="519" t="e">
        <f ca="1">+IF(AND(ISNUMBER(OFFSET('Hygiene Data'!$G$7,0,10*ROW('Hygiene Data'!G120))),'Data Summary'!DY126="Yes"),OFFSET('Hygiene Data'!$G$7,0,10*ROW('Hygiene Data'!G120)),NA())</f>
        <v>#N/A</v>
      </c>
      <c r="BK126" s="519" t="e">
        <f ca="1">+IF(AND(ISNUMBER(OFFSET('Hygiene Data'!$G$9,0,10*ROW('Hygiene Data'!G120))),'Data Summary'!DZ126="Yes"),OFFSET('Hygiene Data'!$G$9,0,10*ROW('Hygiene Data'!G120)),NA())</f>
        <v>#N/A</v>
      </c>
      <c r="BL126" s="519" t="e">
        <f ca="1">+IF(AND(ISNUMBER(OFFSET('Hygiene Data'!$H$5,0,10*ROW('Hygiene Data'!H120))),'Data Summary'!EA126="Yes"),OFFSET('Hygiene Data'!$H$5,0,10*ROW('Hygiene Data'!H120)),NA())</f>
        <v>#N/A</v>
      </c>
      <c r="BM126" s="519" t="e">
        <f ca="1">+IF(AND(ISNUMBER(OFFSET('Hygiene Data'!$H$7,0,10*ROW('Hygiene Data'!H120))),'Data Summary'!EB126="Yes"),OFFSET('Hygiene Data'!$H$7,0,10*ROW('Hygiene Data'!H120)),NA())</f>
        <v>#N/A</v>
      </c>
      <c r="BN126" s="519" t="e">
        <f ca="1">+IF(AND(ISNUMBER(OFFSET('Hygiene Data'!$H$9,0,10*ROW('Hygiene Data'!H120))),'Data Summary'!EC126="Yes"),OFFSET('Hygiene Data'!$H$9,0,10*ROW('Hygiene Data'!H120)),NA())</f>
        <v>#N/A</v>
      </c>
      <c r="BO126" s="519" t="e">
        <f ca="1">+IF(AND(ISNUMBER(OFFSET('Hygiene Data'!$I$5,0,10*ROW('Hygiene Data'!I120))),'Data Summary'!ED126="Yes"),OFFSET('Hygiene Data'!$I$5,0,10*ROW('Hygiene Data'!I120)),NA())</f>
        <v>#N/A</v>
      </c>
      <c r="BP126" s="519" t="e">
        <f ca="1">+IF(AND(ISNUMBER(OFFSET('Hygiene Data'!$I$7,0,10*ROW('Hygiene Data'!I120))),'Data Summary'!EE126="Yes"),OFFSET('Hygiene Data'!$I$7,0,10*ROW('Hygiene Data'!I120)),NA())</f>
        <v>#N/A</v>
      </c>
      <c r="BQ126" s="519" t="e">
        <f ca="1">+IF(AND(ISNUMBER(OFFSET('Hygiene Data'!$I$9,0,10*ROW('Hygiene Data'!I120))),'Data Summary'!EF126="Yes"),OFFSET('Hygiene Data'!$I$9,0,10*ROW('Hygiene Data'!I120)),NA())</f>
        <v>#N/A</v>
      </c>
    </row>
    <row r="127" spans="1:69" x14ac:dyDescent="0.25">
      <c r="A127" s="515" t="e">
        <f ca="1">+RIGHT('Data Summary'!A127,LEN('Data Summary'!A127)-9)</f>
        <v>#VALUE!</v>
      </c>
      <c r="B127" s="489" t="str">
        <f ca="1">+IF(ISTEXT('Data Summary'!B127),'Data Summary'!B127,"")</f>
        <v/>
      </c>
      <c r="C127" s="516" t="e">
        <f ca="1">+VALUE('Data Summary'!C127)</f>
        <v>#VALUE!</v>
      </c>
      <c r="D127" s="517" t="e">
        <f ca="1">+IF(AND(ISNUMBER(OFFSET('Water Data'!$D$4,0,10*ROW('Water Data'!D121))),'Data Summary'!BS127="Yes"),100-OFFSET('Water Data'!$D$4,0,10*ROW('Water Data'!D121)),NA())</f>
        <v>#N/A</v>
      </c>
      <c r="E127" s="517" t="e">
        <f ca="1">+IF(AND(ISNUMBER(OFFSET('Water Data'!$D$6,0,10*ROW('Water Data'!D121))),'Data Summary'!BT127="Yes"),OFFSET('Water Data'!$D$6,0,10*ROW('Water Data'!D121)),NA())</f>
        <v>#N/A</v>
      </c>
      <c r="F127" s="517" t="e">
        <f ca="1">+IF(AND(ISNUMBER(OFFSET('Water Data'!$D$9,0,10*ROW('Water Data'!D121))),'Data Summary'!BU127="Yes"),OFFSET('Water Data'!$D$9,0,10*ROW('Water Data'!D121)),NA())</f>
        <v>#N/A</v>
      </c>
      <c r="G127" s="517" t="e">
        <f ca="1">+IF(AND(ISNUMBER(OFFSET('Water Data'!$E$4,0,10*ROW('Water Data'!E121))),'Data Summary'!BV127="Yes"),100-OFFSET('Water Data'!$E$4,0,10*ROW('Water Data'!E121)),NA())</f>
        <v>#N/A</v>
      </c>
      <c r="H127" s="517" t="e">
        <f ca="1">+IF(AND(ISNUMBER(OFFSET('Water Data'!$E$6,0,10*ROW('Water Data'!E121))),'Data Summary'!BW127="Yes"),OFFSET('Water Data'!$E$6,0,10*ROW('Water Data'!E121)),NA())</f>
        <v>#N/A</v>
      </c>
      <c r="I127" s="517" t="e">
        <f ca="1">+IF(AND(ISNUMBER(OFFSET('Water Data'!$E$9,0,10*ROW('Water Data'!E121))),'Data Summary'!BX127="Yes"),OFFSET('Water Data'!$E$9,0,10*ROW('Water Data'!E121)),NA())</f>
        <v>#N/A</v>
      </c>
      <c r="J127" s="517" t="e">
        <f ca="1">+IF(AND(ISNUMBER(OFFSET('Water Data'!$F$4,0,10*ROW('Water Data'!F121))),'Data Summary'!BY127="Yes"),100-OFFSET('Water Data'!$F$4,0,10*ROW('Water Data'!F121)),NA())</f>
        <v>#N/A</v>
      </c>
      <c r="K127" s="517" t="e">
        <f ca="1">+IF(AND(ISNUMBER(OFFSET('Water Data'!$F$6,0,10*ROW('Water Data'!F121))),'Data Summary'!BZ127="Yes"),OFFSET('Water Data'!$F$6,0,10*ROW('Water Data'!F121)),NA())</f>
        <v>#N/A</v>
      </c>
      <c r="L127" s="517" t="e">
        <f ca="1">+IF(AND(ISNUMBER(OFFSET('Water Data'!$F$9,0,10*ROW('Water Data'!F121))),'Data Summary'!CA127="Yes"),OFFSET('Water Data'!$F$9,0,10*ROW('Water Data'!F121)),NA())</f>
        <v>#N/A</v>
      </c>
      <c r="M127" s="517" t="e">
        <f ca="1">+IF(AND(ISNUMBER(OFFSET('Water Data'!$G$4,0,10*ROW('Water Data'!G121))),'Data Summary'!CB127="Yes"),100-OFFSET('Water Data'!$G$4,0,10*ROW('Water Data'!G121)),NA())</f>
        <v>#N/A</v>
      </c>
      <c r="N127" s="517" t="e">
        <f ca="1">+IF(AND(ISNUMBER(OFFSET('Water Data'!$G$6,0,10*ROW('Water Data'!G121))),'Data Summary'!CC127="Yes"),OFFSET('Water Data'!$G$6,0,10*ROW('Water Data'!G121)),NA())</f>
        <v>#N/A</v>
      </c>
      <c r="O127" s="517" t="e">
        <f ca="1">+IF(AND(ISNUMBER(OFFSET('Water Data'!$G$9,0,10*ROW('Water Data'!G121))),'Data Summary'!CD127="Yes"),OFFSET('Water Data'!$G$9,0,10*ROW('Water Data'!G121)),NA())</f>
        <v>#N/A</v>
      </c>
      <c r="P127" s="517" t="e">
        <f ca="1">+IF(AND(ISNUMBER(OFFSET('Water Data'!$H$4,0,10*ROW('Water Data'!H121))),'Data Summary'!CE127="Yes"),100-OFFSET('Water Data'!$H$4,0,10*ROW('Water Data'!H121)),NA())</f>
        <v>#N/A</v>
      </c>
      <c r="Q127" s="517" t="e">
        <f ca="1">+IF(AND(ISNUMBER(OFFSET('Water Data'!$H$6,0,10*ROW('Water Data'!H121))),'Data Summary'!CF127="Yes"),OFFSET('Water Data'!$H$6,0,10*ROW('Water Data'!H121)),NA())</f>
        <v>#N/A</v>
      </c>
      <c r="R127" s="517" t="e">
        <f ca="1">+IF(AND(ISNUMBER(OFFSET('Water Data'!$H$9,0,10*ROW('Water Data'!H121))),'Data Summary'!CG127="Yes"),OFFSET('Water Data'!$H$9,0,10*ROW('Water Data'!H121)),NA())</f>
        <v>#N/A</v>
      </c>
      <c r="S127" s="517" t="e">
        <f ca="1">+IF(AND(ISNUMBER(OFFSET('Water Data'!$I$4,0,10*ROW('Water Data'!I121))),'Data Summary'!CH127="Yes"),100-OFFSET('Water Data'!$I$4,0,10*ROW('Water Data'!I121)),NA())</f>
        <v>#N/A</v>
      </c>
      <c r="T127" s="517" t="e">
        <f ca="1">+IF(AND(ISNUMBER(OFFSET('Water Data'!$I$6,0,10*ROW('Water Data'!I121))),'Data Summary'!CI127="Yes"),OFFSET('Water Data'!$I$6,0,10*ROW('Water Data'!I121)),NA())</f>
        <v>#N/A</v>
      </c>
      <c r="U127" s="517" t="e">
        <f ca="1">+IF(AND(ISNUMBER(OFFSET('Water Data'!$I$9,0,10*ROW('Water Data'!I121))),'Data Summary'!CJ127="Yes"),OFFSET('Water Data'!$I$9,0,10*ROW('Water Data'!I121)),NA())</f>
        <v>#N/A</v>
      </c>
      <c r="V127" s="518" t="e">
        <f ca="1">+IF(AND(ISNUMBER(OFFSET('Sanitation Data'!$D$4,0,10*ROW('Sanitation Data'!D121))),'Data Summary'!CK127="Yes"),100-OFFSET('Sanitation Data'!$D$4,0,10*ROW('Sanitation Data'!D121)),NA())</f>
        <v>#N/A</v>
      </c>
      <c r="W127" s="518" t="e">
        <f ca="1">+IF(AND(ISNUMBER(OFFSET('Sanitation Data'!$D$6,0,10*ROW('Sanitation Data'!D121))),'Data Summary'!CL127="Yes"),OFFSET('Sanitation Data'!$D$6,0,10*ROW('Sanitation Data'!D121)),NA())</f>
        <v>#N/A</v>
      </c>
      <c r="X127" s="518" t="e">
        <f ca="1">+IF(AND(ISNUMBER(OFFSET('Sanitation Data'!$D$10,0,10*ROW('Sanitation Data'!D121))),'Data Summary'!CM127="Yes"),OFFSET('Sanitation Data'!$D$10,0,10*ROW('Sanitation Data'!D121)),NA())</f>
        <v>#N/A</v>
      </c>
      <c r="Y127" s="518" t="e">
        <f ca="1">+IF(AND(ISNUMBER(OFFSET('Sanitation Data'!$D$11,0,10*ROW('Sanitation Data'!D121))),'Data Summary'!CN127="Yes"),OFFSET('Sanitation Data'!$D$11,0,10*ROW('Sanitation Data'!D121)),NA())</f>
        <v>#N/A</v>
      </c>
      <c r="Z127" s="518" t="e">
        <f ca="1">+IF(AND(ISNUMBER(OFFSET('Sanitation Data'!$D$12,0,10*ROW('Sanitation Data'!D121))),'Data Summary'!CO127="Yes"),OFFSET('Sanitation Data'!$D$12,0,10*ROW('Sanitation Data'!D121)),NA())</f>
        <v>#N/A</v>
      </c>
      <c r="AA127" s="518" t="e">
        <f ca="1">+IF(AND(ISNUMBER(OFFSET('Sanitation Data'!$E$4,0,10*ROW('Sanitation Data'!E121))),'Data Summary'!CP127="Yes"),100-OFFSET('Sanitation Data'!$E$4,0,10*ROW('Sanitation Data'!E121)),NA())</f>
        <v>#N/A</v>
      </c>
      <c r="AB127" s="518" t="e">
        <f ca="1">+IF(AND(ISNUMBER(OFFSET('Sanitation Data'!$E$6,0,10*ROW('Sanitation Data'!E121))),'Data Summary'!CQ127="Yes"),OFFSET('Sanitation Data'!$E$6,0,10*ROW('Sanitation Data'!E121)),NA())</f>
        <v>#N/A</v>
      </c>
      <c r="AC127" s="518" t="e">
        <f ca="1">+IF(AND(ISNUMBER(OFFSET('Sanitation Data'!$E$10,0,10*ROW('Sanitation Data'!E121))),'Data Summary'!CR127="Yes"),OFFSET('Sanitation Data'!$E$10,0,10*ROW('Sanitation Data'!E121)),NA())</f>
        <v>#N/A</v>
      </c>
      <c r="AD127" s="518" t="e">
        <f ca="1">+IF(AND(ISNUMBER(OFFSET('Sanitation Data'!$E$11,0,10*ROW('Sanitation Data'!E121))),'Data Summary'!CS127="Yes"),OFFSET('Sanitation Data'!$E$11,0,10*ROW('Sanitation Data'!E121)),NA())</f>
        <v>#N/A</v>
      </c>
      <c r="AE127" s="518" t="e">
        <f ca="1">+IF(AND(ISNUMBER(OFFSET('Sanitation Data'!$E$12,0,10*ROW('Sanitation Data'!E121))),'Data Summary'!CT127="Yes"),OFFSET('Sanitation Data'!$E$12,0,10*ROW('Sanitation Data'!E121)),NA())</f>
        <v>#N/A</v>
      </c>
      <c r="AF127" s="518" t="e">
        <f ca="1">+IF(AND(ISNUMBER(OFFSET('Sanitation Data'!$F$4,0,10*ROW('Sanitation Data'!F121))),'Data Summary'!CU127="Yes"),100-OFFSET('Sanitation Data'!$F$4,0,10*ROW('Sanitation Data'!F121)),NA())</f>
        <v>#N/A</v>
      </c>
      <c r="AG127" s="518" t="e">
        <f ca="1">+IF(AND(ISNUMBER(OFFSET('Sanitation Data'!$F$6,0,10*ROW('Sanitation Data'!F121))),'Data Summary'!CV127="Yes"),OFFSET('Sanitation Data'!$F$6,0,10*ROW('Sanitation Data'!F121)),NA())</f>
        <v>#N/A</v>
      </c>
      <c r="AH127" s="518" t="e">
        <f ca="1">+IF(AND(ISNUMBER(OFFSET('Sanitation Data'!$F$10,0,10*ROW('Sanitation Data'!F121))),'Data Summary'!CW127="Yes"),OFFSET('Sanitation Data'!$F$10,0,10*ROW('Sanitation Data'!F121)),NA())</f>
        <v>#N/A</v>
      </c>
      <c r="AI127" s="518" t="e">
        <f ca="1">+IF(AND(ISNUMBER(OFFSET('Sanitation Data'!$F$11,0,10*ROW('Sanitation Data'!F121))),'Data Summary'!CX127="Yes"),OFFSET('Sanitation Data'!$F$11,0,10*ROW('Sanitation Data'!F121)),NA())</f>
        <v>#N/A</v>
      </c>
      <c r="AJ127" s="518" t="e">
        <f ca="1">+IF(AND(ISNUMBER(OFFSET('Sanitation Data'!$F$12,0,10*ROW('Sanitation Data'!F121))),'Data Summary'!CY127="Yes"),OFFSET('Sanitation Data'!$F$12,0,10*ROW('Sanitation Data'!F121)),NA())</f>
        <v>#N/A</v>
      </c>
      <c r="AK127" s="518" t="e">
        <f ca="1">+IF(AND(ISNUMBER(OFFSET('Sanitation Data'!$G$4,0,10*ROW('Sanitation Data'!G121))),'Data Summary'!CZ127="Yes"),100-OFFSET('Sanitation Data'!$G$4,0,10*ROW('Sanitation Data'!G121)),NA())</f>
        <v>#N/A</v>
      </c>
      <c r="AL127" s="518" t="e">
        <f ca="1">+IF(AND(ISNUMBER(OFFSET('Sanitation Data'!$G$6,0,10*ROW('Sanitation Data'!G121))),'Data Summary'!DA127="Yes"),OFFSET('Sanitation Data'!$G$6,0,10*ROW('Sanitation Data'!G121)),NA())</f>
        <v>#N/A</v>
      </c>
      <c r="AM127" s="518" t="e">
        <f ca="1">+IF(AND(ISNUMBER(OFFSET('Sanitation Data'!$G$10,0,10*ROW('Sanitation Data'!G121))),'Data Summary'!DB127="Yes"),OFFSET('Sanitation Data'!$G$10,0,10*ROW('Sanitation Data'!G121)),NA())</f>
        <v>#N/A</v>
      </c>
      <c r="AN127" s="518" t="e">
        <f ca="1">+IF(AND(ISNUMBER(OFFSET('Sanitation Data'!$G$11,0,10*ROW('Sanitation Data'!G121))),'Data Summary'!DC127="Yes"),OFFSET('Sanitation Data'!$G$11,0,10*ROW('Sanitation Data'!G121)),NA())</f>
        <v>#N/A</v>
      </c>
      <c r="AO127" s="518" t="e">
        <f ca="1">+IF(AND(ISNUMBER(OFFSET('Sanitation Data'!$G$12,0,10*ROW('Sanitation Data'!G121))),'Data Summary'!DD127="Yes"),OFFSET('Sanitation Data'!$G$12,0,10*ROW('Sanitation Data'!G121)),NA())</f>
        <v>#N/A</v>
      </c>
      <c r="AP127" s="518" t="e">
        <f ca="1">+IF(AND(ISNUMBER(OFFSET('Sanitation Data'!$H$4,0,10*ROW('Sanitation Data'!H121))),'Data Summary'!DE127="Yes"),100-OFFSET('Sanitation Data'!$H$4,0,10*ROW('Sanitation Data'!H121)),NA())</f>
        <v>#N/A</v>
      </c>
      <c r="AQ127" s="518" t="e">
        <f ca="1">+IF(AND(ISNUMBER(OFFSET('Sanitation Data'!$H$6,0,10*ROW('Sanitation Data'!H121))),'Data Summary'!DF127="Yes"),OFFSET('Sanitation Data'!$H$6,0,10*ROW('Sanitation Data'!H121)),NA())</f>
        <v>#N/A</v>
      </c>
      <c r="AR127" s="518" t="e">
        <f ca="1">+IF(AND(ISNUMBER(OFFSET('Sanitation Data'!$H$10,0,10*ROW('Sanitation Data'!H121))),'Data Summary'!DG127="Yes"),OFFSET('Sanitation Data'!$H$10,0,10*ROW('Sanitation Data'!H121)),NA())</f>
        <v>#N/A</v>
      </c>
      <c r="AS127" s="518" t="e">
        <f ca="1">+IF(AND(ISNUMBER(OFFSET('Sanitation Data'!$H$11,0,10*ROW('Sanitation Data'!H121))),'Data Summary'!DH127="Yes"),OFFSET('Sanitation Data'!$H$11,0,10*ROW('Sanitation Data'!H121)),NA())</f>
        <v>#N/A</v>
      </c>
      <c r="AT127" s="518" t="e">
        <f ca="1">+IF(AND(ISNUMBER(OFFSET('Sanitation Data'!$H$12,0,10*ROW('Sanitation Data'!H121))),'Data Summary'!DI127="Yes"),OFFSET('Sanitation Data'!$H$12,0,10*ROW('Sanitation Data'!H121)),NA())</f>
        <v>#N/A</v>
      </c>
      <c r="AU127" s="518" t="e">
        <f ca="1">+IF(AND(ISNUMBER(OFFSET('Sanitation Data'!$I$4,0,10*ROW('Sanitation Data'!I121))),'Data Summary'!DJ127="Yes"),100-OFFSET('Sanitation Data'!$I$4,0,10*ROW('Sanitation Data'!I121)),NA())</f>
        <v>#N/A</v>
      </c>
      <c r="AV127" s="518" t="e">
        <f ca="1">+IF(AND(ISNUMBER(OFFSET('Sanitation Data'!$I$6,0,10*ROW('Sanitation Data'!I121))),'Data Summary'!DK127="Yes"),OFFSET('Sanitation Data'!$I$6,0,10*ROW('Sanitation Data'!I121)),NA())</f>
        <v>#N/A</v>
      </c>
      <c r="AW127" s="518" t="e">
        <f ca="1">+IF(AND(ISNUMBER(OFFSET('Sanitation Data'!$I$10,0,10*ROW('Sanitation Data'!I121))),'Data Summary'!DL127="Yes"),OFFSET('Sanitation Data'!$I$10,0,10*ROW('Sanitation Data'!I121)),NA())</f>
        <v>#N/A</v>
      </c>
      <c r="AX127" s="518" t="e">
        <f ca="1">+IF(AND(ISNUMBER(OFFSET('Sanitation Data'!$I$11,0,10*ROW('Sanitation Data'!I121))),'Data Summary'!DM127="Yes"),OFFSET('Sanitation Data'!$I$11,0,10*ROW('Sanitation Data'!I121)),NA())</f>
        <v>#N/A</v>
      </c>
      <c r="AY127" s="518" t="e">
        <f ca="1">+IF(AND(ISNUMBER(OFFSET('Sanitation Data'!$I$12,0,10*ROW('Sanitation Data'!I121))),'Data Summary'!DN127="Yes"),OFFSET('Sanitation Data'!$I$12,0,10*ROW('Sanitation Data'!I121)),NA())</f>
        <v>#N/A</v>
      </c>
      <c r="AZ127" s="519" t="e">
        <f ca="1">+IF(AND(ISNUMBER(OFFSET('Hygiene Data'!$D$5,0,10*ROW('Hygiene Data'!D121))),'Data Summary'!DO127="Yes"),OFFSET('Hygiene Data'!$D$5,0,10*ROW('Hygiene Data'!D121)),NA())</f>
        <v>#N/A</v>
      </c>
      <c r="BA127" s="519" t="e">
        <f ca="1">+IF(AND(ISNUMBER(OFFSET('Hygiene Data'!$D$7,0,10*ROW('Hygiene Data'!D121))),'Data Summary'!DP127="Yes"),OFFSET('Hygiene Data'!$D$7,0,10*ROW('Hygiene Data'!D121)),NA())</f>
        <v>#N/A</v>
      </c>
      <c r="BB127" s="519" t="e">
        <f ca="1">+IF(AND(ISNUMBER(OFFSET('Hygiene Data'!$D$9,0,10*ROW('Hygiene Data'!D121))),'Data Summary'!DQ127="Yes"),OFFSET('Hygiene Data'!$D$9,0,10*ROW('Hygiene Data'!D121)),NA())</f>
        <v>#N/A</v>
      </c>
      <c r="BC127" s="519" t="e">
        <f ca="1">+IF(AND(ISNUMBER(OFFSET('Hygiene Data'!$E$5,0,10*ROW('Hygiene Data'!E121))),'Data Summary'!DR127="Yes"),OFFSET('Hygiene Data'!$E$5,0,10*ROW('Hygiene Data'!E121)),NA())</f>
        <v>#N/A</v>
      </c>
      <c r="BD127" s="519" t="e">
        <f ca="1">+IF(AND(ISNUMBER(OFFSET('Hygiene Data'!$E$7,0,10*ROW('Hygiene Data'!E121))),'Data Summary'!DS127="Yes"),OFFSET('Hygiene Data'!$E$7,0,10*ROW('Hygiene Data'!E121)),NA())</f>
        <v>#N/A</v>
      </c>
      <c r="BE127" s="519" t="e">
        <f ca="1">+IF(AND(ISNUMBER(OFFSET('Hygiene Data'!$E$9,0,10*ROW('Hygiene Data'!E121))),'Data Summary'!DT127="Yes"),OFFSET('Hygiene Data'!$E$9,0,10*ROW('Hygiene Data'!E121)),NA())</f>
        <v>#N/A</v>
      </c>
      <c r="BF127" s="519" t="e">
        <f ca="1">+IF(AND(ISNUMBER(OFFSET('Hygiene Data'!$F$5,0,10*ROW('Hygiene Data'!F121))),'Data Summary'!DU127="Yes"),OFFSET('Hygiene Data'!$F$5,0,10*ROW('Hygiene Data'!F121)),NA())</f>
        <v>#N/A</v>
      </c>
      <c r="BG127" s="519" t="e">
        <f ca="1">+IF(AND(ISNUMBER(OFFSET('Hygiene Data'!$F$7,0,10*ROW('Hygiene Data'!F121))),'Data Summary'!DV127="Yes"),OFFSET('Hygiene Data'!$F$7,0,10*ROW('Hygiene Data'!F121)),NA())</f>
        <v>#N/A</v>
      </c>
      <c r="BH127" s="519" t="e">
        <f ca="1">+IF(AND(ISNUMBER(OFFSET('Hygiene Data'!$F$9,0,10*ROW('Hygiene Data'!F121))),'Data Summary'!DW127="Yes"),OFFSET('Hygiene Data'!$F$9,0,10*ROW('Hygiene Data'!F121)),NA())</f>
        <v>#N/A</v>
      </c>
      <c r="BI127" s="519" t="e">
        <f ca="1">+IF(AND(ISNUMBER(OFFSET('Hygiene Data'!$G$5,0,10*ROW('Hygiene Data'!G121))),'Data Summary'!DX127="Yes"),OFFSET('Hygiene Data'!$G$5,0,10*ROW('Hygiene Data'!G121)),NA())</f>
        <v>#N/A</v>
      </c>
      <c r="BJ127" s="519" t="e">
        <f ca="1">+IF(AND(ISNUMBER(OFFSET('Hygiene Data'!$G$7,0,10*ROW('Hygiene Data'!G121))),'Data Summary'!DY127="Yes"),OFFSET('Hygiene Data'!$G$7,0,10*ROW('Hygiene Data'!G121)),NA())</f>
        <v>#N/A</v>
      </c>
      <c r="BK127" s="519" t="e">
        <f ca="1">+IF(AND(ISNUMBER(OFFSET('Hygiene Data'!$G$9,0,10*ROW('Hygiene Data'!G121))),'Data Summary'!DZ127="Yes"),OFFSET('Hygiene Data'!$G$9,0,10*ROW('Hygiene Data'!G121)),NA())</f>
        <v>#N/A</v>
      </c>
      <c r="BL127" s="519" t="e">
        <f ca="1">+IF(AND(ISNUMBER(OFFSET('Hygiene Data'!$H$5,0,10*ROW('Hygiene Data'!H121))),'Data Summary'!EA127="Yes"),OFFSET('Hygiene Data'!$H$5,0,10*ROW('Hygiene Data'!H121)),NA())</f>
        <v>#N/A</v>
      </c>
      <c r="BM127" s="519" t="e">
        <f ca="1">+IF(AND(ISNUMBER(OFFSET('Hygiene Data'!$H$7,0,10*ROW('Hygiene Data'!H121))),'Data Summary'!EB127="Yes"),OFFSET('Hygiene Data'!$H$7,0,10*ROW('Hygiene Data'!H121)),NA())</f>
        <v>#N/A</v>
      </c>
      <c r="BN127" s="519" t="e">
        <f ca="1">+IF(AND(ISNUMBER(OFFSET('Hygiene Data'!$H$9,0,10*ROW('Hygiene Data'!H121))),'Data Summary'!EC127="Yes"),OFFSET('Hygiene Data'!$H$9,0,10*ROW('Hygiene Data'!H121)),NA())</f>
        <v>#N/A</v>
      </c>
      <c r="BO127" s="519" t="e">
        <f ca="1">+IF(AND(ISNUMBER(OFFSET('Hygiene Data'!$I$5,0,10*ROW('Hygiene Data'!I121))),'Data Summary'!ED127="Yes"),OFFSET('Hygiene Data'!$I$5,0,10*ROW('Hygiene Data'!I121)),NA())</f>
        <v>#N/A</v>
      </c>
      <c r="BP127" s="519" t="e">
        <f ca="1">+IF(AND(ISNUMBER(OFFSET('Hygiene Data'!$I$7,0,10*ROW('Hygiene Data'!I121))),'Data Summary'!EE127="Yes"),OFFSET('Hygiene Data'!$I$7,0,10*ROW('Hygiene Data'!I121)),NA())</f>
        <v>#N/A</v>
      </c>
      <c r="BQ127" s="519" t="e">
        <f ca="1">+IF(AND(ISNUMBER(OFFSET('Hygiene Data'!$I$9,0,10*ROW('Hygiene Data'!I121))),'Data Summary'!EF127="Yes"),OFFSET('Hygiene Data'!$I$9,0,10*ROW('Hygiene Data'!I121)),NA())</f>
        <v>#N/A</v>
      </c>
    </row>
    <row r="128" spans="1:69" x14ac:dyDescent="0.25">
      <c r="A128" s="515" t="e">
        <f ca="1">+RIGHT('Data Summary'!A128,LEN('Data Summary'!A128)-9)</f>
        <v>#VALUE!</v>
      </c>
      <c r="B128" s="489" t="str">
        <f ca="1">+IF(ISTEXT('Data Summary'!B128),'Data Summary'!B128,"")</f>
        <v/>
      </c>
      <c r="C128" s="516" t="e">
        <f ca="1">+VALUE('Data Summary'!C128)</f>
        <v>#VALUE!</v>
      </c>
      <c r="D128" s="517" t="e">
        <f ca="1">+IF(AND(ISNUMBER(OFFSET('Water Data'!$D$4,0,10*ROW('Water Data'!D122))),'Data Summary'!BS128="Yes"),100-OFFSET('Water Data'!$D$4,0,10*ROW('Water Data'!D122)),NA())</f>
        <v>#N/A</v>
      </c>
      <c r="E128" s="517" t="e">
        <f ca="1">+IF(AND(ISNUMBER(OFFSET('Water Data'!$D$6,0,10*ROW('Water Data'!D122))),'Data Summary'!BT128="Yes"),OFFSET('Water Data'!$D$6,0,10*ROW('Water Data'!D122)),NA())</f>
        <v>#N/A</v>
      </c>
      <c r="F128" s="517" t="e">
        <f ca="1">+IF(AND(ISNUMBER(OFFSET('Water Data'!$D$9,0,10*ROW('Water Data'!D122))),'Data Summary'!BU128="Yes"),OFFSET('Water Data'!$D$9,0,10*ROW('Water Data'!D122)),NA())</f>
        <v>#N/A</v>
      </c>
      <c r="G128" s="517" t="e">
        <f ca="1">+IF(AND(ISNUMBER(OFFSET('Water Data'!$E$4,0,10*ROW('Water Data'!E122))),'Data Summary'!BV128="Yes"),100-OFFSET('Water Data'!$E$4,0,10*ROW('Water Data'!E122)),NA())</f>
        <v>#N/A</v>
      </c>
      <c r="H128" s="517" t="e">
        <f ca="1">+IF(AND(ISNUMBER(OFFSET('Water Data'!$E$6,0,10*ROW('Water Data'!E122))),'Data Summary'!BW128="Yes"),OFFSET('Water Data'!$E$6,0,10*ROW('Water Data'!E122)),NA())</f>
        <v>#N/A</v>
      </c>
      <c r="I128" s="517" t="e">
        <f ca="1">+IF(AND(ISNUMBER(OFFSET('Water Data'!$E$9,0,10*ROW('Water Data'!E122))),'Data Summary'!BX128="Yes"),OFFSET('Water Data'!$E$9,0,10*ROW('Water Data'!E122)),NA())</f>
        <v>#N/A</v>
      </c>
      <c r="J128" s="517" t="e">
        <f ca="1">+IF(AND(ISNUMBER(OFFSET('Water Data'!$F$4,0,10*ROW('Water Data'!F122))),'Data Summary'!BY128="Yes"),100-OFFSET('Water Data'!$F$4,0,10*ROW('Water Data'!F122)),NA())</f>
        <v>#N/A</v>
      </c>
      <c r="K128" s="517" t="e">
        <f ca="1">+IF(AND(ISNUMBER(OFFSET('Water Data'!$F$6,0,10*ROW('Water Data'!F122))),'Data Summary'!BZ128="Yes"),OFFSET('Water Data'!$F$6,0,10*ROW('Water Data'!F122)),NA())</f>
        <v>#N/A</v>
      </c>
      <c r="L128" s="517" t="e">
        <f ca="1">+IF(AND(ISNUMBER(OFFSET('Water Data'!$F$9,0,10*ROW('Water Data'!F122))),'Data Summary'!CA128="Yes"),OFFSET('Water Data'!$F$9,0,10*ROW('Water Data'!F122)),NA())</f>
        <v>#N/A</v>
      </c>
      <c r="M128" s="517" t="e">
        <f ca="1">+IF(AND(ISNUMBER(OFFSET('Water Data'!$G$4,0,10*ROW('Water Data'!G122))),'Data Summary'!CB128="Yes"),100-OFFSET('Water Data'!$G$4,0,10*ROW('Water Data'!G122)),NA())</f>
        <v>#N/A</v>
      </c>
      <c r="N128" s="517" t="e">
        <f ca="1">+IF(AND(ISNUMBER(OFFSET('Water Data'!$G$6,0,10*ROW('Water Data'!G122))),'Data Summary'!CC128="Yes"),OFFSET('Water Data'!$G$6,0,10*ROW('Water Data'!G122)),NA())</f>
        <v>#N/A</v>
      </c>
      <c r="O128" s="517" t="e">
        <f ca="1">+IF(AND(ISNUMBER(OFFSET('Water Data'!$G$9,0,10*ROW('Water Data'!G122))),'Data Summary'!CD128="Yes"),OFFSET('Water Data'!$G$9,0,10*ROW('Water Data'!G122)),NA())</f>
        <v>#N/A</v>
      </c>
      <c r="P128" s="517" t="e">
        <f ca="1">+IF(AND(ISNUMBER(OFFSET('Water Data'!$H$4,0,10*ROW('Water Data'!H122))),'Data Summary'!CE128="Yes"),100-OFFSET('Water Data'!$H$4,0,10*ROW('Water Data'!H122)),NA())</f>
        <v>#N/A</v>
      </c>
      <c r="Q128" s="517" t="e">
        <f ca="1">+IF(AND(ISNUMBER(OFFSET('Water Data'!$H$6,0,10*ROW('Water Data'!H122))),'Data Summary'!CF128="Yes"),OFFSET('Water Data'!$H$6,0,10*ROW('Water Data'!H122)),NA())</f>
        <v>#N/A</v>
      </c>
      <c r="R128" s="517" t="e">
        <f ca="1">+IF(AND(ISNUMBER(OFFSET('Water Data'!$H$9,0,10*ROW('Water Data'!H122))),'Data Summary'!CG128="Yes"),OFFSET('Water Data'!$H$9,0,10*ROW('Water Data'!H122)),NA())</f>
        <v>#N/A</v>
      </c>
      <c r="S128" s="517" t="e">
        <f ca="1">+IF(AND(ISNUMBER(OFFSET('Water Data'!$I$4,0,10*ROW('Water Data'!I122))),'Data Summary'!CH128="Yes"),100-OFFSET('Water Data'!$I$4,0,10*ROW('Water Data'!I122)),NA())</f>
        <v>#N/A</v>
      </c>
      <c r="T128" s="517" t="e">
        <f ca="1">+IF(AND(ISNUMBER(OFFSET('Water Data'!$I$6,0,10*ROW('Water Data'!I122))),'Data Summary'!CI128="Yes"),OFFSET('Water Data'!$I$6,0,10*ROW('Water Data'!I122)),NA())</f>
        <v>#N/A</v>
      </c>
      <c r="U128" s="517" t="e">
        <f ca="1">+IF(AND(ISNUMBER(OFFSET('Water Data'!$I$9,0,10*ROW('Water Data'!I122))),'Data Summary'!CJ128="Yes"),OFFSET('Water Data'!$I$9,0,10*ROW('Water Data'!I122)),NA())</f>
        <v>#N/A</v>
      </c>
      <c r="V128" s="518" t="e">
        <f ca="1">+IF(AND(ISNUMBER(OFFSET('Sanitation Data'!$D$4,0,10*ROW('Sanitation Data'!D122))),'Data Summary'!CK128="Yes"),100-OFFSET('Sanitation Data'!$D$4,0,10*ROW('Sanitation Data'!D122)),NA())</f>
        <v>#N/A</v>
      </c>
      <c r="W128" s="518" t="e">
        <f ca="1">+IF(AND(ISNUMBER(OFFSET('Sanitation Data'!$D$6,0,10*ROW('Sanitation Data'!D122))),'Data Summary'!CL128="Yes"),OFFSET('Sanitation Data'!$D$6,0,10*ROW('Sanitation Data'!D122)),NA())</f>
        <v>#N/A</v>
      </c>
      <c r="X128" s="518" t="e">
        <f ca="1">+IF(AND(ISNUMBER(OFFSET('Sanitation Data'!$D$10,0,10*ROW('Sanitation Data'!D122))),'Data Summary'!CM128="Yes"),OFFSET('Sanitation Data'!$D$10,0,10*ROW('Sanitation Data'!D122)),NA())</f>
        <v>#N/A</v>
      </c>
      <c r="Y128" s="518" t="e">
        <f ca="1">+IF(AND(ISNUMBER(OFFSET('Sanitation Data'!$D$11,0,10*ROW('Sanitation Data'!D122))),'Data Summary'!CN128="Yes"),OFFSET('Sanitation Data'!$D$11,0,10*ROW('Sanitation Data'!D122)),NA())</f>
        <v>#N/A</v>
      </c>
      <c r="Z128" s="518" t="e">
        <f ca="1">+IF(AND(ISNUMBER(OFFSET('Sanitation Data'!$D$12,0,10*ROW('Sanitation Data'!D122))),'Data Summary'!CO128="Yes"),OFFSET('Sanitation Data'!$D$12,0,10*ROW('Sanitation Data'!D122)),NA())</f>
        <v>#N/A</v>
      </c>
      <c r="AA128" s="518" t="e">
        <f ca="1">+IF(AND(ISNUMBER(OFFSET('Sanitation Data'!$E$4,0,10*ROW('Sanitation Data'!E122))),'Data Summary'!CP128="Yes"),100-OFFSET('Sanitation Data'!$E$4,0,10*ROW('Sanitation Data'!E122)),NA())</f>
        <v>#N/A</v>
      </c>
      <c r="AB128" s="518" t="e">
        <f ca="1">+IF(AND(ISNUMBER(OFFSET('Sanitation Data'!$E$6,0,10*ROW('Sanitation Data'!E122))),'Data Summary'!CQ128="Yes"),OFFSET('Sanitation Data'!$E$6,0,10*ROW('Sanitation Data'!E122)),NA())</f>
        <v>#N/A</v>
      </c>
      <c r="AC128" s="518" t="e">
        <f ca="1">+IF(AND(ISNUMBER(OFFSET('Sanitation Data'!$E$10,0,10*ROW('Sanitation Data'!E122))),'Data Summary'!CR128="Yes"),OFFSET('Sanitation Data'!$E$10,0,10*ROW('Sanitation Data'!E122)),NA())</f>
        <v>#N/A</v>
      </c>
      <c r="AD128" s="518" t="e">
        <f ca="1">+IF(AND(ISNUMBER(OFFSET('Sanitation Data'!$E$11,0,10*ROW('Sanitation Data'!E122))),'Data Summary'!CS128="Yes"),OFFSET('Sanitation Data'!$E$11,0,10*ROW('Sanitation Data'!E122)),NA())</f>
        <v>#N/A</v>
      </c>
      <c r="AE128" s="518" t="e">
        <f ca="1">+IF(AND(ISNUMBER(OFFSET('Sanitation Data'!$E$12,0,10*ROW('Sanitation Data'!E122))),'Data Summary'!CT128="Yes"),OFFSET('Sanitation Data'!$E$12,0,10*ROW('Sanitation Data'!E122)),NA())</f>
        <v>#N/A</v>
      </c>
      <c r="AF128" s="518" t="e">
        <f ca="1">+IF(AND(ISNUMBER(OFFSET('Sanitation Data'!$F$4,0,10*ROW('Sanitation Data'!F122))),'Data Summary'!CU128="Yes"),100-OFFSET('Sanitation Data'!$F$4,0,10*ROW('Sanitation Data'!F122)),NA())</f>
        <v>#N/A</v>
      </c>
      <c r="AG128" s="518" t="e">
        <f ca="1">+IF(AND(ISNUMBER(OFFSET('Sanitation Data'!$F$6,0,10*ROW('Sanitation Data'!F122))),'Data Summary'!CV128="Yes"),OFFSET('Sanitation Data'!$F$6,0,10*ROW('Sanitation Data'!F122)),NA())</f>
        <v>#N/A</v>
      </c>
      <c r="AH128" s="518" t="e">
        <f ca="1">+IF(AND(ISNUMBER(OFFSET('Sanitation Data'!$F$10,0,10*ROW('Sanitation Data'!F122))),'Data Summary'!CW128="Yes"),OFFSET('Sanitation Data'!$F$10,0,10*ROW('Sanitation Data'!F122)),NA())</f>
        <v>#N/A</v>
      </c>
      <c r="AI128" s="518" t="e">
        <f ca="1">+IF(AND(ISNUMBER(OFFSET('Sanitation Data'!$F$11,0,10*ROW('Sanitation Data'!F122))),'Data Summary'!CX128="Yes"),OFFSET('Sanitation Data'!$F$11,0,10*ROW('Sanitation Data'!F122)),NA())</f>
        <v>#N/A</v>
      </c>
      <c r="AJ128" s="518" t="e">
        <f ca="1">+IF(AND(ISNUMBER(OFFSET('Sanitation Data'!$F$12,0,10*ROW('Sanitation Data'!F122))),'Data Summary'!CY128="Yes"),OFFSET('Sanitation Data'!$F$12,0,10*ROW('Sanitation Data'!F122)),NA())</f>
        <v>#N/A</v>
      </c>
      <c r="AK128" s="518" t="e">
        <f ca="1">+IF(AND(ISNUMBER(OFFSET('Sanitation Data'!$G$4,0,10*ROW('Sanitation Data'!G122))),'Data Summary'!CZ128="Yes"),100-OFFSET('Sanitation Data'!$G$4,0,10*ROW('Sanitation Data'!G122)),NA())</f>
        <v>#N/A</v>
      </c>
      <c r="AL128" s="518" t="e">
        <f ca="1">+IF(AND(ISNUMBER(OFFSET('Sanitation Data'!$G$6,0,10*ROW('Sanitation Data'!G122))),'Data Summary'!DA128="Yes"),OFFSET('Sanitation Data'!$G$6,0,10*ROW('Sanitation Data'!G122)),NA())</f>
        <v>#N/A</v>
      </c>
      <c r="AM128" s="518" t="e">
        <f ca="1">+IF(AND(ISNUMBER(OFFSET('Sanitation Data'!$G$10,0,10*ROW('Sanitation Data'!G122))),'Data Summary'!DB128="Yes"),OFFSET('Sanitation Data'!$G$10,0,10*ROW('Sanitation Data'!G122)),NA())</f>
        <v>#N/A</v>
      </c>
      <c r="AN128" s="518" t="e">
        <f ca="1">+IF(AND(ISNUMBER(OFFSET('Sanitation Data'!$G$11,0,10*ROW('Sanitation Data'!G122))),'Data Summary'!DC128="Yes"),OFFSET('Sanitation Data'!$G$11,0,10*ROW('Sanitation Data'!G122)),NA())</f>
        <v>#N/A</v>
      </c>
      <c r="AO128" s="518" t="e">
        <f ca="1">+IF(AND(ISNUMBER(OFFSET('Sanitation Data'!$G$12,0,10*ROW('Sanitation Data'!G122))),'Data Summary'!DD128="Yes"),OFFSET('Sanitation Data'!$G$12,0,10*ROW('Sanitation Data'!G122)),NA())</f>
        <v>#N/A</v>
      </c>
      <c r="AP128" s="518" t="e">
        <f ca="1">+IF(AND(ISNUMBER(OFFSET('Sanitation Data'!$H$4,0,10*ROW('Sanitation Data'!H122))),'Data Summary'!DE128="Yes"),100-OFFSET('Sanitation Data'!$H$4,0,10*ROW('Sanitation Data'!H122)),NA())</f>
        <v>#N/A</v>
      </c>
      <c r="AQ128" s="518" t="e">
        <f ca="1">+IF(AND(ISNUMBER(OFFSET('Sanitation Data'!$H$6,0,10*ROW('Sanitation Data'!H122))),'Data Summary'!DF128="Yes"),OFFSET('Sanitation Data'!$H$6,0,10*ROW('Sanitation Data'!H122)),NA())</f>
        <v>#N/A</v>
      </c>
      <c r="AR128" s="518" t="e">
        <f ca="1">+IF(AND(ISNUMBER(OFFSET('Sanitation Data'!$H$10,0,10*ROW('Sanitation Data'!H122))),'Data Summary'!DG128="Yes"),OFFSET('Sanitation Data'!$H$10,0,10*ROW('Sanitation Data'!H122)),NA())</f>
        <v>#N/A</v>
      </c>
      <c r="AS128" s="518" t="e">
        <f ca="1">+IF(AND(ISNUMBER(OFFSET('Sanitation Data'!$H$11,0,10*ROW('Sanitation Data'!H122))),'Data Summary'!DH128="Yes"),OFFSET('Sanitation Data'!$H$11,0,10*ROW('Sanitation Data'!H122)),NA())</f>
        <v>#N/A</v>
      </c>
      <c r="AT128" s="518" t="e">
        <f ca="1">+IF(AND(ISNUMBER(OFFSET('Sanitation Data'!$H$12,0,10*ROW('Sanitation Data'!H122))),'Data Summary'!DI128="Yes"),OFFSET('Sanitation Data'!$H$12,0,10*ROW('Sanitation Data'!H122)),NA())</f>
        <v>#N/A</v>
      </c>
      <c r="AU128" s="518" t="e">
        <f ca="1">+IF(AND(ISNUMBER(OFFSET('Sanitation Data'!$I$4,0,10*ROW('Sanitation Data'!I122))),'Data Summary'!DJ128="Yes"),100-OFFSET('Sanitation Data'!$I$4,0,10*ROW('Sanitation Data'!I122)),NA())</f>
        <v>#N/A</v>
      </c>
      <c r="AV128" s="518" t="e">
        <f ca="1">+IF(AND(ISNUMBER(OFFSET('Sanitation Data'!$I$6,0,10*ROW('Sanitation Data'!I122))),'Data Summary'!DK128="Yes"),OFFSET('Sanitation Data'!$I$6,0,10*ROW('Sanitation Data'!I122)),NA())</f>
        <v>#N/A</v>
      </c>
      <c r="AW128" s="518" t="e">
        <f ca="1">+IF(AND(ISNUMBER(OFFSET('Sanitation Data'!$I$10,0,10*ROW('Sanitation Data'!I122))),'Data Summary'!DL128="Yes"),OFFSET('Sanitation Data'!$I$10,0,10*ROW('Sanitation Data'!I122)),NA())</f>
        <v>#N/A</v>
      </c>
      <c r="AX128" s="518" t="e">
        <f ca="1">+IF(AND(ISNUMBER(OFFSET('Sanitation Data'!$I$11,0,10*ROW('Sanitation Data'!I122))),'Data Summary'!DM128="Yes"),OFFSET('Sanitation Data'!$I$11,0,10*ROW('Sanitation Data'!I122)),NA())</f>
        <v>#N/A</v>
      </c>
      <c r="AY128" s="518" t="e">
        <f ca="1">+IF(AND(ISNUMBER(OFFSET('Sanitation Data'!$I$12,0,10*ROW('Sanitation Data'!I122))),'Data Summary'!DN128="Yes"),OFFSET('Sanitation Data'!$I$12,0,10*ROW('Sanitation Data'!I122)),NA())</f>
        <v>#N/A</v>
      </c>
      <c r="AZ128" s="519" t="e">
        <f ca="1">+IF(AND(ISNUMBER(OFFSET('Hygiene Data'!$D$5,0,10*ROW('Hygiene Data'!D122))),'Data Summary'!DO128="Yes"),OFFSET('Hygiene Data'!$D$5,0,10*ROW('Hygiene Data'!D122)),NA())</f>
        <v>#N/A</v>
      </c>
      <c r="BA128" s="519" t="e">
        <f ca="1">+IF(AND(ISNUMBER(OFFSET('Hygiene Data'!$D$7,0,10*ROW('Hygiene Data'!D122))),'Data Summary'!DP128="Yes"),OFFSET('Hygiene Data'!$D$7,0,10*ROW('Hygiene Data'!D122)),NA())</f>
        <v>#N/A</v>
      </c>
      <c r="BB128" s="519" t="e">
        <f ca="1">+IF(AND(ISNUMBER(OFFSET('Hygiene Data'!$D$9,0,10*ROW('Hygiene Data'!D122))),'Data Summary'!DQ128="Yes"),OFFSET('Hygiene Data'!$D$9,0,10*ROW('Hygiene Data'!D122)),NA())</f>
        <v>#N/A</v>
      </c>
      <c r="BC128" s="519" t="e">
        <f ca="1">+IF(AND(ISNUMBER(OFFSET('Hygiene Data'!$E$5,0,10*ROW('Hygiene Data'!E122))),'Data Summary'!DR128="Yes"),OFFSET('Hygiene Data'!$E$5,0,10*ROW('Hygiene Data'!E122)),NA())</f>
        <v>#N/A</v>
      </c>
      <c r="BD128" s="519" t="e">
        <f ca="1">+IF(AND(ISNUMBER(OFFSET('Hygiene Data'!$E$7,0,10*ROW('Hygiene Data'!E122))),'Data Summary'!DS128="Yes"),OFFSET('Hygiene Data'!$E$7,0,10*ROW('Hygiene Data'!E122)),NA())</f>
        <v>#N/A</v>
      </c>
      <c r="BE128" s="519" t="e">
        <f ca="1">+IF(AND(ISNUMBER(OFFSET('Hygiene Data'!$E$9,0,10*ROW('Hygiene Data'!E122))),'Data Summary'!DT128="Yes"),OFFSET('Hygiene Data'!$E$9,0,10*ROW('Hygiene Data'!E122)),NA())</f>
        <v>#N/A</v>
      </c>
      <c r="BF128" s="519" t="e">
        <f ca="1">+IF(AND(ISNUMBER(OFFSET('Hygiene Data'!$F$5,0,10*ROW('Hygiene Data'!F122))),'Data Summary'!DU128="Yes"),OFFSET('Hygiene Data'!$F$5,0,10*ROW('Hygiene Data'!F122)),NA())</f>
        <v>#N/A</v>
      </c>
      <c r="BG128" s="519" t="e">
        <f ca="1">+IF(AND(ISNUMBER(OFFSET('Hygiene Data'!$F$7,0,10*ROW('Hygiene Data'!F122))),'Data Summary'!DV128="Yes"),OFFSET('Hygiene Data'!$F$7,0,10*ROW('Hygiene Data'!F122)),NA())</f>
        <v>#N/A</v>
      </c>
      <c r="BH128" s="519" t="e">
        <f ca="1">+IF(AND(ISNUMBER(OFFSET('Hygiene Data'!$F$9,0,10*ROW('Hygiene Data'!F122))),'Data Summary'!DW128="Yes"),OFFSET('Hygiene Data'!$F$9,0,10*ROW('Hygiene Data'!F122)),NA())</f>
        <v>#N/A</v>
      </c>
      <c r="BI128" s="519" t="e">
        <f ca="1">+IF(AND(ISNUMBER(OFFSET('Hygiene Data'!$G$5,0,10*ROW('Hygiene Data'!G122))),'Data Summary'!DX128="Yes"),OFFSET('Hygiene Data'!$G$5,0,10*ROW('Hygiene Data'!G122)),NA())</f>
        <v>#N/A</v>
      </c>
      <c r="BJ128" s="519" t="e">
        <f ca="1">+IF(AND(ISNUMBER(OFFSET('Hygiene Data'!$G$7,0,10*ROW('Hygiene Data'!G122))),'Data Summary'!DY128="Yes"),OFFSET('Hygiene Data'!$G$7,0,10*ROW('Hygiene Data'!G122)),NA())</f>
        <v>#N/A</v>
      </c>
      <c r="BK128" s="519" t="e">
        <f ca="1">+IF(AND(ISNUMBER(OFFSET('Hygiene Data'!$G$9,0,10*ROW('Hygiene Data'!G122))),'Data Summary'!DZ128="Yes"),OFFSET('Hygiene Data'!$G$9,0,10*ROW('Hygiene Data'!G122)),NA())</f>
        <v>#N/A</v>
      </c>
      <c r="BL128" s="519" t="e">
        <f ca="1">+IF(AND(ISNUMBER(OFFSET('Hygiene Data'!$H$5,0,10*ROW('Hygiene Data'!H122))),'Data Summary'!EA128="Yes"),OFFSET('Hygiene Data'!$H$5,0,10*ROW('Hygiene Data'!H122)),NA())</f>
        <v>#N/A</v>
      </c>
      <c r="BM128" s="519" t="e">
        <f ca="1">+IF(AND(ISNUMBER(OFFSET('Hygiene Data'!$H$7,0,10*ROW('Hygiene Data'!H122))),'Data Summary'!EB128="Yes"),OFFSET('Hygiene Data'!$H$7,0,10*ROW('Hygiene Data'!H122)),NA())</f>
        <v>#N/A</v>
      </c>
      <c r="BN128" s="519" t="e">
        <f ca="1">+IF(AND(ISNUMBER(OFFSET('Hygiene Data'!$H$9,0,10*ROW('Hygiene Data'!H122))),'Data Summary'!EC128="Yes"),OFFSET('Hygiene Data'!$H$9,0,10*ROW('Hygiene Data'!H122)),NA())</f>
        <v>#N/A</v>
      </c>
      <c r="BO128" s="519" t="e">
        <f ca="1">+IF(AND(ISNUMBER(OFFSET('Hygiene Data'!$I$5,0,10*ROW('Hygiene Data'!I122))),'Data Summary'!ED128="Yes"),OFFSET('Hygiene Data'!$I$5,0,10*ROW('Hygiene Data'!I122)),NA())</f>
        <v>#N/A</v>
      </c>
      <c r="BP128" s="519" t="e">
        <f ca="1">+IF(AND(ISNUMBER(OFFSET('Hygiene Data'!$I$7,0,10*ROW('Hygiene Data'!I122))),'Data Summary'!EE128="Yes"),OFFSET('Hygiene Data'!$I$7,0,10*ROW('Hygiene Data'!I122)),NA())</f>
        <v>#N/A</v>
      </c>
      <c r="BQ128" s="519" t="e">
        <f ca="1">+IF(AND(ISNUMBER(OFFSET('Hygiene Data'!$I$9,0,10*ROW('Hygiene Data'!I122))),'Data Summary'!EF128="Yes"),OFFSET('Hygiene Data'!$I$9,0,10*ROW('Hygiene Data'!I122)),NA())</f>
        <v>#N/A</v>
      </c>
    </row>
    <row r="129" spans="1:69" x14ac:dyDescent="0.25">
      <c r="A129" s="515" t="e">
        <f ca="1">+RIGHT('Data Summary'!A129,LEN('Data Summary'!A129)-9)</f>
        <v>#VALUE!</v>
      </c>
      <c r="B129" s="489" t="str">
        <f ca="1">+IF(ISTEXT('Data Summary'!B129),'Data Summary'!B129,"")</f>
        <v/>
      </c>
      <c r="C129" s="516" t="e">
        <f ca="1">+VALUE('Data Summary'!C129)</f>
        <v>#VALUE!</v>
      </c>
      <c r="D129" s="517" t="e">
        <f ca="1">+IF(AND(ISNUMBER(OFFSET('Water Data'!$D$4,0,10*ROW('Water Data'!D123))),'Data Summary'!BS129="Yes"),100-OFFSET('Water Data'!$D$4,0,10*ROW('Water Data'!D123)),NA())</f>
        <v>#N/A</v>
      </c>
      <c r="E129" s="517" t="e">
        <f ca="1">+IF(AND(ISNUMBER(OFFSET('Water Data'!$D$6,0,10*ROW('Water Data'!D123))),'Data Summary'!BT129="Yes"),OFFSET('Water Data'!$D$6,0,10*ROW('Water Data'!D123)),NA())</f>
        <v>#N/A</v>
      </c>
      <c r="F129" s="517" t="e">
        <f ca="1">+IF(AND(ISNUMBER(OFFSET('Water Data'!$D$9,0,10*ROW('Water Data'!D123))),'Data Summary'!BU129="Yes"),OFFSET('Water Data'!$D$9,0,10*ROW('Water Data'!D123)),NA())</f>
        <v>#N/A</v>
      </c>
      <c r="G129" s="517" t="e">
        <f ca="1">+IF(AND(ISNUMBER(OFFSET('Water Data'!$E$4,0,10*ROW('Water Data'!E123))),'Data Summary'!BV129="Yes"),100-OFFSET('Water Data'!$E$4,0,10*ROW('Water Data'!E123)),NA())</f>
        <v>#N/A</v>
      </c>
      <c r="H129" s="517" t="e">
        <f ca="1">+IF(AND(ISNUMBER(OFFSET('Water Data'!$E$6,0,10*ROW('Water Data'!E123))),'Data Summary'!BW129="Yes"),OFFSET('Water Data'!$E$6,0,10*ROW('Water Data'!E123)),NA())</f>
        <v>#N/A</v>
      </c>
      <c r="I129" s="517" t="e">
        <f ca="1">+IF(AND(ISNUMBER(OFFSET('Water Data'!$E$9,0,10*ROW('Water Data'!E123))),'Data Summary'!BX129="Yes"),OFFSET('Water Data'!$E$9,0,10*ROW('Water Data'!E123)),NA())</f>
        <v>#N/A</v>
      </c>
      <c r="J129" s="517" t="e">
        <f ca="1">+IF(AND(ISNUMBER(OFFSET('Water Data'!$F$4,0,10*ROW('Water Data'!F123))),'Data Summary'!BY129="Yes"),100-OFFSET('Water Data'!$F$4,0,10*ROW('Water Data'!F123)),NA())</f>
        <v>#N/A</v>
      </c>
      <c r="K129" s="517" t="e">
        <f ca="1">+IF(AND(ISNUMBER(OFFSET('Water Data'!$F$6,0,10*ROW('Water Data'!F123))),'Data Summary'!BZ129="Yes"),OFFSET('Water Data'!$F$6,0,10*ROW('Water Data'!F123)),NA())</f>
        <v>#N/A</v>
      </c>
      <c r="L129" s="517" t="e">
        <f ca="1">+IF(AND(ISNUMBER(OFFSET('Water Data'!$F$9,0,10*ROW('Water Data'!F123))),'Data Summary'!CA129="Yes"),OFFSET('Water Data'!$F$9,0,10*ROW('Water Data'!F123)),NA())</f>
        <v>#N/A</v>
      </c>
      <c r="M129" s="517" t="e">
        <f ca="1">+IF(AND(ISNUMBER(OFFSET('Water Data'!$G$4,0,10*ROW('Water Data'!G123))),'Data Summary'!CB129="Yes"),100-OFFSET('Water Data'!$G$4,0,10*ROW('Water Data'!G123)),NA())</f>
        <v>#N/A</v>
      </c>
      <c r="N129" s="517" t="e">
        <f ca="1">+IF(AND(ISNUMBER(OFFSET('Water Data'!$G$6,0,10*ROW('Water Data'!G123))),'Data Summary'!CC129="Yes"),OFFSET('Water Data'!$G$6,0,10*ROW('Water Data'!G123)),NA())</f>
        <v>#N/A</v>
      </c>
      <c r="O129" s="517" t="e">
        <f ca="1">+IF(AND(ISNUMBER(OFFSET('Water Data'!$G$9,0,10*ROW('Water Data'!G123))),'Data Summary'!CD129="Yes"),OFFSET('Water Data'!$G$9,0,10*ROW('Water Data'!G123)),NA())</f>
        <v>#N/A</v>
      </c>
      <c r="P129" s="517" t="e">
        <f ca="1">+IF(AND(ISNUMBER(OFFSET('Water Data'!$H$4,0,10*ROW('Water Data'!H123))),'Data Summary'!CE129="Yes"),100-OFFSET('Water Data'!$H$4,0,10*ROW('Water Data'!H123)),NA())</f>
        <v>#N/A</v>
      </c>
      <c r="Q129" s="517" t="e">
        <f ca="1">+IF(AND(ISNUMBER(OFFSET('Water Data'!$H$6,0,10*ROW('Water Data'!H123))),'Data Summary'!CF129="Yes"),OFFSET('Water Data'!$H$6,0,10*ROW('Water Data'!H123)),NA())</f>
        <v>#N/A</v>
      </c>
      <c r="R129" s="517" t="e">
        <f ca="1">+IF(AND(ISNUMBER(OFFSET('Water Data'!$H$9,0,10*ROW('Water Data'!H123))),'Data Summary'!CG129="Yes"),OFFSET('Water Data'!$H$9,0,10*ROW('Water Data'!H123)),NA())</f>
        <v>#N/A</v>
      </c>
      <c r="S129" s="517" t="e">
        <f ca="1">+IF(AND(ISNUMBER(OFFSET('Water Data'!$I$4,0,10*ROW('Water Data'!I123))),'Data Summary'!CH129="Yes"),100-OFFSET('Water Data'!$I$4,0,10*ROW('Water Data'!I123)),NA())</f>
        <v>#N/A</v>
      </c>
      <c r="T129" s="517" t="e">
        <f ca="1">+IF(AND(ISNUMBER(OFFSET('Water Data'!$I$6,0,10*ROW('Water Data'!I123))),'Data Summary'!CI129="Yes"),OFFSET('Water Data'!$I$6,0,10*ROW('Water Data'!I123)),NA())</f>
        <v>#N/A</v>
      </c>
      <c r="U129" s="517" t="e">
        <f ca="1">+IF(AND(ISNUMBER(OFFSET('Water Data'!$I$9,0,10*ROW('Water Data'!I123))),'Data Summary'!CJ129="Yes"),OFFSET('Water Data'!$I$9,0,10*ROW('Water Data'!I123)),NA())</f>
        <v>#N/A</v>
      </c>
      <c r="V129" s="518" t="e">
        <f ca="1">+IF(AND(ISNUMBER(OFFSET('Sanitation Data'!$D$4,0,10*ROW('Sanitation Data'!D123))),'Data Summary'!CK129="Yes"),100-OFFSET('Sanitation Data'!$D$4,0,10*ROW('Sanitation Data'!D123)),NA())</f>
        <v>#N/A</v>
      </c>
      <c r="W129" s="518" t="e">
        <f ca="1">+IF(AND(ISNUMBER(OFFSET('Sanitation Data'!$D$6,0,10*ROW('Sanitation Data'!D123))),'Data Summary'!CL129="Yes"),OFFSET('Sanitation Data'!$D$6,0,10*ROW('Sanitation Data'!D123)),NA())</f>
        <v>#N/A</v>
      </c>
      <c r="X129" s="518" t="e">
        <f ca="1">+IF(AND(ISNUMBER(OFFSET('Sanitation Data'!$D$10,0,10*ROW('Sanitation Data'!D123))),'Data Summary'!CM129="Yes"),OFFSET('Sanitation Data'!$D$10,0,10*ROW('Sanitation Data'!D123)),NA())</f>
        <v>#N/A</v>
      </c>
      <c r="Y129" s="518" t="e">
        <f ca="1">+IF(AND(ISNUMBER(OFFSET('Sanitation Data'!$D$11,0,10*ROW('Sanitation Data'!D123))),'Data Summary'!CN129="Yes"),OFFSET('Sanitation Data'!$D$11,0,10*ROW('Sanitation Data'!D123)),NA())</f>
        <v>#N/A</v>
      </c>
      <c r="Z129" s="518" t="e">
        <f ca="1">+IF(AND(ISNUMBER(OFFSET('Sanitation Data'!$D$12,0,10*ROW('Sanitation Data'!D123))),'Data Summary'!CO129="Yes"),OFFSET('Sanitation Data'!$D$12,0,10*ROW('Sanitation Data'!D123)),NA())</f>
        <v>#N/A</v>
      </c>
      <c r="AA129" s="518" t="e">
        <f ca="1">+IF(AND(ISNUMBER(OFFSET('Sanitation Data'!$E$4,0,10*ROW('Sanitation Data'!E123))),'Data Summary'!CP129="Yes"),100-OFFSET('Sanitation Data'!$E$4,0,10*ROW('Sanitation Data'!E123)),NA())</f>
        <v>#N/A</v>
      </c>
      <c r="AB129" s="518" t="e">
        <f ca="1">+IF(AND(ISNUMBER(OFFSET('Sanitation Data'!$E$6,0,10*ROW('Sanitation Data'!E123))),'Data Summary'!CQ129="Yes"),OFFSET('Sanitation Data'!$E$6,0,10*ROW('Sanitation Data'!E123)),NA())</f>
        <v>#N/A</v>
      </c>
      <c r="AC129" s="518" t="e">
        <f ca="1">+IF(AND(ISNUMBER(OFFSET('Sanitation Data'!$E$10,0,10*ROW('Sanitation Data'!E123))),'Data Summary'!CR129="Yes"),OFFSET('Sanitation Data'!$E$10,0,10*ROW('Sanitation Data'!E123)),NA())</f>
        <v>#N/A</v>
      </c>
      <c r="AD129" s="518" t="e">
        <f ca="1">+IF(AND(ISNUMBER(OFFSET('Sanitation Data'!$E$11,0,10*ROW('Sanitation Data'!E123))),'Data Summary'!CS129="Yes"),OFFSET('Sanitation Data'!$E$11,0,10*ROW('Sanitation Data'!E123)),NA())</f>
        <v>#N/A</v>
      </c>
      <c r="AE129" s="518" t="e">
        <f ca="1">+IF(AND(ISNUMBER(OFFSET('Sanitation Data'!$E$12,0,10*ROW('Sanitation Data'!E123))),'Data Summary'!CT129="Yes"),OFFSET('Sanitation Data'!$E$12,0,10*ROW('Sanitation Data'!E123)),NA())</f>
        <v>#N/A</v>
      </c>
      <c r="AF129" s="518" t="e">
        <f ca="1">+IF(AND(ISNUMBER(OFFSET('Sanitation Data'!$F$4,0,10*ROW('Sanitation Data'!F123))),'Data Summary'!CU129="Yes"),100-OFFSET('Sanitation Data'!$F$4,0,10*ROW('Sanitation Data'!F123)),NA())</f>
        <v>#N/A</v>
      </c>
      <c r="AG129" s="518" t="e">
        <f ca="1">+IF(AND(ISNUMBER(OFFSET('Sanitation Data'!$F$6,0,10*ROW('Sanitation Data'!F123))),'Data Summary'!CV129="Yes"),OFFSET('Sanitation Data'!$F$6,0,10*ROW('Sanitation Data'!F123)),NA())</f>
        <v>#N/A</v>
      </c>
      <c r="AH129" s="518" t="e">
        <f ca="1">+IF(AND(ISNUMBER(OFFSET('Sanitation Data'!$F$10,0,10*ROW('Sanitation Data'!F123))),'Data Summary'!CW129="Yes"),OFFSET('Sanitation Data'!$F$10,0,10*ROW('Sanitation Data'!F123)),NA())</f>
        <v>#N/A</v>
      </c>
      <c r="AI129" s="518" t="e">
        <f ca="1">+IF(AND(ISNUMBER(OFFSET('Sanitation Data'!$F$11,0,10*ROW('Sanitation Data'!F123))),'Data Summary'!CX129="Yes"),OFFSET('Sanitation Data'!$F$11,0,10*ROW('Sanitation Data'!F123)),NA())</f>
        <v>#N/A</v>
      </c>
      <c r="AJ129" s="518" t="e">
        <f ca="1">+IF(AND(ISNUMBER(OFFSET('Sanitation Data'!$F$12,0,10*ROW('Sanitation Data'!F123))),'Data Summary'!CY129="Yes"),OFFSET('Sanitation Data'!$F$12,0,10*ROW('Sanitation Data'!F123)),NA())</f>
        <v>#N/A</v>
      </c>
      <c r="AK129" s="518" t="e">
        <f ca="1">+IF(AND(ISNUMBER(OFFSET('Sanitation Data'!$G$4,0,10*ROW('Sanitation Data'!G123))),'Data Summary'!CZ129="Yes"),100-OFFSET('Sanitation Data'!$G$4,0,10*ROW('Sanitation Data'!G123)),NA())</f>
        <v>#N/A</v>
      </c>
      <c r="AL129" s="518" t="e">
        <f ca="1">+IF(AND(ISNUMBER(OFFSET('Sanitation Data'!$G$6,0,10*ROW('Sanitation Data'!G123))),'Data Summary'!DA129="Yes"),OFFSET('Sanitation Data'!$G$6,0,10*ROW('Sanitation Data'!G123)),NA())</f>
        <v>#N/A</v>
      </c>
      <c r="AM129" s="518" t="e">
        <f ca="1">+IF(AND(ISNUMBER(OFFSET('Sanitation Data'!$G$10,0,10*ROW('Sanitation Data'!G123))),'Data Summary'!DB129="Yes"),OFFSET('Sanitation Data'!$G$10,0,10*ROW('Sanitation Data'!G123)),NA())</f>
        <v>#N/A</v>
      </c>
      <c r="AN129" s="518" t="e">
        <f ca="1">+IF(AND(ISNUMBER(OFFSET('Sanitation Data'!$G$11,0,10*ROW('Sanitation Data'!G123))),'Data Summary'!DC129="Yes"),OFFSET('Sanitation Data'!$G$11,0,10*ROW('Sanitation Data'!G123)),NA())</f>
        <v>#N/A</v>
      </c>
      <c r="AO129" s="518" t="e">
        <f ca="1">+IF(AND(ISNUMBER(OFFSET('Sanitation Data'!$G$12,0,10*ROW('Sanitation Data'!G123))),'Data Summary'!DD129="Yes"),OFFSET('Sanitation Data'!$G$12,0,10*ROW('Sanitation Data'!G123)),NA())</f>
        <v>#N/A</v>
      </c>
      <c r="AP129" s="518" t="e">
        <f ca="1">+IF(AND(ISNUMBER(OFFSET('Sanitation Data'!$H$4,0,10*ROW('Sanitation Data'!H123))),'Data Summary'!DE129="Yes"),100-OFFSET('Sanitation Data'!$H$4,0,10*ROW('Sanitation Data'!H123)),NA())</f>
        <v>#N/A</v>
      </c>
      <c r="AQ129" s="518" t="e">
        <f ca="1">+IF(AND(ISNUMBER(OFFSET('Sanitation Data'!$H$6,0,10*ROW('Sanitation Data'!H123))),'Data Summary'!DF129="Yes"),OFFSET('Sanitation Data'!$H$6,0,10*ROW('Sanitation Data'!H123)),NA())</f>
        <v>#N/A</v>
      </c>
      <c r="AR129" s="518" t="e">
        <f ca="1">+IF(AND(ISNUMBER(OFFSET('Sanitation Data'!$H$10,0,10*ROW('Sanitation Data'!H123))),'Data Summary'!DG129="Yes"),OFFSET('Sanitation Data'!$H$10,0,10*ROW('Sanitation Data'!H123)),NA())</f>
        <v>#N/A</v>
      </c>
      <c r="AS129" s="518" t="e">
        <f ca="1">+IF(AND(ISNUMBER(OFFSET('Sanitation Data'!$H$11,0,10*ROW('Sanitation Data'!H123))),'Data Summary'!DH129="Yes"),OFFSET('Sanitation Data'!$H$11,0,10*ROW('Sanitation Data'!H123)),NA())</f>
        <v>#N/A</v>
      </c>
      <c r="AT129" s="518" t="e">
        <f ca="1">+IF(AND(ISNUMBER(OFFSET('Sanitation Data'!$H$12,0,10*ROW('Sanitation Data'!H123))),'Data Summary'!DI129="Yes"),OFFSET('Sanitation Data'!$H$12,0,10*ROW('Sanitation Data'!H123)),NA())</f>
        <v>#N/A</v>
      </c>
      <c r="AU129" s="518" t="e">
        <f ca="1">+IF(AND(ISNUMBER(OFFSET('Sanitation Data'!$I$4,0,10*ROW('Sanitation Data'!I123))),'Data Summary'!DJ129="Yes"),100-OFFSET('Sanitation Data'!$I$4,0,10*ROW('Sanitation Data'!I123)),NA())</f>
        <v>#N/A</v>
      </c>
      <c r="AV129" s="518" t="e">
        <f ca="1">+IF(AND(ISNUMBER(OFFSET('Sanitation Data'!$I$6,0,10*ROW('Sanitation Data'!I123))),'Data Summary'!DK129="Yes"),OFFSET('Sanitation Data'!$I$6,0,10*ROW('Sanitation Data'!I123)),NA())</f>
        <v>#N/A</v>
      </c>
      <c r="AW129" s="518" t="e">
        <f ca="1">+IF(AND(ISNUMBER(OFFSET('Sanitation Data'!$I$10,0,10*ROW('Sanitation Data'!I123))),'Data Summary'!DL129="Yes"),OFFSET('Sanitation Data'!$I$10,0,10*ROW('Sanitation Data'!I123)),NA())</f>
        <v>#N/A</v>
      </c>
      <c r="AX129" s="518" t="e">
        <f ca="1">+IF(AND(ISNUMBER(OFFSET('Sanitation Data'!$I$11,0,10*ROW('Sanitation Data'!I123))),'Data Summary'!DM129="Yes"),OFFSET('Sanitation Data'!$I$11,0,10*ROW('Sanitation Data'!I123)),NA())</f>
        <v>#N/A</v>
      </c>
      <c r="AY129" s="518" t="e">
        <f ca="1">+IF(AND(ISNUMBER(OFFSET('Sanitation Data'!$I$12,0,10*ROW('Sanitation Data'!I123))),'Data Summary'!DN129="Yes"),OFFSET('Sanitation Data'!$I$12,0,10*ROW('Sanitation Data'!I123)),NA())</f>
        <v>#N/A</v>
      </c>
      <c r="AZ129" s="519" t="e">
        <f ca="1">+IF(AND(ISNUMBER(OFFSET('Hygiene Data'!$D$5,0,10*ROW('Hygiene Data'!D123))),'Data Summary'!DO129="Yes"),OFFSET('Hygiene Data'!$D$5,0,10*ROW('Hygiene Data'!D123)),NA())</f>
        <v>#N/A</v>
      </c>
      <c r="BA129" s="519" t="e">
        <f ca="1">+IF(AND(ISNUMBER(OFFSET('Hygiene Data'!$D$7,0,10*ROW('Hygiene Data'!D123))),'Data Summary'!DP129="Yes"),OFFSET('Hygiene Data'!$D$7,0,10*ROW('Hygiene Data'!D123)),NA())</f>
        <v>#N/A</v>
      </c>
      <c r="BB129" s="519" t="e">
        <f ca="1">+IF(AND(ISNUMBER(OFFSET('Hygiene Data'!$D$9,0,10*ROW('Hygiene Data'!D123))),'Data Summary'!DQ129="Yes"),OFFSET('Hygiene Data'!$D$9,0,10*ROW('Hygiene Data'!D123)),NA())</f>
        <v>#N/A</v>
      </c>
      <c r="BC129" s="519" t="e">
        <f ca="1">+IF(AND(ISNUMBER(OFFSET('Hygiene Data'!$E$5,0,10*ROW('Hygiene Data'!E123))),'Data Summary'!DR129="Yes"),OFFSET('Hygiene Data'!$E$5,0,10*ROW('Hygiene Data'!E123)),NA())</f>
        <v>#N/A</v>
      </c>
      <c r="BD129" s="519" t="e">
        <f ca="1">+IF(AND(ISNUMBER(OFFSET('Hygiene Data'!$E$7,0,10*ROW('Hygiene Data'!E123))),'Data Summary'!DS129="Yes"),OFFSET('Hygiene Data'!$E$7,0,10*ROW('Hygiene Data'!E123)),NA())</f>
        <v>#N/A</v>
      </c>
      <c r="BE129" s="519" t="e">
        <f ca="1">+IF(AND(ISNUMBER(OFFSET('Hygiene Data'!$E$9,0,10*ROW('Hygiene Data'!E123))),'Data Summary'!DT129="Yes"),OFFSET('Hygiene Data'!$E$9,0,10*ROW('Hygiene Data'!E123)),NA())</f>
        <v>#N/A</v>
      </c>
      <c r="BF129" s="519" t="e">
        <f ca="1">+IF(AND(ISNUMBER(OFFSET('Hygiene Data'!$F$5,0,10*ROW('Hygiene Data'!F123))),'Data Summary'!DU129="Yes"),OFFSET('Hygiene Data'!$F$5,0,10*ROW('Hygiene Data'!F123)),NA())</f>
        <v>#N/A</v>
      </c>
      <c r="BG129" s="519" t="e">
        <f ca="1">+IF(AND(ISNUMBER(OFFSET('Hygiene Data'!$F$7,0,10*ROW('Hygiene Data'!F123))),'Data Summary'!DV129="Yes"),OFFSET('Hygiene Data'!$F$7,0,10*ROW('Hygiene Data'!F123)),NA())</f>
        <v>#N/A</v>
      </c>
      <c r="BH129" s="519" t="e">
        <f ca="1">+IF(AND(ISNUMBER(OFFSET('Hygiene Data'!$F$9,0,10*ROW('Hygiene Data'!F123))),'Data Summary'!DW129="Yes"),OFFSET('Hygiene Data'!$F$9,0,10*ROW('Hygiene Data'!F123)),NA())</f>
        <v>#N/A</v>
      </c>
      <c r="BI129" s="519" t="e">
        <f ca="1">+IF(AND(ISNUMBER(OFFSET('Hygiene Data'!$G$5,0,10*ROW('Hygiene Data'!G123))),'Data Summary'!DX129="Yes"),OFFSET('Hygiene Data'!$G$5,0,10*ROW('Hygiene Data'!G123)),NA())</f>
        <v>#N/A</v>
      </c>
      <c r="BJ129" s="519" t="e">
        <f ca="1">+IF(AND(ISNUMBER(OFFSET('Hygiene Data'!$G$7,0,10*ROW('Hygiene Data'!G123))),'Data Summary'!DY129="Yes"),OFFSET('Hygiene Data'!$G$7,0,10*ROW('Hygiene Data'!G123)),NA())</f>
        <v>#N/A</v>
      </c>
      <c r="BK129" s="519" t="e">
        <f ca="1">+IF(AND(ISNUMBER(OFFSET('Hygiene Data'!$G$9,0,10*ROW('Hygiene Data'!G123))),'Data Summary'!DZ129="Yes"),OFFSET('Hygiene Data'!$G$9,0,10*ROW('Hygiene Data'!G123)),NA())</f>
        <v>#N/A</v>
      </c>
      <c r="BL129" s="519" t="e">
        <f ca="1">+IF(AND(ISNUMBER(OFFSET('Hygiene Data'!$H$5,0,10*ROW('Hygiene Data'!H123))),'Data Summary'!EA129="Yes"),OFFSET('Hygiene Data'!$H$5,0,10*ROW('Hygiene Data'!H123)),NA())</f>
        <v>#N/A</v>
      </c>
      <c r="BM129" s="519" t="e">
        <f ca="1">+IF(AND(ISNUMBER(OFFSET('Hygiene Data'!$H$7,0,10*ROW('Hygiene Data'!H123))),'Data Summary'!EB129="Yes"),OFFSET('Hygiene Data'!$H$7,0,10*ROW('Hygiene Data'!H123)),NA())</f>
        <v>#N/A</v>
      </c>
      <c r="BN129" s="519" t="e">
        <f ca="1">+IF(AND(ISNUMBER(OFFSET('Hygiene Data'!$H$9,0,10*ROW('Hygiene Data'!H123))),'Data Summary'!EC129="Yes"),OFFSET('Hygiene Data'!$H$9,0,10*ROW('Hygiene Data'!H123)),NA())</f>
        <v>#N/A</v>
      </c>
      <c r="BO129" s="519" t="e">
        <f ca="1">+IF(AND(ISNUMBER(OFFSET('Hygiene Data'!$I$5,0,10*ROW('Hygiene Data'!I123))),'Data Summary'!ED129="Yes"),OFFSET('Hygiene Data'!$I$5,0,10*ROW('Hygiene Data'!I123)),NA())</f>
        <v>#N/A</v>
      </c>
      <c r="BP129" s="519" t="e">
        <f ca="1">+IF(AND(ISNUMBER(OFFSET('Hygiene Data'!$I$7,0,10*ROW('Hygiene Data'!I123))),'Data Summary'!EE129="Yes"),OFFSET('Hygiene Data'!$I$7,0,10*ROW('Hygiene Data'!I123)),NA())</f>
        <v>#N/A</v>
      </c>
      <c r="BQ129" s="519" t="e">
        <f ca="1">+IF(AND(ISNUMBER(OFFSET('Hygiene Data'!$I$9,0,10*ROW('Hygiene Data'!I123))),'Data Summary'!EF129="Yes"),OFFSET('Hygiene Data'!$I$9,0,10*ROW('Hygiene Data'!I123)),NA())</f>
        <v>#N/A</v>
      </c>
    </row>
    <row r="130" spans="1:69" x14ac:dyDescent="0.25">
      <c r="A130" s="515" t="e">
        <f ca="1">+RIGHT('Data Summary'!A130,LEN('Data Summary'!A130)-9)</f>
        <v>#VALUE!</v>
      </c>
      <c r="B130" s="489" t="str">
        <f ca="1">+IF(ISTEXT('Data Summary'!B130),'Data Summary'!B130,"")</f>
        <v/>
      </c>
      <c r="C130" s="516" t="e">
        <f ca="1">+VALUE('Data Summary'!C130)</f>
        <v>#VALUE!</v>
      </c>
      <c r="D130" s="517" t="e">
        <f ca="1">+IF(AND(ISNUMBER(OFFSET('Water Data'!$D$4,0,10*ROW('Water Data'!D124))),'Data Summary'!BS130="Yes"),100-OFFSET('Water Data'!$D$4,0,10*ROW('Water Data'!D124)),NA())</f>
        <v>#N/A</v>
      </c>
      <c r="E130" s="517" t="e">
        <f ca="1">+IF(AND(ISNUMBER(OFFSET('Water Data'!$D$6,0,10*ROW('Water Data'!D124))),'Data Summary'!BT130="Yes"),OFFSET('Water Data'!$D$6,0,10*ROW('Water Data'!D124)),NA())</f>
        <v>#N/A</v>
      </c>
      <c r="F130" s="517" t="e">
        <f ca="1">+IF(AND(ISNUMBER(OFFSET('Water Data'!$D$9,0,10*ROW('Water Data'!D124))),'Data Summary'!BU130="Yes"),OFFSET('Water Data'!$D$9,0,10*ROW('Water Data'!D124)),NA())</f>
        <v>#N/A</v>
      </c>
      <c r="G130" s="517" t="e">
        <f ca="1">+IF(AND(ISNUMBER(OFFSET('Water Data'!$E$4,0,10*ROW('Water Data'!E124))),'Data Summary'!BV130="Yes"),100-OFFSET('Water Data'!$E$4,0,10*ROW('Water Data'!E124)),NA())</f>
        <v>#N/A</v>
      </c>
      <c r="H130" s="517" t="e">
        <f ca="1">+IF(AND(ISNUMBER(OFFSET('Water Data'!$E$6,0,10*ROW('Water Data'!E124))),'Data Summary'!BW130="Yes"),OFFSET('Water Data'!$E$6,0,10*ROW('Water Data'!E124)),NA())</f>
        <v>#N/A</v>
      </c>
      <c r="I130" s="517" t="e">
        <f ca="1">+IF(AND(ISNUMBER(OFFSET('Water Data'!$E$9,0,10*ROW('Water Data'!E124))),'Data Summary'!BX130="Yes"),OFFSET('Water Data'!$E$9,0,10*ROW('Water Data'!E124)),NA())</f>
        <v>#N/A</v>
      </c>
      <c r="J130" s="517" t="e">
        <f ca="1">+IF(AND(ISNUMBER(OFFSET('Water Data'!$F$4,0,10*ROW('Water Data'!F124))),'Data Summary'!BY130="Yes"),100-OFFSET('Water Data'!$F$4,0,10*ROW('Water Data'!F124)),NA())</f>
        <v>#N/A</v>
      </c>
      <c r="K130" s="517" t="e">
        <f ca="1">+IF(AND(ISNUMBER(OFFSET('Water Data'!$F$6,0,10*ROW('Water Data'!F124))),'Data Summary'!BZ130="Yes"),OFFSET('Water Data'!$F$6,0,10*ROW('Water Data'!F124)),NA())</f>
        <v>#N/A</v>
      </c>
      <c r="L130" s="517" t="e">
        <f ca="1">+IF(AND(ISNUMBER(OFFSET('Water Data'!$F$9,0,10*ROW('Water Data'!F124))),'Data Summary'!CA130="Yes"),OFFSET('Water Data'!$F$9,0,10*ROW('Water Data'!F124)),NA())</f>
        <v>#N/A</v>
      </c>
      <c r="M130" s="517" t="e">
        <f ca="1">+IF(AND(ISNUMBER(OFFSET('Water Data'!$G$4,0,10*ROW('Water Data'!G124))),'Data Summary'!CB130="Yes"),100-OFFSET('Water Data'!$G$4,0,10*ROW('Water Data'!G124)),NA())</f>
        <v>#N/A</v>
      </c>
      <c r="N130" s="517" t="e">
        <f ca="1">+IF(AND(ISNUMBER(OFFSET('Water Data'!$G$6,0,10*ROW('Water Data'!G124))),'Data Summary'!CC130="Yes"),OFFSET('Water Data'!$G$6,0,10*ROW('Water Data'!G124)),NA())</f>
        <v>#N/A</v>
      </c>
      <c r="O130" s="517" t="e">
        <f ca="1">+IF(AND(ISNUMBER(OFFSET('Water Data'!$G$9,0,10*ROW('Water Data'!G124))),'Data Summary'!CD130="Yes"),OFFSET('Water Data'!$G$9,0,10*ROW('Water Data'!G124)),NA())</f>
        <v>#N/A</v>
      </c>
      <c r="P130" s="517" t="e">
        <f ca="1">+IF(AND(ISNUMBER(OFFSET('Water Data'!$H$4,0,10*ROW('Water Data'!H124))),'Data Summary'!CE130="Yes"),100-OFFSET('Water Data'!$H$4,0,10*ROW('Water Data'!H124)),NA())</f>
        <v>#N/A</v>
      </c>
      <c r="Q130" s="517" t="e">
        <f ca="1">+IF(AND(ISNUMBER(OFFSET('Water Data'!$H$6,0,10*ROW('Water Data'!H124))),'Data Summary'!CF130="Yes"),OFFSET('Water Data'!$H$6,0,10*ROW('Water Data'!H124)),NA())</f>
        <v>#N/A</v>
      </c>
      <c r="R130" s="517" t="e">
        <f ca="1">+IF(AND(ISNUMBER(OFFSET('Water Data'!$H$9,0,10*ROW('Water Data'!H124))),'Data Summary'!CG130="Yes"),OFFSET('Water Data'!$H$9,0,10*ROW('Water Data'!H124)),NA())</f>
        <v>#N/A</v>
      </c>
      <c r="S130" s="517" t="e">
        <f ca="1">+IF(AND(ISNUMBER(OFFSET('Water Data'!$I$4,0,10*ROW('Water Data'!I124))),'Data Summary'!CH130="Yes"),100-OFFSET('Water Data'!$I$4,0,10*ROW('Water Data'!I124)),NA())</f>
        <v>#N/A</v>
      </c>
      <c r="T130" s="517" t="e">
        <f ca="1">+IF(AND(ISNUMBER(OFFSET('Water Data'!$I$6,0,10*ROW('Water Data'!I124))),'Data Summary'!CI130="Yes"),OFFSET('Water Data'!$I$6,0,10*ROW('Water Data'!I124)),NA())</f>
        <v>#N/A</v>
      </c>
      <c r="U130" s="517" t="e">
        <f ca="1">+IF(AND(ISNUMBER(OFFSET('Water Data'!$I$9,0,10*ROW('Water Data'!I124))),'Data Summary'!CJ130="Yes"),OFFSET('Water Data'!$I$9,0,10*ROW('Water Data'!I124)),NA())</f>
        <v>#N/A</v>
      </c>
      <c r="V130" s="518" t="e">
        <f ca="1">+IF(AND(ISNUMBER(OFFSET('Sanitation Data'!$D$4,0,10*ROW('Sanitation Data'!D124))),'Data Summary'!CK130="Yes"),100-OFFSET('Sanitation Data'!$D$4,0,10*ROW('Sanitation Data'!D124)),NA())</f>
        <v>#N/A</v>
      </c>
      <c r="W130" s="518" t="e">
        <f ca="1">+IF(AND(ISNUMBER(OFFSET('Sanitation Data'!$D$6,0,10*ROW('Sanitation Data'!D124))),'Data Summary'!CL130="Yes"),OFFSET('Sanitation Data'!$D$6,0,10*ROW('Sanitation Data'!D124)),NA())</f>
        <v>#N/A</v>
      </c>
      <c r="X130" s="518" t="e">
        <f ca="1">+IF(AND(ISNUMBER(OFFSET('Sanitation Data'!$D$10,0,10*ROW('Sanitation Data'!D124))),'Data Summary'!CM130="Yes"),OFFSET('Sanitation Data'!$D$10,0,10*ROW('Sanitation Data'!D124)),NA())</f>
        <v>#N/A</v>
      </c>
      <c r="Y130" s="518" t="e">
        <f ca="1">+IF(AND(ISNUMBER(OFFSET('Sanitation Data'!$D$11,0,10*ROW('Sanitation Data'!D124))),'Data Summary'!CN130="Yes"),OFFSET('Sanitation Data'!$D$11,0,10*ROW('Sanitation Data'!D124)),NA())</f>
        <v>#N/A</v>
      </c>
      <c r="Z130" s="518" t="e">
        <f ca="1">+IF(AND(ISNUMBER(OFFSET('Sanitation Data'!$D$12,0,10*ROW('Sanitation Data'!D124))),'Data Summary'!CO130="Yes"),OFFSET('Sanitation Data'!$D$12,0,10*ROW('Sanitation Data'!D124)),NA())</f>
        <v>#N/A</v>
      </c>
      <c r="AA130" s="518" t="e">
        <f ca="1">+IF(AND(ISNUMBER(OFFSET('Sanitation Data'!$E$4,0,10*ROW('Sanitation Data'!E124))),'Data Summary'!CP130="Yes"),100-OFFSET('Sanitation Data'!$E$4,0,10*ROW('Sanitation Data'!E124)),NA())</f>
        <v>#N/A</v>
      </c>
      <c r="AB130" s="518" t="e">
        <f ca="1">+IF(AND(ISNUMBER(OFFSET('Sanitation Data'!$E$6,0,10*ROW('Sanitation Data'!E124))),'Data Summary'!CQ130="Yes"),OFFSET('Sanitation Data'!$E$6,0,10*ROW('Sanitation Data'!E124)),NA())</f>
        <v>#N/A</v>
      </c>
      <c r="AC130" s="518" t="e">
        <f ca="1">+IF(AND(ISNUMBER(OFFSET('Sanitation Data'!$E$10,0,10*ROW('Sanitation Data'!E124))),'Data Summary'!CR130="Yes"),OFFSET('Sanitation Data'!$E$10,0,10*ROW('Sanitation Data'!E124)),NA())</f>
        <v>#N/A</v>
      </c>
      <c r="AD130" s="518" t="e">
        <f ca="1">+IF(AND(ISNUMBER(OFFSET('Sanitation Data'!$E$11,0,10*ROW('Sanitation Data'!E124))),'Data Summary'!CS130="Yes"),OFFSET('Sanitation Data'!$E$11,0,10*ROW('Sanitation Data'!E124)),NA())</f>
        <v>#N/A</v>
      </c>
      <c r="AE130" s="518" t="e">
        <f ca="1">+IF(AND(ISNUMBER(OFFSET('Sanitation Data'!$E$12,0,10*ROW('Sanitation Data'!E124))),'Data Summary'!CT130="Yes"),OFFSET('Sanitation Data'!$E$12,0,10*ROW('Sanitation Data'!E124)),NA())</f>
        <v>#N/A</v>
      </c>
      <c r="AF130" s="518" t="e">
        <f ca="1">+IF(AND(ISNUMBER(OFFSET('Sanitation Data'!$F$4,0,10*ROW('Sanitation Data'!F124))),'Data Summary'!CU130="Yes"),100-OFFSET('Sanitation Data'!$F$4,0,10*ROW('Sanitation Data'!F124)),NA())</f>
        <v>#N/A</v>
      </c>
      <c r="AG130" s="518" t="e">
        <f ca="1">+IF(AND(ISNUMBER(OFFSET('Sanitation Data'!$F$6,0,10*ROW('Sanitation Data'!F124))),'Data Summary'!CV130="Yes"),OFFSET('Sanitation Data'!$F$6,0,10*ROW('Sanitation Data'!F124)),NA())</f>
        <v>#N/A</v>
      </c>
      <c r="AH130" s="518" t="e">
        <f ca="1">+IF(AND(ISNUMBER(OFFSET('Sanitation Data'!$F$10,0,10*ROW('Sanitation Data'!F124))),'Data Summary'!CW130="Yes"),OFFSET('Sanitation Data'!$F$10,0,10*ROW('Sanitation Data'!F124)),NA())</f>
        <v>#N/A</v>
      </c>
      <c r="AI130" s="518" t="e">
        <f ca="1">+IF(AND(ISNUMBER(OFFSET('Sanitation Data'!$F$11,0,10*ROW('Sanitation Data'!F124))),'Data Summary'!CX130="Yes"),OFFSET('Sanitation Data'!$F$11,0,10*ROW('Sanitation Data'!F124)),NA())</f>
        <v>#N/A</v>
      </c>
      <c r="AJ130" s="518" t="e">
        <f ca="1">+IF(AND(ISNUMBER(OFFSET('Sanitation Data'!$F$12,0,10*ROW('Sanitation Data'!F124))),'Data Summary'!CY130="Yes"),OFFSET('Sanitation Data'!$F$12,0,10*ROW('Sanitation Data'!F124)),NA())</f>
        <v>#N/A</v>
      </c>
      <c r="AK130" s="518" t="e">
        <f ca="1">+IF(AND(ISNUMBER(OFFSET('Sanitation Data'!$G$4,0,10*ROW('Sanitation Data'!G124))),'Data Summary'!CZ130="Yes"),100-OFFSET('Sanitation Data'!$G$4,0,10*ROW('Sanitation Data'!G124)),NA())</f>
        <v>#N/A</v>
      </c>
      <c r="AL130" s="518" t="e">
        <f ca="1">+IF(AND(ISNUMBER(OFFSET('Sanitation Data'!$G$6,0,10*ROW('Sanitation Data'!G124))),'Data Summary'!DA130="Yes"),OFFSET('Sanitation Data'!$G$6,0,10*ROW('Sanitation Data'!G124)),NA())</f>
        <v>#N/A</v>
      </c>
      <c r="AM130" s="518" t="e">
        <f ca="1">+IF(AND(ISNUMBER(OFFSET('Sanitation Data'!$G$10,0,10*ROW('Sanitation Data'!G124))),'Data Summary'!DB130="Yes"),OFFSET('Sanitation Data'!$G$10,0,10*ROW('Sanitation Data'!G124)),NA())</f>
        <v>#N/A</v>
      </c>
      <c r="AN130" s="518" t="e">
        <f ca="1">+IF(AND(ISNUMBER(OFFSET('Sanitation Data'!$G$11,0,10*ROW('Sanitation Data'!G124))),'Data Summary'!DC130="Yes"),OFFSET('Sanitation Data'!$G$11,0,10*ROW('Sanitation Data'!G124)),NA())</f>
        <v>#N/A</v>
      </c>
      <c r="AO130" s="518" t="e">
        <f ca="1">+IF(AND(ISNUMBER(OFFSET('Sanitation Data'!$G$12,0,10*ROW('Sanitation Data'!G124))),'Data Summary'!DD130="Yes"),OFFSET('Sanitation Data'!$G$12,0,10*ROW('Sanitation Data'!G124)),NA())</f>
        <v>#N/A</v>
      </c>
      <c r="AP130" s="518" t="e">
        <f ca="1">+IF(AND(ISNUMBER(OFFSET('Sanitation Data'!$H$4,0,10*ROW('Sanitation Data'!H124))),'Data Summary'!DE130="Yes"),100-OFFSET('Sanitation Data'!$H$4,0,10*ROW('Sanitation Data'!H124)),NA())</f>
        <v>#N/A</v>
      </c>
      <c r="AQ130" s="518" t="e">
        <f ca="1">+IF(AND(ISNUMBER(OFFSET('Sanitation Data'!$H$6,0,10*ROW('Sanitation Data'!H124))),'Data Summary'!DF130="Yes"),OFFSET('Sanitation Data'!$H$6,0,10*ROW('Sanitation Data'!H124)),NA())</f>
        <v>#N/A</v>
      </c>
      <c r="AR130" s="518" t="e">
        <f ca="1">+IF(AND(ISNUMBER(OFFSET('Sanitation Data'!$H$10,0,10*ROW('Sanitation Data'!H124))),'Data Summary'!DG130="Yes"),OFFSET('Sanitation Data'!$H$10,0,10*ROW('Sanitation Data'!H124)),NA())</f>
        <v>#N/A</v>
      </c>
      <c r="AS130" s="518" t="e">
        <f ca="1">+IF(AND(ISNUMBER(OFFSET('Sanitation Data'!$H$11,0,10*ROW('Sanitation Data'!H124))),'Data Summary'!DH130="Yes"),OFFSET('Sanitation Data'!$H$11,0,10*ROW('Sanitation Data'!H124)),NA())</f>
        <v>#N/A</v>
      </c>
      <c r="AT130" s="518" t="e">
        <f ca="1">+IF(AND(ISNUMBER(OFFSET('Sanitation Data'!$H$12,0,10*ROW('Sanitation Data'!H124))),'Data Summary'!DI130="Yes"),OFFSET('Sanitation Data'!$H$12,0,10*ROW('Sanitation Data'!H124)),NA())</f>
        <v>#N/A</v>
      </c>
      <c r="AU130" s="518" t="e">
        <f ca="1">+IF(AND(ISNUMBER(OFFSET('Sanitation Data'!$I$4,0,10*ROW('Sanitation Data'!I124))),'Data Summary'!DJ130="Yes"),100-OFFSET('Sanitation Data'!$I$4,0,10*ROW('Sanitation Data'!I124)),NA())</f>
        <v>#N/A</v>
      </c>
      <c r="AV130" s="518" t="e">
        <f ca="1">+IF(AND(ISNUMBER(OFFSET('Sanitation Data'!$I$6,0,10*ROW('Sanitation Data'!I124))),'Data Summary'!DK130="Yes"),OFFSET('Sanitation Data'!$I$6,0,10*ROW('Sanitation Data'!I124)),NA())</f>
        <v>#N/A</v>
      </c>
      <c r="AW130" s="518" t="e">
        <f ca="1">+IF(AND(ISNUMBER(OFFSET('Sanitation Data'!$I$10,0,10*ROW('Sanitation Data'!I124))),'Data Summary'!DL130="Yes"),OFFSET('Sanitation Data'!$I$10,0,10*ROW('Sanitation Data'!I124)),NA())</f>
        <v>#N/A</v>
      </c>
      <c r="AX130" s="518" t="e">
        <f ca="1">+IF(AND(ISNUMBER(OFFSET('Sanitation Data'!$I$11,0,10*ROW('Sanitation Data'!I124))),'Data Summary'!DM130="Yes"),OFFSET('Sanitation Data'!$I$11,0,10*ROW('Sanitation Data'!I124)),NA())</f>
        <v>#N/A</v>
      </c>
      <c r="AY130" s="518" t="e">
        <f ca="1">+IF(AND(ISNUMBER(OFFSET('Sanitation Data'!$I$12,0,10*ROW('Sanitation Data'!I124))),'Data Summary'!DN130="Yes"),OFFSET('Sanitation Data'!$I$12,0,10*ROW('Sanitation Data'!I124)),NA())</f>
        <v>#N/A</v>
      </c>
      <c r="AZ130" s="519" t="e">
        <f ca="1">+IF(AND(ISNUMBER(OFFSET('Hygiene Data'!$D$5,0,10*ROW('Hygiene Data'!D124))),'Data Summary'!DO130="Yes"),OFFSET('Hygiene Data'!$D$5,0,10*ROW('Hygiene Data'!D124)),NA())</f>
        <v>#N/A</v>
      </c>
      <c r="BA130" s="519" t="e">
        <f ca="1">+IF(AND(ISNUMBER(OFFSET('Hygiene Data'!$D$7,0,10*ROW('Hygiene Data'!D124))),'Data Summary'!DP130="Yes"),OFFSET('Hygiene Data'!$D$7,0,10*ROW('Hygiene Data'!D124)),NA())</f>
        <v>#N/A</v>
      </c>
      <c r="BB130" s="519" t="e">
        <f ca="1">+IF(AND(ISNUMBER(OFFSET('Hygiene Data'!$D$9,0,10*ROW('Hygiene Data'!D124))),'Data Summary'!DQ130="Yes"),OFFSET('Hygiene Data'!$D$9,0,10*ROW('Hygiene Data'!D124)),NA())</f>
        <v>#N/A</v>
      </c>
      <c r="BC130" s="519" t="e">
        <f ca="1">+IF(AND(ISNUMBER(OFFSET('Hygiene Data'!$E$5,0,10*ROW('Hygiene Data'!E124))),'Data Summary'!DR130="Yes"),OFFSET('Hygiene Data'!$E$5,0,10*ROW('Hygiene Data'!E124)),NA())</f>
        <v>#N/A</v>
      </c>
      <c r="BD130" s="519" t="e">
        <f ca="1">+IF(AND(ISNUMBER(OFFSET('Hygiene Data'!$E$7,0,10*ROW('Hygiene Data'!E124))),'Data Summary'!DS130="Yes"),OFFSET('Hygiene Data'!$E$7,0,10*ROW('Hygiene Data'!E124)),NA())</f>
        <v>#N/A</v>
      </c>
      <c r="BE130" s="519" t="e">
        <f ca="1">+IF(AND(ISNUMBER(OFFSET('Hygiene Data'!$E$9,0,10*ROW('Hygiene Data'!E124))),'Data Summary'!DT130="Yes"),OFFSET('Hygiene Data'!$E$9,0,10*ROW('Hygiene Data'!E124)),NA())</f>
        <v>#N/A</v>
      </c>
      <c r="BF130" s="519" t="e">
        <f ca="1">+IF(AND(ISNUMBER(OFFSET('Hygiene Data'!$F$5,0,10*ROW('Hygiene Data'!F124))),'Data Summary'!DU130="Yes"),OFFSET('Hygiene Data'!$F$5,0,10*ROW('Hygiene Data'!F124)),NA())</f>
        <v>#N/A</v>
      </c>
      <c r="BG130" s="519" t="e">
        <f ca="1">+IF(AND(ISNUMBER(OFFSET('Hygiene Data'!$F$7,0,10*ROW('Hygiene Data'!F124))),'Data Summary'!DV130="Yes"),OFFSET('Hygiene Data'!$F$7,0,10*ROW('Hygiene Data'!F124)),NA())</f>
        <v>#N/A</v>
      </c>
      <c r="BH130" s="519" t="e">
        <f ca="1">+IF(AND(ISNUMBER(OFFSET('Hygiene Data'!$F$9,0,10*ROW('Hygiene Data'!F124))),'Data Summary'!DW130="Yes"),OFFSET('Hygiene Data'!$F$9,0,10*ROW('Hygiene Data'!F124)),NA())</f>
        <v>#N/A</v>
      </c>
      <c r="BI130" s="519" t="e">
        <f ca="1">+IF(AND(ISNUMBER(OFFSET('Hygiene Data'!$G$5,0,10*ROW('Hygiene Data'!G124))),'Data Summary'!DX130="Yes"),OFFSET('Hygiene Data'!$G$5,0,10*ROW('Hygiene Data'!G124)),NA())</f>
        <v>#N/A</v>
      </c>
      <c r="BJ130" s="519" t="e">
        <f ca="1">+IF(AND(ISNUMBER(OFFSET('Hygiene Data'!$G$7,0,10*ROW('Hygiene Data'!G124))),'Data Summary'!DY130="Yes"),OFFSET('Hygiene Data'!$G$7,0,10*ROW('Hygiene Data'!G124)),NA())</f>
        <v>#N/A</v>
      </c>
      <c r="BK130" s="519" t="e">
        <f ca="1">+IF(AND(ISNUMBER(OFFSET('Hygiene Data'!$G$9,0,10*ROW('Hygiene Data'!G124))),'Data Summary'!DZ130="Yes"),OFFSET('Hygiene Data'!$G$9,0,10*ROW('Hygiene Data'!G124)),NA())</f>
        <v>#N/A</v>
      </c>
      <c r="BL130" s="519" t="e">
        <f ca="1">+IF(AND(ISNUMBER(OFFSET('Hygiene Data'!$H$5,0,10*ROW('Hygiene Data'!H124))),'Data Summary'!EA130="Yes"),OFFSET('Hygiene Data'!$H$5,0,10*ROW('Hygiene Data'!H124)),NA())</f>
        <v>#N/A</v>
      </c>
      <c r="BM130" s="519" t="e">
        <f ca="1">+IF(AND(ISNUMBER(OFFSET('Hygiene Data'!$H$7,0,10*ROW('Hygiene Data'!H124))),'Data Summary'!EB130="Yes"),OFFSET('Hygiene Data'!$H$7,0,10*ROW('Hygiene Data'!H124)),NA())</f>
        <v>#N/A</v>
      </c>
      <c r="BN130" s="519" t="e">
        <f ca="1">+IF(AND(ISNUMBER(OFFSET('Hygiene Data'!$H$9,0,10*ROW('Hygiene Data'!H124))),'Data Summary'!EC130="Yes"),OFFSET('Hygiene Data'!$H$9,0,10*ROW('Hygiene Data'!H124)),NA())</f>
        <v>#N/A</v>
      </c>
      <c r="BO130" s="519" t="e">
        <f ca="1">+IF(AND(ISNUMBER(OFFSET('Hygiene Data'!$I$5,0,10*ROW('Hygiene Data'!I124))),'Data Summary'!ED130="Yes"),OFFSET('Hygiene Data'!$I$5,0,10*ROW('Hygiene Data'!I124)),NA())</f>
        <v>#N/A</v>
      </c>
      <c r="BP130" s="519" t="e">
        <f ca="1">+IF(AND(ISNUMBER(OFFSET('Hygiene Data'!$I$7,0,10*ROW('Hygiene Data'!I124))),'Data Summary'!EE130="Yes"),OFFSET('Hygiene Data'!$I$7,0,10*ROW('Hygiene Data'!I124)),NA())</f>
        <v>#N/A</v>
      </c>
      <c r="BQ130" s="519" t="e">
        <f ca="1">+IF(AND(ISNUMBER(OFFSET('Hygiene Data'!$I$9,0,10*ROW('Hygiene Data'!I124))),'Data Summary'!EF130="Yes"),OFFSET('Hygiene Data'!$I$9,0,10*ROW('Hygiene Data'!I124)),NA())</f>
        <v>#N/A</v>
      </c>
    </row>
    <row r="131" spans="1:69" x14ac:dyDescent="0.25">
      <c r="A131" s="515" t="e">
        <f ca="1">+RIGHT('Data Summary'!A131,LEN('Data Summary'!A131)-9)</f>
        <v>#VALUE!</v>
      </c>
      <c r="B131" s="489" t="str">
        <f ca="1">+IF(ISTEXT('Data Summary'!B131),'Data Summary'!B131,"")</f>
        <v/>
      </c>
      <c r="C131" s="516" t="e">
        <f ca="1">+VALUE('Data Summary'!C131)</f>
        <v>#VALUE!</v>
      </c>
      <c r="D131" s="517" t="e">
        <f ca="1">+IF(AND(ISNUMBER(OFFSET('Water Data'!$D$4,0,10*ROW('Water Data'!D125))),'Data Summary'!BS131="Yes"),100-OFFSET('Water Data'!$D$4,0,10*ROW('Water Data'!D125)),NA())</f>
        <v>#N/A</v>
      </c>
      <c r="E131" s="517" t="e">
        <f ca="1">+IF(AND(ISNUMBER(OFFSET('Water Data'!$D$6,0,10*ROW('Water Data'!D125))),'Data Summary'!BT131="Yes"),OFFSET('Water Data'!$D$6,0,10*ROW('Water Data'!D125)),NA())</f>
        <v>#N/A</v>
      </c>
      <c r="F131" s="517" t="e">
        <f ca="1">+IF(AND(ISNUMBER(OFFSET('Water Data'!$D$9,0,10*ROW('Water Data'!D125))),'Data Summary'!BU131="Yes"),OFFSET('Water Data'!$D$9,0,10*ROW('Water Data'!D125)),NA())</f>
        <v>#N/A</v>
      </c>
      <c r="G131" s="517" t="e">
        <f ca="1">+IF(AND(ISNUMBER(OFFSET('Water Data'!$E$4,0,10*ROW('Water Data'!E125))),'Data Summary'!BV131="Yes"),100-OFFSET('Water Data'!$E$4,0,10*ROW('Water Data'!E125)),NA())</f>
        <v>#N/A</v>
      </c>
      <c r="H131" s="517" t="e">
        <f ca="1">+IF(AND(ISNUMBER(OFFSET('Water Data'!$E$6,0,10*ROW('Water Data'!E125))),'Data Summary'!BW131="Yes"),OFFSET('Water Data'!$E$6,0,10*ROW('Water Data'!E125)),NA())</f>
        <v>#N/A</v>
      </c>
      <c r="I131" s="517" t="e">
        <f ca="1">+IF(AND(ISNUMBER(OFFSET('Water Data'!$E$9,0,10*ROW('Water Data'!E125))),'Data Summary'!BX131="Yes"),OFFSET('Water Data'!$E$9,0,10*ROW('Water Data'!E125)),NA())</f>
        <v>#N/A</v>
      </c>
      <c r="J131" s="517" t="e">
        <f ca="1">+IF(AND(ISNUMBER(OFFSET('Water Data'!$F$4,0,10*ROW('Water Data'!F125))),'Data Summary'!BY131="Yes"),100-OFFSET('Water Data'!$F$4,0,10*ROW('Water Data'!F125)),NA())</f>
        <v>#N/A</v>
      </c>
      <c r="K131" s="517" t="e">
        <f ca="1">+IF(AND(ISNUMBER(OFFSET('Water Data'!$F$6,0,10*ROW('Water Data'!F125))),'Data Summary'!BZ131="Yes"),OFFSET('Water Data'!$F$6,0,10*ROW('Water Data'!F125)),NA())</f>
        <v>#N/A</v>
      </c>
      <c r="L131" s="517" t="e">
        <f ca="1">+IF(AND(ISNUMBER(OFFSET('Water Data'!$F$9,0,10*ROW('Water Data'!F125))),'Data Summary'!CA131="Yes"),OFFSET('Water Data'!$F$9,0,10*ROW('Water Data'!F125)),NA())</f>
        <v>#N/A</v>
      </c>
      <c r="M131" s="517" t="e">
        <f ca="1">+IF(AND(ISNUMBER(OFFSET('Water Data'!$G$4,0,10*ROW('Water Data'!G125))),'Data Summary'!CB131="Yes"),100-OFFSET('Water Data'!$G$4,0,10*ROW('Water Data'!G125)),NA())</f>
        <v>#N/A</v>
      </c>
      <c r="N131" s="517" t="e">
        <f ca="1">+IF(AND(ISNUMBER(OFFSET('Water Data'!$G$6,0,10*ROW('Water Data'!G125))),'Data Summary'!CC131="Yes"),OFFSET('Water Data'!$G$6,0,10*ROW('Water Data'!G125)),NA())</f>
        <v>#N/A</v>
      </c>
      <c r="O131" s="517" t="e">
        <f ca="1">+IF(AND(ISNUMBER(OFFSET('Water Data'!$G$9,0,10*ROW('Water Data'!G125))),'Data Summary'!CD131="Yes"),OFFSET('Water Data'!$G$9,0,10*ROW('Water Data'!G125)),NA())</f>
        <v>#N/A</v>
      </c>
      <c r="P131" s="517" t="e">
        <f ca="1">+IF(AND(ISNUMBER(OFFSET('Water Data'!$H$4,0,10*ROW('Water Data'!H125))),'Data Summary'!CE131="Yes"),100-OFFSET('Water Data'!$H$4,0,10*ROW('Water Data'!H125)),NA())</f>
        <v>#N/A</v>
      </c>
      <c r="Q131" s="517" t="e">
        <f ca="1">+IF(AND(ISNUMBER(OFFSET('Water Data'!$H$6,0,10*ROW('Water Data'!H125))),'Data Summary'!CF131="Yes"),OFFSET('Water Data'!$H$6,0,10*ROW('Water Data'!H125)),NA())</f>
        <v>#N/A</v>
      </c>
      <c r="R131" s="517" t="e">
        <f ca="1">+IF(AND(ISNUMBER(OFFSET('Water Data'!$H$9,0,10*ROW('Water Data'!H125))),'Data Summary'!CG131="Yes"),OFFSET('Water Data'!$H$9,0,10*ROW('Water Data'!H125)),NA())</f>
        <v>#N/A</v>
      </c>
      <c r="S131" s="517" t="e">
        <f ca="1">+IF(AND(ISNUMBER(OFFSET('Water Data'!$I$4,0,10*ROW('Water Data'!I125))),'Data Summary'!CH131="Yes"),100-OFFSET('Water Data'!$I$4,0,10*ROW('Water Data'!I125)),NA())</f>
        <v>#N/A</v>
      </c>
      <c r="T131" s="517" t="e">
        <f ca="1">+IF(AND(ISNUMBER(OFFSET('Water Data'!$I$6,0,10*ROW('Water Data'!I125))),'Data Summary'!CI131="Yes"),OFFSET('Water Data'!$I$6,0,10*ROW('Water Data'!I125)),NA())</f>
        <v>#N/A</v>
      </c>
      <c r="U131" s="517" t="e">
        <f ca="1">+IF(AND(ISNUMBER(OFFSET('Water Data'!$I$9,0,10*ROW('Water Data'!I125))),'Data Summary'!CJ131="Yes"),OFFSET('Water Data'!$I$9,0,10*ROW('Water Data'!I125)),NA())</f>
        <v>#N/A</v>
      </c>
      <c r="V131" s="518" t="e">
        <f ca="1">+IF(AND(ISNUMBER(OFFSET('Sanitation Data'!$D$4,0,10*ROW('Sanitation Data'!D125))),'Data Summary'!CK131="Yes"),100-OFFSET('Sanitation Data'!$D$4,0,10*ROW('Sanitation Data'!D125)),NA())</f>
        <v>#N/A</v>
      </c>
      <c r="W131" s="518" t="e">
        <f ca="1">+IF(AND(ISNUMBER(OFFSET('Sanitation Data'!$D$6,0,10*ROW('Sanitation Data'!D125))),'Data Summary'!CL131="Yes"),OFFSET('Sanitation Data'!$D$6,0,10*ROW('Sanitation Data'!D125)),NA())</f>
        <v>#N/A</v>
      </c>
      <c r="X131" s="518" t="e">
        <f ca="1">+IF(AND(ISNUMBER(OFFSET('Sanitation Data'!$D$10,0,10*ROW('Sanitation Data'!D125))),'Data Summary'!CM131="Yes"),OFFSET('Sanitation Data'!$D$10,0,10*ROW('Sanitation Data'!D125)),NA())</f>
        <v>#N/A</v>
      </c>
      <c r="Y131" s="518" t="e">
        <f ca="1">+IF(AND(ISNUMBER(OFFSET('Sanitation Data'!$D$11,0,10*ROW('Sanitation Data'!D125))),'Data Summary'!CN131="Yes"),OFFSET('Sanitation Data'!$D$11,0,10*ROW('Sanitation Data'!D125)),NA())</f>
        <v>#N/A</v>
      </c>
      <c r="Z131" s="518" t="e">
        <f ca="1">+IF(AND(ISNUMBER(OFFSET('Sanitation Data'!$D$12,0,10*ROW('Sanitation Data'!D125))),'Data Summary'!CO131="Yes"),OFFSET('Sanitation Data'!$D$12,0,10*ROW('Sanitation Data'!D125)),NA())</f>
        <v>#N/A</v>
      </c>
      <c r="AA131" s="518" t="e">
        <f ca="1">+IF(AND(ISNUMBER(OFFSET('Sanitation Data'!$E$4,0,10*ROW('Sanitation Data'!E125))),'Data Summary'!CP131="Yes"),100-OFFSET('Sanitation Data'!$E$4,0,10*ROW('Sanitation Data'!E125)),NA())</f>
        <v>#N/A</v>
      </c>
      <c r="AB131" s="518" t="e">
        <f ca="1">+IF(AND(ISNUMBER(OFFSET('Sanitation Data'!$E$6,0,10*ROW('Sanitation Data'!E125))),'Data Summary'!CQ131="Yes"),OFFSET('Sanitation Data'!$E$6,0,10*ROW('Sanitation Data'!E125)),NA())</f>
        <v>#N/A</v>
      </c>
      <c r="AC131" s="518" t="e">
        <f ca="1">+IF(AND(ISNUMBER(OFFSET('Sanitation Data'!$E$10,0,10*ROW('Sanitation Data'!E125))),'Data Summary'!CR131="Yes"),OFFSET('Sanitation Data'!$E$10,0,10*ROW('Sanitation Data'!E125)),NA())</f>
        <v>#N/A</v>
      </c>
      <c r="AD131" s="518" t="e">
        <f ca="1">+IF(AND(ISNUMBER(OFFSET('Sanitation Data'!$E$11,0,10*ROW('Sanitation Data'!E125))),'Data Summary'!CS131="Yes"),OFFSET('Sanitation Data'!$E$11,0,10*ROW('Sanitation Data'!E125)),NA())</f>
        <v>#N/A</v>
      </c>
      <c r="AE131" s="518" t="e">
        <f ca="1">+IF(AND(ISNUMBER(OFFSET('Sanitation Data'!$E$12,0,10*ROW('Sanitation Data'!E125))),'Data Summary'!CT131="Yes"),OFFSET('Sanitation Data'!$E$12,0,10*ROW('Sanitation Data'!E125)),NA())</f>
        <v>#N/A</v>
      </c>
      <c r="AF131" s="518" t="e">
        <f ca="1">+IF(AND(ISNUMBER(OFFSET('Sanitation Data'!$F$4,0,10*ROW('Sanitation Data'!F125))),'Data Summary'!CU131="Yes"),100-OFFSET('Sanitation Data'!$F$4,0,10*ROW('Sanitation Data'!F125)),NA())</f>
        <v>#N/A</v>
      </c>
      <c r="AG131" s="518" t="e">
        <f ca="1">+IF(AND(ISNUMBER(OFFSET('Sanitation Data'!$F$6,0,10*ROW('Sanitation Data'!F125))),'Data Summary'!CV131="Yes"),OFFSET('Sanitation Data'!$F$6,0,10*ROW('Sanitation Data'!F125)),NA())</f>
        <v>#N/A</v>
      </c>
      <c r="AH131" s="518" t="e">
        <f ca="1">+IF(AND(ISNUMBER(OFFSET('Sanitation Data'!$F$10,0,10*ROW('Sanitation Data'!F125))),'Data Summary'!CW131="Yes"),OFFSET('Sanitation Data'!$F$10,0,10*ROW('Sanitation Data'!F125)),NA())</f>
        <v>#N/A</v>
      </c>
      <c r="AI131" s="518" t="e">
        <f ca="1">+IF(AND(ISNUMBER(OFFSET('Sanitation Data'!$F$11,0,10*ROW('Sanitation Data'!F125))),'Data Summary'!CX131="Yes"),OFFSET('Sanitation Data'!$F$11,0,10*ROW('Sanitation Data'!F125)),NA())</f>
        <v>#N/A</v>
      </c>
      <c r="AJ131" s="518" t="e">
        <f ca="1">+IF(AND(ISNUMBER(OFFSET('Sanitation Data'!$F$12,0,10*ROW('Sanitation Data'!F125))),'Data Summary'!CY131="Yes"),OFFSET('Sanitation Data'!$F$12,0,10*ROW('Sanitation Data'!F125)),NA())</f>
        <v>#N/A</v>
      </c>
      <c r="AK131" s="518" t="e">
        <f ca="1">+IF(AND(ISNUMBER(OFFSET('Sanitation Data'!$G$4,0,10*ROW('Sanitation Data'!G125))),'Data Summary'!CZ131="Yes"),100-OFFSET('Sanitation Data'!$G$4,0,10*ROW('Sanitation Data'!G125)),NA())</f>
        <v>#N/A</v>
      </c>
      <c r="AL131" s="518" t="e">
        <f ca="1">+IF(AND(ISNUMBER(OFFSET('Sanitation Data'!$G$6,0,10*ROW('Sanitation Data'!G125))),'Data Summary'!DA131="Yes"),OFFSET('Sanitation Data'!$G$6,0,10*ROW('Sanitation Data'!G125)),NA())</f>
        <v>#N/A</v>
      </c>
      <c r="AM131" s="518" t="e">
        <f ca="1">+IF(AND(ISNUMBER(OFFSET('Sanitation Data'!$G$10,0,10*ROW('Sanitation Data'!G125))),'Data Summary'!DB131="Yes"),OFFSET('Sanitation Data'!$G$10,0,10*ROW('Sanitation Data'!G125)),NA())</f>
        <v>#N/A</v>
      </c>
      <c r="AN131" s="518" t="e">
        <f ca="1">+IF(AND(ISNUMBER(OFFSET('Sanitation Data'!$G$11,0,10*ROW('Sanitation Data'!G125))),'Data Summary'!DC131="Yes"),OFFSET('Sanitation Data'!$G$11,0,10*ROW('Sanitation Data'!G125)),NA())</f>
        <v>#N/A</v>
      </c>
      <c r="AO131" s="518" t="e">
        <f ca="1">+IF(AND(ISNUMBER(OFFSET('Sanitation Data'!$G$12,0,10*ROW('Sanitation Data'!G125))),'Data Summary'!DD131="Yes"),OFFSET('Sanitation Data'!$G$12,0,10*ROW('Sanitation Data'!G125)),NA())</f>
        <v>#N/A</v>
      </c>
      <c r="AP131" s="518" t="e">
        <f ca="1">+IF(AND(ISNUMBER(OFFSET('Sanitation Data'!$H$4,0,10*ROW('Sanitation Data'!H125))),'Data Summary'!DE131="Yes"),100-OFFSET('Sanitation Data'!$H$4,0,10*ROW('Sanitation Data'!H125)),NA())</f>
        <v>#N/A</v>
      </c>
      <c r="AQ131" s="518" t="e">
        <f ca="1">+IF(AND(ISNUMBER(OFFSET('Sanitation Data'!$H$6,0,10*ROW('Sanitation Data'!H125))),'Data Summary'!DF131="Yes"),OFFSET('Sanitation Data'!$H$6,0,10*ROW('Sanitation Data'!H125)),NA())</f>
        <v>#N/A</v>
      </c>
      <c r="AR131" s="518" t="e">
        <f ca="1">+IF(AND(ISNUMBER(OFFSET('Sanitation Data'!$H$10,0,10*ROW('Sanitation Data'!H125))),'Data Summary'!DG131="Yes"),OFFSET('Sanitation Data'!$H$10,0,10*ROW('Sanitation Data'!H125)),NA())</f>
        <v>#N/A</v>
      </c>
      <c r="AS131" s="518" t="e">
        <f ca="1">+IF(AND(ISNUMBER(OFFSET('Sanitation Data'!$H$11,0,10*ROW('Sanitation Data'!H125))),'Data Summary'!DH131="Yes"),OFFSET('Sanitation Data'!$H$11,0,10*ROW('Sanitation Data'!H125)),NA())</f>
        <v>#N/A</v>
      </c>
      <c r="AT131" s="518" t="e">
        <f ca="1">+IF(AND(ISNUMBER(OFFSET('Sanitation Data'!$H$12,0,10*ROW('Sanitation Data'!H125))),'Data Summary'!DI131="Yes"),OFFSET('Sanitation Data'!$H$12,0,10*ROW('Sanitation Data'!H125)),NA())</f>
        <v>#N/A</v>
      </c>
      <c r="AU131" s="518" t="e">
        <f ca="1">+IF(AND(ISNUMBER(OFFSET('Sanitation Data'!$I$4,0,10*ROW('Sanitation Data'!I125))),'Data Summary'!DJ131="Yes"),100-OFFSET('Sanitation Data'!$I$4,0,10*ROW('Sanitation Data'!I125)),NA())</f>
        <v>#N/A</v>
      </c>
      <c r="AV131" s="518" t="e">
        <f ca="1">+IF(AND(ISNUMBER(OFFSET('Sanitation Data'!$I$6,0,10*ROW('Sanitation Data'!I125))),'Data Summary'!DK131="Yes"),OFFSET('Sanitation Data'!$I$6,0,10*ROW('Sanitation Data'!I125)),NA())</f>
        <v>#N/A</v>
      </c>
      <c r="AW131" s="518" t="e">
        <f ca="1">+IF(AND(ISNUMBER(OFFSET('Sanitation Data'!$I$10,0,10*ROW('Sanitation Data'!I125))),'Data Summary'!DL131="Yes"),OFFSET('Sanitation Data'!$I$10,0,10*ROW('Sanitation Data'!I125)),NA())</f>
        <v>#N/A</v>
      </c>
      <c r="AX131" s="518" t="e">
        <f ca="1">+IF(AND(ISNUMBER(OFFSET('Sanitation Data'!$I$11,0,10*ROW('Sanitation Data'!I125))),'Data Summary'!DM131="Yes"),OFFSET('Sanitation Data'!$I$11,0,10*ROW('Sanitation Data'!I125)),NA())</f>
        <v>#N/A</v>
      </c>
      <c r="AY131" s="518" t="e">
        <f ca="1">+IF(AND(ISNUMBER(OFFSET('Sanitation Data'!$I$12,0,10*ROW('Sanitation Data'!I125))),'Data Summary'!DN131="Yes"),OFFSET('Sanitation Data'!$I$12,0,10*ROW('Sanitation Data'!I125)),NA())</f>
        <v>#N/A</v>
      </c>
      <c r="AZ131" s="519" t="e">
        <f ca="1">+IF(AND(ISNUMBER(OFFSET('Hygiene Data'!$D$5,0,10*ROW('Hygiene Data'!D125))),'Data Summary'!DO131="Yes"),OFFSET('Hygiene Data'!$D$5,0,10*ROW('Hygiene Data'!D125)),NA())</f>
        <v>#N/A</v>
      </c>
      <c r="BA131" s="519" t="e">
        <f ca="1">+IF(AND(ISNUMBER(OFFSET('Hygiene Data'!$D$7,0,10*ROW('Hygiene Data'!D125))),'Data Summary'!DP131="Yes"),OFFSET('Hygiene Data'!$D$7,0,10*ROW('Hygiene Data'!D125)),NA())</f>
        <v>#N/A</v>
      </c>
      <c r="BB131" s="519" t="e">
        <f ca="1">+IF(AND(ISNUMBER(OFFSET('Hygiene Data'!$D$9,0,10*ROW('Hygiene Data'!D125))),'Data Summary'!DQ131="Yes"),OFFSET('Hygiene Data'!$D$9,0,10*ROW('Hygiene Data'!D125)),NA())</f>
        <v>#N/A</v>
      </c>
      <c r="BC131" s="519" t="e">
        <f ca="1">+IF(AND(ISNUMBER(OFFSET('Hygiene Data'!$E$5,0,10*ROW('Hygiene Data'!E125))),'Data Summary'!DR131="Yes"),OFFSET('Hygiene Data'!$E$5,0,10*ROW('Hygiene Data'!E125)),NA())</f>
        <v>#N/A</v>
      </c>
      <c r="BD131" s="519" t="e">
        <f ca="1">+IF(AND(ISNUMBER(OFFSET('Hygiene Data'!$E$7,0,10*ROW('Hygiene Data'!E125))),'Data Summary'!DS131="Yes"),OFFSET('Hygiene Data'!$E$7,0,10*ROW('Hygiene Data'!E125)),NA())</f>
        <v>#N/A</v>
      </c>
      <c r="BE131" s="519" t="e">
        <f ca="1">+IF(AND(ISNUMBER(OFFSET('Hygiene Data'!$E$9,0,10*ROW('Hygiene Data'!E125))),'Data Summary'!DT131="Yes"),OFFSET('Hygiene Data'!$E$9,0,10*ROW('Hygiene Data'!E125)),NA())</f>
        <v>#N/A</v>
      </c>
      <c r="BF131" s="519" t="e">
        <f ca="1">+IF(AND(ISNUMBER(OFFSET('Hygiene Data'!$F$5,0,10*ROW('Hygiene Data'!F125))),'Data Summary'!DU131="Yes"),OFFSET('Hygiene Data'!$F$5,0,10*ROW('Hygiene Data'!F125)),NA())</f>
        <v>#N/A</v>
      </c>
      <c r="BG131" s="519" t="e">
        <f ca="1">+IF(AND(ISNUMBER(OFFSET('Hygiene Data'!$F$7,0,10*ROW('Hygiene Data'!F125))),'Data Summary'!DV131="Yes"),OFFSET('Hygiene Data'!$F$7,0,10*ROW('Hygiene Data'!F125)),NA())</f>
        <v>#N/A</v>
      </c>
      <c r="BH131" s="519" t="e">
        <f ca="1">+IF(AND(ISNUMBER(OFFSET('Hygiene Data'!$F$9,0,10*ROW('Hygiene Data'!F125))),'Data Summary'!DW131="Yes"),OFFSET('Hygiene Data'!$F$9,0,10*ROW('Hygiene Data'!F125)),NA())</f>
        <v>#N/A</v>
      </c>
      <c r="BI131" s="519" t="e">
        <f ca="1">+IF(AND(ISNUMBER(OFFSET('Hygiene Data'!$G$5,0,10*ROW('Hygiene Data'!G125))),'Data Summary'!DX131="Yes"),OFFSET('Hygiene Data'!$G$5,0,10*ROW('Hygiene Data'!G125)),NA())</f>
        <v>#N/A</v>
      </c>
      <c r="BJ131" s="519" t="e">
        <f ca="1">+IF(AND(ISNUMBER(OFFSET('Hygiene Data'!$G$7,0,10*ROW('Hygiene Data'!G125))),'Data Summary'!DY131="Yes"),OFFSET('Hygiene Data'!$G$7,0,10*ROW('Hygiene Data'!G125)),NA())</f>
        <v>#N/A</v>
      </c>
      <c r="BK131" s="519" t="e">
        <f ca="1">+IF(AND(ISNUMBER(OFFSET('Hygiene Data'!$G$9,0,10*ROW('Hygiene Data'!G125))),'Data Summary'!DZ131="Yes"),OFFSET('Hygiene Data'!$G$9,0,10*ROW('Hygiene Data'!G125)),NA())</f>
        <v>#N/A</v>
      </c>
      <c r="BL131" s="519" t="e">
        <f ca="1">+IF(AND(ISNUMBER(OFFSET('Hygiene Data'!$H$5,0,10*ROW('Hygiene Data'!H125))),'Data Summary'!EA131="Yes"),OFFSET('Hygiene Data'!$H$5,0,10*ROW('Hygiene Data'!H125)),NA())</f>
        <v>#N/A</v>
      </c>
      <c r="BM131" s="519" t="e">
        <f ca="1">+IF(AND(ISNUMBER(OFFSET('Hygiene Data'!$H$7,0,10*ROW('Hygiene Data'!H125))),'Data Summary'!EB131="Yes"),OFFSET('Hygiene Data'!$H$7,0,10*ROW('Hygiene Data'!H125)),NA())</f>
        <v>#N/A</v>
      </c>
      <c r="BN131" s="519" t="e">
        <f ca="1">+IF(AND(ISNUMBER(OFFSET('Hygiene Data'!$H$9,0,10*ROW('Hygiene Data'!H125))),'Data Summary'!EC131="Yes"),OFFSET('Hygiene Data'!$H$9,0,10*ROW('Hygiene Data'!H125)),NA())</f>
        <v>#N/A</v>
      </c>
      <c r="BO131" s="519" t="e">
        <f ca="1">+IF(AND(ISNUMBER(OFFSET('Hygiene Data'!$I$5,0,10*ROW('Hygiene Data'!I125))),'Data Summary'!ED131="Yes"),OFFSET('Hygiene Data'!$I$5,0,10*ROW('Hygiene Data'!I125)),NA())</f>
        <v>#N/A</v>
      </c>
      <c r="BP131" s="519" t="e">
        <f ca="1">+IF(AND(ISNUMBER(OFFSET('Hygiene Data'!$I$7,0,10*ROW('Hygiene Data'!I125))),'Data Summary'!EE131="Yes"),OFFSET('Hygiene Data'!$I$7,0,10*ROW('Hygiene Data'!I125)),NA())</f>
        <v>#N/A</v>
      </c>
      <c r="BQ131" s="519" t="e">
        <f ca="1">+IF(AND(ISNUMBER(OFFSET('Hygiene Data'!$I$9,0,10*ROW('Hygiene Data'!I125))),'Data Summary'!EF131="Yes"),OFFSET('Hygiene Data'!$I$9,0,10*ROW('Hygiene Data'!I125)),NA())</f>
        <v>#N/A</v>
      </c>
    </row>
    <row r="132" spans="1:69" x14ac:dyDescent="0.25">
      <c r="A132" s="515" t="e">
        <f ca="1">+RIGHT('Data Summary'!A132,LEN('Data Summary'!A132)-9)</f>
        <v>#VALUE!</v>
      </c>
      <c r="B132" s="489" t="str">
        <f ca="1">+IF(ISTEXT('Data Summary'!B132),'Data Summary'!B132,"")</f>
        <v/>
      </c>
      <c r="C132" s="516" t="e">
        <f ca="1">+VALUE('Data Summary'!C132)</f>
        <v>#VALUE!</v>
      </c>
      <c r="D132" s="517" t="e">
        <f ca="1">+IF(AND(ISNUMBER(OFFSET('Water Data'!$D$4,0,10*ROW('Water Data'!D126))),'Data Summary'!BS132="Yes"),100-OFFSET('Water Data'!$D$4,0,10*ROW('Water Data'!D126)),NA())</f>
        <v>#N/A</v>
      </c>
      <c r="E132" s="517" t="e">
        <f ca="1">+IF(AND(ISNUMBER(OFFSET('Water Data'!$D$6,0,10*ROW('Water Data'!D126))),'Data Summary'!BT132="Yes"),OFFSET('Water Data'!$D$6,0,10*ROW('Water Data'!D126)),NA())</f>
        <v>#N/A</v>
      </c>
      <c r="F132" s="517" t="e">
        <f ca="1">+IF(AND(ISNUMBER(OFFSET('Water Data'!$D$9,0,10*ROW('Water Data'!D126))),'Data Summary'!BU132="Yes"),OFFSET('Water Data'!$D$9,0,10*ROW('Water Data'!D126)),NA())</f>
        <v>#N/A</v>
      </c>
      <c r="G132" s="517" t="e">
        <f ca="1">+IF(AND(ISNUMBER(OFFSET('Water Data'!$E$4,0,10*ROW('Water Data'!E126))),'Data Summary'!BV132="Yes"),100-OFFSET('Water Data'!$E$4,0,10*ROW('Water Data'!E126)),NA())</f>
        <v>#N/A</v>
      </c>
      <c r="H132" s="517" t="e">
        <f ca="1">+IF(AND(ISNUMBER(OFFSET('Water Data'!$E$6,0,10*ROW('Water Data'!E126))),'Data Summary'!BW132="Yes"),OFFSET('Water Data'!$E$6,0,10*ROW('Water Data'!E126)),NA())</f>
        <v>#N/A</v>
      </c>
      <c r="I132" s="517" t="e">
        <f ca="1">+IF(AND(ISNUMBER(OFFSET('Water Data'!$E$9,0,10*ROW('Water Data'!E126))),'Data Summary'!BX132="Yes"),OFFSET('Water Data'!$E$9,0,10*ROW('Water Data'!E126)),NA())</f>
        <v>#N/A</v>
      </c>
      <c r="J132" s="517" t="e">
        <f ca="1">+IF(AND(ISNUMBER(OFFSET('Water Data'!$F$4,0,10*ROW('Water Data'!F126))),'Data Summary'!BY132="Yes"),100-OFFSET('Water Data'!$F$4,0,10*ROW('Water Data'!F126)),NA())</f>
        <v>#N/A</v>
      </c>
      <c r="K132" s="517" t="e">
        <f ca="1">+IF(AND(ISNUMBER(OFFSET('Water Data'!$F$6,0,10*ROW('Water Data'!F126))),'Data Summary'!BZ132="Yes"),OFFSET('Water Data'!$F$6,0,10*ROW('Water Data'!F126)),NA())</f>
        <v>#N/A</v>
      </c>
      <c r="L132" s="517" t="e">
        <f ca="1">+IF(AND(ISNUMBER(OFFSET('Water Data'!$F$9,0,10*ROW('Water Data'!F126))),'Data Summary'!CA132="Yes"),OFFSET('Water Data'!$F$9,0,10*ROW('Water Data'!F126)),NA())</f>
        <v>#N/A</v>
      </c>
      <c r="M132" s="517" t="e">
        <f ca="1">+IF(AND(ISNUMBER(OFFSET('Water Data'!$G$4,0,10*ROW('Water Data'!G126))),'Data Summary'!CB132="Yes"),100-OFFSET('Water Data'!$G$4,0,10*ROW('Water Data'!G126)),NA())</f>
        <v>#N/A</v>
      </c>
      <c r="N132" s="517" t="e">
        <f ca="1">+IF(AND(ISNUMBER(OFFSET('Water Data'!$G$6,0,10*ROW('Water Data'!G126))),'Data Summary'!CC132="Yes"),OFFSET('Water Data'!$G$6,0,10*ROW('Water Data'!G126)),NA())</f>
        <v>#N/A</v>
      </c>
      <c r="O132" s="517" t="e">
        <f ca="1">+IF(AND(ISNUMBER(OFFSET('Water Data'!$G$9,0,10*ROW('Water Data'!G126))),'Data Summary'!CD132="Yes"),OFFSET('Water Data'!$G$9,0,10*ROW('Water Data'!G126)),NA())</f>
        <v>#N/A</v>
      </c>
      <c r="P132" s="517" t="e">
        <f ca="1">+IF(AND(ISNUMBER(OFFSET('Water Data'!$H$4,0,10*ROW('Water Data'!H126))),'Data Summary'!CE132="Yes"),100-OFFSET('Water Data'!$H$4,0,10*ROW('Water Data'!H126)),NA())</f>
        <v>#N/A</v>
      </c>
      <c r="Q132" s="517" t="e">
        <f ca="1">+IF(AND(ISNUMBER(OFFSET('Water Data'!$H$6,0,10*ROW('Water Data'!H126))),'Data Summary'!CF132="Yes"),OFFSET('Water Data'!$H$6,0,10*ROW('Water Data'!H126)),NA())</f>
        <v>#N/A</v>
      </c>
      <c r="R132" s="517" t="e">
        <f ca="1">+IF(AND(ISNUMBER(OFFSET('Water Data'!$H$9,0,10*ROW('Water Data'!H126))),'Data Summary'!CG132="Yes"),OFFSET('Water Data'!$H$9,0,10*ROW('Water Data'!H126)),NA())</f>
        <v>#N/A</v>
      </c>
      <c r="S132" s="517" t="e">
        <f ca="1">+IF(AND(ISNUMBER(OFFSET('Water Data'!$I$4,0,10*ROW('Water Data'!I126))),'Data Summary'!CH132="Yes"),100-OFFSET('Water Data'!$I$4,0,10*ROW('Water Data'!I126)),NA())</f>
        <v>#N/A</v>
      </c>
      <c r="T132" s="517" t="e">
        <f ca="1">+IF(AND(ISNUMBER(OFFSET('Water Data'!$I$6,0,10*ROW('Water Data'!I126))),'Data Summary'!CI132="Yes"),OFFSET('Water Data'!$I$6,0,10*ROW('Water Data'!I126)),NA())</f>
        <v>#N/A</v>
      </c>
      <c r="U132" s="517" t="e">
        <f ca="1">+IF(AND(ISNUMBER(OFFSET('Water Data'!$I$9,0,10*ROW('Water Data'!I126))),'Data Summary'!CJ132="Yes"),OFFSET('Water Data'!$I$9,0,10*ROW('Water Data'!I126)),NA())</f>
        <v>#N/A</v>
      </c>
      <c r="V132" s="518" t="e">
        <f ca="1">+IF(AND(ISNUMBER(OFFSET('Sanitation Data'!$D$4,0,10*ROW('Sanitation Data'!D126))),'Data Summary'!CK132="Yes"),100-OFFSET('Sanitation Data'!$D$4,0,10*ROW('Sanitation Data'!D126)),NA())</f>
        <v>#N/A</v>
      </c>
      <c r="W132" s="518" t="e">
        <f ca="1">+IF(AND(ISNUMBER(OFFSET('Sanitation Data'!$D$6,0,10*ROW('Sanitation Data'!D126))),'Data Summary'!CL132="Yes"),OFFSET('Sanitation Data'!$D$6,0,10*ROW('Sanitation Data'!D126)),NA())</f>
        <v>#N/A</v>
      </c>
      <c r="X132" s="518" t="e">
        <f ca="1">+IF(AND(ISNUMBER(OFFSET('Sanitation Data'!$D$10,0,10*ROW('Sanitation Data'!D126))),'Data Summary'!CM132="Yes"),OFFSET('Sanitation Data'!$D$10,0,10*ROW('Sanitation Data'!D126)),NA())</f>
        <v>#N/A</v>
      </c>
      <c r="Y132" s="518" t="e">
        <f ca="1">+IF(AND(ISNUMBER(OFFSET('Sanitation Data'!$D$11,0,10*ROW('Sanitation Data'!D126))),'Data Summary'!CN132="Yes"),OFFSET('Sanitation Data'!$D$11,0,10*ROW('Sanitation Data'!D126)),NA())</f>
        <v>#N/A</v>
      </c>
      <c r="Z132" s="518" t="e">
        <f ca="1">+IF(AND(ISNUMBER(OFFSET('Sanitation Data'!$D$12,0,10*ROW('Sanitation Data'!D126))),'Data Summary'!CO132="Yes"),OFFSET('Sanitation Data'!$D$12,0,10*ROW('Sanitation Data'!D126)),NA())</f>
        <v>#N/A</v>
      </c>
      <c r="AA132" s="518" t="e">
        <f ca="1">+IF(AND(ISNUMBER(OFFSET('Sanitation Data'!$E$4,0,10*ROW('Sanitation Data'!E126))),'Data Summary'!CP132="Yes"),100-OFFSET('Sanitation Data'!$E$4,0,10*ROW('Sanitation Data'!E126)),NA())</f>
        <v>#N/A</v>
      </c>
      <c r="AB132" s="518" t="e">
        <f ca="1">+IF(AND(ISNUMBER(OFFSET('Sanitation Data'!$E$6,0,10*ROW('Sanitation Data'!E126))),'Data Summary'!CQ132="Yes"),OFFSET('Sanitation Data'!$E$6,0,10*ROW('Sanitation Data'!E126)),NA())</f>
        <v>#N/A</v>
      </c>
      <c r="AC132" s="518" t="e">
        <f ca="1">+IF(AND(ISNUMBER(OFFSET('Sanitation Data'!$E$10,0,10*ROW('Sanitation Data'!E126))),'Data Summary'!CR132="Yes"),OFFSET('Sanitation Data'!$E$10,0,10*ROW('Sanitation Data'!E126)),NA())</f>
        <v>#N/A</v>
      </c>
      <c r="AD132" s="518" t="e">
        <f ca="1">+IF(AND(ISNUMBER(OFFSET('Sanitation Data'!$E$11,0,10*ROW('Sanitation Data'!E126))),'Data Summary'!CS132="Yes"),OFFSET('Sanitation Data'!$E$11,0,10*ROW('Sanitation Data'!E126)),NA())</f>
        <v>#N/A</v>
      </c>
      <c r="AE132" s="518" t="e">
        <f ca="1">+IF(AND(ISNUMBER(OFFSET('Sanitation Data'!$E$12,0,10*ROW('Sanitation Data'!E126))),'Data Summary'!CT132="Yes"),OFFSET('Sanitation Data'!$E$12,0,10*ROW('Sanitation Data'!E126)),NA())</f>
        <v>#N/A</v>
      </c>
      <c r="AF132" s="518" t="e">
        <f ca="1">+IF(AND(ISNUMBER(OFFSET('Sanitation Data'!$F$4,0,10*ROW('Sanitation Data'!F126))),'Data Summary'!CU132="Yes"),100-OFFSET('Sanitation Data'!$F$4,0,10*ROW('Sanitation Data'!F126)),NA())</f>
        <v>#N/A</v>
      </c>
      <c r="AG132" s="518" t="e">
        <f ca="1">+IF(AND(ISNUMBER(OFFSET('Sanitation Data'!$F$6,0,10*ROW('Sanitation Data'!F126))),'Data Summary'!CV132="Yes"),OFFSET('Sanitation Data'!$F$6,0,10*ROW('Sanitation Data'!F126)),NA())</f>
        <v>#N/A</v>
      </c>
      <c r="AH132" s="518" t="e">
        <f ca="1">+IF(AND(ISNUMBER(OFFSET('Sanitation Data'!$F$10,0,10*ROW('Sanitation Data'!F126))),'Data Summary'!CW132="Yes"),OFFSET('Sanitation Data'!$F$10,0,10*ROW('Sanitation Data'!F126)),NA())</f>
        <v>#N/A</v>
      </c>
      <c r="AI132" s="518" t="e">
        <f ca="1">+IF(AND(ISNUMBER(OFFSET('Sanitation Data'!$F$11,0,10*ROW('Sanitation Data'!F126))),'Data Summary'!CX132="Yes"),OFFSET('Sanitation Data'!$F$11,0,10*ROW('Sanitation Data'!F126)),NA())</f>
        <v>#N/A</v>
      </c>
      <c r="AJ132" s="518" t="e">
        <f ca="1">+IF(AND(ISNUMBER(OFFSET('Sanitation Data'!$F$12,0,10*ROW('Sanitation Data'!F126))),'Data Summary'!CY132="Yes"),OFFSET('Sanitation Data'!$F$12,0,10*ROW('Sanitation Data'!F126)),NA())</f>
        <v>#N/A</v>
      </c>
      <c r="AK132" s="518" t="e">
        <f ca="1">+IF(AND(ISNUMBER(OFFSET('Sanitation Data'!$G$4,0,10*ROW('Sanitation Data'!G126))),'Data Summary'!CZ132="Yes"),100-OFFSET('Sanitation Data'!$G$4,0,10*ROW('Sanitation Data'!G126)),NA())</f>
        <v>#N/A</v>
      </c>
      <c r="AL132" s="518" t="e">
        <f ca="1">+IF(AND(ISNUMBER(OFFSET('Sanitation Data'!$G$6,0,10*ROW('Sanitation Data'!G126))),'Data Summary'!DA132="Yes"),OFFSET('Sanitation Data'!$G$6,0,10*ROW('Sanitation Data'!G126)),NA())</f>
        <v>#N/A</v>
      </c>
      <c r="AM132" s="518" t="e">
        <f ca="1">+IF(AND(ISNUMBER(OFFSET('Sanitation Data'!$G$10,0,10*ROW('Sanitation Data'!G126))),'Data Summary'!DB132="Yes"),OFFSET('Sanitation Data'!$G$10,0,10*ROW('Sanitation Data'!G126)),NA())</f>
        <v>#N/A</v>
      </c>
      <c r="AN132" s="518" t="e">
        <f ca="1">+IF(AND(ISNUMBER(OFFSET('Sanitation Data'!$G$11,0,10*ROW('Sanitation Data'!G126))),'Data Summary'!DC132="Yes"),OFFSET('Sanitation Data'!$G$11,0,10*ROW('Sanitation Data'!G126)),NA())</f>
        <v>#N/A</v>
      </c>
      <c r="AO132" s="518" t="e">
        <f ca="1">+IF(AND(ISNUMBER(OFFSET('Sanitation Data'!$G$12,0,10*ROW('Sanitation Data'!G126))),'Data Summary'!DD132="Yes"),OFFSET('Sanitation Data'!$G$12,0,10*ROW('Sanitation Data'!G126)),NA())</f>
        <v>#N/A</v>
      </c>
      <c r="AP132" s="518" t="e">
        <f ca="1">+IF(AND(ISNUMBER(OFFSET('Sanitation Data'!$H$4,0,10*ROW('Sanitation Data'!H126))),'Data Summary'!DE132="Yes"),100-OFFSET('Sanitation Data'!$H$4,0,10*ROW('Sanitation Data'!H126)),NA())</f>
        <v>#N/A</v>
      </c>
      <c r="AQ132" s="518" t="e">
        <f ca="1">+IF(AND(ISNUMBER(OFFSET('Sanitation Data'!$H$6,0,10*ROW('Sanitation Data'!H126))),'Data Summary'!DF132="Yes"),OFFSET('Sanitation Data'!$H$6,0,10*ROW('Sanitation Data'!H126)),NA())</f>
        <v>#N/A</v>
      </c>
      <c r="AR132" s="518" t="e">
        <f ca="1">+IF(AND(ISNUMBER(OFFSET('Sanitation Data'!$H$10,0,10*ROW('Sanitation Data'!H126))),'Data Summary'!DG132="Yes"),OFFSET('Sanitation Data'!$H$10,0,10*ROW('Sanitation Data'!H126)),NA())</f>
        <v>#N/A</v>
      </c>
      <c r="AS132" s="518" t="e">
        <f ca="1">+IF(AND(ISNUMBER(OFFSET('Sanitation Data'!$H$11,0,10*ROW('Sanitation Data'!H126))),'Data Summary'!DH132="Yes"),OFFSET('Sanitation Data'!$H$11,0,10*ROW('Sanitation Data'!H126)),NA())</f>
        <v>#N/A</v>
      </c>
      <c r="AT132" s="518" t="e">
        <f ca="1">+IF(AND(ISNUMBER(OFFSET('Sanitation Data'!$H$12,0,10*ROW('Sanitation Data'!H126))),'Data Summary'!DI132="Yes"),OFFSET('Sanitation Data'!$H$12,0,10*ROW('Sanitation Data'!H126)),NA())</f>
        <v>#N/A</v>
      </c>
      <c r="AU132" s="518" t="e">
        <f ca="1">+IF(AND(ISNUMBER(OFFSET('Sanitation Data'!$I$4,0,10*ROW('Sanitation Data'!I126))),'Data Summary'!DJ132="Yes"),100-OFFSET('Sanitation Data'!$I$4,0,10*ROW('Sanitation Data'!I126)),NA())</f>
        <v>#N/A</v>
      </c>
      <c r="AV132" s="518" t="e">
        <f ca="1">+IF(AND(ISNUMBER(OFFSET('Sanitation Data'!$I$6,0,10*ROW('Sanitation Data'!I126))),'Data Summary'!DK132="Yes"),OFFSET('Sanitation Data'!$I$6,0,10*ROW('Sanitation Data'!I126)),NA())</f>
        <v>#N/A</v>
      </c>
      <c r="AW132" s="518" t="e">
        <f ca="1">+IF(AND(ISNUMBER(OFFSET('Sanitation Data'!$I$10,0,10*ROW('Sanitation Data'!I126))),'Data Summary'!DL132="Yes"),OFFSET('Sanitation Data'!$I$10,0,10*ROW('Sanitation Data'!I126)),NA())</f>
        <v>#N/A</v>
      </c>
      <c r="AX132" s="518" t="e">
        <f ca="1">+IF(AND(ISNUMBER(OFFSET('Sanitation Data'!$I$11,0,10*ROW('Sanitation Data'!I126))),'Data Summary'!DM132="Yes"),OFFSET('Sanitation Data'!$I$11,0,10*ROW('Sanitation Data'!I126)),NA())</f>
        <v>#N/A</v>
      </c>
      <c r="AY132" s="518" t="e">
        <f ca="1">+IF(AND(ISNUMBER(OFFSET('Sanitation Data'!$I$12,0,10*ROW('Sanitation Data'!I126))),'Data Summary'!DN132="Yes"),OFFSET('Sanitation Data'!$I$12,0,10*ROW('Sanitation Data'!I126)),NA())</f>
        <v>#N/A</v>
      </c>
      <c r="AZ132" s="519" t="e">
        <f ca="1">+IF(AND(ISNUMBER(OFFSET('Hygiene Data'!$D$5,0,10*ROW('Hygiene Data'!D126))),'Data Summary'!DO132="Yes"),OFFSET('Hygiene Data'!$D$5,0,10*ROW('Hygiene Data'!D126)),NA())</f>
        <v>#N/A</v>
      </c>
      <c r="BA132" s="519" t="e">
        <f ca="1">+IF(AND(ISNUMBER(OFFSET('Hygiene Data'!$D$7,0,10*ROW('Hygiene Data'!D126))),'Data Summary'!DP132="Yes"),OFFSET('Hygiene Data'!$D$7,0,10*ROW('Hygiene Data'!D126)),NA())</f>
        <v>#N/A</v>
      </c>
      <c r="BB132" s="519" t="e">
        <f ca="1">+IF(AND(ISNUMBER(OFFSET('Hygiene Data'!$D$9,0,10*ROW('Hygiene Data'!D126))),'Data Summary'!DQ132="Yes"),OFFSET('Hygiene Data'!$D$9,0,10*ROW('Hygiene Data'!D126)),NA())</f>
        <v>#N/A</v>
      </c>
      <c r="BC132" s="519" t="e">
        <f ca="1">+IF(AND(ISNUMBER(OFFSET('Hygiene Data'!$E$5,0,10*ROW('Hygiene Data'!E126))),'Data Summary'!DR132="Yes"),OFFSET('Hygiene Data'!$E$5,0,10*ROW('Hygiene Data'!E126)),NA())</f>
        <v>#N/A</v>
      </c>
      <c r="BD132" s="519" t="e">
        <f ca="1">+IF(AND(ISNUMBER(OFFSET('Hygiene Data'!$E$7,0,10*ROW('Hygiene Data'!E126))),'Data Summary'!DS132="Yes"),OFFSET('Hygiene Data'!$E$7,0,10*ROW('Hygiene Data'!E126)),NA())</f>
        <v>#N/A</v>
      </c>
      <c r="BE132" s="519" t="e">
        <f ca="1">+IF(AND(ISNUMBER(OFFSET('Hygiene Data'!$E$9,0,10*ROW('Hygiene Data'!E126))),'Data Summary'!DT132="Yes"),OFFSET('Hygiene Data'!$E$9,0,10*ROW('Hygiene Data'!E126)),NA())</f>
        <v>#N/A</v>
      </c>
      <c r="BF132" s="519" t="e">
        <f ca="1">+IF(AND(ISNUMBER(OFFSET('Hygiene Data'!$F$5,0,10*ROW('Hygiene Data'!F126))),'Data Summary'!DU132="Yes"),OFFSET('Hygiene Data'!$F$5,0,10*ROW('Hygiene Data'!F126)),NA())</f>
        <v>#N/A</v>
      </c>
      <c r="BG132" s="519" t="e">
        <f ca="1">+IF(AND(ISNUMBER(OFFSET('Hygiene Data'!$F$7,0,10*ROW('Hygiene Data'!F126))),'Data Summary'!DV132="Yes"),OFFSET('Hygiene Data'!$F$7,0,10*ROW('Hygiene Data'!F126)),NA())</f>
        <v>#N/A</v>
      </c>
      <c r="BH132" s="519" t="e">
        <f ca="1">+IF(AND(ISNUMBER(OFFSET('Hygiene Data'!$F$9,0,10*ROW('Hygiene Data'!F126))),'Data Summary'!DW132="Yes"),OFFSET('Hygiene Data'!$F$9,0,10*ROW('Hygiene Data'!F126)),NA())</f>
        <v>#N/A</v>
      </c>
      <c r="BI132" s="519" t="e">
        <f ca="1">+IF(AND(ISNUMBER(OFFSET('Hygiene Data'!$G$5,0,10*ROW('Hygiene Data'!G126))),'Data Summary'!DX132="Yes"),OFFSET('Hygiene Data'!$G$5,0,10*ROW('Hygiene Data'!G126)),NA())</f>
        <v>#N/A</v>
      </c>
      <c r="BJ132" s="519" t="e">
        <f ca="1">+IF(AND(ISNUMBER(OFFSET('Hygiene Data'!$G$7,0,10*ROW('Hygiene Data'!G126))),'Data Summary'!DY132="Yes"),OFFSET('Hygiene Data'!$G$7,0,10*ROW('Hygiene Data'!G126)),NA())</f>
        <v>#N/A</v>
      </c>
      <c r="BK132" s="519" t="e">
        <f ca="1">+IF(AND(ISNUMBER(OFFSET('Hygiene Data'!$G$9,0,10*ROW('Hygiene Data'!G126))),'Data Summary'!DZ132="Yes"),OFFSET('Hygiene Data'!$G$9,0,10*ROW('Hygiene Data'!G126)),NA())</f>
        <v>#N/A</v>
      </c>
      <c r="BL132" s="519" t="e">
        <f ca="1">+IF(AND(ISNUMBER(OFFSET('Hygiene Data'!$H$5,0,10*ROW('Hygiene Data'!H126))),'Data Summary'!EA132="Yes"),OFFSET('Hygiene Data'!$H$5,0,10*ROW('Hygiene Data'!H126)),NA())</f>
        <v>#N/A</v>
      </c>
      <c r="BM132" s="519" t="e">
        <f ca="1">+IF(AND(ISNUMBER(OFFSET('Hygiene Data'!$H$7,0,10*ROW('Hygiene Data'!H126))),'Data Summary'!EB132="Yes"),OFFSET('Hygiene Data'!$H$7,0,10*ROW('Hygiene Data'!H126)),NA())</f>
        <v>#N/A</v>
      </c>
      <c r="BN132" s="519" t="e">
        <f ca="1">+IF(AND(ISNUMBER(OFFSET('Hygiene Data'!$H$9,0,10*ROW('Hygiene Data'!H126))),'Data Summary'!EC132="Yes"),OFFSET('Hygiene Data'!$H$9,0,10*ROW('Hygiene Data'!H126)),NA())</f>
        <v>#N/A</v>
      </c>
      <c r="BO132" s="519" t="e">
        <f ca="1">+IF(AND(ISNUMBER(OFFSET('Hygiene Data'!$I$5,0,10*ROW('Hygiene Data'!I126))),'Data Summary'!ED132="Yes"),OFFSET('Hygiene Data'!$I$5,0,10*ROW('Hygiene Data'!I126)),NA())</f>
        <v>#N/A</v>
      </c>
      <c r="BP132" s="519" t="e">
        <f ca="1">+IF(AND(ISNUMBER(OFFSET('Hygiene Data'!$I$7,0,10*ROW('Hygiene Data'!I126))),'Data Summary'!EE132="Yes"),OFFSET('Hygiene Data'!$I$7,0,10*ROW('Hygiene Data'!I126)),NA())</f>
        <v>#N/A</v>
      </c>
      <c r="BQ132" s="519" t="e">
        <f ca="1">+IF(AND(ISNUMBER(OFFSET('Hygiene Data'!$I$9,0,10*ROW('Hygiene Data'!I126))),'Data Summary'!EF132="Yes"),OFFSET('Hygiene Data'!$I$9,0,10*ROW('Hygiene Data'!I126)),NA())</f>
        <v>#N/A</v>
      </c>
    </row>
    <row r="133" spans="1:69" x14ac:dyDescent="0.25">
      <c r="A133" s="515" t="e">
        <f ca="1">+RIGHT('Data Summary'!A133,LEN('Data Summary'!A133)-9)</f>
        <v>#VALUE!</v>
      </c>
      <c r="B133" s="489" t="str">
        <f ca="1">+IF(ISTEXT('Data Summary'!B133),'Data Summary'!B133,"")</f>
        <v/>
      </c>
      <c r="C133" s="516" t="e">
        <f ca="1">+VALUE('Data Summary'!C133)</f>
        <v>#VALUE!</v>
      </c>
      <c r="D133" s="517" t="e">
        <f ca="1">+IF(AND(ISNUMBER(OFFSET('Water Data'!$D$4,0,10*ROW('Water Data'!D127))),'Data Summary'!BS133="Yes"),100-OFFSET('Water Data'!$D$4,0,10*ROW('Water Data'!D127)),NA())</f>
        <v>#N/A</v>
      </c>
      <c r="E133" s="517" t="e">
        <f ca="1">+IF(AND(ISNUMBER(OFFSET('Water Data'!$D$6,0,10*ROW('Water Data'!D127))),'Data Summary'!BT133="Yes"),OFFSET('Water Data'!$D$6,0,10*ROW('Water Data'!D127)),NA())</f>
        <v>#N/A</v>
      </c>
      <c r="F133" s="517" t="e">
        <f ca="1">+IF(AND(ISNUMBER(OFFSET('Water Data'!$D$9,0,10*ROW('Water Data'!D127))),'Data Summary'!BU133="Yes"),OFFSET('Water Data'!$D$9,0,10*ROW('Water Data'!D127)),NA())</f>
        <v>#N/A</v>
      </c>
      <c r="G133" s="517" t="e">
        <f ca="1">+IF(AND(ISNUMBER(OFFSET('Water Data'!$E$4,0,10*ROW('Water Data'!E127))),'Data Summary'!BV133="Yes"),100-OFFSET('Water Data'!$E$4,0,10*ROW('Water Data'!E127)),NA())</f>
        <v>#N/A</v>
      </c>
      <c r="H133" s="517" t="e">
        <f ca="1">+IF(AND(ISNUMBER(OFFSET('Water Data'!$E$6,0,10*ROW('Water Data'!E127))),'Data Summary'!BW133="Yes"),OFFSET('Water Data'!$E$6,0,10*ROW('Water Data'!E127)),NA())</f>
        <v>#N/A</v>
      </c>
      <c r="I133" s="517" t="e">
        <f ca="1">+IF(AND(ISNUMBER(OFFSET('Water Data'!$E$9,0,10*ROW('Water Data'!E127))),'Data Summary'!BX133="Yes"),OFFSET('Water Data'!$E$9,0,10*ROW('Water Data'!E127)),NA())</f>
        <v>#N/A</v>
      </c>
      <c r="J133" s="517" t="e">
        <f ca="1">+IF(AND(ISNUMBER(OFFSET('Water Data'!$F$4,0,10*ROW('Water Data'!F127))),'Data Summary'!BY133="Yes"),100-OFFSET('Water Data'!$F$4,0,10*ROW('Water Data'!F127)),NA())</f>
        <v>#N/A</v>
      </c>
      <c r="K133" s="517" t="e">
        <f ca="1">+IF(AND(ISNUMBER(OFFSET('Water Data'!$F$6,0,10*ROW('Water Data'!F127))),'Data Summary'!BZ133="Yes"),OFFSET('Water Data'!$F$6,0,10*ROW('Water Data'!F127)),NA())</f>
        <v>#N/A</v>
      </c>
      <c r="L133" s="517" t="e">
        <f ca="1">+IF(AND(ISNUMBER(OFFSET('Water Data'!$F$9,0,10*ROW('Water Data'!F127))),'Data Summary'!CA133="Yes"),OFFSET('Water Data'!$F$9,0,10*ROW('Water Data'!F127)),NA())</f>
        <v>#N/A</v>
      </c>
      <c r="M133" s="517" t="e">
        <f ca="1">+IF(AND(ISNUMBER(OFFSET('Water Data'!$G$4,0,10*ROW('Water Data'!G127))),'Data Summary'!CB133="Yes"),100-OFFSET('Water Data'!$G$4,0,10*ROW('Water Data'!G127)),NA())</f>
        <v>#N/A</v>
      </c>
      <c r="N133" s="517" t="e">
        <f ca="1">+IF(AND(ISNUMBER(OFFSET('Water Data'!$G$6,0,10*ROW('Water Data'!G127))),'Data Summary'!CC133="Yes"),OFFSET('Water Data'!$G$6,0,10*ROW('Water Data'!G127)),NA())</f>
        <v>#N/A</v>
      </c>
      <c r="O133" s="517" t="e">
        <f ca="1">+IF(AND(ISNUMBER(OFFSET('Water Data'!$G$9,0,10*ROW('Water Data'!G127))),'Data Summary'!CD133="Yes"),OFFSET('Water Data'!$G$9,0,10*ROW('Water Data'!G127)),NA())</f>
        <v>#N/A</v>
      </c>
      <c r="P133" s="517" t="e">
        <f ca="1">+IF(AND(ISNUMBER(OFFSET('Water Data'!$H$4,0,10*ROW('Water Data'!H127))),'Data Summary'!CE133="Yes"),100-OFFSET('Water Data'!$H$4,0,10*ROW('Water Data'!H127)),NA())</f>
        <v>#N/A</v>
      </c>
      <c r="Q133" s="517" t="e">
        <f ca="1">+IF(AND(ISNUMBER(OFFSET('Water Data'!$H$6,0,10*ROW('Water Data'!H127))),'Data Summary'!CF133="Yes"),OFFSET('Water Data'!$H$6,0,10*ROW('Water Data'!H127)),NA())</f>
        <v>#N/A</v>
      </c>
      <c r="R133" s="517" t="e">
        <f ca="1">+IF(AND(ISNUMBER(OFFSET('Water Data'!$H$9,0,10*ROW('Water Data'!H127))),'Data Summary'!CG133="Yes"),OFFSET('Water Data'!$H$9,0,10*ROW('Water Data'!H127)),NA())</f>
        <v>#N/A</v>
      </c>
      <c r="S133" s="517" t="e">
        <f ca="1">+IF(AND(ISNUMBER(OFFSET('Water Data'!$I$4,0,10*ROW('Water Data'!I127))),'Data Summary'!CH133="Yes"),100-OFFSET('Water Data'!$I$4,0,10*ROW('Water Data'!I127)),NA())</f>
        <v>#N/A</v>
      </c>
      <c r="T133" s="517" t="e">
        <f ca="1">+IF(AND(ISNUMBER(OFFSET('Water Data'!$I$6,0,10*ROW('Water Data'!I127))),'Data Summary'!CI133="Yes"),OFFSET('Water Data'!$I$6,0,10*ROW('Water Data'!I127)),NA())</f>
        <v>#N/A</v>
      </c>
      <c r="U133" s="517" t="e">
        <f ca="1">+IF(AND(ISNUMBER(OFFSET('Water Data'!$I$9,0,10*ROW('Water Data'!I127))),'Data Summary'!CJ133="Yes"),OFFSET('Water Data'!$I$9,0,10*ROW('Water Data'!I127)),NA())</f>
        <v>#N/A</v>
      </c>
      <c r="V133" s="518" t="e">
        <f ca="1">+IF(AND(ISNUMBER(OFFSET('Sanitation Data'!$D$4,0,10*ROW('Sanitation Data'!D127))),'Data Summary'!CK133="Yes"),100-OFFSET('Sanitation Data'!$D$4,0,10*ROW('Sanitation Data'!D127)),NA())</f>
        <v>#N/A</v>
      </c>
      <c r="W133" s="518" t="e">
        <f ca="1">+IF(AND(ISNUMBER(OFFSET('Sanitation Data'!$D$6,0,10*ROW('Sanitation Data'!D127))),'Data Summary'!CL133="Yes"),OFFSET('Sanitation Data'!$D$6,0,10*ROW('Sanitation Data'!D127)),NA())</f>
        <v>#N/A</v>
      </c>
      <c r="X133" s="518" t="e">
        <f ca="1">+IF(AND(ISNUMBER(OFFSET('Sanitation Data'!$D$10,0,10*ROW('Sanitation Data'!D127))),'Data Summary'!CM133="Yes"),OFFSET('Sanitation Data'!$D$10,0,10*ROW('Sanitation Data'!D127)),NA())</f>
        <v>#N/A</v>
      </c>
      <c r="Y133" s="518" t="e">
        <f ca="1">+IF(AND(ISNUMBER(OFFSET('Sanitation Data'!$D$11,0,10*ROW('Sanitation Data'!D127))),'Data Summary'!CN133="Yes"),OFFSET('Sanitation Data'!$D$11,0,10*ROW('Sanitation Data'!D127)),NA())</f>
        <v>#N/A</v>
      </c>
      <c r="Z133" s="518" t="e">
        <f ca="1">+IF(AND(ISNUMBER(OFFSET('Sanitation Data'!$D$12,0,10*ROW('Sanitation Data'!D127))),'Data Summary'!CO133="Yes"),OFFSET('Sanitation Data'!$D$12,0,10*ROW('Sanitation Data'!D127)),NA())</f>
        <v>#N/A</v>
      </c>
      <c r="AA133" s="518" t="e">
        <f ca="1">+IF(AND(ISNUMBER(OFFSET('Sanitation Data'!$E$4,0,10*ROW('Sanitation Data'!E127))),'Data Summary'!CP133="Yes"),100-OFFSET('Sanitation Data'!$E$4,0,10*ROW('Sanitation Data'!E127)),NA())</f>
        <v>#N/A</v>
      </c>
      <c r="AB133" s="518" t="e">
        <f ca="1">+IF(AND(ISNUMBER(OFFSET('Sanitation Data'!$E$6,0,10*ROW('Sanitation Data'!E127))),'Data Summary'!CQ133="Yes"),OFFSET('Sanitation Data'!$E$6,0,10*ROW('Sanitation Data'!E127)),NA())</f>
        <v>#N/A</v>
      </c>
      <c r="AC133" s="518" t="e">
        <f ca="1">+IF(AND(ISNUMBER(OFFSET('Sanitation Data'!$E$10,0,10*ROW('Sanitation Data'!E127))),'Data Summary'!CR133="Yes"),OFFSET('Sanitation Data'!$E$10,0,10*ROW('Sanitation Data'!E127)),NA())</f>
        <v>#N/A</v>
      </c>
      <c r="AD133" s="518" t="e">
        <f ca="1">+IF(AND(ISNUMBER(OFFSET('Sanitation Data'!$E$11,0,10*ROW('Sanitation Data'!E127))),'Data Summary'!CS133="Yes"),OFFSET('Sanitation Data'!$E$11,0,10*ROW('Sanitation Data'!E127)),NA())</f>
        <v>#N/A</v>
      </c>
      <c r="AE133" s="518" t="e">
        <f ca="1">+IF(AND(ISNUMBER(OFFSET('Sanitation Data'!$E$12,0,10*ROW('Sanitation Data'!E127))),'Data Summary'!CT133="Yes"),OFFSET('Sanitation Data'!$E$12,0,10*ROW('Sanitation Data'!E127)),NA())</f>
        <v>#N/A</v>
      </c>
      <c r="AF133" s="518" t="e">
        <f ca="1">+IF(AND(ISNUMBER(OFFSET('Sanitation Data'!$F$4,0,10*ROW('Sanitation Data'!F127))),'Data Summary'!CU133="Yes"),100-OFFSET('Sanitation Data'!$F$4,0,10*ROW('Sanitation Data'!F127)),NA())</f>
        <v>#N/A</v>
      </c>
      <c r="AG133" s="518" t="e">
        <f ca="1">+IF(AND(ISNUMBER(OFFSET('Sanitation Data'!$F$6,0,10*ROW('Sanitation Data'!F127))),'Data Summary'!CV133="Yes"),OFFSET('Sanitation Data'!$F$6,0,10*ROW('Sanitation Data'!F127)),NA())</f>
        <v>#N/A</v>
      </c>
      <c r="AH133" s="518" t="e">
        <f ca="1">+IF(AND(ISNUMBER(OFFSET('Sanitation Data'!$F$10,0,10*ROW('Sanitation Data'!F127))),'Data Summary'!CW133="Yes"),OFFSET('Sanitation Data'!$F$10,0,10*ROW('Sanitation Data'!F127)),NA())</f>
        <v>#N/A</v>
      </c>
      <c r="AI133" s="518" t="e">
        <f ca="1">+IF(AND(ISNUMBER(OFFSET('Sanitation Data'!$F$11,0,10*ROW('Sanitation Data'!F127))),'Data Summary'!CX133="Yes"),OFFSET('Sanitation Data'!$F$11,0,10*ROW('Sanitation Data'!F127)),NA())</f>
        <v>#N/A</v>
      </c>
      <c r="AJ133" s="518" t="e">
        <f ca="1">+IF(AND(ISNUMBER(OFFSET('Sanitation Data'!$F$12,0,10*ROW('Sanitation Data'!F127))),'Data Summary'!CY133="Yes"),OFFSET('Sanitation Data'!$F$12,0,10*ROW('Sanitation Data'!F127)),NA())</f>
        <v>#N/A</v>
      </c>
      <c r="AK133" s="518" t="e">
        <f ca="1">+IF(AND(ISNUMBER(OFFSET('Sanitation Data'!$G$4,0,10*ROW('Sanitation Data'!G127))),'Data Summary'!CZ133="Yes"),100-OFFSET('Sanitation Data'!$G$4,0,10*ROW('Sanitation Data'!G127)),NA())</f>
        <v>#N/A</v>
      </c>
      <c r="AL133" s="518" t="e">
        <f ca="1">+IF(AND(ISNUMBER(OFFSET('Sanitation Data'!$G$6,0,10*ROW('Sanitation Data'!G127))),'Data Summary'!DA133="Yes"),OFFSET('Sanitation Data'!$G$6,0,10*ROW('Sanitation Data'!G127)),NA())</f>
        <v>#N/A</v>
      </c>
      <c r="AM133" s="518" t="e">
        <f ca="1">+IF(AND(ISNUMBER(OFFSET('Sanitation Data'!$G$10,0,10*ROW('Sanitation Data'!G127))),'Data Summary'!DB133="Yes"),OFFSET('Sanitation Data'!$G$10,0,10*ROW('Sanitation Data'!G127)),NA())</f>
        <v>#N/A</v>
      </c>
      <c r="AN133" s="518" t="e">
        <f ca="1">+IF(AND(ISNUMBER(OFFSET('Sanitation Data'!$G$11,0,10*ROW('Sanitation Data'!G127))),'Data Summary'!DC133="Yes"),OFFSET('Sanitation Data'!$G$11,0,10*ROW('Sanitation Data'!G127)),NA())</f>
        <v>#N/A</v>
      </c>
      <c r="AO133" s="518" t="e">
        <f ca="1">+IF(AND(ISNUMBER(OFFSET('Sanitation Data'!$G$12,0,10*ROW('Sanitation Data'!G127))),'Data Summary'!DD133="Yes"),OFFSET('Sanitation Data'!$G$12,0,10*ROW('Sanitation Data'!G127)),NA())</f>
        <v>#N/A</v>
      </c>
      <c r="AP133" s="518" t="e">
        <f ca="1">+IF(AND(ISNUMBER(OFFSET('Sanitation Data'!$H$4,0,10*ROW('Sanitation Data'!H127))),'Data Summary'!DE133="Yes"),100-OFFSET('Sanitation Data'!$H$4,0,10*ROW('Sanitation Data'!H127)),NA())</f>
        <v>#N/A</v>
      </c>
      <c r="AQ133" s="518" t="e">
        <f ca="1">+IF(AND(ISNUMBER(OFFSET('Sanitation Data'!$H$6,0,10*ROW('Sanitation Data'!H127))),'Data Summary'!DF133="Yes"),OFFSET('Sanitation Data'!$H$6,0,10*ROW('Sanitation Data'!H127)),NA())</f>
        <v>#N/A</v>
      </c>
      <c r="AR133" s="518" t="e">
        <f ca="1">+IF(AND(ISNUMBER(OFFSET('Sanitation Data'!$H$10,0,10*ROW('Sanitation Data'!H127))),'Data Summary'!DG133="Yes"),OFFSET('Sanitation Data'!$H$10,0,10*ROW('Sanitation Data'!H127)),NA())</f>
        <v>#N/A</v>
      </c>
      <c r="AS133" s="518" t="e">
        <f ca="1">+IF(AND(ISNUMBER(OFFSET('Sanitation Data'!$H$11,0,10*ROW('Sanitation Data'!H127))),'Data Summary'!DH133="Yes"),OFFSET('Sanitation Data'!$H$11,0,10*ROW('Sanitation Data'!H127)),NA())</f>
        <v>#N/A</v>
      </c>
      <c r="AT133" s="518" t="e">
        <f ca="1">+IF(AND(ISNUMBER(OFFSET('Sanitation Data'!$H$12,0,10*ROW('Sanitation Data'!H127))),'Data Summary'!DI133="Yes"),OFFSET('Sanitation Data'!$H$12,0,10*ROW('Sanitation Data'!H127)),NA())</f>
        <v>#N/A</v>
      </c>
      <c r="AU133" s="518" t="e">
        <f ca="1">+IF(AND(ISNUMBER(OFFSET('Sanitation Data'!$I$4,0,10*ROW('Sanitation Data'!I127))),'Data Summary'!DJ133="Yes"),100-OFFSET('Sanitation Data'!$I$4,0,10*ROW('Sanitation Data'!I127)),NA())</f>
        <v>#N/A</v>
      </c>
      <c r="AV133" s="518" t="e">
        <f ca="1">+IF(AND(ISNUMBER(OFFSET('Sanitation Data'!$I$6,0,10*ROW('Sanitation Data'!I127))),'Data Summary'!DK133="Yes"),OFFSET('Sanitation Data'!$I$6,0,10*ROW('Sanitation Data'!I127)),NA())</f>
        <v>#N/A</v>
      </c>
      <c r="AW133" s="518" t="e">
        <f ca="1">+IF(AND(ISNUMBER(OFFSET('Sanitation Data'!$I$10,0,10*ROW('Sanitation Data'!I127))),'Data Summary'!DL133="Yes"),OFFSET('Sanitation Data'!$I$10,0,10*ROW('Sanitation Data'!I127)),NA())</f>
        <v>#N/A</v>
      </c>
      <c r="AX133" s="518" t="e">
        <f ca="1">+IF(AND(ISNUMBER(OFFSET('Sanitation Data'!$I$11,0,10*ROW('Sanitation Data'!I127))),'Data Summary'!DM133="Yes"),OFFSET('Sanitation Data'!$I$11,0,10*ROW('Sanitation Data'!I127)),NA())</f>
        <v>#N/A</v>
      </c>
      <c r="AY133" s="518" t="e">
        <f ca="1">+IF(AND(ISNUMBER(OFFSET('Sanitation Data'!$I$12,0,10*ROW('Sanitation Data'!I127))),'Data Summary'!DN133="Yes"),OFFSET('Sanitation Data'!$I$12,0,10*ROW('Sanitation Data'!I127)),NA())</f>
        <v>#N/A</v>
      </c>
      <c r="AZ133" s="519" t="e">
        <f ca="1">+IF(AND(ISNUMBER(OFFSET('Hygiene Data'!$D$5,0,10*ROW('Hygiene Data'!D127))),'Data Summary'!DO133="Yes"),OFFSET('Hygiene Data'!$D$5,0,10*ROW('Hygiene Data'!D127)),NA())</f>
        <v>#N/A</v>
      </c>
      <c r="BA133" s="519" t="e">
        <f ca="1">+IF(AND(ISNUMBER(OFFSET('Hygiene Data'!$D$7,0,10*ROW('Hygiene Data'!D127))),'Data Summary'!DP133="Yes"),OFFSET('Hygiene Data'!$D$7,0,10*ROW('Hygiene Data'!D127)),NA())</f>
        <v>#N/A</v>
      </c>
      <c r="BB133" s="519" t="e">
        <f ca="1">+IF(AND(ISNUMBER(OFFSET('Hygiene Data'!$D$9,0,10*ROW('Hygiene Data'!D127))),'Data Summary'!DQ133="Yes"),OFFSET('Hygiene Data'!$D$9,0,10*ROW('Hygiene Data'!D127)),NA())</f>
        <v>#N/A</v>
      </c>
      <c r="BC133" s="519" t="e">
        <f ca="1">+IF(AND(ISNUMBER(OFFSET('Hygiene Data'!$E$5,0,10*ROW('Hygiene Data'!E127))),'Data Summary'!DR133="Yes"),OFFSET('Hygiene Data'!$E$5,0,10*ROW('Hygiene Data'!E127)),NA())</f>
        <v>#N/A</v>
      </c>
      <c r="BD133" s="519" t="e">
        <f ca="1">+IF(AND(ISNUMBER(OFFSET('Hygiene Data'!$E$7,0,10*ROW('Hygiene Data'!E127))),'Data Summary'!DS133="Yes"),OFFSET('Hygiene Data'!$E$7,0,10*ROW('Hygiene Data'!E127)),NA())</f>
        <v>#N/A</v>
      </c>
      <c r="BE133" s="519" t="e">
        <f ca="1">+IF(AND(ISNUMBER(OFFSET('Hygiene Data'!$E$9,0,10*ROW('Hygiene Data'!E127))),'Data Summary'!DT133="Yes"),OFFSET('Hygiene Data'!$E$9,0,10*ROW('Hygiene Data'!E127)),NA())</f>
        <v>#N/A</v>
      </c>
      <c r="BF133" s="519" t="e">
        <f ca="1">+IF(AND(ISNUMBER(OFFSET('Hygiene Data'!$F$5,0,10*ROW('Hygiene Data'!F127))),'Data Summary'!DU133="Yes"),OFFSET('Hygiene Data'!$F$5,0,10*ROW('Hygiene Data'!F127)),NA())</f>
        <v>#N/A</v>
      </c>
      <c r="BG133" s="519" t="e">
        <f ca="1">+IF(AND(ISNUMBER(OFFSET('Hygiene Data'!$F$7,0,10*ROW('Hygiene Data'!F127))),'Data Summary'!DV133="Yes"),OFFSET('Hygiene Data'!$F$7,0,10*ROW('Hygiene Data'!F127)),NA())</f>
        <v>#N/A</v>
      </c>
      <c r="BH133" s="519" t="e">
        <f ca="1">+IF(AND(ISNUMBER(OFFSET('Hygiene Data'!$F$9,0,10*ROW('Hygiene Data'!F127))),'Data Summary'!DW133="Yes"),OFFSET('Hygiene Data'!$F$9,0,10*ROW('Hygiene Data'!F127)),NA())</f>
        <v>#N/A</v>
      </c>
      <c r="BI133" s="519" t="e">
        <f ca="1">+IF(AND(ISNUMBER(OFFSET('Hygiene Data'!$G$5,0,10*ROW('Hygiene Data'!G127))),'Data Summary'!DX133="Yes"),OFFSET('Hygiene Data'!$G$5,0,10*ROW('Hygiene Data'!G127)),NA())</f>
        <v>#N/A</v>
      </c>
      <c r="BJ133" s="519" t="e">
        <f ca="1">+IF(AND(ISNUMBER(OFFSET('Hygiene Data'!$G$7,0,10*ROW('Hygiene Data'!G127))),'Data Summary'!DY133="Yes"),OFFSET('Hygiene Data'!$G$7,0,10*ROW('Hygiene Data'!G127)),NA())</f>
        <v>#N/A</v>
      </c>
      <c r="BK133" s="519" t="e">
        <f ca="1">+IF(AND(ISNUMBER(OFFSET('Hygiene Data'!$G$9,0,10*ROW('Hygiene Data'!G127))),'Data Summary'!DZ133="Yes"),OFFSET('Hygiene Data'!$G$9,0,10*ROW('Hygiene Data'!G127)),NA())</f>
        <v>#N/A</v>
      </c>
      <c r="BL133" s="519" t="e">
        <f ca="1">+IF(AND(ISNUMBER(OFFSET('Hygiene Data'!$H$5,0,10*ROW('Hygiene Data'!H127))),'Data Summary'!EA133="Yes"),OFFSET('Hygiene Data'!$H$5,0,10*ROW('Hygiene Data'!H127)),NA())</f>
        <v>#N/A</v>
      </c>
      <c r="BM133" s="519" t="e">
        <f ca="1">+IF(AND(ISNUMBER(OFFSET('Hygiene Data'!$H$7,0,10*ROW('Hygiene Data'!H127))),'Data Summary'!EB133="Yes"),OFFSET('Hygiene Data'!$H$7,0,10*ROW('Hygiene Data'!H127)),NA())</f>
        <v>#N/A</v>
      </c>
      <c r="BN133" s="519" t="e">
        <f ca="1">+IF(AND(ISNUMBER(OFFSET('Hygiene Data'!$H$9,0,10*ROW('Hygiene Data'!H127))),'Data Summary'!EC133="Yes"),OFFSET('Hygiene Data'!$H$9,0,10*ROW('Hygiene Data'!H127)),NA())</f>
        <v>#N/A</v>
      </c>
      <c r="BO133" s="519" t="e">
        <f ca="1">+IF(AND(ISNUMBER(OFFSET('Hygiene Data'!$I$5,0,10*ROW('Hygiene Data'!I127))),'Data Summary'!ED133="Yes"),OFFSET('Hygiene Data'!$I$5,0,10*ROW('Hygiene Data'!I127)),NA())</f>
        <v>#N/A</v>
      </c>
      <c r="BP133" s="519" t="e">
        <f ca="1">+IF(AND(ISNUMBER(OFFSET('Hygiene Data'!$I$7,0,10*ROW('Hygiene Data'!I127))),'Data Summary'!EE133="Yes"),OFFSET('Hygiene Data'!$I$7,0,10*ROW('Hygiene Data'!I127)),NA())</f>
        <v>#N/A</v>
      </c>
      <c r="BQ133" s="519" t="e">
        <f ca="1">+IF(AND(ISNUMBER(OFFSET('Hygiene Data'!$I$9,0,10*ROW('Hygiene Data'!I127))),'Data Summary'!EF133="Yes"),OFFSET('Hygiene Data'!$I$9,0,10*ROW('Hygiene Data'!I127)),NA())</f>
        <v>#N/A</v>
      </c>
    </row>
    <row r="134" spans="1:69" x14ac:dyDescent="0.25">
      <c r="A134" s="515" t="e">
        <f ca="1">+RIGHT('Data Summary'!A134,LEN('Data Summary'!A134)-9)</f>
        <v>#VALUE!</v>
      </c>
      <c r="B134" s="489" t="str">
        <f ca="1">+IF(ISTEXT('Data Summary'!B134),'Data Summary'!B134,"")</f>
        <v/>
      </c>
      <c r="C134" s="516" t="e">
        <f ca="1">+VALUE('Data Summary'!C134)</f>
        <v>#VALUE!</v>
      </c>
      <c r="D134" s="517" t="e">
        <f ca="1">+IF(AND(ISNUMBER(OFFSET('Water Data'!$D$4,0,10*ROW('Water Data'!D128))),'Data Summary'!BS134="Yes"),100-OFFSET('Water Data'!$D$4,0,10*ROW('Water Data'!D128)),NA())</f>
        <v>#N/A</v>
      </c>
      <c r="E134" s="517" t="e">
        <f ca="1">+IF(AND(ISNUMBER(OFFSET('Water Data'!$D$6,0,10*ROW('Water Data'!D128))),'Data Summary'!BT134="Yes"),OFFSET('Water Data'!$D$6,0,10*ROW('Water Data'!D128)),NA())</f>
        <v>#N/A</v>
      </c>
      <c r="F134" s="517" t="e">
        <f ca="1">+IF(AND(ISNUMBER(OFFSET('Water Data'!$D$9,0,10*ROW('Water Data'!D128))),'Data Summary'!BU134="Yes"),OFFSET('Water Data'!$D$9,0,10*ROW('Water Data'!D128)),NA())</f>
        <v>#N/A</v>
      </c>
      <c r="G134" s="517" t="e">
        <f ca="1">+IF(AND(ISNUMBER(OFFSET('Water Data'!$E$4,0,10*ROW('Water Data'!E128))),'Data Summary'!BV134="Yes"),100-OFFSET('Water Data'!$E$4,0,10*ROW('Water Data'!E128)),NA())</f>
        <v>#N/A</v>
      </c>
      <c r="H134" s="517" t="e">
        <f ca="1">+IF(AND(ISNUMBER(OFFSET('Water Data'!$E$6,0,10*ROW('Water Data'!E128))),'Data Summary'!BW134="Yes"),OFFSET('Water Data'!$E$6,0,10*ROW('Water Data'!E128)),NA())</f>
        <v>#N/A</v>
      </c>
      <c r="I134" s="517" t="e">
        <f ca="1">+IF(AND(ISNUMBER(OFFSET('Water Data'!$E$9,0,10*ROW('Water Data'!E128))),'Data Summary'!BX134="Yes"),OFFSET('Water Data'!$E$9,0,10*ROW('Water Data'!E128)),NA())</f>
        <v>#N/A</v>
      </c>
      <c r="J134" s="517" t="e">
        <f ca="1">+IF(AND(ISNUMBER(OFFSET('Water Data'!$F$4,0,10*ROW('Water Data'!F128))),'Data Summary'!BY134="Yes"),100-OFFSET('Water Data'!$F$4,0,10*ROW('Water Data'!F128)),NA())</f>
        <v>#N/A</v>
      </c>
      <c r="K134" s="517" t="e">
        <f ca="1">+IF(AND(ISNUMBER(OFFSET('Water Data'!$F$6,0,10*ROW('Water Data'!F128))),'Data Summary'!BZ134="Yes"),OFFSET('Water Data'!$F$6,0,10*ROW('Water Data'!F128)),NA())</f>
        <v>#N/A</v>
      </c>
      <c r="L134" s="517" t="e">
        <f ca="1">+IF(AND(ISNUMBER(OFFSET('Water Data'!$F$9,0,10*ROW('Water Data'!F128))),'Data Summary'!CA134="Yes"),OFFSET('Water Data'!$F$9,0,10*ROW('Water Data'!F128)),NA())</f>
        <v>#N/A</v>
      </c>
      <c r="M134" s="517" t="e">
        <f ca="1">+IF(AND(ISNUMBER(OFFSET('Water Data'!$G$4,0,10*ROW('Water Data'!G128))),'Data Summary'!CB134="Yes"),100-OFFSET('Water Data'!$G$4,0,10*ROW('Water Data'!G128)),NA())</f>
        <v>#N/A</v>
      </c>
      <c r="N134" s="517" t="e">
        <f ca="1">+IF(AND(ISNUMBER(OFFSET('Water Data'!$G$6,0,10*ROW('Water Data'!G128))),'Data Summary'!CC134="Yes"),OFFSET('Water Data'!$G$6,0,10*ROW('Water Data'!G128)),NA())</f>
        <v>#N/A</v>
      </c>
      <c r="O134" s="517" t="e">
        <f ca="1">+IF(AND(ISNUMBER(OFFSET('Water Data'!$G$9,0,10*ROW('Water Data'!G128))),'Data Summary'!CD134="Yes"),OFFSET('Water Data'!$G$9,0,10*ROW('Water Data'!G128)),NA())</f>
        <v>#N/A</v>
      </c>
      <c r="P134" s="517" t="e">
        <f ca="1">+IF(AND(ISNUMBER(OFFSET('Water Data'!$H$4,0,10*ROW('Water Data'!H128))),'Data Summary'!CE134="Yes"),100-OFFSET('Water Data'!$H$4,0,10*ROW('Water Data'!H128)),NA())</f>
        <v>#N/A</v>
      </c>
      <c r="Q134" s="517" t="e">
        <f ca="1">+IF(AND(ISNUMBER(OFFSET('Water Data'!$H$6,0,10*ROW('Water Data'!H128))),'Data Summary'!CF134="Yes"),OFFSET('Water Data'!$H$6,0,10*ROW('Water Data'!H128)),NA())</f>
        <v>#N/A</v>
      </c>
      <c r="R134" s="517" t="e">
        <f ca="1">+IF(AND(ISNUMBER(OFFSET('Water Data'!$H$9,0,10*ROW('Water Data'!H128))),'Data Summary'!CG134="Yes"),OFFSET('Water Data'!$H$9,0,10*ROW('Water Data'!H128)),NA())</f>
        <v>#N/A</v>
      </c>
      <c r="S134" s="517" t="e">
        <f ca="1">+IF(AND(ISNUMBER(OFFSET('Water Data'!$I$4,0,10*ROW('Water Data'!I128))),'Data Summary'!CH134="Yes"),100-OFFSET('Water Data'!$I$4,0,10*ROW('Water Data'!I128)),NA())</f>
        <v>#N/A</v>
      </c>
      <c r="T134" s="517" t="e">
        <f ca="1">+IF(AND(ISNUMBER(OFFSET('Water Data'!$I$6,0,10*ROW('Water Data'!I128))),'Data Summary'!CI134="Yes"),OFFSET('Water Data'!$I$6,0,10*ROW('Water Data'!I128)),NA())</f>
        <v>#N/A</v>
      </c>
      <c r="U134" s="517" t="e">
        <f ca="1">+IF(AND(ISNUMBER(OFFSET('Water Data'!$I$9,0,10*ROW('Water Data'!I128))),'Data Summary'!CJ134="Yes"),OFFSET('Water Data'!$I$9,0,10*ROW('Water Data'!I128)),NA())</f>
        <v>#N/A</v>
      </c>
      <c r="V134" s="518" t="e">
        <f ca="1">+IF(AND(ISNUMBER(OFFSET('Sanitation Data'!$D$4,0,10*ROW('Sanitation Data'!D128))),'Data Summary'!CK134="Yes"),100-OFFSET('Sanitation Data'!$D$4,0,10*ROW('Sanitation Data'!D128)),NA())</f>
        <v>#N/A</v>
      </c>
      <c r="W134" s="518" t="e">
        <f ca="1">+IF(AND(ISNUMBER(OFFSET('Sanitation Data'!$D$6,0,10*ROW('Sanitation Data'!D128))),'Data Summary'!CL134="Yes"),OFFSET('Sanitation Data'!$D$6,0,10*ROW('Sanitation Data'!D128)),NA())</f>
        <v>#N/A</v>
      </c>
      <c r="X134" s="518" t="e">
        <f ca="1">+IF(AND(ISNUMBER(OFFSET('Sanitation Data'!$D$10,0,10*ROW('Sanitation Data'!D128))),'Data Summary'!CM134="Yes"),OFFSET('Sanitation Data'!$D$10,0,10*ROW('Sanitation Data'!D128)),NA())</f>
        <v>#N/A</v>
      </c>
      <c r="Y134" s="518" t="e">
        <f ca="1">+IF(AND(ISNUMBER(OFFSET('Sanitation Data'!$D$11,0,10*ROW('Sanitation Data'!D128))),'Data Summary'!CN134="Yes"),OFFSET('Sanitation Data'!$D$11,0,10*ROW('Sanitation Data'!D128)),NA())</f>
        <v>#N/A</v>
      </c>
      <c r="Z134" s="518" t="e">
        <f ca="1">+IF(AND(ISNUMBER(OFFSET('Sanitation Data'!$D$12,0,10*ROW('Sanitation Data'!D128))),'Data Summary'!CO134="Yes"),OFFSET('Sanitation Data'!$D$12,0,10*ROW('Sanitation Data'!D128)),NA())</f>
        <v>#N/A</v>
      </c>
      <c r="AA134" s="518" t="e">
        <f ca="1">+IF(AND(ISNUMBER(OFFSET('Sanitation Data'!$E$4,0,10*ROW('Sanitation Data'!E128))),'Data Summary'!CP134="Yes"),100-OFFSET('Sanitation Data'!$E$4,0,10*ROW('Sanitation Data'!E128)),NA())</f>
        <v>#N/A</v>
      </c>
      <c r="AB134" s="518" t="e">
        <f ca="1">+IF(AND(ISNUMBER(OFFSET('Sanitation Data'!$E$6,0,10*ROW('Sanitation Data'!E128))),'Data Summary'!CQ134="Yes"),OFFSET('Sanitation Data'!$E$6,0,10*ROW('Sanitation Data'!E128)),NA())</f>
        <v>#N/A</v>
      </c>
      <c r="AC134" s="518" t="e">
        <f ca="1">+IF(AND(ISNUMBER(OFFSET('Sanitation Data'!$E$10,0,10*ROW('Sanitation Data'!E128))),'Data Summary'!CR134="Yes"),OFFSET('Sanitation Data'!$E$10,0,10*ROW('Sanitation Data'!E128)),NA())</f>
        <v>#N/A</v>
      </c>
      <c r="AD134" s="518" t="e">
        <f ca="1">+IF(AND(ISNUMBER(OFFSET('Sanitation Data'!$E$11,0,10*ROW('Sanitation Data'!E128))),'Data Summary'!CS134="Yes"),OFFSET('Sanitation Data'!$E$11,0,10*ROW('Sanitation Data'!E128)),NA())</f>
        <v>#N/A</v>
      </c>
      <c r="AE134" s="518" t="e">
        <f ca="1">+IF(AND(ISNUMBER(OFFSET('Sanitation Data'!$E$12,0,10*ROW('Sanitation Data'!E128))),'Data Summary'!CT134="Yes"),OFFSET('Sanitation Data'!$E$12,0,10*ROW('Sanitation Data'!E128)),NA())</f>
        <v>#N/A</v>
      </c>
      <c r="AF134" s="518" t="e">
        <f ca="1">+IF(AND(ISNUMBER(OFFSET('Sanitation Data'!$F$4,0,10*ROW('Sanitation Data'!F128))),'Data Summary'!CU134="Yes"),100-OFFSET('Sanitation Data'!$F$4,0,10*ROW('Sanitation Data'!F128)),NA())</f>
        <v>#N/A</v>
      </c>
      <c r="AG134" s="518" t="e">
        <f ca="1">+IF(AND(ISNUMBER(OFFSET('Sanitation Data'!$F$6,0,10*ROW('Sanitation Data'!F128))),'Data Summary'!CV134="Yes"),OFFSET('Sanitation Data'!$F$6,0,10*ROW('Sanitation Data'!F128)),NA())</f>
        <v>#N/A</v>
      </c>
      <c r="AH134" s="518" t="e">
        <f ca="1">+IF(AND(ISNUMBER(OFFSET('Sanitation Data'!$F$10,0,10*ROW('Sanitation Data'!F128))),'Data Summary'!CW134="Yes"),OFFSET('Sanitation Data'!$F$10,0,10*ROW('Sanitation Data'!F128)),NA())</f>
        <v>#N/A</v>
      </c>
      <c r="AI134" s="518" t="e">
        <f ca="1">+IF(AND(ISNUMBER(OFFSET('Sanitation Data'!$F$11,0,10*ROW('Sanitation Data'!F128))),'Data Summary'!CX134="Yes"),OFFSET('Sanitation Data'!$F$11,0,10*ROW('Sanitation Data'!F128)),NA())</f>
        <v>#N/A</v>
      </c>
      <c r="AJ134" s="518" t="e">
        <f ca="1">+IF(AND(ISNUMBER(OFFSET('Sanitation Data'!$F$12,0,10*ROW('Sanitation Data'!F128))),'Data Summary'!CY134="Yes"),OFFSET('Sanitation Data'!$F$12,0,10*ROW('Sanitation Data'!F128)),NA())</f>
        <v>#N/A</v>
      </c>
      <c r="AK134" s="518" t="e">
        <f ca="1">+IF(AND(ISNUMBER(OFFSET('Sanitation Data'!$G$4,0,10*ROW('Sanitation Data'!G128))),'Data Summary'!CZ134="Yes"),100-OFFSET('Sanitation Data'!$G$4,0,10*ROW('Sanitation Data'!G128)),NA())</f>
        <v>#N/A</v>
      </c>
      <c r="AL134" s="518" t="e">
        <f ca="1">+IF(AND(ISNUMBER(OFFSET('Sanitation Data'!$G$6,0,10*ROW('Sanitation Data'!G128))),'Data Summary'!DA134="Yes"),OFFSET('Sanitation Data'!$G$6,0,10*ROW('Sanitation Data'!G128)),NA())</f>
        <v>#N/A</v>
      </c>
      <c r="AM134" s="518" t="e">
        <f ca="1">+IF(AND(ISNUMBER(OFFSET('Sanitation Data'!$G$10,0,10*ROW('Sanitation Data'!G128))),'Data Summary'!DB134="Yes"),OFFSET('Sanitation Data'!$G$10,0,10*ROW('Sanitation Data'!G128)),NA())</f>
        <v>#N/A</v>
      </c>
      <c r="AN134" s="518" t="e">
        <f ca="1">+IF(AND(ISNUMBER(OFFSET('Sanitation Data'!$G$11,0,10*ROW('Sanitation Data'!G128))),'Data Summary'!DC134="Yes"),OFFSET('Sanitation Data'!$G$11,0,10*ROW('Sanitation Data'!G128)),NA())</f>
        <v>#N/A</v>
      </c>
      <c r="AO134" s="518" t="e">
        <f ca="1">+IF(AND(ISNUMBER(OFFSET('Sanitation Data'!$G$12,0,10*ROW('Sanitation Data'!G128))),'Data Summary'!DD134="Yes"),OFFSET('Sanitation Data'!$G$12,0,10*ROW('Sanitation Data'!G128)),NA())</f>
        <v>#N/A</v>
      </c>
      <c r="AP134" s="518" t="e">
        <f ca="1">+IF(AND(ISNUMBER(OFFSET('Sanitation Data'!$H$4,0,10*ROW('Sanitation Data'!H128))),'Data Summary'!DE134="Yes"),100-OFFSET('Sanitation Data'!$H$4,0,10*ROW('Sanitation Data'!H128)),NA())</f>
        <v>#N/A</v>
      </c>
      <c r="AQ134" s="518" t="e">
        <f ca="1">+IF(AND(ISNUMBER(OFFSET('Sanitation Data'!$H$6,0,10*ROW('Sanitation Data'!H128))),'Data Summary'!DF134="Yes"),OFFSET('Sanitation Data'!$H$6,0,10*ROW('Sanitation Data'!H128)),NA())</f>
        <v>#N/A</v>
      </c>
      <c r="AR134" s="518" t="e">
        <f ca="1">+IF(AND(ISNUMBER(OFFSET('Sanitation Data'!$H$10,0,10*ROW('Sanitation Data'!H128))),'Data Summary'!DG134="Yes"),OFFSET('Sanitation Data'!$H$10,0,10*ROW('Sanitation Data'!H128)),NA())</f>
        <v>#N/A</v>
      </c>
      <c r="AS134" s="518" t="e">
        <f ca="1">+IF(AND(ISNUMBER(OFFSET('Sanitation Data'!$H$11,0,10*ROW('Sanitation Data'!H128))),'Data Summary'!DH134="Yes"),OFFSET('Sanitation Data'!$H$11,0,10*ROW('Sanitation Data'!H128)),NA())</f>
        <v>#N/A</v>
      </c>
      <c r="AT134" s="518" t="e">
        <f ca="1">+IF(AND(ISNUMBER(OFFSET('Sanitation Data'!$H$12,0,10*ROW('Sanitation Data'!H128))),'Data Summary'!DI134="Yes"),OFFSET('Sanitation Data'!$H$12,0,10*ROW('Sanitation Data'!H128)),NA())</f>
        <v>#N/A</v>
      </c>
      <c r="AU134" s="518" t="e">
        <f ca="1">+IF(AND(ISNUMBER(OFFSET('Sanitation Data'!$I$4,0,10*ROW('Sanitation Data'!I128))),'Data Summary'!DJ134="Yes"),100-OFFSET('Sanitation Data'!$I$4,0,10*ROW('Sanitation Data'!I128)),NA())</f>
        <v>#N/A</v>
      </c>
      <c r="AV134" s="518" t="e">
        <f ca="1">+IF(AND(ISNUMBER(OFFSET('Sanitation Data'!$I$6,0,10*ROW('Sanitation Data'!I128))),'Data Summary'!DK134="Yes"),OFFSET('Sanitation Data'!$I$6,0,10*ROW('Sanitation Data'!I128)),NA())</f>
        <v>#N/A</v>
      </c>
      <c r="AW134" s="518" t="e">
        <f ca="1">+IF(AND(ISNUMBER(OFFSET('Sanitation Data'!$I$10,0,10*ROW('Sanitation Data'!I128))),'Data Summary'!DL134="Yes"),OFFSET('Sanitation Data'!$I$10,0,10*ROW('Sanitation Data'!I128)),NA())</f>
        <v>#N/A</v>
      </c>
      <c r="AX134" s="518" t="e">
        <f ca="1">+IF(AND(ISNUMBER(OFFSET('Sanitation Data'!$I$11,0,10*ROW('Sanitation Data'!I128))),'Data Summary'!DM134="Yes"),OFFSET('Sanitation Data'!$I$11,0,10*ROW('Sanitation Data'!I128)),NA())</f>
        <v>#N/A</v>
      </c>
      <c r="AY134" s="518" t="e">
        <f ca="1">+IF(AND(ISNUMBER(OFFSET('Sanitation Data'!$I$12,0,10*ROW('Sanitation Data'!I128))),'Data Summary'!DN134="Yes"),OFFSET('Sanitation Data'!$I$12,0,10*ROW('Sanitation Data'!I128)),NA())</f>
        <v>#N/A</v>
      </c>
      <c r="AZ134" s="519" t="e">
        <f ca="1">+IF(AND(ISNUMBER(OFFSET('Hygiene Data'!$D$5,0,10*ROW('Hygiene Data'!D128))),'Data Summary'!DO134="Yes"),OFFSET('Hygiene Data'!$D$5,0,10*ROW('Hygiene Data'!D128)),NA())</f>
        <v>#N/A</v>
      </c>
      <c r="BA134" s="519" t="e">
        <f ca="1">+IF(AND(ISNUMBER(OFFSET('Hygiene Data'!$D$7,0,10*ROW('Hygiene Data'!D128))),'Data Summary'!DP134="Yes"),OFFSET('Hygiene Data'!$D$7,0,10*ROW('Hygiene Data'!D128)),NA())</f>
        <v>#N/A</v>
      </c>
      <c r="BB134" s="519" t="e">
        <f ca="1">+IF(AND(ISNUMBER(OFFSET('Hygiene Data'!$D$9,0,10*ROW('Hygiene Data'!D128))),'Data Summary'!DQ134="Yes"),OFFSET('Hygiene Data'!$D$9,0,10*ROW('Hygiene Data'!D128)),NA())</f>
        <v>#N/A</v>
      </c>
      <c r="BC134" s="519" t="e">
        <f ca="1">+IF(AND(ISNUMBER(OFFSET('Hygiene Data'!$E$5,0,10*ROW('Hygiene Data'!E128))),'Data Summary'!DR134="Yes"),OFFSET('Hygiene Data'!$E$5,0,10*ROW('Hygiene Data'!E128)),NA())</f>
        <v>#N/A</v>
      </c>
      <c r="BD134" s="519" t="e">
        <f ca="1">+IF(AND(ISNUMBER(OFFSET('Hygiene Data'!$E$7,0,10*ROW('Hygiene Data'!E128))),'Data Summary'!DS134="Yes"),OFFSET('Hygiene Data'!$E$7,0,10*ROW('Hygiene Data'!E128)),NA())</f>
        <v>#N/A</v>
      </c>
      <c r="BE134" s="519" t="e">
        <f ca="1">+IF(AND(ISNUMBER(OFFSET('Hygiene Data'!$E$9,0,10*ROW('Hygiene Data'!E128))),'Data Summary'!DT134="Yes"),OFFSET('Hygiene Data'!$E$9,0,10*ROW('Hygiene Data'!E128)),NA())</f>
        <v>#N/A</v>
      </c>
      <c r="BF134" s="519" t="e">
        <f ca="1">+IF(AND(ISNUMBER(OFFSET('Hygiene Data'!$F$5,0,10*ROW('Hygiene Data'!F128))),'Data Summary'!DU134="Yes"),OFFSET('Hygiene Data'!$F$5,0,10*ROW('Hygiene Data'!F128)),NA())</f>
        <v>#N/A</v>
      </c>
      <c r="BG134" s="519" t="e">
        <f ca="1">+IF(AND(ISNUMBER(OFFSET('Hygiene Data'!$F$7,0,10*ROW('Hygiene Data'!F128))),'Data Summary'!DV134="Yes"),OFFSET('Hygiene Data'!$F$7,0,10*ROW('Hygiene Data'!F128)),NA())</f>
        <v>#N/A</v>
      </c>
      <c r="BH134" s="519" t="e">
        <f ca="1">+IF(AND(ISNUMBER(OFFSET('Hygiene Data'!$F$9,0,10*ROW('Hygiene Data'!F128))),'Data Summary'!DW134="Yes"),OFFSET('Hygiene Data'!$F$9,0,10*ROW('Hygiene Data'!F128)),NA())</f>
        <v>#N/A</v>
      </c>
      <c r="BI134" s="519" t="e">
        <f ca="1">+IF(AND(ISNUMBER(OFFSET('Hygiene Data'!$G$5,0,10*ROW('Hygiene Data'!G128))),'Data Summary'!DX134="Yes"),OFFSET('Hygiene Data'!$G$5,0,10*ROW('Hygiene Data'!G128)),NA())</f>
        <v>#N/A</v>
      </c>
      <c r="BJ134" s="519" t="e">
        <f ca="1">+IF(AND(ISNUMBER(OFFSET('Hygiene Data'!$G$7,0,10*ROW('Hygiene Data'!G128))),'Data Summary'!DY134="Yes"),OFFSET('Hygiene Data'!$G$7,0,10*ROW('Hygiene Data'!G128)),NA())</f>
        <v>#N/A</v>
      </c>
      <c r="BK134" s="519" t="e">
        <f ca="1">+IF(AND(ISNUMBER(OFFSET('Hygiene Data'!$G$9,0,10*ROW('Hygiene Data'!G128))),'Data Summary'!DZ134="Yes"),OFFSET('Hygiene Data'!$G$9,0,10*ROW('Hygiene Data'!G128)),NA())</f>
        <v>#N/A</v>
      </c>
      <c r="BL134" s="519" t="e">
        <f ca="1">+IF(AND(ISNUMBER(OFFSET('Hygiene Data'!$H$5,0,10*ROW('Hygiene Data'!H128))),'Data Summary'!EA134="Yes"),OFFSET('Hygiene Data'!$H$5,0,10*ROW('Hygiene Data'!H128)),NA())</f>
        <v>#N/A</v>
      </c>
      <c r="BM134" s="519" t="e">
        <f ca="1">+IF(AND(ISNUMBER(OFFSET('Hygiene Data'!$H$7,0,10*ROW('Hygiene Data'!H128))),'Data Summary'!EB134="Yes"),OFFSET('Hygiene Data'!$H$7,0,10*ROW('Hygiene Data'!H128)),NA())</f>
        <v>#N/A</v>
      </c>
      <c r="BN134" s="519" t="e">
        <f ca="1">+IF(AND(ISNUMBER(OFFSET('Hygiene Data'!$H$9,0,10*ROW('Hygiene Data'!H128))),'Data Summary'!EC134="Yes"),OFFSET('Hygiene Data'!$H$9,0,10*ROW('Hygiene Data'!H128)),NA())</f>
        <v>#N/A</v>
      </c>
      <c r="BO134" s="519" t="e">
        <f ca="1">+IF(AND(ISNUMBER(OFFSET('Hygiene Data'!$I$5,0,10*ROW('Hygiene Data'!I128))),'Data Summary'!ED134="Yes"),OFFSET('Hygiene Data'!$I$5,0,10*ROW('Hygiene Data'!I128)),NA())</f>
        <v>#N/A</v>
      </c>
      <c r="BP134" s="519" t="e">
        <f ca="1">+IF(AND(ISNUMBER(OFFSET('Hygiene Data'!$I$7,0,10*ROW('Hygiene Data'!I128))),'Data Summary'!EE134="Yes"),OFFSET('Hygiene Data'!$I$7,0,10*ROW('Hygiene Data'!I128)),NA())</f>
        <v>#N/A</v>
      </c>
      <c r="BQ134" s="519" t="e">
        <f ca="1">+IF(AND(ISNUMBER(OFFSET('Hygiene Data'!$I$9,0,10*ROW('Hygiene Data'!I128))),'Data Summary'!EF134="Yes"),OFFSET('Hygiene Data'!$I$9,0,10*ROW('Hygiene Data'!I128)),NA())</f>
        <v>#N/A</v>
      </c>
    </row>
    <row r="135" spans="1:69" x14ac:dyDescent="0.25">
      <c r="A135" s="515" t="e">
        <f ca="1">+RIGHT('Data Summary'!A135,LEN('Data Summary'!A135)-9)</f>
        <v>#VALUE!</v>
      </c>
      <c r="B135" s="489" t="str">
        <f ca="1">+IF(ISTEXT('Data Summary'!B135),'Data Summary'!B135,"")</f>
        <v/>
      </c>
      <c r="C135" s="516" t="e">
        <f ca="1">+VALUE('Data Summary'!C135)</f>
        <v>#VALUE!</v>
      </c>
      <c r="D135" s="517" t="e">
        <f ca="1">+IF(AND(ISNUMBER(OFFSET('Water Data'!$D$4,0,10*ROW('Water Data'!D129))),'Data Summary'!BS135="Yes"),100-OFFSET('Water Data'!$D$4,0,10*ROW('Water Data'!D129)),NA())</f>
        <v>#N/A</v>
      </c>
      <c r="E135" s="517" t="e">
        <f ca="1">+IF(AND(ISNUMBER(OFFSET('Water Data'!$D$6,0,10*ROW('Water Data'!D129))),'Data Summary'!BT135="Yes"),OFFSET('Water Data'!$D$6,0,10*ROW('Water Data'!D129)),NA())</f>
        <v>#N/A</v>
      </c>
      <c r="F135" s="517" t="e">
        <f ca="1">+IF(AND(ISNUMBER(OFFSET('Water Data'!$D$9,0,10*ROW('Water Data'!D129))),'Data Summary'!BU135="Yes"),OFFSET('Water Data'!$D$9,0,10*ROW('Water Data'!D129)),NA())</f>
        <v>#N/A</v>
      </c>
      <c r="G135" s="517" t="e">
        <f ca="1">+IF(AND(ISNUMBER(OFFSET('Water Data'!$E$4,0,10*ROW('Water Data'!E129))),'Data Summary'!BV135="Yes"),100-OFFSET('Water Data'!$E$4,0,10*ROW('Water Data'!E129)),NA())</f>
        <v>#N/A</v>
      </c>
      <c r="H135" s="517" t="e">
        <f ca="1">+IF(AND(ISNUMBER(OFFSET('Water Data'!$E$6,0,10*ROW('Water Data'!E129))),'Data Summary'!BW135="Yes"),OFFSET('Water Data'!$E$6,0,10*ROW('Water Data'!E129)),NA())</f>
        <v>#N/A</v>
      </c>
      <c r="I135" s="517" t="e">
        <f ca="1">+IF(AND(ISNUMBER(OFFSET('Water Data'!$E$9,0,10*ROW('Water Data'!E129))),'Data Summary'!BX135="Yes"),OFFSET('Water Data'!$E$9,0,10*ROW('Water Data'!E129)),NA())</f>
        <v>#N/A</v>
      </c>
      <c r="J135" s="517" t="e">
        <f ca="1">+IF(AND(ISNUMBER(OFFSET('Water Data'!$F$4,0,10*ROW('Water Data'!F129))),'Data Summary'!BY135="Yes"),100-OFFSET('Water Data'!$F$4,0,10*ROW('Water Data'!F129)),NA())</f>
        <v>#N/A</v>
      </c>
      <c r="K135" s="517" t="e">
        <f ca="1">+IF(AND(ISNUMBER(OFFSET('Water Data'!$F$6,0,10*ROW('Water Data'!F129))),'Data Summary'!BZ135="Yes"),OFFSET('Water Data'!$F$6,0,10*ROW('Water Data'!F129)),NA())</f>
        <v>#N/A</v>
      </c>
      <c r="L135" s="517" t="e">
        <f ca="1">+IF(AND(ISNUMBER(OFFSET('Water Data'!$F$9,0,10*ROW('Water Data'!F129))),'Data Summary'!CA135="Yes"),OFFSET('Water Data'!$F$9,0,10*ROW('Water Data'!F129)),NA())</f>
        <v>#N/A</v>
      </c>
      <c r="M135" s="517" t="e">
        <f ca="1">+IF(AND(ISNUMBER(OFFSET('Water Data'!$G$4,0,10*ROW('Water Data'!G129))),'Data Summary'!CB135="Yes"),100-OFFSET('Water Data'!$G$4,0,10*ROW('Water Data'!G129)),NA())</f>
        <v>#N/A</v>
      </c>
      <c r="N135" s="517" t="e">
        <f ca="1">+IF(AND(ISNUMBER(OFFSET('Water Data'!$G$6,0,10*ROW('Water Data'!G129))),'Data Summary'!CC135="Yes"),OFFSET('Water Data'!$G$6,0,10*ROW('Water Data'!G129)),NA())</f>
        <v>#N/A</v>
      </c>
      <c r="O135" s="517" t="e">
        <f ca="1">+IF(AND(ISNUMBER(OFFSET('Water Data'!$G$9,0,10*ROW('Water Data'!G129))),'Data Summary'!CD135="Yes"),OFFSET('Water Data'!$G$9,0,10*ROW('Water Data'!G129)),NA())</f>
        <v>#N/A</v>
      </c>
      <c r="P135" s="517" t="e">
        <f ca="1">+IF(AND(ISNUMBER(OFFSET('Water Data'!$H$4,0,10*ROW('Water Data'!H129))),'Data Summary'!CE135="Yes"),100-OFFSET('Water Data'!$H$4,0,10*ROW('Water Data'!H129)),NA())</f>
        <v>#N/A</v>
      </c>
      <c r="Q135" s="517" t="e">
        <f ca="1">+IF(AND(ISNUMBER(OFFSET('Water Data'!$H$6,0,10*ROW('Water Data'!H129))),'Data Summary'!CF135="Yes"),OFFSET('Water Data'!$H$6,0,10*ROW('Water Data'!H129)),NA())</f>
        <v>#N/A</v>
      </c>
      <c r="R135" s="517" t="e">
        <f ca="1">+IF(AND(ISNUMBER(OFFSET('Water Data'!$H$9,0,10*ROW('Water Data'!H129))),'Data Summary'!CG135="Yes"),OFFSET('Water Data'!$H$9,0,10*ROW('Water Data'!H129)),NA())</f>
        <v>#N/A</v>
      </c>
      <c r="S135" s="517" t="e">
        <f ca="1">+IF(AND(ISNUMBER(OFFSET('Water Data'!$I$4,0,10*ROW('Water Data'!I129))),'Data Summary'!CH135="Yes"),100-OFFSET('Water Data'!$I$4,0,10*ROW('Water Data'!I129)),NA())</f>
        <v>#N/A</v>
      </c>
      <c r="T135" s="517" t="e">
        <f ca="1">+IF(AND(ISNUMBER(OFFSET('Water Data'!$I$6,0,10*ROW('Water Data'!I129))),'Data Summary'!CI135="Yes"),OFFSET('Water Data'!$I$6,0,10*ROW('Water Data'!I129)),NA())</f>
        <v>#N/A</v>
      </c>
      <c r="U135" s="517" t="e">
        <f ca="1">+IF(AND(ISNUMBER(OFFSET('Water Data'!$I$9,0,10*ROW('Water Data'!I129))),'Data Summary'!CJ135="Yes"),OFFSET('Water Data'!$I$9,0,10*ROW('Water Data'!I129)),NA())</f>
        <v>#N/A</v>
      </c>
      <c r="V135" s="518" t="e">
        <f ca="1">+IF(AND(ISNUMBER(OFFSET('Sanitation Data'!$D$4,0,10*ROW('Sanitation Data'!D129))),'Data Summary'!CK135="Yes"),100-OFFSET('Sanitation Data'!$D$4,0,10*ROW('Sanitation Data'!D129)),NA())</f>
        <v>#N/A</v>
      </c>
      <c r="W135" s="518" t="e">
        <f ca="1">+IF(AND(ISNUMBER(OFFSET('Sanitation Data'!$D$6,0,10*ROW('Sanitation Data'!D129))),'Data Summary'!CL135="Yes"),OFFSET('Sanitation Data'!$D$6,0,10*ROW('Sanitation Data'!D129)),NA())</f>
        <v>#N/A</v>
      </c>
      <c r="X135" s="518" t="e">
        <f ca="1">+IF(AND(ISNUMBER(OFFSET('Sanitation Data'!$D$10,0,10*ROW('Sanitation Data'!D129))),'Data Summary'!CM135="Yes"),OFFSET('Sanitation Data'!$D$10,0,10*ROW('Sanitation Data'!D129)),NA())</f>
        <v>#N/A</v>
      </c>
      <c r="Y135" s="518" t="e">
        <f ca="1">+IF(AND(ISNUMBER(OFFSET('Sanitation Data'!$D$11,0,10*ROW('Sanitation Data'!D129))),'Data Summary'!CN135="Yes"),OFFSET('Sanitation Data'!$D$11,0,10*ROW('Sanitation Data'!D129)),NA())</f>
        <v>#N/A</v>
      </c>
      <c r="Z135" s="518" t="e">
        <f ca="1">+IF(AND(ISNUMBER(OFFSET('Sanitation Data'!$D$12,0,10*ROW('Sanitation Data'!D129))),'Data Summary'!CO135="Yes"),OFFSET('Sanitation Data'!$D$12,0,10*ROW('Sanitation Data'!D129)),NA())</f>
        <v>#N/A</v>
      </c>
      <c r="AA135" s="518" t="e">
        <f ca="1">+IF(AND(ISNUMBER(OFFSET('Sanitation Data'!$E$4,0,10*ROW('Sanitation Data'!E129))),'Data Summary'!CP135="Yes"),100-OFFSET('Sanitation Data'!$E$4,0,10*ROW('Sanitation Data'!E129)),NA())</f>
        <v>#N/A</v>
      </c>
      <c r="AB135" s="518" t="e">
        <f ca="1">+IF(AND(ISNUMBER(OFFSET('Sanitation Data'!$E$6,0,10*ROW('Sanitation Data'!E129))),'Data Summary'!CQ135="Yes"),OFFSET('Sanitation Data'!$E$6,0,10*ROW('Sanitation Data'!E129)),NA())</f>
        <v>#N/A</v>
      </c>
      <c r="AC135" s="518" t="e">
        <f ca="1">+IF(AND(ISNUMBER(OFFSET('Sanitation Data'!$E$10,0,10*ROW('Sanitation Data'!E129))),'Data Summary'!CR135="Yes"),OFFSET('Sanitation Data'!$E$10,0,10*ROW('Sanitation Data'!E129)),NA())</f>
        <v>#N/A</v>
      </c>
      <c r="AD135" s="518" t="e">
        <f ca="1">+IF(AND(ISNUMBER(OFFSET('Sanitation Data'!$E$11,0,10*ROW('Sanitation Data'!E129))),'Data Summary'!CS135="Yes"),OFFSET('Sanitation Data'!$E$11,0,10*ROW('Sanitation Data'!E129)),NA())</f>
        <v>#N/A</v>
      </c>
      <c r="AE135" s="518" t="e">
        <f ca="1">+IF(AND(ISNUMBER(OFFSET('Sanitation Data'!$E$12,0,10*ROW('Sanitation Data'!E129))),'Data Summary'!CT135="Yes"),OFFSET('Sanitation Data'!$E$12,0,10*ROW('Sanitation Data'!E129)),NA())</f>
        <v>#N/A</v>
      </c>
      <c r="AF135" s="518" t="e">
        <f ca="1">+IF(AND(ISNUMBER(OFFSET('Sanitation Data'!$F$4,0,10*ROW('Sanitation Data'!F129))),'Data Summary'!CU135="Yes"),100-OFFSET('Sanitation Data'!$F$4,0,10*ROW('Sanitation Data'!F129)),NA())</f>
        <v>#N/A</v>
      </c>
      <c r="AG135" s="518" t="e">
        <f ca="1">+IF(AND(ISNUMBER(OFFSET('Sanitation Data'!$F$6,0,10*ROW('Sanitation Data'!F129))),'Data Summary'!CV135="Yes"),OFFSET('Sanitation Data'!$F$6,0,10*ROW('Sanitation Data'!F129)),NA())</f>
        <v>#N/A</v>
      </c>
      <c r="AH135" s="518" t="e">
        <f ca="1">+IF(AND(ISNUMBER(OFFSET('Sanitation Data'!$F$10,0,10*ROW('Sanitation Data'!F129))),'Data Summary'!CW135="Yes"),OFFSET('Sanitation Data'!$F$10,0,10*ROW('Sanitation Data'!F129)),NA())</f>
        <v>#N/A</v>
      </c>
      <c r="AI135" s="518" t="e">
        <f ca="1">+IF(AND(ISNUMBER(OFFSET('Sanitation Data'!$F$11,0,10*ROW('Sanitation Data'!F129))),'Data Summary'!CX135="Yes"),OFFSET('Sanitation Data'!$F$11,0,10*ROW('Sanitation Data'!F129)),NA())</f>
        <v>#N/A</v>
      </c>
      <c r="AJ135" s="518" t="e">
        <f ca="1">+IF(AND(ISNUMBER(OFFSET('Sanitation Data'!$F$12,0,10*ROW('Sanitation Data'!F129))),'Data Summary'!CY135="Yes"),OFFSET('Sanitation Data'!$F$12,0,10*ROW('Sanitation Data'!F129)),NA())</f>
        <v>#N/A</v>
      </c>
      <c r="AK135" s="518" t="e">
        <f ca="1">+IF(AND(ISNUMBER(OFFSET('Sanitation Data'!$G$4,0,10*ROW('Sanitation Data'!G129))),'Data Summary'!CZ135="Yes"),100-OFFSET('Sanitation Data'!$G$4,0,10*ROW('Sanitation Data'!G129)),NA())</f>
        <v>#N/A</v>
      </c>
      <c r="AL135" s="518" t="e">
        <f ca="1">+IF(AND(ISNUMBER(OFFSET('Sanitation Data'!$G$6,0,10*ROW('Sanitation Data'!G129))),'Data Summary'!DA135="Yes"),OFFSET('Sanitation Data'!$G$6,0,10*ROW('Sanitation Data'!G129)),NA())</f>
        <v>#N/A</v>
      </c>
      <c r="AM135" s="518" t="e">
        <f ca="1">+IF(AND(ISNUMBER(OFFSET('Sanitation Data'!$G$10,0,10*ROW('Sanitation Data'!G129))),'Data Summary'!DB135="Yes"),OFFSET('Sanitation Data'!$G$10,0,10*ROW('Sanitation Data'!G129)),NA())</f>
        <v>#N/A</v>
      </c>
      <c r="AN135" s="518" t="e">
        <f ca="1">+IF(AND(ISNUMBER(OFFSET('Sanitation Data'!$G$11,0,10*ROW('Sanitation Data'!G129))),'Data Summary'!DC135="Yes"),OFFSET('Sanitation Data'!$G$11,0,10*ROW('Sanitation Data'!G129)),NA())</f>
        <v>#N/A</v>
      </c>
      <c r="AO135" s="518" t="e">
        <f ca="1">+IF(AND(ISNUMBER(OFFSET('Sanitation Data'!$G$12,0,10*ROW('Sanitation Data'!G129))),'Data Summary'!DD135="Yes"),OFFSET('Sanitation Data'!$G$12,0,10*ROW('Sanitation Data'!G129)),NA())</f>
        <v>#N/A</v>
      </c>
      <c r="AP135" s="518" t="e">
        <f ca="1">+IF(AND(ISNUMBER(OFFSET('Sanitation Data'!$H$4,0,10*ROW('Sanitation Data'!H129))),'Data Summary'!DE135="Yes"),100-OFFSET('Sanitation Data'!$H$4,0,10*ROW('Sanitation Data'!H129)),NA())</f>
        <v>#N/A</v>
      </c>
      <c r="AQ135" s="518" t="e">
        <f ca="1">+IF(AND(ISNUMBER(OFFSET('Sanitation Data'!$H$6,0,10*ROW('Sanitation Data'!H129))),'Data Summary'!DF135="Yes"),OFFSET('Sanitation Data'!$H$6,0,10*ROW('Sanitation Data'!H129)),NA())</f>
        <v>#N/A</v>
      </c>
      <c r="AR135" s="518" t="e">
        <f ca="1">+IF(AND(ISNUMBER(OFFSET('Sanitation Data'!$H$10,0,10*ROW('Sanitation Data'!H129))),'Data Summary'!DG135="Yes"),OFFSET('Sanitation Data'!$H$10,0,10*ROW('Sanitation Data'!H129)),NA())</f>
        <v>#N/A</v>
      </c>
      <c r="AS135" s="518" t="e">
        <f ca="1">+IF(AND(ISNUMBER(OFFSET('Sanitation Data'!$H$11,0,10*ROW('Sanitation Data'!H129))),'Data Summary'!DH135="Yes"),OFFSET('Sanitation Data'!$H$11,0,10*ROW('Sanitation Data'!H129)),NA())</f>
        <v>#N/A</v>
      </c>
      <c r="AT135" s="518" t="e">
        <f ca="1">+IF(AND(ISNUMBER(OFFSET('Sanitation Data'!$H$12,0,10*ROW('Sanitation Data'!H129))),'Data Summary'!DI135="Yes"),OFFSET('Sanitation Data'!$H$12,0,10*ROW('Sanitation Data'!H129)),NA())</f>
        <v>#N/A</v>
      </c>
      <c r="AU135" s="518" t="e">
        <f ca="1">+IF(AND(ISNUMBER(OFFSET('Sanitation Data'!$I$4,0,10*ROW('Sanitation Data'!I129))),'Data Summary'!DJ135="Yes"),100-OFFSET('Sanitation Data'!$I$4,0,10*ROW('Sanitation Data'!I129)),NA())</f>
        <v>#N/A</v>
      </c>
      <c r="AV135" s="518" t="e">
        <f ca="1">+IF(AND(ISNUMBER(OFFSET('Sanitation Data'!$I$6,0,10*ROW('Sanitation Data'!I129))),'Data Summary'!DK135="Yes"),OFFSET('Sanitation Data'!$I$6,0,10*ROW('Sanitation Data'!I129)),NA())</f>
        <v>#N/A</v>
      </c>
      <c r="AW135" s="518" t="e">
        <f ca="1">+IF(AND(ISNUMBER(OFFSET('Sanitation Data'!$I$10,0,10*ROW('Sanitation Data'!I129))),'Data Summary'!DL135="Yes"),OFFSET('Sanitation Data'!$I$10,0,10*ROW('Sanitation Data'!I129)),NA())</f>
        <v>#N/A</v>
      </c>
      <c r="AX135" s="518" t="e">
        <f ca="1">+IF(AND(ISNUMBER(OFFSET('Sanitation Data'!$I$11,0,10*ROW('Sanitation Data'!I129))),'Data Summary'!DM135="Yes"),OFFSET('Sanitation Data'!$I$11,0,10*ROW('Sanitation Data'!I129)),NA())</f>
        <v>#N/A</v>
      </c>
      <c r="AY135" s="518" t="e">
        <f ca="1">+IF(AND(ISNUMBER(OFFSET('Sanitation Data'!$I$12,0,10*ROW('Sanitation Data'!I129))),'Data Summary'!DN135="Yes"),OFFSET('Sanitation Data'!$I$12,0,10*ROW('Sanitation Data'!I129)),NA())</f>
        <v>#N/A</v>
      </c>
      <c r="AZ135" s="519" t="e">
        <f ca="1">+IF(AND(ISNUMBER(OFFSET('Hygiene Data'!$D$5,0,10*ROW('Hygiene Data'!D129))),'Data Summary'!DO135="Yes"),OFFSET('Hygiene Data'!$D$5,0,10*ROW('Hygiene Data'!D129)),NA())</f>
        <v>#N/A</v>
      </c>
      <c r="BA135" s="519" t="e">
        <f ca="1">+IF(AND(ISNUMBER(OFFSET('Hygiene Data'!$D$7,0,10*ROW('Hygiene Data'!D129))),'Data Summary'!DP135="Yes"),OFFSET('Hygiene Data'!$D$7,0,10*ROW('Hygiene Data'!D129)),NA())</f>
        <v>#N/A</v>
      </c>
      <c r="BB135" s="519" t="e">
        <f ca="1">+IF(AND(ISNUMBER(OFFSET('Hygiene Data'!$D$9,0,10*ROW('Hygiene Data'!D129))),'Data Summary'!DQ135="Yes"),OFFSET('Hygiene Data'!$D$9,0,10*ROW('Hygiene Data'!D129)),NA())</f>
        <v>#N/A</v>
      </c>
      <c r="BC135" s="519" t="e">
        <f ca="1">+IF(AND(ISNUMBER(OFFSET('Hygiene Data'!$E$5,0,10*ROW('Hygiene Data'!E129))),'Data Summary'!DR135="Yes"),OFFSET('Hygiene Data'!$E$5,0,10*ROW('Hygiene Data'!E129)),NA())</f>
        <v>#N/A</v>
      </c>
      <c r="BD135" s="519" t="e">
        <f ca="1">+IF(AND(ISNUMBER(OFFSET('Hygiene Data'!$E$7,0,10*ROW('Hygiene Data'!E129))),'Data Summary'!DS135="Yes"),OFFSET('Hygiene Data'!$E$7,0,10*ROW('Hygiene Data'!E129)),NA())</f>
        <v>#N/A</v>
      </c>
      <c r="BE135" s="519" t="e">
        <f ca="1">+IF(AND(ISNUMBER(OFFSET('Hygiene Data'!$E$9,0,10*ROW('Hygiene Data'!E129))),'Data Summary'!DT135="Yes"),OFFSET('Hygiene Data'!$E$9,0,10*ROW('Hygiene Data'!E129)),NA())</f>
        <v>#N/A</v>
      </c>
      <c r="BF135" s="519" t="e">
        <f ca="1">+IF(AND(ISNUMBER(OFFSET('Hygiene Data'!$F$5,0,10*ROW('Hygiene Data'!F129))),'Data Summary'!DU135="Yes"),OFFSET('Hygiene Data'!$F$5,0,10*ROW('Hygiene Data'!F129)),NA())</f>
        <v>#N/A</v>
      </c>
      <c r="BG135" s="519" t="e">
        <f ca="1">+IF(AND(ISNUMBER(OFFSET('Hygiene Data'!$F$7,0,10*ROW('Hygiene Data'!F129))),'Data Summary'!DV135="Yes"),OFFSET('Hygiene Data'!$F$7,0,10*ROW('Hygiene Data'!F129)),NA())</f>
        <v>#N/A</v>
      </c>
      <c r="BH135" s="519" t="e">
        <f ca="1">+IF(AND(ISNUMBER(OFFSET('Hygiene Data'!$F$9,0,10*ROW('Hygiene Data'!F129))),'Data Summary'!DW135="Yes"),OFFSET('Hygiene Data'!$F$9,0,10*ROW('Hygiene Data'!F129)),NA())</f>
        <v>#N/A</v>
      </c>
      <c r="BI135" s="519" t="e">
        <f ca="1">+IF(AND(ISNUMBER(OFFSET('Hygiene Data'!$G$5,0,10*ROW('Hygiene Data'!G129))),'Data Summary'!DX135="Yes"),OFFSET('Hygiene Data'!$G$5,0,10*ROW('Hygiene Data'!G129)),NA())</f>
        <v>#N/A</v>
      </c>
      <c r="BJ135" s="519" t="e">
        <f ca="1">+IF(AND(ISNUMBER(OFFSET('Hygiene Data'!$G$7,0,10*ROW('Hygiene Data'!G129))),'Data Summary'!DY135="Yes"),OFFSET('Hygiene Data'!$G$7,0,10*ROW('Hygiene Data'!G129)),NA())</f>
        <v>#N/A</v>
      </c>
      <c r="BK135" s="519" t="e">
        <f ca="1">+IF(AND(ISNUMBER(OFFSET('Hygiene Data'!$G$9,0,10*ROW('Hygiene Data'!G129))),'Data Summary'!DZ135="Yes"),OFFSET('Hygiene Data'!$G$9,0,10*ROW('Hygiene Data'!G129)),NA())</f>
        <v>#N/A</v>
      </c>
      <c r="BL135" s="519" t="e">
        <f ca="1">+IF(AND(ISNUMBER(OFFSET('Hygiene Data'!$H$5,0,10*ROW('Hygiene Data'!H129))),'Data Summary'!EA135="Yes"),OFFSET('Hygiene Data'!$H$5,0,10*ROW('Hygiene Data'!H129)),NA())</f>
        <v>#N/A</v>
      </c>
      <c r="BM135" s="519" t="e">
        <f ca="1">+IF(AND(ISNUMBER(OFFSET('Hygiene Data'!$H$7,0,10*ROW('Hygiene Data'!H129))),'Data Summary'!EB135="Yes"),OFFSET('Hygiene Data'!$H$7,0,10*ROW('Hygiene Data'!H129)),NA())</f>
        <v>#N/A</v>
      </c>
      <c r="BN135" s="519" t="e">
        <f ca="1">+IF(AND(ISNUMBER(OFFSET('Hygiene Data'!$H$9,0,10*ROW('Hygiene Data'!H129))),'Data Summary'!EC135="Yes"),OFFSET('Hygiene Data'!$H$9,0,10*ROW('Hygiene Data'!H129)),NA())</f>
        <v>#N/A</v>
      </c>
      <c r="BO135" s="519" t="e">
        <f ca="1">+IF(AND(ISNUMBER(OFFSET('Hygiene Data'!$I$5,0,10*ROW('Hygiene Data'!I129))),'Data Summary'!ED135="Yes"),OFFSET('Hygiene Data'!$I$5,0,10*ROW('Hygiene Data'!I129)),NA())</f>
        <v>#N/A</v>
      </c>
      <c r="BP135" s="519" t="e">
        <f ca="1">+IF(AND(ISNUMBER(OFFSET('Hygiene Data'!$I$7,0,10*ROW('Hygiene Data'!I129))),'Data Summary'!EE135="Yes"),OFFSET('Hygiene Data'!$I$7,0,10*ROW('Hygiene Data'!I129)),NA())</f>
        <v>#N/A</v>
      </c>
      <c r="BQ135" s="519" t="e">
        <f ca="1">+IF(AND(ISNUMBER(OFFSET('Hygiene Data'!$I$9,0,10*ROW('Hygiene Data'!I129))),'Data Summary'!EF135="Yes"),OFFSET('Hygiene Data'!$I$9,0,10*ROW('Hygiene Data'!I129)),NA())</f>
        <v>#N/A</v>
      </c>
    </row>
    <row r="136" spans="1:69" x14ac:dyDescent="0.25">
      <c r="A136" s="515" t="e">
        <f ca="1">+RIGHT('Data Summary'!A136,LEN('Data Summary'!A136)-9)</f>
        <v>#VALUE!</v>
      </c>
      <c r="B136" s="489" t="str">
        <f ca="1">+IF(ISTEXT('Data Summary'!B136),'Data Summary'!B136,"")</f>
        <v/>
      </c>
      <c r="C136" s="516" t="e">
        <f ca="1">+VALUE('Data Summary'!C136)</f>
        <v>#VALUE!</v>
      </c>
      <c r="D136" s="517" t="e">
        <f ca="1">+IF(AND(ISNUMBER(OFFSET('Water Data'!$D$4,0,10*ROW('Water Data'!D130))),'Data Summary'!BS136="Yes"),100-OFFSET('Water Data'!$D$4,0,10*ROW('Water Data'!D130)),NA())</f>
        <v>#N/A</v>
      </c>
      <c r="E136" s="517" t="e">
        <f ca="1">+IF(AND(ISNUMBER(OFFSET('Water Data'!$D$6,0,10*ROW('Water Data'!D130))),'Data Summary'!BT136="Yes"),OFFSET('Water Data'!$D$6,0,10*ROW('Water Data'!D130)),NA())</f>
        <v>#N/A</v>
      </c>
      <c r="F136" s="517" t="e">
        <f ca="1">+IF(AND(ISNUMBER(OFFSET('Water Data'!$D$9,0,10*ROW('Water Data'!D130))),'Data Summary'!BU136="Yes"),OFFSET('Water Data'!$D$9,0,10*ROW('Water Data'!D130)),NA())</f>
        <v>#N/A</v>
      </c>
      <c r="G136" s="517" t="e">
        <f ca="1">+IF(AND(ISNUMBER(OFFSET('Water Data'!$E$4,0,10*ROW('Water Data'!E130))),'Data Summary'!BV136="Yes"),100-OFFSET('Water Data'!$E$4,0,10*ROW('Water Data'!E130)),NA())</f>
        <v>#N/A</v>
      </c>
      <c r="H136" s="517" t="e">
        <f ca="1">+IF(AND(ISNUMBER(OFFSET('Water Data'!$E$6,0,10*ROW('Water Data'!E130))),'Data Summary'!BW136="Yes"),OFFSET('Water Data'!$E$6,0,10*ROW('Water Data'!E130)),NA())</f>
        <v>#N/A</v>
      </c>
      <c r="I136" s="517" t="e">
        <f ca="1">+IF(AND(ISNUMBER(OFFSET('Water Data'!$E$9,0,10*ROW('Water Data'!E130))),'Data Summary'!BX136="Yes"),OFFSET('Water Data'!$E$9,0,10*ROW('Water Data'!E130)),NA())</f>
        <v>#N/A</v>
      </c>
      <c r="J136" s="517" t="e">
        <f ca="1">+IF(AND(ISNUMBER(OFFSET('Water Data'!$F$4,0,10*ROW('Water Data'!F130))),'Data Summary'!BY136="Yes"),100-OFFSET('Water Data'!$F$4,0,10*ROW('Water Data'!F130)),NA())</f>
        <v>#N/A</v>
      </c>
      <c r="K136" s="517" t="e">
        <f ca="1">+IF(AND(ISNUMBER(OFFSET('Water Data'!$F$6,0,10*ROW('Water Data'!F130))),'Data Summary'!BZ136="Yes"),OFFSET('Water Data'!$F$6,0,10*ROW('Water Data'!F130)),NA())</f>
        <v>#N/A</v>
      </c>
      <c r="L136" s="517" t="e">
        <f ca="1">+IF(AND(ISNUMBER(OFFSET('Water Data'!$F$9,0,10*ROW('Water Data'!F130))),'Data Summary'!CA136="Yes"),OFFSET('Water Data'!$F$9,0,10*ROW('Water Data'!F130)),NA())</f>
        <v>#N/A</v>
      </c>
      <c r="M136" s="517" t="e">
        <f ca="1">+IF(AND(ISNUMBER(OFFSET('Water Data'!$G$4,0,10*ROW('Water Data'!G130))),'Data Summary'!CB136="Yes"),100-OFFSET('Water Data'!$G$4,0,10*ROW('Water Data'!G130)),NA())</f>
        <v>#N/A</v>
      </c>
      <c r="N136" s="517" t="e">
        <f ca="1">+IF(AND(ISNUMBER(OFFSET('Water Data'!$G$6,0,10*ROW('Water Data'!G130))),'Data Summary'!CC136="Yes"),OFFSET('Water Data'!$G$6,0,10*ROW('Water Data'!G130)),NA())</f>
        <v>#N/A</v>
      </c>
      <c r="O136" s="517" t="e">
        <f ca="1">+IF(AND(ISNUMBER(OFFSET('Water Data'!$G$9,0,10*ROW('Water Data'!G130))),'Data Summary'!CD136="Yes"),OFFSET('Water Data'!$G$9,0,10*ROW('Water Data'!G130)),NA())</f>
        <v>#N/A</v>
      </c>
      <c r="P136" s="517" t="e">
        <f ca="1">+IF(AND(ISNUMBER(OFFSET('Water Data'!$H$4,0,10*ROW('Water Data'!H130))),'Data Summary'!CE136="Yes"),100-OFFSET('Water Data'!$H$4,0,10*ROW('Water Data'!H130)),NA())</f>
        <v>#N/A</v>
      </c>
      <c r="Q136" s="517" t="e">
        <f ca="1">+IF(AND(ISNUMBER(OFFSET('Water Data'!$H$6,0,10*ROW('Water Data'!H130))),'Data Summary'!CF136="Yes"),OFFSET('Water Data'!$H$6,0,10*ROW('Water Data'!H130)),NA())</f>
        <v>#N/A</v>
      </c>
      <c r="R136" s="517" t="e">
        <f ca="1">+IF(AND(ISNUMBER(OFFSET('Water Data'!$H$9,0,10*ROW('Water Data'!H130))),'Data Summary'!CG136="Yes"),OFFSET('Water Data'!$H$9,0,10*ROW('Water Data'!H130)),NA())</f>
        <v>#N/A</v>
      </c>
      <c r="S136" s="517" t="e">
        <f ca="1">+IF(AND(ISNUMBER(OFFSET('Water Data'!$I$4,0,10*ROW('Water Data'!I130))),'Data Summary'!CH136="Yes"),100-OFFSET('Water Data'!$I$4,0,10*ROW('Water Data'!I130)),NA())</f>
        <v>#N/A</v>
      </c>
      <c r="T136" s="517" t="e">
        <f ca="1">+IF(AND(ISNUMBER(OFFSET('Water Data'!$I$6,0,10*ROW('Water Data'!I130))),'Data Summary'!CI136="Yes"),OFFSET('Water Data'!$I$6,0,10*ROW('Water Data'!I130)),NA())</f>
        <v>#N/A</v>
      </c>
      <c r="U136" s="517" t="e">
        <f ca="1">+IF(AND(ISNUMBER(OFFSET('Water Data'!$I$9,0,10*ROW('Water Data'!I130))),'Data Summary'!CJ136="Yes"),OFFSET('Water Data'!$I$9,0,10*ROW('Water Data'!I130)),NA())</f>
        <v>#N/A</v>
      </c>
      <c r="V136" s="518" t="e">
        <f ca="1">+IF(AND(ISNUMBER(OFFSET('Sanitation Data'!$D$4,0,10*ROW('Sanitation Data'!D130))),'Data Summary'!CK136="Yes"),100-OFFSET('Sanitation Data'!$D$4,0,10*ROW('Sanitation Data'!D130)),NA())</f>
        <v>#N/A</v>
      </c>
      <c r="W136" s="518" t="e">
        <f ca="1">+IF(AND(ISNUMBER(OFFSET('Sanitation Data'!$D$6,0,10*ROW('Sanitation Data'!D130))),'Data Summary'!CL136="Yes"),OFFSET('Sanitation Data'!$D$6,0,10*ROW('Sanitation Data'!D130)),NA())</f>
        <v>#N/A</v>
      </c>
      <c r="X136" s="518" t="e">
        <f ca="1">+IF(AND(ISNUMBER(OFFSET('Sanitation Data'!$D$10,0,10*ROW('Sanitation Data'!D130))),'Data Summary'!CM136="Yes"),OFFSET('Sanitation Data'!$D$10,0,10*ROW('Sanitation Data'!D130)),NA())</f>
        <v>#N/A</v>
      </c>
      <c r="Y136" s="518" t="e">
        <f ca="1">+IF(AND(ISNUMBER(OFFSET('Sanitation Data'!$D$11,0,10*ROW('Sanitation Data'!D130))),'Data Summary'!CN136="Yes"),OFFSET('Sanitation Data'!$D$11,0,10*ROW('Sanitation Data'!D130)),NA())</f>
        <v>#N/A</v>
      </c>
      <c r="Z136" s="518" t="e">
        <f ca="1">+IF(AND(ISNUMBER(OFFSET('Sanitation Data'!$D$12,0,10*ROW('Sanitation Data'!D130))),'Data Summary'!CO136="Yes"),OFFSET('Sanitation Data'!$D$12,0,10*ROW('Sanitation Data'!D130)),NA())</f>
        <v>#N/A</v>
      </c>
      <c r="AA136" s="518" t="e">
        <f ca="1">+IF(AND(ISNUMBER(OFFSET('Sanitation Data'!$E$4,0,10*ROW('Sanitation Data'!E130))),'Data Summary'!CP136="Yes"),100-OFFSET('Sanitation Data'!$E$4,0,10*ROW('Sanitation Data'!E130)),NA())</f>
        <v>#N/A</v>
      </c>
      <c r="AB136" s="518" t="e">
        <f ca="1">+IF(AND(ISNUMBER(OFFSET('Sanitation Data'!$E$6,0,10*ROW('Sanitation Data'!E130))),'Data Summary'!CQ136="Yes"),OFFSET('Sanitation Data'!$E$6,0,10*ROW('Sanitation Data'!E130)),NA())</f>
        <v>#N/A</v>
      </c>
      <c r="AC136" s="518" t="e">
        <f ca="1">+IF(AND(ISNUMBER(OFFSET('Sanitation Data'!$E$10,0,10*ROW('Sanitation Data'!E130))),'Data Summary'!CR136="Yes"),OFFSET('Sanitation Data'!$E$10,0,10*ROW('Sanitation Data'!E130)),NA())</f>
        <v>#N/A</v>
      </c>
      <c r="AD136" s="518" t="e">
        <f ca="1">+IF(AND(ISNUMBER(OFFSET('Sanitation Data'!$E$11,0,10*ROW('Sanitation Data'!E130))),'Data Summary'!CS136="Yes"),OFFSET('Sanitation Data'!$E$11,0,10*ROW('Sanitation Data'!E130)),NA())</f>
        <v>#N/A</v>
      </c>
      <c r="AE136" s="518" t="e">
        <f ca="1">+IF(AND(ISNUMBER(OFFSET('Sanitation Data'!$E$12,0,10*ROW('Sanitation Data'!E130))),'Data Summary'!CT136="Yes"),OFFSET('Sanitation Data'!$E$12,0,10*ROW('Sanitation Data'!E130)),NA())</f>
        <v>#N/A</v>
      </c>
      <c r="AF136" s="518" t="e">
        <f ca="1">+IF(AND(ISNUMBER(OFFSET('Sanitation Data'!$F$4,0,10*ROW('Sanitation Data'!F130))),'Data Summary'!CU136="Yes"),100-OFFSET('Sanitation Data'!$F$4,0,10*ROW('Sanitation Data'!F130)),NA())</f>
        <v>#N/A</v>
      </c>
      <c r="AG136" s="518" t="e">
        <f ca="1">+IF(AND(ISNUMBER(OFFSET('Sanitation Data'!$F$6,0,10*ROW('Sanitation Data'!F130))),'Data Summary'!CV136="Yes"),OFFSET('Sanitation Data'!$F$6,0,10*ROW('Sanitation Data'!F130)),NA())</f>
        <v>#N/A</v>
      </c>
      <c r="AH136" s="518" t="e">
        <f ca="1">+IF(AND(ISNUMBER(OFFSET('Sanitation Data'!$F$10,0,10*ROW('Sanitation Data'!F130))),'Data Summary'!CW136="Yes"),OFFSET('Sanitation Data'!$F$10,0,10*ROW('Sanitation Data'!F130)),NA())</f>
        <v>#N/A</v>
      </c>
      <c r="AI136" s="518" t="e">
        <f ca="1">+IF(AND(ISNUMBER(OFFSET('Sanitation Data'!$F$11,0,10*ROW('Sanitation Data'!F130))),'Data Summary'!CX136="Yes"),OFFSET('Sanitation Data'!$F$11,0,10*ROW('Sanitation Data'!F130)),NA())</f>
        <v>#N/A</v>
      </c>
      <c r="AJ136" s="518" t="e">
        <f ca="1">+IF(AND(ISNUMBER(OFFSET('Sanitation Data'!$F$12,0,10*ROW('Sanitation Data'!F130))),'Data Summary'!CY136="Yes"),OFFSET('Sanitation Data'!$F$12,0,10*ROW('Sanitation Data'!F130)),NA())</f>
        <v>#N/A</v>
      </c>
      <c r="AK136" s="518" t="e">
        <f ca="1">+IF(AND(ISNUMBER(OFFSET('Sanitation Data'!$G$4,0,10*ROW('Sanitation Data'!G130))),'Data Summary'!CZ136="Yes"),100-OFFSET('Sanitation Data'!$G$4,0,10*ROW('Sanitation Data'!G130)),NA())</f>
        <v>#N/A</v>
      </c>
      <c r="AL136" s="518" t="e">
        <f ca="1">+IF(AND(ISNUMBER(OFFSET('Sanitation Data'!$G$6,0,10*ROW('Sanitation Data'!G130))),'Data Summary'!DA136="Yes"),OFFSET('Sanitation Data'!$G$6,0,10*ROW('Sanitation Data'!G130)),NA())</f>
        <v>#N/A</v>
      </c>
      <c r="AM136" s="518" t="e">
        <f ca="1">+IF(AND(ISNUMBER(OFFSET('Sanitation Data'!$G$10,0,10*ROW('Sanitation Data'!G130))),'Data Summary'!DB136="Yes"),OFFSET('Sanitation Data'!$G$10,0,10*ROW('Sanitation Data'!G130)),NA())</f>
        <v>#N/A</v>
      </c>
      <c r="AN136" s="518" t="e">
        <f ca="1">+IF(AND(ISNUMBER(OFFSET('Sanitation Data'!$G$11,0,10*ROW('Sanitation Data'!G130))),'Data Summary'!DC136="Yes"),OFFSET('Sanitation Data'!$G$11,0,10*ROW('Sanitation Data'!G130)),NA())</f>
        <v>#N/A</v>
      </c>
      <c r="AO136" s="518" t="e">
        <f ca="1">+IF(AND(ISNUMBER(OFFSET('Sanitation Data'!$G$12,0,10*ROW('Sanitation Data'!G130))),'Data Summary'!DD136="Yes"),OFFSET('Sanitation Data'!$G$12,0,10*ROW('Sanitation Data'!G130)),NA())</f>
        <v>#N/A</v>
      </c>
      <c r="AP136" s="518" t="e">
        <f ca="1">+IF(AND(ISNUMBER(OFFSET('Sanitation Data'!$H$4,0,10*ROW('Sanitation Data'!H130))),'Data Summary'!DE136="Yes"),100-OFFSET('Sanitation Data'!$H$4,0,10*ROW('Sanitation Data'!H130)),NA())</f>
        <v>#N/A</v>
      </c>
      <c r="AQ136" s="518" t="e">
        <f ca="1">+IF(AND(ISNUMBER(OFFSET('Sanitation Data'!$H$6,0,10*ROW('Sanitation Data'!H130))),'Data Summary'!DF136="Yes"),OFFSET('Sanitation Data'!$H$6,0,10*ROW('Sanitation Data'!H130)),NA())</f>
        <v>#N/A</v>
      </c>
      <c r="AR136" s="518" t="e">
        <f ca="1">+IF(AND(ISNUMBER(OFFSET('Sanitation Data'!$H$10,0,10*ROW('Sanitation Data'!H130))),'Data Summary'!DG136="Yes"),OFFSET('Sanitation Data'!$H$10,0,10*ROW('Sanitation Data'!H130)),NA())</f>
        <v>#N/A</v>
      </c>
      <c r="AS136" s="518" t="e">
        <f ca="1">+IF(AND(ISNUMBER(OFFSET('Sanitation Data'!$H$11,0,10*ROW('Sanitation Data'!H130))),'Data Summary'!DH136="Yes"),OFFSET('Sanitation Data'!$H$11,0,10*ROW('Sanitation Data'!H130)),NA())</f>
        <v>#N/A</v>
      </c>
      <c r="AT136" s="518" t="e">
        <f ca="1">+IF(AND(ISNUMBER(OFFSET('Sanitation Data'!$H$12,0,10*ROW('Sanitation Data'!H130))),'Data Summary'!DI136="Yes"),OFFSET('Sanitation Data'!$H$12,0,10*ROW('Sanitation Data'!H130)),NA())</f>
        <v>#N/A</v>
      </c>
      <c r="AU136" s="518" t="e">
        <f ca="1">+IF(AND(ISNUMBER(OFFSET('Sanitation Data'!$I$4,0,10*ROW('Sanitation Data'!I130))),'Data Summary'!DJ136="Yes"),100-OFFSET('Sanitation Data'!$I$4,0,10*ROW('Sanitation Data'!I130)),NA())</f>
        <v>#N/A</v>
      </c>
      <c r="AV136" s="518" t="e">
        <f ca="1">+IF(AND(ISNUMBER(OFFSET('Sanitation Data'!$I$6,0,10*ROW('Sanitation Data'!I130))),'Data Summary'!DK136="Yes"),OFFSET('Sanitation Data'!$I$6,0,10*ROW('Sanitation Data'!I130)),NA())</f>
        <v>#N/A</v>
      </c>
      <c r="AW136" s="518" t="e">
        <f ca="1">+IF(AND(ISNUMBER(OFFSET('Sanitation Data'!$I$10,0,10*ROW('Sanitation Data'!I130))),'Data Summary'!DL136="Yes"),OFFSET('Sanitation Data'!$I$10,0,10*ROW('Sanitation Data'!I130)),NA())</f>
        <v>#N/A</v>
      </c>
      <c r="AX136" s="518" t="e">
        <f ca="1">+IF(AND(ISNUMBER(OFFSET('Sanitation Data'!$I$11,0,10*ROW('Sanitation Data'!I130))),'Data Summary'!DM136="Yes"),OFFSET('Sanitation Data'!$I$11,0,10*ROW('Sanitation Data'!I130)),NA())</f>
        <v>#N/A</v>
      </c>
      <c r="AY136" s="518" t="e">
        <f ca="1">+IF(AND(ISNUMBER(OFFSET('Sanitation Data'!$I$12,0,10*ROW('Sanitation Data'!I130))),'Data Summary'!DN136="Yes"),OFFSET('Sanitation Data'!$I$12,0,10*ROW('Sanitation Data'!I130)),NA())</f>
        <v>#N/A</v>
      </c>
      <c r="AZ136" s="519" t="e">
        <f ca="1">+IF(AND(ISNUMBER(OFFSET('Hygiene Data'!$D$5,0,10*ROW('Hygiene Data'!D130))),'Data Summary'!DO136="Yes"),OFFSET('Hygiene Data'!$D$5,0,10*ROW('Hygiene Data'!D130)),NA())</f>
        <v>#N/A</v>
      </c>
      <c r="BA136" s="519" t="e">
        <f ca="1">+IF(AND(ISNUMBER(OFFSET('Hygiene Data'!$D$7,0,10*ROW('Hygiene Data'!D130))),'Data Summary'!DP136="Yes"),OFFSET('Hygiene Data'!$D$7,0,10*ROW('Hygiene Data'!D130)),NA())</f>
        <v>#N/A</v>
      </c>
      <c r="BB136" s="519" t="e">
        <f ca="1">+IF(AND(ISNUMBER(OFFSET('Hygiene Data'!$D$9,0,10*ROW('Hygiene Data'!D130))),'Data Summary'!DQ136="Yes"),OFFSET('Hygiene Data'!$D$9,0,10*ROW('Hygiene Data'!D130)),NA())</f>
        <v>#N/A</v>
      </c>
      <c r="BC136" s="519" t="e">
        <f ca="1">+IF(AND(ISNUMBER(OFFSET('Hygiene Data'!$E$5,0,10*ROW('Hygiene Data'!E130))),'Data Summary'!DR136="Yes"),OFFSET('Hygiene Data'!$E$5,0,10*ROW('Hygiene Data'!E130)),NA())</f>
        <v>#N/A</v>
      </c>
      <c r="BD136" s="519" t="e">
        <f ca="1">+IF(AND(ISNUMBER(OFFSET('Hygiene Data'!$E$7,0,10*ROW('Hygiene Data'!E130))),'Data Summary'!DS136="Yes"),OFFSET('Hygiene Data'!$E$7,0,10*ROW('Hygiene Data'!E130)),NA())</f>
        <v>#N/A</v>
      </c>
      <c r="BE136" s="519" t="e">
        <f ca="1">+IF(AND(ISNUMBER(OFFSET('Hygiene Data'!$E$9,0,10*ROW('Hygiene Data'!E130))),'Data Summary'!DT136="Yes"),OFFSET('Hygiene Data'!$E$9,0,10*ROW('Hygiene Data'!E130)),NA())</f>
        <v>#N/A</v>
      </c>
      <c r="BF136" s="519" t="e">
        <f ca="1">+IF(AND(ISNUMBER(OFFSET('Hygiene Data'!$F$5,0,10*ROW('Hygiene Data'!F130))),'Data Summary'!DU136="Yes"),OFFSET('Hygiene Data'!$F$5,0,10*ROW('Hygiene Data'!F130)),NA())</f>
        <v>#N/A</v>
      </c>
      <c r="BG136" s="519" t="e">
        <f ca="1">+IF(AND(ISNUMBER(OFFSET('Hygiene Data'!$F$7,0,10*ROW('Hygiene Data'!F130))),'Data Summary'!DV136="Yes"),OFFSET('Hygiene Data'!$F$7,0,10*ROW('Hygiene Data'!F130)),NA())</f>
        <v>#N/A</v>
      </c>
      <c r="BH136" s="519" t="e">
        <f ca="1">+IF(AND(ISNUMBER(OFFSET('Hygiene Data'!$F$9,0,10*ROW('Hygiene Data'!F130))),'Data Summary'!DW136="Yes"),OFFSET('Hygiene Data'!$F$9,0,10*ROW('Hygiene Data'!F130)),NA())</f>
        <v>#N/A</v>
      </c>
      <c r="BI136" s="519" t="e">
        <f ca="1">+IF(AND(ISNUMBER(OFFSET('Hygiene Data'!$G$5,0,10*ROW('Hygiene Data'!G130))),'Data Summary'!DX136="Yes"),OFFSET('Hygiene Data'!$G$5,0,10*ROW('Hygiene Data'!G130)),NA())</f>
        <v>#N/A</v>
      </c>
      <c r="BJ136" s="519" t="e">
        <f ca="1">+IF(AND(ISNUMBER(OFFSET('Hygiene Data'!$G$7,0,10*ROW('Hygiene Data'!G130))),'Data Summary'!DY136="Yes"),OFFSET('Hygiene Data'!$G$7,0,10*ROW('Hygiene Data'!G130)),NA())</f>
        <v>#N/A</v>
      </c>
      <c r="BK136" s="519" t="e">
        <f ca="1">+IF(AND(ISNUMBER(OFFSET('Hygiene Data'!$G$9,0,10*ROW('Hygiene Data'!G130))),'Data Summary'!DZ136="Yes"),OFFSET('Hygiene Data'!$G$9,0,10*ROW('Hygiene Data'!G130)),NA())</f>
        <v>#N/A</v>
      </c>
      <c r="BL136" s="519" t="e">
        <f ca="1">+IF(AND(ISNUMBER(OFFSET('Hygiene Data'!$H$5,0,10*ROW('Hygiene Data'!H130))),'Data Summary'!EA136="Yes"),OFFSET('Hygiene Data'!$H$5,0,10*ROW('Hygiene Data'!H130)),NA())</f>
        <v>#N/A</v>
      </c>
      <c r="BM136" s="519" t="e">
        <f ca="1">+IF(AND(ISNUMBER(OFFSET('Hygiene Data'!$H$7,0,10*ROW('Hygiene Data'!H130))),'Data Summary'!EB136="Yes"),OFFSET('Hygiene Data'!$H$7,0,10*ROW('Hygiene Data'!H130)),NA())</f>
        <v>#N/A</v>
      </c>
      <c r="BN136" s="519" t="e">
        <f ca="1">+IF(AND(ISNUMBER(OFFSET('Hygiene Data'!$H$9,0,10*ROW('Hygiene Data'!H130))),'Data Summary'!EC136="Yes"),OFFSET('Hygiene Data'!$H$9,0,10*ROW('Hygiene Data'!H130)),NA())</f>
        <v>#N/A</v>
      </c>
      <c r="BO136" s="519" t="e">
        <f ca="1">+IF(AND(ISNUMBER(OFFSET('Hygiene Data'!$I$5,0,10*ROW('Hygiene Data'!I130))),'Data Summary'!ED136="Yes"),OFFSET('Hygiene Data'!$I$5,0,10*ROW('Hygiene Data'!I130)),NA())</f>
        <v>#N/A</v>
      </c>
      <c r="BP136" s="519" t="e">
        <f ca="1">+IF(AND(ISNUMBER(OFFSET('Hygiene Data'!$I$7,0,10*ROW('Hygiene Data'!I130))),'Data Summary'!EE136="Yes"),OFFSET('Hygiene Data'!$I$7,0,10*ROW('Hygiene Data'!I130)),NA())</f>
        <v>#N/A</v>
      </c>
      <c r="BQ136" s="519" t="e">
        <f ca="1">+IF(AND(ISNUMBER(OFFSET('Hygiene Data'!$I$9,0,10*ROW('Hygiene Data'!I130))),'Data Summary'!EF136="Yes"),OFFSET('Hygiene Data'!$I$9,0,10*ROW('Hygiene Data'!I130)),NA())</f>
        <v>#N/A</v>
      </c>
    </row>
    <row r="137" spans="1:69" x14ac:dyDescent="0.25">
      <c r="A137" s="515" t="e">
        <f ca="1">+RIGHT('Data Summary'!A137,LEN('Data Summary'!A137)-9)</f>
        <v>#VALUE!</v>
      </c>
      <c r="B137" s="489" t="str">
        <f ca="1">+IF(ISTEXT('Data Summary'!B137),'Data Summary'!B137,"")</f>
        <v/>
      </c>
      <c r="C137" s="516" t="e">
        <f ca="1">+VALUE('Data Summary'!C137)</f>
        <v>#VALUE!</v>
      </c>
      <c r="D137" s="517" t="e">
        <f ca="1">+IF(AND(ISNUMBER(OFFSET('Water Data'!$D$4,0,10*ROW('Water Data'!D131))),'Data Summary'!BS137="Yes"),100-OFFSET('Water Data'!$D$4,0,10*ROW('Water Data'!D131)),NA())</f>
        <v>#N/A</v>
      </c>
      <c r="E137" s="517" t="e">
        <f ca="1">+IF(AND(ISNUMBER(OFFSET('Water Data'!$D$6,0,10*ROW('Water Data'!D131))),'Data Summary'!BT137="Yes"),OFFSET('Water Data'!$D$6,0,10*ROW('Water Data'!D131)),NA())</f>
        <v>#N/A</v>
      </c>
      <c r="F137" s="517" t="e">
        <f ca="1">+IF(AND(ISNUMBER(OFFSET('Water Data'!$D$9,0,10*ROW('Water Data'!D131))),'Data Summary'!BU137="Yes"),OFFSET('Water Data'!$D$9,0,10*ROW('Water Data'!D131)),NA())</f>
        <v>#N/A</v>
      </c>
      <c r="G137" s="517" t="e">
        <f ca="1">+IF(AND(ISNUMBER(OFFSET('Water Data'!$E$4,0,10*ROW('Water Data'!E131))),'Data Summary'!BV137="Yes"),100-OFFSET('Water Data'!$E$4,0,10*ROW('Water Data'!E131)),NA())</f>
        <v>#N/A</v>
      </c>
      <c r="H137" s="517" t="e">
        <f ca="1">+IF(AND(ISNUMBER(OFFSET('Water Data'!$E$6,0,10*ROW('Water Data'!E131))),'Data Summary'!BW137="Yes"),OFFSET('Water Data'!$E$6,0,10*ROW('Water Data'!E131)),NA())</f>
        <v>#N/A</v>
      </c>
      <c r="I137" s="517" t="e">
        <f ca="1">+IF(AND(ISNUMBER(OFFSET('Water Data'!$E$9,0,10*ROW('Water Data'!E131))),'Data Summary'!BX137="Yes"),OFFSET('Water Data'!$E$9,0,10*ROW('Water Data'!E131)),NA())</f>
        <v>#N/A</v>
      </c>
      <c r="J137" s="517" t="e">
        <f ca="1">+IF(AND(ISNUMBER(OFFSET('Water Data'!$F$4,0,10*ROW('Water Data'!F131))),'Data Summary'!BY137="Yes"),100-OFFSET('Water Data'!$F$4,0,10*ROW('Water Data'!F131)),NA())</f>
        <v>#N/A</v>
      </c>
      <c r="K137" s="517" t="e">
        <f ca="1">+IF(AND(ISNUMBER(OFFSET('Water Data'!$F$6,0,10*ROW('Water Data'!F131))),'Data Summary'!BZ137="Yes"),OFFSET('Water Data'!$F$6,0,10*ROW('Water Data'!F131)),NA())</f>
        <v>#N/A</v>
      </c>
      <c r="L137" s="517" t="e">
        <f ca="1">+IF(AND(ISNUMBER(OFFSET('Water Data'!$F$9,0,10*ROW('Water Data'!F131))),'Data Summary'!CA137="Yes"),OFFSET('Water Data'!$F$9,0,10*ROW('Water Data'!F131)),NA())</f>
        <v>#N/A</v>
      </c>
      <c r="M137" s="517" t="e">
        <f ca="1">+IF(AND(ISNUMBER(OFFSET('Water Data'!$G$4,0,10*ROW('Water Data'!G131))),'Data Summary'!CB137="Yes"),100-OFFSET('Water Data'!$G$4,0,10*ROW('Water Data'!G131)),NA())</f>
        <v>#N/A</v>
      </c>
      <c r="N137" s="517" t="e">
        <f ca="1">+IF(AND(ISNUMBER(OFFSET('Water Data'!$G$6,0,10*ROW('Water Data'!G131))),'Data Summary'!CC137="Yes"),OFFSET('Water Data'!$G$6,0,10*ROW('Water Data'!G131)),NA())</f>
        <v>#N/A</v>
      </c>
      <c r="O137" s="517" t="e">
        <f ca="1">+IF(AND(ISNUMBER(OFFSET('Water Data'!$G$9,0,10*ROW('Water Data'!G131))),'Data Summary'!CD137="Yes"),OFFSET('Water Data'!$G$9,0,10*ROW('Water Data'!G131)),NA())</f>
        <v>#N/A</v>
      </c>
      <c r="P137" s="517" t="e">
        <f ca="1">+IF(AND(ISNUMBER(OFFSET('Water Data'!$H$4,0,10*ROW('Water Data'!H131))),'Data Summary'!CE137="Yes"),100-OFFSET('Water Data'!$H$4,0,10*ROW('Water Data'!H131)),NA())</f>
        <v>#N/A</v>
      </c>
      <c r="Q137" s="517" t="e">
        <f ca="1">+IF(AND(ISNUMBER(OFFSET('Water Data'!$H$6,0,10*ROW('Water Data'!H131))),'Data Summary'!CF137="Yes"),OFFSET('Water Data'!$H$6,0,10*ROW('Water Data'!H131)),NA())</f>
        <v>#N/A</v>
      </c>
      <c r="R137" s="517" t="e">
        <f ca="1">+IF(AND(ISNUMBER(OFFSET('Water Data'!$H$9,0,10*ROW('Water Data'!H131))),'Data Summary'!CG137="Yes"),OFFSET('Water Data'!$H$9,0,10*ROW('Water Data'!H131)),NA())</f>
        <v>#N/A</v>
      </c>
      <c r="S137" s="517" t="e">
        <f ca="1">+IF(AND(ISNUMBER(OFFSET('Water Data'!$I$4,0,10*ROW('Water Data'!I131))),'Data Summary'!CH137="Yes"),100-OFFSET('Water Data'!$I$4,0,10*ROW('Water Data'!I131)),NA())</f>
        <v>#N/A</v>
      </c>
      <c r="T137" s="517" t="e">
        <f ca="1">+IF(AND(ISNUMBER(OFFSET('Water Data'!$I$6,0,10*ROW('Water Data'!I131))),'Data Summary'!CI137="Yes"),OFFSET('Water Data'!$I$6,0,10*ROW('Water Data'!I131)),NA())</f>
        <v>#N/A</v>
      </c>
      <c r="U137" s="517" t="e">
        <f ca="1">+IF(AND(ISNUMBER(OFFSET('Water Data'!$I$9,0,10*ROW('Water Data'!I131))),'Data Summary'!CJ137="Yes"),OFFSET('Water Data'!$I$9,0,10*ROW('Water Data'!I131)),NA())</f>
        <v>#N/A</v>
      </c>
      <c r="V137" s="518" t="e">
        <f ca="1">+IF(AND(ISNUMBER(OFFSET('Sanitation Data'!$D$4,0,10*ROW('Sanitation Data'!D131))),'Data Summary'!CK137="Yes"),100-OFFSET('Sanitation Data'!$D$4,0,10*ROW('Sanitation Data'!D131)),NA())</f>
        <v>#N/A</v>
      </c>
      <c r="W137" s="518" t="e">
        <f ca="1">+IF(AND(ISNUMBER(OFFSET('Sanitation Data'!$D$6,0,10*ROW('Sanitation Data'!D131))),'Data Summary'!CL137="Yes"),OFFSET('Sanitation Data'!$D$6,0,10*ROW('Sanitation Data'!D131)),NA())</f>
        <v>#N/A</v>
      </c>
      <c r="X137" s="518" t="e">
        <f ca="1">+IF(AND(ISNUMBER(OFFSET('Sanitation Data'!$D$10,0,10*ROW('Sanitation Data'!D131))),'Data Summary'!CM137="Yes"),OFFSET('Sanitation Data'!$D$10,0,10*ROW('Sanitation Data'!D131)),NA())</f>
        <v>#N/A</v>
      </c>
      <c r="Y137" s="518" t="e">
        <f ca="1">+IF(AND(ISNUMBER(OFFSET('Sanitation Data'!$D$11,0,10*ROW('Sanitation Data'!D131))),'Data Summary'!CN137="Yes"),OFFSET('Sanitation Data'!$D$11,0,10*ROW('Sanitation Data'!D131)),NA())</f>
        <v>#N/A</v>
      </c>
      <c r="Z137" s="518" t="e">
        <f ca="1">+IF(AND(ISNUMBER(OFFSET('Sanitation Data'!$D$12,0,10*ROW('Sanitation Data'!D131))),'Data Summary'!CO137="Yes"),OFFSET('Sanitation Data'!$D$12,0,10*ROW('Sanitation Data'!D131)),NA())</f>
        <v>#N/A</v>
      </c>
      <c r="AA137" s="518" t="e">
        <f ca="1">+IF(AND(ISNUMBER(OFFSET('Sanitation Data'!$E$4,0,10*ROW('Sanitation Data'!E131))),'Data Summary'!CP137="Yes"),100-OFFSET('Sanitation Data'!$E$4,0,10*ROW('Sanitation Data'!E131)),NA())</f>
        <v>#N/A</v>
      </c>
      <c r="AB137" s="518" t="e">
        <f ca="1">+IF(AND(ISNUMBER(OFFSET('Sanitation Data'!$E$6,0,10*ROW('Sanitation Data'!E131))),'Data Summary'!CQ137="Yes"),OFFSET('Sanitation Data'!$E$6,0,10*ROW('Sanitation Data'!E131)),NA())</f>
        <v>#N/A</v>
      </c>
      <c r="AC137" s="518" t="e">
        <f ca="1">+IF(AND(ISNUMBER(OFFSET('Sanitation Data'!$E$10,0,10*ROW('Sanitation Data'!E131))),'Data Summary'!CR137="Yes"),OFFSET('Sanitation Data'!$E$10,0,10*ROW('Sanitation Data'!E131)),NA())</f>
        <v>#N/A</v>
      </c>
      <c r="AD137" s="518" t="e">
        <f ca="1">+IF(AND(ISNUMBER(OFFSET('Sanitation Data'!$E$11,0,10*ROW('Sanitation Data'!E131))),'Data Summary'!CS137="Yes"),OFFSET('Sanitation Data'!$E$11,0,10*ROW('Sanitation Data'!E131)),NA())</f>
        <v>#N/A</v>
      </c>
      <c r="AE137" s="518" t="e">
        <f ca="1">+IF(AND(ISNUMBER(OFFSET('Sanitation Data'!$E$12,0,10*ROW('Sanitation Data'!E131))),'Data Summary'!CT137="Yes"),OFFSET('Sanitation Data'!$E$12,0,10*ROW('Sanitation Data'!E131)),NA())</f>
        <v>#N/A</v>
      </c>
      <c r="AF137" s="518" t="e">
        <f ca="1">+IF(AND(ISNUMBER(OFFSET('Sanitation Data'!$F$4,0,10*ROW('Sanitation Data'!F131))),'Data Summary'!CU137="Yes"),100-OFFSET('Sanitation Data'!$F$4,0,10*ROW('Sanitation Data'!F131)),NA())</f>
        <v>#N/A</v>
      </c>
      <c r="AG137" s="518" t="e">
        <f ca="1">+IF(AND(ISNUMBER(OFFSET('Sanitation Data'!$F$6,0,10*ROW('Sanitation Data'!F131))),'Data Summary'!CV137="Yes"),OFFSET('Sanitation Data'!$F$6,0,10*ROW('Sanitation Data'!F131)),NA())</f>
        <v>#N/A</v>
      </c>
      <c r="AH137" s="518" t="e">
        <f ca="1">+IF(AND(ISNUMBER(OFFSET('Sanitation Data'!$F$10,0,10*ROW('Sanitation Data'!F131))),'Data Summary'!CW137="Yes"),OFFSET('Sanitation Data'!$F$10,0,10*ROW('Sanitation Data'!F131)),NA())</f>
        <v>#N/A</v>
      </c>
      <c r="AI137" s="518" t="e">
        <f ca="1">+IF(AND(ISNUMBER(OFFSET('Sanitation Data'!$F$11,0,10*ROW('Sanitation Data'!F131))),'Data Summary'!CX137="Yes"),OFFSET('Sanitation Data'!$F$11,0,10*ROW('Sanitation Data'!F131)),NA())</f>
        <v>#N/A</v>
      </c>
      <c r="AJ137" s="518" t="e">
        <f ca="1">+IF(AND(ISNUMBER(OFFSET('Sanitation Data'!$F$12,0,10*ROW('Sanitation Data'!F131))),'Data Summary'!CY137="Yes"),OFFSET('Sanitation Data'!$F$12,0,10*ROW('Sanitation Data'!F131)),NA())</f>
        <v>#N/A</v>
      </c>
      <c r="AK137" s="518" t="e">
        <f ca="1">+IF(AND(ISNUMBER(OFFSET('Sanitation Data'!$G$4,0,10*ROW('Sanitation Data'!G131))),'Data Summary'!CZ137="Yes"),100-OFFSET('Sanitation Data'!$G$4,0,10*ROW('Sanitation Data'!G131)),NA())</f>
        <v>#N/A</v>
      </c>
      <c r="AL137" s="518" t="e">
        <f ca="1">+IF(AND(ISNUMBER(OFFSET('Sanitation Data'!$G$6,0,10*ROW('Sanitation Data'!G131))),'Data Summary'!DA137="Yes"),OFFSET('Sanitation Data'!$G$6,0,10*ROW('Sanitation Data'!G131)),NA())</f>
        <v>#N/A</v>
      </c>
      <c r="AM137" s="518" t="e">
        <f ca="1">+IF(AND(ISNUMBER(OFFSET('Sanitation Data'!$G$10,0,10*ROW('Sanitation Data'!G131))),'Data Summary'!DB137="Yes"),OFFSET('Sanitation Data'!$G$10,0,10*ROW('Sanitation Data'!G131)),NA())</f>
        <v>#N/A</v>
      </c>
      <c r="AN137" s="518" t="e">
        <f ca="1">+IF(AND(ISNUMBER(OFFSET('Sanitation Data'!$G$11,0,10*ROW('Sanitation Data'!G131))),'Data Summary'!DC137="Yes"),OFFSET('Sanitation Data'!$G$11,0,10*ROW('Sanitation Data'!G131)),NA())</f>
        <v>#N/A</v>
      </c>
      <c r="AO137" s="518" t="e">
        <f ca="1">+IF(AND(ISNUMBER(OFFSET('Sanitation Data'!$G$12,0,10*ROW('Sanitation Data'!G131))),'Data Summary'!DD137="Yes"),OFFSET('Sanitation Data'!$G$12,0,10*ROW('Sanitation Data'!G131)),NA())</f>
        <v>#N/A</v>
      </c>
      <c r="AP137" s="518" t="e">
        <f ca="1">+IF(AND(ISNUMBER(OFFSET('Sanitation Data'!$H$4,0,10*ROW('Sanitation Data'!H131))),'Data Summary'!DE137="Yes"),100-OFFSET('Sanitation Data'!$H$4,0,10*ROW('Sanitation Data'!H131)),NA())</f>
        <v>#N/A</v>
      </c>
      <c r="AQ137" s="518" t="e">
        <f ca="1">+IF(AND(ISNUMBER(OFFSET('Sanitation Data'!$H$6,0,10*ROW('Sanitation Data'!H131))),'Data Summary'!DF137="Yes"),OFFSET('Sanitation Data'!$H$6,0,10*ROW('Sanitation Data'!H131)),NA())</f>
        <v>#N/A</v>
      </c>
      <c r="AR137" s="518" t="e">
        <f ca="1">+IF(AND(ISNUMBER(OFFSET('Sanitation Data'!$H$10,0,10*ROW('Sanitation Data'!H131))),'Data Summary'!DG137="Yes"),OFFSET('Sanitation Data'!$H$10,0,10*ROW('Sanitation Data'!H131)),NA())</f>
        <v>#N/A</v>
      </c>
      <c r="AS137" s="518" t="e">
        <f ca="1">+IF(AND(ISNUMBER(OFFSET('Sanitation Data'!$H$11,0,10*ROW('Sanitation Data'!H131))),'Data Summary'!DH137="Yes"),OFFSET('Sanitation Data'!$H$11,0,10*ROW('Sanitation Data'!H131)),NA())</f>
        <v>#N/A</v>
      </c>
      <c r="AT137" s="518" t="e">
        <f ca="1">+IF(AND(ISNUMBER(OFFSET('Sanitation Data'!$H$12,0,10*ROW('Sanitation Data'!H131))),'Data Summary'!DI137="Yes"),OFFSET('Sanitation Data'!$H$12,0,10*ROW('Sanitation Data'!H131)),NA())</f>
        <v>#N/A</v>
      </c>
      <c r="AU137" s="518" t="e">
        <f ca="1">+IF(AND(ISNUMBER(OFFSET('Sanitation Data'!$I$4,0,10*ROW('Sanitation Data'!I131))),'Data Summary'!DJ137="Yes"),100-OFFSET('Sanitation Data'!$I$4,0,10*ROW('Sanitation Data'!I131)),NA())</f>
        <v>#N/A</v>
      </c>
      <c r="AV137" s="518" t="e">
        <f ca="1">+IF(AND(ISNUMBER(OFFSET('Sanitation Data'!$I$6,0,10*ROW('Sanitation Data'!I131))),'Data Summary'!DK137="Yes"),OFFSET('Sanitation Data'!$I$6,0,10*ROW('Sanitation Data'!I131)),NA())</f>
        <v>#N/A</v>
      </c>
      <c r="AW137" s="518" t="e">
        <f ca="1">+IF(AND(ISNUMBER(OFFSET('Sanitation Data'!$I$10,0,10*ROW('Sanitation Data'!I131))),'Data Summary'!DL137="Yes"),OFFSET('Sanitation Data'!$I$10,0,10*ROW('Sanitation Data'!I131)),NA())</f>
        <v>#N/A</v>
      </c>
      <c r="AX137" s="518" t="e">
        <f ca="1">+IF(AND(ISNUMBER(OFFSET('Sanitation Data'!$I$11,0,10*ROW('Sanitation Data'!I131))),'Data Summary'!DM137="Yes"),OFFSET('Sanitation Data'!$I$11,0,10*ROW('Sanitation Data'!I131)),NA())</f>
        <v>#N/A</v>
      </c>
      <c r="AY137" s="518" t="e">
        <f ca="1">+IF(AND(ISNUMBER(OFFSET('Sanitation Data'!$I$12,0,10*ROW('Sanitation Data'!I131))),'Data Summary'!DN137="Yes"),OFFSET('Sanitation Data'!$I$12,0,10*ROW('Sanitation Data'!I131)),NA())</f>
        <v>#N/A</v>
      </c>
      <c r="AZ137" s="519" t="e">
        <f ca="1">+IF(AND(ISNUMBER(OFFSET('Hygiene Data'!$D$5,0,10*ROW('Hygiene Data'!D131))),'Data Summary'!DO137="Yes"),OFFSET('Hygiene Data'!$D$5,0,10*ROW('Hygiene Data'!D131)),NA())</f>
        <v>#N/A</v>
      </c>
      <c r="BA137" s="519" t="e">
        <f ca="1">+IF(AND(ISNUMBER(OFFSET('Hygiene Data'!$D$7,0,10*ROW('Hygiene Data'!D131))),'Data Summary'!DP137="Yes"),OFFSET('Hygiene Data'!$D$7,0,10*ROW('Hygiene Data'!D131)),NA())</f>
        <v>#N/A</v>
      </c>
      <c r="BB137" s="519" t="e">
        <f ca="1">+IF(AND(ISNUMBER(OFFSET('Hygiene Data'!$D$9,0,10*ROW('Hygiene Data'!D131))),'Data Summary'!DQ137="Yes"),OFFSET('Hygiene Data'!$D$9,0,10*ROW('Hygiene Data'!D131)),NA())</f>
        <v>#N/A</v>
      </c>
      <c r="BC137" s="519" t="e">
        <f ca="1">+IF(AND(ISNUMBER(OFFSET('Hygiene Data'!$E$5,0,10*ROW('Hygiene Data'!E131))),'Data Summary'!DR137="Yes"),OFFSET('Hygiene Data'!$E$5,0,10*ROW('Hygiene Data'!E131)),NA())</f>
        <v>#N/A</v>
      </c>
      <c r="BD137" s="519" t="e">
        <f ca="1">+IF(AND(ISNUMBER(OFFSET('Hygiene Data'!$E$7,0,10*ROW('Hygiene Data'!E131))),'Data Summary'!DS137="Yes"),OFFSET('Hygiene Data'!$E$7,0,10*ROW('Hygiene Data'!E131)),NA())</f>
        <v>#N/A</v>
      </c>
      <c r="BE137" s="519" t="e">
        <f ca="1">+IF(AND(ISNUMBER(OFFSET('Hygiene Data'!$E$9,0,10*ROW('Hygiene Data'!E131))),'Data Summary'!DT137="Yes"),OFFSET('Hygiene Data'!$E$9,0,10*ROW('Hygiene Data'!E131)),NA())</f>
        <v>#N/A</v>
      </c>
      <c r="BF137" s="519" t="e">
        <f ca="1">+IF(AND(ISNUMBER(OFFSET('Hygiene Data'!$F$5,0,10*ROW('Hygiene Data'!F131))),'Data Summary'!DU137="Yes"),OFFSET('Hygiene Data'!$F$5,0,10*ROW('Hygiene Data'!F131)),NA())</f>
        <v>#N/A</v>
      </c>
      <c r="BG137" s="519" t="e">
        <f ca="1">+IF(AND(ISNUMBER(OFFSET('Hygiene Data'!$F$7,0,10*ROW('Hygiene Data'!F131))),'Data Summary'!DV137="Yes"),OFFSET('Hygiene Data'!$F$7,0,10*ROW('Hygiene Data'!F131)),NA())</f>
        <v>#N/A</v>
      </c>
      <c r="BH137" s="519" t="e">
        <f ca="1">+IF(AND(ISNUMBER(OFFSET('Hygiene Data'!$F$9,0,10*ROW('Hygiene Data'!F131))),'Data Summary'!DW137="Yes"),OFFSET('Hygiene Data'!$F$9,0,10*ROW('Hygiene Data'!F131)),NA())</f>
        <v>#N/A</v>
      </c>
      <c r="BI137" s="519" t="e">
        <f ca="1">+IF(AND(ISNUMBER(OFFSET('Hygiene Data'!$G$5,0,10*ROW('Hygiene Data'!G131))),'Data Summary'!DX137="Yes"),OFFSET('Hygiene Data'!$G$5,0,10*ROW('Hygiene Data'!G131)),NA())</f>
        <v>#N/A</v>
      </c>
      <c r="BJ137" s="519" t="e">
        <f ca="1">+IF(AND(ISNUMBER(OFFSET('Hygiene Data'!$G$7,0,10*ROW('Hygiene Data'!G131))),'Data Summary'!DY137="Yes"),OFFSET('Hygiene Data'!$G$7,0,10*ROW('Hygiene Data'!G131)),NA())</f>
        <v>#N/A</v>
      </c>
      <c r="BK137" s="519" t="e">
        <f ca="1">+IF(AND(ISNUMBER(OFFSET('Hygiene Data'!$G$9,0,10*ROW('Hygiene Data'!G131))),'Data Summary'!DZ137="Yes"),OFFSET('Hygiene Data'!$G$9,0,10*ROW('Hygiene Data'!G131)),NA())</f>
        <v>#N/A</v>
      </c>
      <c r="BL137" s="519" t="e">
        <f ca="1">+IF(AND(ISNUMBER(OFFSET('Hygiene Data'!$H$5,0,10*ROW('Hygiene Data'!H131))),'Data Summary'!EA137="Yes"),OFFSET('Hygiene Data'!$H$5,0,10*ROW('Hygiene Data'!H131)),NA())</f>
        <v>#N/A</v>
      </c>
      <c r="BM137" s="519" t="e">
        <f ca="1">+IF(AND(ISNUMBER(OFFSET('Hygiene Data'!$H$7,0,10*ROW('Hygiene Data'!H131))),'Data Summary'!EB137="Yes"),OFFSET('Hygiene Data'!$H$7,0,10*ROW('Hygiene Data'!H131)),NA())</f>
        <v>#N/A</v>
      </c>
      <c r="BN137" s="519" t="e">
        <f ca="1">+IF(AND(ISNUMBER(OFFSET('Hygiene Data'!$H$9,0,10*ROW('Hygiene Data'!H131))),'Data Summary'!EC137="Yes"),OFFSET('Hygiene Data'!$H$9,0,10*ROW('Hygiene Data'!H131)),NA())</f>
        <v>#N/A</v>
      </c>
      <c r="BO137" s="519" t="e">
        <f ca="1">+IF(AND(ISNUMBER(OFFSET('Hygiene Data'!$I$5,0,10*ROW('Hygiene Data'!I131))),'Data Summary'!ED137="Yes"),OFFSET('Hygiene Data'!$I$5,0,10*ROW('Hygiene Data'!I131)),NA())</f>
        <v>#N/A</v>
      </c>
      <c r="BP137" s="519" t="e">
        <f ca="1">+IF(AND(ISNUMBER(OFFSET('Hygiene Data'!$I$7,0,10*ROW('Hygiene Data'!I131))),'Data Summary'!EE137="Yes"),OFFSET('Hygiene Data'!$I$7,0,10*ROW('Hygiene Data'!I131)),NA())</f>
        <v>#N/A</v>
      </c>
      <c r="BQ137" s="519" t="e">
        <f ca="1">+IF(AND(ISNUMBER(OFFSET('Hygiene Data'!$I$9,0,10*ROW('Hygiene Data'!I131))),'Data Summary'!EF137="Yes"),OFFSET('Hygiene Data'!$I$9,0,10*ROW('Hygiene Data'!I131)),NA())</f>
        <v>#N/A</v>
      </c>
    </row>
    <row r="138" spans="1:69" x14ac:dyDescent="0.25">
      <c r="A138" s="515" t="e">
        <f ca="1">+RIGHT('Data Summary'!A138,LEN('Data Summary'!A138)-9)</f>
        <v>#VALUE!</v>
      </c>
      <c r="B138" s="489" t="str">
        <f ca="1">+IF(ISTEXT('Data Summary'!B138),'Data Summary'!B138,"")</f>
        <v/>
      </c>
      <c r="C138" s="516" t="e">
        <f ca="1">+VALUE('Data Summary'!C138)</f>
        <v>#VALUE!</v>
      </c>
      <c r="D138" s="517" t="e">
        <f ca="1">+IF(AND(ISNUMBER(OFFSET('Water Data'!$D$4,0,10*ROW('Water Data'!D132))),'Data Summary'!BS138="Yes"),100-OFFSET('Water Data'!$D$4,0,10*ROW('Water Data'!D132)),NA())</f>
        <v>#N/A</v>
      </c>
      <c r="E138" s="517" t="e">
        <f ca="1">+IF(AND(ISNUMBER(OFFSET('Water Data'!$D$6,0,10*ROW('Water Data'!D132))),'Data Summary'!BT138="Yes"),OFFSET('Water Data'!$D$6,0,10*ROW('Water Data'!D132)),NA())</f>
        <v>#N/A</v>
      </c>
      <c r="F138" s="517" t="e">
        <f ca="1">+IF(AND(ISNUMBER(OFFSET('Water Data'!$D$9,0,10*ROW('Water Data'!D132))),'Data Summary'!BU138="Yes"),OFFSET('Water Data'!$D$9,0,10*ROW('Water Data'!D132)),NA())</f>
        <v>#N/A</v>
      </c>
      <c r="G138" s="517" t="e">
        <f ca="1">+IF(AND(ISNUMBER(OFFSET('Water Data'!$E$4,0,10*ROW('Water Data'!E132))),'Data Summary'!BV138="Yes"),100-OFFSET('Water Data'!$E$4,0,10*ROW('Water Data'!E132)),NA())</f>
        <v>#N/A</v>
      </c>
      <c r="H138" s="517" t="e">
        <f ca="1">+IF(AND(ISNUMBER(OFFSET('Water Data'!$E$6,0,10*ROW('Water Data'!E132))),'Data Summary'!BW138="Yes"),OFFSET('Water Data'!$E$6,0,10*ROW('Water Data'!E132)),NA())</f>
        <v>#N/A</v>
      </c>
      <c r="I138" s="517" t="e">
        <f ca="1">+IF(AND(ISNUMBER(OFFSET('Water Data'!$E$9,0,10*ROW('Water Data'!E132))),'Data Summary'!BX138="Yes"),OFFSET('Water Data'!$E$9,0,10*ROW('Water Data'!E132)),NA())</f>
        <v>#N/A</v>
      </c>
      <c r="J138" s="517" t="e">
        <f ca="1">+IF(AND(ISNUMBER(OFFSET('Water Data'!$F$4,0,10*ROW('Water Data'!F132))),'Data Summary'!BY138="Yes"),100-OFFSET('Water Data'!$F$4,0,10*ROW('Water Data'!F132)),NA())</f>
        <v>#N/A</v>
      </c>
      <c r="K138" s="517" t="e">
        <f ca="1">+IF(AND(ISNUMBER(OFFSET('Water Data'!$F$6,0,10*ROW('Water Data'!F132))),'Data Summary'!BZ138="Yes"),OFFSET('Water Data'!$F$6,0,10*ROW('Water Data'!F132)),NA())</f>
        <v>#N/A</v>
      </c>
      <c r="L138" s="517" t="e">
        <f ca="1">+IF(AND(ISNUMBER(OFFSET('Water Data'!$F$9,0,10*ROW('Water Data'!F132))),'Data Summary'!CA138="Yes"),OFFSET('Water Data'!$F$9,0,10*ROW('Water Data'!F132)),NA())</f>
        <v>#N/A</v>
      </c>
      <c r="M138" s="517" t="e">
        <f ca="1">+IF(AND(ISNUMBER(OFFSET('Water Data'!$G$4,0,10*ROW('Water Data'!G132))),'Data Summary'!CB138="Yes"),100-OFFSET('Water Data'!$G$4,0,10*ROW('Water Data'!G132)),NA())</f>
        <v>#N/A</v>
      </c>
      <c r="N138" s="517" t="e">
        <f ca="1">+IF(AND(ISNUMBER(OFFSET('Water Data'!$G$6,0,10*ROW('Water Data'!G132))),'Data Summary'!CC138="Yes"),OFFSET('Water Data'!$G$6,0,10*ROW('Water Data'!G132)),NA())</f>
        <v>#N/A</v>
      </c>
      <c r="O138" s="517" t="e">
        <f ca="1">+IF(AND(ISNUMBER(OFFSET('Water Data'!$G$9,0,10*ROW('Water Data'!G132))),'Data Summary'!CD138="Yes"),OFFSET('Water Data'!$G$9,0,10*ROW('Water Data'!G132)),NA())</f>
        <v>#N/A</v>
      </c>
      <c r="P138" s="517" t="e">
        <f ca="1">+IF(AND(ISNUMBER(OFFSET('Water Data'!$H$4,0,10*ROW('Water Data'!H132))),'Data Summary'!CE138="Yes"),100-OFFSET('Water Data'!$H$4,0,10*ROW('Water Data'!H132)),NA())</f>
        <v>#N/A</v>
      </c>
      <c r="Q138" s="517" t="e">
        <f ca="1">+IF(AND(ISNUMBER(OFFSET('Water Data'!$H$6,0,10*ROW('Water Data'!H132))),'Data Summary'!CF138="Yes"),OFFSET('Water Data'!$H$6,0,10*ROW('Water Data'!H132)),NA())</f>
        <v>#N/A</v>
      </c>
      <c r="R138" s="517" t="e">
        <f ca="1">+IF(AND(ISNUMBER(OFFSET('Water Data'!$H$9,0,10*ROW('Water Data'!H132))),'Data Summary'!CG138="Yes"),OFFSET('Water Data'!$H$9,0,10*ROW('Water Data'!H132)),NA())</f>
        <v>#N/A</v>
      </c>
      <c r="S138" s="517" t="e">
        <f ca="1">+IF(AND(ISNUMBER(OFFSET('Water Data'!$I$4,0,10*ROW('Water Data'!I132))),'Data Summary'!CH138="Yes"),100-OFFSET('Water Data'!$I$4,0,10*ROW('Water Data'!I132)),NA())</f>
        <v>#N/A</v>
      </c>
      <c r="T138" s="517" t="e">
        <f ca="1">+IF(AND(ISNUMBER(OFFSET('Water Data'!$I$6,0,10*ROW('Water Data'!I132))),'Data Summary'!CI138="Yes"),OFFSET('Water Data'!$I$6,0,10*ROW('Water Data'!I132)),NA())</f>
        <v>#N/A</v>
      </c>
      <c r="U138" s="517" t="e">
        <f ca="1">+IF(AND(ISNUMBER(OFFSET('Water Data'!$I$9,0,10*ROW('Water Data'!I132))),'Data Summary'!CJ138="Yes"),OFFSET('Water Data'!$I$9,0,10*ROW('Water Data'!I132)),NA())</f>
        <v>#N/A</v>
      </c>
      <c r="V138" s="518" t="e">
        <f ca="1">+IF(AND(ISNUMBER(OFFSET('Sanitation Data'!$D$4,0,10*ROW('Sanitation Data'!D132))),'Data Summary'!CK138="Yes"),100-OFFSET('Sanitation Data'!$D$4,0,10*ROW('Sanitation Data'!D132)),NA())</f>
        <v>#N/A</v>
      </c>
      <c r="W138" s="518" t="e">
        <f ca="1">+IF(AND(ISNUMBER(OFFSET('Sanitation Data'!$D$6,0,10*ROW('Sanitation Data'!D132))),'Data Summary'!CL138="Yes"),OFFSET('Sanitation Data'!$D$6,0,10*ROW('Sanitation Data'!D132)),NA())</f>
        <v>#N/A</v>
      </c>
      <c r="X138" s="518" t="e">
        <f ca="1">+IF(AND(ISNUMBER(OFFSET('Sanitation Data'!$D$10,0,10*ROW('Sanitation Data'!D132))),'Data Summary'!CM138="Yes"),OFFSET('Sanitation Data'!$D$10,0,10*ROW('Sanitation Data'!D132)),NA())</f>
        <v>#N/A</v>
      </c>
      <c r="Y138" s="518" t="e">
        <f ca="1">+IF(AND(ISNUMBER(OFFSET('Sanitation Data'!$D$11,0,10*ROW('Sanitation Data'!D132))),'Data Summary'!CN138="Yes"),OFFSET('Sanitation Data'!$D$11,0,10*ROW('Sanitation Data'!D132)),NA())</f>
        <v>#N/A</v>
      </c>
      <c r="Z138" s="518" t="e">
        <f ca="1">+IF(AND(ISNUMBER(OFFSET('Sanitation Data'!$D$12,0,10*ROW('Sanitation Data'!D132))),'Data Summary'!CO138="Yes"),OFFSET('Sanitation Data'!$D$12,0,10*ROW('Sanitation Data'!D132)),NA())</f>
        <v>#N/A</v>
      </c>
      <c r="AA138" s="518" t="e">
        <f ca="1">+IF(AND(ISNUMBER(OFFSET('Sanitation Data'!$E$4,0,10*ROW('Sanitation Data'!E132))),'Data Summary'!CP138="Yes"),100-OFFSET('Sanitation Data'!$E$4,0,10*ROW('Sanitation Data'!E132)),NA())</f>
        <v>#N/A</v>
      </c>
      <c r="AB138" s="518" t="e">
        <f ca="1">+IF(AND(ISNUMBER(OFFSET('Sanitation Data'!$E$6,0,10*ROW('Sanitation Data'!E132))),'Data Summary'!CQ138="Yes"),OFFSET('Sanitation Data'!$E$6,0,10*ROW('Sanitation Data'!E132)),NA())</f>
        <v>#N/A</v>
      </c>
      <c r="AC138" s="518" t="e">
        <f ca="1">+IF(AND(ISNUMBER(OFFSET('Sanitation Data'!$E$10,0,10*ROW('Sanitation Data'!E132))),'Data Summary'!CR138="Yes"),OFFSET('Sanitation Data'!$E$10,0,10*ROW('Sanitation Data'!E132)),NA())</f>
        <v>#N/A</v>
      </c>
      <c r="AD138" s="518" t="e">
        <f ca="1">+IF(AND(ISNUMBER(OFFSET('Sanitation Data'!$E$11,0,10*ROW('Sanitation Data'!E132))),'Data Summary'!CS138="Yes"),OFFSET('Sanitation Data'!$E$11,0,10*ROW('Sanitation Data'!E132)),NA())</f>
        <v>#N/A</v>
      </c>
      <c r="AE138" s="518" t="e">
        <f ca="1">+IF(AND(ISNUMBER(OFFSET('Sanitation Data'!$E$12,0,10*ROW('Sanitation Data'!E132))),'Data Summary'!CT138="Yes"),OFFSET('Sanitation Data'!$E$12,0,10*ROW('Sanitation Data'!E132)),NA())</f>
        <v>#N/A</v>
      </c>
      <c r="AF138" s="518" t="e">
        <f ca="1">+IF(AND(ISNUMBER(OFFSET('Sanitation Data'!$F$4,0,10*ROW('Sanitation Data'!F132))),'Data Summary'!CU138="Yes"),100-OFFSET('Sanitation Data'!$F$4,0,10*ROW('Sanitation Data'!F132)),NA())</f>
        <v>#N/A</v>
      </c>
      <c r="AG138" s="518" t="e">
        <f ca="1">+IF(AND(ISNUMBER(OFFSET('Sanitation Data'!$F$6,0,10*ROW('Sanitation Data'!F132))),'Data Summary'!CV138="Yes"),OFFSET('Sanitation Data'!$F$6,0,10*ROW('Sanitation Data'!F132)),NA())</f>
        <v>#N/A</v>
      </c>
      <c r="AH138" s="518" t="e">
        <f ca="1">+IF(AND(ISNUMBER(OFFSET('Sanitation Data'!$F$10,0,10*ROW('Sanitation Data'!F132))),'Data Summary'!CW138="Yes"),OFFSET('Sanitation Data'!$F$10,0,10*ROW('Sanitation Data'!F132)),NA())</f>
        <v>#N/A</v>
      </c>
      <c r="AI138" s="518" t="e">
        <f ca="1">+IF(AND(ISNUMBER(OFFSET('Sanitation Data'!$F$11,0,10*ROW('Sanitation Data'!F132))),'Data Summary'!CX138="Yes"),OFFSET('Sanitation Data'!$F$11,0,10*ROW('Sanitation Data'!F132)),NA())</f>
        <v>#N/A</v>
      </c>
      <c r="AJ138" s="518" t="e">
        <f ca="1">+IF(AND(ISNUMBER(OFFSET('Sanitation Data'!$F$12,0,10*ROW('Sanitation Data'!F132))),'Data Summary'!CY138="Yes"),OFFSET('Sanitation Data'!$F$12,0,10*ROW('Sanitation Data'!F132)),NA())</f>
        <v>#N/A</v>
      </c>
      <c r="AK138" s="518" t="e">
        <f ca="1">+IF(AND(ISNUMBER(OFFSET('Sanitation Data'!$G$4,0,10*ROW('Sanitation Data'!G132))),'Data Summary'!CZ138="Yes"),100-OFFSET('Sanitation Data'!$G$4,0,10*ROW('Sanitation Data'!G132)),NA())</f>
        <v>#N/A</v>
      </c>
      <c r="AL138" s="518" t="e">
        <f ca="1">+IF(AND(ISNUMBER(OFFSET('Sanitation Data'!$G$6,0,10*ROW('Sanitation Data'!G132))),'Data Summary'!DA138="Yes"),OFFSET('Sanitation Data'!$G$6,0,10*ROW('Sanitation Data'!G132)),NA())</f>
        <v>#N/A</v>
      </c>
      <c r="AM138" s="518" t="e">
        <f ca="1">+IF(AND(ISNUMBER(OFFSET('Sanitation Data'!$G$10,0,10*ROW('Sanitation Data'!G132))),'Data Summary'!DB138="Yes"),OFFSET('Sanitation Data'!$G$10,0,10*ROW('Sanitation Data'!G132)),NA())</f>
        <v>#N/A</v>
      </c>
      <c r="AN138" s="518" t="e">
        <f ca="1">+IF(AND(ISNUMBER(OFFSET('Sanitation Data'!$G$11,0,10*ROW('Sanitation Data'!G132))),'Data Summary'!DC138="Yes"),OFFSET('Sanitation Data'!$G$11,0,10*ROW('Sanitation Data'!G132)),NA())</f>
        <v>#N/A</v>
      </c>
      <c r="AO138" s="518" t="e">
        <f ca="1">+IF(AND(ISNUMBER(OFFSET('Sanitation Data'!$G$12,0,10*ROW('Sanitation Data'!G132))),'Data Summary'!DD138="Yes"),OFFSET('Sanitation Data'!$G$12,0,10*ROW('Sanitation Data'!G132)),NA())</f>
        <v>#N/A</v>
      </c>
      <c r="AP138" s="518" t="e">
        <f ca="1">+IF(AND(ISNUMBER(OFFSET('Sanitation Data'!$H$4,0,10*ROW('Sanitation Data'!H132))),'Data Summary'!DE138="Yes"),100-OFFSET('Sanitation Data'!$H$4,0,10*ROW('Sanitation Data'!H132)),NA())</f>
        <v>#N/A</v>
      </c>
      <c r="AQ138" s="518" t="e">
        <f ca="1">+IF(AND(ISNUMBER(OFFSET('Sanitation Data'!$H$6,0,10*ROW('Sanitation Data'!H132))),'Data Summary'!DF138="Yes"),OFFSET('Sanitation Data'!$H$6,0,10*ROW('Sanitation Data'!H132)),NA())</f>
        <v>#N/A</v>
      </c>
      <c r="AR138" s="518" t="e">
        <f ca="1">+IF(AND(ISNUMBER(OFFSET('Sanitation Data'!$H$10,0,10*ROW('Sanitation Data'!H132))),'Data Summary'!DG138="Yes"),OFFSET('Sanitation Data'!$H$10,0,10*ROW('Sanitation Data'!H132)),NA())</f>
        <v>#N/A</v>
      </c>
      <c r="AS138" s="518" t="e">
        <f ca="1">+IF(AND(ISNUMBER(OFFSET('Sanitation Data'!$H$11,0,10*ROW('Sanitation Data'!H132))),'Data Summary'!DH138="Yes"),OFFSET('Sanitation Data'!$H$11,0,10*ROW('Sanitation Data'!H132)),NA())</f>
        <v>#N/A</v>
      </c>
      <c r="AT138" s="518" t="e">
        <f ca="1">+IF(AND(ISNUMBER(OFFSET('Sanitation Data'!$H$12,0,10*ROW('Sanitation Data'!H132))),'Data Summary'!DI138="Yes"),OFFSET('Sanitation Data'!$H$12,0,10*ROW('Sanitation Data'!H132)),NA())</f>
        <v>#N/A</v>
      </c>
      <c r="AU138" s="518" t="e">
        <f ca="1">+IF(AND(ISNUMBER(OFFSET('Sanitation Data'!$I$4,0,10*ROW('Sanitation Data'!I132))),'Data Summary'!DJ138="Yes"),100-OFFSET('Sanitation Data'!$I$4,0,10*ROW('Sanitation Data'!I132)),NA())</f>
        <v>#N/A</v>
      </c>
      <c r="AV138" s="518" t="e">
        <f ca="1">+IF(AND(ISNUMBER(OFFSET('Sanitation Data'!$I$6,0,10*ROW('Sanitation Data'!I132))),'Data Summary'!DK138="Yes"),OFFSET('Sanitation Data'!$I$6,0,10*ROW('Sanitation Data'!I132)),NA())</f>
        <v>#N/A</v>
      </c>
      <c r="AW138" s="518" t="e">
        <f ca="1">+IF(AND(ISNUMBER(OFFSET('Sanitation Data'!$I$10,0,10*ROW('Sanitation Data'!I132))),'Data Summary'!DL138="Yes"),OFFSET('Sanitation Data'!$I$10,0,10*ROW('Sanitation Data'!I132)),NA())</f>
        <v>#N/A</v>
      </c>
      <c r="AX138" s="518" t="e">
        <f ca="1">+IF(AND(ISNUMBER(OFFSET('Sanitation Data'!$I$11,0,10*ROW('Sanitation Data'!I132))),'Data Summary'!DM138="Yes"),OFFSET('Sanitation Data'!$I$11,0,10*ROW('Sanitation Data'!I132)),NA())</f>
        <v>#N/A</v>
      </c>
      <c r="AY138" s="518" t="e">
        <f ca="1">+IF(AND(ISNUMBER(OFFSET('Sanitation Data'!$I$12,0,10*ROW('Sanitation Data'!I132))),'Data Summary'!DN138="Yes"),OFFSET('Sanitation Data'!$I$12,0,10*ROW('Sanitation Data'!I132)),NA())</f>
        <v>#N/A</v>
      </c>
      <c r="AZ138" s="519" t="e">
        <f ca="1">+IF(AND(ISNUMBER(OFFSET('Hygiene Data'!$D$5,0,10*ROW('Hygiene Data'!D132))),'Data Summary'!DO138="Yes"),OFFSET('Hygiene Data'!$D$5,0,10*ROW('Hygiene Data'!D132)),NA())</f>
        <v>#N/A</v>
      </c>
      <c r="BA138" s="519" t="e">
        <f ca="1">+IF(AND(ISNUMBER(OFFSET('Hygiene Data'!$D$7,0,10*ROW('Hygiene Data'!D132))),'Data Summary'!DP138="Yes"),OFFSET('Hygiene Data'!$D$7,0,10*ROW('Hygiene Data'!D132)),NA())</f>
        <v>#N/A</v>
      </c>
      <c r="BB138" s="519" t="e">
        <f ca="1">+IF(AND(ISNUMBER(OFFSET('Hygiene Data'!$D$9,0,10*ROW('Hygiene Data'!D132))),'Data Summary'!DQ138="Yes"),OFFSET('Hygiene Data'!$D$9,0,10*ROW('Hygiene Data'!D132)),NA())</f>
        <v>#N/A</v>
      </c>
      <c r="BC138" s="519" t="e">
        <f ca="1">+IF(AND(ISNUMBER(OFFSET('Hygiene Data'!$E$5,0,10*ROW('Hygiene Data'!E132))),'Data Summary'!DR138="Yes"),OFFSET('Hygiene Data'!$E$5,0,10*ROW('Hygiene Data'!E132)),NA())</f>
        <v>#N/A</v>
      </c>
      <c r="BD138" s="519" t="e">
        <f ca="1">+IF(AND(ISNUMBER(OFFSET('Hygiene Data'!$E$7,0,10*ROW('Hygiene Data'!E132))),'Data Summary'!DS138="Yes"),OFFSET('Hygiene Data'!$E$7,0,10*ROW('Hygiene Data'!E132)),NA())</f>
        <v>#N/A</v>
      </c>
      <c r="BE138" s="519" t="e">
        <f ca="1">+IF(AND(ISNUMBER(OFFSET('Hygiene Data'!$E$9,0,10*ROW('Hygiene Data'!E132))),'Data Summary'!DT138="Yes"),OFFSET('Hygiene Data'!$E$9,0,10*ROW('Hygiene Data'!E132)),NA())</f>
        <v>#N/A</v>
      </c>
      <c r="BF138" s="519" t="e">
        <f ca="1">+IF(AND(ISNUMBER(OFFSET('Hygiene Data'!$F$5,0,10*ROW('Hygiene Data'!F132))),'Data Summary'!DU138="Yes"),OFFSET('Hygiene Data'!$F$5,0,10*ROW('Hygiene Data'!F132)),NA())</f>
        <v>#N/A</v>
      </c>
      <c r="BG138" s="519" t="e">
        <f ca="1">+IF(AND(ISNUMBER(OFFSET('Hygiene Data'!$F$7,0,10*ROW('Hygiene Data'!F132))),'Data Summary'!DV138="Yes"),OFFSET('Hygiene Data'!$F$7,0,10*ROW('Hygiene Data'!F132)),NA())</f>
        <v>#N/A</v>
      </c>
      <c r="BH138" s="519" t="e">
        <f ca="1">+IF(AND(ISNUMBER(OFFSET('Hygiene Data'!$F$9,0,10*ROW('Hygiene Data'!F132))),'Data Summary'!DW138="Yes"),OFFSET('Hygiene Data'!$F$9,0,10*ROW('Hygiene Data'!F132)),NA())</f>
        <v>#N/A</v>
      </c>
      <c r="BI138" s="519" t="e">
        <f ca="1">+IF(AND(ISNUMBER(OFFSET('Hygiene Data'!$G$5,0,10*ROW('Hygiene Data'!G132))),'Data Summary'!DX138="Yes"),OFFSET('Hygiene Data'!$G$5,0,10*ROW('Hygiene Data'!G132)),NA())</f>
        <v>#N/A</v>
      </c>
      <c r="BJ138" s="519" t="e">
        <f ca="1">+IF(AND(ISNUMBER(OFFSET('Hygiene Data'!$G$7,0,10*ROW('Hygiene Data'!G132))),'Data Summary'!DY138="Yes"),OFFSET('Hygiene Data'!$G$7,0,10*ROW('Hygiene Data'!G132)),NA())</f>
        <v>#N/A</v>
      </c>
      <c r="BK138" s="519" t="e">
        <f ca="1">+IF(AND(ISNUMBER(OFFSET('Hygiene Data'!$G$9,0,10*ROW('Hygiene Data'!G132))),'Data Summary'!DZ138="Yes"),OFFSET('Hygiene Data'!$G$9,0,10*ROW('Hygiene Data'!G132)),NA())</f>
        <v>#N/A</v>
      </c>
      <c r="BL138" s="519" t="e">
        <f ca="1">+IF(AND(ISNUMBER(OFFSET('Hygiene Data'!$H$5,0,10*ROW('Hygiene Data'!H132))),'Data Summary'!EA138="Yes"),OFFSET('Hygiene Data'!$H$5,0,10*ROW('Hygiene Data'!H132)),NA())</f>
        <v>#N/A</v>
      </c>
      <c r="BM138" s="519" t="e">
        <f ca="1">+IF(AND(ISNUMBER(OFFSET('Hygiene Data'!$H$7,0,10*ROW('Hygiene Data'!H132))),'Data Summary'!EB138="Yes"),OFFSET('Hygiene Data'!$H$7,0,10*ROW('Hygiene Data'!H132)),NA())</f>
        <v>#N/A</v>
      </c>
      <c r="BN138" s="519" t="e">
        <f ca="1">+IF(AND(ISNUMBER(OFFSET('Hygiene Data'!$H$9,0,10*ROW('Hygiene Data'!H132))),'Data Summary'!EC138="Yes"),OFFSET('Hygiene Data'!$H$9,0,10*ROW('Hygiene Data'!H132)),NA())</f>
        <v>#N/A</v>
      </c>
      <c r="BO138" s="519" t="e">
        <f ca="1">+IF(AND(ISNUMBER(OFFSET('Hygiene Data'!$I$5,0,10*ROW('Hygiene Data'!I132))),'Data Summary'!ED138="Yes"),OFFSET('Hygiene Data'!$I$5,0,10*ROW('Hygiene Data'!I132)),NA())</f>
        <v>#N/A</v>
      </c>
      <c r="BP138" s="519" t="e">
        <f ca="1">+IF(AND(ISNUMBER(OFFSET('Hygiene Data'!$I$7,0,10*ROW('Hygiene Data'!I132))),'Data Summary'!EE138="Yes"),OFFSET('Hygiene Data'!$I$7,0,10*ROW('Hygiene Data'!I132)),NA())</f>
        <v>#N/A</v>
      </c>
      <c r="BQ138" s="519" t="e">
        <f ca="1">+IF(AND(ISNUMBER(OFFSET('Hygiene Data'!$I$9,0,10*ROW('Hygiene Data'!I132))),'Data Summary'!EF138="Yes"),OFFSET('Hygiene Data'!$I$9,0,10*ROW('Hygiene Data'!I132)),NA())</f>
        <v>#N/A</v>
      </c>
    </row>
    <row r="139" spans="1:69" x14ac:dyDescent="0.25">
      <c r="A139" s="515" t="e">
        <f ca="1">+RIGHT('Data Summary'!A139,LEN('Data Summary'!A139)-9)</f>
        <v>#VALUE!</v>
      </c>
      <c r="B139" s="489" t="str">
        <f ca="1">+IF(ISTEXT('Data Summary'!B139),'Data Summary'!B139,"")</f>
        <v/>
      </c>
      <c r="C139" s="516" t="e">
        <f ca="1">+VALUE('Data Summary'!C139)</f>
        <v>#VALUE!</v>
      </c>
      <c r="D139" s="517" t="e">
        <f ca="1">+IF(AND(ISNUMBER(OFFSET('Water Data'!$D$4,0,10*ROW('Water Data'!D133))),'Data Summary'!BS139="Yes"),100-OFFSET('Water Data'!$D$4,0,10*ROW('Water Data'!D133)),NA())</f>
        <v>#N/A</v>
      </c>
      <c r="E139" s="517" t="e">
        <f ca="1">+IF(AND(ISNUMBER(OFFSET('Water Data'!$D$6,0,10*ROW('Water Data'!D133))),'Data Summary'!BT139="Yes"),OFFSET('Water Data'!$D$6,0,10*ROW('Water Data'!D133)),NA())</f>
        <v>#N/A</v>
      </c>
      <c r="F139" s="517" t="e">
        <f ca="1">+IF(AND(ISNUMBER(OFFSET('Water Data'!$D$9,0,10*ROW('Water Data'!D133))),'Data Summary'!BU139="Yes"),OFFSET('Water Data'!$D$9,0,10*ROW('Water Data'!D133)),NA())</f>
        <v>#N/A</v>
      </c>
      <c r="G139" s="517" t="e">
        <f ca="1">+IF(AND(ISNUMBER(OFFSET('Water Data'!$E$4,0,10*ROW('Water Data'!E133))),'Data Summary'!BV139="Yes"),100-OFFSET('Water Data'!$E$4,0,10*ROW('Water Data'!E133)),NA())</f>
        <v>#N/A</v>
      </c>
      <c r="H139" s="517" t="e">
        <f ca="1">+IF(AND(ISNUMBER(OFFSET('Water Data'!$E$6,0,10*ROW('Water Data'!E133))),'Data Summary'!BW139="Yes"),OFFSET('Water Data'!$E$6,0,10*ROW('Water Data'!E133)),NA())</f>
        <v>#N/A</v>
      </c>
      <c r="I139" s="517" t="e">
        <f ca="1">+IF(AND(ISNUMBER(OFFSET('Water Data'!$E$9,0,10*ROW('Water Data'!E133))),'Data Summary'!BX139="Yes"),OFFSET('Water Data'!$E$9,0,10*ROW('Water Data'!E133)),NA())</f>
        <v>#N/A</v>
      </c>
      <c r="J139" s="517" t="e">
        <f ca="1">+IF(AND(ISNUMBER(OFFSET('Water Data'!$F$4,0,10*ROW('Water Data'!F133))),'Data Summary'!BY139="Yes"),100-OFFSET('Water Data'!$F$4,0,10*ROW('Water Data'!F133)),NA())</f>
        <v>#N/A</v>
      </c>
      <c r="K139" s="517" t="e">
        <f ca="1">+IF(AND(ISNUMBER(OFFSET('Water Data'!$F$6,0,10*ROW('Water Data'!F133))),'Data Summary'!BZ139="Yes"),OFFSET('Water Data'!$F$6,0,10*ROW('Water Data'!F133)),NA())</f>
        <v>#N/A</v>
      </c>
      <c r="L139" s="517" t="e">
        <f ca="1">+IF(AND(ISNUMBER(OFFSET('Water Data'!$F$9,0,10*ROW('Water Data'!F133))),'Data Summary'!CA139="Yes"),OFFSET('Water Data'!$F$9,0,10*ROW('Water Data'!F133)),NA())</f>
        <v>#N/A</v>
      </c>
      <c r="M139" s="517" t="e">
        <f ca="1">+IF(AND(ISNUMBER(OFFSET('Water Data'!$G$4,0,10*ROW('Water Data'!G133))),'Data Summary'!CB139="Yes"),100-OFFSET('Water Data'!$G$4,0,10*ROW('Water Data'!G133)),NA())</f>
        <v>#N/A</v>
      </c>
      <c r="N139" s="517" t="e">
        <f ca="1">+IF(AND(ISNUMBER(OFFSET('Water Data'!$G$6,0,10*ROW('Water Data'!G133))),'Data Summary'!CC139="Yes"),OFFSET('Water Data'!$G$6,0,10*ROW('Water Data'!G133)),NA())</f>
        <v>#N/A</v>
      </c>
      <c r="O139" s="517" t="e">
        <f ca="1">+IF(AND(ISNUMBER(OFFSET('Water Data'!$G$9,0,10*ROW('Water Data'!G133))),'Data Summary'!CD139="Yes"),OFFSET('Water Data'!$G$9,0,10*ROW('Water Data'!G133)),NA())</f>
        <v>#N/A</v>
      </c>
      <c r="P139" s="517" t="e">
        <f ca="1">+IF(AND(ISNUMBER(OFFSET('Water Data'!$H$4,0,10*ROW('Water Data'!H133))),'Data Summary'!CE139="Yes"),100-OFFSET('Water Data'!$H$4,0,10*ROW('Water Data'!H133)),NA())</f>
        <v>#N/A</v>
      </c>
      <c r="Q139" s="517" t="e">
        <f ca="1">+IF(AND(ISNUMBER(OFFSET('Water Data'!$H$6,0,10*ROW('Water Data'!H133))),'Data Summary'!CF139="Yes"),OFFSET('Water Data'!$H$6,0,10*ROW('Water Data'!H133)),NA())</f>
        <v>#N/A</v>
      </c>
      <c r="R139" s="517" t="e">
        <f ca="1">+IF(AND(ISNUMBER(OFFSET('Water Data'!$H$9,0,10*ROW('Water Data'!H133))),'Data Summary'!CG139="Yes"),OFFSET('Water Data'!$H$9,0,10*ROW('Water Data'!H133)),NA())</f>
        <v>#N/A</v>
      </c>
      <c r="S139" s="517" t="e">
        <f ca="1">+IF(AND(ISNUMBER(OFFSET('Water Data'!$I$4,0,10*ROW('Water Data'!I133))),'Data Summary'!CH139="Yes"),100-OFFSET('Water Data'!$I$4,0,10*ROW('Water Data'!I133)),NA())</f>
        <v>#N/A</v>
      </c>
      <c r="T139" s="517" t="e">
        <f ca="1">+IF(AND(ISNUMBER(OFFSET('Water Data'!$I$6,0,10*ROW('Water Data'!I133))),'Data Summary'!CI139="Yes"),OFFSET('Water Data'!$I$6,0,10*ROW('Water Data'!I133)),NA())</f>
        <v>#N/A</v>
      </c>
      <c r="U139" s="517" t="e">
        <f ca="1">+IF(AND(ISNUMBER(OFFSET('Water Data'!$I$9,0,10*ROW('Water Data'!I133))),'Data Summary'!CJ139="Yes"),OFFSET('Water Data'!$I$9,0,10*ROW('Water Data'!I133)),NA())</f>
        <v>#N/A</v>
      </c>
      <c r="V139" s="518" t="e">
        <f ca="1">+IF(AND(ISNUMBER(OFFSET('Sanitation Data'!$D$4,0,10*ROW('Sanitation Data'!D133))),'Data Summary'!CK139="Yes"),100-OFFSET('Sanitation Data'!$D$4,0,10*ROW('Sanitation Data'!D133)),NA())</f>
        <v>#N/A</v>
      </c>
      <c r="W139" s="518" t="e">
        <f ca="1">+IF(AND(ISNUMBER(OFFSET('Sanitation Data'!$D$6,0,10*ROW('Sanitation Data'!D133))),'Data Summary'!CL139="Yes"),OFFSET('Sanitation Data'!$D$6,0,10*ROW('Sanitation Data'!D133)),NA())</f>
        <v>#N/A</v>
      </c>
      <c r="X139" s="518" t="e">
        <f ca="1">+IF(AND(ISNUMBER(OFFSET('Sanitation Data'!$D$10,0,10*ROW('Sanitation Data'!D133))),'Data Summary'!CM139="Yes"),OFFSET('Sanitation Data'!$D$10,0,10*ROW('Sanitation Data'!D133)),NA())</f>
        <v>#N/A</v>
      </c>
      <c r="Y139" s="518" t="e">
        <f ca="1">+IF(AND(ISNUMBER(OFFSET('Sanitation Data'!$D$11,0,10*ROW('Sanitation Data'!D133))),'Data Summary'!CN139="Yes"),OFFSET('Sanitation Data'!$D$11,0,10*ROW('Sanitation Data'!D133)),NA())</f>
        <v>#N/A</v>
      </c>
      <c r="Z139" s="518" t="e">
        <f ca="1">+IF(AND(ISNUMBER(OFFSET('Sanitation Data'!$D$12,0,10*ROW('Sanitation Data'!D133))),'Data Summary'!CO139="Yes"),OFFSET('Sanitation Data'!$D$12,0,10*ROW('Sanitation Data'!D133)),NA())</f>
        <v>#N/A</v>
      </c>
      <c r="AA139" s="518" t="e">
        <f ca="1">+IF(AND(ISNUMBER(OFFSET('Sanitation Data'!$E$4,0,10*ROW('Sanitation Data'!E133))),'Data Summary'!CP139="Yes"),100-OFFSET('Sanitation Data'!$E$4,0,10*ROW('Sanitation Data'!E133)),NA())</f>
        <v>#N/A</v>
      </c>
      <c r="AB139" s="518" t="e">
        <f ca="1">+IF(AND(ISNUMBER(OFFSET('Sanitation Data'!$E$6,0,10*ROW('Sanitation Data'!E133))),'Data Summary'!CQ139="Yes"),OFFSET('Sanitation Data'!$E$6,0,10*ROW('Sanitation Data'!E133)),NA())</f>
        <v>#N/A</v>
      </c>
      <c r="AC139" s="518" t="e">
        <f ca="1">+IF(AND(ISNUMBER(OFFSET('Sanitation Data'!$E$10,0,10*ROW('Sanitation Data'!E133))),'Data Summary'!CR139="Yes"),OFFSET('Sanitation Data'!$E$10,0,10*ROW('Sanitation Data'!E133)),NA())</f>
        <v>#N/A</v>
      </c>
      <c r="AD139" s="518" t="e">
        <f ca="1">+IF(AND(ISNUMBER(OFFSET('Sanitation Data'!$E$11,0,10*ROW('Sanitation Data'!E133))),'Data Summary'!CS139="Yes"),OFFSET('Sanitation Data'!$E$11,0,10*ROW('Sanitation Data'!E133)),NA())</f>
        <v>#N/A</v>
      </c>
      <c r="AE139" s="518" t="e">
        <f ca="1">+IF(AND(ISNUMBER(OFFSET('Sanitation Data'!$E$12,0,10*ROW('Sanitation Data'!E133))),'Data Summary'!CT139="Yes"),OFFSET('Sanitation Data'!$E$12,0,10*ROW('Sanitation Data'!E133)),NA())</f>
        <v>#N/A</v>
      </c>
      <c r="AF139" s="518" t="e">
        <f ca="1">+IF(AND(ISNUMBER(OFFSET('Sanitation Data'!$F$4,0,10*ROW('Sanitation Data'!F133))),'Data Summary'!CU139="Yes"),100-OFFSET('Sanitation Data'!$F$4,0,10*ROW('Sanitation Data'!F133)),NA())</f>
        <v>#N/A</v>
      </c>
      <c r="AG139" s="518" t="e">
        <f ca="1">+IF(AND(ISNUMBER(OFFSET('Sanitation Data'!$F$6,0,10*ROW('Sanitation Data'!F133))),'Data Summary'!CV139="Yes"),OFFSET('Sanitation Data'!$F$6,0,10*ROW('Sanitation Data'!F133)),NA())</f>
        <v>#N/A</v>
      </c>
      <c r="AH139" s="518" t="e">
        <f ca="1">+IF(AND(ISNUMBER(OFFSET('Sanitation Data'!$F$10,0,10*ROW('Sanitation Data'!F133))),'Data Summary'!CW139="Yes"),OFFSET('Sanitation Data'!$F$10,0,10*ROW('Sanitation Data'!F133)),NA())</f>
        <v>#N/A</v>
      </c>
      <c r="AI139" s="518" t="e">
        <f ca="1">+IF(AND(ISNUMBER(OFFSET('Sanitation Data'!$F$11,0,10*ROW('Sanitation Data'!F133))),'Data Summary'!CX139="Yes"),OFFSET('Sanitation Data'!$F$11,0,10*ROW('Sanitation Data'!F133)),NA())</f>
        <v>#N/A</v>
      </c>
      <c r="AJ139" s="518" t="e">
        <f ca="1">+IF(AND(ISNUMBER(OFFSET('Sanitation Data'!$F$12,0,10*ROW('Sanitation Data'!F133))),'Data Summary'!CY139="Yes"),OFFSET('Sanitation Data'!$F$12,0,10*ROW('Sanitation Data'!F133)),NA())</f>
        <v>#N/A</v>
      </c>
      <c r="AK139" s="518" t="e">
        <f ca="1">+IF(AND(ISNUMBER(OFFSET('Sanitation Data'!$G$4,0,10*ROW('Sanitation Data'!G133))),'Data Summary'!CZ139="Yes"),100-OFFSET('Sanitation Data'!$G$4,0,10*ROW('Sanitation Data'!G133)),NA())</f>
        <v>#N/A</v>
      </c>
      <c r="AL139" s="518" t="e">
        <f ca="1">+IF(AND(ISNUMBER(OFFSET('Sanitation Data'!$G$6,0,10*ROW('Sanitation Data'!G133))),'Data Summary'!DA139="Yes"),OFFSET('Sanitation Data'!$G$6,0,10*ROW('Sanitation Data'!G133)),NA())</f>
        <v>#N/A</v>
      </c>
      <c r="AM139" s="518" t="e">
        <f ca="1">+IF(AND(ISNUMBER(OFFSET('Sanitation Data'!$G$10,0,10*ROW('Sanitation Data'!G133))),'Data Summary'!DB139="Yes"),OFFSET('Sanitation Data'!$G$10,0,10*ROW('Sanitation Data'!G133)),NA())</f>
        <v>#N/A</v>
      </c>
      <c r="AN139" s="518" t="e">
        <f ca="1">+IF(AND(ISNUMBER(OFFSET('Sanitation Data'!$G$11,0,10*ROW('Sanitation Data'!G133))),'Data Summary'!DC139="Yes"),OFFSET('Sanitation Data'!$G$11,0,10*ROW('Sanitation Data'!G133)),NA())</f>
        <v>#N/A</v>
      </c>
      <c r="AO139" s="518" t="e">
        <f ca="1">+IF(AND(ISNUMBER(OFFSET('Sanitation Data'!$G$12,0,10*ROW('Sanitation Data'!G133))),'Data Summary'!DD139="Yes"),OFFSET('Sanitation Data'!$G$12,0,10*ROW('Sanitation Data'!G133)),NA())</f>
        <v>#N/A</v>
      </c>
      <c r="AP139" s="518" t="e">
        <f ca="1">+IF(AND(ISNUMBER(OFFSET('Sanitation Data'!$H$4,0,10*ROW('Sanitation Data'!H133))),'Data Summary'!DE139="Yes"),100-OFFSET('Sanitation Data'!$H$4,0,10*ROW('Sanitation Data'!H133)),NA())</f>
        <v>#N/A</v>
      </c>
      <c r="AQ139" s="518" t="e">
        <f ca="1">+IF(AND(ISNUMBER(OFFSET('Sanitation Data'!$H$6,0,10*ROW('Sanitation Data'!H133))),'Data Summary'!DF139="Yes"),OFFSET('Sanitation Data'!$H$6,0,10*ROW('Sanitation Data'!H133)),NA())</f>
        <v>#N/A</v>
      </c>
      <c r="AR139" s="518" t="e">
        <f ca="1">+IF(AND(ISNUMBER(OFFSET('Sanitation Data'!$H$10,0,10*ROW('Sanitation Data'!H133))),'Data Summary'!DG139="Yes"),OFFSET('Sanitation Data'!$H$10,0,10*ROW('Sanitation Data'!H133)),NA())</f>
        <v>#N/A</v>
      </c>
      <c r="AS139" s="518" t="e">
        <f ca="1">+IF(AND(ISNUMBER(OFFSET('Sanitation Data'!$H$11,0,10*ROW('Sanitation Data'!H133))),'Data Summary'!DH139="Yes"),OFFSET('Sanitation Data'!$H$11,0,10*ROW('Sanitation Data'!H133)),NA())</f>
        <v>#N/A</v>
      </c>
      <c r="AT139" s="518" t="e">
        <f ca="1">+IF(AND(ISNUMBER(OFFSET('Sanitation Data'!$H$12,0,10*ROW('Sanitation Data'!H133))),'Data Summary'!DI139="Yes"),OFFSET('Sanitation Data'!$H$12,0,10*ROW('Sanitation Data'!H133)),NA())</f>
        <v>#N/A</v>
      </c>
      <c r="AU139" s="518" t="e">
        <f ca="1">+IF(AND(ISNUMBER(OFFSET('Sanitation Data'!$I$4,0,10*ROW('Sanitation Data'!I133))),'Data Summary'!DJ139="Yes"),100-OFFSET('Sanitation Data'!$I$4,0,10*ROW('Sanitation Data'!I133)),NA())</f>
        <v>#N/A</v>
      </c>
      <c r="AV139" s="518" t="e">
        <f ca="1">+IF(AND(ISNUMBER(OFFSET('Sanitation Data'!$I$6,0,10*ROW('Sanitation Data'!I133))),'Data Summary'!DK139="Yes"),OFFSET('Sanitation Data'!$I$6,0,10*ROW('Sanitation Data'!I133)),NA())</f>
        <v>#N/A</v>
      </c>
      <c r="AW139" s="518" t="e">
        <f ca="1">+IF(AND(ISNUMBER(OFFSET('Sanitation Data'!$I$10,0,10*ROW('Sanitation Data'!I133))),'Data Summary'!DL139="Yes"),OFFSET('Sanitation Data'!$I$10,0,10*ROW('Sanitation Data'!I133)),NA())</f>
        <v>#N/A</v>
      </c>
      <c r="AX139" s="518" t="e">
        <f ca="1">+IF(AND(ISNUMBER(OFFSET('Sanitation Data'!$I$11,0,10*ROW('Sanitation Data'!I133))),'Data Summary'!DM139="Yes"),OFFSET('Sanitation Data'!$I$11,0,10*ROW('Sanitation Data'!I133)),NA())</f>
        <v>#N/A</v>
      </c>
      <c r="AY139" s="518" t="e">
        <f ca="1">+IF(AND(ISNUMBER(OFFSET('Sanitation Data'!$I$12,0,10*ROW('Sanitation Data'!I133))),'Data Summary'!DN139="Yes"),OFFSET('Sanitation Data'!$I$12,0,10*ROW('Sanitation Data'!I133)),NA())</f>
        <v>#N/A</v>
      </c>
      <c r="AZ139" s="519" t="e">
        <f ca="1">+IF(AND(ISNUMBER(OFFSET('Hygiene Data'!$D$5,0,10*ROW('Hygiene Data'!D133))),'Data Summary'!DO139="Yes"),OFFSET('Hygiene Data'!$D$5,0,10*ROW('Hygiene Data'!D133)),NA())</f>
        <v>#N/A</v>
      </c>
      <c r="BA139" s="519" t="e">
        <f ca="1">+IF(AND(ISNUMBER(OFFSET('Hygiene Data'!$D$7,0,10*ROW('Hygiene Data'!D133))),'Data Summary'!DP139="Yes"),OFFSET('Hygiene Data'!$D$7,0,10*ROW('Hygiene Data'!D133)),NA())</f>
        <v>#N/A</v>
      </c>
      <c r="BB139" s="519" t="e">
        <f ca="1">+IF(AND(ISNUMBER(OFFSET('Hygiene Data'!$D$9,0,10*ROW('Hygiene Data'!D133))),'Data Summary'!DQ139="Yes"),OFFSET('Hygiene Data'!$D$9,0,10*ROW('Hygiene Data'!D133)),NA())</f>
        <v>#N/A</v>
      </c>
      <c r="BC139" s="519" t="e">
        <f ca="1">+IF(AND(ISNUMBER(OFFSET('Hygiene Data'!$E$5,0,10*ROW('Hygiene Data'!E133))),'Data Summary'!DR139="Yes"),OFFSET('Hygiene Data'!$E$5,0,10*ROW('Hygiene Data'!E133)),NA())</f>
        <v>#N/A</v>
      </c>
      <c r="BD139" s="519" t="e">
        <f ca="1">+IF(AND(ISNUMBER(OFFSET('Hygiene Data'!$E$7,0,10*ROW('Hygiene Data'!E133))),'Data Summary'!DS139="Yes"),OFFSET('Hygiene Data'!$E$7,0,10*ROW('Hygiene Data'!E133)),NA())</f>
        <v>#N/A</v>
      </c>
      <c r="BE139" s="519" t="e">
        <f ca="1">+IF(AND(ISNUMBER(OFFSET('Hygiene Data'!$E$9,0,10*ROW('Hygiene Data'!E133))),'Data Summary'!DT139="Yes"),OFFSET('Hygiene Data'!$E$9,0,10*ROW('Hygiene Data'!E133)),NA())</f>
        <v>#N/A</v>
      </c>
      <c r="BF139" s="519" t="e">
        <f ca="1">+IF(AND(ISNUMBER(OFFSET('Hygiene Data'!$F$5,0,10*ROW('Hygiene Data'!F133))),'Data Summary'!DU139="Yes"),OFFSET('Hygiene Data'!$F$5,0,10*ROW('Hygiene Data'!F133)),NA())</f>
        <v>#N/A</v>
      </c>
      <c r="BG139" s="519" t="e">
        <f ca="1">+IF(AND(ISNUMBER(OFFSET('Hygiene Data'!$F$7,0,10*ROW('Hygiene Data'!F133))),'Data Summary'!DV139="Yes"),OFFSET('Hygiene Data'!$F$7,0,10*ROW('Hygiene Data'!F133)),NA())</f>
        <v>#N/A</v>
      </c>
      <c r="BH139" s="519" t="e">
        <f ca="1">+IF(AND(ISNUMBER(OFFSET('Hygiene Data'!$F$9,0,10*ROW('Hygiene Data'!F133))),'Data Summary'!DW139="Yes"),OFFSET('Hygiene Data'!$F$9,0,10*ROW('Hygiene Data'!F133)),NA())</f>
        <v>#N/A</v>
      </c>
      <c r="BI139" s="519" t="e">
        <f ca="1">+IF(AND(ISNUMBER(OFFSET('Hygiene Data'!$G$5,0,10*ROW('Hygiene Data'!G133))),'Data Summary'!DX139="Yes"),OFFSET('Hygiene Data'!$G$5,0,10*ROW('Hygiene Data'!G133)),NA())</f>
        <v>#N/A</v>
      </c>
      <c r="BJ139" s="519" t="e">
        <f ca="1">+IF(AND(ISNUMBER(OFFSET('Hygiene Data'!$G$7,0,10*ROW('Hygiene Data'!G133))),'Data Summary'!DY139="Yes"),OFFSET('Hygiene Data'!$G$7,0,10*ROW('Hygiene Data'!G133)),NA())</f>
        <v>#N/A</v>
      </c>
      <c r="BK139" s="519" t="e">
        <f ca="1">+IF(AND(ISNUMBER(OFFSET('Hygiene Data'!$G$9,0,10*ROW('Hygiene Data'!G133))),'Data Summary'!DZ139="Yes"),OFFSET('Hygiene Data'!$G$9,0,10*ROW('Hygiene Data'!G133)),NA())</f>
        <v>#N/A</v>
      </c>
      <c r="BL139" s="519" t="e">
        <f ca="1">+IF(AND(ISNUMBER(OFFSET('Hygiene Data'!$H$5,0,10*ROW('Hygiene Data'!H133))),'Data Summary'!EA139="Yes"),OFFSET('Hygiene Data'!$H$5,0,10*ROW('Hygiene Data'!H133)),NA())</f>
        <v>#N/A</v>
      </c>
      <c r="BM139" s="519" t="e">
        <f ca="1">+IF(AND(ISNUMBER(OFFSET('Hygiene Data'!$H$7,0,10*ROW('Hygiene Data'!H133))),'Data Summary'!EB139="Yes"),OFFSET('Hygiene Data'!$H$7,0,10*ROW('Hygiene Data'!H133)),NA())</f>
        <v>#N/A</v>
      </c>
      <c r="BN139" s="519" t="e">
        <f ca="1">+IF(AND(ISNUMBER(OFFSET('Hygiene Data'!$H$9,0,10*ROW('Hygiene Data'!H133))),'Data Summary'!EC139="Yes"),OFFSET('Hygiene Data'!$H$9,0,10*ROW('Hygiene Data'!H133)),NA())</f>
        <v>#N/A</v>
      </c>
      <c r="BO139" s="519" t="e">
        <f ca="1">+IF(AND(ISNUMBER(OFFSET('Hygiene Data'!$I$5,0,10*ROW('Hygiene Data'!I133))),'Data Summary'!ED139="Yes"),OFFSET('Hygiene Data'!$I$5,0,10*ROW('Hygiene Data'!I133)),NA())</f>
        <v>#N/A</v>
      </c>
      <c r="BP139" s="519" t="e">
        <f ca="1">+IF(AND(ISNUMBER(OFFSET('Hygiene Data'!$I$7,0,10*ROW('Hygiene Data'!I133))),'Data Summary'!EE139="Yes"),OFFSET('Hygiene Data'!$I$7,0,10*ROW('Hygiene Data'!I133)),NA())</f>
        <v>#N/A</v>
      </c>
      <c r="BQ139" s="519" t="e">
        <f ca="1">+IF(AND(ISNUMBER(OFFSET('Hygiene Data'!$I$9,0,10*ROW('Hygiene Data'!I133))),'Data Summary'!EF139="Yes"),OFFSET('Hygiene Data'!$I$9,0,10*ROW('Hygiene Data'!I133)),NA())</f>
        <v>#N/A</v>
      </c>
    </row>
    <row r="140" spans="1:69" x14ac:dyDescent="0.25">
      <c r="A140" s="515" t="e">
        <f ca="1">+RIGHT('Data Summary'!A140,LEN('Data Summary'!A140)-9)</f>
        <v>#VALUE!</v>
      </c>
      <c r="B140" s="489" t="str">
        <f ca="1">+IF(ISTEXT('Data Summary'!B140),'Data Summary'!B140,"")</f>
        <v/>
      </c>
      <c r="C140" s="516" t="e">
        <f ca="1">+VALUE('Data Summary'!C140)</f>
        <v>#VALUE!</v>
      </c>
      <c r="D140" s="517" t="e">
        <f ca="1">+IF(AND(ISNUMBER(OFFSET('Water Data'!$D$4,0,10*ROW('Water Data'!D134))),'Data Summary'!BS140="Yes"),100-OFFSET('Water Data'!$D$4,0,10*ROW('Water Data'!D134)),NA())</f>
        <v>#N/A</v>
      </c>
      <c r="E140" s="517" t="e">
        <f ca="1">+IF(AND(ISNUMBER(OFFSET('Water Data'!$D$6,0,10*ROW('Water Data'!D134))),'Data Summary'!BT140="Yes"),OFFSET('Water Data'!$D$6,0,10*ROW('Water Data'!D134)),NA())</f>
        <v>#N/A</v>
      </c>
      <c r="F140" s="517" t="e">
        <f ca="1">+IF(AND(ISNUMBER(OFFSET('Water Data'!$D$9,0,10*ROW('Water Data'!D134))),'Data Summary'!BU140="Yes"),OFFSET('Water Data'!$D$9,0,10*ROW('Water Data'!D134)),NA())</f>
        <v>#N/A</v>
      </c>
      <c r="G140" s="517" t="e">
        <f ca="1">+IF(AND(ISNUMBER(OFFSET('Water Data'!$E$4,0,10*ROW('Water Data'!E134))),'Data Summary'!BV140="Yes"),100-OFFSET('Water Data'!$E$4,0,10*ROW('Water Data'!E134)),NA())</f>
        <v>#N/A</v>
      </c>
      <c r="H140" s="517" t="e">
        <f ca="1">+IF(AND(ISNUMBER(OFFSET('Water Data'!$E$6,0,10*ROW('Water Data'!E134))),'Data Summary'!BW140="Yes"),OFFSET('Water Data'!$E$6,0,10*ROW('Water Data'!E134)),NA())</f>
        <v>#N/A</v>
      </c>
      <c r="I140" s="517" t="e">
        <f ca="1">+IF(AND(ISNUMBER(OFFSET('Water Data'!$E$9,0,10*ROW('Water Data'!E134))),'Data Summary'!BX140="Yes"),OFFSET('Water Data'!$E$9,0,10*ROW('Water Data'!E134)),NA())</f>
        <v>#N/A</v>
      </c>
      <c r="J140" s="517" t="e">
        <f ca="1">+IF(AND(ISNUMBER(OFFSET('Water Data'!$F$4,0,10*ROW('Water Data'!F134))),'Data Summary'!BY140="Yes"),100-OFFSET('Water Data'!$F$4,0,10*ROW('Water Data'!F134)),NA())</f>
        <v>#N/A</v>
      </c>
      <c r="K140" s="517" t="e">
        <f ca="1">+IF(AND(ISNUMBER(OFFSET('Water Data'!$F$6,0,10*ROW('Water Data'!F134))),'Data Summary'!BZ140="Yes"),OFFSET('Water Data'!$F$6,0,10*ROW('Water Data'!F134)),NA())</f>
        <v>#N/A</v>
      </c>
      <c r="L140" s="517" t="e">
        <f ca="1">+IF(AND(ISNUMBER(OFFSET('Water Data'!$F$9,0,10*ROW('Water Data'!F134))),'Data Summary'!CA140="Yes"),OFFSET('Water Data'!$F$9,0,10*ROW('Water Data'!F134)),NA())</f>
        <v>#N/A</v>
      </c>
      <c r="M140" s="517" t="e">
        <f ca="1">+IF(AND(ISNUMBER(OFFSET('Water Data'!$G$4,0,10*ROW('Water Data'!G134))),'Data Summary'!CB140="Yes"),100-OFFSET('Water Data'!$G$4,0,10*ROW('Water Data'!G134)),NA())</f>
        <v>#N/A</v>
      </c>
      <c r="N140" s="517" t="e">
        <f ca="1">+IF(AND(ISNUMBER(OFFSET('Water Data'!$G$6,0,10*ROW('Water Data'!G134))),'Data Summary'!CC140="Yes"),OFFSET('Water Data'!$G$6,0,10*ROW('Water Data'!G134)),NA())</f>
        <v>#N/A</v>
      </c>
      <c r="O140" s="517" t="e">
        <f ca="1">+IF(AND(ISNUMBER(OFFSET('Water Data'!$G$9,0,10*ROW('Water Data'!G134))),'Data Summary'!CD140="Yes"),OFFSET('Water Data'!$G$9,0,10*ROW('Water Data'!G134)),NA())</f>
        <v>#N/A</v>
      </c>
      <c r="P140" s="517" t="e">
        <f ca="1">+IF(AND(ISNUMBER(OFFSET('Water Data'!$H$4,0,10*ROW('Water Data'!H134))),'Data Summary'!CE140="Yes"),100-OFFSET('Water Data'!$H$4,0,10*ROW('Water Data'!H134)),NA())</f>
        <v>#N/A</v>
      </c>
      <c r="Q140" s="517" t="e">
        <f ca="1">+IF(AND(ISNUMBER(OFFSET('Water Data'!$H$6,0,10*ROW('Water Data'!H134))),'Data Summary'!CF140="Yes"),OFFSET('Water Data'!$H$6,0,10*ROW('Water Data'!H134)),NA())</f>
        <v>#N/A</v>
      </c>
      <c r="R140" s="517" t="e">
        <f ca="1">+IF(AND(ISNUMBER(OFFSET('Water Data'!$H$9,0,10*ROW('Water Data'!H134))),'Data Summary'!CG140="Yes"),OFFSET('Water Data'!$H$9,0,10*ROW('Water Data'!H134)),NA())</f>
        <v>#N/A</v>
      </c>
      <c r="S140" s="517" t="e">
        <f ca="1">+IF(AND(ISNUMBER(OFFSET('Water Data'!$I$4,0,10*ROW('Water Data'!I134))),'Data Summary'!CH140="Yes"),100-OFFSET('Water Data'!$I$4,0,10*ROW('Water Data'!I134)),NA())</f>
        <v>#N/A</v>
      </c>
      <c r="T140" s="517" t="e">
        <f ca="1">+IF(AND(ISNUMBER(OFFSET('Water Data'!$I$6,0,10*ROW('Water Data'!I134))),'Data Summary'!CI140="Yes"),OFFSET('Water Data'!$I$6,0,10*ROW('Water Data'!I134)),NA())</f>
        <v>#N/A</v>
      </c>
      <c r="U140" s="517" t="e">
        <f ca="1">+IF(AND(ISNUMBER(OFFSET('Water Data'!$I$9,0,10*ROW('Water Data'!I134))),'Data Summary'!CJ140="Yes"),OFFSET('Water Data'!$I$9,0,10*ROW('Water Data'!I134)),NA())</f>
        <v>#N/A</v>
      </c>
      <c r="V140" s="518" t="e">
        <f ca="1">+IF(AND(ISNUMBER(OFFSET('Sanitation Data'!$D$4,0,10*ROW('Sanitation Data'!D134))),'Data Summary'!CK140="Yes"),100-OFFSET('Sanitation Data'!$D$4,0,10*ROW('Sanitation Data'!D134)),NA())</f>
        <v>#N/A</v>
      </c>
      <c r="W140" s="518" t="e">
        <f ca="1">+IF(AND(ISNUMBER(OFFSET('Sanitation Data'!$D$6,0,10*ROW('Sanitation Data'!D134))),'Data Summary'!CL140="Yes"),OFFSET('Sanitation Data'!$D$6,0,10*ROW('Sanitation Data'!D134)),NA())</f>
        <v>#N/A</v>
      </c>
      <c r="X140" s="518" t="e">
        <f ca="1">+IF(AND(ISNUMBER(OFFSET('Sanitation Data'!$D$10,0,10*ROW('Sanitation Data'!D134))),'Data Summary'!CM140="Yes"),OFFSET('Sanitation Data'!$D$10,0,10*ROW('Sanitation Data'!D134)),NA())</f>
        <v>#N/A</v>
      </c>
      <c r="Y140" s="518" t="e">
        <f ca="1">+IF(AND(ISNUMBER(OFFSET('Sanitation Data'!$D$11,0,10*ROW('Sanitation Data'!D134))),'Data Summary'!CN140="Yes"),OFFSET('Sanitation Data'!$D$11,0,10*ROW('Sanitation Data'!D134)),NA())</f>
        <v>#N/A</v>
      </c>
      <c r="Z140" s="518" t="e">
        <f ca="1">+IF(AND(ISNUMBER(OFFSET('Sanitation Data'!$D$12,0,10*ROW('Sanitation Data'!D134))),'Data Summary'!CO140="Yes"),OFFSET('Sanitation Data'!$D$12,0,10*ROW('Sanitation Data'!D134)),NA())</f>
        <v>#N/A</v>
      </c>
      <c r="AA140" s="518" t="e">
        <f ca="1">+IF(AND(ISNUMBER(OFFSET('Sanitation Data'!$E$4,0,10*ROW('Sanitation Data'!E134))),'Data Summary'!CP140="Yes"),100-OFFSET('Sanitation Data'!$E$4,0,10*ROW('Sanitation Data'!E134)),NA())</f>
        <v>#N/A</v>
      </c>
      <c r="AB140" s="518" t="e">
        <f ca="1">+IF(AND(ISNUMBER(OFFSET('Sanitation Data'!$E$6,0,10*ROW('Sanitation Data'!E134))),'Data Summary'!CQ140="Yes"),OFFSET('Sanitation Data'!$E$6,0,10*ROW('Sanitation Data'!E134)),NA())</f>
        <v>#N/A</v>
      </c>
      <c r="AC140" s="518" t="e">
        <f ca="1">+IF(AND(ISNUMBER(OFFSET('Sanitation Data'!$E$10,0,10*ROW('Sanitation Data'!E134))),'Data Summary'!CR140="Yes"),OFFSET('Sanitation Data'!$E$10,0,10*ROW('Sanitation Data'!E134)),NA())</f>
        <v>#N/A</v>
      </c>
      <c r="AD140" s="518" t="e">
        <f ca="1">+IF(AND(ISNUMBER(OFFSET('Sanitation Data'!$E$11,0,10*ROW('Sanitation Data'!E134))),'Data Summary'!CS140="Yes"),OFFSET('Sanitation Data'!$E$11,0,10*ROW('Sanitation Data'!E134)),NA())</f>
        <v>#N/A</v>
      </c>
      <c r="AE140" s="518" t="e">
        <f ca="1">+IF(AND(ISNUMBER(OFFSET('Sanitation Data'!$E$12,0,10*ROW('Sanitation Data'!E134))),'Data Summary'!CT140="Yes"),OFFSET('Sanitation Data'!$E$12,0,10*ROW('Sanitation Data'!E134)),NA())</f>
        <v>#N/A</v>
      </c>
      <c r="AF140" s="518" t="e">
        <f ca="1">+IF(AND(ISNUMBER(OFFSET('Sanitation Data'!$F$4,0,10*ROW('Sanitation Data'!F134))),'Data Summary'!CU140="Yes"),100-OFFSET('Sanitation Data'!$F$4,0,10*ROW('Sanitation Data'!F134)),NA())</f>
        <v>#N/A</v>
      </c>
      <c r="AG140" s="518" t="e">
        <f ca="1">+IF(AND(ISNUMBER(OFFSET('Sanitation Data'!$F$6,0,10*ROW('Sanitation Data'!F134))),'Data Summary'!CV140="Yes"),OFFSET('Sanitation Data'!$F$6,0,10*ROW('Sanitation Data'!F134)),NA())</f>
        <v>#N/A</v>
      </c>
      <c r="AH140" s="518" t="e">
        <f ca="1">+IF(AND(ISNUMBER(OFFSET('Sanitation Data'!$F$10,0,10*ROW('Sanitation Data'!F134))),'Data Summary'!CW140="Yes"),OFFSET('Sanitation Data'!$F$10,0,10*ROW('Sanitation Data'!F134)),NA())</f>
        <v>#N/A</v>
      </c>
      <c r="AI140" s="518" t="e">
        <f ca="1">+IF(AND(ISNUMBER(OFFSET('Sanitation Data'!$F$11,0,10*ROW('Sanitation Data'!F134))),'Data Summary'!CX140="Yes"),OFFSET('Sanitation Data'!$F$11,0,10*ROW('Sanitation Data'!F134)),NA())</f>
        <v>#N/A</v>
      </c>
      <c r="AJ140" s="518" t="e">
        <f ca="1">+IF(AND(ISNUMBER(OFFSET('Sanitation Data'!$F$12,0,10*ROW('Sanitation Data'!F134))),'Data Summary'!CY140="Yes"),OFFSET('Sanitation Data'!$F$12,0,10*ROW('Sanitation Data'!F134)),NA())</f>
        <v>#N/A</v>
      </c>
      <c r="AK140" s="518" t="e">
        <f ca="1">+IF(AND(ISNUMBER(OFFSET('Sanitation Data'!$G$4,0,10*ROW('Sanitation Data'!G134))),'Data Summary'!CZ140="Yes"),100-OFFSET('Sanitation Data'!$G$4,0,10*ROW('Sanitation Data'!G134)),NA())</f>
        <v>#N/A</v>
      </c>
      <c r="AL140" s="518" t="e">
        <f ca="1">+IF(AND(ISNUMBER(OFFSET('Sanitation Data'!$G$6,0,10*ROW('Sanitation Data'!G134))),'Data Summary'!DA140="Yes"),OFFSET('Sanitation Data'!$G$6,0,10*ROW('Sanitation Data'!G134)),NA())</f>
        <v>#N/A</v>
      </c>
      <c r="AM140" s="518" t="e">
        <f ca="1">+IF(AND(ISNUMBER(OFFSET('Sanitation Data'!$G$10,0,10*ROW('Sanitation Data'!G134))),'Data Summary'!DB140="Yes"),OFFSET('Sanitation Data'!$G$10,0,10*ROW('Sanitation Data'!G134)),NA())</f>
        <v>#N/A</v>
      </c>
      <c r="AN140" s="518" t="e">
        <f ca="1">+IF(AND(ISNUMBER(OFFSET('Sanitation Data'!$G$11,0,10*ROW('Sanitation Data'!G134))),'Data Summary'!DC140="Yes"),OFFSET('Sanitation Data'!$G$11,0,10*ROW('Sanitation Data'!G134)),NA())</f>
        <v>#N/A</v>
      </c>
      <c r="AO140" s="518" t="e">
        <f ca="1">+IF(AND(ISNUMBER(OFFSET('Sanitation Data'!$G$12,0,10*ROW('Sanitation Data'!G134))),'Data Summary'!DD140="Yes"),OFFSET('Sanitation Data'!$G$12,0,10*ROW('Sanitation Data'!G134)),NA())</f>
        <v>#N/A</v>
      </c>
      <c r="AP140" s="518" t="e">
        <f ca="1">+IF(AND(ISNUMBER(OFFSET('Sanitation Data'!$H$4,0,10*ROW('Sanitation Data'!H134))),'Data Summary'!DE140="Yes"),100-OFFSET('Sanitation Data'!$H$4,0,10*ROW('Sanitation Data'!H134)),NA())</f>
        <v>#N/A</v>
      </c>
      <c r="AQ140" s="518" t="e">
        <f ca="1">+IF(AND(ISNUMBER(OFFSET('Sanitation Data'!$H$6,0,10*ROW('Sanitation Data'!H134))),'Data Summary'!DF140="Yes"),OFFSET('Sanitation Data'!$H$6,0,10*ROW('Sanitation Data'!H134)),NA())</f>
        <v>#N/A</v>
      </c>
      <c r="AR140" s="518" t="e">
        <f ca="1">+IF(AND(ISNUMBER(OFFSET('Sanitation Data'!$H$10,0,10*ROW('Sanitation Data'!H134))),'Data Summary'!DG140="Yes"),OFFSET('Sanitation Data'!$H$10,0,10*ROW('Sanitation Data'!H134)),NA())</f>
        <v>#N/A</v>
      </c>
      <c r="AS140" s="518" t="e">
        <f ca="1">+IF(AND(ISNUMBER(OFFSET('Sanitation Data'!$H$11,0,10*ROW('Sanitation Data'!H134))),'Data Summary'!DH140="Yes"),OFFSET('Sanitation Data'!$H$11,0,10*ROW('Sanitation Data'!H134)),NA())</f>
        <v>#N/A</v>
      </c>
      <c r="AT140" s="518" t="e">
        <f ca="1">+IF(AND(ISNUMBER(OFFSET('Sanitation Data'!$H$12,0,10*ROW('Sanitation Data'!H134))),'Data Summary'!DI140="Yes"),OFFSET('Sanitation Data'!$H$12,0,10*ROW('Sanitation Data'!H134)),NA())</f>
        <v>#N/A</v>
      </c>
      <c r="AU140" s="518" t="e">
        <f ca="1">+IF(AND(ISNUMBER(OFFSET('Sanitation Data'!$I$4,0,10*ROW('Sanitation Data'!I134))),'Data Summary'!DJ140="Yes"),100-OFFSET('Sanitation Data'!$I$4,0,10*ROW('Sanitation Data'!I134)),NA())</f>
        <v>#N/A</v>
      </c>
      <c r="AV140" s="518" t="e">
        <f ca="1">+IF(AND(ISNUMBER(OFFSET('Sanitation Data'!$I$6,0,10*ROW('Sanitation Data'!I134))),'Data Summary'!DK140="Yes"),OFFSET('Sanitation Data'!$I$6,0,10*ROW('Sanitation Data'!I134)),NA())</f>
        <v>#N/A</v>
      </c>
      <c r="AW140" s="518" t="e">
        <f ca="1">+IF(AND(ISNUMBER(OFFSET('Sanitation Data'!$I$10,0,10*ROW('Sanitation Data'!I134))),'Data Summary'!DL140="Yes"),OFFSET('Sanitation Data'!$I$10,0,10*ROW('Sanitation Data'!I134)),NA())</f>
        <v>#N/A</v>
      </c>
      <c r="AX140" s="518" t="e">
        <f ca="1">+IF(AND(ISNUMBER(OFFSET('Sanitation Data'!$I$11,0,10*ROW('Sanitation Data'!I134))),'Data Summary'!DM140="Yes"),OFFSET('Sanitation Data'!$I$11,0,10*ROW('Sanitation Data'!I134)),NA())</f>
        <v>#N/A</v>
      </c>
      <c r="AY140" s="518" t="e">
        <f ca="1">+IF(AND(ISNUMBER(OFFSET('Sanitation Data'!$I$12,0,10*ROW('Sanitation Data'!I134))),'Data Summary'!DN140="Yes"),OFFSET('Sanitation Data'!$I$12,0,10*ROW('Sanitation Data'!I134)),NA())</f>
        <v>#N/A</v>
      </c>
      <c r="AZ140" s="519" t="e">
        <f ca="1">+IF(AND(ISNUMBER(OFFSET('Hygiene Data'!$D$5,0,10*ROW('Hygiene Data'!D134))),'Data Summary'!DO140="Yes"),OFFSET('Hygiene Data'!$D$5,0,10*ROW('Hygiene Data'!D134)),NA())</f>
        <v>#N/A</v>
      </c>
      <c r="BA140" s="519" t="e">
        <f ca="1">+IF(AND(ISNUMBER(OFFSET('Hygiene Data'!$D$7,0,10*ROW('Hygiene Data'!D134))),'Data Summary'!DP140="Yes"),OFFSET('Hygiene Data'!$D$7,0,10*ROW('Hygiene Data'!D134)),NA())</f>
        <v>#N/A</v>
      </c>
      <c r="BB140" s="519" t="e">
        <f ca="1">+IF(AND(ISNUMBER(OFFSET('Hygiene Data'!$D$9,0,10*ROW('Hygiene Data'!D134))),'Data Summary'!DQ140="Yes"),OFFSET('Hygiene Data'!$D$9,0,10*ROW('Hygiene Data'!D134)),NA())</f>
        <v>#N/A</v>
      </c>
      <c r="BC140" s="519" t="e">
        <f ca="1">+IF(AND(ISNUMBER(OFFSET('Hygiene Data'!$E$5,0,10*ROW('Hygiene Data'!E134))),'Data Summary'!DR140="Yes"),OFFSET('Hygiene Data'!$E$5,0,10*ROW('Hygiene Data'!E134)),NA())</f>
        <v>#N/A</v>
      </c>
      <c r="BD140" s="519" t="e">
        <f ca="1">+IF(AND(ISNUMBER(OFFSET('Hygiene Data'!$E$7,0,10*ROW('Hygiene Data'!E134))),'Data Summary'!DS140="Yes"),OFFSET('Hygiene Data'!$E$7,0,10*ROW('Hygiene Data'!E134)),NA())</f>
        <v>#N/A</v>
      </c>
      <c r="BE140" s="519" t="e">
        <f ca="1">+IF(AND(ISNUMBER(OFFSET('Hygiene Data'!$E$9,0,10*ROW('Hygiene Data'!E134))),'Data Summary'!DT140="Yes"),OFFSET('Hygiene Data'!$E$9,0,10*ROW('Hygiene Data'!E134)),NA())</f>
        <v>#N/A</v>
      </c>
      <c r="BF140" s="519" t="e">
        <f ca="1">+IF(AND(ISNUMBER(OFFSET('Hygiene Data'!$F$5,0,10*ROW('Hygiene Data'!F134))),'Data Summary'!DU140="Yes"),OFFSET('Hygiene Data'!$F$5,0,10*ROW('Hygiene Data'!F134)),NA())</f>
        <v>#N/A</v>
      </c>
      <c r="BG140" s="519" t="e">
        <f ca="1">+IF(AND(ISNUMBER(OFFSET('Hygiene Data'!$F$7,0,10*ROW('Hygiene Data'!F134))),'Data Summary'!DV140="Yes"),OFFSET('Hygiene Data'!$F$7,0,10*ROW('Hygiene Data'!F134)),NA())</f>
        <v>#N/A</v>
      </c>
      <c r="BH140" s="519" t="e">
        <f ca="1">+IF(AND(ISNUMBER(OFFSET('Hygiene Data'!$F$9,0,10*ROW('Hygiene Data'!F134))),'Data Summary'!DW140="Yes"),OFFSET('Hygiene Data'!$F$9,0,10*ROW('Hygiene Data'!F134)),NA())</f>
        <v>#N/A</v>
      </c>
      <c r="BI140" s="519" t="e">
        <f ca="1">+IF(AND(ISNUMBER(OFFSET('Hygiene Data'!$G$5,0,10*ROW('Hygiene Data'!G134))),'Data Summary'!DX140="Yes"),OFFSET('Hygiene Data'!$G$5,0,10*ROW('Hygiene Data'!G134)),NA())</f>
        <v>#N/A</v>
      </c>
      <c r="BJ140" s="519" t="e">
        <f ca="1">+IF(AND(ISNUMBER(OFFSET('Hygiene Data'!$G$7,0,10*ROW('Hygiene Data'!G134))),'Data Summary'!DY140="Yes"),OFFSET('Hygiene Data'!$G$7,0,10*ROW('Hygiene Data'!G134)),NA())</f>
        <v>#N/A</v>
      </c>
      <c r="BK140" s="519" t="e">
        <f ca="1">+IF(AND(ISNUMBER(OFFSET('Hygiene Data'!$G$9,0,10*ROW('Hygiene Data'!G134))),'Data Summary'!DZ140="Yes"),OFFSET('Hygiene Data'!$G$9,0,10*ROW('Hygiene Data'!G134)),NA())</f>
        <v>#N/A</v>
      </c>
      <c r="BL140" s="519" t="e">
        <f ca="1">+IF(AND(ISNUMBER(OFFSET('Hygiene Data'!$H$5,0,10*ROW('Hygiene Data'!H134))),'Data Summary'!EA140="Yes"),OFFSET('Hygiene Data'!$H$5,0,10*ROW('Hygiene Data'!H134)),NA())</f>
        <v>#N/A</v>
      </c>
      <c r="BM140" s="519" t="e">
        <f ca="1">+IF(AND(ISNUMBER(OFFSET('Hygiene Data'!$H$7,0,10*ROW('Hygiene Data'!H134))),'Data Summary'!EB140="Yes"),OFFSET('Hygiene Data'!$H$7,0,10*ROW('Hygiene Data'!H134)),NA())</f>
        <v>#N/A</v>
      </c>
      <c r="BN140" s="519" t="e">
        <f ca="1">+IF(AND(ISNUMBER(OFFSET('Hygiene Data'!$H$9,0,10*ROW('Hygiene Data'!H134))),'Data Summary'!EC140="Yes"),OFFSET('Hygiene Data'!$H$9,0,10*ROW('Hygiene Data'!H134)),NA())</f>
        <v>#N/A</v>
      </c>
      <c r="BO140" s="519" t="e">
        <f ca="1">+IF(AND(ISNUMBER(OFFSET('Hygiene Data'!$I$5,0,10*ROW('Hygiene Data'!I134))),'Data Summary'!ED140="Yes"),OFFSET('Hygiene Data'!$I$5,0,10*ROW('Hygiene Data'!I134)),NA())</f>
        <v>#N/A</v>
      </c>
      <c r="BP140" s="519" t="e">
        <f ca="1">+IF(AND(ISNUMBER(OFFSET('Hygiene Data'!$I$7,0,10*ROW('Hygiene Data'!I134))),'Data Summary'!EE140="Yes"),OFFSET('Hygiene Data'!$I$7,0,10*ROW('Hygiene Data'!I134)),NA())</f>
        <v>#N/A</v>
      </c>
      <c r="BQ140" s="519" t="e">
        <f ca="1">+IF(AND(ISNUMBER(OFFSET('Hygiene Data'!$I$9,0,10*ROW('Hygiene Data'!I134))),'Data Summary'!EF140="Yes"),OFFSET('Hygiene Data'!$I$9,0,10*ROW('Hygiene Data'!I134)),NA())</f>
        <v>#N/A</v>
      </c>
    </row>
    <row r="141" spans="1:69" x14ac:dyDescent="0.25">
      <c r="A141" s="515" t="e">
        <f ca="1">+RIGHT('Data Summary'!A141,LEN('Data Summary'!A141)-9)</f>
        <v>#VALUE!</v>
      </c>
      <c r="B141" s="489" t="str">
        <f ca="1">+IF(ISTEXT('Data Summary'!B141),'Data Summary'!B141,"")</f>
        <v/>
      </c>
      <c r="C141" s="516" t="e">
        <f ca="1">+VALUE('Data Summary'!C141)</f>
        <v>#VALUE!</v>
      </c>
      <c r="D141" s="517" t="e">
        <f ca="1">+IF(AND(ISNUMBER(OFFSET('Water Data'!$D$4,0,10*ROW('Water Data'!D135))),'Data Summary'!BS141="Yes"),100-OFFSET('Water Data'!$D$4,0,10*ROW('Water Data'!D135)),NA())</f>
        <v>#N/A</v>
      </c>
      <c r="E141" s="517" t="e">
        <f ca="1">+IF(AND(ISNUMBER(OFFSET('Water Data'!$D$6,0,10*ROW('Water Data'!D135))),'Data Summary'!BT141="Yes"),OFFSET('Water Data'!$D$6,0,10*ROW('Water Data'!D135)),NA())</f>
        <v>#N/A</v>
      </c>
      <c r="F141" s="517" t="e">
        <f ca="1">+IF(AND(ISNUMBER(OFFSET('Water Data'!$D$9,0,10*ROW('Water Data'!D135))),'Data Summary'!BU141="Yes"),OFFSET('Water Data'!$D$9,0,10*ROW('Water Data'!D135)),NA())</f>
        <v>#N/A</v>
      </c>
      <c r="G141" s="517" t="e">
        <f ca="1">+IF(AND(ISNUMBER(OFFSET('Water Data'!$E$4,0,10*ROW('Water Data'!E135))),'Data Summary'!BV141="Yes"),100-OFFSET('Water Data'!$E$4,0,10*ROW('Water Data'!E135)),NA())</f>
        <v>#N/A</v>
      </c>
      <c r="H141" s="517" t="e">
        <f ca="1">+IF(AND(ISNUMBER(OFFSET('Water Data'!$E$6,0,10*ROW('Water Data'!E135))),'Data Summary'!BW141="Yes"),OFFSET('Water Data'!$E$6,0,10*ROW('Water Data'!E135)),NA())</f>
        <v>#N/A</v>
      </c>
      <c r="I141" s="517" t="e">
        <f ca="1">+IF(AND(ISNUMBER(OFFSET('Water Data'!$E$9,0,10*ROW('Water Data'!E135))),'Data Summary'!BX141="Yes"),OFFSET('Water Data'!$E$9,0,10*ROW('Water Data'!E135)),NA())</f>
        <v>#N/A</v>
      </c>
      <c r="J141" s="517" t="e">
        <f ca="1">+IF(AND(ISNUMBER(OFFSET('Water Data'!$F$4,0,10*ROW('Water Data'!F135))),'Data Summary'!BY141="Yes"),100-OFFSET('Water Data'!$F$4,0,10*ROW('Water Data'!F135)),NA())</f>
        <v>#N/A</v>
      </c>
      <c r="K141" s="517" t="e">
        <f ca="1">+IF(AND(ISNUMBER(OFFSET('Water Data'!$F$6,0,10*ROW('Water Data'!F135))),'Data Summary'!BZ141="Yes"),OFFSET('Water Data'!$F$6,0,10*ROW('Water Data'!F135)),NA())</f>
        <v>#N/A</v>
      </c>
      <c r="L141" s="517" t="e">
        <f ca="1">+IF(AND(ISNUMBER(OFFSET('Water Data'!$F$9,0,10*ROW('Water Data'!F135))),'Data Summary'!CA141="Yes"),OFFSET('Water Data'!$F$9,0,10*ROW('Water Data'!F135)),NA())</f>
        <v>#N/A</v>
      </c>
      <c r="M141" s="517" t="e">
        <f ca="1">+IF(AND(ISNUMBER(OFFSET('Water Data'!$G$4,0,10*ROW('Water Data'!G135))),'Data Summary'!CB141="Yes"),100-OFFSET('Water Data'!$G$4,0,10*ROW('Water Data'!G135)),NA())</f>
        <v>#N/A</v>
      </c>
      <c r="N141" s="517" t="e">
        <f ca="1">+IF(AND(ISNUMBER(OFFSET('Water Data'!$G$6,0,10*ROW('Water Data'!G135))),'Data Summary'!CC141="Yes"),OFFSET('Water Data'!$G$6,0,10*ROW('Water Data'!G135)),NA())</f>
        <v>#N/A</v>
      </c>
      <c r="O141" s="517" t="e">
        <f ca="1">+IF(AND(ISNUMBER(OFFSET('Water Data'!$G$9,0,10*ROW('Water Data'!G135))),'Data Summary'!CD141="Yes"),OFFSET('Water Data'!$G$9,0,10*ROW('Water Data'!G135)),NA())</f>
        <v>#N/A</v>
      </c>
      <c r="P141" s="517" t="e">
        <f ca="1">+IF(AND(ISNUMBER(OFFSET('Water Data'!$H$4,0,10*ROW('Water Data'!H135))),'Data Summary'!CE141="Yes"),100-OFFSET('Water Data'!$H$4,0,10*ROW('Water Data'!H135)),NA())</f>
        <v>#N/A</v>
      </c>
      <c r="Q141" s="517" t="e">
        <f ca="1">+IF(AND(ISNUMBER(OFFSET('Water Data'!$H$6,0,10*ROW('Water Data'!H135))),'Data Summary'!CF141="Yes"),OFFSET('Water Data'!$H$6,0,10*ROW('Water Data'!H135)),NA())</f>
        <v>#N/A</v>
      </c>
      <c r="R141" s="517" t="e">
        <f ca="1">+IF(AND(ISNUMBER(OFFSET('Water Data'!$H$9,0,10*ROW('Water Data'!H135))),'Data Summary'!CG141="Yes"),OFFSET('Water Data'!$H$9,0,10*ROW('Water Data'!H135)),NA())</f>
        <v>#N/A</v>
      </c>
      <c r="S141" s="517" t="e">
        <f ca="1">+IF(AND(ISNUMBER(OFFSET('Water Data'!$I$4,0,10*ROW('Water Data'!I135))),'Data Summary'!CH141="Yes"),100-OFFSET('Water Data'!$I$4,0,10*ROW('Water Data'!I135)),NA())</f>
        <v>#N/A</v>
      </c>
      <c r="T141" s="517" t="e">
        <f ca="1">+IF(AND(ISNUMBER(OFFSET('Water Data'!$I$6,0,10*ROW('Water Data'!I135))),'Data Summary'!CI141="Yes"),OFFSET('Water Data'!$I$6,0,10*ROW('Water Data'!I135)),NA())</f>
        <v>#N/A</v>
      </c>
      <c r="U141" s="517" t="e">
        <f ca="1">+IF(AND(ISNUMBER(OFFSET('Water Data'!$I$9,0,10*ROW('Water Data'!I135))),'Data Summary'!CJ141="Yes"),OFFSET('Water Data'!$I$9,0,10*ROW('Water Data'!I135)),NA())</f>
        <v>#N/A</v>
      </c>
      <c r="V141" s="518" t="e">
        <f ca="1">+IF(AND(ISNUMBER(OFFSET('Sanitation Data'!$D$4,0,10*ROW('Sanitation Data'!D135))),'Data Summary'!CK141="Yes"),100-OFFSET('Sanitation Data'!$D$4,0,10*ROW('Sanitation Data'!D135)),NA())</f>
        <v>#N/A</v>
      </c>
      <c r="W141" s="518" t="e">
        <f ca="1">+IF(AND(ISNUMBER(OFFSET('Sanitation Data'!$D$6,0,10*ROW('Sanitation Data'!D135))),'Data Summary'!CL141="Yes"),OFFSET('Sanitation Data'!$D$6,0,10*ROW('Sanitation Data'!D135)),NA())</f>
        <v>#N/A</v>
      </c>
      <c r="X141" s="518" t="e">
        <f ca="1">+IF(AND(ISNUMBER(OFFSET('Sanitation Data'!$D$10,0,10*ROW('Sanitation Data'!D135))),'Data Summary'!CM141="Yes"),OFFSET('Sanitation Data'!$D$10,0,10*ROW('Sanitation Data'!D135)),NA())</f>
        <v>#N/A</v>
      </c>
      <c r="Y141" s="518" t="e">
        <f ca="1">+IF(AND(ISNUMBER(OFFSET('Sanitation Data'!$D$11,0,10*ROW('Sanitation Data'!D135))),'Data Summary'!CN141="Yes"),OFFSET('Sanitation Data'!$D$11,0,10*ROW('Sanitation Data'!D135)),NA())</f>
        <v>#N/A</v>
      </c>
      <c r="Z141" s="518" t="e">
        <f ca="1">+IF(AND(ISNUMBER(OFFSET('Sanitation Data'!$D$12,0,10*ROW('Sanitation Data'!D135))),'Data Summary'!CO141="Yes"),OFFSET('Sanitation Data'!$D$12,0,10*ROW('Sanitation Data'!D135)),NA())</f>
        <v>#N/A</v>
      </c>
      <c r="AA141" s="518" t="e">
        <f ca="1">+IF(AND(ISNUMBER(OFFSET('Sanitation Data'!$E$4,0,10*ROW('Sanitation Data'!E135))),'Data Summary'!CP141="Yes"),100-OFFSET('Sanitation Data'!$E$4,0,10*ROW('Sanitation Data'!E135)),NA())</f>
        <v>#N/A</v>
      </c>
      <c r="AB141" s="518" t="e">
        <f ca="1">+IF(AND(ISNUMBER(OFFSET('Sanitation Data'!$E$6,0,10*ROW('Sanitation Data'!E135))),'Data Summary'!CQ141="Yes"),OFFSET('Sanitation Data'!$E$6,0,10*ROW('Sanitation Data'!E135)),NA())</f>
        <v>#N/A</v>
      </c>
      <c r="AC141" s="518" t="e">
        <f ca="1">+IF(AND(ISNUMBER(OFFSET('Sanitation Data'!$E$10,0,10*ROW('Sanitation Data'!E135))),'Data Summary'!CR141="Yes"),OFFSET('Sanitation Data'!$E$10,0,10*ROW('Sanitation Data'!E135)),NA())</f>
        <v>#N/A</v>
      </c>
      <c r="AD141" s="518" t="e">
        <f ca="1">+IF(AND(ISNUMBER(OFFSET('Sanitation Data'!$E$11,0,10*ROW('Sanitation Data'!E135))),'Data Summary'!CS141="Yes"),OFFSET('Sanitation Data'!$E$11,0,10*ROW('Sanitation Data'!E135)),NA())</f>
        <v>#N/A</v>
      </c>
      <c r="AE141" s="518" t="e">
        <f ca="1">+IF(AND(ISNUMBER(OFFSET('Sanitation Data'!$E$12,0,10*ROW('Sanitation Data'!E135))),'Data Summary'!CT141="Yes"),OFFSET('Sanitation Data'!$E$12,0,10*ROW('Sanitation Data'!E135)),NA())</f>
        <v>#N/A</v>
      </c>
      <c r="AF141" s="518" t="e">
        <f ca="1">+IF(AND(ISNUMBER(OFFSET('Sanitation Data'!$F$4,0,10*ROW('Sanitation Data'!F135))),'Data Summary'!CU141="Yes"),100-OFFSET('Sanitation Data'!$F$4,0,10*ROW('Sanitation Data'!F135)),NA())</f>
        <v>#N/A</v>
      </c>
      <c r="AG141" s="518" t="e">
        <f ca="1">+IF(AND(ISNUMBER(OFFSET('Sanitation Data'!$F$6,0,10*ROW('Sanitation Data'!F135))),'Data Summary'!CV141="Yes"),OFFSET('Sanitation Data'!$F$6,0,10*ROW('Sanitation Data'!F135)),NA())</f>
        <v>#N/A</v>
      </c>
      <c r="AH141" s="518" t="e">
        <f ca="1">+IF(AND(ISNUMBER(OFFSET('Sanitation Data'!$F$10,0,10*ROW('Sanitation Data'!F135))),'Data Summary'!CW141="Yes"),OFFSET('Sanitation Data'!$F$10,0,10*ROW('Sanitation Data'!F135)),NA())</f>
        <v>#N/A</v>
      </c>
      <c r="AI141" s="518" t="e">
        <f ca="1">+IF(AND(ISNUMBER(OFFSET('Sanitation Data'!$F$11,0,10*ROW('Sanitation Data'!F135))),'Data Summary'!CX141="Yes"),OFFSET('Sanitation Data'!$F$11,0,10*ROW('Sanitation Data'!F135)),NA())</f>
        <v>#N/A</v>
      </c>
      <c r="AJ141" s="518" t="e">
        <f ca="1">+IF(AND(ISNUMBER(OFFSET('Sanitation Data'!$F$12,0,10*ROW('Sanitation Data'!F135))),'Data Summary'!CY141="Yes"),OFFSET('Sanitation Data'!$F$12,0,10*ROW('Sanitation Data'!F135)),NA())</f>
        <v>#N/A</v>
      </c>
      <c r="AK141" s="518" t="e">
        <f ca="1">+IF(AND(ISNUMBER(OFFSET('Sanitation Data'!$G$4,0,10*ROW('Sanitation Data'!G135))),'Data Summary'!CZ141="Yes"),100-OFFSET('Sanitation Data'!$G$4,0,10*ROW('Sanitation Data'!G135)),NA())</f>
        <v>#N/A</v>
      </c>
      <c r="AL141" s="518" t="e">
        <f ca="1">+IF(AND(ISNUMBER(OFFSET('Sanitation Data'!$G$6,0,10*ROW('Sanitation Data'!G135))),'Data Summary'!DA141="Yes"),OFFSET('Sanitation Data'!$G$6,0,10*ROW('Sanitation Data'!G135)),NA())</f>
        <v>#N/A</v>
      </c>
      <c r="AM141" s="518" t="e">
        <f ca="1">+IF(AND(ISNUMBER(OFFSET('Sanitation Data'!$G$10,0,10*ROW('Sanitation Data'!G135))),'Data Summary'!DB141="Yes"),OFFSET('Sanitation Data'!$G$10,0,10*ROW('Sanitation Data'!G135)),NA())</f>
        <v>#N/A</v>
      </c>
      <c r="AN141" s="518" t="e">
        <f ca="1">+IF(AND(ISNUMBER(OFFSET('Sanitation Data'!$G$11,0,10*ROW('Sanitation Data'!G135))),'Data Summary'!DC141="Yes"),OFFSET('Sanitation Data'!$G$11,0,10*ROW('Sanitation Data'!G135)),NA())</f>
        <v>#N/A</v>
      </c>
      <c r="AO141" s="518" t="e">
        <f ca="1">+IF(AND(ISNUMBER(OFFSET('Sanitation Data'!$G$12,0,10*ROW('Sanitation Data'!G135))),'Data Summary'!DD141="Yes"),OFFSET('Sanitation Data'!$G$12,0,10*ROW('Sanitation Data'!G135)),NA())</f>
        <v>#N/A</v>
      </c>
      <c r="AP141" s="518" t="e">
        <f ca="1">+IF(AND(ISNUMBER(OFFSET('Sanitation Data'!$H$4,0,10*ROW('Sanitation Data'!H135))),'Data Summary'!DE141="Yes"),100-OFFSET('Sanitation Data'!$H$4,0,10*ROW('Sanitation Data'!H135)),NA())</f>
        <v>#N/A</v>
      </c>
      <c r="AQ141" s="518" t="e">
        <f ca="1">+IF(AND(ISNUMBER(OFFSET('Sanitation Data'!$H$6,0,10*ROW('Sanitation Data'!H135))),'Data Summary'!DF141="Yes"),OFFSET('Sanitation Data'!$H$6,0,10*ROW('Sanitation Data'!H135)),NA())</f>
        <v>#N/A</v>
      </c>
      <c r="AR141" s="518" t="e">
        <f ca="1">+IF(AND(ISNUMBER(OFFSET('Sanitation Data'!$H$10,0,10*ROW('Sanitation Data'!H135))),'Data Summary'!DG141="Yes"),OFFSET('Sanitation Data'!$H$10,0,10*ROW('Sanitation Data'!H135)),NA())</f>
        <v>#N/A</v>
      </c>
      <c r="AS141" s="518" t="e">
        <f ca="1">+IF(AND(ISNUMBER(OFFSET('Sanitation Data'!$H$11,0,10*ROW('Sanitation Data'!H135))),'Data Summary'!DH141="Yes"),OFFSET('Sanitation Data'!$H$11,0,10*ROW('Sanitation Data'!H135)),NA())</f>
        <v>#N/A</v>
      </c>
      <c r="AT141" s="518" t="e">
        <f ca="1">+IF(AND(ISNUMBER(OFFSET('Sanitation Data'!$H$12,0,10*ROW('Sanitation Data'!H135))),'Data Summary'!DI141="Yes"),OFFSET('Sanitation Data'!$H$12,0,10*ROW('Sanitation Data'!H135)),NA())</f>
        <v>#N/A</v>
      </c>
      <c r="AU141" s="518" t="e">
        <f ca="1">+IF(AND(ISNUMBER(OFFSET('Sanitation Data'!$I$4,0,10*ROW('Sanitation Data'!I135))),'Data Summary'!DJ141="Yes"),100-OFFSET('Sanitation Data'!$I$4,0,10*ROW('Sanitation Data'!I135)),NA())</f>
        <v>#N/A</v>
      </c>
      <c r="AV141" s="518" t="e">
        <f ca="1">+IF(AND(ISNUMBER(OFFSET('Sanitation Data'!$I$6,0,10*ROW('Sanitation Data'!I135))),'Data Summary'!DK141="Yes"),OFFSET('Sanitation Data'!$I$6,0,10*ROW('Sanitation Data'!I135)),NA())</f>
        <v>#N/A</v>
      </c>
      <c r="AW141" s="518" t="e">
        <f ca="1">+IF(AND(ISNUMBER(OFFSET('Sanitation Data'!$I$10,0,10*ROW('Sanitation Data'!I135))),'Data Summary'!DL141="Yes"),OFFSET('Sanitation Data'!$I$10,0,10*ROW('Sanitation Data'!I135)),NA())</f>
        <v>#N/A</v>
      </c>
      <c r="AX141" s="518" t="e">
        <f ca="1">+IF(AND(ISNUMBER(OFFSET('Sanitation Data'!$I$11,0,10*ROW('Sanitation Data'!I135))),'Data Summary'!DM141="Yes"),OFFSET('Sanitation Data'!$I$11,0,10*ROW('Sanitation Data'!I135)),NA())</f>
        <v>#N/A</v>
      </c>
      <c r="AY141" s="518" t="e">
        <f ca="1">+IF(AND(ISNUMBER(OFFSET('Sanitation Data'!$I$12,0,10*ROW('Sanitation Data'!I135))),'Data Summary'!DN141="Yes"),OFFSET('Sanitation Data'!$I$12,0,10*ROW('Sanitation Data'!I135)),NA())</f>
        <v>#N/A</v>
      </c>
      <c r="AZ141" s="519" t="e">
        <f ca="1">+IF(AND(ISNUMBER(OFFSET('Hygiene Data'!$D$5,0,10*ROW('Hygiene Data'!D135))),'Data Summary'!DO141="Yes"),OFFSET('Hygiene Data'!$D$5,0,10*ROW('Hygiene Data'!D135)),NA())</f>
        <v>#N/A</v>
      </c>
      <c r="BA141" s="519" t="e">
        <f ca="1">+IF(AND(ISNUMBER(OFFSET('Hygiene Data'!$D$7,0,10*ROW('Hygiene Data'!D135))),'Data Summary'!DP141="Yes"),OFFSET('Hygiene Data'!$D$7,0,10*ROW('Hygiene Data'!D135)),NA())</f>
        <v>#N/A</v>
      </c>
      <c r="BB141" s="519" t="e">
        <f ca="1">+IF(AND(ISNUMBER(OFFSET('Hygiene Data'!$D$9,0,10*ROW('Hygiene Data'!D135))),'Data Summary'!DQ141="Yes"),OFFSET('Hygiene Data'!$D$9,0,10*ROW('Hygiene Data'!D135)),NA())</f>
        <v>#N/A</v>
      </c>
      <c r="BC141" s="519" t="e">
        <f ca="1">+IF(AND(ISNUMBER(OFFSET('Hygiene Data'!$E$5,0,10*ROW('Hygiene Data'!E135))),'Data Summary'!DR141="Yes"),OFFSET('Hygiene Data'!$E$5,0,10*ROW('Hygiene Data'!E135)),NA())</f>
        <v>#N/A</v>
      </c>
      <c r="BD141" s="519" t="e">
        <f ca="1">+IF(AND(ISNUMBER(OFFSET('Hygiene Data'!$E$7,0,10*ROW('Hygiene Data'!E135))),'Data Summary'!DS141="Yes"),OFFSET('Hygiene Data'!$E$7,0,10*ROW('Hygiene Data'!E135)),NA())</f>
        <v>#N/A</v>
      </c>
      <c r="BE141" s="519" t="e">
        <f ca="1">+IF(AND(ISNUMBER(OFFSET('Hygiene Data'!$E$9,0,10*ROW('Hygiene Data'!E135))),'Data Summary'!DT141="Yes"),OFFSET('Hygiene Data'!$E$9,0,10*ROW('Hygiene Data'!E135)),NA())</f>
        <v>#N/A</v>
      </c>
      <c r="BF141" s="519" t="e">
        <f ca="1">+IF(AND(ISNUMBER(OFFSET('Hygiene Data'!$F$5,0,10*ROW('Hygiene Data'!F135))),'Data Summary'!DU141="Yes"),OFFSET('Hygiene Data'!$F$5,0,10*ROW('Hygiene Data'!F135)),NA())</f>
        <v>#N/A</v>
      </c>
      <c r="BG141" s="519" t="e">
        <f ca="1">+IF(AND(ISNUMBER(OFFSET('Hygiene Data'!$F$7,0,10*ROW('Hygiene Data'!F135))),'Data Summary'!DV141="Yes"),OFFSET('Hygiene Data'!$F$7,0,10*ROW('Hygiene Data'!F135)),NA())</f>
        <v>#N/A</v>
      </c>
      <c r="BH141" s="519" t="e">
        <f ca="1">+IF(AND(ISNUMBER(OFFSET('Hygiene Data'!$F$9,0,10*ROW('Hygiene Data'!F135))),'Data Summary'!DW141="Yes"),OFFSET('Hygiene Data'!$F$9,0,10*ROW('Hygiene Data'!F135)),NA())</f>
        <v>#N/A</v>
      </c>
      <c r="BI141" s="519" t="e">
        <f ca="1">+IF(AND(ISNUMBER(OFFSET('Hygiene Data'!$G$5,0,10*ROW('Hygiene Data'!G135))),'Data Summary'!DX141="Yes"),OFFSET('Hygiene Data'!$G$5,0,10*ROW('Hygiene Data'!G135)),NA())</f>
        <v>#N/A</v>
      </c>
      <c r="BJ141" s="519" t="e">
        <f ca="1">+IF(AND(ISNUMBER(OFFSET('Hygiene Data'!$G$7,0,10*ROW('Hygiene Data'!G135))),'Data Summary'!DY141="Yes"),OFFSET('Hygiene Data'!$G$7,0,10*ROW('Hygiene Data'!G135)),NA())</f>
        <v>#N/A</v>
      </c>
      <c r="BK141" s="519" t="e">
        <f ca="1">+IF(AND(ISNUMBER(OFFSET('Hygiene Data'!$G$9,0,10*ROW('Hygiene Data'!G135))),'Data Summary'!DZ141="Yes"),OFFSET('Hygiene Data'!$G$9,0,10*ROW('Hygiene Data'!G135)),NA())</f>
        <v>#N/A</v>
      </c>
      <c r="BL141" s="519" t="e">
        <f ca="1">+IF(AND(ISNUMBER(OFFSET('Hygiene Data'!$H$5,0,10*ROW('Hygiene Data'!H135))),'Data Summary'!EA141="Yes"),OFFSET('Hygiene Data'!$H$5,0,10*ROW('Hygiene Data'!H135)),NA())</f>
        <v>#N/A</v>
      </c>
      <c r="BM141" s="519" t="e">
        <f ca="1">+IF(AND(ISNUMBER(OFFSET('Hygiene Data'!$H$7,0,10*ROW('Hygiene Data'!H135))),'Data Summary'!EB141="Yes"),OFFSET('Hygiene Data'!$H$7,0,10*ROW('Hygiene Data'!H135)),NA())</f>
        <v>#N/A</v>
      </c>
      <c r="BN141" s="519" t="e">
        <f ca="1">+IF(AND(ISNUMBER(OFFSET('Hygiene Data'!$H$9,0,10*ROW('Hygiene Data'!H135))),'Data Summary'!EC141="Yes"),OFFSET('Hygiene Data'!$H$9,0,10*ROW('Hygiene Data'!H135)),NA())</f>
        <v>#N/A</v>
      </c>
      <c r="BO141" s="519" t="e">
        <f ca="1">+IF(AND(ISNUMBER(OFFSET('Hygiene Data'!$I$5,0,10*ROW('Hygiene Data'!I135))),'Data Summary'!ED141="Yes"),OFFSET('Hygiene Data'!$I$5,0,10*ROW('Hygiene Data'!I135)),NA())</f>
        <v>#N/A</v>
      </c>
      <c r="BP141" s="519" t="e">
        <f ca="1">+IF(AND(ISNUMBER(OFFSET('Hygiene Data'!$I$7,0,10*ROW('Hygiene Data'!I135))),'Data Summary'!EE141="Yes"),OFFSET('Hygiene Data'!$I$7,0,10*ROW('Hygiene Data'!I135)),NA())</f>
        <v>#N/A</v>
      </c>
      <c r="BQ141" s="519" t="e">
        <f ca="1">+IF(AND(ISNUMBER(OFFSET('Hygiene Data'!$I$9,0,10*ROW('Hygiene Data'!I135))),'Data Summary'!EF141="Yes"),OFFSET('Hygiene Data'!$I$9,0,10*ROW('Hygiene Data'!I135)),NA())</f>
        <v>#N/A</v>
      </c>
    </row>
    <row r="142" spans="1:69" x14ac:dyDescent="0.25">
      <c r="A142" s="515" t="e">
        <f ca="1">+RIGHT('Data Summary'!A142,LEN('Data Summary'!A142)-9)</f>
        <v>#VALUE!</v>
      </c>
      <c r="B142" s="489" t="str">
        <f ca="1">+IF(ISTEXT('Data Summary'!B142),'Data Summary'!B142,"")</f>
        <v/>
      </c>
      <c r="C142" s="516" t="e">
        <f ca="1">+VALUE('Data Summary'!C142)</f>
        <v>#VALUE!</v>
      </c>
      <c r="D142" s="517" t="e">
        <f ca="1">+IF(AND(ISNUMBER(OFFSET('Water Data'!$D$4,0,10*ROW('Water Data'!D136))),'Data Summary'!BS142="Yes"),100-OFFSET('Water Data'!$D$4,0,10*ROW('Water Data'!D136)),NA())</f>
        <v>#N/A</v>
      </c>
      <c r="E142" s="517" t="e">
        <f ca="1">+IF(AND(ISNUMBER(OFFSET('Water Data'!$D$6,0,10*ROW('Water Data'!D136))),'Data Summary'!BT142="Yes"),OFFSET('Water Data'!$D$6,0,10*ROW('Water Data'!D136)),NA())</f>
        <v>#N/A</v>
      </c>
      <c r="F142" s="517" t="e">
        <f ca="1">+IF(AND(ISNUMBER(OFFSET('Water Data'!$D$9,0,10*ROW('Water Data'!D136))),'Data Summary'!BU142="Yes"),OFFSET('Water Data'!$D$9,0,10*ROW('Water Data'!D136)),NA())</f>
        <v>#N/A</v>
      </c>
      <c r="G142" s="517" t="e">
        <f ca="1">+IF(AND(ISNUMBER(OFFSET('Water Data'!$E$4,0,10*ROW('Water Data'!E136))),'Data Summary'!BV142="Yes"),100-OFFSET('Water Data'!$E$4,0,10*ROW('Water Data'!E136)),NA())</f>
        <v>#N/A</v>
      </c>
      <c r="H142" s="517" t="e">
        <f ca="1">+IF(AND(ISNUMBER(OFFSET('Water Data'!$E$6,0,10*ROW('Water Data'!E136))),'Data Summary'!BW142="Yes"),OFFSET('Water Data'!$E$6,0,10*ROW('Water Data'!E136)),NA())</f>
        <v>#N/A</v>
      </c>
      <c r="I142" s="517" t="e">
        <f ca="1">+IF(AND(ISNUMBER(OFFSET('Water Data'!$E$9,0,10*ROW('Water Data'!E136))),'Data Summary'!BX142="Yes"),OFFSET('Water Data'!$E$9,0,10*ROW('Water Data'!E136)),NA())</f>
        <v>#N/A</v>
      </c>
      <c r="J142" s="517" t="e">
        <f ca="1">+IF(AND(ISNUMBER(OFFSET('Water Data'!$F$4,0,10*ROW('Water Data'!F136))),'Data Summary'!BY142="Yes"),100-OFFSET('Water Data'!$F$4,0,10*ROW('Water Data'!F136)),NA())</f>
        <v>#N/A</v>
      </c>
      <c r="K142" s="517" t="e">
        <f ca="1">+IF(AND(ISNUMBER(OFFSET('Water Data'!$F$6,0,10*ROW('Water Data'!F136))),'Data Summary'!BZ142="Yes"),OFFSET('Water Data'!$F$6,0,10*ROW('Water Data'!F136)),NA())</f>
        <v>#N/A</v>
      </c>
      <c r="L142" s="517" t="e">
        <f ca="1">+IF(AND(ISNUMBER(OFFSET('Water Data'!$F$9,0,10*ROW('Water Data'!F136))),'Data Summary'!CA142="Yes"),OFFSET('Water Data'!$F$9,0,10*ROW('Water Data'!F136)),NA())</f>
        <v>#N/A</v>
      </c>
      <c r="M142" s="517" t="e">
        <f ca="1">+IF(AND(ISNUMBER(OFFSET('Water Data'!$G$4,0,10*ROW('Water Data'!G136))),'Data Summary'!CB142="Yes"),100-OFFSET('Water Data'!$G$4,0,10*ROW('Water Data'!G136)),NA())</f>
        <v>#N/A</v>
      </c>
      <c r="N142" s="517" t="e">
        <f ca="1">+IF(AND(ISNUMBER(OFFSET('Water Data'!$G$6,0,10*ROW('Water Data'!G136))),'Data Summary'!CC142="Yes"),OFFSET('Water Data'!$G$6,0,10*ROW('Water Data'!G136)),NA())</f>
        <v>#N/A</v>
      </c>
      <c r="O142" s="517" t="e">
        <f ca="1">+IF(AND(ISNUMBER(OFFSET('Water Data'!$G$9,0,10*ROW('Water Data'!G136))),'Data Summary'!CD142="Yes"),OFFSET('Water Data'!$G$9,0,10*ROW('Water Data'!G136)),NA())</f>
        <v>#N/A</v>
      </c>
      <c r="P142" s="517" t="e">
        <f ca="1">+IF(AND(ISNUMBER(OFFSET('Water Data'!$H$4,0,10*ROW('Water Data'!H136))),'Data Summary'!CE142="Yes"),100-OFFSET('Water Data'!$H$4,0,10*ROW('Water Data'!H136)),NA())</f>
        <v>#N/A</v>
      </c>
      <c r="Q142" s="517" t="e">
        <f ca="1">+IF(AND(ISNUMBER(OFFSET('Water Data'!$H$6,0,10*ROW('Water Data'!H136))),'Data Summary'!CF142="Yes"),OFFSET('Water Data'!$H$6,0,10*ROW('Water Data'!H136)),NA())</f>
        <v>#N/A</v>
      </c>
      <c r="R142" s="517" t="e">
        <f ca="1">+IF(AND(ISNUMBER(OFFSET('Water Data'!$H$9,0,10*ROW('Water Data'!H136))),'Data Summary'!CG142="Yes"),OFFSET('Water Data'!$H$9,0,10*ROW('Water Data'!H136)),NA())</f>
        <v>#N/A</v>
      </c>
      <c r="S142" s="517" t="e">
        <f ca="1">+IF(AND(ISNUMBER(OFFSET('Water Data'!$I$4,0,10*ROW('Water Data'!I136))),'Data Summary'!CH142="Yes"),100-OFFSET('Water Data'!$I$4,0,10*ROW('Water Data'!I136)),NA())</f>
        <v>#N/A</v>
      </c>
      <c r="T142" s="517" t="e">
        <f ca="1">+IF(AND(ISNUMBER(OFFSET('Water Data'!$I$6,0,10*ROW('Water Data'!I136))),'Data Summary'!CI142="Yes"),OFFSET('Water Data'!$I$6,0,10*ROW('Water Data'!I136)),NA())</f>
        <v>#N/A</v>
      </c>
      <c r="U142" s="517" t="e">
        <f ca="1">+IF(AND(ISNUMBER(OFFSET('Water Data'!$I$9,0,10*ROW('Water Data'!I136))),'Data Summary'!CJ142="Yes"),OFFSET('Water Data'!$I$9,0,10*ROW('Water Data'!I136)),NA())</f>
        <v>#N/A</v>
      </c>
      <c r="V142" s="518" t="e">
        <f ca="1">+IF(AND(ISNUMBER(OFFSET('Sanitation Data'!$D$4,0,10*ROW('Sanitation Data'!D136))),'Data Summary'!CK142="Yes"),100-OFFSET('Sanitation Data'!$D$4,0,10*ROW('Sanitation Data'!D136)),NA())</f>
        <v>#N/A</v>
      </c>
      <c r="W142" s="518" t="e">
        <f ca="1">+IF(AND(ISNUMBER(OFFSET('Sanitation Data'!$D$6,0,10*ROW('Sanitation Data'!D136))),'Data Summary'!CL142="Yes"),OFFSET('Sanitation Data'!$D$6,0,10*ROW('Sanitation Data'!D136)),NA())</f>
        <v>#N/A</v>
      </c>
      <c r="X142" s="518" t="e">
        <f ca="1">+IF(AND(ISNUMBER(OFFSET('Sanitation Data'!$D$10,0,10*ROW('Sanitation Data'!D136))),'Data Summary'!CM142="Yes"),OFFSET('Sanitation Data'!$D$10,0,10*ROW('Sanitation Data'!D136)),NA())</f>
        <v>#N/A</v>
      </c>
      <c r="Y142" s="518" t="e">
        <f ca="1">+IF(AND(ISNUMBER(OFFSET('Sanitation Data'!$D$11,0,10*ROW('Sanitation Data'!D136))),'Data Summary'!CN142="Yes"),OFFSET('Sanitation Data'!$D$11,0,10*ROW('Sanitation Data'!D136)),NA())</f>
        <v>#N/A</v>
      </c>
      <c r="Z142" s="518" t="e">
        <f ca="1">+IF(AND(ISNUMBER(OFFSET('Sanitation Data'!$D$12,0,10*ROW('Sanitation Data'!D136))),'Data Summary'!CO142="Yes"),OFFSET('Sanitation Data'!$D$12,0,10*ROW('Sanitation Data'!D136)),NA())</f>
        <v>#N/A</v>
      </c>
      <c r="AA142" s="518" t="e">
        <f ca="1">+IF(AND(ISNUMBER(OFFSET('Sanitation Data'!$E$4,0,10*ROW('Sanitation Data'!E136))),'Data Summary'!CP142="Yes"),100-OFFSET('Sanitation Data'!$E$4,0,10*ROW('Sanitation Data'!E136)),NA())</f>
        <v>#N/A</v>
      </c>
      <c r="AB142" s="518" t="e">
        <f ca="1">+IF(AND(ISNUMBER(OFFSET('Sanitation Data'!$E$6,0,10*ROW('Sanitation Data'!E136))),'Data Summary'!CQ142="Yes"),OFFSET('Sanitation Data'!$E$6,0,10*ROW('Sanitation Data'!E136)),NA())</f>
        <v>#N/A</v>
      </c>
      <c r="AC142" s="518" t="e">
        <f ca="1">+IF(AND(ISNUMBER(OFFSET('Sanitation Data'!$E$10,0,10*ROW('Sanitation Data'!E136))),'Data Summary'!CR142="Yes"),OFFSET('Sanitation Data'!$E$10,0,10*ROW('Sanitation Data'!E136)),NA())</f>
        <v>#N/A</v>
      </c>
      <c r="AD142" s="518" t="e">
        <f ca="1">+IF(AND(ISNUMBER(OFFSET('Sanitation Data'!$E$11,0,10*ROW('Sanitation Data'!E136))),'Data Summary'!CS142="Yes"),OFFSET('Sanitation Data'!$E$11,0,10*ROW('Sanitation Data'!E136)),NA())</f>
        <v>#N/A</v>
      </c>
      <c r="AE142" s="518" t="e">
        <f ca="1">+IF(AND(ISNUMBER(OFFSET('Sanitation Data'!$E$12,0,10*ROW('Sanitation Data'!E136))),'Data Summary'!CT142="Yes"),OFFSET('Sanitation Data'!$E$12,0,10*ROW('Sanitation Data'!E136)),NA())</f>
        <v>#N/A</v>
      </c>
      <c r="AF142" s="518" t="e">
        <f ca="1">+IF(AND(ISNUMBER(OFFSET('Sanitation Data'!$F$4,0,10*ROW('Sanitation Data'!F136))),'Data Summary'!CU142="Yes"),100-OFFSET('Sanitation Data'!$F$4,0,10*ROW('Sanitation Data'!F136)),NA())</f>
        <v>#N/A</v>
      </c>
      <c r="AG142" s="518" t="e">
        <f ca="1">+IF(AND(ISNUMBER(OFFSET('Sanitation Data'!$F$6,0,10*ROW('Sanitation Data'!F136))),'Data Summary'!CV142="Yes"),OFFSET('Sanitation Data'!$F$6,0,10*ROW('Sanitation Data'!F136)),NA())</f>
        <v>#N/A</v>
      </c>
      <c r="AH142" s="518" t="e">
        <f ca="1">+IF(AND(ISNUMBER(OFFSET('Sanitation Data'!$F$10,0,10*ROW('Sanitation Data'!F136))),'Data Summary'!CW142="Yes"),OFFSET('Sanitation Data'!$F$10,0,10*ROW('Sanitation Data'!F136)),NA())</f>
        <v>#N/A</v>
      </c>
      <c r="AI142" s="518" t="e">
        <f ca="1">+IF(AND(ISNUMBER(OFFSET('Sanitation Data'!$F$11,0,10*ROW('Sanitation Data'!F136))),'Data Summary'!CX142="Yes"),OFFSET('Sanitation Data'!$F$11,0,10*ROW('Sanitation Data'!F136)),NA())</f>
        <v>#N/A</v>
      </c>
      <c r="AJ142" s="518" t="e">
        <f ca="1">+IF(AND(ISNUMBER(OFFSET('Sanitation Data'!$F$12,0,10*ROW('Sanitation Data'!F136))),'Data Summary'!CY142="Yes"),OFFSET('Sanitation Data'!$F$12,0,10*ROW('Sanitation Data'!F136)),NA())</f>
        <v>#N/A</v>
      </c>
      <c r="AK142" s="518" t="e">
        <f ca="1">+IF(AND(ISNUMBER(OFFSET('Sanitation Data'!$G$4,0,10*ROW('Sanitation Data'!G136))),'Data Summary'!CZ142="Yes"),100-OFFSET('Sanitation Data'!$G$4,0,10*ROW('Sanitation Data'!G136)),NA())</f>
        <v>#N/A</v>
      </c>
      <c r="AL142" s="518" t="e">
        <f ca="1">+IF(AND(ISNUMBER(OFFSET('Sanitation Data'!$G$6,0,10*ROW('Sanitation Data'!G136))),'Data Summary'!DA142="Yes"),OFFSET('Sanitation Data'!$G$6,0,10*ROW('Sanitation Data'!G136)),NA())</f>
        <v>#N/A</v>
      </c>
      <c r="AM142" s="518" t="e">
        <f ca="1">+IF(AND(ISNUMBER(OFFSET('Sanitation Data'!$G$10,0,10*ROW('Sanitation Data'!G136))),'Data Summary'!DB142="Yes"),OFFSET('Sanitation Data'!$G$10,0,10*ROW('Sanitation Data'!G136)),NA())</f>
        <v>#N/A</v>
      </c>
      <c r="AN142" s="518" t="e">
        <f ca="1">+IF(AND(ISNUMBER(OFFSET('Sanitation Data'!$G$11,0,10*ROW('Sanitation Data'!G136))),'Data Summary'!DC142="Yes"),OFFSET('Sanitation Data'!$G$11,0,10*ROW('Sanitation Data'!G136)),NA())</f>
        <v>#N/A</v>
      </c>
      <c r="AO142" s="518" t="e">
        <f ca="1">+IF(AND(ISNUMBER(OFFSET('Sanitation Data'!$G$12,0,10*ROW('Sanitation Data'!G136))),'Data Summary'!DD142="Yes"),OFFSET('Sanitation Data'!$G$12,0,10*ROW('Sanitation Data'!G136)),NA())</f>
        <v>#N/A</v>
      </c>
      <c r="AP142" s="518" t="e">
        <f ca="1">+IF(AND(ISNUMBER(OFFSET('Sanitation Data'!$H$4,0,10*ROW('Sanitation Data'!H136))),'Data Summary'!DE142="Yes"),100-OFFSET('Sanitation Data'!$H$4,0,10*ROW('Sanitation Data'!H136)),NA())</f>
        <v>#N/A</v>
      </c>
      <c r="AQ142" s="518" t="e">
        <f ca="1">+IF(AND(ISNUMBER(OFFSET('Sanitation Data'!$H$6,0,10*ROW('Sanitation Data'!H136))),'Data Summary'!DF142="Yes"),OFFSET('Sanitation Data'!$H$6,0,10*ROW('Sanitation Data'!H136)),NA())</f>
        <v>#N/A</v>
      </c>
      <c r="AR142" s="518" t="e">
        <f ca="1">+IF(AND(ISNUMBER(OFFSET('Sanitation Data'!$H$10,0,10*ROW('Sanitation Data'!H136))),'Data Summary'!DG142="Yes"),OFFSET('Sanitation Data'!$H$10,0,10*ROW('Sanitation Data'!H136)),NA())</f>
        <v>#N/A</v>
      </c>
      <c r="AS142" s="518" t="e">
        <f ca="1">+IF(AND(ISNUMBER(OFFSET('Sanitation Data'!$H$11,0,10*ROW('Sanitation Data'!H136))),'Data Summary'!DH142="Yes"),OFFSET('Sanitation Data'!$H$11,0,10*ROW('Sanitation Data'!H136)),NA())</f>
        <v>#N/A</v>
      </c>
      <c r="AT142" s="518" t="e">
        <f ca="1">+IF(AND(ISNUMBER(OFFSET('Sanitation Data'!$H$12,0,10*ROW('Sanitation Data'!H136))),'Data Summary'!DI142="Yes"),OFFSET('Sanitation Data'!$H$12,0,10*ROW('Sanitation Data'!H136)),NA())</f>
        <v>#N/A</v>
      </c>
      <c r="AU142" s="518" t="e">
        <f ca="1">+IF(AND(ISNUMBER(OFFSET('Sanitation Data'!$I$4,0,10*ROW('Sanitation Data'!I136))),'Data Summary'!DJ142="Yes"),100-OFFSET('Sanitation Data'!$I$4,0,10*ROW('Sanitation Data'!I136)),NA())</f>
        <v>#N/A</v>
      </c>
      <c r="AV142" s="518" t="e">
        <f ca="1">+IF(AND(ISNUMBER(OFFSET('Sanitation Data'!$I$6,0,10*ROW('Sanitation Data'!I136))),'Data Summary'!DK142="Yes"),OFFSET('Sanitation Data'!$I$6,0,10*ROW('Sanitation Data'!I136)),NA())</f>
        <v>#N/A</v>
      </c>
      <c r="AW142" s="518" t="e">
        <f ca="1">+IF(AND(ISNUMBER(OFFSET('Sanitation Data'!$I$10,0,10*ROW('Sanitation Data'!I136))),'Data Summary'!DL142="Yes"),OFFSET('Sanitation Data'!$I$10,0,10*ROW('Sanitation Data'!I136)),NA())</f>
        <v>#N/A</v>
      </c>
      <c r="AX142" s="518" t="e">
        <f ca="1">+IF(AND(ISNUMBER(OFFSET('Sanitation Data'!$I$11,0,10*ROW('Sanitation Data'!I136))),'Data Summary'!DM142="Yes"),OFFSET('Sanitation Data'!$I$11,0,10*ROW('Sanitation Data'!I136)),NA())</f>
        <v>#N/A</v>
      </c>
      <c r="AY142" s="518" t="e">
        <f ca="1">+IF(AND(ISNUMBER(OFFSET('Sanitation Data'!$I$12,0,10*ROW('Sanitation Data'!I136))),'Data Summary'!DN142="Yes"),OFFSET('Sanitation Data'!$I$12,0,10*ROW('Sanitation Data'!I136)),NA())</f>
        <v>#N/A</v>
      </c>
      <c r="AZ142" s="519" t="e">
        <f ca="1">+IF(AND(ISNUMBER(OFFSET('Hygiene Data'!$D$5,0,10*ROW('Hygiene Data'!D136))),'Data Summary'!DO142="Yes"),OFFSET('Hygiene Data'!$D$5,0,10*ROW('Hygiene Data'!D136)),NA())</f>
        <v>#N/A</v>
      </c>
      <c r="BA142" s="519" t="e">
        <f ca="1">+IF(AND(ISNUMBER(OFFSET('Hygiene Data'!$D$7,0,10*ROW('Hygiene Data'!D136))),'Data Summary'!DP142="Yes"),OFFSET('Hygiene Data'!$D$7,0,10*ROW('Hygiene Data'!D136)),NA())</f>
        <v>#N/A</v>
      </c>
      <c r="BB142" s="519" t="e">
        <f ca="1">+IF(AND(ISNUMBER(OFFSET('Hygiene Data'!$D$9,0,10*ROW('Hygiene Data'!D136))),'Data Summary'!DQ142="Yes"),OFFSET('Hygiene Data'!$D$9,0,10*ROW('Hygiene Data'!D136)),NA())</f>
        <v>#N/A</v>
      </c>
      <c r="BC142" s="519" t="e">
        <f ca="1">+IF(AND(ISNUMBER(OFFSET('Hygiene Data'!$E$5,0,10*ROW('Hygiene Data'!E136))),'Data Summary'!DR142="Yes"),OFFSET('Hygiene Data'!$E$5,0,10*ROW('Hygiene Data'!E136)),NA())</f>
        <v>#N/A</v>
      </c>
      <c r="BD142" s="519" t="e">
        <f ca="1">+IF(AND(ISNUMBER(OFFSET('Hygiene Data'!$E$7,0,10*ROW('Hygiene Data'!E136))),'Data Summary'!DS142="Yes"),OFFSET('Hygiene Data'!$E$7,0,10*ROW('Hygiene Data'!E136)),NA())</f>
        <v>#N/A</v>
      </c>
      <c r="BE142" s="519" t="e">
        <f ca="1">+IF(AND(ISNUMBER(OFFSET('Hygiene Data'!$E$9,0,10*ROW('Hygiene Data'!E136))),'Data Summary'!DT142="Yes"),OFFSET('Hygiene Data'!$E$9,0,10*ROW('Hygiene Data'!E136)),NA())</f>
        <v>#N/A</v>
      </c>
      <c r="BF142" s="519" t="e">
        <f ca="1">+IF(AND(ISNUMBER(OFFSET('Hygiene Data'!$F$5,0,10*ROW('Hygiene Data'!F136))),'Data Summary'!DU142="Yes"),OFFSET('Hygiene Data'!$F$5,0,10*ROW('Hygiene Data'!F136)),NA())</f>
        <v>#N/A</v>
      </c>
      <c r="BG142" s="519" t="e">
        <f ca="1">+IF(AND(ISNUMBER(OFFSET('Hygiene Data'!$F$7,0,10*ROW('Hygiene Data'!F136))),'Data Summary'!DV142="Yes"),OFFSET('Hygiene Data'!$F$7,0,10*ROW('Hygiene Data'!F136)),NA())</f>
        <v>#N/A</v>
      </c>
      <c r="BH142" s="519" t="e">
        <f ca="1">+IF(AND(ISNUMBER(OFFSET('Hygiene Data'!$F$9,0,10*ROW('Hygiene Data'!F136))),'Data Summary'!DW142="Yes"),OFFSET('Hygiene Data'!$F$9,0,10*ROW('Hygiene Data'!F136)),NA())</f>
        <v>#N/A</v>
      </c>
      <c r="BI142" s="519" t="e">
        <f ca="1">+IF(AND(ISNUMBER(OFFSET('Hygiene Data'!$G$5,0,10*ROW('Hygiene Data'!G136))),'Data Summary'!DX142="Yes"),OFFSET('Hygiene Data'!$G$5,0,10*ROW('Hygiene Data'!G136)),NA())</f>
        <v>#N/A</v>
      </c>
      <c r="BJ142" s="519" t="e">
        <f ca="1">+IF(AND(ISNUMBER(OFFSET('Hygiene Data'!$G$7,0,10*ROW('Hygiene Data'!G136))),'Data Summary'!DY142="Yes"),OFFSET('Hygiene Data'!$G$7,0,10*ROW('Hygiene Data'!G136)),NA())</f>
        <v>#N/A</v>
      </c>
      <c r="BK142" s="519" t="e">
        <f ca="1">+IF(AND(ISNUMBER(OFFSET('Hygiene Data'!$G$9,0,10*ROW('Hygiene Data'!G136))),'Data Summary'!DZ142="Yes"),OFFSET('Hygiene Data'!$G$9,0,10*ROW('Hygiene Data'!G136)),NA())</f>
        <v>#N/A</v>
      </c>
      <c r="BL142" s="519" t="e">
        <f ca="1">+IF(AND(ISNUMBER(OFFSET('Hygiene Data'!$H$5,0,10*ROW('Hygiene Data'!H136))),'Data Summary'!EA142="Yes"),OFFSET('Hygiene Data'!$H$5,0,10*ROW('Hygiene Data'!H136)),NA())</f>
        <v>#N/A</v>
      </c>
      <c r="BM142" s="519" t="e">
        <f ca="1">+IF(AND(ISNUMBER(OFFSET('Hygiene Data'!$H$7,0,10*ROW('Hygiene Data'!H136))),'Data Summary'!EB142="Yes"),OFFSET('Hygiene Data'!$H$7,0,10*ROW('Hygiene Data'!H136)),NA())</f>
        <v>#N/A</v>
      </c>
      <c r="BN142" s="519" t="e">
        <f ca="1">+IF(AND(ISNUMBER(OFFSET('Hygiene Data'!$H$9,0,10*ROW('Hygiene Data'!H136))),'Data Summary'!EC142="Yes"),OFFSET('Hygiene Data'!$H$9,0,10*ROW('Hygiene Data'!H136)),NA())</f>
        <v>#N/A</v>
      </c>
      <c r="BO142" s="519" t="e">
        <f ca="1">+IF(AND(ISNUMBER(OFFSET('Hygiene Data'!$I$5,0,10*ROW('Hygiene Data'!I136))),'Data Summary'!ED142="Yes"),OFFSET('Hygiene Data'!$I$5,0,10*ROW('Hygiene Data'!I136)),NA())</f>
        <v>#N/A</v>
      </c>
      <c r="BP142" s="519" t="e">
        <f ca="1">+IF(AND(ISNUMBER(OFFSET('Hygiene Data'!$I$7,0,10*ROW('Hygiene Data'!I136))),'Data Summary'!EE142="Yes"),OFFSET('Hygiene Data'!$I$7,0,10*ROW('Hygiene Data'!I136)),NA())</f>
        <v>#N/A</v>
      </c>
      <c r="BQ142" s="519" t="e">
        <f ca="1">+IF(AND(ISNUMBER(OFFSET('Hygiene Data'!$I$9,0,10*ROW('Hygiene Data'!I136))),'Data Summary'!EF142="Yes"),OFFSET('Hygiene Data'!$I$9,0,10*ROW('Hygiene Data'!I136)),NA())</f>
        <v>#N/A</v>
      </c>
    </row>
    <row r="143" spans="1:69" x14ac:dyDescent="0.25">
      <c r="A143" s="515" t="e">
        <f ca="1">+RIGHT('Data Summary'!A143,LEN('Data Summary'!A143)-9)</f>
        <v>#VALUE!</v>
      </c>
      <c r="B143" s="489" t="str">
        <f ca="1">+IF(ISTEXT('Data Summary'!B143),'Data Summary'!B143,"")</f>
        <v/>
      </c>
      <c r="C143" s="516" t="e">
        <f ca="1">+VALUE('Data Summary'!C143)</f>
        <v>#VALUE!</v>
      </c>
      <c r="D143" s="517" t="e">
        <f ca="1">+IF(AND(ISNUMBER(OFFSET('Water Data'!$D$4,0,10*ROW('Water Data'!D137))),'Data Summary'!BS143="Yes"),100-OFFSET('Water Data'!$D$4,0,10*ROW('Water Data'!D137)),NA())</f>
        <v>#N/A</v>
      </c>
      <c r="E143" s="517" t="e">
        <f ca="1">+IF(AND(ISNUMBER(OFFSET('Water Data'!$D$6,0,10*ROW('Water Data'!D137))),'Data Summary'!BT143="Yes"),OFFSET('Water Data'!$D$6,0,10*ROW('Water Data'!D137)),NA())</f>
        <v>#N/A</v>
      </c>
      <c r="F143" s="517" t="e">
        <f ca="1">+IF(AND(ISNUMBER(OFFSET('Water Data'!$D$9,0,10*ROW('Water Data'!D137))),'Data Summary'!BU143="Yes"),OFFSET('Water Data'!$D$9,0,10*ROW('Water Data'!D137)),NA())</f>
        <v>#N/A</v>
      </c>
      <c r="G143" s="517" t="e">
        <f ca="1">+IF(AND(ISNUMBER(OFFSET('Water Data'!$E$4,0,10*ROW('Water Data'!E137))),'Data Summary'!BV143="Yes"),100-OFFSET('Water Data'!$E$4,0,10*ROW('Water Data'!E137)),NA())</f>
        <v>#N/A</v>
      </c>
      <c r="H143" s="517" t="e">
        <f ca="1">+IF(AND(ISNUMBER(OFFSET('Water Data'!$E$6,0,10*ROW('Water Data'!E137))),'Data Summary'!BW143="Yes"),OFFSET('Water Data'!$E$6,0,10*ROW('Water Data'!E137)),NA())</f>
        <v>#N/A</v>
      </c>
      <c r="I143" s="517" t="e">
        <f ca="1">+IF(AND(ISNUMBER(OFFSET('Water Data'!$E$9,0,10*ROW('Water Data'!E137))),'Data Summary'!BX143="Yes"),OFFSET('Water Data'!$E$9,0,10*ROW('Water Data'!E137)),NA())</f>
        <v>#N/A</v>
      </c>
      <c r="J143" s="517" t="e">
        <f ca="1">+IF(AND(ISNUMBER(OFFSET('Water Data'!$F$4,0,10*ROW('Water Data'!F137))),'Data Summary'!BY143="Yes"),100-OFFSET('Water Data'!$F$4,0,10*ROW('Water Data'!F137)),NA())</f>
        <v>#N/A</v>
      </c>
      <c r="K143" s="517" t="e">
        <f ca="1">+IF(AND(ISNUMBER(OFFSET('Water Data'!$F$6,0,10*ROW('Water Data'!F137))),'Data Summary'!BZ143="Yes"),OFFSET('Water Data'!$F$6,0,10*ROW('Water Data'!F137)),NA())</f>
        <v>#N/A</v>
      </c>
      <c r="L143" s="517" t="e">
        <f ca="1">+IF(AND(ISNUMBER(OFFSET('Water Data'!$F$9,0,10*ROW('Water Data'!F137))),'Data Summary'!CA143="Yes"),OFFSET('Water Data'!$F$9,0,10*ROW('Water Data'!F137)),NA())</f>
        <v>#N/A</v>
      </c>
      <c r="M143" s="517" t="e">
        <f ca="1">+IF(AND(ISNUMBER(OFFSET('Water Data'!$G$4,0,10*ROW('Water Data'!G137))),'Data Summary'!CB143="Yes"),100-OFFSET('Water Data'!$G$4,0,10*ROW('Water Data'!G137)),NA())</f>
        <v>#N/A</v>
      </c>
      <c r="N143" s="517" t="e">
        <f ca="1">+IF(AND(ISNUMBER(OFFSET('Water Data'!$G$6,0,10*ROW('Water Data'!G137))),'Data Summary'!CC143="Yes"),OFFSET('Water Data'!$G$6,0,10*ROW('Water Data'!G137)),NA())</f>
        <v>#N/A</v>
      </c>
      <c r="O143" s="517" t="e">
        <f ca="1">+IF(AND(ISNUMBER(OFFSET('Water Data'!$G$9,0,10*ROW('Water Data'!G137))),'Data Summary'!CD143="Yes"),OFFSET('Water Data'!$G$9,0,10*ROW('Water Data'!G137)),NA())</f>
        <v>#N/A</v>
      </c>
      <c r="P143" s="517" t="e">
        <f ca="1">+IF(AND(ISNUMBER(OFFSET('Water Data'!$H$4,0,10*ROW('Water Data'!H137))),'Data Summary'!CE143="Yes"),100-OFFSET('Water Data'!$H$4,0,10*ROW('Water Data'!H137)),NA())</f>
        <v>#N/A</v>
      </c>
      <c r="Q143" s="517" t="e">
        <f ca="1">+IF(AND(ISNUMBER(OFFSET('Water Data'!$H$6,0,10*ROW('Water Data'!H137))),'Data Summary'!CF143="Yes"),OFFSET('Water Data'!$H$6,0,10*ROW('Water Data'!H137)),NA())</f>
        <v>#N/A</v>
      </c>
      <c r="R143" s="517" t="e">
        <f ca="1">+IF(AND(ISNUMBER(OFFSET('Water Data'!$H$9,0,10*ROW('Water Data'!H137))),'Data Summary'!CG143="Yes"),OFFSET('Water Data'!$H$9,0,10*ROW('Water Data'!H137)),NA())</f>
        <v>#N/A</v>
      </c>
      <c r="S143" s="517" t="e">
        <f ca="1">+IF(AND(ISNUMBER(OFFSET('Water Data'!$I$4,0,10*ROW('Water Data'!I137))),'Data Summary'!CH143="Yes"),100-OFFSET('Water Data'!$I$4,0,10*ROW('Water Data'!I137)),NA())</f>
        <v>#N/A</v>
      </c>
      <c r="T143" s="517" t="e">
        <f ca="1">+IF(AND(ISNUMBER(OFFSET('Water Data'!$I$6,0,10*ROW('Water Data'!I137))),'Data Summary'!CI143="Yes"),OFFSET('Water Data'!$I$6,0,10*ROW('Water Data'!I137)),NA())</f>
        <v>#N/A</v>
      </c>
      <c r="U143" s="517" t="e">
        <f ca="1">+IF(AND(ISNUMBER(OFFSET('Water Data'!$I$9,0,10*ROW('Water Data'!I137))),'Data Summary'!CJ143="Yes"),OFFSET('Water Data'!$I$9,0,10*ROW('Water Data'!I137)),NA())</f>
        <v>#N/A</v>
      </c>
      <c r="V143" s="518" t="e">
        <f ca="1">+IF(AND(ISNUMBER(OFFSET('Sanitation Data'!$D$4,0,10*ROW('Sanitation Data'!D137))),'Data Summary'!CK143="Yes"),100-OFFSET('Sanitation Data'!$D$4,0,10*ROW('Sanitation Data'!D137)),NA())</f>
        <v>#N/A</v>
      </c>
      <c r="W143" s="518" t="e">
        <f ca="1">+IF(AND(ISNUMBER(OFFSET('Sanitation Data'!$D$6,0,10*ROW('Sanitation Data'!D137))),'Data Summary'!CL143="Yes"),OFFSET('Sanitation Data'!$D$6,0,10*ROW('Sanitation Data'!D137)),NA())</f>
        <v>#N/A</v>
      </c>
      <c r="X143" s="518" t="e">
        <f ca="1">+IF(AND(ISNUMBER(OFFSET('Sanitation Data'!$D$10,0,10*ROW('Sanitation Data'!D137))),'Data Summary'!CM143="Yes"),OFFSET('Sanitation Data'!$D$10,0,10*ROW('Sanitation Data'!D137)),NA())</f>
        <v>#N/A</v>
      </c>
      <c r="Y143" s="518" t="e">
        <f ca="1">+IF(AND(ISNUMBER(OFFSET('Sanitation Data'!$D$11,0,10*ROW('Sanitation Data'!D137))),'Data Summary'!CN143="Yes"),OFFSET('Sanitation Data'!$D$11,0,10*ROW('Sanitation Data'!D137)),NA())</f>
        <v>#N/A</v>
      </c>
      <c r="Z143" s="518" t="e">
        <f ca="1">+IF(AND(ISNUMBER(OFFSET('Sanitation Data'!$D$12,0,10*ROW('Sanitation Data'!D137))),'Data Summary'!CO143="Yes"),OFFSET('Sanitation Data'!$D$12,0,10*ROW('Sanitation Data'!D137)),NA())</f>
        <v>#N/A</v>
      </c>
      <c r="AA143" s="518" t="e">
        <f ca="1">+IF(AND(ISNUMBER(OFFSET('Sanitation Data'!$E$4,0,10*ROW('Sanitation Data'!E137))),'Data Summary'!CP143="Yes"),100-OFFSET('Sanitation Data'!$E$4,0,10*ROW('Sanitation Data'!E137)),NA())</f>
        <v>#N/A</v>
      </c>
      <c r="AB143" s="518" t="e">
        <f ca="1">+IF(AND(ISNUMBER(OFFSET('Sanitation Data'!$E$6,0,10*ROW('Sanitation Data'!E137))),'Data Summary'!CQ143="Yes"),OFFSET('Sanitation Data'!$E$6,0,10*ROW('Sanitation Data'!E137)),NA())</f>
        <v>#N/A</v>
      </c>
      <c r="AC143" s="518" t="e">
        <f ca="1">+IF(AND(ISNUMBER(OFFSET('Sanitation Data'!$E$10,0,10*ROW('Sanitation Data'!E137))),'Data Summary'!CR143="Yes"),OFFSET('Sanitation Data'!$E$10,0,10*ROW('Sanitation Data'!E137)),NA())</f>
        <v>#N/A</v>
      </c>
      <c r="AD143" s="518" t="e">
        <f ca="1">+IF(AND(ISNUMBER(OFFSET('Sanitation Data'!$E$11,0,10*ROW('Sanitation Data'!E137))),'Data Summary'!CS143="Yes"),OFFSET('Sanitation Data'!$E$11,0,10*ROW('Sanitation Data'!E137)),NA())</f>
        <v>#N/A</v>
      </c>
      <c r="AE143" s="518" t="e">
        <f ca="1">+IF(AND(ISNUMBER(OFFSET('Sanitation Data'!$E$12,0,10*ROW('Sanitation Data'!E137))),'Data Summary'!CT143="Yes"),OFFSET('Sanitation Data'!$E$12,0,10*ROW('Sanitation Data'!E137)),NA())</f>
        <v>#N/A</v>
      </c>
      <c r="AF143" s="518" t="e">
        <f ca="1">+IF(AND(ISNUMBER(OFFSET('Sanitation Data'!$F$4,0,10*ROW('Sanitation Data'!F137))),'Data Summary'!CU143="Yes"),100-OFFSET('Sanitation Data'!$F$4,0,10*ROW('Sanitation Data'!F137)),NA())</f>
        <v>#N/A</v>
      </c>
      <c r="AG143" s="518" t="e">
        <f ca="1">+IF(AND(ISNUMBER(OFFSET('Sanitation Data'!$F$6,0,10*ROW('Sanitation Data'!F137))),'Data Summary'!CV143="Yes"),OFFSET('Sanitation Data'!$F$6,0,10*ROW('Sanitation Data'!F137)),NA())</f>
        <v>#N/A</v>
      </c>
      <c r="AH143" s="518" t="e">
        <f ca="1">+IF(AND(ISNUMBER(OFFSET('Sanitation Data'!$F$10,0,10*ROW('Sanitation Data'!F137))),'Data Summary'!CW143="Yes"),OFFSET('Sanitation Data'!$F$10,0,10*ROW('Sanitation Data'!F137)),NA())</f>
        <v>#N/A</v>
      </c>
      <c r="AI143" s="518" t="e">
        <f ca="1">+IF(AND(ISNUMBER(OFFSET('Sanitation Data'!$F$11,0,10*ROW('Sanitation Data'!F137))),'Data Summary'!CX143="Yes"),OFFSET('Sanitation Data'!$F$11,0,10*ROW('Sanitation Data'!F137)),NA())</f>
        <v>#N/A</v>
      </c>
      <c r="AJ143" s="518" t="e">
        <f ca="1">+IF(AND(ISNUMBER(OFFSET('Sanitation Data'!$F$12,0,10*ROW('Sanitation Data'!F137))),'Data Summary'!CY143="Yes"),OFFSET('Sanitation Data'!$F$12,0,10*ROW('Sanitation Data'!F137)),NA())</f>
        <v>#N/A</v>
      </c>
      <c r="AK143" s="518" t="e">
        <f ca="1">+IF(AND(ISNUMBER(OFFSET('Sanitation Data'!$G$4,0,10*ROW('Sanitation Data'!G137))),'Data Summary'!CZ143="Yes"),100-OFFSET('Sanitation Data'!$G$4,0,10*ROW('Sanitation Data'!G137)),NA())</f>
        <v>#N/A</v>
      </c>
      <c r="AL143" s="518" t="e">
        <f ca="1">+IF(AND(ISNUMBER(OFFSET('Sanitation Data'!$G$6,0,10*ROW('Sanitation Data'!G137))),'Data Summary'!DA143="Yes"),OFFSET('Sanitation Data'!$G$6,0,10*ROW('Sanitation Data'!G137)),NA())</f>
        <v>#N/A</v>
      </c>
      <c r="AM143" s="518" t="e">
        <f ca="1">+IF(AND(ISNUMBER(OFFSET('Sanitation Data'!$G$10,0,10*ROW('Sanitation Data'!G137))),'Data Summary'!DB143="Yes"),OFFSET('Sanitation Data'!$G$10,0,10*ROW('Sanitation Data'!G137)),NA())</f>
        <v>#N/A</v>
      </c>
      <c r="AN143" s="518" t="e">
        <f ca="1">+IF(AND(ISNUMBER(OFFSET('Sanitation Data'!$G$11,0,10*ROW('Sanitation Data'!G137))),'Data Summary'!DC143="Yes"),OFFSET('Sanitation Data'!$G$11,0,10*ROW('Sanitation Data'!G137)),NA())</f>
        <v>#N/A</v>
      </c>
      <c r="AO143" s="518" t="e">
        <f ca="1">+IF(AND(ISNUMBER(OFFSET('Sanitation Data'!$G$12,0,10*ROW('Sanitation Data'!G137))),'Data Summary'!DD143="Yes"),OFFSET('Sanitation Data'!$G$12,0,10*ROW('Sanitation Data'!G137)),NA())</f>
        <v>#N/A</v>
      </c>
      <c r="AP143" s="518" t="e">
        <f ca="1">+IF(AND(ISNUMBER(OFFSET('Sanitation Data'!$H$4,0,10*ROW('Sanitation Data'!H137))),'Data Summary'!DE143="Yes"),100-OFFSET('Sanitation Data'!$H$4,0,10*ROW('Sanitation Data'!H137)),NA())</f>
        <v>#N/A</v>
      </c>
      <c r="AQ143" s="518" t="e">
        <f ca="1">+IF(AND(ISNUMBER(OFFSET('Sanitation Data'!$H$6,0,10*ROW('Sanitation Data'!H137))),'Data Summary'!DF143="Yes"),OFFSET('Sanitation Data'!$H$6,0,10*ROW('Sanitation Data'!H137)),NA())</f>
        <v>#N/A</v>
      </c>
      <c r="AR143" s="518" t="e">
        <f ca="1">+IF(AND(ISNUMBER(OFFSET('Sanitation Data'!$H$10,0,10*ROW('Sanitation Data'!H137))),'Data Summary'!DG143="Yes"),OFFSET('Sanitation Data'!$H$10,0,10*ROW('Sanitation Data'!H137)),NA())</f>
        <v>#N/A</v>
      </c>
      <c r="AS143" s="518" t="e">
        <f ca="1">+IF(AND(ISNUMBER(OFFSET('Sanitation Data'!$H$11,0,10*ROW('Sanitation Data'!H137))),'Data Summary'!DH143="Yes"),OFFSET('Sanitation Data'!$H$11,0,10*ROW('Sanitation Data'!H137)),NA())</f>
        <v>#N/A</v>
      </c>
      <c r="AT143" s="518" t="e">
        <f ca="1">+IF(AND(ISNUMBER(OFFSET('Sanitation Data'!$H$12,0,10*ROW('Sanitation Data'!H137))),'Data Summary'!DI143="Yes"),OFFSET('Sanitation Data'!$H$12,0,10*ROW('Sanitation Data'!H137)),NA())</f>
        <v>#N/A</v>
      </c>
      <c r="AU143" s="518" t="e">
        <f ca="1">+IF(AND(ISNUMBER(OFFSET('Sanitation Data'!$I$4,0,10*ROW('Sanitation Data'!I137))),'Data Summary'!DJ143="Yes"),100-OFFSET('Sanitation Data'!$I$4,0,10*ROW('Sanitation Data'!I137)),NA())</f>
        <v>#N/A</v>
      </c>
      <c r="AV143" s="518" t="e">
        <f ca="1">+IF(AND(ISNUMBER(OFFSET('Sanitation Data'!$I$6,0,10*ROW('Sanitation Data'!I137))),'Data Summary'!DK143="Yes"),OFFSET('Sanitation Data'!$I$6,0,10*ROW('Sanitation Data'!I137)),NA())</f>
        <v>#N/A</v>
      </c>
      <c r="AW143" s="518" t="e">
        <f ca="1">+IF(AND(ISNUMBER(OFFSET('Sanitation Data'!$I$10,0,10*ROW('Sanitation Data'!I137))),'Data Summary'!DL143="Yes"),OFFSET('Sanitation Data'!$I$10,0,10*ROW('Sanitation Data'!I137)),NA())</f>
        <v>#N/A</v>
      </c>
      <c r="AX143" s="518" t="e">
        <f ca="1">+IF(AND(ISNUMBER(OFFSET('Sanitation Data'!$I$11,0,10*ROW('Sanitation Data'!I137))),'Data Summary'!DM143="Yes"),OFFSET('Sanitation Data'!$I$11,0,10*ROW('Sanitation Data'!I137)),NA())</f>
        <v>#N/A</v>
      </c>
      <c r="AY143" s="518" t="e">
        <f ca="1">+IF(AND(ISNUMBER(OFFSET('Sanitation Data'!$I$12,0,10*ROW('Sanitation Data'!I137))),'Data Summary'!DN143="Yes"),OFFSET('Sanitation Data'!$I$12,0,10*ROW('Sanitation Data'!I137)),NA())</f>
        <v>#N/A</v>
      </c>
      <c r="AZ143" s="519" t="e">
        <f ca="1">+IF(AND(ISNUMBER(OFFSET('Hygiene Data'!$D$5,0,10*ROW('Hygiene Data'!D137))),'Data Summary'!DO143="Yes"),OFFSET('Hygiene Data'!$D$5,0,10*ROW('Hygiene Data'!D137)),NA())</f>
        <v>#N/A</v>
      </c>
      <c r="BA143" s="519" t="e">
        <f ca="1">+IF(AND(ISNUMBER(OFFSET('Hygiene Data'!$D$7,0,10*ROW('Hygiene Data'!D137))),'Data Summary'!DP143="Yes"),OFFSET('Hygiene Data'!$D$7,0,10*ROW('Hygiene Data'!D137)),NA())</f>
        <v>#N/A</v>
      </c>
      <c r="BB143" s="519" t="e">
        <f ca="1">+IF(AND(ISNUMBER(OFFSET('Hygiene Data'!$D$9,0,10*ROW('Hygiene Data'!D137))),'Data Summary'!DQ143="Yes"),OFFSET('Hygiene Data'!$D$9,0,10*ROW('Hygiene Data'!D137)),NA())</f>
        <v>#N/A</v>
      </c>
      <c r="BC143" s="519" t="e">
        <f ca="1">+IF(AND(ISNUMBER(OFFSET('Hygiene Data'!$E$5,0,10*ROW('Hygiene Data'!E137))),'Data Summary'!DR143="Yes"),OFFSET('Hygiene Data'!$E$5,0,10*ROW('Hygiene Data'!E137)),NA())</f>
        <v>#N/A</v>
      </c>
      <c r="BD143" s="519" t="e">
        <f ca="1">+IF(AND(ISNUMBER(OFFSET('Hygiene Data'!$E$7,0,10*ROW('Hygiene Data'!E137))),'Data Summary'!DS143="Yes"),OFFSET('Hygiene Data'!$E$7,0,10*ROW('Hygiene Data'!E137)),NA())</f>
        <v>#N/A</v>
      </c>
      <c r="BE143" s="519" t="e">
        <f ca="1">+IF(AND(ISNUMBER(OFFSET('Hygiene Data'!$E$9,0,10*ROW('Hygiene Data'!E137))),'Data Summary'!DT143="Yes"),OFFSET('Hygiene Data'!$E$9,0,10*ROW('Hygiene Data'!E137)),NA())</f>
        <v>#N/A</v>
      </c>
      <c r="BF143" s="519" t="e">
        <f ca="1">+IF(AND(ISNUMBER(OFFSET('Hygiene Data'!$F$5,0,10*ROW('Hygiene Data'!F137))),'Data Summary'!DU143="Yes"),OFFSET('Hygiene Data'!$F$5,0,10*ROW('Hygiene Data'!F137)),NA())</f>
        <v>#N/A</v>
      </c>
      <c r="BG143" s="519" t="e">
        <f ca="1">+IF(AND(ISNUMBER(OFFSET('Hygiene Data'!$F$7,0,10*ROW('Hygiene Data'!F137))),'Data Summary'!DV143="Yes"),OFFSET('Hygiene Data'!$F$7,0,10*ROW('Hygiene Data'!F137)),NA())</f>
        <v>#N/A</v>
      </c>
      <c r="BH143" s="519" t="e">
        <f ca="1">+IF(AND(ISNUMBER(OFFSET('Hygiene Data'!$F$9,0,10*ROW('Hygiene Data'!F137))),'Data Summary'!DW143="Yes"),OFFSET('Hygiene Data'!$F$9,0,10*ROW('Hygiene Data'!F137)),NA())</f>
        <v>#N/A</v>
      </c>
      <c r="BI143" s="519" t="e">
        <f ca="1">+IF(AND(ISNUMBER(OFFSET('Hygiene Data'!$G$5,0,10*ROW('Hygiene Data'!G137))),'Data Summary'!DX143="Yes"),OFFSET('Hygiene Data'!$G$5,0,10*ROW('Hygiene Data'!G137)),NA())</f>
        <v>#N/A</v>
      </c>
      <c r="BJ143" s="519" t="e">
        <f ca="1">+IF(AND(ISNUMBER(OFFSET('Hygiene Data'!$G$7,0,10*ROW('Hygiene Data'!G137))),'Data Summary'!DY143="Yes"),OFFSET('Hygiene Data'!$G$7,0,10*ROW('Hygiene Data'!G137)),NA())</f>
        <v>#N/A</v>
      </c>
      <c r="BK143" s="519" t="e">
        <f ca="1">+IF(AND(ISNUMBER(OFFSET('Hygiene Data'!$G$9,0,10*ROW('Hygiene Data'!G137))),'Data Summary'!DZ143="Yes"),OFFSET('Hygiene Data'!$G$9,0,10*ROW('Hygiene Data'!G137)),NA())</f>
        <v>#N/A</v>
      </c>
      <c r="BL143" s="519" t="e">
        <f ca="1">+IF(AND(ISNUMBER(OFFSET('Hygiene Data'!$H$5,0,10*ROW('Hygiene Data'!H137))),'Data Summary'!EA143="Yes"),OFFSET('Hygiene Data'!$H$5,0,10*ROW('Hygiene Data'!H137)),NA())</f>
        <v>#N/A</v>
      </c>
      <c r="BM143" s="519" t="e">
        <f ca="1">+IF(AND(ISNUMBER(OFFSET('Hygiene Data'!$H$7,0,10*ROW('Hygiene Data'!H137))),'Data Summary'!EB143="Yes"),OFFSET('Hygiene Data'!$H$7,0,10*ROW('Hygiene Data'!H137)),NA())</f>
        <v>#N/A</v>
      </c>
      <c r="BN143" s="519" t="e">
        <f ca="1">+IF(AND(ISNUMBER(OFFSET('Hygiene Data'!$H$9,0,10*ROW('Hygiene Data'!H137))),'Data Summary'!EC143="Yes"),OFFSET('Hygiene Data'!$H$9,0,10*ROW('Hygiene Data'!H137)),NA())</f>
        <v>#N/A</v>
      </c>
      <c r="BO143" s="519" t="e">
        <f ca="1">+IF(AND(ISNUMBER(OFFSET('Hygiene Data'!$I$5,0,10*ROW('Hygiene Data'!I137))),'Data Summary'!ED143="Yes"),OFFSET('Hygiene Data'!$I$5,0,10*ROW('Hygiene Data'!I137)),NA())</f>
        <v>#N/A</v>
      </c>
      <c r="BP143" s="519" t="e">
        <f ca="1">+IF(AND(ISNUMBER(OFFSET('Hygiene Data'!$I$7,0,10*ROW('Hygiene Data'!I137))),'Data Summary'!EE143="Yes"),OFFSET('Hygiene Data'!$I$7,0,10*ROW('Hygiene Data'!I137)),NA())</f>
        <v>#N/A</v>
      </c>
      <c r="BQ143" s="519" t="e">
        <f ca="1">+IF(AND(ISNUMBER(OFFSET('Hygiene Data'!$I$9,0,10*ROW('Hygiene Data'!I137))),'Data Summary'!EF143="Yes"),OFFSET('Hygiene Data'!$I$9,0,10*ROW('Hygiene Data'!I137)),NA())</f>
        <v>#N/A</v>
      </c>
    </row>
    <row r="144" spans="1:69" x14ac:dyDescent="0.25">
      <c r="A144" s="515" t="e">
        <f ca="1">+RIGHT('Data Summary'!A144,LEN('Data Summary'!A144)-9)</f>
        <v>#VALUE!</v>
      </c>
      <c r="B144" s="489" t="str">
        <f ca="1">+IF(ISTEXT('Data Summary'!B144),'Data Summary'!B144,"")</f>
        <v/>
      </c>
      <c r="C144" s="516" t="e">
        <f ca="1">+VALUE('Data Summary'!C144)</f>
        <v>#VALUE!</v>
      </c>
      <c r="D144" s="517" t="e">
        <f ca="1">+IF(AND(ISNUMBER(OFFSET('Water Data'!$D$4,0,10*ROW('Water Data'!D138))),'Data Summary'!BS144="Yes"),100-OFFSET('Water Data'!$D$4,0,10*ROW('Water Data'!D138)),NA())</f>
        <v>#N/A</v>
      </c>
      <c r="E144" s="517" t="e">
        <f ca="1">+IF(AND(ISNUMBER(OFFSET('Water Data'!$D$6,0,10*ROW('Water Data'!D138))),'Data Summary'!BT144="Yes"),OFFSET('Water Data'!$D$6,0,10*ROW('Water Data'!D138)),NA())</f>
        <v>#N/A</v>
      </c>
      <c r="F144" s="517" t="e">
        <f ca="1">+IF(AND(ISNUMBER(OFFSET('Water Data'!$D$9,0,10*ROW('Water Data'!D138))),'Data Summary'!BU144="Yes"),OFFSET('Water Data'!$D$9,0,10*ROW('Water Data'!D138)),NA())</f>
        <v>#N/A</v>
      </c>
      <c r="G144" s="517" t="e">
        <f ca="1">+IF(AND(ISNUMBER(OFFSET('Water Data'!$E$4,0,10*ROW('Water Data'!E138))),'Data Summary'!BV144="Yes"),100-OFFSET('Water Data'!$E$4,0,10*ROW('Water Data'!E138)),NA())</f>
        <v>#N/A</v>
      </c>
      <c r="H144" s="517" t="e">
        <f ca="1">+IF(AND(ISNUMBER(OFFSET('Water Data'!$E$6,0,10*ROW('Water Data'!E138))),'Data Summary'!BW144="Yes"),OFFSET('Water Data'!$E$6,0,10*ROW('Water Data'!E138)),NA())</f>
        <v>#N/A</v>
      </c>
      <c r="I144" s="517" t="e">
        <f ca="1">+IF(AND(ISNUMBER(OFFSET('Water Data'!$E$9,0,10*ROW('Water Data'!E138))),'Data Summary'!BX144="Yes"),OFFSET('Water Data'!$E$9,0,10*ROW('Water Data'!E138)),NA())</f>
        <v>#N/A</v>
      </c>
      <c r="J144" s="517" t="e">
        <f ca="1">+IF(AND(ISNUMBER(OFFSET('Water Data'!$F$4,0,10*ROW('Water Data'!F138))),'Data Summary'!BY144="Yes"),100-OFFSET('Water Data'!$F$4,0,10*ROW('Water Data'!F138)),NA())</f>
        <v>#N/A</v>
      </c>
      <c r="K144" s="517" t="e">
        <f ca="1">+IF(AND(ISNUMBER(OFFSET('Water Data'!$F$6,0,10*ROW('Water Data'!F138))),'Data Summary'!BZ144="Yes"),OFFSET('Water Data'!$F$6,0,10*ROW('Water Data'!F138)),NA())</f>
        <v>#N/A</v>
      </c>
      <c r="L144" s="517" t="e">
        <f ca="1">+IF(AND(ISNUMBER(OFFSET('Water Data'!$F$9,0,10*ROW('Water Data'!F138))),'Data Summary'!CA144="Yes"),OFFSET('Water Data'!$F$9,0,10*ROW('Water Data'!F138)),NA())</f>
        <v>#N/A</v>
      </c>
      <c r="M144" s="517" t="e">
        <f ca="1">+IF(AND(ISNUMBER(OFFSET('Water Data'!$G$4,0,10*ROW('Water Data'!G138))),'Data Summary'!CB144="Yes"),100-OFFSET('Water Data'!$G$4,0,10*ROW('Water Data'!G138)),NA())</f>
        <v>#N/A</v>
      </c>
      <c r="N144" s="517" t="e">
        <f ca="1">+IF(AND(ISNUMBER(OFFSET('Water Data'!$G$6,0,10*ROW('Water Data'!G138))),'Data Summary'!CC144="Yes"),OFFSET('Water Data'!$G$6,0,10*ROW('Water Data'!G138)),NA())</f>
        <v>#N/A</v>
      </c>
      <c r="O144" s="517" t="e">
        <f ca="1">+IF(AND(ISNUMBER(OFFSET('Water Data'!$G$9,0,10*ROW('Water Data'!G138))),'Data Summary'!CD144="Yes"),OFFSET('Water Data'!$G$9,0,10*ROW('Water Data'!G138)),NA())</f>
        <v>#N/A</v>
      </c>
      <c r="P144" s="517" t="e">
        <f ca="1">+IF(AND(ISNUMBER(OFFSET('Water Data'!$H$4,0,10*ROW('Water Data'!H138))),'Data Summary'!CE144="Yes"),100-OFFSET('Water Data'!$H$4,0,10*ROW('Water Data'!H138)),NA())</f>
        <v>#N/A</v>
      </c>
      <c r="Q144" s="517" t="e">
        <f ca="1">+IF(AND(ISNUMBER(OFFSET('Water Data'!$H$6,0,10*ROW('Water Data'!H138))),'Data Summary'!CF144="Yes"),OFFSET('Water Data'!$H$6,0,10*ROW('Water Data'!H138)),NA())</f>
        <v>#N/A</v>
      </c>
      <c r="R144" s="517" t="e">
        <f ca="1">+IF(AND(ISNUMBER(OFFSET('Water Data'!$H$9,0,10*ROW('Water Data'!H138))),'Data Summary'!CG144="Yes"),OFFSET('Water Data'!$H$9,0,10*ROW('Water Data'!H138)),NA())</f>
        <v>#N/A</v>
      </c>
      <c r="S144" s="517" t="e">
        <f ca="1">+IF(AND(ISNUMBER(OFFSET('Water Data'!$I$4,0,10*ROW('Water Data'!I138))),'Data Summary'!CH144="Yes"),100-OFFSET('Water Data'!$I$4,0,10*ROW('Water Data'!I138)),NA())</f>
        <v>#N/A</v>
      </c>
      <c r="T144" s="517" t="e">
        <f ca="1">+IF(AND(ISNUMBER(OFFSET('Water Data'!$I$6,0,10*ROW('Water Data'!I138))),'Data Summary'!CI144="Yes"),OFFSET('Water Data'!$I$6,0,10*ROW('Water Data'!I138)),NA())</f>
        <v>#N/A</v>
      </c>
      <c r="U144" s="517" t="e">
        <f ca="1">+IF(AND(ISNUMBER(OFFSET('Water Data'!$I$9,0,10*ROW('Water Data'!I138))),'Data Summary'!CJ144="Yes"),OFFSET('Water Data'!$I$9,0,10*ROW('Water Data'!I138)),NA())</f>
        <v>#N/A</v>
      </c>
      <c r="V144" s="518" t="e">
        <f ca="1">+IF(AND(ISNUMBER(OFFSET('Sanitation Data'!$D$4,0,10*ROW('Sanitation Data'!D138))),'Data Summary'!CK144="Yes"),100-OFFSET('Sanitation Data'!$D$4,0,10*ROW('Sanitation Data'!D138)),NA())</f>
        <v>#N/A</v>
      </c>
      <c r="W144" s="518" t="e">
        <f ca="1">+IF(AND(ISNUMBER(OFFSET('Sanitation Data'!$D$6,0,10*ROW('Sanitation Data'!D138))),'Data Summary'!CL144="Yes"),OFFSET('Sanitation Data'!$D$6,0,10*ROW('Sanitation Data'!D138)),NA())</f>
        <v>#N/A</v>
      </c>
      <c r="X144" s="518" t="e">
        <f ca="1">+IF(AND(ISNUMBER(OFFSET('Sanitation Data'!$D$10,0,10*ROW('Sanitation Data'!D138))),'Data Summary'!CM144="Yes"),OFFSET('Sanitation Data'!$D$10,0,10*ROW('Sanitation Data'!D138)),NA())</f>
        <v>#N/A</v>
      </c>
      <c r="Y144" s="518" t="e">
        <f ca="1">+IF(AND(ISNUMBER(OFFSET('Sanitation Data'!$D$11,0,10*ROW('Sanitation Data'!D138))),'Data Summary'!CN144="Yes"),OFFSET('Sanitation Data'!$D$11,0,10*ROW('Sanitation Data'!D138)),NA())</f>
        <v>#N/A</v>
      </c>
      <c r="Z144" s="518" t="e">
        <f ca="1">+IF(AND(ISNUMBER(OFFSET('Sanitation Data'!$D$12,0,10*ROW('Sanitation Data'!D138))),'Data Summary'!CO144="Yes"),OFFSET('Sanitation Data'!$D$12,0,10*ROW('Sanitation Data'!D138)),NA())</f>
        <v>#N/A</v>
      </c>
      <c r="AA144" s="518" t="e">
        <f ca="1">+IF(AND(ISNUMBER(OFFSET('Sanitation Data'!$E$4,0,10*ROW('Sanitation Data'!E138))),'Data Summary'!CP144="Yes"),100-OFFSET('Sanitation Data'!$E$4,0,10*ROW('Sanitation Data'!E138)),NA())</f>
        <v>#N/A</v>
      </c>
      <c r="AB144" s="518" t="e">
        <f ca="1">+IF(AND(ISNUMBER(OFFSET('Sanitation Data'!$E$6,0,10*ROW('Sanitation Data'!E138))),'Data Summary'!CQ144="Yes"),OFFSET('Sanitation Data'!$E$6,0,10*ROW('Sanitation Data'!E138)),NA())</f>
        <v>#N/A</v>
      </c>
      <c r="AC144" s="518" t="e">
        <f ca="1">+IF(AND(ISNUMBER(OFFSET('Sanitation Data'!$E$10,0,10*ROW('Sanitation Data'!E138))),'Data Summary'!CR144="Yes"),OFFSET('Sanitation Data'!$E$10,0,10*ROW('Sanitation Data'!E138)),NA())</f>
        <v>#N/A</v>
      </c>
      <c r="AD144" s="518" t="e">
        <f ca="1">+IF(AND(ISNUMBER(OFFSET('Sanitation Data'!$E$11,0,10*ROW('Sanitation Data'!E138))),'Data Summary'!CS144="Yes"),OFFSET('Sanitation Data'!$E$11,0,10*ROW('Sanitation Data'!E138)),NA())</f>
        <v>#N/A</v>
      </c>
      <c r="AE144" s="518" t="e">
        <f ca="1">+IF(AND(ISNUMBER(OFFSET('Sanitation Data'!$E$12,0,10*ROW('Sanitation Data'!E138))),'Data Summary'!CT144="Yes"),OFFSET('Sanitation Data'!$E$12,0,10*ROW('Sanitation Data'!E138)),NA())</f>
        <v>#N/A</v>
      </c>
      <c r="AF144" s="518" t="e">
        <f ca="1">+IF(AND(ISNUMBER(OFFSET('Sanitation Data'!$F$4,0,10*ROW('Sanitation Data'!F138))),'Data Summary'!CU144="Yes"),100-OFFSET('Sanitation Data'!$F$4,0,10*ROW('Sanitation Data'!F138)),NA())</f>
        <v>#N/A</v>
      </c>
      <c r="AG144" s="518" t="e">
        <f ca="1">+IF(AND(ISNUMBER(OFFSET('Sanitation Data'!$F$6,0,10*ROW('Sanitation Data'!F138))),'Data Summary'!CV144="Yes"),OFFSET('Sanitation Data'!$F$6,0,10*ROW('Sanitation Data'!F138)),NA())</f>
        <v>#N/A</v>
      </c>
      <c r="AH144" s="518" t="e">
        <f ca="1">+IF(AND(ISNUMBER(OFFSET('Sanitation Data'!$F$10,0,10*ROW('Sanitation Data'!F138))),'Data Summary'!CW144="Yes"),OFFSET('Sanitation Data'!$F$10,0,10*ROW('Sanitation Data'!F138)),NA())</f>
        <v>#N/A</v>
      </c>
      <c r="AI144" s="518" t="e">
        <f ca="1">+IF(AND(ISNUMBER(OFFSET('Sanitation Data'!$F$11,0,10*ROW('Sanitation Data'!F138))),'Data Summary'!CX144="Yes"),OFFSET('Sanitation Data'!$F$11,0,10*ROW('Sanitation Data'!F138)),NA())</f>
        <v>#N/A</v>
      </c>
      <c r="AJ144" s="518" t="e">
        <f ca="1">+IF(AND(ISNUMBER(OFFSET('Sanitation Data'!$F$12,0,10*ROW('Sanitation Data'!F138))),'Data Summary'!CY144="Yes"),OFFSET('Sanitation Data'!$F$12,0,10*ROW('Sanitation Data'!F138)),NA())</f>
        <v>#N/A</v>
      </c>
      <c r="AK144" s="518" t="e">
        <f ca="1">+IF(AND(ISNUMBER(OFFSET('Sanitation Data'!$G$4,0,10*ROW('Sanitation Data'!G138))),'Data Summary'!CZ144="Yes"),100-OFFSET('Sanitation Data'!$G$4,0,10*ROW('Sanitation Data'!G138)),NA())</f>
        <v>#N/A</v>
      </c>
      <c r="AL144" s="518" t="e">
        <f ca="1">+IF(AND(ISNUMBER(OFFSET('Sanitation Data'!$G$6,0,10*ROW('Sanitation Data'!G138))),'Data Summary'!DA144="Yes"),OFFSET('Sanitation Data'!$G$6,0,10*ROW('Sanitation Data'!G138)),NA())</f>
        <v>#N/A</v>
      </c>
      <c r="AM144" s="518" t="e">
        <f ca="1">+IF(AND(ISNUMBER(OFFSET('Sanitation Data'!$G$10,0,10*ROW('Sanitation Data'!G138))),'Data Summary'!DB144="Yes"),OFFSET('Sanitation Data'!$G$10,0,10*ROW('Sanitation Data'!G138)),NA())</f>
        <v>#N/A</v>
      </c>
      <c r="AN144" s="518" t="e">
        <f ca="1">+IF(AND(ISNUMBER(OFFSET('Sanitation Data'!$G$11,0,10*ROW('Sanitation Data'!G138))),'Data Summary'!DC144="Yes"),OFFSET('Sanitation Data'!$G$11,0,10*ROW('Sanitation Data'!G138)),NA())</f>
        <v>#N/A</v>
      </c>
      <c r="AO144" s="518" t="e">
        <f ca="1">+IF(AND(ISNUMBER(OFFSET('Sanitation Data'!$G$12,0,10*ROW('Sanitation Data'!G138))),'Data Summary'!DD144="Yes"),OFFSET('Sanitation Data'!$G$12,0,10*ROW('Sanitation Data'!G138)),NA())</f>
        <v>#N/A</v>
      </c>
      <c r="AP144" s="518" t="e">
        <f ca="1">+IF(AND(ISNUMBER(OFFSET('Sanitation Data'!$H$4,0,10*ROW('Sanitation Data'!H138))),'Data Summary'!DE144="Yes"),100-OFFSET('Sanitation Data'!$H$4,0,10*ROW('Sanitation Data'!H138)),NA())</f>
        <v>#N/A</v>
      </c>
      <c r="AQ144" s="518" t="e">
        <f ca="1">+IF(AND(ISNUMBER(OFFSET('Sanitation Data'!$H$6,0,10*ROW('Sanitation Data'!H138))),'Data Summary'!DF144="Yes"),OFFSET('Sanitation Data'!$H$6,0,10*ROW('Sanitation Data'!H138)),NA())</f>
        <v>#N/A</v>
      </c>
      <c r="AR144" s="518" t="e">
        <f ca="1">+IF(AND(ISNUMBER(OFFSET('Sanitation Data'!$H$10,0,10*ROW('Sanitation Data'!H138))),'Data Summary'!DG144="Yes"),OFFSET('Sanitation Data'!$H$10,0,10*ROW('Sanitation Data'!H138)),NA())</f>
        <v>#N/A</v>
      </c>
      <c r="AS144" s="518" t="e">
        <f ca="1">+IF(AND(ISNUMBER(OFFSET('Sanitation Data'!$H$11,0,10*ROW('Sanitation Data'!H138))),'Data Summary'!DH144="Yes"),OFFSET('Sanitation Data'!$H$11,0,10*ROW('Sanitation Data'!H138)),NA())</f>
        <v>#N/A</v>
      </c>
      <c r="AT144" s="518" t="e">
        <f ca="1">+IF(AND(ISNUMBER(OFFSET('Sanitation Data'!$H$12,0,10*ROW('Sanitation Data'!H138))),'Data Summary'!DI144="Yes"),OFFSET('Sanitation Data'!$H$12,0,10*ROW('Sanitation Data'!H138)),NA())</f>
        <v>#N/A</v>
      </c>
      <c r="AU144" s="518" t="e">
        <f ca="1">+IF(AND(ISNUMBER(OFFSET('Sanitation Data'!$I$4,0,10*ROW('Sanitation Data'!I138))),'Data Summary'!DJ144="Yes"),100-OFFSET('Sanitation Data'!$I$4,0,10*ROW('Sanitation Data'!I138)),NA())</f>
        <v>#N/A</v>
      </c>
      <c r="AV144" s="518" t="e">
        <f ca="1">+IF(AND(ISNUMBER(OFFSET('Sanitation Data'!$I$6,0,10*ROW('Sanitation Data'!I138))),'Data Summary'!DK144="Yes"),OFFSET('Sanitation Data'!$I$6,0,10*ROW('Sanitation Data'!I138)),NA())</f>
        <v>#N/A</v>
      </c>
      <c r="AW144" s="518" t="e">
        <f ca="1">+IF(AND(ISNUMBER(OFFSET('Sanitation Data'!$I$10,0,10*ROW('Sanitation Data'!I138))),'Data Summary'!DL144="Yes"),OFFSET('Sanitation Data'!$I$10,0,10*ROW('Sanitation Data'!I138)),NA())</f>
        <v>#N/A</v>
      </c>
      <c r="AX144" s="518" t="e">
        <f ca="1">+IF(AND(ISNUMBER(OFFSET('Sanitation Data'!$I$11,0,10*ROW('Sanitation Data'!I138))),'Data Summary'!DM144="Yes"),OFFSET('Sanitation Data'!$I$11,0,10*ROW('Sanitation Data'!I138)),NA())</f>
        <v>#N/A</v>
      </c>
      <c r="AY144" s="518" t="e">
        <f ca="1">+IF(AND(ISNUMBER(OFFSET('Sanitation Data'!$I$12,0,10*ROW('Sanitation Data'!I138))),'Data Summary'!DN144="Yes"),OFFSET('Sanitation Data'!$I$12,0,10*ROW('Sanitation Data'!I138)),NA())</f>
        <v>#N/A</v>
      </c>
      <c r="AZ144" s="519" t="e">
        <f ca="1">+IF(AND(ISNUMBER(OFFSET('Hygiene Data'!$D$5,0,10*ROW('Hygiene Data'!D138))),'Data Summary'!DO144="Yes"),OFFSET('Hygiene Data'!$D$5,0,10*ROW('Hygiene Data'!D138)),NA())</f>
        <v>#N/A</v>
      </c>
      <c r="BA144" s="519" t="e">
        <f ca="1">+IF(AND(ISNUMBER(OFFSET('Hygiene Data'!$D$7,0,10*ROW('Hygiene Data'!D138))),'Data Summary'!DP144="Yes"),OFFSET('Hygiene Data'!$D$7,0,10*ROW('Hygiene Data'!D138)),NA())</f>
        <v>#N/A</v>
      </c>
      <c r="BB144" s="519" t="e">
        <f ca="1">+IF(AND(ISNUMBER(OFFSET('Hygiene Data'!$D$9,0,10*ROW('Hygiene Data'!D138))),'Data Summary'!DQ144="Yes"),OFFSET('Hygiene Data'!$D$9,0,10*ROW('Hygiene Data'!D138)),NA())</f>
        <v>#N/A</v>
      </c>
      <c r="BC144" s="519" t="e">
        <f ca="1">+IF(AND(ISNUMBER(OFFSET('Hygiene Data'!$E$5,0,10*ROW('Hygiene Data'!E138))),'Data Summary'!DR144="Yes"),OFFSET('Hygiene Data'!$E$5,0,10*ROW('Hygiene Data'!E138)),NA())</f>
        <v>#N/A</v>
      </c>
      <c r="BD144" s="519" t="e">
        <f ca="1">+IF(AND(ISNUMBER(OFFSET('Hygiene Data'!$E$7,0,10*ROW('Hygiene Data'!E138))),'Data Summary'!DS144="Yes"),OFFSET('Hygiene Data'!$E$7,0,10*ROW('Hygiene Data'!E138)),NA())</f>
        <v>#N/A</v>
      </c>
      <c r="BE144" s="519" t="e">
        <f ca="1">+IF(AND(ISNUMBER(OFFSET('Hygiene Data'!$E$9,0,10*ROW('Hygiene Data'!E138))),'Data Summary'!DT144="Yes"),OFFSET('Hygiene Data'!$E$9,0,10*ROW('Hygiene Data'!E138)),NA())</f>
        <v>#N/A</v>
      </c>
      <c r="BF144" s="519" t="e">
        <f ca="1">+IF(AND(ISNUMBER(OFFSET('Hygiene Data'!$F$5,0,10*ROW('Hygiene Data'!F138))),'Data Summary'!DU144="Yes"),OFFSET('Hygiene Data'!$F$5,0,10*ROW('Hygiene Data'!F138)),NA())</f>
        <v>#N/A</v>
      </c>
      <c r="BG144" s="519" t="e">
        <f ca="1">+IF(AND(ISNUMBER(OFFSET('Hygiene Data'!$F$7,0,10*ROW('Hygiene Data'!F138))),'Data Summary'!DV144="Yes"),OFFSET('Hygiene Data'!$F$7,0,10*ROW('Hygiene Data'!F138)),NA())</f>
        <v>#N/A</v>
      </c>
      <c r="BH144" s="519" t="e">
        <f ca="1">+IF(AND(ISNUMBER(OFFSET('Hygiene Data'!$F$9,0,10*ROW('Hygiene Data'!F138))),'Data Summary'!DW144="Yes"),OFFSET('Hygiene Data'!$F$9,0,10*ROW('Hygiene Data'!F138)),NA())</f>
        <v>#N/A</v>
      </c>
      <c r="BI144" s="519" t="e">
        <f ca="1">+IF(AND(ISNUMBER(OFFSET('Hygiene Data'!$G$5,0,10*ROW('Hygiene Data'!G138))),'Data Summary'!DX144="Yes"),OFFSET('Hygiene Data'!$G$5,0,10*ROW('Hygiene Data'!G138)),NA())</f>
        <v>#N/A</v>
      </c>
      <c r="BJ144" s="519" t="e">
        <f ca="1">+IF(AND(ISNUMBER(OFFSET('Hygiene Data'!$G$7,0,10*ROW('Hygiene Data'!G138))),'Data Summary'!DY144="Yes"),OFFSET('Hygiene Data'!$G$7,0,10*ROW('Hygiene Data'!G138)),NA())</f>
        <v>#N/A</v>
      </c>
      <c r="BK144" s="519" t="e">
        <f ca="1">+IF(AND(ISNUMBER(OFFSET('Hygiene Data'!$G$9,0,10*ROW('Hygiene Data'!G138))),'Data Summary'!DZ144="Yes"),OFFSET('Hygiene Data'!$G$9,0,10*ROW('Hygiene Data'!G138)),NA())</f>
        <v>#N/A</v>
      </c>
      <c r="BL144" s="519" t="e">
        <f ca="1">+IF(AND(ISNUMBER(OFFSET('Hygiene Data'!$H$5,0,10*ROW('Hygiene Data'!H138))),'Data Summary'!EA144="Yes"),OFFSET('Hygiene Data'!$H$5,0,10*ROW('Hygiene Data'!H138)),NA())</f>
        <v>#N/A</v>
      </c>
      <c r="BM144" s="519" t="e">
        <f ca="1">+IF(AND(ISNUMBER(OFFSET('Hygiene Data'!$H$7,0,10*ROW('Hygiene Data'!H138))),'Data Summary'!EB144="Yes"),OFFSET('Hygiene Data'!$H$7,0,10*ROW('Hygiene Data'!H138)),NA())</f>
        <v>#N/A</v>
      </c>
      <c r="BN144" s="519" t="e">
        <f ca="1">+IF(AND(ISNUMBER(OFFSET('Hygiene Data'!$H$9,0,10*ROW('Hygiene Data'!H138))),'Data Summary'!EC144="Yes"),OFFSET('Hygiene Data'!$H$9,0,10*ROW('Hygiene Data'!H138)),NA())</f>
        <v>#N/A</v>
      </c>
      <c r="BO144" s="519" t="e">
        <f ca="1">+IF(AND(ISNUMBER(OFFSET('Hygiene Data'!$I$5,0,10*ROW('Hygiene Data'!I138))),'Data Summary'!ED144="Yes"),OFFSET('Hygiene Data'!$I$5,0,10*ROW('Hygiene Data'!I138)),NA())</f>
        <v>#N/A</v>
      </c>
      <c r="BP144" s="519" t="e">
        <f ca="1">+IF(AND(ISNUMBER(OFFSET('Hygiene Data'!$I$7,0,10*ROW('Hygiene Data'!I138))),'Data Summary'!EE144="Yes"),OFFSET('Hygiene Data'!$I$7,0,10*ROW('Hygiene Data'!I138)),NA())</f>
        <v>#N/A</v>
      </c>
      <c r="BQ144" s="519" t="e">
        <f ca="1">+IF(AND(ISNUMBER(OFFSET('Hygiene Data'!$I$9,0,10*ROW('Hygiene Data'!I138))),'Data Summary'!EF144="Yes"),OFFSET('Hygiene Data'!$I$9,0,10*ROW('Hygiene Data'!I138)),NA())</f>
        <v>#N/A</v>
      </c>
    </row>
    <row r="145" spans="1:69" x14ac:dyDescent="0.25">
      <c r="A145" s="515" t="e">
        <f ca="1">+RIGHT('Data Summary'!A145,LEN('Data Summary'!A145)-9)</f>
        <v>#VALUE!</v>
      </c>
      <c r="B145" s="489" t="str">
        <f ca="1">+IF(ISTEXT('Data Summary'!B145),'Data Summary'!B145,"")</f>
        <v/>
      </c>
      <c r="C145" s="516" t="e">
        <f ca="1">+VALUE('Data Summary'!C145)</f>
        <v>#VALUE!</v>
      </c>
      <c r="D145" s="517" t="e">
        <f ca="1">+IF(AND(ISNUMBER(OFFSET('Water Data'!$D$4,0,10*ROW('Water Data'!D139))),'Data Summary'!BS145="Yes"),100-OFFSET('Water Data'!$D$4,0,10*ROW('Water Data'!D139)),NA())</f>
        <v>#N/A</v>
      </c>
      <c r="E145" s="517" t="e">
        <f ca="1">+IF(AND(ISNUMBER(OFFSET('Water Data'!$D$6,0,10*ROW('Water Data'!D139))),'Data Summary'!BT145="Yes"),OFFSET('Water Data'!$D$6,0,10*ROW('Water Data'!D139)),NA())</f>
        <v>#N/A</v>
      </c>
      <c r="F145" s="517" t="e">
        <f ca="1">+IF(AND(ISNUMBER(OFFSET('Water Data'!$D$9,0,10*ROW('Water Data'!D139))),'Data Summary'!BU145="Yes"),OFFSET('Water Data'!$D$9,0,10*ROW('Water Data'!D139)),NA())</f>
        <v>#N/A</v>
      </c>
      <c r="G145" s="517" t="e">
        <f ca="1">+IF(AND(ISNUMBER(OFFSET('Water Data'!$E$4,0,10*ROW('Water Data'!E139))),'Data Summary'!BV145="Yes"),100-OFFSET('Water Data'!$E$4,0,10*ROW('Water Data'!E139)),NA())</f>
        <v>#N/A</v>
      </c>
      <c r="H145" s="517" t="e">
        <f ca="1">+IF(AND(ISNUMBER(OFFSET('Water Data'!$E$6,0,10*ROW('Water Data'!E139))),'Data Summary'!BW145="Yes"),OFFSET('Water Data'!$E$6,0,10*ROW('Water Data'!E139)),NA())</f>
        <v>#N/A</v>
      </c>
      <c r="I145" s="517" t="e">
        <f ca="1">+IF(AND(ISNUMBER(OFFSET('Water Data'!$E$9,0,10*ROW('Water Data'!E139))),'Data Summary'!BX145="Yes"),OFFSET('Water Data'!$E$9,0,10*ROW('Water Data'!E139)),NA())</f>
        <v>#N/A</v>
      </c>
      <c r="J145" s="517" t="e">
        <f ca="1">+IF(AND(ISNUMBER(OFFSET('Water Data'!$F$4,0,10*ROW('Water Data'!F139))),'Data Summary'!BY145="Yes"),100-OFFSET('Water Data'!$F$4,0,10*ROW('Water Data'!F139)),NA())</f>
        <v>#N/A</v>
      </c>
      <c r="K145" s="517" t="e">
        <f ca="1">+IF(AND(ISNUMBER(OFFSET('Water Data'!$F$6,0,10*ROW('Water Data'!F139))),'Data Summary'!BZ145="Yes"),OFFSET('Water Data'!$F$6,0,10*ROW('Water Data'!F139)),NA())</f>
        <v>#N/A</v>
      </c>
      <c r="L145" s="517" t="e">
        <f ca="1">+IF(AND(ISNUMBER(OFFSET('Water Data'!$F$9,0,10*ROW('Water Data'!F139))),'Data Summary'!CA145="Yes"),OFFSET('Water Data'!$F$9,0,10*ROW('Water Data'!F139)),NA())</f>
        <v>#N/A</v>
      </c>
      <c r="M145" s="517" t="e">
        <f ca="1">+IF(AND(ISNUMBER(OFFSET('Water Data'!$G$4,0,10*ROW('Water Data'!G139))),'Data Summary'!CB145="Yes"),100-OFFSET('Water Data'!$G$4,0,10*ROW('Water Data'!G139)),NA())</f>
        <v>#N/A</v>
      </c>
      <c r="N145" s="517" t="e">
        <f ca="1">+IF(AND(ISNUMBER(OFFSET('Water Data'!$G$6,0,10*ROW('Water Data'!G139))),'Data Summary'!CC145="Yes"),OFFSET('Water Data'!$G$6,0,10*ROW('Water Data'!G139)),NA())</f>
        <v>#N/A</v>
      </c>
      <c r="O145" s="517" t="e">
        <f ca="1">+IF(AND(ISNUMBER(OFFSET('Water Data'!$G$9,0,10*ROW('Water Data'!G139))),'Data Summary'!CD145="Yes"),OFFSET('Water Data'!$G$9,0,10*ROW('Water Data'!G139)),NA())</f>
        <v>#N/A</v>
      </c>
      <c r="P145" s="517" t="e">
        <f ca="1">+IF(AND(ISNUMBER(OFFSET('Water Data'!$H$4,0,10*ROW('Water Data'!H139))),'Data Summary'!CE145="Yes"),100-OFFSET('Water Data'!$H$4,0,10*ROW('Water Data'!H139)),NA())</f>
        <v>#N/A</v>
      </c>
      <c r="Q145" s="517" t="e">
        <f ca="1">+IF(AND(ISNUMBER(OFFSET('Water Data'!$H$6,0,10*ROW('Water Data'!H139))),'Data Summary'!CF145="Yes"),OFFSET('Water Data'!$H$6,0,10*ROW('Water Data'!H139)),NA())</f>
        <v>#N/A</v>
      </c>
      <c r="R145" s="517" t="e">
        <f ca="1">+IF(AND(ISNUMBER(OFFSET('Water Data'!$H$9,0,10*ROW('Water Data'!H139))),'Data Summary'!CG145="Yes"),OFFSET('Water Data'!$H$9,0,10*ROW('Water Data'!H139)),NA())</f>
        <v>#N/A</v>
      </c>
      <c r="S145" s="517" t="e">
        <f ca="1">+IF(AND(ISNUMBER(OFFSET('Water Data'!$I$4,0,10*ROW('Water Data'!I139))),'Data Summary'!CH145="Yes"),100-OFFSET('Water Data'!$I$4,0,10*ROW('Water Data'!I139)),NA())</f>
        <v>#N/A</v>
      </c>
      <c r="T145" s="517" t="e">
        <f ca="1">+IF(AND(ISNUMBER(OFFSET('Water Data'!$I$6,0,10*ROW('Water Data'!I139))),'Data Summary'!CI145="Yes"),OFFSET('Water Data'!$I$6,0,10*ROW('Water Data'!I139)),NA())</f>
        <v>#N/A</v>
      </c>
      <c r="U145" s="517" t="e">
        <f ca="1">+IF(AND(ISNUMBER(OFFSET('Water Data'!$I$9,0,10*ROW('Water Data'!I139))),'Data Summary'!CJ145="Yes"),OFFSET('Water Data'!$I$9,0,10*ROW('Water Data'!I139)),NA())</f>
        <v>#N/A</v>
      </c>
      <c r="V145" s="518" t="e">
        <f ca="1">+IF(AND(ISNUMBER(OFFSET('Sanitation Data'!$D$4,0,10*ROW('Sanitation Data'!D139))),'Data Summary'!CK145="Yes"),100-OFFSET('Sanitation Data'!$D$4,0,10*ROW('Sanitation Data'!D139)),NA())</f>
        <v>#N/A</v>
      </c>
      <c r="W145" s="518" t="e">
        <f ca="1">+IF(AND(ISNUMBER(OFFSET('Sanitation Data'!$D$6,0,10*ROW('Sanitation Data'!D139))),'Data Summary'!CL145="Yes"),OFFSET('Sanitation Data'!$D$6,0,10*ROW('Sanitation Data'!D139)),NA())</f>
        <v>#N/A</v>
      </c>
      <c r="X145" s="518" t="e">
        <f ca="1">+IF(AND(ISNUMBER(OFFSET('Sanitation Data'!$D$10,0,10*ROW('Sanitation Data'!D139))),'Data Summary'!CM145="Yes"),OFFSET('Sanitation Data'!$D$10,0,10*ROW('Sanitation Data'!D139)),NA())</f>
        <v>#N/A</v>
      </c>
      <c r="Y145" s="518" t="e">
        <f ca="1">+IF(AND(ISNUMBER(OFFSET('Sanitation Data'!$D$11,0,10*ROW('Sanitation Data'!D139))),'Data Summary'!CN145="Yes"),OFFSET('Sanitation Data'!$D$11,0,10*ROW('Sanitation Data'!D139)),NA())</f>
        <v>#N/A</v>
      </c>
      <c r="Z145" s="518" t="e">
        <f ca="1">+IF(AND(ISNUMBER(OFFSET('Sanitation Data'!$D$12,0,10*ROW('Sanitation Data'!D139))),'Data Summary'!CO145="Yes"),OFFSET('Sanitation Data'!$D$12,0,10*ROW('Sanitation Data'!D139)),NA())</f>
        <v>#N/A</v>
      </c>
      <c r="AA145" s="518" t="e">
        <f ca="1">+IF(AND(ISNUMBER(OFFSET('Sanitation Data'!$E$4,0,10*ROW('Sanitation Data'!E139))),'Data Summary'!CP145="Yes"),100-OFFSET('Sanitation Data'!$E$4,0,10*ROW('Sanitation Data'!E139)),NA())</f>
        <v>#N/A</v>
      </c>
      <c r="AB145" s="518" t="e">
        <f ca="1">+IF(AND(ISNUMBER(OFFSET('Sanitation Data'!$E$6,0,10*ROW('Sanitation Data'!E139))),'Data Summary'!CQ145="Yes"),OFFSET('Sanitation Data'!$E$6,0,10*ROW('Sanitation Data'!E139)),NA())</f>
        <v>#N/A</v>
      </c>
      <c r="AC145" s="518" t="e">
        <f ca="1">+IF(AND(ISNUMBER(OFFSET('Sanitation Data'!$E$10,0,10*ROW('Sanitation Data'!E139))),'Data Summary'!CR145="Yes"),OFFSET('Sanitation Data'!$E$10,0,10*ROW('Sanitation Data'!E139)),NA())</f>
        <v>#N/A</v>
      </c>
      <c r="AD145" s="518" t="e">
        <f ca="1">+IF(AND(ISNUMBER(OFFSET('Sanitation Data'!$E$11,0,10*ROW('Sanitation Data'!E139))),'Data Summary'!CS145="Yes"),OFFSET('Sanitation Data'!$E$11,0,10*ROW('Sanitation Data'!E139)),NA())</f>
        <v>#N/A</v>
      </c>
      <c r="AE145" s="518" t="e">
        <f ca="1">+IF(AND(ISNUMBER(OFFSET('Sanitation Data'!$E$12,0,10*ROW('Sanitation Data'!E139))),'Data Summary'!CT145="Yes"),OFFSET('Sanitation Data'!$E$12,0,10*ROW('Sanitation Data'!E139)),NA())</f>
        <v>#N/A</v>
      </c>
      <c r="AF145" s="518" t="e">
        <f ca="1">+IF(AND(ISNUMBER(OFFSET('Sanitation Data'!$F$4,0,10*ROW('Sanitation Data'!F139))),'Data Summary'!CU145="Yes"),100-OFFSET('Sanitation Data'!$F$4,0,10*ROW('Sanitation Data'!F139)),NA())</f>
        <v>#N/A</v>
      </c>
      <c r="AG145" s="518" t="e">
        <f ca="1">+IF(AND(ISNUMBER(OFFSET('Sanitation Data'!$F$6,0,10*ROW('Sanitation Data'!F139))),'Data Summary'!CV145="Yes"),OFFSET('Sanitation Data'!$F$6,0,10*ROW('Sanitation Data'!F139)),NA())</f>
        <v>#N/A</v>
      </c>
      <c r="AH145" s="518" t="e">
        <f ca="1">+IF(AND(ISNUMBER(OFFSET('Sanitation Data'!$F$10,0,10*ROW('Sanitation Data'!F139))),'Data Summary'!CW145="Yes"),OFFSET('Sanitation Data'!$F$10,0,10*ROW('Sanitation Data'!F139)),NA())</f>
        <v>#N/A</v>
      </c>
      <c r="AI145" s="518" t="e">
        <f ca="1">+IF(AND(ISNUMBER(OFFSET('Sanitation Data'!$F$11,0,10*ROW('Sanitation Data'!F139))),'Data Summary'!CX145="Yes"),OFFSET('Sanitation Data'!$F$11,0,10*ROW('Sanitation Data'!F139)),NA())</f>
        <v>#N/A</v>
      </c>
      <c r="AJ145" s="518" t="e">
        <f ca="1">+IF(AND(ISNUMBER(OFFSET('Sanitation Data'!$F$12,0,10*ROW('Sanitation Data'!F139))),'Data Summary'!CY145="Yes"),OFFSET('Sanitation Data'!$F$12,0,10*ROW('Sanitation Data'!F139)),NA())</f>
        <v>#N/A</v>
      </c>
      <c r="AK145" s="518" t="e">
        <f ca="1">+IF(AND(ISNUMBER(OFFSET('Sanitation Data'!$G$4,0,10*ROW('Sanitation Data'!G139))),'Data Summary'!CZ145="Yes"),100-OFFSET('Sanitation Data'!$G$4,0,10*ROW('Sanitation Data'!G139)),NA())</f>
        <v>#N/A</v>
      </c>
      <c r="AL145" s="518" t="e">
        <f ca="1">+IF(AND(ISNUMBER(OFFSET('Sanitation Data'!$G$6,0,10*ROW('Sanitation Data'!G139))),'Data Summary'!DA145="Yes"),OFFSET('Sanitation Data'!$G$6,0,10*ROW('Sanitation Data'!G139)),NA())</f>
        <v>#N/A</v>
      </c>
      <c r="AM145" s="518" t="e">
        <f ca="1">+IF(AND(ISNUMBER(OFFSET('Sanitation Data'!$G$10,0,10*ROW('Sanitation Data'!G139))),'Data Summary'!DB145="Yes"),OFFSET('Sanitation Data'!$G$10,0,10*ROW('Sanitation Data'!G139)),NA())</f>
        <v>#N/A</v>
      </c>
      <c r="AN145" s="518" t="e">
        <f ca="1">+IF(AND(ISNUMBER(OFFSET('Sanitation Data'!$G$11,0,10*ROW('Sanitation Data'!G139))),'Data Summary'!DC145="Yes"),OFFSET('Sanitation Data'!$G$11,0,10*ROW('Sanitation Data'!G139)),NA())</f>
        <v>#N/A</v>
      </c>
      <c r="AO145" s="518" t="e">
        <f ca="1">+IF(AND(ISNUMBER(OFFSET('Sanitation Data'!$G$12,0,10*ROW('Sanitation Data'!G139))),'Data Summary'!DD145="Yes"),OFFSET('Sanitation Data'!$G$12,0,10*ROW('Sanitation Data'!G139)),NA())</f>
        <v>#N/A</v>
      </c>
      <c r="AP145" s="518" t="e">
        <f ca="1">+IF(AND(ISNUMBER(OFFSET('Sanitation Data'!$H$4,0,10*ROW('Sanitation Data'!H139))),'Data Summary'!DE145="Yes"),100-OFFSET('Sanitation Data'!$H$4,0,10*ROW('Sanitation Data'!H139)),NA())</f>
        <v>#N/A</v>
      </c>
      <c r="AQ145" s="518" t="e">
        <f ca="1">+IF(AND(ISNUMBER(OFFSET('Sanitation Data'!$H$6,0,10*ROW('Sanitation Data'!H139))),'Data Summary'!DF145="Yes"),OFFSET('Sanitation Data'!$H$6,0,10*ROW('Sanitation Data'!H139)),NA())</f>
        <v>#N/A</v>
      </c>
      <c r="AR145" s="518" t="e">
        <f ca="1">+IF(AND(ISNUMBER(OFFSET('Sanitation Data'!$H$10,0,10*ROW('Sanitation Data'!H139))),'Data Summary'!DG145="Yes"),OFFSET('Sanitation Data'!$H$10,0,10*ROW('Sanitation Data'!H139)),NA())</f>
        <v>#N/A</v>
      </c>
      <c r="AS145" s="518" t="e">
        <f ca="1">+IF(AND(ISNUMBER(OFFSET('Sanitation Data'!$H$11,0,10*ROW('Sanitation Data'!H139))),'Data Summary'!DH145="Yes"),OFFSET('Sanitation Data'!$H$11,0,10*ROW('Sanitation Data'!H139)),NA())</f>
        <v>#N/A</v>
      </c>
      <c r="AT145" s="518" t="e">
        <f ca="1">+IF(AND(ISNUMBER(OFFSET('Sanitation Data'!$H$12,0,10*ROW('Sanitation Data'!H139))),'Data Summary'!DI145="Yes"),OFFSET('Sanitation Data'!$H$12,0,10*ROW('Sanitation Data'!H139)),NA())</f>
        <v>#N/A</v>
      </c>
      <c r="AU145" s="518" t="e">
        <f ca="1">+IF(AND(ISNUMBER(OFFSET('Sanitation Data'!$I$4,0,10*ROW('Sanitation Data'!I139))),'Data Summary'!DJ145="Yes"),100-OFFSET('Sanitation Data'!$I$4,0,10*ROW('Sanitation Data'!I139)),NA())</f>
        <v>#N/A</v>
      </c>
      <c r="AV145" s="518" t="e">
        <f ca="1">+IF(AND(ISNUMBER(OFFSET('Sanitation Data'!$I$6,0,10*ROW('Sanitation Data'!I139))),'Data Summary'!DK145="Yes"),OFFSET('Sanitation Data'!$I$6,0,10*ROW('Sanitation Data'!I139)),NA())</f>
        <v>#N/A</v>
      </c>
      <c r="AW145" s="518" t="e">
        <f ca="1">+IF(AND(ISNUMBER(OFFSET('Sanitation Data'!$I$10,0,10*ROW('Sanitation Data'!I139))),'Data Summary'!DL145="Yes"),OFFSET('Sanitation Data'!$I$10,0,10*ROW('Sanitation Data'!I139)),NA())</f>
        <v>#N/A</v>
      </c>
      <c r="AX145" s="518" t="e">
        <f ca="1">+IF(AND(ISNUMBER(OFFSET('Sanitation Data'!$I$11,0,10*ROW('Sanitation Data'!I139))),'Data Summary'!DM145="Yes"),OFFSET('Sanitation Data'!$I$11,0,10*ROW('Sanitation Data'!I139)),NA())</f>
        <v>#N/A</v>
      </c>
      <c r="AY145" s="518" t="e">
        <f ca="1">+IF(AND(ISNUMBER(OFFSET('Sanitation Data'!$I$12,0,10*ROW('Sanitation Data'!I139))),'Data Summary'!DN145="Yes"),OFFSET('Sanitation Data'!$I$12,0,10*ROW('Sanitation Data'!I139)),NA())</f>
        <v>#N/A</v>
      </c>
      <c r="AZ145" s="519" t="e">
        <f ca="1">+IF(AND(ISNUMBER(OFFSET('Hygiene Data'!$D$5,0,10*ROW('Hygiene Data'!D139))),'Data Summary'!DO145="Yes"),OFFSET('Hygiene Data'!$D$5,0,10*ROW('Hygiene Data'!D139)),NA())</f>
        <v>#N/A</v>
      </c>
      <c r="BA145" s="519" t="e">
        <f ca="1">+IF(AND(ISNUMBER(OFFSET('Hygiene Data'!$D$7,0,10*ROW('Hygiene Data'!D139))),'Data Summary'!DP145="Yes"),OFFSET('Hygiene Data'!$D$7,0,10*ROW('Hygiene Data'!D139)),NA())</f>
        <v>#N/A</v>
      </c>
      <c r="BB145" s="519" t="e">
        <f ca="1">+IF(AND(ISNUMBER(OFFSET('Hygiene Data'!$D$9,0,10*ROW('Hygiene Data'!D139))),'Data Summary'!DQ145="Yes"),OFFSET('Hygiene Data'!$D$9,0,10*ROW('Hygiene Data'!D139)),NA())</f>
        <v>#N/A</v>
      </c>
      <c r="BC145" s="519" t="e">
        <f ca="1">+IF(AND(ISNUMBER(OFFSET('Hygiene Data'!$E$5,0,10*ROW('Hygiene Data'!E139))),'Data Summary'!DR145="Yes"),OFFSET('Hygiene Data'!$E$5,0,10*ROW('Hygiene Data'!E139)),NA())</f>
        <v>#N/A</v>
      </c>
      <c r="BD145" s="519" t="e">
        <f ca="1">+IF(AND(ISNUMBER(OFFSET('Hygiene Data'!$E$7,0,10*ROW('Hygiene Data'!E139))),'Data Summary'!DS145="Yes"),OFFSET('Hygiene Data'!$E$7,0,10*ROW('Hygiene Data'!E139)),NA())</f>
        <v>#N/A</v>
      </c>
      <c r="BE145" s="519" t="e">
        <f ca="1">+IF(AND(ISNUMBER(OFFSET('Hygiene Data'!$E$9,0,10*ROW('Hygiene Data'!E139))),'Data Summary'!DT145="Yes"),OFFSET('Hygiene Data'!$E$9,0,10*ROW('Hygiene Data'!E139)),NA())</f>
        <v>#N/A</v>
      </c>
      <c r="BF145" s="519" t="e">
        <f ca="1">+IF(AND(ISNUMBER(OFFSET('Hygiene Data'!$F$5,0,10*ROW('Hygiene Data'!F139))),'Data Summary'!DU145="Yes"),OFFSET('Hygiene Data'!$F$5,0,10*ROW('Hygiene Data'!F139)),NA())</f>
        <v>#N/A</v>
      </c>
      <c r="BG145" s="519" t="e">
        <f ca="1">+IF(AND(ISNUMBER(OFFSET('Hygiene Data'!$F$7,0,10*ROW('Hygiene Data'!F139))),'Data Summary'!DV145="Yes"),OFFSET('Hygiene Data'!$F$7,0,10*ROW('Hygiene Data'!F139)),NA())</f>
        <v>#N/A</v>
      </c>
      <c r="BH145" s="519" t="e">
        <f ca="1">+IF(AND(ISNUMBER(OFFSET('Hygiene Data'!$F$9,0,10*ROW('Hygiene Data'!F139))),'Data Summary'!DW145="Yes"),OFFSET('Hygiene Data'!$F$9,0,10*ROW('Hygiene Data'!F139)),NA())</f>
        <v>#N/A</v>
      </c>
      <c r="BI145" s="519" t="e">
        <f ca="1">+IF(AND(ISNUMBER(OFFSET('Hygiene Data'!$G$5,0,10*ROW('Hygiene Data'!G139))),'Data Summary'!DX145="Yes"),OFFSET('Hygiene Data'!$G$5,0,10*ROW('Hygiene Data'!G139)),NA())</f>
        <v>#N/A</v>
      </c>
      <c r="BJ145" s="519" t="e">
        <f ca="1">+IF(AND(ISNUMBER(OFFSET('Hygiene Data'!$G$7,0,10*ROW('Hygiene Data'!G139))),'Data Summary'!DY145="Yes"),OFFSET('Hygiene Data'!$G$7,0,10*ROW('Hygiene Data'!G139)),NA())</f>
        <v>#N/A</v>
      </c>
      <c r="BK145" s="519" t="e">
        <f ca="1">+IF(AND(ISNUMBER(OFFSET('Hygiene Data'!$G$9,0,10*ROW('Hygiene Data'!G139))),'Data Summary'!DZ145="Yes"),OFFSET('Hygiene Data'!$G$9,0,10*ROW('Hygiene Data'!G139)),NA())</f>
        <v>#N/A</v>
      </c>
      <c r="BL145" s="519" t="e">
        <f ca="1">+IF(AND(ISNUMBER(OFFSET('Hygiene Data'!$H$5,0,10*ROW('Hygiene Data'!H139))),'Data Summary'!EA145="Yes"),OFFSET('Hygiene Data'!$H$5,0,10*ROW('Hygiene Data'!H139)),NA())</f>
        <v>#N/A</v>
      </c>
      <c r="BM145" s="519" t="e">
        <f ca="1">+IF(AND(ISNUMBER(OFFSET('Hygiene Data'!$H$7,0,10*ROW('Hygiene Data'!H139))),'Data Summary'!EB145="Yes"),OFFSET('Hygiene Data'!$H$7,0,10*ROW('Hygiene Data'!H139)),NA())</f>
        <v>#N/A</v>
      </c>
      <c r="BN145" s="519" t="e">
        <f ca="1">+IF(AND(ISNUMBER(OFFSET('Hygiene Data'!$H$9,0,10*ROW('Hygiene Data'!H139))),'Data Summary'!EC145="Yes"),OFFSET('Hygiene Data'!$H$9,0,10*ROW('Hygiene Data'!H139)),NA())</f>
        <v>#N/A</v>
      </c>
      <c r="BO145" s="519" t="e">
        <f ca="1">+IF(AND(ISNUMBER(OFFSET('Hygiene Data'!$I$5,0,10*ROW('Hygiene Data'!I139))),'Data Summary'!ED145="Yes"),OFFSET('Hygiene Data'!$I$5,0,10*ROW('Hygiene Data'!I139)),NA())</f>
        <v>#N/A</v>
      </c>
      <c r="BP145" s="519" t="e">
        <f ca="1">+IF(AND(ISNUMBER(OFFSET('Hygiene Data'!$I$7,0,10*ROW('Hygiene Data'!I139))),'Data Summary'!EE145="Yes"),OFFSET('Hygiene Data'!$I$7,0,10*ROW('Hygiene Data'!I139)),NA())</f>
        <v>#N/A</v>
      </c>
      <c r="BQ145" s="519" t="e">
        <f ca="1">+IF(AND(ISNUMBER(OFFSET('Hygiene Data'!$I$9,0,10*ROW('Hygiene Data'!I139))),'Data Summary'!EF145="Yes"),OFFSET('Hygiene Data'!$I$9,0,10*ROW('Hygiene Data'!I139)),NA())</f>
        <v>#N/A</v>
      </c>
    </row>
    <row r="146" spans="1:69" x14ac:dyDescent="0.25">
      <c r="A146" s="515" t="e">
        <f ca="1">+RIGHT('Data Summary'!A146,LEN('Data Summary'!A146)-9)</f>
        <v>#VALUE!</v>
      </c>
      <c r="B146" s="489" t="str">
        <f ca="1">+IF(ISTEXT('Data Summary'!B146),'Data Summary'!B146,"")</f>
        <v/>
      </c>
      <c r="C146" s="516" t="e">
        <f ca="1">+VALUE('Data Summary'!C146)</f>
        <v>#VALUE!</v>
      </c>
      <c r="D146" s="517" t="e">
        <f ca="1">+IF(AND(ISNUMBER(OFFSET('Water Data'!$D$4,0,10*ROW('Water Data'!D140))),'Data Summary'!BS146="Yes"),100-OFFSET('Water Data'!$D$4,0,10*ROW('Water Data'!D140)),NA())</f>
        <v>#N/A</v>
      </c>
      <c r="E146" s="517" t="e">
        <f ca="1">+IF(AND(ISNUMBER(OFFSET('Water Data'!$D$6,0,10*ROW('Water Data'!D140))),'Data Summary'!BT146="Yes"),OFFSET('Water Data'!$D$6,0,10*ROW('Water Data'!D140)),NA())</f>
        <v>#N/A</v>
      </c>
      <c r="F146" s="517" t="e">
        <f ca="1">+IF(AND(ISNUMBER(OFFSET('Water Data'!$D$9,0,10*ROW('Water Data'!D140))),'Data Summary'!BU146="Yes"),OFFSET('Water Data'!$D$9,0,10*ROW('Water Data'!D140)),NA())</f>
        <v>#N/A</v>
      </c>
      <c r="G146" s="517" t="e">
        <f ca="1">+IF(AND(ISNUMBER(OFFSET('Water Data'!$E$4,0,10*ROW('Water Data'!E140))),'Data Summary'!BV146="Yes"),100-OFFSET('Water Data'!$E$4,0,10*ROW('Water Data'!E140)),NA())</f>
        <v>#N/A</v>
      </c>
      <c r="H146" s="517" t="e">
        <f ca="1">+IF(AND(ISNUMBER(OFFSET('Water Data'!$E$6,0,10*ROW('Water Data'!E140))),'Data Summary'!BW146="Yes"),OFFSET('Water Data'!$E$6,0,10*ROW('Water Data'!E140)),NA())</f>
        <v>#N/A</v>
      </c>
      <c r="I146" s="517" t="e">
        <f ca="1">+IF(AND(ISNUMBER(OFFSET('Water Data'!$E$9,0,10*ROW('Water Data'!E140))),'Data Summary'!BX146="Yes"),OFFSET('Water Data'!$E$9,0,10*ROW('Water Data'!E140)),NA())</f>
        <v>#N/A</v>
      </c>
      <c r="J146" s="517" t="e">
        <f ca="1">+IF(AND(ISNUMBER(OFFSET('Water Data'!$F$4,0,10*ROW('Water Data'!F140))),'Data Summary'!BY146="Yes"),100-OFFSET('Water Data'!$F$4,0,10*ROW('Water Data'!F140)),NA())</f>
        <v>#N/A</v>
      </c>
      <c r="K146" s="517" t="e">
        <f ca="1">+IF(AND(ISNUMBER(OFFSET('Water Data'!$F$6,0,10*ROW('Water Data'!F140))),'Data Summary'!BZ146="Yes"),OFFSET('Water Data'!$F$6,0,10*ROW('Water Data'!F140)),NA())</f>
        <v>#N/A</v>
      </c>
      <c r="L146" s="517" t="e">
        <f ca="1">+IF(AND(ISNUMBER(OFFSET('Water Data'!$F$9,0,10*ROW('Water Data'!F140))),'Data Summary'!CA146="Yes"),OFFSET('Water Data'!$F$9,0,10*ROW('Water Data'!F140)),NA())</f>
        <v>#N/A</v>
      </c>
      <c r="M146" s="517" t="e">
        <f ca="1">+IF(AND(ISNUMBER(OFFSET('Water Data'!$G$4,0,10*ROW('Water Data'!G140))),'Data Summary'!CB146="Yes"),100-OFFSET('Water Data'!$G$4,0,10*ROW('Water Data'!G140)),NA())</f>
        <v>#N/A</v>
      </c>
      <c r="N146" s="517" t="e">
        <f ca="1">+IF(AND(ISNUMBER(OFFSET('Water Data'!$G$6,0,10*ROW('Water Data'!G140))),'Data Summary'!CC146="Yes"),OFFSET('Water Data'!$G$6,0,10*ROW('Water Data'!G140)),NA())</f>
        <v>#N/A</v>
      </c>
      <c r="O146" s="517" t="e">
        <f ca="1">+IF(AND(ISNUMBER(OFFSET('Water Data'!$G$9,0,10*ROW('Water Data'!G140))),'Data Summary'!CD146="Yes"),OFFSET('Water Data'!$G$9,0,10*ROW('Water Data'!G140)),NA())</f>
        <v>#N/A</v>
      </c>
      <c r="P146" s="517" t="e">
        <f ca="1">+IF(AND(ISNUMBER(OFFSET('Water Data'!$H$4,0,10*ROW('Water Data'!H140))),'Data Summary'!CE146="Yes"),100-OFFSET('Water Data'!$H$4,0,10*ROW('Water Data'!H140)),NA())</f>
        <v>#N/A</v>
      </c>
      <c r="Q146" s="517" t="e">
        <f ca="1">+IF(AND(ISNUMBER(OFFSET('Water Data'!$H$6,0,10*ROW('Water Data'!H140))),'Data Summary'!CF146="Yes"),OFFSET('Water Data'!$H$6,0,10*ROW('Water Data'!H140)),NA())</f>
        <v>#N/A</v>
      </c>
      <c r="R146" s="517" t="e">
        <f ca="1">+IF(AND(ISNUMBER(OFFSET('Water Data'!$H$9,0,10*ROW('Water Data'!H140))),'Data Summary'!CG146="Yes"),OFFSET('Water Data'!$H$9,0,10*ROW('Water Data'!H140)),NA())</f>
        <v>#N/A</v>
      </c>
      <c r="S146" s="517" t="e">
        <f ca="1">+IF(AND(ISNUMBER(OFFSET('Water Data'!$I$4,0,10*ROW('Water Data'!I140))),'Data Summary'!CH146="Yes"),100-OFFSET('Water Data'!$I$4,0,10*ROW('Water Data'!I140)),NA())</f>
        <v>#N/A</v>
      </c>
      <c r="T146" s="517" t="e">
        <f ca="1">+IF(AND(ISNUMBER(OFFSET('Water Data'!$I$6,0,10*ROW('Water Data'!I140))),'Data Summary'!CI146="Yes"),OFFSET('Water Data'!$I$6,0,10*ROW('Water Data'!I140)),NA())</f>
        <v>#N/A</v>
      </c>
      <c r="U146" s="517" t="e">
        <f ca="1">+IF(AND(ISNUMBER(OFFSET('Water Data'!$I$9,0,10*ROW('Water Data'!I140))),'Data Summary'!CJ146="Yes"),OFFSET('Water Data'!$I$9,0,10*ROW('Water Data'!I140)),NA())</f>
        <v>#N/A</v>
      </c>
      <c r="V146" s="518" t="e">
        <f ca="1">+IF(AND(ISNUMBER(OFFSET('Sanitation Data'!$D$4,0,10*ROW('Sanitation Data'!D140))),'Data Summary'!CK146="Yes"),100-OFFSET('Sanitation Data'!$D$4,0,10*ROW('Sanitation Data'!D140)),NA())</f>
        <v>#N/A</v>
      </c>
      <c r="W146" s="518" t="e">
        <f ca="1">+IF(AND(ISNUMBER(OFFSET('Sanitation Data'!$D$6,0,10*ROW('Sanitation Data'!D140))),'Data Summary'!CL146="Yes"),OFFSET('Sanitation Data'!$D$6,0,10*ROW('Sanitation Data'!D140)),NA())</f>
        <v>#N/A</v>
      </c>
      <c r="X146" s="518" t="e">
        <f ca="1">+IF(AND(ISNUMBER(OFFSET('Sanitation Data'!$D$10,0,10*ROW('Sanitation Data'!D140))),'Data Summary'!CM146="Yes"),OFFSET('Sanitation Data'!$D$10,0,10*ROW('Sanitation Data'!D140)),NA())</f>
        <v>#N/A</v>
      </c>
      <c r="Y146" s="518" t="e">
        <f ca="1">+IF(AND(ISNUMBER(OFFSET('Sanitation Data'!$D$11,0,10*ROW('Sanitation Data'!D140))),'Data Summary'!CN146="Yes"),OFFSET('Sanitation Data'!$D$11,0,10*ROW('Sanitation Data'!D140)),NA())</f>
        <v>#N/A</v>
      </c>
      <c r="Z146" s="518" t="e">
        <f ca="1">+IF(AND(ISNUMBER(OFFSET('Sanitation Data'!$D$12,0,10*ROW('Sanitation Data'!D140))),'Data Summary'!CO146="Yes"),OFFSET('Sanitation Data'!$D$12,0,10*ROW('Sanitation Data'!D140)),NA())</f>
        <v>#N/A</v>
      </c>
      <c r="AA146" s="518" t="e">
        <f ca="1">+IF(AND(ISNUMBER(OFFSET('Sanitation Data'!$E$4,0,10*ROW('Sanitation Data'!E140))),'Data Summary'!CP146="Yes"),100-OFFSET('Sanitation Data'!$E$4,0,10*ROW('Sanitation Data'!E140)),NA())</f>
        <v>#N/A</v>
      </c>
      <c r="AB146" s="518" t="e">
        <f ca="1">+IF(AND(ISNUMBER(OFFSET('Sanitation Data'!$E$6,0,10*ROW('Sanitation Data'!E140))),'Data Summary'!CQ146="Yes"),OFFSET('Sanitation Data'!$E$6,0,10*ROW('Sanitation Data'!E140)),NA())</f>
        <v>#N/A</v>
      </c>
      <c r="AC146" s="518" t="e">
        <f ca="1">+IF(AND(ISNUMBER(OFFSET('Sanitation Data'!$E$10,0,10*ROW('Sanitation Data'!E140))),'Data Summary'!CR146="Yes"),OFFSET('Sanitation Data'!$E$10,0,10*ROW('Sanitation Data'!E140)),NA())</f>
        <v>#N/A</v>
      </c>
      <c r="AD146" s="518" t="e">
        <f ca="1">+IF(AND(ISNUMBER(OFFSET('Sanitation Data'!$E$11,0,10*ROW('Sanitation Data'!E140))),'Data Summary'!CS146="Yes"),OFFSET('Sanitation Data'!$E$11,0,10*ROW('Sanitation Data'!E140)),NA())</f>
        <v>#N/A</v>
      </c>
      <c r="AE146" s="518" t="e">
        <f ca="1">+IF(AND(ISNUMBER(OFFSET('Sanitation Data'!$E$12,0,10*ROW('Sanitation Data'!E140))),'Data Summary'!CT146="Yes"),OFFSET('Sanitation Data'!$E$12,0,10*ROW('Sanitation Data'!E140)),NA())</f>
        <v>#N/A</v>
      </c>
      <c r="AF146" s="518" t="e">
        <f ca="1">+IF(AND(ISNUMBER(OFFSET('Sanitation Data'!$F$4,0,10*ROW('Sanitation Data'!F140))),'Data Summary'!CU146="Yes"),100-OFFSET('Sanitation Data'!$F$4,0,10*ROW('Sanitation Data'!F140)),NA())</f>
        <v>#N/A</v>
      </c>
      <c r="AG146" s="518" t="e">
        <f ca="1">+IF(AND(ISNUMBER(OFFSET('Sanitation Data'!$F$6,0,10*ROW('Sanitation Data'!F140))),'Data Summary'!CV146="Yes"),OFFSET('Sanitation Data'!$F$6,0,10*ROW('Sanitation Data'!F140)),NA())</f>
        <v>#N/A</v>
      </c>
      <c r="AH146" s="518" t="e">
        <f ca="1">+IF(AND(ISNUMBER(OFFSET('Sanitation Data'!$F$10,0,10*ROW('Sanitation Data'!F140))),'Data Summary'!CW146="Yes"),OFFSET('Sanitation Data'!$F$10,0,10*ROW('Sanitation Data'!F140)),NA())</f>
        <v>#N/A</v>
      </c>
      <c r="AI146" s="518" t="e">
        <f ca="1">+IF(AND(ISNUMBER(OFFSET('Sanitation Data'!$F$11,0,10*ROW('Sanitation Data'!F140))),'Data Summary'!CX146="Yes"),OFFSET('Sanitation Data'!$F$11,0,10*ROW('Sanitation Data'!F140)),NA())</f>
        <v>#N/A</v>
      </c>
      <c r="AJ146" s="518" t="e">
        <f ca="1">+IF(AND(ISNUMBER(OFFSET('Sanitation Data'!$F$12,0,10*ROW('Sanitation Data'!F140))),'Data Summary'!CY146="Yes"),OFFSET('Sanitation Data'!$F$12,0,10*ROW('Sanitation Data'!F140)),NA())</f>
        <v>#N/A</v>
      </c>
      <c r="AK146" s="518" t="e">
        <f ca="1">+IF(AND(ISNUMBER(OFFSET('Sanitation Data'!$G$4,0,10*ROW('Sanitation Data'!G140))),'Data Summary'!CZ146="Yes"),100-OFFSET('Sanitation Data'!$G$4,0,10*ROW('Sanitation Data'!G140)),NA())</f>
        <v>#N/A</v>
      </c>
      <c r="AL146" s="518" t="e">
        <f ca="1">+IF(AND(ISNUMBER(OFFSET('Sanitation Data'!$G$6,0,10*ROW('Sanitation Data'!G140))),'Data Summary'!DA146="Yes"),OFFSET('Sanitation Data'!$G$6,0,10*ROW('Sanitation Data'!G140)),NA())</f>
        <v>#N/A</v>
      </c>
      <c r="AM146" s="518" t="e">
        <f ca="1">+IF(AND(ISNUMBER(OFFSET('Sanitation Data'!$G$10,0,10*ROW('Sanitation Data'!G140))),'Data Summary'!DB146="Yes"),OFFSET('Sanitation Data'!$G$10,0,10*ROW('Sanitation Data'!G140)),NA())</f>
        <v>#N/A</v>
      </c>
      <c r="AN146" s="518" t="e">
        <f ca="1">+IF(AND(ISNUMBER(OFFSET('Sanitation Data'!$G$11,0,10*ROW('Sanitation Data'!G140))),'Data Summary'!DC146="Yes"),OFFSET('Sanitation Data'!$G$11,0,10*ROW('Sanitation Data'!G140)),NA())</f>
        <v>#N/A</v>
      </c>
      <c r="AO146" s="518" t="e">
        <f ca="1">+IF(AND(ISNUMBER(OFFSET('Sanitation Data'!$G$12,0,10*ROW('Sanitation Data'!G140))),'Data Summary'!DD146="Yes"),OFFSET('Sanitation Data'!$G$12,0,10*ROW('Sanitation Data'!G140)),NA())</f>
        <v>#N/A</v>
      </c>
      <c r="AP146" s="518" t="e">
        <f ca="1">+IF(AND(ISNUMBER(OFFSET('Sanitation Data'!$H$4,0,10*ROW('Sanitation Data'!H140))),'Data Summary'!DE146="Yes"),100-OFFSET('Sanitation Data'!$H$4,0,10*ROW('Sanitation Data'!H140)),NA())</f>
        <v>#N/A</v>
      </c>
      <c r="AQ146" s="518" t="e">
        <f ca="1">+IF(AND(ISNUMBER(OFFSET('Sanitation Data'!$H$6,0,10*ROW('Sanitation Data'!H140))),'Data Summary'!DF146="Yes"),OFFSET('Sanitation Data'!$H$6,0,10*ROW('Sanitation Data'!H140)),NA())</f>
        <v>#N/A</v>
      </c>
      <c r="AR146" s="518" t="e">
        <f ca="1">+IF(AND(ISNUMBER(OFFSET('Sanitation Data'!$H$10,0,10*ROW('Sanitation Data'!H140))),'Data Summary'!DG146="Yes"),OFFSET('Sanitation Data'!$H$10,0,10*ROW('Sanitation Data'!H140)),NA())</f>
        <v>#N/A</v>
      </c>
      <c r="AS146" s="518" t="e">
        <f ca="1">+IF(AND(ISNUMBER(OFFSET('Sanitation Data'!$H$11,0,10*ROW('Sanitation Data'!H140))),'Data Summary'!DH146="Yes"),OFFSET('Sanitation Data'!$H$11,0,10*ROW('Sanitation Data'!H140)),NA())</f>
        <v>#N/A</v>
      </c>
      <c r="AT146" s="518" t="e">
        <f ca="1">+IF(AND(ISNUMBER(OFFSET('Sanitation Data'!$H$12,0,10*ROW('Sanitation Data'!H140))),'Data Summary'!DI146="Yes"),OFFSET('Sanitation Data'!$H$12,0,10*ROW('Sanitation Data'!H140)),NA())</f>
        <v>#N/A</v>
      </c>
      <c r="AU146" s="518" t="e">
        <f ca="1">+IF(AND(ISNUMBER(OFFSET('Sanitation Data'!$I$4,0,10*ROW('Sanitation Data'!I140))),'Data Summary'!DJ146="Yes"),100-OFFSET('Sanitation Data'!$I$4,0,10*ROW('Sanitation Data'!I140)),NA())</f>
        <v>#N/A</v>
      </c>
      <c r="AV146" s="518" t="e">
        <f ca="1">+IF(AND(ISNUMBER(OFFSET('Sanitation Data'!$I$6,0,10*ROW('Sanitation Data'!I140))),'Data Summary'!DK146="Yes"),OFFSET('Sanitation Data'!$I$6,0,10*ROW('Sanitation Data'!I140)),NA())</f>
        <v>#N/A</v>
      </c>
      <c r="AW146" s="518" t="e">
        <f ca="1">+IF(AND(ISNUMBER(OFFSET('Sanitation Data'!$I$10,0,10*ROW('Sanitation Data'!I140))),'Data Summary'!DL146="Yes"),OFFSET('Sanitation Data'!$I$10,0,10*ROW('Sanitation Data'!I140)),NA())</f>
        <v>#N/A</v>
      </c>
      <c r="AX146" s="518" t="e">
        <f ca="1">+IF(AND(ISNUMBER(OFFSET('Sanitation Data'!$I$11,0,10*ROW('Sanitation Data'!I140))),'Data Summary'!DM146="Yes"),OFFSET('Sanitation Data'!$I$11,0,10*ROW('Sanitation Data'!I140)),NA())</f>
        <v>#N/A</v>
      </c>
      <c r="AY146" s="518" t="e">
        <f ca="1">+IF(AND(ISNUMBER(OFFSET('Sanitation Data'!$I$12,0,10*ROW('Sanitation Data'!I140))),'Data Summary'!DN146="Yes"),OFFSET('Sanitation Data'!$I$12,0,10*ROW('Sanitation Data'!I140)),NA())</f>
        <v>#N/A</v>
      </c>
      <c r="AZ146" s="519" t="e">
        <f ca="1">+IF(AND(ISNUMBER(OFFSET('Hygiene Data'!$D$5,0,10*ROW('Hygiene Data'!D140))),'Data Summary'!DO146="Yes"),OFFSET('Hygiene Data'!$D$5,0,10*ROW('Hygiene Data'!D140)),NA())</f>
        <v>#N/A</v>
      </c>
      <c r="BA146" s="519" t="e">
        <f ca="1">+IF(AND(ISNUMBER(OFFSET('Hygiene Data'!$D$7,0,10*ROW('Hygiene Data'!D140))),'Data Summary'!DP146="Yes"),OFFSET('Hygiene Data'!$D$7,0,10*ROW('Hygiene Data'!D140)),NA())</f>
        <v>#N/A</v>
      </c>
      <c r="BB146" s="519" t="e">
        <f ca="1">+IF(AND(ISNUMBER(OFFSET('Hygiene Data'!$D$9,0,10*ROW('Hygiene Data'!D140))),'Data Summary'!DQ146="Yes"),OFFSET('Hygiene Data'!$D$9,0,10*ROW('Hygiene Data'!D140)),NA())</f>
        <v>#N/A</v>
      </c>
      <c r="BC146" s="519" t="e">
        <f ca="1">+IF(AND(ISNUMBER(OFFSET('Hygiene Data'!$E$5,0,10*ROW('Hygiene Data'!E140))),'Data Summary'!DR146="Yes"),OFFSET('Hygiene Data'!$E$5,0,10*ROW('Hygiene Data'!E140)),NA())</f>
        <v>#N/A</v>
      </c>
      <c r="BD146" s="519" t="e">
        <f ca="1">+IF(AND(ISNUMBER(OFFSET('Hygiene Data'!$E$7,0,10*ROW('Hygiene Data'!E140))),'Data Summary'!DS146="Yes"),OFFSET('Hygiene Data'!$E$7,0,10*ROW('Hygiene Data'!E140)),NA())</f>
        <v>#N/A</v>
      </c>
      <c r="BE146" s="519" t="e">
        <f ca="1">+IF(AND(ISNUMBER(OFFSET('Hygiene Data'!$E$9,0,10*ROW('Hygiene Data'!E140))),'Data Summary'!DT146="Yes"),OFFSET('Hygiene Data'!$E$9,0,10*ROW('Hygiene Data'!E140)),NA())</f>
        <v>#N/A</v>
      </c>
      <c r="BF146" s="519" t="e">
        <f ca="1">+IF(AND(ISNUMBER(OFFSET('Hygiene Data'!$F$5,0,10*ROW('Hygiene Data'!F140))),'Data Summary'!DU146="Yes"),OFFSET('Hygiene Data'!$F$5,0,10*ROW('Hygiene Data'!F140)),NA())</f>
        <v>#N/A</v>
      </c>
      <c r="BG146" s="519" t="e">
        <f ca="1">+IF(AND(ISNUMBER(OFFSET('Hygiene Data'!$F$7,0,10*ROW('Hygiene Data'!F140))),'Data Summary'!DV146="Yes"),OFFSET('Hygiene Data'!$F$7,0,10*ROW('Hygiene Data'!F140)),NA())</f>
        <v>#N/A</v>
      </c>
      <c r="BH146" s="519" t="e">
        <f ca="1">+IF(AND(ISNUMBER(OFFSET('Hygiene Data'!$F$9,0,10*ROW('Hygiene Data'!F140))),'Data Summary'!DW146="Yes"),OFFSET('Hygiene Data'!$F$9,0,10*ROW('Hygiene Data'!F140)),NA())</f>
        <v>#N/A</v>
      </c>
      <c r="BI146" s="519" t="e">
        <f ca="1">+IF(AND(ISNUMBER(OFFSET('Hygiene Data'!$G$5,0,10*ROW('Hygiene Data'!G140))),'Data Summary'!DX146="Yes"),OFFSET('Hygiene Data'!$G$5,0,10*ROW('Hygiene Data'!G140)),NA())</f>
        <v>#N/A</v>
      </c>
      <c r="BJ146" s="519" t="e">
        <f ca="1">+IF(AND(ISNUMBER(OFFSET('Hygiene Data'!$G$7,0,10*ROW('Hygiene Data'!G140))),'Data Summary'!DY146="Yes"),OFFSET('Hygiene Data'!$G$7,0,10*ROW('Hygiene Data'!G140)),NA())</f>
        <v>#N/A</v>
      </c>
      <c r="BK146" s="519" t="e">
        <f ca="1">+IF(AND(ISNUMBER(OFFSET('Hygiene Data'!$G$9,0,10*ROW('Hygiene Data'!G140))),'Data Summary'!DZ146="Yes"),OFFSET('Hygiene Data'!$G$9,0,10*ROW('Hygiene Data'!G140)),NA())</f>
        <v>#N/A</v>
      </c>
      <c r="BL146" s="519" t="e">
        <f ca="1">+IF(AND(ISNUMBER(OFFSET('Hygiene Data'!$H$5,0,10*ROW('Hygiene Data'!H140))),'Data Summary'!EA146="Yes"),OFFSET('Hygiene Data'!$H$5,0,10*ROW('Hygiene Data'!H140)),NA())</f>
        <v>#N/A</v>
      </c>
      <c r="BM146" s="519" t="e">
        <f ca="1">+IF(AND(ISNUMBER(OFFSET('Hygiene Data'!$H$7,0,10*ROW('Hygiene Data'!H140))),'Data Summary'!EB146="Yes"),OFFSET('Hygiene Data'!$H$7,0,10*ROW('Hygiene Data'!H140)),NA())</f>
        <v>#N/A</v>
      </c>
      <c r="BN146" s="519" t="e">
        <f ca="1">+IF(AND(ISNUMBER(OFFSET('Hygiene Data'!$H$9,0,10*ROW('Hygiene Data'!H140))),'Data Summary'!EC146="Yes"),OFFSET('Hygiene Data'!$H$9,0,10*ROW('Hygiene Data'!H140)),NA())</f>
        <v>#N/A</v>
      </c>
      <c r="BO146" s="519" t="e">
        <f ca="1">+IF(AND(ISNUMBER(OFFSET('Hygiene Data'!$I$5,0,10*ROW('Hygiene Data'!I140))),'Data Summary'!ED146="Yes"),OFFSET('Hygiene Data'!$I$5,0,10*ROW('Hygiene Data'!I140)),NA())</f>
        <v>#N/A</v>
      </c>
      <c r="BP146" s="519" t="e">
        <f ca="1">+IF(AND(ISNUMBER(OFFSET('Hygiene Data'!$I$7,0,10*ROW('Hygiene Data'!I140))),'Data Summary'!EE146="Yes"),OFFSET('Hygiene Data'!$I$7,0,10*ROW('Hygiene Data'!I140)),NA())</f>
        <v>#N/A</v>
      </c>
      <c r="BQ146" s="519" t="e">
        <f ca="1">+IF(AND(ISNUMBER(OFFSET('Hygiene Data'!$I$9,0,10*ROW('Hygiene Data'!I140))),'Data Summary'!EF146="Yes"),OFFSET('Hygiene Data'!$I$9,0,10*ROW('Hygiene Data'!I140)),NA())</f>
        <v>#N/A</v>
      </c>
    </row>
    <row r="147" spans="1:69" x14ac:dyDescent="0.25">
      <c r="A147" s="515" t="e">
        <f ca="1">+RIGHT('Data Summary'!A147,LEN('Data Summary'!A147)-9)</f>
        <v>#VALUE!</v>
      </c>
      <c r="B147" s="489" t="str">
        <f ca="1">+IF(ISTEXT('Data Summary'!B147),'Data Summary'!B147,"")</f>
        <v/>
      </c>
      <c r="C147" s="516" t="e">
        <f ca="1">+VALUE('Data Summary'!C147)</f>
        <v>#VALUE!</v>
      </c>
      <c r="D147" s="517" t="e">
        <f ca="1">+IF(AND(ISNUMBER(OFFSET('Water Data'!$D$4,0,10*ROW('Water Data'!D141))),'Data Summary'!BS147="Yes"),100-OFFSET('Water Data'!$D$4,0,10*ROW('Water Data'!D141)),NA())</f>
        <v>#N/A</v>
      </c>
      <c r="E147" s="517" t="e">
        <f ca="1">+IF(AND(ISNUMBER(OFFSET('Water Data'!$D$6,0,10*ROW('Water Data'!D141))),'Data Summary'!BT147="Yes"),OFFSET('Water Data'!$D$6,0,10*ROW('Water Data'!D141)),NA())</f>
        <v>#N/A</v>
      </c>
      <c r="F147" s="517" t="e">
        <f ca="1">+IF(AND(ISNUMBER(OFFSET('Water Data'!$D$9,0,10*ROW('Water Data'!D141))),'Data Summary'!BU147="Yes"),OFFSET('Water Data'!$D$9,0,10*ROW('Water Data'!D141)),NA())</f>
        <v>#N/A</v>
      </c>
      <c r="G147" s="517" t="e">
        <f ca="1">+IF(AND(ISNUMBER(OFFSET('Water Data'!$E$4,0,10*ROW('Water Data'!E141))),'Data Summary'!BV147="Yes"),100-OFFSET('Water Data'!$E$4,0,10*ROW('Water Data'!E141)),NA())</f>
        <v>#N/A</v>
      </c>
      <c r="H147" s="517" t="e">
        <f ca="1">+IF(AND(ISNUMBER(OFFSET('Water Data'!$E$6,0,10*ROW('Water Data'!E141))),'Data Summary'!BW147="Yes"),OFFSET('Water Data'!$E$6,0,10*ROW('Water Data'!E141)),NA())</f>
        <v>#N/A</v>
      </c>
      <c r="I147" s="517" t="e">
        <f ca="1">+IF(AND(ISNUMBER(OFFSET('Water Data'!$E$9,0,10*ROW('Water Data'!E141))),'Data Summary'!BX147="Yes"),OFFSET('Water Data'!$E$9,0,10*ROW('Water Data'!E141)),NA())</f>
        <v>#N/A</v>
      </c>
      <c r="J147" s="517" t="e">
        <f ca="1">+IF(AND(ISNUMBER(OFFSET('Water Data'!$F$4,0,10*ROW('Water Data'!F141))),'Data Summary'!BY147="Yes"),100-OFFSET('Water Data'!$F$4,0,10*ROW('Water Data'!F141)),NA())</f>
        <v>#N/A</v>
      </c>
      <c r="K147" s="517" t="e">
        <f ca="1">+IF(AND(ISNUMBER(OFFSET('Water Data'!$F$6,0,10*ROW('Water Data'!F141))),'Data Summary'!BZ147="Yes"),OFFSET('Water Data'!$F$6,0,10*ROW('Water Data'!F141)),NA())</f>
        <v>#N/A</v>
      </c>
      <c r="L147" s="517" t="e">
        <f ca="1">+IF(AND(ISNUMBER(OFFSET('Water Data'!$F$9,0,10*ROW('Water Data'!F141))),'Data Summary'!CA147="Yes"),OFFSET('Water Data'!$F$9,0,10*ROW('Water Data'!F141)),NA())</f>
        <v>#N/A</v>
      </c>
      <c r="M147" s="517" t="e">
        <f ca="1">+IF(AND(ISNUMBER(OFFSET('Water Data'!$G$4,0,10*ROW('Water Data'!G141))),'Data Summary'!CB147="Yes"),100-OFFSET('Water Data'!$G$4,0,10*ROW('Water Data'!G141)),NA())</f>
        <v>#N/A</v>
      </c>
      <c r="N147" s="517" t="e">
        <f ca="1">+IF(AND(ISNUMBER(OFFSET('Water Data'!$G$6,0,10*ROW('Water Data'!G141))),'Data Summary'!CC147="Yes"),OFFSET('Water Data'!$G$6,0,10*ROW('Water Data'!G141)),NA())</f>
        <v>#N/A</v>
      </c>
      <c r="O147" s="517" t="e">
        <f ca="1">+IF(AND(ISNUMBER(OFFSET('Water Data'!$G$9,0,10*ROW('Water Data'!G141))),'Data Summary'!CD147="Yes"),OFFSET('Water Data'!$G$9,0,10*ROW('Water Data'!G141)),NA())</f>
        <v>#N/A</v>
      </c>
      <c r="P147" s="517" t="e">
        <f ca="1">+IF(AND(ISNUMBER(OFFSET('Water Data'!$H$4,0,10*ROW('Water Data'!H141))),'Data Summary'!CE147="Yes"),100-OFFSET('Water Data'!$H$4,0,10*ROW('Water Data'!H141)),NA())</f>
        <v>#N/A</v>
      </c>
      <c r="Q147" s="517" t="e">
        <f ca="1">+IF(AND(ISNUMBER(OFFSET('Water Data'!$H$6,0,10*ROW('Water Data'!H141))),'Data Summary'!CF147="Yes"),OFFSET('Water Data'!$H$6,0,10*ROW('Water Data'!H141)),NA())</f>
        <v>#N/A</v>
      </c>
      <c r="R147" s="517" t="e">
        <f ca="1">+IF(AND(ISNUMBER(OFFSET('Water Data'!$H$9,0,10*ROW('Water Data'!H141))),'Data Summary'!CG147="Yes"),OFFSET('Water Data'!$H$9,0,10*ROW('Water Data'!H141)),NA())</f>
        <v>#N/A</v>
      </c>
      <c r="S147" s="517" t="e">
        <f ca="1">+IF(AND(ISNUMBER(OFFSET('Water Data'!$I$4,0,10*ROW('Water Data'!I141))),'Data Summary'!CH147="Yes"),100-OFFSET('Water Data'!$I$4,0,10*ROW('Water Data'!I141)),NA())</f>
        <v>#N/A</v>
      </c>
      <c r="T147" s="517" t="e">
        <f ca="1">+IF(AND(ISNUMBER(OFFSET('Water Data'!$I$6,0,10*ROW('Water Data'!I141))),'Data Summary'!CI147="Yes"),OFFSET('Water Data'!$I$6,0,10*ROW('Water Data'!I141)),NA())</f>
        <v>#N/A</v>
      </c>
      <c r="U147" s="517" t="e">
        <f ca="1">+IF(AND(ISNUMBER(OFFSET('Water Data'!$I$9,0,10*ROW('Water Data'!I141))),'Data Summary'!CJ147="Yes"),OFFSET('Water Data'!$I$9,0,10*ROW('Water Data'!I141)),NA())</f>
        <v>#N/A</v>
      </c>
      <c r="V147" s="518" t="e">
        <f ca="1">+IF(AND(ISNUMBER(OFFSET('Sanitation Data'!$D$4,0,10*ROW('Sanitation Data'!D141))),'Data Summary'!CK147="Yes"),100-OFFSET('Sanitation Data'!$D$4,0,10*ROW('Sanitation Data'!D141)),NA())</f>
        <v>#N/A</v>
      </c>
      <c r="W147" s="518" t="e">
        <f ca="1">+IF(AND(ISNUMBER(OFFSET('Sanitation Data'!$D$6,0,10*ROW('Sanitation Data'!D141))),'Data Summary'!CL147="Yes"),OFFSET('Sanitation Data'!$D$6,0,10*ROW('Sanitation Data'!D141)),NA())</f>
        <v>#N/A</v>
      </c>
      <c r="X147" s="518" t="e">
        <f ca="1">+IF(AND(ISNUMBER(OFFSET('Sanitation Data'!$D$10,0,10*ROW('Sanitation Data'!D141))),'Data Summary'!CM147="Yes"),OFFSET('Sanitation Data'!$D$10,0,10*ROW('Sanitation Data'!D141)),NA())</f>
        <v>#N/A</v>
      </c>
      <c r="Y147" s="518" t="e">
        <f ca="1">+IF(AND(ISNUMBER(OFFSET('Sanitation Data'!$D$11,0,10*ROW('Sanitation Data'!D141))),'Data Summary'!CN147="Yes"),OFFSET('Sanitation Data'!$D$11,0,10*ROW('Sanitation Data'!D141)),NA())</f>
        <v>#N/A</v>
      </c>
      <c r="Z147" s="518" t="e">
        <f ca="1">+IF(AND(ISNUMBER(OFFSET('Sanitation Data'!$D$12,0,10*ROW('Sanitation Data'!D141))),'Data Summary'!CO147="Yes"),OFFSET('Sanitation Data'!$D$12,0,10*ROW('Sanitation Data'!D141)),NA())</f>
        <v>#N/A</v>
      </c>
      <c r="AA147" s="518" t="e">
        <f ca="1">+IF(AND(ISNUMBER(OFFSET('Sanitation Data'!$E$4,0,10*ROW('Sanitation Data'!E141))),'Data Summary'!CP147="Yes"),100-OFFSET('Sanitation Data'!$E$4,0,10*ROW('Sanitation Data'!E141)),NA())</f>
        <v>#N/A</v>
      </c>
      <c r="AB147" s="518" t="e">
        <f ca="1">+IF(AND(ISNUMBER(OFFSET('Sanitation Data'!$E$6,0,10*ROW('Sanitation Data'!E141))),'Data Summary'!CQ147="Yes"),OFFSET('Sanitation Data'!$E$6,0,10*ROW('Sanitation Data'!E141)),NA())</f>
        <v>#N/A</v>
      </c>
      <c r="AC147" s="518" t="e">
        <f ca="1">+IF(AND(ISNUMBER(OFFSET('Sanitation Data'!$E$10,0,10*ROW('Sanitation Data'!E141))),'Data Summary'!CR147="Yes"),OFFSET('Sanitation Data'!$E$10,0,10*ROW('Sanitation Data'!E141)),NA())</f>
        <v>#N/A</v>
      </c>
      <c r="AD147" s="518" t="e">
        <f ca="1">+IF(AND(ISNUMBER(OFFSET('Sanitation Data'!$E$11,0,10*ROW('Sanitation Data'!E141))),'Data Summary'!CS147="Yes"),OFFSET('Sanitation Data'!$E$11,0,10*ROW('Sanitation Data'!E141)),NA())</f>
        <v>#N/A</v>
      </c>
      <c r="AE147" s="518" t="e">
        <f ca="1">+IF(AND(ISNUMBER(OFFSET('Sanitation Data'!$E$12,0,10*ROW('Sanitation Data'!E141))),'Data Summary'!CT147="Yes"),OFFSET('Sanitation Data'!$E$12,0,10*ROW('Sanitation Data'!E141)),NA())</f>
        <v>#N/A</v>
      </c>
      <c r="AF147" s="518" t="e">
        <f ca="1">+IF(AND(ISNUMBER(OFFSET('Sanitation Data'!$F$4,0,10*ROW('Sanitation Data'!F141))),'Data Summary'!CU147="Yes"),100-OFFSET('Sanitation Data'!$F$4,0,10*ROW('Sanitation Data'!F141)),NA())</f>
        <v>#N/A</v>
      </c>
      <c r="AG147" s="518" t="e">
        <f ca="1">+IF(AND(ISNUMBER(OFFSET('Sanitation Data'!$F$6,0,10*ROW('Sanitation Data'!F141))),'Data Summary'!CV147="Yes"),OFFSET('Sanitation Data'!$F$6,0,10*ROW('Sanitation Data'!F141)),NA())</f>
        <v>#N/A</v>
      </c>
      <c r="AH147" s="518" t="e">
        <f ca="1">+IF(AND(ISNUMBER(OFFSET('Sanitation Data'!$F$10,0,10*ROW('Sanitation Data'!F141))),'Data Summary'!CW147="Yes"),OFFSET('Sanitation Data'!$F$10,0,10*ROW('Sanitation Data'!F141)),NA())</f>
        <v>#N/A</v>
      </c>
      <c r="AI147" s="518" t="e">
        <f ca="1">+IF(AND(ISNUMBER(OFFSET('Sanitation Data'!$F$11,0,10*ROW('Sanitation Data'!F141))),'Data Summary'!CX147="Yes"),OFFSET('Sanitation Data'!$F$11,0,10*ROW('Sanitation Data'!F141)),NA())</f>
        <v>#N/A</v>
      </c>
      <c r="AJ147" s="518" t="e">
        <f ca="1">+IF(AND(ISNUMBER(OFFSET('Sanitation Data'!$F$12,0,10*ROW('Sanitation Data'!F141))),'Data Summary'!CY147="Yes"),OFFSET('Sanitation Data'!$F$12,0,10*ROW('Sanitation Data'!F141)),NA())</f>
        <v>#N/A</v>
      </c>
      <c r="AK147" s="518" t="e">
        <f ca="1">+IF(AND(ISNUMBER(OFFSET('Sanitation Data'!$G$4,0,10*ROW('Sanitation Data'!G141))),'Data Summary'!CZ147="Yes"),100-OFFSET('Sanitation Data'!$G$4,0,10*ROW('Sanitation Data'!G141)),NA())</f>
        <v>#N/A</v>
      </c>
      <c r="AL147" s="518" t="e">
        <f ca="1">+IF(AND(ISNUMBER(OFFSET('Sanitation Data'!$G$6,0,10*ROW('Sanitation Data'!G141))),'Data Summary'!DA147="Yes"),OFFSET('Sanitation Data'!$G$6,0,10*ROW('Sanitation Data'!G141)),NA())</f>
        <v>#N/A</v>
      </c>
      <c r="AM147" s="518" t="e">
        <f ca="1">+IF(AND(ISNUMBER(OFFSET('Sanitation Data'!$G$10,0,10*ROW('Sanitation Data'!G141))),'Data Summary'!DB147="Yes"),OFFSET('Sanitation Data'!$G$10,0,10*ROW('Sanitation Data'!G141)),NA())</f>
        <v>#N/A</v>
      </c>
      <c r="AN147" s="518" t="e">
        <f ca="1">+IF(AND(ISNUMBER(OFFSET('Sanitation Data'!$G$11,0,10*ROW('Sanitation Data'!G141))),'Data Summary'!DC147="Yes"),OFFSET('Sanitation Data'!$G$11,0,10*ROW('Sanitation Data'!G141)),NA())</f>
        <v>#N/A</v>
      </c>
      <c r="AO147" s="518" t="e">
        <f ca="1">+IF(AND(ISNUMBER(OFFSET('Sanitation Data'!$G$12,0,10*ROW('Sanitation Data'!G141))),'Data Summary'!DD147="Yes"),OFFSET('Sanitation Data'!$G$12,0,10*ROW('Sanitation Data'!G141)),NA())</f>
        <v>#N/A</v>
      </c>
      <c r="AP147" s="518" t="e">
        <f ca="1">+IF(AND(ISNUMBER(OFFSET('Sanitation Data'!$H$4,0,10*ROW('Sanitation Data'!H141))),'Data Summary'!DE147="Yes"),100-OFFSET('Sanitation Data'!$H$4,0,10*ROW('Sanitation Data'!H141)),NA())</f>
        <v>#N/A</v>
      </c>
      <c r="AQ147" s="518" t="e">
        <f ca="1">+IF(AND(ISNUMBER(OFFSET('Sanitation Data'!$H$6,0,10*ROW('Sanitation Data'!H141))),'Data Summary'!DF147="Yes"),OFFSET('Sanitation Data'!$H$6,0,10*ROW('Sanitation Data'!H141)),NA())</f>
        <v>#N/A</v>
      </c>
      <c r="AR147" s="518" t="e">
        <f ca="1">+IF(AND(ISNUMBER(OFFSET('Sanitation Data'!$H$10,0,10*ROW('Sanitation Data'!H141))),'Data Summary'!DG147="Yes"),OFFSET('Sanitation Data'!$H$10,0,10*ROW('Sanitation Data'!H141)),NA())</f>
        <v>#N/A</v>
      </c>
      <c r="AS147" s="518" t="e">
        <f ca="1">+IF(AND(ISNUMBER(OFFSET('Sanitation Data'!$H$11,0,10*ROW('Sanitation Data'!H141))),'Data Summary'!DH147="Yes"),OFFSET('Sanitation Data'!$H$11,0,10*ROW('Sanitation Data'!H141)),NA())</f>
        <v>#N/A</v>
      </c>
      <c r="AT147" s="518" t="e">
        <f ca="1">+IF(AND(ISNUMBER(OFFSET('Sanitation Data'!$H$12,0,10*ROW('Sanitation Data'!H141))),'Data Summary'!DI147="Yes"),OFFSET('Sanitation Data'!$H$12,0,10*ROW('Sanitation Data'!H141)),NA())</f>
        <v>#N/A</v>
      </c>
      <c r="AU147" s="518" t="e">
        <f ca="1">+IF(AND(ISNUMBER(OFFSET('Sanitation Data'!$I$4,0,10*ROW('Sanitation Data'!I141))),'Data Summary'!DJ147="Yes"),100-OFFSET('Sanitation Data'!$I$4,0,10*ROW('Sanitation Data'!I141)),NA())</f>
        <v>#N/A</v>
      </c>
      <c r="AV147" s="518" t="e">
        <f ca="1">+IF(AND(ISNUMBER(OFFSET('Sanitation Data'!$I$6,0,10*ROW('Sanitation Data'!I141))),'Data Summary'!DK147="Yes"),OFFSET('Sanitation Data'!$I$6,0,10*ROW('Sanitation Data'!I141)),NA())</f>
        <v>#N/A</v>
      </c>
      <c r="AW147" s="518" t="e">
        <f ca="1">+IF(AND(ISNUMBER(OFFSET('Sanitation Data'!$I$10,0,10*ROW('Sanitation Data'!I141))),'Data Summary'!DL147="Yes"),OFFSET('Sanitation Data'!$I$10,0,10*ROW('Sanitation Data'!I141)),NA())</f>
        <v>#N/A</v>
      </c>
      <c r="AX147" s="518" t="e">
        <f ca="1">+IF(AND(ISNUMBER(OFFSET('Sanitation Data'!$I$11,0,10*ROW('Sanitation Data'!I141))),'Data Summary'!DM147="Yes"),OFFSET('Sanitation Data'!$I$11,0,10*ROW('Sanitation Data'!I141)),NA())</f>
        <v>#N/A</v>
      </c>
      <c r="AY147" s="518" t="e">
        <f ca="1">+IF(AND(ISNUMBER(OFFSET('Sanitation Data'!$I$12,0,10*ROW('Sanitation Data'!I141))),'Data Summary'!DN147="Yes"),OFFSET('Sanitation Data'!$I$12,0,10*ROW('Sanitation Data'!I141)),NA())</f>
        <v>#N/A</v>
      </c>
      <c r="AZ147" s="519" t="e">
        <f ca="1">+IF(AND(ISNUMBER(OFFSET('Hygiene Data'!$D$5,0,10*ROW('Hygiene Data'!D141))),'Data Summary'!DO147="Yes"),OFFSET('Hygiene Data'!$D$5,0,10*ROW('Hygiene Data'!D141)),NA())</f>
        <v>#N/A</v>
      </c>
      <c r="BA147" s="519" t="e">
        <f ca="1">+IF(AND(ISNUMBER(OFFSET('Hygiene Data'!$D$7,0,10*ROW('Hygiene Data'!D141))),'Data Summary'!DP147="Yes"),OFFSET('Hygiene Data'!$D$7,0,10*ROW('Hygiene Data'!D141)),NA())</f>
        <v>#N/A</v>
      </c>
      <c r="BB147" s="519" t="e">
        <f ca="1">+IF(AND(ISNUMBER(OFFSET('Hygiene Data'!$D$9,0,10*ROW('Hygiene Data'!D141))),'Data Summary'!DQ147="Yes"),OFFSET('Hygiene Data'!$D$9,0,10*ROW('Hygiene Data'!D141)),NA())</f>
        <v>#N/A</v>
      </c>
      <c r="BC147" s="519" t="e">
        <f ca="1">+IF(AND(ISNUMBER(OFFSET('Hygiene Data'!$E$5,0,10*ROW('Hygiene Data'!E141))),'Data Summary'!DR147="Yes"),OFFSET('Hygiene Data'!$E$5,0,10*ROW('Hygiene Data'!E141)),NA())</f>
        <v>#N/A</v>
      </c>
      <c r="BD147" s="519" t="e">
        <f ca="1">+IF(AND(ISNUMBER(OFFSET('Hygiene Data'!$E$7,0,10*ROW('Hygiene Data'!E141))),'Data Summary'!DS147="Yes"),OFFSET('Hygiene Data'!$E$7,0,10*ROW('Hygiene Data'!E141)),NA())</f>
        <v>#N/A</v>
      </c>
      <c r="BE147" s="519" t="e">
        <f ca="1">+IF(AND(ISNUMBER(OFFSET('Hygiene Data'!$E$9,0,10*ROW('Hygiene Data'!E141))),'Data Summary'!DT147="Yes"),OFFSET('Hygiene Data'!$E$9,0,10*ROW('Hygiene Data'!E141)),NA())</f>
        <v>#N/A</v>
      </c>
      <c r="BF147" s="519" t="e">
        <f ca="1">+IF(AND(ISNUMBER(OFFSET('Hygiene Data'!$F$5,0,10*ROW('Hygiene Data'!F141))),'Data Summary'!DU147="Yes"),OFFSET('Hygiene Data'!$F$5,0,10*ROW('Hygiene Data'!F141)),NA())</f>
        <v>#N/A</v>
      </c>
      <c r="BG147" s="519" t="e">
        <f ca="1">+IF(AND(ISNUMBER(OFFSET('Hygiene Data'!$F$7,0,10*ROW('Hygiene Data'!F141))),'Data Summary'!DV147="Yes"),OFFSET('Hygiene Data'!$F$7,0,10*ROW('Hygiene Data'!F141)),NA())</f>
        <v>#N/A</v>
      </c>
      <c r="BH147" s="519" t="e">
        <f ca="1">+IF(AND(ISNUMBER(OFFSET('Hygiene Data'!$F$9,0,10*ROW('Hygiene Data'!F141))),'Data Summary'!DW147="Yes"),OFFSET('Hygiene Data'!$F$9,0,10*ROW('Hygiene Data'!F141)),NA())</f>
        <v>#N/A</v>
      </c>
      <c r="BI147" s="519" t="e">
        <f ca="1">+IF(AND(ISNUMBER(OFFSET('Hygiene Data'!$G$5,0,10*ROW('Hygiene Data'!G141))),'Data Summary'!DX147="Yes"),OFFSET('Hygiene Data'!$G$5,0,10*ROW('Hygiene Data'!G141)),NA())</f>
        <v>#N/A</v>
      </c>
      <c r="BJ147" s="519" t="e">
        <f ca="1">+IF(AND(ISNUMBER(OFFSET('Hygiene Data'!$G$7,0,10*ROW('Hygiene Data'!G141))),'Data Summary'!DY147="Yes"),OFFSET('Hygiene Data'!$G$7,0,10*ROW('Hygiene Data'!G141)),NA())</f>
        <v>#N/A</v>
      </c>
      <c r="BK147" s="519" t="e">
        <f ca="1">+IF(AND(ISNUMBER(OFFSET('Hygiene Data'!$G$9,0,10*ROW('Hygiene Data'!G141))),'Data Summary'!DZ147="Yes"),OFFSET('Hygiene Data'!$G$9,0,10*ROW('Hygiene Data'!G141)),NA())</f>
        <v>#N/A</v>
      </c>
      <c r="BL147" s="519" t="e">
        <f ca="1">+IF(AND(ISNUMBER(OFFSET('Hygiene Data'!$H$5,0,10*ROW('Hygiene Data'!H141))),'Data Summary'!EA147="Yes"),OFFSET('Hygiene Data'!$H$5,0,10*ROW('Hygiene Data'!H141)),NA())</f>
        <v>#N/A</v>
      </c>
      <c r="BM147" s="519" t="e">
        <f ca="1">+IF(AND(ISNUMBER(OFFSET('Hygiene Data'!$H$7,0,10*ROW('Hygiene Data'!H141))),'Data Summary'!EB147="Yes"),OFFSET('Hygiene Data'!$H$7,0,10*ROW('Hygiene Data'!H141)),NA())</f>
        <v>#N/A</v>
      </c>
      <c r="BN147" s="519" t="e">
        <f ca="1">+IF(AND(ISNUMBER(OFFSET('Hygiene Data'!$H$9,0,10*ROW('Hygiene Data'!H141))),'Data Summary'!EC147="Yes"),OFFSET('Hygiene Data'!$H$9,0,10*ROW('Hygiene Data'!H141)),NA())</f>
        <v>#N/A</v>
      </c>
      <c r="BO147" s="519" t="e">
        <f ca="1">+IF(AND(ISNUMBER(OFFSET('Hygiene Data'!$I$5,0,10*ROW('Hygiene Data'!I141))),'Data Summary'!ED147="Yes"),OFFSET('Hygiene Data'!$I$5,0,10*ROW('Hygiene Data'!I141)),NA())</f>
        <v>#N/A</v>
      </c>
      <c r="BP147" s="519" t="e">
        <f ca="1">+IF(AND(ISNUMBER(OFFSET('Hygiene Data'!$I$7,0,10*ROW('Hygiene Data'!I141))),'Data Summary'!EE147="Yes"),OFFSET('Hygiene Data'!$I$7,0,10*ROW('Hygiene Data'!I141)),NA())</f>
        <v>#N/A</v>
      </c>
      <c r="BQ147" s="519" t="e">
        <f ca="1">+IF(AND(ISNUMBER(OFFSET('Hygiene Data'!$I$9,0,10*ROW('Hygiene Data'!I141))),'Data Summary'!EF147="Yes"),OFFSET('Hygiene Data'!$I$9,0,10*ROW('Hygiene Data'!I141)),NA())</f>
        <v>#N/A</v>
      </c>
    </row>
    <row r="148" spans="1:69" x14ac:dyDescent="0.25">
      <c r="A148" s="515" t="e">
        <f ca="1">+RIGHT('Data Summary'!A148,LEN('Data Summary'!A148)-9)</f>
        <v>#VALUE!</v>
      </c>
      <c r="B148" s="489" t="str">
        <f ca="1">+IF(ISTEXT('Data Summary'!B148),'Data Summary'!B148,"")</f>
        <v/>
      </c>
      <c r="C148" s="516" t="e">
        <f ca="1">+VALUE('Data Summary'!C148)</f>
        <v>#VALUE!</v>
      </c>
      <c r="D148" s="517" t="e">
        <f ca="1">+IF(AND(ISNUMBER(OFFSET('Water Data'!$D$4,0,10*ROW('Water Data'!D142))),'Data Summary'!BS148="Yes"),100-OFFSET('Water Data'!$D$4,0,10*ROW('Water Data'!D142)),NA())</f>
        <v>#N/A</v>
      </c>
      <c r="E148" s="517" t="e">
        <f ca="1">+IF(AND(ISNUMBER(OFFSET('Water Data'!$D$6,0,10*ROW('Water Data'!D142))),'Data Summary'!BT148="Yes"),OFFSET('Water Data'!$D$6,0,10*ROW('Water Data'!D142)),NA())</f>
        <v>#N/A</v>
      </c>
      <c r="F148" s="517" t="e">
        <f ca="1">+IF(AND(ISNUMBER(OFFSET('Water Data'!$D$9,0,10*ROW('Water Data'!D142))),'Data Summary'!BU148="Yes"),OFFSET('Water Data'!$D$9,0,10*ROW('Water Data'!D142)),NA())</f>
        <v>#N/A</v>
      </c>
      <c r="G148" s="517" t="e">
        <f ca="1">+IF(AND(ISNUMBER(OFFSET('Water Data'!$E$4,0,10*ROW('Water Data'!E142))),'Data Summary'!BV148="Yes"),100-OFFSET('Water Data'!$E$4,0,10*ROW('Water Data'!E142)),NA())</f>
        <v>#N/A</v>
      </c>
      <c r="H148" s="517" t="e">
        <f ca="1">+IF(AND(ISNUMBER(OFFSET('Water Data'!$E$6,0,10*ROW('Water Data'!E142))),'Data Summary'!BW148="Yes"),OFFSET('Water Data'!$E$6,0,10*ROW('Water Data'!E142)),NA())</f>
        <v>#N/A</v>
      </c>
      <c r="I148" s="517" t="e">
        <f ca="1">+IF(AND(ISNUMBER(OFFSET('Water Data'!$E$9,0,10*ROW('Water Data'!E142))),'Data Summary'!BX148="Yes"),OFFSET('Water Data'!$E$9,0,10*ROW('Water Data'!E142)),NA())</f>
        <v>#N/A</v>
      </c>
      <c r="J148" s="517" t="e">
        <f ca="1">+IF(AND(ISNUMBER(OFFSET('Water Data'!$F$4,0,10*ROW('Water Data'!F142))),'Data Summary'!BY148="Yes"),100-OFFSET('Water Data'!$F$4,0,10*ROW('Water Data'!F142)),NA())</f>
        <v>#N/A</v>
      </c>
      <c r="K148" s="517" t="e">
        <f ca="1">+IF(AND(ISNUMBER(OFFSET('Water Data'!$F$6,0,10*ROW('Water Data'!F142))),'Data Summary'!BZ148="Yes"),OFFSET('Water Data'!$F$6,0,10*ROW('Water Data'!F142)),NA())</f>
        <v>#N/A</v>
      </c>
      <c r="L148" s="517" t="e">
        <f ca="1">+IF(AND(ISNUMBER(OFFSET('Water Data'!$F$9,0,10*ROW('Water Data'!F142))),'Data Summary'!CA148="Yes"),OFFSET('Water Data'!$F$9,0,10*ROW('Water Data'!F142)),NA())</f>
        <v>#N/A</v>
      </c>
      <c r="M148" s="517" t="e">
        <f ca="1">+IF(AND(ISNUMBER(OFFSET('Water Data'!$G$4,0,10*ROW('Water Data'!G142))),'Data Summary'!CB148="Yes"),100-OFFSET('Water Data'!$G$4,0,10*ROW('Water Data'!G142)),NA())</f>
        <v>#N/A</v>
      </c>
      <c r="N148" s="517" t="e">
        <f ca="1">+IF(AND(ISNUMBER(OFFSET('Water Data'!$G$6,0,10*ROW('Water Data'!G142))),'Data Summary'!CC148="Yes"),OFFSET('Water Data'!$G$6,0,10*ROW('Water Data'!G142)),NA())</f>
        <v>#N/A</v>
      </c>
      <c r="O148" s="517" t="e">
        <f ca="1">+IF(AND(ISNUMBER(OFFSET('Water Data'!$G$9,0,10*ROW('Water Data'!G142))),'Data Summary'!CD148="Yes"),OFFSET('Water Data'!$G$9,0,10*ROW('Water Data'!G142)),NA())</f>
        <v>#N/A</v>
      </c>
      <c r="P148" s="517" t="e">
        <f ca="1">+IF(AND(ISNUMBER(OFFSET('Water Data'!$H$4,0,10*ROW('Water Data'!H142))),'Data Summary'!CE148="Yes"),100-OFFSET('Water Data'!$H$4,0,10*ROW('Water Data'!H142)),NA())</f>
        <v>#N/A</v>
      </c>
      <c r="Q148" s="517" t="e">
        <f ca="1">+IF(AND(ISNUMBER(OFFSET('Water Data'!$H$6,0,10*ROW('Water Data'!H142))),'Data Summary'!CF148="Yes"),OFFSET('Water Data'!$H$6,0,10*ROW('Water Data'!H142)),NA())</f>
        <v>#N/A</v>
      </c>
      <c r="R148" s="517" t="e">
        <f ca="1">+IF(AND(ISNUMBER(OFFSET('Water Data'!$H$9,0,10*ROW('Water Data'!H142))),'Data Summary'!CG148="Yes"),OFFSET('Water Data'!$H$9,0,10*ROW('Water Data'!H142)),NA())</f>
        <v>#N/A</v>
      </c>
      <c r="S148" s="517" t="e">
        <f ca="1">+IF(AND(ISNUMBER(OFFSET('Water Data'!$I$4,0,10*ROW('Water Data'!I142))),'Data Summary'!CH148="Yes"),100-OFFSET('Water Data'!$I$4,0,10*ROW('Water Data'!I142)),NA())</f>
        <v>#N/A</v>
      </c>
      <c r="T148" s="517" t="e">
        <f ca="1">+IF(AND(ISNUMBER(OFFSET('Water Data'!$I$6,0,10*ROW('Water Data'!I142))),'Data Summary'!CI148="Yes"),OFFSET('Water Data'!$I$6,0,10*ROW('Water Data'!I142)),NA())</f>
        <v>#N/A</v>
      </c>
      <c r="U148" s="517" t="e">
        <f ca="1">+IF(AND(ISNUMBER(OFFSET('Water Data'!$I$9,0,10*ROW('Water Data'!I142))),'Data Summary'!CJ148="Yes"),OFFSET('Water Data'!$I$9,0,10*ROW('Water Data'!I142)),NA())</f>
        <v>#N/A</v>
      </c>
      <c r="V148" s="518" t="e">
        <f ca="1">+IF(AND(ISNUMBER(OFFSET('Sanitation Data'!$D$4,0,10*ROW('Sanitation Data'!D142))),'Data Summary'!CK148="Yes"),100-OFFSET('Sanitation Data'!$D$4,0,10*ROW('Sanitation Data'!D142)),NA())</f>
        <v>#N/A</v>
      </c>
      <c r="W148" s="518" t="e">
        <f ca="1">+IF(AND(ISNUMBER(OFFSET('Sanitation Data'!$D$6,0,10*ROW('Sanitation Data'!D142))),'Data Summary'!CL148="Yes"),OFFSET('Sanitation Data'!$D$6,0,10*ROW('Sanitation Data'!D142)),NA())</f>
        <v>#N/A</v>
      </c>
      <c r="X148" s="518" t="e">
        <f ca="1">+IF(AND(ISNUMBER(OFFSET('Sanitation Data'!$D$10,0,10*ROW('Sanitation Data'!D142))),'Data Summary'!CM148="Yes"),OFFSET('Sanitation Data'!$D$10,0,10*ROW('Sanitation Data'!D142)),NA())</f>
        <v>#N/A</v>
      </c>
      <c r="Y148" s="518" t="e">
        <f ca="1">+IF(AND(ISNUMBER(OFFSET('Sanitation Data'!$D$11,0,10*ROW('Sanitation Data'!D142))),'Data Summary'!CN148="Yes"),OFFSET('Sanitation Data'!$D$11,0,10*ROW('Sanitation Data'!D142)),NA())</f>
        <v>#N/A</v>
      </c>
      <c r="Z148" s="518" t="e">
        <f ca="1">+IF(AND(ISNUMBER(OFFSET('Sanitation Data'!$D$12,0,10*ROW('Sanitation Data'!D142))),'Data Summary'!CO148="Yes"),OFFSET('Sanitation Data'!$D$12,0,10*ROW('Sanitation Data'!D142)),NA())</f>
        <v>#N/A</v>
      </c>
      <c r="AA148" s="518" t="e">
        <f ca="1">+IF(AND(ISNUMBER(OFFSET('Sanitation Data'!$E$4,0,10*ROW('Sanitation Data'!E142))),'Data Summary'!CP148="Yes"),100-OFFSET('Sanitation Data'!$E$4,0,10*ROW('Sanitation Data'!E142)),NA())</f>
        <v>#N/A</v>
      </c>
      <c r="AB148" s="518" t="e">
        <f ca="1">+IF(AND(ISNUMBER(OFFSET('Sanitation Data'!$E$6,0,10*ROW('Sanitation Data'!E142))),'Data Summary'!CQ148="Yes"),OFFSET('Sanitation Data'!$E$6,0,10*ROW('Sanitation Data'!E142)),NA())</f>
        <v>#N/A</v>
      </c>
      <c r="AC148" s="518" t="e">
        <f ca="1">+IF(AND(ISNUMBER(OFFSET('Sanitation Data'!$E$10,0,10*ROW('Sanitation Data'!E142))),'Data Summary'!CR148="Yes"),OFFSET('Sanitation Data'!$E$10,0,10*ROW('Sanitation Data'!E142)),NA())</f>
        <v>#N/A</v>
      </c>
      <c r="AD148" s="518" t="e">
        <f ca="1">+IF(AND(ISNUMBER(OFFSET('Sanitation Data'!$E$11,0,10*ROW('Sanitation Data'!E142))),'Data Summary'!CS148="Yes"),OFFSET('Sanitation Data'!$E$11,0,10*ROW('Sanitation Data'!E142)),NA())</f>
        <v>#N/A</v>
      </c>
      <c r="AE148" s="518" t="e">
        <f ca="1">+IF(AND(ISNUMBER(OFFSET('Sanitation Data'!$E$12,0,10*ROW('Sanitation Data'!E142))),'Data Summary'!CT148="Yes"),OFFSET('Sanitation Data'!$E$12,0,10*ROW('Sanitation Data'!E142)),NA())</f>
        <v>#N/A</v>
      </c>
      <c r="AF148" s="518" t="e">
        <f ca="1">+IF(AND(ISNUMBER(OFFSET('Sanitation Data'!$F$4,0,10*ROW('Sanitation Data'!F142))),'Data Summary'!CU148="Yes"),100-OFFSET('Sanitation Data'!$F$4,0,10*ROW('Sanitation Data'!F142)),NA())</f>
        <v>#N/A</v>
      </c>
      <c r="AG148" s="518" t="e">
        <f ca="1">+IF(AND(ISNUMBER(OFFSET('Sanitation Data'!$F$6,0,10*ROW('Sanitation Data'!F142))),'Data Summary'!CV148="Yes"),OFFSET('Sanitation Data'!$F$6,0,10*ROW('Sanitation Data'!F142)),NA())</f>
        <v>#N/A</v>
      </c>
      <c r="AH148" s="518" t="e">
        <f ca="1">+IF(AND(ISNUMBER(OFFSET('Sanitation Data'!$F$10,0,10*ROW('Sanitation Data'!F142))),'Data Summary'!CW148="Yes"),OFFSET('Sanitation Data'!$F$10,0,10*ROW('Sanitation Data'!F142)),NA())</f>
        <v>#N/A</v>
      </c>
      <c r="AI148" s="518" t="e">
        <f ca="1">+IF(AND(ISNUMBER(OFFSET('Sanitation Data'!$F$11,0,10*ROW('Sanitation Data'!F142))),'Data Summary'!CX148="Yes"),OFFSET('Sanitation Data'!$F$11,0,10*ROW('Sanitation Data'!F142)),NA())</f>
        <v>#N/A</v>
      </c>
      <c r="AJ148" s="518" t="e">
        <f ca="1">+IF(AND(ISNUMBER(OFFSET('Sanitation Data'!$F$12,0,10*ROW('Sanitation Data'!F142))),'Data Summary'!CY148="Yes"),OFFSET('Sanitation Data'!$F$12,0,10*ROW('Sanitation Data'!F142)),NA())</f>
        <v>#N/A</v>
      </c>
      <c r="AK148" s="518" t="e">
        <f ca="1">+IF(AND(ISNUMBER(OFFSET('Sanitation Data'!$G$4,0,10*ROW('Sanitation Data'!G142))),'Data Summary'!CZ148="Yes"),100-OFFSET('Sanitation Data'!$G$4,0,10*ROW('Sanitation Data'!G142)),NA())</f>
        <v>#N/A</v>
      </c>
      <c r="AL148" s="518" t="e">
        <f ca="1">+IF(AND(ISNUMBER(OFFSET('Sanitation Data'!$G$6,0,10*ROW('Sanitation Data'!G142))),'Data Summary'!DA148="Yes"),OFFSET('Sanitation Data'!$G$6,0,10*ROW('Sanitation Data'!G142)),NA())</f>
        <v>#N/A</v>
      </c>
      <c r="AM148" s="518" t="e">
        <f ca="1">+IF(AND(ISNUMBER(OFFSET('Sanitation Data'!$G$10,0,10*ROW('Sanitation Data'!G142))),'Data Summary'!DB148="Yes"),OFFSET('Sanitation Data'!$G$10,0,10*ROW('Sanitation Data'!G142)),NA())</f>
        <v>#N/A</v>
      </c>
      <c r="AN148" s="518" t="e">
        <f ca="1">+IF(AND(ISNUMBER(OFFSET('Sanitation Data'!$G$11,0,10*ROW('Sanitation Data'!G142))),'Data Summary'!DC148="Yes"),OFFSET('Sanitation Data'!$G$11,0,10*ROW('Sanitation Data'!G142)),NA())</f>
        <v>#N/A</v>
      </c>
      <c r="AO148" s="518" t="e">
        <f ca="1">+IF(AND(ISNUMBER(OFFSET('Sanitation Data'!$G$12,0,10*ROW('Sanitation Data'!G142))),'Data Summary'!DD148="Yes"),OFFSET('Sanitation Data'!$G$12,0,10*ROW('Sanitation Data'!G142)),NA())</f>
        <v>#N/A</v>
      </c>
      <c r="AP148" s="518" t="e">
        <f ca="1">+IF(AND(ISNUMBER(OFFSET('Sanitation Data'!$H$4,0,10*ROW('Sanitation Data'!H142))),'Data Summary'!DE148="Yes"),100-OFFSET('Sanitation Data'!$H$4,0,10*ROW('Sanitation Data'!H142)),NA())</f>
        <v>#N/A</v>
      </c>
      <c r="AQ148" s="518" t="e">
        <f ca="1">+IF(AND(ISNUMBER(OFFSET('Sanitation Data'!$H$6,0,10*ROW('Sanitation Data'!H142))),'Data Summary'!DF148="Yes"),OFFSET('Sanitation Data'!$H$6,0,10*ROW('Sanitation Data'!H142)),NA())</f>
        <v>#N/A</v>
      </c>
      <c r="AR148" s="518" t="e">
        <f ca="1">+IF(AND(ISNUMBER(OFFSET('Sanitation Data'!$H$10,0,10*ROW('Sanitation Data'!H142))),'Data Summary'!DG148="Yes"),OFFSET('Sanitation Data'!$H$10,0,10*ROW('Sanitation Data'!H142)),NA())</f>
        <v>#N/A</v>
      </c>
      <c r="AS148" s="518" t="e">
        <f ca="1">+IF(AND(ISNUMBER(OFFSET('Sanitation Data'!$H$11,0,10*ROW('Sanitation Data'!H142))),'Data Summary'!DH148="Yes"),OFFSET('Sanitation Data'!$H$11,0,10*ROW('Sanitation Data'!H142)),NA())</f>
        <v>#N/A</v>
      </c>
      <c r="AT148" s="518" t="e">
        <f ca="1">+IF(AND(ISNUMBER(OFFSET('Sanitation Data'!$H$12,0,10*ROW('Sanitation Data'!H142))),'Data Summary'!DI148="Yes"),OFFSET('Sanitation Data'!$H$12,0,10*ROW('Sanitation Data'!H142)),NA())</f>
        <v>#N/A</v>
      </c>
      <c r="AU148" s="518" t="e">
        <f ca="1">+IF(AND(ISNUMBER(OFFSET('Sanitation Data'!$I$4,0,10*ROW('Sanitation Data'!I142))),'Data Summary'!DJ148="Yes"),100-OFFSET('Sanitation Data'!$I$4,0,10*ROW('Sanitation Data'!I142)),NA())</f>
        <v>#N/A</v>
      </c>
      <c r="AV148" s="518" t="e">
        <f ca="1">+IF(AND(ISNUMBER(OFFSET('Sanitation Data'!$I$6,0,10*ROW('Sanitation Data'!I142))),'Data Summary'!DK148="Yes"),OFFSET('Sanitation Data'!$I$6,0,10*ROW('Sanitation Data'!I142)),NA())</f>
        <v>#N/A</v>
      </c>
      <c r="AW148" s="518" t="e">
        <f ca="1">+IF(AND(ISNUMBER(OFFSET('Sanitation Data'!$I$10,0,10*ROW('Sanitation Data'!I142))),'Data Summary'!DL148="Yes"),OFFSET('Sanitation Data'!$I$10,0,10*ROW('Sanitation Data'!I142)),NA())</f>
        <v>#N/A</v>
      </c>
      <c r="AX148" s="518" t="e">
        <f ca="1">+IF(AND(ISNUMBER(OFFSET('Sanitation Data'!$I$11,0,10*ROW('Sanitation Data'!I142))),'Data Summary'!DM148="Yes"),OFFSET('Sanitation Data'!$I$11,0,10*ROW('Sanitation Data'!I142)),NA())</f>
        <v>#N/A</v>
      </c>
      <c r="AY148" s="518" t="e">
        <f ca="1">+IF(AND(ISNUMBER(OFFSET('Sanitation Data'!$I$12,0,10*ROW('Sanitation Data'!I142))),'Data Summary'!DN148="Yes"),OFFSET('Sanitation Data'!$I$12,0,10*ROW('Sanitation Data'!I142)),NA())</f>
        <v>#N/A</v>
      </c>
      <c r="AZ148" s="519" t="e">
        <f ca="1">+IF(AND(ISNUMBER(OFFSET('Hygiene Data'!$D$5,0,10*ROW('Hygiene Data'!D142))),'Data Summary'!DO148="Yes"),OFFSET('Hygiene Data'!$D$5,0,10*ROW('Hygiene Data'!D142)),NA())</f>
        <v>#N/A</v>
      </c>
      <c r="BA148" s="519" t="e">
        <f ca="1">+IF(AND(ISNUMBER(OFFSET('Hygiene Data'!$D$7,0,10*ROW('Hygiene Data'!D142))),'Data Summary'!DP148="Yes"),OFFSET('Hygiene Data'!$D$7,0,10*ROW('Hygiene Data'!D142)),NA())</f>
        <v>#N/A</v>
      </c>
      <c r="BB148" s="519" t="e">
        <f ca="1">+IF(AND(ISNUMBER(OFFSET('Hygiene Data'!$D$9,0,10*ROW('Hygiene Data'!D142))),'Data Summary'!DQ148="Yes"),OFFSET('Hygiene Data'!$D$9,0,10*ROW('Hygiene Data'!D142)),NA())</f>
        <v>#N/A</v>
      </c>
      <c r="BC148" s="519" t="e">
        <f ca="1">+IF(AND(ISNUMBER(OFFSET('Hygiene Data'!$E$5,0,10*ROW('Hygiene Data'!E142))),'Data Summary'!DR148="Yes"),OFFSET('Hygiene Data'!$E$5,0,10*ROW('Hygiene Data'!E142)),NA())</f>
        <v>#N/A</v>
      </c>
      <c r="BD148" s="519" t="e">
        <f ca="1">+IF(AND(ISNUMBER(OFFSET('Hygiene Data'!$E$7,0,10*ROW('Hygiene Data'!E142))),'Data Summary'!DS148="Yes"),OFFSET('Hygiene Data'!$E$7,0,10*ROW('Hygiene Data'!E142)),NA())</f>
        <v>#N/A</v>
      </c>
      <c r="BE148" s="519" t="e">
        <f ca="1">+IF(AND(ISNUMBER(OFFSET('Hygiene Data'!$E$9,0,10*ROW('Hygiene Data'!E142))),'Data Summary'!DT148="Yes"),OFFSET('Hygiene Data'!$E$9,0,10*ROW('Hygiene Data'!E142)),NA())</f>
        <v>#N/A</v>
      </c>
      <c r="BF148" s="519" t="e">
        <f ca="1">+IF(AND(ISNUMBER(OFFSET('Hygiene Data'!$F$5,0,10*ROW('Hygiene Data'!F142))),'Data Summary'!DU148="Yes"),OFFSET('Hygiene Data'!$F$5,0,10*ROW('Hygiene Data'!F142)),NA())</f>
        <v>#N/A</v>
      </c>
      <c r="BG148" s="519" t="e">
        <f ca="1">+IF(AND(ISNUMBER(OFFSET('Hygiene Data'!$F$7,0,10*ROW('Hygiene Data'!F142))),'Data Summary'!DV148="Yes"),OFFSET('Hygiene Data'!$F$7,0,10*ROW('Hygiene Data'!F142)),NA())</f>
        <v>#N/A</v>
      </c>
      <c r="BH148" s="519" t="e">
        <f ca="1">+IF(AND(ISNUMBER(OFFSET('Hygiene Data'!$F$9,0,10*ROW('Hygiene Data'!F142))),'Data Summary'!DW148="Yes"),OFFSET('Hygiene Data'!$F$9,0,10*ROW('Hygiene Data'!F142)),NA())</f>
        <v>#N/A</v>
      </c>
      <c r="BI148" s="519" t="e">
        <f ca="1">+IF(AND(ISNUMBER(OFFSET('Hygiene Data'!$G$5,0,10*ROW('Hygiene Data'!G142))),'Data Summary'!DX148="Yes"),OFFSET('Hygiene Data'!$G$5,0,10*ROW('Hygiene Data'!G142)),NA())</f>
        <v>#N/A</v>
      </c>
      <c r="BJ148" s="519" t="e">
        <f ca="1">+IF(AND(ISNUMBER(OFFSET('Hygiene Data'!$G$7,0,10*ROW('Hygiene Data'!G142))),'Data Summary'!DY148="Yes"),OFFSET('Hygiene Data'!$G$7,0,10*ROW('Hygiene Data'!G142)),NA())</f>
        <v>#N/A</v>
      </c>
      <c r="BK148" s="519" t="e">
        <f ca="1">+IF(AND(ISNUMBER(OFFSET('Hygiene Data'!$G$9,0,10*ROW('Hygiene Data'!G142))),'Data Summary'!DZ148="Yes"),OFFSET('Hygiene Data'!$G$9,0,10*ROW('Hygiene Data'!G142)),NA())</f>
        <v>#N/A</v>
      </c>
      <c r="BL148" s="519" t="e">
        <f ca="1">+IF(AND(ISNUMBER(OFFSET('Hygiene Data'!$H$5,0,10*ROW('Hygiene Data'!H142))),'Data Summary'!EA148="Yes"),OFFSET('Hygiene Data'!$H$5,0,10*ROW('Hygiene Data'!H142)),NA())</f>
        <v>#N/A</v>
      </c>
      <c r="BM148" s="519" t="e">
        <f ca="1">+IF(AND(ISNUMBER(OFFSET('Hygiene Data'!$H$7,0,10*ROW('Hygiene Data'!H142))),'Data Summary'!EB148="Yes"),OFFSET('Hygiene Data'!$H$7,0,10*ROW('Hygiene Data'!H142)),NA())</f>
        <v>#N/A</v>
      </c>
      <c r="BN148" s="519" t="e">
        <f ca="1">+IF(AND(ISNUMBER(OFFSET('Hygiene Data'!$H$9,0,10*ROW('Hygiene Data'!H142))),'Data Summary'!EC148="Yes"),OFFSET('Hygiene Data'!$H$9,0,10*ROW('Hygiene Data'!H142)),NA())</f>
        <v>#N/A</v>
      </c>
      <c r="BO148" s="519" t="e">
        <f ca="1">+IF(AND(ISNUMBER(OFFSET('Hygiene Data'!$I$5,0,10*ROW('Hygiene Data'!I142))),'Data Summary'!ED148="Yes"),OFFSET('Hygiene Data'!$I$5,0,10*ROW('Hygiene Data'!I142)),NA())</f>
        <v>#N/A</v>
      </c>
      <c r="BP148" s="519" t="e">
        <f ca="1">+IF(AND(ISNUMBER(OFFSET('Hygiene Data'!$I$7,0,10*ROW('Hygiene Data'!I142))),'Data Summary'!EE148="Yes"),OFFSET('Hygiene Data'!$I$7,0,10*ROW('Hygiene Data'!I142)),NA())</f>
        <v>#N/A</v>
      </c>
      <c r="BQ148" s="519" t="e">
        <f ca="1">+IF(AND(ISNUMBER(OFFSET('Hygiene Data'!$I$9,0,10*ROW('Hygiene Data'!I142))),'Data Summary'!EF148="Yes"),OFFSET('Hygiene Data'!$I$9,0,10*ROW('Hygiene Data'!I142)),NA())</f>
        <v>#N/A</v>
      </c>
    </row>
    <row r="149" spans="1:69" x14ac:dyDescent="0.25">
      <c r="A149" s="515" t="e">
        <f ca="1">+RIGHT('Data Summary'!A149,LEN('Data Summary'!A149)-9)</f>
        <v>#VALUE!</v>
      </c>
      <c r="B149" s="489" t="str">
        <f ca="1">+IF(ISTEXT('Data Summary'!B149),'Data Summary'!B149,"")</f>
        <v/>
      </c>
      <c r="C149" s="516" t="e">
        <f ca="1">+VALUE('Data Summary'!C149)</f>
        <v>#VALUE!</v>
      </c>
      <c r="D149" s="517" t="e">
        <f ca="1">+IF(AND(ISNUMBER(OFFSET('Water Data'!$D$4,0,10*ROW('Water Data'!D143))),'Data Summary'!BS149="Yes"),100-OFFSET('Water Data'!$D$4,0,10*ROW('Water Data'!D143)),NA())</f>
        <v>#N/A</v>
      </c>
      <c r="E149" s="517" t="e">
        <f ca="1">+IF(AND(ISNUMBER(OFFSET('Water Data'!$D$6,0,10*ROW('Water Data'!D143))),'Data Summary'!BT149="Yes"),OFFSET('Water Data'!$D$6,0,10*ROW('Water Data'!D143)),NA())</f>
        <v>#N/A</v>
      </c>
      <c r="F149" s="517" t="e">
        <f ca="1">+IF(AND(ISNUMBER(OFFSET('Water Data'!$D$9,0,10*ROW('Water Data'!D143))),'Data Summary'!BU149="Yes"),OFFSET('Water Data'!$D$9,0,10*ROW('Water Data'!D143)),NA())</f>
        <v>#N/A</v>
      </c>
      <c r="G149" s="517" t="e">
        <f ca="1">+IF(AND(ISNUMBER(OFFSET('Water Data'!$E$4,0,10*ROW('Water Data'!E143))),'Data Summary'!BV149="Yes"),100-OFFSET('Water Data'!$E$4,0,10*ROW('Water Data'!E143)),NA())</f>
        <v>#N/A</v>
      </c>
      <c r="H149" s="517" t="e">
        <f ca="1">+IF(AND(ISNUMBER(OFFSET('Water Data'!$E$6,0,10*ROW('Water Data'!E143))),'Data Summary'!BW149="Yes"),OFFSET('Water Data'!$E$6,0,10*ROW('Water Data'!E143)),NA())</f>
        <v>#N/A</v>
      </c>
      <c r="I149" s="517" t="e">
        <f ca="1">+IF(AND(ISNUMBER(OFFSET('Water Data'!$E$9,0,10*ROW('Water Data'!E143))),'Data Summary'!BX149="Yes"),OFFSET('Water Data'!$E$9,0,10*ROW('Water Data'!E143)),NA())</f>
        <v>#N/A</v>
      </c>
      <c r="J149" s="517" t="e">
        <f ca="1">+IF(AND(ISNUMBER(OFFSET('Water Data'!$F$4,0,10*ROW('Water Data'!F143))),'Data Summary'!BY149="Yes"),100-OFFSET('Water Data'!$F$4,0,10*ROW('Water Data'!F143)),NA())</f>
        <v>#N/A</v>
      </c>
      <c r="K149" s="517" t="e">
        <f ca="1">+IF(AND(ISNUMBER(OFFSET('Water Data'!$F$6,0,10*ROW('Water Data'!F143))),'Data Summary'!BZ149="Yes"),OFFSET('Water Data'!$F$6,0,10*ROW('Water Data'!F143)),NA())</f>
        <v>#N/A</v>
      </c>
      <c r="L149" s="517" t="e">
        <f ca="1">+IF(AND(ISNUMBER(OFFSET('Water Data'!$F$9,0,10*ROW('Water Data'!F143))),'Data Summary'!CA149="Yes"),OFFSET('Water Data'!$F$9,0,10*ROW('Water Data'!F143)),NA())</f>
        <v>#N/A</v>
      </c>
      <c r="M149" s="517" t="e">
        <f ca="1">+IF(AND(ISNUMBER(OFFSET('Water Data'!$G$4,0,10*ROW('Water Data'!G143))),'Data Summary'!CB149="Yes"),100-OFFSET('Water Data'!$G$4,0,10*ROW('Water Data'!G143)),NA())</f>
        <v>#N/A</v>
      </c>
      <c r="N149" s="517" t="e">
        <f ca="1">+IF(AND(ISNUMBER(OFFSET('Water Data'!$G$6,0,10*ROW('Water Data'!G143))),'Data Summary'!CC149="Yes"),OFFSET('Water Data'!$G$6,0,10*ROW('Water Data'!G143)),NA())</f>
        <v>#N/A</v>
      </c>
      <c r="O149" s="517" t="e">
        <f ca="1">+IF(AND(ISNUMBER(OFFSET('Water Data'!$G$9,0,10*ROW('Water Data'!G143))),'Data Summary'!CD149="Yes"),OFFSET('Water Data'!$G$9,0,10*ROW('Water Data'!G143)),NA())</f>
        <v>#N/A</v>
      </c>
      <c r="P149" s="517" t="e">
        <f ca="1">+IF(AND(ISNUMBER(OFFSET('Water Data'!$H$4,0,10*ROW('Water Data'!H143))),'Data Summary'!CE149="Yes"),100-OFFSET('Water Data'!$H$4,0,10*ROW('Water Data'!H143)),NA())</f>
        <v>#N/A</v>
      </c>
      <c r="Q149" s="517" t="e">
        <f ca="1">+IF(AND(ISNUMBER(OFFSET('Water Data'!$H$6,0,10*ROW('Water Data'!H143))),'Data Summary'!CF149="Yes"),OFFSET('Water Data'!$H$6,0,10*ROW('Water Data'!H143)),NA())</f>
        <v>#N/A</v>
      </c>
      <c r="R149" s="517" t="e">
        <f ca="1">+IF(AND(ISNUMBER(OFFSET('Water Data'!$H$9,0,10*ROW('Water Data'!H143))),'Data Summary'!CG149="Yes"),OFFSET('Water Data'!$H$9,0,10*ROW('Water Data'!H143)),NA())</f>
        <v>#N/A</v>
      </c>
      <c r="S149" s="517" t="e">
        <f ca="1">+IF(AND(ISNUMBER(OFFSET('Water Data'!$I$4,0,10*ROW('Water Data'!I143))),'Data Summary'!CH149="Yes"),100-OFFSET('Water Data'!$I$4,0,10*ROW('Water Data'!I143)),NA())</f>
        <v>#N/A</v>
      </c>
      <c r="T149" s="517" t="e">
        <f ca="1">+IF(AND(ISNUMBER(OFFSET('Water Data'!$I$6,0,10*ROW('Water Data'!I143))),'Data Summary'!CI149="Yes"),OFFSET('Water Data'!$I$6,0,10*ROW('Water Data'!I143)),NA())</f>
        <v>#N/A</v>
      </c>
      <c r="U149" s="517" t="e">
        <f ca="1">+IF(AND(ISNUMBER(OFFSET('Water Data'!$I$9,0,10*ROW('Water Data'!I143))),'Data Summary'!CJ149="Yes"),OFFSET('Water Data'!$I$9,0,10*ROW('Water Data'!I143)),NA())</f>
        <v>#N/A</v>
      </c>
      <c r="V149" s="518" t="e">
        <f ca="1">+IF(AND(ISNUMBER(OFFSET('Sanitation Data'!$D$4,0,10*ROW('Sanitation Data'!D143))),'Data Summary'!CK149="Yes"),100-OFFSET('Sanitation Data'!$D$4,0,10*ROW('Sanitation Data'!D143)),NA())</f>
        <v>#N/A</v>
      </c>
      <c r="W149" s="518" t="e">
        <f ca="1">+IF(AND(ISNUMBER(OFFSET('Sanitation Data'!$D$6,0,10*ROW('Sanitation Data'!D143))),'Data Summary'!CL149="Yes"),OFFSET('Sanitation Data'!$D$6,0,10*ROW('Sanitation Data'!D143)),NA())</f>
        <v>#N/A</v>
      </c>
      <c r="X149" s="518" t="e">
        <f ca="1">+IF(AND(ISNUMBER(OFFSET('Sanitation Data'!$D$10,0,10*ROW('Sanitation Data'!D143))),'Data Summary'!CM149="Yes"),OFFSET('Sanitation Data'!$D$10,0,10*ROW('Sanitation Data'!D143)),NA())</f>
        <v>#N/A</v>
      </c>
      <c r="Y149" s="518" t="e">
        <f ca="1">+IF(AND(ISNUMBER(OFFSET('Sanitation Data'!$D$11,0,10*ROW('Sanitation Data'!D143))),'Data Summary'!CN149="Yes"),OFFSET('Sanitation Data'!$D$11,0,10*ROW('Sanitation Data'!D143)),NA())</f>
        <v>#N/A</v>
      </c>
      <c r="Z149" s="518" t="e">
        <f ca="1">+IF(AND(ISNUMBER(OFFSET('Sanitation Data'!$D$12,0,10*ROW('Sanitation Data'!D143))),'Data Summary'!CO149="Yes"),OFFSET('Sanitation Data'!$D$12,0,10*ROW('Sanitation Data'!D143)),NA())</f>
        <v>#N/A</v>
      </c>
      <c r="AA149" s="518" t="e">
        <f ca="1">+IF(AND(ISNUMBER(OFFSET('Sanitation Data'!$E$4,0,10*ROW('Sanitation Data'!E143))),'Data Summary'!CP149="Yes"),100-OFFSET('Sanitation Data'!$E$4,0,10*ROW('Sanitation Data'!E143)),NA())</f>
        <v>#N/A</v>
      </c>
      <c r="AB149" s="518" t="e">
        <f ca="1">+IF(AND(ISNUMBER(OFFSET('Sanitation Data'!$E$6,0,10*ROW('Sanitation Data'!E143))),'Data Summary'!CQ149="Yes"),OFFSET('Sanitation Data'!$E$6,0,10*ROW('Sanitation Data'!E143)),NA())</f>
        <v>#N/A</v>
      </c>
      <c r="AC149" s="518" t="e">
        <f ca="1">+IF(AND(ISNUMBER(OFFSET('Sanitation Data'!$E$10,0,10*ROW('Sanitation Data'!E143))),'Data Summary'!CR149="Yes"),OFFSET('Sanitation Data'!$E$10,0,10*ROW('Sanitation Data'!E143)),NA())</f>
        <v>#N/A</v>
      </c>
      <c r="AD149" s="518" t="e">
        <f ca="1">+IF(AND(ISNUMBER(OFFSET('Sanitation Data'!$E$11,0,10*ROW('Sanitation Data'!E143))),'Data Summary'!CS149="Yes"),OFFSET('Sanitation Data'!$E$11,0,10*ROW('Sanitation Data'!E143)),NA())</f>
        <v>#N/A</v>
      </c>
      <c r="AE149" s="518" t="e">
        <f ca="1">+IF(AND(ISNUMBER(OFFSET('Sanitation Data'!$E$12,0,10*ROW('Sanitation Data'!E143))),'Data Summary'!CT149="Yes"),OFFSET('Sanitation Data'!$E$12,0,10*ROW('Sanitation Data'!E143)),NA())</f>
        <v>#N/A</v>
      </c>
      <c r="AF149" s="518" t="e">
        <f ca="1">+IF(AND(ISNUMBER(OFFSET('Sanitation Data'!$F$4,0,10*ROW('Sanitation Data'!F143))),'Data Summary'!CU149="Yes"),100-OFFSET('Sanitation Data'!$F$4,0,10*ROW('Sanitation Data'!F143)),NA())</f>
        <v>#N/A</v>
      </c>
      <c r="AG149" s="518" t="e">
        <f ca="1">+IF(AND(ISNUMBER(OFFSET('Sanitation Data'!$F$6,0,10*ROW('Sanitation Data'!F143))),'Data Summary'!CV149="Yes"),OFFSET('Sanitation Data'!$F$6,0,10*ROW('Sanitation Data'!F143)),NA())</f>
        <v>#N/A</v>
      </c>
      <c r="AH149" s="518" t="e">
        <f ca="1">+IF(AND(ISNUMBER(OFFSET('Sanitation Data'!$F$10,0,10*ROW('Sanitation Data'!F143))),'Data Summary'!CW149="Yes"),OFFSET('Sanitation Data'!$F$10,0,10*ROW('Sanitation Data'!F143)),NA())</f>
        <v>#N/A</v>
      </c>
      <c r="AI149" s="518" t="e">
        <f ca="1">+IF(AND(ISNUMBER(OFFSET('Sanitation Data'!$F$11,0,10*ROW('Sanitation Data'!F143))),'Data Summary'!CX149="Yes"),OFFSET('Sanitation Data'!$F$11,0,10*ROW('Sanitation Data'!F143)),NA())</f>
        <v>#N/A</v>
      </c>
      <c r="AJ149" s="518" t="e">
        <f ca="1">+IF(AND(ISNUMBER(OFFSET('Sanitation Data'!$F$12,0,10*ROW('Sanitation Data'!F143))),'Data Summary'!CY149="Yes"),OFFSET('Sanitation Data'!$F$12,0,10*ROW('Sanitation Data'!F143)),NA())</f>
        <v>#N/A</v>
      </c>
      <c r="AK149" s="518" t="e">
        <f ca="1">+IF(AND(ISNUMBER(OFFSET('Sanitation Data'!$G$4,0,10*ROW('Sanitation Data'!G143))),'Data Summary'!CZ149="Yes"),100-OFFSET('Sanitation Data'!$G$4,0,10*ROW('Sanitation Data'!G143)),NA())</f>
        <v>#N/A</v>
      </c>
      <c r="AL149" s="518" t="e">
        <f ca="1">+IF(AND(ISNUMBER(OFFSET('Sanitation Data'!$G$6,0,10*ROW('Sanitation Data'!G143))),'Data Summary'!DA149="Yes"),OFFSET('Sanitation Data'!$G$6,0,10*ROW('Sanitation Data'!G143)),NA())</f>
        <v>#N/A</v>
      </c>
      <c r="AM149" s="518" t="e">
        <f ca="1">+IF(AND(ISNUMBER(OFFSET('Sanitation Data'!$G$10,0,10*ROW('Sanitation Data'!G143))),'Data Summary'!DB149="Yes"),OFFSET('Sanitation Data'!$G$10,0,10*ROW('Sanitation Data'!G143)),NA())</f>
        <v>#N/A</v>
      </c>
      <c r="AN149" s="518" t="e">
        <f ca="1">+IF(AND(ISNUMBER(OFFSET('Sanitation Data'!$G$11,0,10*ROW('Sanitation Data'!G143))),'Data Summary'!DC149="Yes"),OFFSET('Sanitation Data'!$G$11,0,10*ROW('Sanitation Data'!G143)),NA())</f>
        <v>#N/A</v>
      </c>
      <c r="AO149" s="518" t="e">
        <f ca="1">+IF(AND(ISNUMBER(OFFSET('Sanitation Data'!$G$12,0,10*ROW('Sanitation Data'!G143))),'Data Summary'!DD149="Yes"),OFFSET('Sanitation Data'!$G$12,0,10*ROW('Sanitation Data'!G143)),NA())</f>
        <v>#N/A</v>
      </c>
      <c r="AP149" s="518" t="e">
        <f ca="1">+IF(AND(ISNUMBER(OFFSET('Sanitation Data'!$H$4,0,10*ROW('Sanitation Data'!H143))),'Data Summary'!DE149="Yes"),100-OFFSET('Sanitation Data'!$H$4,0,10*ROW('Sanitation Data'!H143)),NA())</f>
        <v>#N/A</v>
      </c>
      <c r="AQ149" s="518" t="e">
        <f ca="1">+IF(AND(ISNUMBER(OFFSET('Sanitation Data'!$H$6,0,10*ROW('Sanitation Data'!H143))),'Data Summary'!DF149="Yes"),OFFSET('Sanitation Data'!$H$6,0,10*ROW('Sanitation Data'!H143)),NA())</f>
        <v>#N/A</v>
      </c>
      <c r="AR149" s="518" t="e">
        <f ca="1">+IF(AND(ISNUMBER(OFFSET('Sanitation Data'!$H$10,0,10*ROW('Sanitation Data'!H143))),'Data Summary'!DG149="Yes"),OFFSET('Sanitation Data'!$H$10,0,10*ROW('Sanitation Data'!H143)),NA())</f>
        <v>#N/A</v>
      </c>
      <c r="AS149" s="518" t="e">
        <f ca="1">+IF(AND(ISNUMBER(OFFSET('Sanitation Data'!$H$11,0,10*ROW('Sanitation Data'!H143))),'Data Summary'!DH149="Yes"),OFFSET('Sanitation Data'!$H$11,0,10*ROW('Sanitation Data'!H143)),NA())</f>
        <v>#N/A</v>
      </c>
      <c r="AT149" s="518" t="e">
        <f ca="1">+IF(AND(ISNUMBER(OFFSET('Sanitation Data'!$H$12,0,10*ROW('Sanitation Data'!H143))),'Data Summary'!DI149="Yes"),OFFSET('Sanitation Data'!$H$12,0,10*ROW('Sanitation Data'!H143)),NA())</f>
        <v>#N/A</v>
      </c>
      <c r="AU149" s="518" t="e">
        <f ca="1">+IF(AND(ISNUMBER(OFFSET('Sanitation Data'!$I$4,0,10*ROW('Sanitation Data'!I143))),'Data Summary'!DJ149="Yes"),100-OFFSET('Sanitation Data'!$I$4,0,10*ROW('Sanitation Data'!I143)),NA())</f>
        <v>#N/A</v>
      </c>
      <c r="AV149" s="518" t="e">
        <f ca="1">+IF(AND(ISNUMBER(OFFSET('Sanitation Data'!$I$6,0,10*ROW('Sanitation Data'!I143))),'Data Summary'!DK149="Yes"),OFFSET('Sanitation Data'!$I$6,0,10*ROW('Sanitation Data'!I143)),NA())</f>
        <v>#N/A</v>
      </c>
      <c r="AW149" s="518" t="e">
        <f ca="1">+IF(AND(ISNUMBER(OFFSET('Sanitation Data'!$I$10,0,10*ROW('Sanitation Data'!I143))),'Data Summary'!DL149="Yes"),OFFSET('Sanitation Data'!$I$10,0,10*ROW('Sanitation Data'!I143)),NA())</f>
        <v>#N/A</v>
      </c>
      <c r="AX149" s="518" t="e">
        <f ca="1">+IF(AND(ISNUMBER(OFFSET('Sanitation Data'!$I$11,0,10*ROW('Sanitation Data'!I143))),'Data Summary'!DM149="Yes"),OFFSET('Sanitation Data'!$I$11,0,10*ROW('Sanitation Data'!I143)),NA())</f>
        <v>#N/A</v>
      </c>
      <c r="AY149" s="518" t="e">
        <f ca="1">+IF(AND(ISNUMBER(OFFSET('Sanitation Data'!$I$12,0,10*ROW('Sanitation Data'!I143))),'Data Summary'!DN149="Yes"),OFFSET('Sanitation Data'!$I$12,0,10*ROW('Sanitation Data'!I143)),NA())</f>
        <v>#N/A</v>
      </c>
      <c r="AZ149" s="519" t="e">
        <f ca="1">+IF(AND(ISNUMBER(OFFSET('Hygiene Data'!$D$5,0,10*ROW('Hygiene Data'!D143))),'Data Summary'!DO149="Yes"),OFFSET('Hygiene Data'!$D$5,0,10*ROW('Hygiene Data'!D143)),NA())</f>
        <v>#N/A</v>
      </c>
      <c r="BA149" s="519" t="e">
        <f ca="1">+IF(AND(ISNUMBER(OFFSET('Hygiene Data'!$D$7,0,10*ROW('Hygiene Data'!D143))),'Data Summary'!DP149="Yes"),OFFSET('Hygiene Data'!$D$7,0,10*ROW('Hygiene Data'!D143)),NA())</f>
        <v>#N/A</v>
      </c>
      <c r="BB149" s="519" t="e">
        <f ca="1">+IF(AND(ISNUMBER(OFFSET('Hygiene Data'!$D$9,0,10*ROW('Hygiene Data'!D143))),'Data Summary'!DQ149="Yes"),OFFSET('Hygiene Data'!$D$9,0,10*ROW('Hygiene Data'!D143)),NA())</f>
        <v>#N/A</v>
      </c>
      <c r="BC149" s="519" t="e">
        <f ca="1">+IF(AND(ISNUMBER(OFFSET('Hygiene Data'!$E$5,0,10*ROW('Hygiene Data'!E143))),'Data Summary'!DR149="Yes"),OFFSET('Hygiene Data'!$E$5,0,10*ROW('Hygiene Data'!E143)),NA())</f>
        <v>#N/A</v>
      </c>
      <c r="BD149" s="519" t="e">
        <f ca="1">+IF(AND(ISNUMBER(OFFSET('Hygiene Data'!$E$7,0,10*ROW('Hygiene Data'!E143))),'Data Summary'!DS149="Yes"),OFFSET('Hygiene Data'!$E$7,0,10*ROW('Hygiene Data'!E143)),NA())</f>
        <v>#N/A</v>
      </c>
      <c r="BE149" s="519" t="e">
        <f ca="1">+IF(AND(ISNUMBER(OFFSET('Hygiene Data'!$E$9,0,10*ROW('Hygiene Data'!E143))),'Data Summary'!DT149="Yes"),OFFSET('Hygiene Data'!$E$9,0,10*ROW('Hygiene Data'!E143)),NA())</f>
        <v>#N/A</v>
      </c>
      <c r="BF149" s="519" t="e">
        <f ca="1">+IF(AND(ISNUMBER(OFFSET('Hygiene Data'!$F$5,0,10*ROW('Hygiene Data'!F143))),'Data Summary'!DU149="Yes"),OFFSET('Hygiene Data'!$F$5,0,10*ROW('Hygiene Data'!F143)),NA())</f>
        <v>#N/A</v>
      </c>
      <c r="BG149" s="519" t="e">
        <f ca="1">+IF(AND(ISNUMBER(OFFSET('Hygiene Data'!$F$7,0,10*ROW('Hygiene Data'!F143))),'Data Summary'!DV149="Yes"),OFFSET('Hygiene Data'!$F$7,0,10*ROW('Hygiene Data'!F143)),NA())</f>
        <v>#N/A</v>
      </c>
      <c r="BH149" s="519" t="e">
        <f ca="1">+IF(AND(ISNUMBER(OFFSET('Hygiene Data'!$F$9,0,10*ROW('Hygiene Data'!F143))),'Data Summary'!DW149="Yes"),OFFSET('Hygiene Data'!$F$9,0,10*ROW('Hygiene Data'!F143)),NA())</f>
        <v>#N/A</v>
      </c>
      <c r="BI149" s="519" t="e">
        <f ca="1">+IF(AND(ISNUMBER(OFFSET('Hygiene Data'!$G$5,0,10*ROW('Hygiene Data'!G143))),'Data Summary'!DX149="Yes"),OFFSET('Hygiene Data'!$G$5,0,10*ROW('Hygiene Data'!G143)),NA())</f>
        <v>#N/A</v>
      </c>
      <c r="BJ149" s="519" t="e">
        <f ca="1">+IF(AND(ISNUMBER(OFFSET('Hygiene Data'!$G$7,0,10*ROW('Hygiene Data'!G143))),'Data Summary'!DY149="Yes"),OFFSET('Hygiene Data'!$G$7,0,10*ROW('Hygiene Data'!G143)),NA())</f>
        <v>#N/A</v>
      </c>
      <c r="BK149" s="519" t="e">
        <f ca="1">+IF(AND(ISNUMBER(OFFSET('Hygiene Data'!$G$9,0,10*ROW('Hygiene Data'!G143))),'Data Summary'!DZ149="Yes"),OFFSET('Hygiene Data'!$G$9,0,10*ROW('Hygiene Data'!G143)),NA())</f>
        <v>#N/A</v>
      </c>
      <c r="BL149" s="519" t="e">
        <f ca="1">+IF(AND(ISNUMBER(OFFSET('Hygiene Data'!$H$5,0,10*ROW('Hygiene Data'!H143))),'Data Summary'!EA149="Yes"),OFFSET('Hygiene Data'!$H$5,0,10*ROW('Hygiene Data'!H143)),NA())</f>
        <v>#N/A</v>
      </c>
      <c r="BM149" s="519" t="e">
        <f ca="1">+IF(AND(ISNUMBER(OFFSET('Hygiene Data'!$H$7,0,10*ROW('Hygiene Data'!H143))),'Data Summary'!EB149="Yes"),OFFSET('Hygiene Data'!$H$7,0,10*ROW('Hygiene Data'!H143)),NA())</f>
        <v>#N/A</v>
      </c>
      <c r="BN149" s="519" t="e">
        <f ca="1">+IF(AND(ISNUMBER(OFFSET('Hygiene Data'!$H$9,0,10*ROW('Hygiene Data'!H143))),'Data Summary'!EC149="Yes"),OFFSET('Hygiene Data'!$H$9,0,10*ROW('Hygiene Data'!H143)),NA())</f>
        <v>#N/A</v>
      </c>
      <c r="BO149" s="519" t="e">
        <f ca="1">+IF(AND(ISNUMBER(OFFSET('Hygiene Data'!$I$5,0,10*ROW('Hygiene Data'!I143))),'Data Summary'!ED149="Yes"),OFFSET('Hygiene Data'!$I$5,0,10*ROW('Hygiene Data'!I143)),NA())</f>
        <v>#N/A</v>
      </c>
      <c r="BP149" s="519" t="e">
        <f ca="1">+IF(AND(ISNUMBER(OFFSET('Hygiene Data'!$I$7,0,10*ROW('Hygiene Data'!I143))),'Data Summary'!EE149="Yes"),OFFSET('Hygiene Data'!$I$7,0,10*ROW('Hygiene Data'!I143)),NA())</f>
        <v>#N/A</v>
      </c>
      <c r="BQ149" s="519" t="e">
        <f ca="1">+IF(AND(ISNUMBER(OFFSET('Hygiene Data'!$I$9,0,10*ROW('Hygiene Data'!I143))),'Data Summary'!EF149="Yes"),OFFSET('Hygiene Data'!$I$9,0,10*ROW('Hygiene Data'!I143)),NA())</f>
        <v>#N/A</v>
      </c>
    </row>
    <row r="150" spans="1:69" x14ac:dyDescent="0.25">
      <c r="A150" s="515" t="e">
        <f ca="1">+RIGHT('Data Summary'!A150,LEN('Data Summary'!A150)-9)</f>
        <v>#VALUE!</v>
      </c>
      <c r="B150" s="489" t="str">
        <f ca="1">+IF(ISTEXT('Data Summary'!B150),'Data Summary'!B150,"")</f>
        <v/>
      </c>
      <c r="C150" s="516" t="e">
        <f ca="1">+VALUE('Data Summary'!C150)</f>
        <v>#VALUE!</v>
      </c>
      <c r="D150" s="517" t="e">
        <f ca="1">+IF(AND(ISNUMBER(OFFSET('Water Data'!$D$4,0,10*ROW('Water Data'!D144))),'Data Summary'!BS150="Yes"),100-OFFSET('Water Data'!$D$4,0,10*ROW('Water Data'!D144)),NA())</f>
        <v>#N/A</v>
      </c>
      <c r="E150" s="517" t="e">
        <f ca="1">+IF(AND(ISNUMBER(OFFSET('Water Data'!$D$6,0,10*ROW('Water Data'!D144))),'Data Summary'!BT150="Yes"),OFFSET('Water Data'!$D$6,0,10*ROW('Water Data'!D144)),NA())</f>
        <v>#N/A</v>
      </c>
      <c r="F150" s="517" t="e">
        <f ca="1">+IF(AND(ISNUMBER(OFFSET('Water Data'!$D$9,0,10*ROW('Water Data'!D144))),'Data Summary'!BU150="Yes"),OFFSET('Water Data'!$D$9,0,10*ROW('Water Data'!D144)),NA())</f>
        <v>#N/A</v>
      </c>
      <c r="G150" s="517" t="e">
        <f ca="1">+IF(AND(ISNUMBER(OFFSET('Water Data'!$E$4,0,10*ROW('Water Data'!E144))),'Data Summary'!BV150="Yes"),100-OFFSET('Water Data'!$E$4,0,10*ROW('Water Data'!E144)),NA())</f>
        <v>#N/A</v>
      </c>
      <c r="H150" s="517" t="e">
        <f ca="1">+IF(AND(ISNUMBER(OFFSET('Water Data'!$E$6,0,10*ROW('Water Data'!E144))),'Data Summary'!BW150="Yes"),OFFSET('Water Data'!$E$6,0,10*ROW('Water Data'!E144)),NA())</f>
        <v>#N/A</v>
      </c>
      <c r="I150" s="517" t="e">
        <f ca="1">+IF(AND(ISNUMBER(OFFSET('Water Data'!$E$9,0,10*ROW('Water Data'!E144))),'Data Summary'!BX150="Yes"),OFFSET('Water Data'!$E$9,0,10*ROW('Water Data'!E144)),NA())</f>
        <v>#N/A</v>
      </c>
      <c r="J150" s="517" t="e">
        <f ca="1">+IF(AND(ISNUMBER(OFFSET('Water Data'!$F$4,0,10*ROW('Water Data'!F144))),'Data Summary'!BY150="Yes"),100-OFFSET('Water Data'!$F$4,0,10*ROW('Water Data'!F144)),NA())</f>
        <v>#N/A</v>
      </c>
      <c r="K150" s="517" t="e">
        <f ca="1">+IF(AND(ISNUMBER(OFFSET('Water Data'!$F$6,0,10*ROW('Water Data'!F144))),'Data Summary'!BZ150="Yes"),OFFSET('Water Data'!$F$6,0,10*ROW('Water Data'!F144)),NA())</f>
        <v>#N/A</v>
      </c>
      <c r="L150" s="517" t="e">
        <f ca="1">+IF(AND(ISNUMBER(OFFSET('Water Data'!$F$9,0,10*ROW('Water Data'!F144))),'Data Summary'!CA150="Yes"),OFFSET('Water Data'!$F$9,0,10*ROW('Water Data'!F144)),NA())</f>
        <v>#N/A</v>
      </c>
      <c r="M150" s="517" t="e">
        <f ca="1">+IF(AND(ISNUMBER(OFFSET('Water Data'!$G$4,0,10*ROW('Water Data'!G144))),'Data Summary'!CB150="Yes"),100-OFFSET('Water Data'!$G$4,0,10*ROW('Water Data'!G144)),NA())</f>
        <v>#N/A</v>
      </c>
      <c r="N150" s="517" t="e">
        <f ca="1">+IF(AND(ISNUMBER(OFFSET('Water Data'!$G$6,0,10*ROW('Water Data'!G144))),'Data Summary'!CC150="Yes"),OFFSET('Water Data'!$G$6,0,10*ROW('Water Data'!G144)),NA())</f>
        <v>#N/A</v>
      </c>
      <c r="O150" s="517" t="e">
        <f ca="1">+IF(AND(ISNUMBER(OFFSET('Water Data'!$G$9,0,10*ROW('Water Data'!G144))),'Data Summary'!CD150="Yes"),OFFSET('Water Data'!$G$9,0,10*ROW('Water Data'!G144)),NA())</f>
        <v>#N/A</v>
      </c>
      <c r="P150" s="517" t="e">
        <f ca="1">+IF(AND(ISNUMBER(OFFSET('Water Data'!$H$4,0,10*ROW('Water Data'!H144))),'Data Summary'!CE150="Yes"),100-OFFSET('Water Data'!$H$4,0,10*ROW('Water Data'!H144)),NA())</f>
        <v>#N/A</v>
      </c>
      <c r="Q150" s="517" t="e">
        <f ca="1">+IF(AND(ISNUMBER(OFFSET('Water Data'!$H$6,0,10*ROW('Water Data'!H144))),'Data Summary'!CF150="Yes"),OFFSET('Water Data'!$H$6,0,10*ROW('Water Data'!H144)),NA())</f>
        <v>#N/A</v>
      </c>
      <c r="R150" s="517" t="e">
        <f ca="1">+IF(AND(ISNUMBER(OFFSET('Water Data'!$H$9,0,10*ROW('Water Data'!H144))),'Data Summary'!CG150="Yes"),OFFSET('Water Data'!$H$9,0,10*ROW('Water Data'!H144)),NA())</f>
        <v>#N/A</v>
      </c>
      <c r="S150" s="517" t="e">
        <f ca="1">+IF(AND(ISNUMBER(OFFSET('Water Data'!$I$4,0,10*ROW('Water Data'!I144))),'Data Summary'!CH150="Yes"),100-OFFSET('Water Data'!$I$4,0,10*ROW('Water Data'!I144)),NA())</f>
        <v>#N/A</v>
      </c>
      <c r="T150" s="517" t="e">
        <f ca="1">+IF(AND(ISNUMBER(OFFSET('Water Data'!$I$6,0,10*ROW('Water Data'!I144))),'Data Summary'!CI150="Yes"),OFFSET('Water Data'!$I$6,0,10*ROW('Water Data'!I144)),NA())</f>
        <v>#N/A</v>
      </c>
      <c r="U150" s="517" t="e">
        <f ca="1">+IF(AND(ISNUMBER(OFFSET('Water Data'!$I$9,0,10*ROW('Water Data'!I144))),'Data Summary'!CJ150="Yes"),OFFSET('Water Data'!$I$9,0,10*ROW('Water Data'!I144)),NA())</f>
        <v>#N/A</v>
      </c>
      <c r="V150" s="518" t="e">
        <f ca="1">+IF(AND(ISNUMBER(OFFSET('Sanitation Data'!$D$4,0,10*ROW('Sanitation Data'!D144))),'Data Summary'!CK150="Yes"),100-OFFSET('Sanitation Data'!$D$4,0,10*ROW('Sanitation Data'!D144)),NA())</f>
        <v>#N/A</v>
      </c>
      <c r="W150" s="518" t="e">
        <f ca="1">+IF(AND(ISNUMBER(OFFSET('Sanitation Data'!$D$6,0,10*ROW('Sanitation Data'!D144))),'Data Summary'!CL150="Yes"),OFFSET('Sanitation Data'!$D$6,0,10*ROW('Sanitation Data'!D144)),NA())</f>
        <v>#N/A</v>
      </c>
      <c r="X150" s="518" t="e">
        <f ca="1">+IF(AND(ISNUMBER(OFFSET('Sanitation Data'!$D$10,0,10*ROW('Sanitation Data'!D144))),'Data Summary'!CM150="Yes"),OFFSET('Sanitation Data'!$D$10,0,10*ROW('Sanitation Data'!D144)),NA())</f>
        <v>#N/A</v>
      </c>
      <c r="Y150" s="518" t="e">
        <f ca="1">+IF(AND(ISNUMBER(OFFSET('Sanitation Data'!$D$11,0,10*ROW('Sanitation Data'!D144))),'Data Summary'!CN150="Yes"),OFFSET('Sanitation Data'!$D$11,0,10*ROW('Sanitation Data'!D144)),NA())</f>
        <v>#N/A</v>
      </c>
      <c r="Z150" s="518" t="e">
        <f ca="1">+IF(AND(ISNUMBER(OFFSET('Sanitation Data'!$D$12,0,10*ROW('Sanitation Data'!D144))),'Data Summary'!CO150="Yes"),OFFSET('Sanitation Data'!$D$12,0,10*ROW('Sanitation Data'!D144)),NA())</f>
        <v>#N/A</v>
      </c>
      <c r="AA150" s="518" t="e">
        <f ca="1">+IF(AND(ISNUMBER(OFFSET('Sanitation Data'!$E$4,0,10*ROW('Sanitation Data'!E144))),'Data Summary'!CP150="Yes"),100-OFFSET('Sanitation Data'!$E$4,0,10*ROW('Sanitation Data'!E144)),NA())</f>
        <v>#N/A</v>
      </c>
      <c r="AB150" s="518" t="e">
        <f ca="1">+IF(AND(ISNUMBER(OFFSET('Sanitation Data'!$E$6,0,10*ROW('Sanitation Data'!E144))),'Data Summary'!CQ150="Yes"),OFFSET('Sanitation Data'!$E$6,0,10*ROW('Sanitation Data'!E144)),NA())</f>
        <v>#N/A</v>
      </c>
      <c r="AC150" s="518" t="e">
        <f ca="1">+IF(AND(ISNUMBER(OFFSET('Sanitation Data'!$E$10,0,10*ROW('Sanitation Data'!E144))),'Data Summary'!CR150="Yes"),OFFSET('Sanitation Data'!$E$10,0,10*ROW('Sanitation Data'!E144)),NA())</f>
        <v>#N/A</v>
      </c>
      <c r="AD150" s="518" t="e">
        <f ca="1">+IF(AND(ISNUMBER(OFFSET('Sanitation Data'!$E$11,0,10*ROW('Sanitation Data'!E144))),'Data Summary'!CS150="Yes"),OFFSET('Sanitation Data'!$E$11,0,10*ROW('Sanitation Data'!E144)),NA())</f>
        <v>#N/A</v>
      </c>
      <c r="AE150" s="518" t="e">
        <f ca="1">+IF(AND(ISNUMBER(OFFSET('Sanitation Data'!$E$12,0,10*ROW('Sanitation Data'!E144))),'Data Summary'!CT150="Yes"),OFFSET('Sanitation Data'!$E$12,0,10*ROW('Sanitation Data'!E144)),NA())</f>
        <v>#N/A</v>
      </c>
      <c r="AF150" s="518" t="e">
        <f ca="1">+IF(AND(ISNUMBER(OFFSET('Sanitation Data'!$F$4,0,10*ROW('Sanitation Data'!F144))),'Data Summary'!CU150="Yes"),100-OFFSET('Sanitation Data'!$F$4,0,10*ROW('Sanitation Data'!F144)),NA())</f>
        <v>#N/A</v>
      </c>
      <c r="AG150" s="518" t="e">
        <f ca="1">+IF(AND(ISNUMBER(OFFSET('Sanitation Data'!$F$6,0,10*ROW('Sanitation Data'!F144))),'Data Summary'!CV150="Yes"),OFFSET('Sanitation Data'!$F$6,0,10*ROW('Sanitation Data'!F144)),NA())</f>
        <v>#N/A</v>
      </c>
      <c r="AH150" s="518" t="e">
        <f ca="1">+IF(AND(ISNUMBER(OFFSET('Sanitation Data'!$F$10,0,10*ROW('Sanitation Data'!F144))),'Data Summary'!CW150="Yes"),OFFSET('Sanitation Data'!$F$10,0,10*ROW('Sanitation Data'!F144)),NA())</f>
        <v>#N/A</v>
      </c>
      <c r="AI150" s="518" t="e">
        <f ca="1">+IF(AND(ISNUMBER(OFFSET('Sanitation Data'!$F$11,0,10*ROW('Sanitation Data'!F144))),'Data Summary'!CX150="Yes"),OFFSET('Sanitation Data'!$F$11,0,10*ROW('Sanitation Data'!F144)),NA())</f>
        <v>#N/A</v>
      </c>
      <c r="AJ150" s="518" t="e">
        <f ca="1">+IF(AND(ISNUMBER(OFFSET('Sanitation Data'!$F$12,0,10*ROW('Sanitation Data'!F144))),'Data Summary'!CY150="Yes"),OFFSET('Sanitation Data'!$F$12,0,10*ROW('Sanitation Data'!F144)),NA())</f>
        <v>#N/A</v>
      </c>
      <c r="AK150" s="518" t="e">
        <f ca="1">+IF(AND(ISNUMBER(OFFSET('Sanitation Data'!$G$4,0,10*ROW('Sanitation Data'!G144))),'Data Summary'!CZ150="Yes"),100-OFFSET('Sanitation Data'!$G$4,0,10*ROW('Sanitation Data'!G144)),NA())</f>
        <v>#N/A</v>
      </c>
      <c r="AL150" s="518" t="e">
        <f ca="1">+IF(AND(ISNUMBER(OFFSET('Sanitation Data'!$G$6,0,10*ROW('Sanitation Data'!G144))),'Data Summary'!DA150="Yes"),OFFSET('Sanitation Data'!$G$6,0,10*ROW('Sanitation Data'!G144)),NA())</f>
        <v>#N/A</v>
      </c>
      <c r="AM150" s="518" t="e">
        <f ca="1">+IF(AND(ISNUMBER(OFFSET('Sanitation Data'!$G$10,0,10*ROW('Sanitation Data'!G144))),'Data Summary'!DB150="Yes"),OFFSET('Sanitation Data'!$G$10,0,10*ROW('Sanitation Data'!G144)),NA())</f>
        <v>#N/A</v>
      </c>
      <c r="AN150" s="518" t="e">
        <f ca="1">+IF(AND(ISNUMBER(OFFSET('Sanitation Data'!$G$11,0,10*ROW('Sanitation Data'!G144))),'Data Summary'!DC150="Yes"),OFFSET('Sanitation Data'!$G$11,0,10*ROW('Sanitation Data'!G144)),NA())</f>
        <v>#N/A</v>
      </c>
      <c r="AO150" s="518" t="e">
        <f ca="1">+IF(AND(ISNUMBER(OFFSET('Sanitation Data'!$G$12,0,10*ROW('Sanitation Data'!G144))),'Data Summary'!DD150="Yes"),OFFSET('Sanitation Data'!$G$12,0,10*ROW('Sanitation Data'!G144)),NA())</f>
        <v>#N/A</v>
      </c>
      <c r="AP150" s="518" t="e">
        <f ca="1">+IF(AND(ISNUMBER(OFFSET('Sanitation Data'!$H$4,0,10*ROW('Sanitation Data'!H144))),'Data Summary'!DE150="Yes"),100-OFFSET('Sanitation Data'!$H$4,0,10*ROW('Sanitation Data'!H144)),NA())</f>
        <v>#N/A</v>
      </c>
      <c r="AQ150" s="518" t="e">
        <f ca="1">+IF(AND(ISNUMBER(OFFSET('Sanitation Data'!$H$6,0,10*ROW('Sanitation Data'!H144))),'Data Summary'!DF150="Yes"),OFFSET('Sanitation Data'!$H$6,0,10*ROW('Sanitation Data'!H144)),NA())</f>
        <v>#N/A</v>
      </c>
      <c r="AR150" s="518" t="e">
        <f ca="1">+IF(AND(ISNUMBER(OFFSET('Sanitation Data'!$H$10,0,10*ROW('Sanitation Data'!H144))),'Data Summary'!DG150="Yes"),OFFSET('Sanitation Data'!$H$10,0,10*ROW('Sanitation Data'!H144)),NA())</f>
        <v>#N/A</v>
      </c>
      <c r="AS150" s="518" t="e">
        <f ca="1">+IF(AND(ISNUMBER(OFFSET('Sanitation Data'!$H$11,0,10*ROW('Sanitation Data'!H144))),'Data Summary'!DH150="Yes"),OFFSET('Sanitation Data'!$H$11,0,10*ROW('Sanitation Data'!H144)),NA())</f>
        <v>#N/A</v>
      </c>
      <c r="AT150" s="518" t="e">
        <f ca="1">+IF(AND(ISNUMBER(OFFSET('Sanitation Data'!$H$12,0,10*ROW('Sanitation Data'!H144))),'Data Summary'!DI150="Yes"),OFFSET('Sanitation Data'!$H$12,0,10*ROW('Sanitation Data'!H144)),NA())</f>
        <v>#N/A</v>
      </c>
      <c r="AU150" s="518" t="e">
        <f ca="1">+IF(AND(ISNUMBER(OFFSET('Sanitation Data'!$I$4,0,10*ROW('Sanitation Data'!I144))),'Data Summary'!DJ150="Yes"),100-OFFSET('Sanitation Data'!$I$4,0,10*ROW('Sanitation Data'!I144)),NA())</f>
        <v>#N/A</v>
      </c>
      <c r="AV150" s="518" t="e">
        <f ca="1">+IF(AND(ISNUMBER(OFFSET('Sanitation Data'!$I$6,0,10*ROW('Sanitation Data'!I144))),'Data Summary'!DK150="Yes"),OFFSET('Sanitation Data'!$I$6,0,10*ROW('Sanitation Data'!I144)),NA())</f>
        <v>#N/A</v>
      </c>
      <c r="AW150" s="518" t="e">
        <f ca="1">+IF(AND(ISNUMBER(OFFSET('Sanitation Data'!$I$10,0,10*ROW('Sanitation Data'!I144))),'Data Summary'!DL150="Yes"),OFFSET('Sanitation Data'!$I$10,0,10*ROW('Sanitation Data'!I144)),NA())</f>
        <v>#N/A</v>
      </c>
      <c r="AX150" s="518" t="e">
        <f ca="1">+IF(AND(ISNUMBER(OFFSET('Sanitation Data'!$I$11,0,10*ROW('Sanitation Data'!I144))),'Data Summary'!DM150="Yes"),OFFSET('Sanitation Data'!$I$11,0,10*ROW('Sanitation Data'!I144)),NA())</f>
        <v>#N/A</v>
      </c>
      <c r="AY150" s="518" t="e">
        <f ca="1">+IF(AND(ISNUMBER(OFFSET('Sanitation Data'!$I$12,0,10*ROW('Sanitation Data'!I144))),'Data Summary'!DN150="Yes"),OFFSET('Sanitation Data'!$I$12,0,10*ROW('Sanitation Data'!I144)),NA())</f>
        <v>#N/A</v>
      </c>
      <c r="AZ150" s="519" t="e">
        <f ca="1">+IF(AND(ISNUMBER(OFFSET('Hygiene Data'!$D$5,0,10*ROW('Hygiene Data'!D144))),'Data Summary'!DO150="Yes"),OFFSET('Hygiene Data'!$D$5,0,10*ROW('Hygiene Data'!D144)),NA())</f>
        <v>#N/A</v>
      </c>
      <c r="BA150" s="519" t="e">
        <f ca="1">+IF(AND(ISNUMBER(OFFSET('Hygiene Data'!$D$7,0,10*ROW('Hygiene Data'!D144))),'Data Summary'!DP150="Yes"),OFFSET('Hygiene Data'!$D$7,0,10*ROW('Hygiene Data'!D144)),NA())</f>
        <v>#N/A</v>
      </c>
      <c r="BB150" s="519" t="e">
        <f ca="1">+IF(AND(ISNUMBER(OFFSET('Hygiene Data'!$D$9,0,10*ROW('Hygiene Data'!D144))),'Data Summary'!DQ150="Yes"),OFFSET('Hygiene Data'!$D$9,0,10*ROW('Hygiene Data'!D144)),NA())</f>
        <v>#N/A</v>
      </c>
      <c r="BC150" s="519" t="e">
        <f ca="1">+IF(AND(ISNUMBER(OFFSET('Hygiene Data'!$E$5,0,10*ROW('Hygiene Data'!E144))),'Data Summary'!DR150="Yes"),OFFSET('Hygiene Data'!$E$5,0,10*ROW('Hygiene Data'!E144)),NA())</f>
        <v>#N/A</v>
      </c>
      <c r="BD150" s="519" t="e">
        <f ca="1">+IF(AND(ISNUMBER(OFFSET('Hygiene Data'!$E$7,0,10*ROW('Hygiene Data'!E144))),'Data Summary'!DS150="Yes"),OFFSET('Hygiene Data'!$E$7,0,10*ROW('Hygiene Data'!E144)),NA())</f>
        <v>#N/A</v>
      </c>
      <c r="BE150" s="519" t="e">
        <f ca="1">+IF(AND(ISNUMBER(OFFSET('Hygiene Data'!$E$9,0,10*ROW('Hygiene Data'!E144))),'Data Summary'!DT150="Yes"),OFFSET('Hygiene Data'!$E$9,0,10*ROW('Hygiene Data'!E144)),NA())</f>
        <v>#N/A</v>
      </c>
      <c r="BF150" s="519" t="e">
        <f ca="1">+IF(AND(ISNUMBER(OFFSET('Hygiene Data'!$F$5,0,10*ROW('Hygiene Data'!F144))),'Data Summary'!DU150="Yes"),OFFSET('Hygiene Data'!$F$5,0,10*ROW('Hygiene Data'!F144)),NA())</f>
        <v>#N/A</v>
      </c>
      <c r="BG150" s="519" t="e">
        <f ca="1">+IF(AND(ISNUMBER(OFFSET('Hygiene Data'!$F$7,0,10*ROW('Hygiene Data'!F144))),'Data Summary'!DV150="Yes"),OFFSET('Hygiene Data'!$F$7,0,10*ROW('Hygiene Data'!F144)),NA())</f>
        <v>#N/A</v>
      </c>
      <c r="BH150" s="519" t="e">
        <f ca="1">+IF(AND(ISNUMBER(OFFSET('Hygiene Data'!$F$9,0,10*ROW('Hygiene Data'!F144))),'Data Summary'!DW150="Yes"),OFFSET('Hygiene Data'!$F$9,0,10*ROW('Hygiene Data'!F144)),NA())</f>
        <v>#N/A</v>
      </c>
      <c r="BI150" s="519" t="e">
        <f ca="1">+IF(AND(ISNUMBER(OFFSET('Hygiene Data'!$G$5,0,10*ROW('Hygiene Data'!G144))),'Data Summary'!DX150="Yes"),OFFSET('Hygiene Data'!$G$5,0,10*ROW('Hygiene Data'!G144)),NA())</f>
        <v>#N/A</v>
      </c>
      <c r="BJ150" s="519" t="e">
        <f ca="1">+IF(AND(ISNUMBER(OFFSET('Hygiene Data'!$G$7,0,10*ROW('Hygiene Data'!G144))),'Data Summary'!DY150="Yes"),OFFSET('Hygiene Data'!$G$7,0,10*ROW('Hygiene Data'!G144)),NA())</f>
        <v>#N/A</v>
      </c>
      <c r="BK150" s="519" t="e">
        <f ca="1">+IF(AND(ISNUMBER(OFFSET('Hygiene Data'!$G$9,0,10*ROW('Hygiene Data'!G144))),'Data Summary'!DZ150="Yes"),OFFSET('Hygiene Data'!$G$9,0,10*ROW('Hygiene Data'!G144)),NA())</f>
        <v>#N/A</v>
      </c>
      <c r="BL150" s="519" t="e">
        <f ca="1">+IF(AND(ISNUMBER(OFFSET('Hygiene Data'!$H$5,0,10*ROW('Hygiene Data'!H144))),'Data Summary'!EA150="Yes"),OFFSET('Hygiene Data'!$H$5,0,10*ROW('Hygiene Data'!H144)),NA())</f>
        <v>#N/A</v>
      </c>
      <c r="BM150" s="519" t="e">
        <f ca="1">+IF(AND(ISNUMBER(OFFSET('Hygiene Data'!$H$7,0,10*ROW('Hygiene Data'!H144))),'Data Summary'!EB150="Yes"),OFFSET('Hygiene Data'!$H$7,0,10*ROW('Hygiene Data'!H144)),NA())</f>
        <v>#N/A</v>
      </c>
      <c r="BN150" s="519" t="e">
        <f ca="1">+IF(AND(ISNUMBER(OFFSET('Hygiene Data'!$H$9,0,10*ROW('Hygiene Data'!H144))),'Data Summary'!EC150="Yes"),OFFSET('Hygiene Data'!$H$9,0,10*ROW('Hygiene Data'!H144)),NA())</f>
        <v>#N/A</v>
      </c>
      <c r="BO150" s="519" t="e">
        <f ca="1">+IF(AND(ISNUMBER(OFFSET('Hygiene Data'!$I$5,0,10*ROW('Hygiene Data'!I144))),'Data Summary'!ED150="Yes"),OFFSET('Hygiene Data'!$I$5,0,10*ROW('Hygiene Data'!I144)),NA())</f>
        <v>#N/A</v>
      </c>
      <c r="BP150" s="519" t="e">
        <f ca="1">+IF(AND(ISNUMBER(OFFSET('Hygiene Data'!$I$7,0,10*ROW('Hygiene Data'!I144))),'Data Summary'!EE150="Yes"),OFFSET('Hygiene Data'!$I$7,0,10*ROW('Hygiene Data'!I144)),NA())</f>
        <v>#N/A</v>
      </c>
      <c r="BQ150" s="519" t="e">
        <f ca="1">+IF(AND(ISNUMBER(OFFSET('Hygiene Data'!$I$9,0,10*ROW('Hygiene Data'!I144))),'Data Summary'!EF150="Yes"),OFFSET('Hygiene Data'!$I$9,0,10*ROW('Hygiene Data'!I144)),NA())</f>
        <v>#N/A</v>
      </c>
    </row>
    <row r="151" spans="1:69" x14ac:dyDescent="0.25">
      <c r="A151" s="515" t="e">
        <f ca="1">+RIGHT('Data Summary'!A151,LEN('Data Summary'!A151)-9)</f>
        <v>#VALUE!</v>
      </c>
      <c r="B151" s="489" t="str">
        <f ca="1">+IF(ISTEXT('Data Summary'!B151),'Data Summary'!B151,"")</f>
        <v/>
      </c>
      <c r="C151" s="516" t="e">
        <f ca="1">+VALUE('Data Summary'!C151)</f>
        <v>#VALUE!</v>
      </c>
      <c r="D151" s="517" t="e">
        <f ca="1">+IF(AND(ISNUMBER(OFFSET('Water Data'!$D$4,0,10*ROW('Water Data'!D145))),'Data Summary'!BS151="Yes"),100-OFFSET('Water Data'!$D$4,0,10*ROW('Water Data'!D145)),NA())</f>
        <v>#N/A</v>
      </c>
      <c r="E151" s="517" t="e">
        <f ca="1">+IF(AND(ISNUMBER(OFFSET('Water Data'!$D$6,0,10*ROW('Water Data'!D145))),'Data Summary'!BT151="Yes"),OFFSET('Water Data'!$D$6,0,10*ROW('Water Data'!D145)),NA())</f>
        <v>#N/A</v>
      </c>
      <c r="F151" s="517" t="e">
        <f ca="1">+IF(AND(ISNUMBER(OFFSET('Water Data'!$D$9,0,10*ROW('Water Data'!D145))),'Data Summary'!BU151="Yes"),OFFSET('Water Data'!$D$9,0,10*ROW('Water Data'!D145)),NA())</f>
        <v>#N/A</v>
      </c>
      <c r="G151" s="517" t="e">
        <f ca="1">+IF(AND(ISNUMBER(OFFSET('Water Data'!$E$4,0,10*ROW('Water Data'!E145))),'Data Summary'!BV151="Yes"),100-OFFSET('Water Data'!$E$4,0,10*ROW('Water Data'!E145)),NA())</f>
        <v>#N/A</v>
      </c>
      <c r="H151" s="517" t="e">
        <f ca="1">+IF(AND(ISNUMBER(OFFSET('Water Data'!$E$6,0,10*ROW('Water Data'!E145))),'Data Summary'!BW151="Yes"),OFFSET('Water Data'!$E$6,0,10*ROW('Water Data'!E145)),NA())</f>
        <v>#N/A</v>
      </c>
      <c r="I151" s="517" t="e">
        <f ca="1">+IF(AND(ISNUMBER(OFFSET('Water Data'!$E$9,0,10*ROW('Water Data'!E145))),'Data Summary'!BX151="Yes"),OFFSET('Water Data'!$E$9,0,10*ROW('Water Data'!E145)),NA())</f>
        <v>#N/A</v>
      </c>
      <c r="J151" s="517" t="e">
        <f ca="1">+IF(AND(ISNUMBER(OFFSET('Water Data'!$F$4,0,10*ROW('Water Data'!F145))),'Data Summary'!BY151="Yes"),100-OFFSET('Water Data'!$F$4,0,10*ROW('Water Data'!F145)),NA())</f>
        <v>#N/A</v>
      </c>
      <c r="K151" s="517" t="e">
        <f ca="1">+IF(AND(ISNUMBER(OFFSET('Water Data'!$F$6,0,10*ROW('Water Data'!F145))),'Data Summary'!BZ151="Yes"),OFFSET('Water Data'!$F$6,0,10*ROW('Water Data'!F145)),NA())</f>
        <v>#N/A</v>
      </c>
      <c r="L151" s="517" t="e">
        <f ca="1">+IF(AND(ISNUMBER(OFFSET('Water Data'!$F$9,0,10*ROW('Water Data'!F145))),'Data Summary'!CA151="Yes"),OFFSET('Water Data'!$F$9,0,10*ROW('Water Data'!F145)),NA())</f>
        <v>#N/A</v>
      </c>
      <c r="M151" s="517" t="e">
        <f ca="1">+IF(AND(ISNUMBER(OFFSET('Water Data'!$G$4,0,10*ROW('Water Data'!G145))),'Data Summary'!CB151="Yes"),100-OFFSET('Water Data'!$G$4,0,10*ROW('Water Data'!G145)),NA())</f>
        <v>#N/A</v>
      </c>
      <c r="N151" s="517" t="e">
        <f ca="1">+IF(AND(ISNUMBER(OFFSET('Water Data'!$G$6,0,10*ROW('Water Data'!G145))),'Data Summary'!CC151="Yes"),OFFSET('Water Data'!$G$6,0,10*ROW('Water Data'!G145)),NA())</f>
        <v>#N/A</v>
      </c>
      <c r="O151" s="517" t="e">
        <f ca="1">+IF(AND(ISNUMBER(OFFSET('Water Data'!$G$9,0,10*ROW('Water Data'!G145))),'Data Summary'!CD151="Yes"),OFFSET('Water Data'!$G$9,0,10*ROW('Water Data'!G145)),NA())</f>
        <v>#N/A</v>
      </c>
      <c r="P151" s="517" t="e">
        <f ca="1">+IF(AND(ISNUMBER(OFFSET('Water Data'!$H$4,0,10*ROW('Water Data'!H145))),'Data Summary'!CE151="Yes"),100-OFFSET('Water Data'!$H$4,0,10*ROW('Water Data'!H145)),NA())</f>
        <v>#N/A</v>
      </c>
      <c r="Q151" s="517" t="e">
        <f ca="1">+IF(AND(ISNUMBER(OFFSET('Water Data'!$H$6,0,10*ROW('Water Data'!H145))),'Data Summary'!CF151="Yes"),OFFSET('Water Data'!$H$6,0,10*ROW('Water Data'!H145)),NA())</f>
        <v>#N/A</v>
      </c>
      <c r="R151" s="517" t="e">
        <f ca="1">+IF(AND(ISNUMBER(OFFSET('Water Data'!$H$9,0,10*ROW('Water Data'!H145))),'Data Summary'!CG151="Yes"),OFFSET('Water Data'!$H$9,0,10*ROW('Water Data'!H145)),NA())</f>
        <v>#N/A</v>
      </c>
      <c r="S151" s="517" t="e">
        <f ca="1">+IF(AND(ISNUMBER(OFFSET('Water Data'!$I$4,0,10*ROW('Water Data'!I145))),'Data Summary'!CH151="Yes"),100-OFFSET('Water Data'!$I$4,0,10*ROW('Water Data'!I145)),NA())</f>
        <v>#N/A</v>
      </c>
      <c r="T151" s="517" t="e">
        <f ca="1">+IF(AND(ISNUMBER(OFFSET('Water Data'!$I$6,0,10*ROW('Water Data'!I145))),'Data Summary'!CI151="Yes"),OFFSET('Water Data'!$I$6,0,10*ROW('Water Data'!I145)),NA())</f>
        <v>#N/A</v>
      </c>
      <c r="U151" s="517" t="e">
        <f ca="1">+IF(AND(ISNUMBER(OFFSET('Water Data'!$I$9,0,10*ROW('Water Data'!I145))),'Data Summary'!CJ151="Yes"),OFFSET('Water Data'!$I$9,0,10*ROW('Water Data'!I145)),NA())</f>
        <v>#N/A</v>
      </c>
      <c r="V151" s="518" t="e">
        <f ca="1">+IF(AND(ISNUMBER(OFFSET('Sanitation Data'!$D$4,0,10*ROW('Sanitation Data'!D145))),'Data Summary'!CK151="Yes"),100-OFFSET('Sanitation Data'!$D$4,0,10*ROW('Sanitation Data'!D145)),NA())</f>
        <v>#N/A</v>
      </c>
      <c r="W151" s="518" t="e">
        <f ca="1">+IF(AND(ISNUMBER(OFFSET('Sanitation Data'!$D$6,0,10*ROW('Sanitation Data'!D145))),'Data Summary'!CL151="Yes"),OFFSET('Sanitation Data'!$D$6,0,10*ROW('Sanitation Data'!D145)),NA())</f>
        <v>#N/A</v>
      </c>
      <c r="X151" s="518" t="e">
        <f ca="1">+IF(AND(ISNUMBER(OFFSET('Sanitation Data'!$D$10,0,10*ROW('Sanitation Data'!D145))),'Data Summary'!CM151="Yes"),OFFSET('Sanitation Data'!$D$10,0,10*ROW('Sanitation Data'!D145)),NA())</f>
        <v>#N/A</v>
      </c>
      <c r="Y151" s="518" t="e">
        <f ca="1">+IF(AND(ISNUMBER(OFFSET('Sanitation Data'!$D$11,0,10*ROW('Sanitation Data'!D145))),'Data Summary'!CN151="Yes"),OFFSET('Sanitation Data'!$D$11,0,10*ROW('Sanitation Data'!D145)),NA())</f>
        <v>#N/A</v>
      </c>
      <c r="Z151" s="518" t="e">
        <f ca="1">+IF(AND(ISNUMBER(OFFSET('Sanitation Data'!$D$12,0,10*ROW('Sanitation Data'!D145))),'Data Summary'!CO151="Yes"),OFFSET('Sanitation Data'!$D$12,0,10*ROW('Sanitation Data'!D145)),NA())</f>
        <v>#N/A</v>
      </c>
      <c r="AA151" s="518" t="e">
        <f ca="1">+IF(AND(ISNUMBER(OFFSET('Sanitation Data'!$E$4,0,10*ROW('Sanitation Data'!E145))),'Data Summary'!CP151="Yes"),100-OFFSET('Sanitation Data'!$E$4,0,10*ROW('Sanitation Data'!E145)),NA())</f>
        <v>#N/A</v>
      </c>
      <c r="AB151" s="518" t="e">
        <f ca="1">+IF(AND(ISNUMBER(OFFSET('Sanitation Data'!$E$6,0,10*ROW('Sanitation Data'!E145))),'Data Summary'!CQ151="Yes"),OFFSET('Sanitation Data'!$E$6,0,10*ROW('Sanitation Data'!E145)),NA())</f>
        <v>#N/A</v>
      </c>
      <c r="AC151" s="518" t="e">
        <f ca="1">+IF(AND(ISNUMBER(OFFSET('Sanitation Data'!$E$10,0,10*ROW('Sanitation Data'!E145))),'Data Summary'!CR151="Yes"),OFFSET('Sanitation Data'!$E$10,0,10*ROW('Sanitation Data'!E145)),NA())</f>
        <v>#N/A</v>
      </c>
      <c r="AD151" s="518" t="e">
        <f ca="1">+IF(AND(ISNUMBER(OFFSET('Sanitation Data'!$E$11,0,10*ROW('Sanitation Data'!E145))),'Data Summary'!CS151="Yes"),OFFSET('Sanitation Data'!$E$11,0,10*ROW('Sanitation Data'!E145)),NA())</f>
        <v>#N/A</v>
      </c>
      <c r="AE151" s="518" t="e">
        <f ca="1">+IF(AND(ISNUMBER(OFFSET('Sanitation Data'!$E$12,0,10*ROW('Sanitation Data'!E145))),'Data Summary'!CT151="Yes"),OFFSET('Sanitation Data'!$E$12,0,10*ROW('Sanitation Data'!E145)),NA())</f>
        <v>#N/A</v>
      </c>
      <c r="AF151" s="518" t="e">
        <f ca="1">+IF(AND(ISNUMBER(OFFSET('Sanitation Data'!$F$4,0,10*ROW('Sanitation Data'!F145))),'Data Summary'!CU151="Yes"),100-OFFSET('Sanitation Data'!$F$4,0,10*ROW('Sanitation Data'!F145)),NA())</f>
        <v>#N/A</v>
      </c>
      <c r="AG151" s="518" t="e">
        <f ca="1">+IF(AND(ISNUMBER(OFFSET('Sanitation Data'!$F$6,0,10*ROW('Sanitation Data'!F145))),'Data Summary'!CV151="Yes"),OFFSET('Sanitation Data'!$F$6,0,10*ROW('Sanitation Data'!F145)),NA())</f>
        <v>#N/A</v>
      </c>
      <c r="AH151" s="518" t="e">
        <f ca="1">+IF(AND(ISNUMBER(OFFSET('Sanitation Data'!$F$10,0,10*ROW('Sanitation Data'!F145))),'Data Summary'!CW151="Yes"),OFFSET('Sanitation Data'!$F$10,0,10*ROW('Sanitation Data'!F145)),NA())</f>
        <v>#N/A</v>
      </c>
      <c r="AI151" s="518" t="e">
        <f ca="1">+IF(AND(ISNUMBER(OFFSET('Sanitation Data'!$F$11,0,10*ROW('Sanitation Data'!F145))),'Data Summary'!CX151="Yes"),OFFSET('Sanitation Data'!$F$11,0,10*ROW('Sanitation Data'!F145)),NA())</f>
        <v>#N/A</v>
      </c>
      <c r="AJ151" s="518" t="e">
        <f ca="1">+IF(AND(ISNUMBER(OFFSET('Sanitation Data'!$F$12,0,10*ROW('Sanitation Data'!F145))),'Data Summary'!CY151="Yes"),OFFSET('Sanitation Data'!$F$12,0,10*ROW('Sanitation Data'!F145)),NA())</f>
        <v>#N/A</v>
      </c>
      <c r="AK151" s="518" t="e">
        <f ca="1">+IF(AND(ISNUMBER(OFFSET('Sanitation Data'!$G$4,0,10*ROW('Sanitation Data'!G145))),'Data Summary'!CZ151="Yes"),100-OFFSET('Sanitation Data'!$G$4,0,10*ROW('Sanitation Data'!G145)),NA())</f>
        <v>#N/A</v>
      </c>
      <c r="AL151" s="518" t="e">
        <f ca="1">+IF(AND(ISNUMBER(OFFSET('Sanitation Data'!$G$6,0,10*ROW('Sanitation Data'!G145))),'Data Summary'!DA151="Yes"),OFFSET('Sanitation Data'!$G$6,0,10*ROW('Sanitation Data'!G145)),NA())</f>
        <v>#N/A</v>
      </c>
      <c r="AM151" s="518" t="e">
        <f ca="1">+IF(AND(ISNUMBER(OFFSET('Sanitation Data'!$G$10,0,10*ROW('Sanitation Data'!G145))),'Data Summary'!DB151="Yes"),OFFSET('Sanitation Data'!$G$10,0,10*ROW('Sanitation Data'!G145)),NA())</f>
        <v>#N/A</v>
      </c>
      <c r="AN151" s="518" t="e">
        <f ca="1">+IF(AND(ISNUMBER(OFFSET('Sanitation Data'!$G$11,0,10*ROW('Sanitation Data'!G145))),'Data Summary'!DC151="Yes"),OFFSET('Sanitation Data'!$G$11,0,10*ROW('Sanitation Data'!G145)),NA())</f>
        <v>#N/A</v>
      </c>
      <c r="AO151" s="518" t="e">
        <f ca="1">+IF(AND(ISNUMBER(OFFSET('Sanitation Data'!$G$12,0,10*ROW('Sanitation Data'!G145))),'Data Summary'!DD151="Yes"),OFFSET('Sanitation Data'!$G$12,0,10*ROW('Sanitation Data'!G145)),NA())</f>
        <v>#N/A</v>
      </c>
      <c r="AP151" s="518" t="e">
        <f ca="1">+IF(AND(ISNUMBER(OFFSET('Sanitation Data'!$H$4,0,10*ROW('Sanitation Data'!H145))),'Data Summary'!DE151="Yes"),100-OFFSET('Sanitation Data'!$H$4,0,10*ROW('Sanitation Data'!H145)),NA())</f>
        <v>#N/A</v>
      </c>
      <c r="AQ151" s="518" t="e">
        <f ca="1">+IF(AND(ISNUMBER(OFFSET('Sanitation Data'!$H$6,0,10*ROW('Sanitation Data'!H145))),'Data Summary'!DF151="Yes"),OFFSET('Sanitation Data'!$H$6,0,10*ROW('Sanitation Data'!H145)),NA())</f>
        <v>#N/A</v>
      </c>
      <c r="AR151" s="518" t="e">
        <f ca="1">+IF(AND(ISNUMBER(OFFSET('Sanitation Data'!$H$10,0,10*ROW('Sanitation Data'!H145))),'Data Summary'!DG151="Yes"),OFFSET('Sanitation Data'!$H$10,0,10*ROW('Sanitation Data'!H145)),NA())</f>
        <v>#N/A</v>
      </c>
      <c r="AS151" s="518" t="e">
        <f ca="1">+IF(AND(ISNUMBER(OFFSET('Sanitation Data'!$H$11,0,10*ROW('Sanitation Data'!H145))),'Data Summary'!DH151="Yes"),OFFSET('Sanitation Data'!$H$11,0,10*ROW('Sanitation Data'!H145)),NA())</f>
        <v>#N/A</v>
      </c>
      <c r="AT151" s="518" t="e">
        <f ca="1">+IF(AND(ISNUMBER(OFFSET('Sanitation Data'!$H$12,0,10*ROW('Sanitation Data'!H145))),'Data Summary'!DI151="Yes"),OFFSET('Sanitation Data'!$H$12,0,10*ROW('Sanitation Data'!H145)),NA())</f>
        <v>#N/A</v>
      </c>
      <c r="AU151" s="518" t="e">
        <f ca="1">+IF(AND(ISNUMBER(OFFSET('Sanitation Data'!$I$4,0,10*ROW('Sanitation Data'!I145))),'Data Summary'!DJ151="Yes"),100-OFFSET('Sanitation Data'!$I$4,0,10*ROW('Sanitation Data'!I145)),NA())</f>
        <v>#N/A</v>
      </c>
      <c r="AV151" s="518" t="e">
        <f ca="1">+IF(AND(ISNUMBER(OFFSET('Sanitation Data'!$I$6,0,10*ROW('Sanitation Data'!I145))),'Data Summary'!DK151="Yes"),OFFSET('Sanitation Data'!$I$6,0,10*ROW('Sanitation Data'!I145)),NA())</f>
        <v>#N/A</v>
      </c>
      <c r="AW151" s="518" t="e">
        <f ca="1">+IF(AND(ISNUMBER(OFFSET('Sanitation Data'!$I$10,0,10*ROW('Sanitation Data'!I145))),'Data Summary'!DL151="Yes"),OFFSET('Sanitation Data'!$I$10,0,10*ROW('Sanitation Data'!I145)),NA())</f>
        <v>#N/A</v>
      </c>
      <c r="AX151" s="518" t="e">
        <f ca="1">+IF(AND(ISNUMBER(OFFSET('Sanitation Data'!$I$11,0,10*ROW('Sanitation Data'!I145))),'Data Summary'!DM151="Yes"),OFFSET('Sanitation Data'!$I$11,0,10*ROW('Sanitation Data'!I145)),NA())</f>
        <v>#N/A</v>
      </c>
      <c r="AY151" s="518" t="e">
        <f ca="1">+IF(AND(ISNUMBER(OFFSET('Sanitation Data'!$I$12,0,10*ROW('Sanitation Data'!I145))),'Data Summary'!DN151="Yes"),OFFSET('Sanitation Data'!$I$12,0,10*ROW('Sanitation Data'!I145)),NA())</f>
        <v>#N/A</v>
      </c>
      <c r="AZ151" s="519" t="e">
        <f ca="1">+IF(AND(ISNUMBER(OFFSET('Hygiene Data'!$D$5,0,10*ROW('Hygiene Data'!D145))),'Data Summary'!DO151="Yes"),OFFSET('Hygiene Data'!$D$5,0,10*ROW('Hygiene Data'!D145)),NA())</f>
        <v>#N/A</v>
      </c>
      <c r="BA151" s="519" t="e">
        <f ca="1">+IF(AND(ISNUMBER(OFFSET('Hygiene Data'!$D$7,0,10*ROW('Hygiene Data'!D145))),'Data Summary'!DP151="Yes"),OFFSET('Hygiene Data'!$D$7,0,10*ROW('Hygiene Data'!D145)),NA())</f>
        <v>#N/A</v>
      </c>
      <c r="BB151" s="519" t="e">
        <f ca="1">+IF(AND(ISNUMBER(OFFSET('Hygiene Data'!$D$9,0,10*ROW('Hygiene Data'!D145))),'Data Summary'!DQ151="Yes"),OFFSET('Hygiene Data'!$D$9,0,10*ROW('Hygiene Data'!D145)),NA())</f>
        <v>#N/A</v>
      </c>
      <c r="BC151" s="519" t="e">
        <f ca="1">+IF(AND(ISNUMBER(OFFSET('Hygiene Data'!$E$5,0,10*ROW('Hygiene Data'!E145))),'Data Summary'!DR151="Yes"),OFFSET('Hygiene Data'!$E$5,0,10*ROW('Hygiene Data'!E145)),NA())</f>
        <v>#N/A</v>
      </c>
      <c r="BD151" s="519" t="e">
        <f ca="1">+IF(AND(ISNUMBER(OFFSET('Hygiene Data'!$E$7,0,10*ROW('Hygiene Data'!E145))),'Data Summary'!DS151="Yes"),OFFSET('Hygiene Data'!$E$7,0,10*ROW('Hygiene Data'!E145)),NA())</f>
        <v>#N/A</v>
      </c>
      <c r="BE151" s="519" t="e">
        <f ca="1">+IF(AND(ISNUMBER(OFFSET('Hygiene Data'!$E$9,0,10*ROW('Hygiene Data'!E145))),'Data Summary'!DT151="Yes"),OFFSET('Hygiene Data'!$E$9,0,10*ROW('Hygiene Data'!E145)),NA())</f>
        <v>#N/A</v>
      </c>
      <c r="BF151" s="519" t="e">
        <f ca="1">+IF(AND(ISNUMBER(OFFSET('Hygiene Data'!$F$5,0,10*ROW('Hygiene Data'!F145))),'Data Summary'!DU151="Yes"),OFFSET('Hygiene Data'!$F$5,0,10*ROW('Hygiene Data'!F145)),NA())</f>
        <v>#N/A</v>
      </c>
      <c r="BG151" s="519" t="e">
        <f ca="1">+IF(AND(ISNUMBER(OFFSET('Hygiene Data'!$F$7,0,10*ROW('Hygiene Data'!F145))),'Data Summary'!DV151="Yes"),OFFSET('Hygiene Data'!$F$7,0,10*ROW('Hygiene Data'!F145)),NA())</f>
        <v>#N/A</v>
      </c>
      <c r="BH151" s="519" t="e">
        <f ca="1">+IF(AND(ISNUMBER(OFFSET('Hygiene Data'!$F$9,0,10*ROW('Hygiene Data'!F145))),'Data Summary'!DW151="Yes"),OFFSET('Hygiene Data'!$F$9,0,10*ROW('Hygiene Data'!F145)),NA())</f>
        <v>#N/A</v>
      </c>
      <c r="BI151" s="519" t="e">
        <f ca="1">+IF(AND(ISNUMBER(OFFSET('Hygiene Data'!$G$5,0,10*ROW('Hygiene Data'!G145))),'Data Summary'!DX151="Yes"),OFFSET('Hygiene Data'!$G$5,0,10*ROW('Hygiene Data'!G145)),NA())</f>
        <v>#N/A</v>
      </c>
      <c r="BJ151" s="519" t="e">
        <f ca="1">+IF(AND(ISNUMBER(OFFSET('Hygiene Data'!$G$7,0,10*ROW('Hygiene Data'!G145))),'Data Summary'!DY151="Yes"),OFFSET('Hygiene Data'!$G$7,0,10*ROW('Hygiene Data'!G145)),NA())</f>
        <v>#N/A</v>
      </c>
      <c r="BK151" s="519" t="e">
        <f ca="1">+IF(AND(ISNUMBER(OFFSET('Hygiene Data'!$G$9,0,10*ROW('Hygiene Data'!G145))),'Data Summary'!DZ151="Yes"),OFFSET('Hygiene Data'!$G$9,0,10*ROW('Hygiene Data'!G145)),NA())</f>
        <v>#N/A</v>
      </c>
      <c r="BL151" s="519" t="e">
        <f ca="1">+IF(AND(ISNUMBER(OFFSET('Hygiene Data'!$H$5,0,10*ROW('Hygiene Data'!H145))),'Data Summary'!EA151="Yes"),OFFSET('Hygiene Data'!$H$5,0,10*ROW('Hygiene Data'!H145)),NA())</f>
        <v>#N/A</v>
      </c>
      <c r="BM151" s="519" t="e">
        <f ca="1">+IF(AND(ISNUMBER(OFFSET('Hygiene Data'!$H$7,0,10*ROW('Hygiene Data'!H145))),'Data Summary'!EB151="Yes"),OFFSET('Hygiene Data'!$H$7,0,10*ROW('Hygiene Data'!H145)),NA())</f>
        <v>#N/A</v>
      </c>
      <c r="BN151" s="519" t="e">
        <f ca="1">+IF(AND(ISNUMBER(OFFSET('Hygiene Data'!$H$9,0,10*ROW('Hygiene Data'!H145))),'Data Summary'!EC151="Yes"),OFFSET('Hygiene Data'!$H$9,0,10*ROW('Hygiene Data'!H145)),NA())</f>
        <v>#N/A</v>
      </c>
      <c r="BO151" s="519" t="e">
        <f ca="1">+IF(AND(ISNUMBER(OFFSET('Hygiene Data'!$I$5,0,10*ROW('Hygiene Data'!I145))),'Data Summary'!ED151="Yes"),OFFSET('Hygiene Data'!$I$5,0,10*ROW('Hygiene Data'!I145)),NA())</f>
        <v>#N/A</v>
      </c>
      <c r="BP151" s="519" t="e">
        <f ca="1">+IF(AND(ISNUMBER(OFFSET('Hygiene Data'!$I$7,0,10*ROW('Hygiene Data'!I145))),'Data Summary'!EE151="Yes"),OFFSET('Hygiene Data'!$I$7,0,10*ROW('Hygiene Data'!I145)),NA())</f>
        <v>#N/A</v>
      </c>
      <c r="BQ151" s="519" t="e">
        <f ca="1">+IF(AND(ISNUMBER(OFFSET('Hygiene Data'!$I$9,0,10*ROW('Hygiene Data'!I145))),'Data Summary'!EF151="Yes"),OFFSET('Hygiene Data'!$I$9,0,10*ROW('Hygiene Data'!I145)),NA())</f>
        <v>#N/A</v>
      </c>
    </row>
    <row r="152" spans="1:69" x14ac:dyDescent="0.25">
      <c r="A152" s="515" t="e">
        <f ca="1">+RIGHT('Data Summary'!A152,LEN('Data Summary'!A152)-9)</f>
        <v>#VALUE!</v>
      </c>
      <c r="B152" s="489" t="str">
        <f ca="1">+IF(ISTEXT('Data Summary'!B152),'Data Summary'!B152,"")</f>
        <v/>
      </c>
      <c r="C152" s="516" t="e">
        <f ca="1">+VALUE('Data Summary'!C152)</f>
        <v>#VALUE!</v>
      </c>
      <c r="D152" s="517" t="e">
        <f ca="1">+IF(AND(ISNUMBER(OFFSET('Water Data'!$D$4,0,10*ROW('Water Data'!D146))),'Data Summary'!BS152="Yes"),100-OFFSET('Water Data'!$D$4,0,10*ROW('Water Data'!D146)),NA())</f>
        <v>#N/A</v>
      </c>
      <c r="E152" s="517" t="e">
        <f ca="1">+IF(AND(ISNUMBER(OFFSET('Water Data'!$D$6,0,10*ROW('Water Data'!D146))),'Data Summary'!BT152="Yes"),OFFSET('Water Data'!$D$6,0,10*ROW('Water Data'!D146)),NA())</f>
        <v>#N/A</v>
      </c>
      <c r="F152" s="517" t="e">
        <f ca="1">+IF(AND(ISNUMBER(OFFSET('Water Data'!$D$9,0,10*ROW('Water Data'!D146))),'Data Summary'!BU152="Yes"),OFFSET('Water Data'!$D$9,0,10*ROW('Water Data'!D146)),NA())</f>
        <v>#N/A</v>
      </c>
      <c r="G152" s="517" t="e">
        <f ca="1">+IF(AND(ISNUMBER(OFFSET('Water Data'!$E$4,0,10*ROW('Water Data'!E146))),'Data Summary'!BV152="Yes"),100-OFFSET('Water Data'!$E$4,0,10*ROW('Water Data'!E146)),NA())</f>
        <v>#N/A</v>
      </c>
      <c r="H152" s="517" t="e">
        <f ca="1">+IF(AND(ISNUMBER(OFFSET('Water Data'!$E$6,0,10*ROW('Water Data'!E146))),'Data Summary'!BW152="Yes"),OFFSET('Water Data'!$E$6,0,10*ROW('Water Data'!E146)),NA())</f>
        <v>#N/A</v>
      </c>
      <c r="I152" s="517" t="e">
        <f ca="1">+IF(AND(ISNUMBER(OFFSET('Water Data'!$E$9,0,10*ROW('Water Data'!E146))),'Data Summary'!BX152="Yes"),OFFSET('Water Data'!$E$9,0,10*ROW('Water Data'!E146)),NA())</f>
        <v>#N/A</v>
      </c>
      <c r="J152" s="517" t="e">
        <f ca="1">+IF(AND(ISNUMBER(OFFSET('Water Data'!$F$4,0,10*ROW('Water Data'!F146))),'Data Summary'!BY152="Yes"),100-OFFSET('Water Data'!$F$4,0,10*ROW('Water Data'!F146)),NA())</f>
        <v>#N/A</v>
      </c>
      <c r="K152" s="517" t="e">
        <f ca="1">+IF(AND(ISNUMBER(OFFSET('Water Data'!$F$6,0,10*ROW('Water Data'!F146))),'Data Summary'!BZ152="Yes"),OFFSET('Water Data'!$F$6,0,10*ROW('Water Data'!F146)),NA())</f>
        <v>#N/A</v>
      </c>
      <c r="L152" s="517" t="e">
        <f ca="1">+IF(AND(ISNUMBER(OFFSET('Water Data'!$F$9,0,10*ROW('Water Data'!F146))),'Data Summary'!CA152="Yes"),OFFSET('Water Data'!$F$9,0,10*ROW('Water Data'!F146)),NA())</f>
        <v>#N/A</v>
      </c>
      <c r="M152" s="517" t="e">
        <f ca="1">+IF(AND(ISNUMBER(OFFSET('Water Data'!$G$4,0,10*ROW('Water Data'!G146))),'Data Summary'!CB152="Yes"),100-OFFSET('Water Data'!$G$4,0,10*ROW('Water Data'!G146)),NA())</f>
        <v>#N/A</v>
      </c>
      <c r="N152" s="517" t="e">
        <f ca="1">+IF(AND(ISNUMBER(OFFSET('Water Data'!$G$6,0,10*ROW('Water Data'!G146))),'Data Summary'!CC152="Yes"),OFFSET('Water Data'!$G$6,0,10*ROW('Water Data'!G146)),NA())</f>
        <v>#N/A</v>
      </c>
      <c r="O152" s="517" t="e">
        <f ca="1">+IF(AND(ISNUMBER(OFFSET('Water Data'!$G$9,0,10*ROW('Water Data'!G146))),'Data Summary'!CD152="Yes"),OFFSET('Water Data'!$G$9,0,10*ROW('Water Data'!G146)),NA())</f>
        <v>#N/A</v>
      </c>
      <c r="P152" s="517" t="e">
        <f ca="1">+IF(AND(ISNUMBER(OFFSET('Water Data'!$H$4,0,10*ROW('Water Data'!H146))),'Data Summary'!CE152="Yes"),100-OFFSET('Water Data'!$H$4,0,10*ROW('Water Data'!H146)),NA())</f>
        <v>#N/A</v>
      </c>
      <c r="Q152" s="517" t="e">
        <f ca="1">+IF(AND(ISNUMBER(OFFSET('Water Data'!$H$6,0,10*ROW('Water Data'!H146))),'Data Summary'!CF152="Yes"),OFFSET('Water Data'!$H$6,0,10*ROW('Water Data'!H146)),NA())</f>
        <v>#N/A</v>
      </c>
      <c r="R152" s="517" t="e">
        <f ca="1">+IF(AND(ISNUMBER(OFFSET('Water Data'!$H$9,0,10*ROW('Water Data'!H146))),'Data Summary'!CG152="Yes"),OFFSET('Water Data'!$H$9,0,10*ROW('Water Data'!H146)),NA())</f>
        <v>#N/A</v>
      </c>
      <c r="S152" s="517" t="e">
        <f ca="1">+IF(AND(ISNUMBER(OFFSET('Water Data'!$I$4,0,10*ROW('Water Data'!I146))),'Data Summary'!CH152="Yes"),100-OFFSET('Water Data'!$I$4,0,10*ROW('Water Data'!I146)),NA())</f>
        <v>#N/A</v>
      </c>
      <c r="T152" s="517" t="e">
        <f ca="1">+IF(AND(ISNUMBER(OFFSET('Water Data'!$I$6,0,10*ROW('Water Data'!I146))),'Data Summary'!CI152="Yes"),OFFSET('Water Data'!$I$6,0,10*ROW('Water Data'!I146)),NA())</f>
        <v>#N/A</v>
      </c>
      <c r="U152" s="517" t="e">
        <f ca="1">+IF(AND(ISNUMBER(OFFSET('Water Data'!$I$9,0,10*ROW('Water Data'!I146))),'Data Summary'!CJ152="Yes"),OFFSET('Water Data'!$I$9,0,10*ROW('Water Data'!I146)),NA())</f>
        <v>#N/A</v>
      </c>
      <c r="V152" s="518" t="e">
        <f ca="1">+IF(AND(ISNUMBER(OFFSET('Sanitation Data'!$D$4,0,10*ROW('Sanitation Data'!D146))),'Data Summary'!CK152="Yes"),100-OFFSET('Sanitation Data'!$D$4,0,10*ROW('Sanitation Data'!D146)),NA())</f>
        <v>#N/A</v>
      </c>
      <c r="W152" s="518" t="e">
        <f ca="1">+IF(AND(ISNUMBER(OFFSET('Sanitation Data'!$D$6,0,10*ROW('Sanitation Data'!D146))),'Data Summary'!CL152="Yes"),OFFSET('Sanitation Data'!$D$6,0,10*ROW('Sanitation Data'!D146)),NA())</f>
        <v>#N/A</v>
      </c>
      <c r="X152" s="518" t="e">
        <f ca="1">+IF(AND(ISNUMBER(OFFSET('Sanitation Data'!$D$10,0,10*ROW('Sanitation Data'!D146))),'Data Summary'!CM152="Yes"),OFFSET('Sanitation Data'!$D$10,0,10*ROW('Sanitation Data'!D146)),NA())</f>
        <v>#N/A</v>
      </c>
      <c r="Y152" s="518" t="e">
        <f ca="1">+IF(AND(ISNUMBER(OFFSET('Sanitation Data'!$D$11,0,10*ROW('Sanitation Data'!D146))),'Data Summary'!CN152="Yes"),OFFSET('Sanitation Data'!$D$11,0,10*ROW('Sanitation Data'!D146)),NA())</f>
        <v>#N/A</v>
      </c>
      <c r="Z152" s="518" t="e">
        <f ca="1">+IF(AND(ISNUMBER(OFFSET('Sanitation Data'!$D$12,0,10*ROW('Sanitation Data'!D146))),'Data Summary'!CO152="Yes"),OFFSET('Sanitation Data'!$D$12,0,10*ROW('Sanitation Data'!D146)),NA())</f>
        <v>#N/A</v>
      </c>
      <c r="AA152" s="518" t="e">
        <f ca="1">+IF(AND(ISNUMBER(OFFSET('Sanitation Data'!$E$4,0,10*ROW('Sanitation Data'!E146))),'Data Summary'!CP152="Yes"),100-OFFSET('Sanitation Data'!$E$4,0,10*ROW('Sanitation Data'!E146)),NA())</f>
        <v>#N/A</v>
      </c>
      <c r="AB152" s="518" t="e">
        <f ca="1">+IF(AND(ISNUMBER(OFFSET('Sanitation Data'!$E$6,0,10*ROW('Sanitation Data'!E146))),'Data Summary'!CQ152="Yes"),OFFSET('Sanitation Data'!$E$6,0,10*ROW('Sanitation Data'!E146)),NA())</f>
        <v>#N/A</v>
      </c>
      <c r="AC152" s="518" t="e">
        <f ca="1">+IF(AND(ISNUMBER(OFFSET('Sanitation Data'!$E$10,0,10*ROW('Sanitation Data'!E146))),'Data Summary'!CR152="Yes"),OFFSET('Sanitation Data'!$E$10,0,10*ROW('Sanitation Data'!E146)),NA())</f>
        <v>#N/A</v>
      </c>
      <c r="AD152" s="518" t="e">
        <f ca="1">+IF(AND(ISNUMBER(OFFSET('Sanitation Data'!$E$11,0,10*ROW('Sanitation Data'!E146))),'Data Summary'!CS152="Yes"),OFFSET('Sanitation Data'!$E$11,0,10*ROW('Sanitation Data'!E146)),NA())</f>
        <v>#N/A</v>
      </c>
      <c r="AE152" s="518" t="e">
        <f ca="1">+IF(AND(ISNUMBER(OFFSET('Sanitation Data'!$E$12,0,10*ROW('Sanitation Data'!E146))),'Data Summary'!CT152="Yes"),OFFSET('Sanitation Data'!$E$12,0,10*ROW('Sanitation Data'!E146)),NA())</f>
        <v>#N/A</v>
      </c>
      <c r="AF152" s="518" t="e">
        <f ca="1">+IF(AND(ISNUMBER(OFFSET('Sanitation Data'!$F$4,0,10*ROW('Sanitation Data'!F146))),'Data Summary'!CU152="Yes"),100-OFFSET('Sanitation Data'!$F$4,0,10*ROW('Sanitation Data'!F146)),NA())</f>
        <v>#N/A</v>
      </c>
      <c r="AG152" s="518" t="e">
        <f ca="1">+IF(AND(ISNUMBER(OFFSET('Sanitation Data'!$F$6,0,10*ROW('Sanitation Data'!F146))),'Data Summary'!CV152="Yes"),OFFSET('Sanitation Data'!$F$6,0,10*ROW('Sanitation Data'!F146)),NA())</f>
        <v>#N/A</v>
      </c>
      <c r="AH152" s="518" t="e">
        <f ca="1">+IF(AND(ISNUMBER(OFFSET('Sanitation Data'!$F$10,0,10*ROW('Sanitation Data'!F146))),'Data Summary'!CW152="Yes"),OFFSET('Sanitation Data'!$F$10,0,10*ROW('Sanitation Data'!F146)),NA())</f>
        <v>#N/A</v>
      </c>
      <c r="AI152" s="518" t="e">
        <f ca="1">+IF(AND(ISNUMBER(OFFSET('Sanitation Data'!$F$11,0,10*ROW('Sanitation Data'!F146))),'Data Summary'!CX152="Yes"),OFFSET('Sanitation Data'!$F$11,0,10*ROW('Sanitation Data'!F146)),NA())</f>
        <v>#N/A</v>
      </c>
      <c r="AJ152" s="518" t="e">
        <f ca="1">+IF(AND(ISNUMBER(OFFSET('Sanitation Data'!$F$12,0,10*ROW('Sanitation Data'!F146))),'Data Summary'!CY152="Yes"),OFFSET('Sanitation Data'!$F$12,0,10*ROW('Sanitation Data'!F146)),NA())</f>
        <v>#N/A</v>
      </c>
      <c r="AK152" s="518" t="e">
        <f ca="1">+IF(AND(ISNUMBER(OFFSET('Sanitation Data'!$G$4,0,10*ROW('Sanitation Data'!G146))),'Data Summary'!CZ152="Yes"),100-OFFSET('Sanitation Data'!$G$4,0,10*ROW('Sanitation Data'!G146)),NA())</f>
        <v>#N/A</v>
      </c>
      <c r="AL152" s="518" t="e">
        <f ca="1">+IF(AND(ISNUMBER(OFFSET('Sanitation Data'!$G$6,0,10*ROW('Sanitation Data'!G146))),'Data Summary'!DA152="Yes"),OFFSET('Sanitation Data'!$G$6,0,10*ROW('Sanitation Data'!G146)),NA())</f>
        <v>#N/A</v>
      </c>
      <c r="AM152" s="518" t="e">
        <f ca="1">+IF(AND(ISNUMBER(OFFSET('Sanitation Data'!$G$10,0,10*ROW('Sanitation Data'!G146))),'Data Summary'!DB152="Yes"),OFFSET('Sanitation Data'!$G$10,0,10*ROW('Sanitation Data'!G146)),NA())</f>
        <v>#N/A</v>
      </c>
      <c r="AN152" s="518" t="e">
        <f ca="1">+IF(AND(ISNUMBER(OFFSET('Sanitation Data'!$G$11,0,10*ROW('Sanitation Data'!G146))),'Data Summary'!DC152="Yes"),OFFSET('Sanitation Data'!$G$11,0,10*ROW('Sanitation Data'!G146)),NA())</f>
        <v>#N/A</v>
      </c>
      <c r="AO152" s="518" t="e">
        <f ca="1">+IF(AND(ISNUMBER(OFFSET('Sanitation Data'!$G$12,0,10*ROW('Sanitation Data'!G146))),'Data Summary'!DD152="Yes"),OFFSET('Sanitation Data'!$G$12,0,10*ROW('Sanitation Data'!G146)),NA())</f>
        <v>#N/A</v>
      </c>
      <c r="AP152" s="518" t="e">
        <f ca="1">+IF(AND(ISNUMBER(OFFSET('Sanitation Data'!$H$4,0,10*ROW('Sanitation Data'!H146))),'Data Summary'!DE152="Yes"),100-OFFSET('Sanitation Data'!$H$4,0,10*ROW('Sanitation Data'!H146)),NA())</f>
        <v>#N/A</v>
      </c>
      <c r="AQ152" s="518" t="e">
        <f ca="1">+IF(AND(ISNUMBER(OFFSET('Sanitation Data'!$H$6,0,10*ROW('Sanitation Data'!H146))),'Data Summary'!DF152="Yes"),OFFSET('Sanitation Data'!$H$6,0,10*ROW('Sanitation Data'!H146)),NA())</f>
        <v>#N/A</v>
      </c>
      <c r="AR152" s="518" t="e">
        <f ca="1">+IF(AND(ISNUMBER(OFFSET('Sanitation Data'!$H$10,0,10*ROW('Sanitation Data'!H146))),'Data Summary'!DG152="Yes"),OFFSET('Sanitation Data'!$H$10,0,10*ROW('Sanitation Data'!H146)),NA())</f>
        <v>#N/A</v>
      </c>
      <c r="AS152" s="518" t="e">
        <f ca="1">+IF(AND(ISNUMBER(OFFSET('Sanitation Data'!$H$11,0,10*ROW('Sanitation Data'!H146))),'Data Summary'!DH152="Yes"),OFFSET('Sanitation Data'!$H$11,0,10*ROW('Sanitation Data'!H146)),NA())</f>
        <v>#N/A</v>
      </c>
      <c r="AT152" s="518" t="e">
        <f ca="1">+IF(AND(ISNUMBER(OFFSET('Sanitation Data'!$H$12,0,10*ROW('Sanitation Data'!H146))),'Data Summary'!DI152="Yes"),OFFSET('Sanitation Data'!$H$12,0,10*ROW('Sanitation Data'!H146)),NA())</f>
        <v>#N/A</v>
      </c>
      <c r="AU152" s="518" t="e">
        <f ca="1">+IF(AND(ISNUMBER(OFFSET('Sanitation Data'!$I$4,0,10*ROW('Sanitation Data'!I146))),'Data Summary'!DJ152="Yes"),100-OFFSET('Sanitation Data'!$I$4,0,10*ROW('Sanitation Data'!I146)),NA())</f>
        <v>#N/A</v>
      </c>
      <c r="AV152" s="518" t="e">
        <f ca="1">+IF(AND(ISNUMBER(OFFSET('Sanitation Data'!$I$6,0,10*ROW('Sanitation Data'!I146))),'Data Summary'!DK152="Yes"),OFFSET('Sanitation Data'!$I$6,0,10*ROW('Sanitation Data'!I146)),NA())</f>
        <v>#N/A</v>
      </c>
      <c r="AW152" s="518" t="e">
        <f ca="1">+IF(AND(ISNUMBER(OFFSET('Sanitation Data'!$I$10,0,10*ROW('Sanitation Data'!I146))),'Data Summary'!DL152="Yes"),OFFSET('Sanitation Data'!$I$10,0,10*ROW('Sanitation Data'!I146)),NA())</f>
        <v>#N/A</v>
      </c>
      <c r="AX152" s="518" t="e">
        <f ca="1">+IF(AND(ISNUMBER(OFFSET('Sanitation Data'!$I$11,0,10*ROW('Sanitation Data'!I146))),'Data Summary'!DM152="Yes"),OFFSET('Sanitation Data'!$I$11,0,10*ROW('Sanitation Data'!I146)),NA())</f>
        <v>#N/A</v>
      </c>
      <c r="AY152" s="518" t="e">
        <f ca="1">+IF(AND(ISNUMBER(OFFSET('Sanitation Data'!$I$12,0,10*ROW('Sanitation Data'!I146))),'Data Summary'!DN152="Yes"),OFFSET('Sanitation Data'!$I$12,0,10*ROW('Sanitation Data'!I146)),NA())</f>
        <v>#N/A</v>
      </c>
      <c r="AZ152" s="519" t="e">
        <f ca="1">+IF(AND(ISNUMBER(OFFSET('Hygiene Data'!$D$5,0,10*ROW('Hygiene Data'!D146))),'Data Summary'!DO152="Yes"),OFFSET('Hygiene Data'!$D$5,0,10*ROW('Hygiene Data'!D146)),NA())</f>
        <v>#N/A</v>
      </c>
      <c r="BA152" s="519" t="e">
        <f ca="1">+IF(AND(ISNUMBER(OFFSET('Hygiene Data'!$D$7,0,10*ROW('Hygiene Data'!D146))),'Data Summary'!DP152="Yes"),OFFSET('Hygiene Data'!$D$7,0,10*ROW('Hygiene Data'!D146)),NA())</f>
        <v>#N/A</v>
      </c>
      <c r="BB152" s="519" t="e">
        <f ca="1">+IF(AND(ISNUMBER(OFFSET('Hygiene Data'!$D$9,0,10*ROW('Hygiene Data'!D146))),'Data Summary'!DQ152="Yes"),OFFSET('Hygiene Data'!$D$9,0,10*ROW('Hygiene Data'!D146)),NA())</f>
        <v>#N/A</v>
      </c>
      <c r="BC152" s="519" t="e">
        <f ca="1">+IF(AND(ISNUMBER(OFFSET('Hygiene Data'!$E$5,0,10*ROW('Hygiene Data'!E146))),'Data Summary'!DR152="Yes"),OFFSET('Hygiene Data'!$E$5,0,10*ROW('Hygiene Data'!E146)),NA())</f>
        <v>#N/A</v>
      </c>
      <c r="BD152" s="519" t="e">
        <f ca="1">+IF(AND(ISNUMBER(OFFSET('Hygiene Data'!$E$7,0,10*ROW('Hygiene Data'!E146))),'Data Summary'!DS152="Yes"),OFFSET('Hygiene Data'!$E$7,0,10*ROW('Hygiene Data'!E146)),NA())</f>
        <v>#N/A</v>
      </c>
      <c r="BE152" s="519" t="e">
        <f ca="1">+IF(AND(ISNUMBER(OFFSET('Hygiene Data'!$E$9,0,10*ROW('Hygiene Data'!E146))),'Data Summary'!DT152="Yes"),OFFSET('Hygiene Data'!$E$9,0,10*ROW('Hygiene Data'!E146)),NA())</f>
        <v>#N/A</v>
      </c>
      <c r="BF152" s="519" t="e">
        <f ca="1">+IF(AND(ISNUMBER(OFFSET('Hygiene Data'!$F$5,0,10*ROW('Hygiene Data'!F146))),'Data Summary'!DU152="Yes"),OFFSET('Hygiene Data'!$F$5,0,10*ROW('Hygiene Data'!F146)),NA())</f>
        <v>#N/A</v>
      </c>
      <c r="BG152" s="519" t="e">
        <f ca="1">+IF(AND(ISNUMBER(OFFSET('Hygiene Data'!$F$7,0,10*ROW('Hygiene Data'!F146))),'Data Summary'!DV152="Yes"),OFFSET('Hygiene Data'!$F$7,0,10*ROW('Hygiene Data'!F146)),NA())</f>
        <v>#N/A</v>
      </c>
      <c r="BH152" s="519" t="e">
        <f ca="1">+IF(AND(ISNUMBER(OFFSET('Hygiene Data'!$F$9,0,10*ROW('Hygiene Data'!F146))),'Data Summary'!DW152="Yes"),OFFSET('Hygiene Data'!$F$9,0,10*ROW('Hygiene Data'!F146)),NA())</f>
        <v>#N/A</v>
      </c>
      <c r="BI152" s="519" t="e">
        <f ca="1">+IF(AND(ISNUMBER(OFFSET('Hygiene Data'!$G$5,0,10*ROW('Hygiene Data'!G146))),'Data Summary'!DX152="Yes"),OFFSET('Hygiene Data'!$G$5,0,10*ROW('Hygiene Data'!G146)),NA())</f>
        <v>#N/A</v>
      </c>
      <c r="BJ152" s="519" t="e">
        <f ca="1">+IF(AND(ISNUMBER(OFFSET('Hygiene Data'!$G$7,0,10*ROW('Hygiene Data'!G146))),'Data Summary'!DY152="Yes"),OFFSET('Hygiene Data'!$G$7,0,10*ROW('Hygiene Data'!G146)),NA())</f>
        <v>#N/A</v>
      </c>
      <c r="BK152" s="519" t="e">
        <f ca="1">+IF(AND(ISNUMBER(OFFSET('Hygiene Data'!$G$9,0,10*ROW('Hygiene Data'!G146))),'Data Summary'!DZ152="Yes"),OFFSET('Hygiene Data'!$G$9,0,10*ROW('Hygiene Data'!G146)),NA())</f>
        <v>#N/A</v>
      </c>
      <c r="BL152" s="519" t="e">
        <f ca="1">+IF(AND(ISNUMBER(OFFSET('Hygiene Data'!$H$5,0,10*ROW('Hygiene Data'!H146))),'Data Summary'!EA152="Yes"),OFFSET('Hygiene Data'!$H$5,0,10*ROW('Hygiene Data'!H146)),NA())</f>
        <v>#N/A</v>
      </c>
      <c r="BM152" s="519" t="e">
        <f ca="1">+IF(AND(ISNUMBER(OFFSET('Hygiene Data'!$H$7,0,10*ROW('Hygiene Data'!H146))),'Data Summary'!EB152="Yes"),OFFSET('Hygiene Data'!$H$7,0,10*ROW('Hygiene Data'!H146)),NA())</f>
        <v>#N/A</v>
      </c>
      <c r="BN152" s="519" t="e">
        <f ca="1">+IF(AND(ISNUMBER(OFFSET('Hygiene Data'!$H$9,0,10*ROW('Hygiene Data'!H146))),'Data Summary'!EC152="Yes"),OFFSET('Hygiene Data'!$H$9,0,10*ROW('Hygiene Data'!H146)),NA())</f>
        <v>#N/A</v>
      </c>
      <c r="BO152" s="519" t="e">
        <f ca="1">+IF(AND(ISNUMBER(OFFSET('Hygiene Data'!$I$5,0,10*ROW('Hygiene Data'!I146))),'Data Summary'!ED152="Yes"),OFFSET('Hygiene Data'!$I$5,0,10*ROW('Hygiene Data'!I146)),NA())</f>
        <v>#N/A</v>
      </c>
      <c r="BP152" s="519" t="e">
        <f ca="1">+IF(AND(ISNUMBER(OFFSET('Hygiene Data'!$I$7,0,10*ROW('Hygiene Data'!I146))),'Data Summary'!EE152="Yes"),OFFSET('Hygiene Data'!$I$7,0,10*ROW('Hygiene Data'!I146)),NA())</f>
        <v>#N/A</v>
      </c>
      <c r="BQ152" s="519" t="e">
        <f ca="1">+IF(AND(ISNUMBER(OFFSET('Hygiene Data'!$I$9,0,10*ROW('Hygiene Data'!I146))),'Data Summary'!EF152="Yes"),OFFSET('Hygiene Data'!$I$9,0,10*ROW('Hygiene Data'!I146)),NA())</f>
        <v>#N/A</v>
      </c>
    </row>
    <row r="153" spans="1:69" x14ac:dyDescent="0.25">
      <c r="A153" s="515" t="e">
        <f ca="1">+RIGHT('Data Summary'!A153,LEN('Data Summary'!A153)-9)</f>
        <v>#VALUE!</v>
      </c>
      <c r="B153" s="489" t="str">
        <f ca="1">+IF(ISTEXT('Data Summary'!B153),'Data Summary'!B153,"")</f>
        <v/>
      </c>
      <c r="C153" s="516" t="e">
        <f ca="1">+VALUE('Data Summary'!C153)</f>
        <v>#VALUE!</v>
      </c>
      <c r="D153" s="517" t="e">
        <f ca="1">+IF(AND(ISNUMBER(OFFSET('Water Data'!$D$4,0,10*ROW('Water Data'!D147))),'Data Summary'!BS153="Yes"),100-OFFSET('Water Data'!$D$4,0,10*ROW('Water Data'!D147)),NA())</f>
        <v>#N/A</v>
      </c>
      <c r="E153" s="517" t="e">
        <f ca="1">+IF(AND(ISNUMBER(OFFSET('Water Data'!$D$6,0,10*ROW('Water Data'!D147))),'Data Summary'!BT153="Yes"),OFFSET('Water Data'!$D$6,0,10*ROW('Water Data'!D147)),NA())</f>
        <v>#N/A</v>
      </c>
      <c r="F153" s="517" t="e">
        <f ca="1">+IF(AND(ISNUMBER(OFFSET('Water Data'!$D$9,0,10*ROW('Water Data'!D147))),'Data Summary'!BU153="Yes"),OFFSET('Water Data'!$D$9,0,10*ROW('Water Data'!D147)),NA())</f>
        <v>#N/A</v>
      </c>
      <c r="G153" s="517" t="e">
        <f ca="1">+IF(AND(ISNUMBER(OFFSET('Water Data'!$E$4,0,10*ROW('Water Data'!E147))),'Data Summary'!BV153="Yes"),100-OFFSET('Water Data'!$E$4,0,10*ROW('Water Data'!E147)),NA())</f>
        <v>#N/A</v>
      </c>
      <c r="H153" s="517" t="e">
        <f ca="1">+IF(AND(ISNUMBER(OFFSET('Water Data'!$E$6,0,10*ROW('Water Data'!E147))),'Data Summary'!BW153="Yes"),OFFSET('Water Data'!$E$6,0,10*ROW('Water Data'!E147)),NA())</f>
        <v>#N/A</v>
      </c>
      <c r="I153" s="517" t="e">
        <f ca="1">+IF(AND(ISNUMBER(OFFSET('Water Data'!$E$9,0,10*ROW('Water Data'!E147))),'Data Summary'!BX153="Yes"),OFFSET('Water Data'!$E$9,0,10*ROW('Water Data'!E147)),NA())</f>
        <v>#N/A</v>
      </c>
      <c r="J153" s="517" t="e">
        <f ca="1">+IF(AND(ISNUMBER(OFFSET('Water Data'!$F$4,0,10*ROW('Water Data'!F147))),'Data Summary'!BY153="Yes"),100-OFFSET('Water Data'!$F$4,0,10*ROW('Water Data'!F147)),NA())</f>
        <v>#N/A</v>
      </c>
      <c r="K153" s="517" t="e">
        <f ca="1">+IF(AND(ISNUMBER(OFFSET('Water Data'!$F$6,0,10*ROW('Water Data'!F147))),'Data Summary'!BZ153="Yes"),OFFSET('Water Data'!$F$6,0,10*ROW('Water Data'!F147)),NA())</f>
        <v>#N/A</v>
      </c>
      <c r="L153" s="517" t="e">
        <f ca="1">+IF(AND(ISNUMBER(OFFSET('Water Data'!$F$9,0,10*ROW('Water Data'!F147))),'Data Summary'!CA153="Yes"),OFFSET('Water Data'!$F$9,0,10*ROW('Water Data'!F147)),NA())</f>
        <v>#N/A</v>
      </c>
      <c r="M153" s="517" t="e">
        <f ca="1">+IF(AND(ISNUMBER(OFFSET('Water Data'!$G$4,0,10*ROW('Water Data'!G147))),'Data Summary'!CB153="Yes"),100-OFFSET('Water Data'!$G$4,0,10*ROW('Water Data'!G147)),NA())</f>
        <v>#N/A</v>
      </c>
      <c r="N153" s="517" t="e">
        <f ca="1">+IF(AND(ISNUMBER(OFFSET('Water Data'!$G$6,0,10*ROW('Water Data'!G147))),'Data Summary'!CC153="Yes"),OFFSET('Water Data'!$G$6,0,10*ROW('Water Data'!G147)),NA())</f>
        <v>#N/A</v>
      </c>
      <c r="O153" s="517" t="e">
        <f ca="1">+IF(AND(ISNUMBER(OFFSET('Water Data'!$G$9,0,10*ROW('Water Data'!G147))),'Data Summary'!CD153="Yes"),OFFSET('Water Data'!$G$9,0,10*ROW('Water Data'!G147)),NA())</f>
        <v>#N/A</v>
      </c>
      <c r="P153" s="517" t="e">
        <f ca="1">+IF(AND(ISNUMBER(OFFSET('Water Data'!$H$4,0,10*ROW('Water Data'!H147))),'Data Summary'!CE153="Yes"),100-OFFSET('Water Data'!$H$4,0,10*ROW('Water Data'!H147)),NA())</f>
        <v>#N/A</v>
      </c>
      <c r="Q153" s="517" t="e">
        <f ca="1">+IF(AND(ISNUMBER(OFFSET('Water Data'!$H$6,0,10*ROW('Water Data'!H147))),'Data Summary'!CF153="Yes"),OFFSET('Water Data'!$H$6,0,10*ROW('Water Data'!H147)),NA())</f>
        <v>#N/A</v>
      </c>
      <c r="R153" s="517" t="e">
        <f ca="1">+IF(AND(ISNUMBER(OFFSET('Water Data'!$H$9,0,10*ROW('Water Data'!H147))),'Data Summary'!CG153="Yes"),OFFSET('Water Data'!$H$9,0,10*ROW('Water Data'!H147)),NA())</f>
        <v>#N/A</v>
      </c>
      <c r="S153" s="517" t="e">
        <f ca="1">+IF(AND(ISNUMBER(OFFSET('Water Data'!$I$4,0,10*ROW('Water Data'!I147))),'Data Summary'!CH153="Yes"),100-OFFSET('Water Data'!$I$4,0,10*ROW('Water Data'!I147)),NA())</f>
        <v>#N/A</v>
      </c>
      <c r="T153" s="517" t="e">
        <f ca="1">+IF(AND(ISNUMBER(OFFSET('Water Data'!$I$6,0,10*ROW('Water Data'!I147))),'Data Summary'!CI153="Yes"),OFFSET('Water Data'!$I$6,0,10*ROW('Water Data'!I147)),NA())</f>
        <v>#N/A</v>
      </c>
      <c r="U153" s="517" t="e">
        <f ca="1">+IF(AND(ISNUMBER(OFFSET('Water Data'!$I$9,0,10*ROW('Water Data'!I147))),'Data Summary'!CJ153="Yes"),OFFSET('Water Data'!$I$9,0,10*ROW('Water Data'!I147)),NA())</f>
        <v>#N/A</v>
      </c>
      <c r="V153" s="518" t="e">
        <f ca="1">+IF(AND(ISNUMBER(OFFSET('Sanitation Data'!$D$4,0,10*ROW('Sanitation Data'!D147))),'Data Summary'!CK153="Yes"),100-OFFSET('Sanitation Data'!$D$4,0,10*ROW('Sanitation Data'!D147)),NA())</f>
        <v>#N/A</v>
      </c>
      <c r="W153" s="518" t="e">
        <f ca="1">+IF(AND(ISNUMBER(OFFSET('Sanitation Data'!$D$6,0,10*ROW('Sanitation Data'!D147))),'Data Summary'!CL153="Yes"),OFFSET('Sanitation Data'!$D$6,0,10*ROW('Sanitation Data'!D147)),NA())</f>
        <v>#N/A</v>
      </c>
      <c r="X153" s="518" t="e">
        <f ca="1">+IF(AND(ISNUMBER(OFFSET('Sanitation Data'!$D$10,0,10*ROW('Sanitation Data'!D147))),'Data Summary'!CM153="Yes"),OFFSET('Sanitation Data'!$D$10,0,10*ROW('Sanitation Data'!D147)),NA())</f>
        <v>#N/A</v>
      </c>
      <c r="Y153" s="518" t="e">
        <f ca="1">+IF(AND(ISNUMBER(OFFSET('Sanitation Data'!$D$11,0,10*ROW('Sanitation Data'!D147))),'Data Summary'!CN153="Yes"),OFFSET('Sanitation Data'!$D$11,0,10*ROW('Sanitation Data'!D147)),NA())</f>
        <v>#N/A</v>
      </c>
      <c r="Z153" s="518" t="e">
        <f ca="1">+IF(AND(ISNUMBER(OFFSET('Sanitation Data'!$D$12,0,10*ROW('Sanitation Data'!D147))),'Data Summary'!CO153="Yes"),OFFSET('Sanitation Data'!$D$12,0,10*ROW('Sanitation Data'!D147)),NA())</f>
        <v>#N/A</v>
      </c>
      <c r="AA153" s="518" t="e">
        <f ca="1">+IF(AND(ISNUMBER(OFFSET('Sanitation Data'!$E$4,0,10*ROW('Sanitation Data'!E147))),'Data Summary'!CP153="Yes"),100-OFFSET('Sanitation Data'!$E$4,0,10*ROW('Sanitation Data'!E147)),NA())</f>
        <v>#N/A</v>
      </c>
      <c r="AB153" s="518" t="e">
        <f ca="1">+IF(AND(ISNUMBER(OFFSET('Sanitation Data'!$E$6,0,10*ROW('Sanitation Data'!E147))),'Data Summary'!CQ153="Yes"),OFFSET('Sanitation Data'!$E$6,0,10*ROW('Sanitation Data'!E147)),NA())</f>
        <v>#N/A</v>
      </c>
      <c r="AC153" s="518" t="e">
        <f ca="1">+IF(AND(ISNUMBER(OFFSET('Sanitation Data'!$E$10,0,10*ROW('Sanitation Data'!E147))),'Data Summary'!CR153="Yes"),OFFSET('Sanitation Data'!$E$10,0,10*ROW('Sanitation Data'!E147)),NA())</f>
        <v>#N/A</v>
      </c>
      <c r="AD153" s="518" t="e">
        <f ca="1">+IF(AND(ISNUMBER(OFFSET('Sanitation Data'!$E$11,0,10*ROW('Sanitation Data'!E147))),'Data Summary'!CS153="Yes"),OFFSET('Sanitation Data'!$E$11,0,10*ROW('Sanitation Data'!E147)),NA())</f>
        <v>#N/A</v>
      </c>
      <c r="AE153" s="518" t="e">
        <f ca="1">+IF(AND(ISNUMBER(OFFSET('Sanitation Data'!$E$12,0,10*ROW('Sanitation Data'!E147))),'Data Summary'!CT153="Yes"),OFFSET('Sanitation Data'!$E$12,0,10*ROW('Sanitation Data'!E147)),NA())</f>
        <v>#N/A</v>
      </c>
      <c r="AF153" s="518" t="e">
        <f ca="1">+IF(AND(ISNUMBER(OFFSET('Sanitation Data'!$F$4,0,10*ROW('Sanitation Data'!F147))),'Data Summary'!CU153="Yes"),100-OFFSET('Sanitation Data'!$F$4,0,10*ROW('Sanitation Data'!F147)),NA())</f>
        <v>#N/A</v>
      </c>
      <c r="AG153" s="518" t="e">
        <f ca="1">+IF(AND(ISNUMBER(OFFSET('Sanitation Data'!$F$6,0,10*ROW('Sanitation Data'!F147))),'Data Summary'!CV153="Yes"),OFFSET('Sanitation Data'!$F$6,0,10*ROW('Sanitation Data'!F147)),NA())</f>
        <v>#N/A</v>
      </c>
      <c r="AH153" s="518" t="e">
        <f ca="1">+IF(AND(ISNUMBER(OFFSET('Sanitation Data'!$F$10,0,10*ROW('Sanitation Data'!F147))),'Data Summary'!CW153="Yes"),OFFSET('Sanitation Data'!$F$10,0,10*ROW('Sanitation Data'!F147)),NA())</f>
        <v>#N/A</v>
      </c>
      <c r="AI153" s="518" t="e">
        <f ca="1">+IF(AND(ISNUMBER(OFFSET('Sanitation Data'!$F$11,0,10*ROW('Sanitation Data'!F147))),'Data Summary'!CX153="Yes"),OFFSET('Sanitation Data'!$F$11,0,10*ROW('Sanitation Data'!F147)),NA())</f>
        <v>#N/A</v>
      </c>
      <c r="AJ153" s="518" t="e">
        <f ca="1">+IF(AND(ISNUMBER(OFFSET('Sanitation Data'!$F$12,0,10*ROW('Sanitation Data'!F147))),'Data Summary'!CY153="Yes"),OFFSET('Sanitation Data'!$F$12,0,10*ROW('Sanitation Data'!F147)),NA())</f>
        <v>#N/A</v>
      </c>
      <c r="AK153" s="518" t="e">
        <f ca="1">+IF(AND(ISNUMBER(OFFSET('Sanitation Data'!$G$4,0,10*ROW('Sanitation Data'!G147))),'Data Summary'!CZ153="Yes"),100-OFFSET('Sanitation Data'!$G$4,0,10*ROW('Sanitation Data'!G147)),NA())</f>
        <v>#N/A</v>
      </c>
      <c r="AL153" s="518" t="e">
        <f ca="1">+IF(AND(ISNUMBER(OFFSET('Sanitation Data'!$G$6,0,10*ROW('Sanitation Data'!G147))),'Data Summary'!DA153="Yes"),OFFSET('Sanitation Data'!$G$6,0,10*ROW('Sanitation Data'!G147)),NA())</f>
        <v>#N/A</v>
      </c>
      <c r="AM153" s="518" t="e">
        <f ca="1">+IF(AND(ISNUMBER(OFFSET('Sanitation Data'!$G$10,0,10*ROW('Sanitation Data'!G147))),'Data Summary'!DB153="Yes"),OFFSET('Sanitation Data'!$G$10,0,10*ROW('Sanitation Data'!G147)),NA())</f>
        <v>#N/A</v>
      </c>
      <c r="AN153" s="518" t="e">
        <f ca="1">+IF(AND(ISNUMBER(OFFSET('Sanitation Data'!$G$11,0,10*ROW('Sanitation Data'!G147))),'Data Summary'!DC153="Yes"),OFFSET('Sanitation Data'!$G$11,0,10*ROW('Sanitation Data'!G147)),NA())</f>
        <v>#N/A</v>
      </c>
      <c r="AO153" s="518" t="e">
        <f ca="1">+IF(AND(ISNUMBER(OFFSET('Sanitation Data'!$G$12,0,10*ROW('Sanitation Data'!G147))),'Data Summary'!DD153="Yes"),OFFSET('Sanitation Data'!$G$12,0,10*ROW('Sanitation Data'!G147)),NA())</f>
        <v>#N/A</v>
      </c>
      <c r="AP153" s="518" t="e">
        <f ca="1">+IF(AND(ISNUMBER(OFFSET('Sanitation Data'!$H$4,0,10*ROW('Sanitation Data'!H147))),'Data Summary'!DE153="Yes"),100-OFFSET('Sanitation Data'!$H$4,0,10*ROW('Sanitation Data'!H147)),NA())</f>
        <v>#N/A</v>
      </c>
      <c r="AQ153" s="518" t="e">
        <f ca="1">+IF(AND(ISNUMBER(OFFSET('Sanitation Data'!$H$6,0,10*ROW('Sanitation Data'!H147))),'Data Summary'!DF153="Yes"),OFFSET('Sanitation Data'!$H$6,0,10*ROW('Sanitation Data'!H147)),NA())</f>
        <v>#N/A</v>
      </c>
      <c r="AR153" s="518" t="e">
        <f ca="1">+IF(AND(ISNUMBER(OFFSET('Sanitation Data'!$H$10,0,10*ROW('Sanitation Data'!H147))),'Data Summary'!DG153="Yes"),OFFSET('Sanitation Data'!$H$10,0,10*ROW('Sanitation Data'!H147)),NA())</f>
        <v>#N/A</v>
      </c>
      <c r="AS153" s="518" t="e">
        <f ca="1">+IF(AND(ISNUMBER(OFFSET('Sanitation Data'!$H$11,0,10*ROW('Sanitation Data'!H147))),'Data Summary'!DH153="Yes"),OFFSET('Sanitation Data'!$H$11,0,10*ROW('Sanitation Data'!H147)),NA())</f>
        <v>#N/A</v>
      </c>
      <c r="AT153" s="518" t="e">
        <f ca="1">+IF(AND(ISNUMBER(OFFSET('Sanitation Data'!$H$12,0,10*ROW('Sanitation Data'!H147))),'Data Summary'!DI153="Yes"),OFFSET('Sanitation Data'!$H$12,0,10*ROW('Sanitation Data'!H147)),NA())</f>
        <v>#N/A</v>
      </c>
      <c r="AU153" s="518" t="e">
        <f ca="1">+IF(AND(ISNUMBER(OFFSET('Sanitation Data'!$I$4,0,10*ROW('Sanitation Data'!I147))),'Data Summary'!DJ153="Yes"),100-OFFSET('Sanitation Data'!$I$4,0,10*ROW('Sanitation Data'!I147)),NA())</f>
        <v>#N/A</v>
      </c>
      <c r="AV153" s="518" t="e">
        <f ca="1">+IF(AND(ISNUMBER(OFFSET('Sanitation Data'!$I$6,0,10*ROW('Sanitation Data'!I147))),'Data Summary'!DK153="Yes"),OFFSET('Sanitation Data'!$I$6,0,10*ROW('Sanitation Data'!I147)),NA())</f>
        <v>#N/A</v>
      </c>
      <c r="AW153" s="518" t="e">
        <f ca="1">+IF(AND(ISNUMBER(OFFSET('Sanitation Data'!$I$10,0,10*ROW('Sanitation Data'!I147))),'Data Summary'!DL153="Yes"),OFFSET('Sanitation Data'!$I$10,0,10*ROW('Sanitation Data'!I147)),NA())</f>
        <v>#N/A</v>
      </c>
      <c r="AX153" s="518" t="e">
        <f ca="1">+IF(AND(ISNUMBER(OFFSET('Sanitation Data'!$I$11,0,10*ROW('Sanitation Data'!I147))),'Data Summary'!DM153="Yes"),OFFSET('Sanitation Data'!$I$11,0,10*ROW('Sanitation Data'!I147)),NA())</f>
        <v>#N/A</v>
      </c>
      <c r="AY153" s="518" t="e">
        <f ca="1">+IF(AND(ISNUMBER(OFFSET('Sanitation Data'!$I$12,0,10*ROW('Sanitation Data'!I147))),'Data Summary'!DN153="Yes"),OFFSET('Sanitation Data'!$I$12,0,10*ROW('Sanitation Data'!I147)),NA())</f>
        <v>#N/A</v>
      </c>
      <c r="AZ153" s="519" t="e">
        <f ca="1">+IF(AND(ISNUMBER(OFFSET('Hygiene Data'!$D$5,0,10*ROW('Hygiene Data'!D147))),'Data Summary'!DO153="Yes"),OFFSET('Hygiene Data'!$D$5,0,10*ROW('Hygiene Data'!D147)),NA())</f>
        <v>#N/A</v>
      </c>
      <c r="BA153" s="519" t="e">
        <f ca="1">+IF(AND(ISNUMBER(OFFSET('Hygiene Data'!$D$7,0,10*ROW('Hygiene Data'!D147))),'Data Summary'!DP153="Yes"),OFFSET('Hygiene Data'!$D$7,0,10*ROW('Hygiene Data'!D147)),NA())</f>
        <v>#N/A</v>
      </c>
      <c r="BB153" s="519" t="e">
        <f ca="1">+IF(AND(ISNUMBER(OFFSET('Hygiene Data'!$D$9,0,10*ROW('Hygiene Data'!D147))),'Data Summary'!DQ153="Yes"),OFFSET('Hygiene Data'!$D$9,0,10*ROW('Hygiene Data'!D147)),NA())</f>
        <v>#N/A</v>
      </c>
      <c r="BC153" s="519" t="e">
        <f ca="1">+IF(AND(ISNUMBER(OFFSET('Hygiene Data'!$E$5,0,10*ROW('Hygiene Data'!E147))),'Data Summary'!DR153="Yes"),OFFSET('Hygiene Data'!$E$5,0,10*ROW('Hygiene Data'!E147)),NA())</f>
        <v>#N/A</v>
      </c>
      <c r="BD153" s="519" t="e">
        <f ca="1">+IF(AND(ISNUMBER(OFFSET('Hygiene Data'!$E$7,0,10*ROW('Hygiene Data'!E147))),'Data Summary'!DS153="Yes"),OFFSET('Hygiene Data'!$E$7,0,10*ROW('Hygiene Data'!E147)),NA())</f>
        <v>#N/A</v>
      </c>
      <c r="BE153" s="519" t="e">
        <f ca="1">+IF(AND(ISNUMBER(OFFSET('Hygiene Data'!$E$9,0,10*ROW('Hygiene Data'!E147))),'Data Summary'!DT153="Yes"),OFFSET('Hygiene Data'!$E$9,0,10*ROW('Hygiene Data'!E147)),NA())</f>
        <v>#N/A</v>
      </c>
      <c r="BF153" s="519" t="e">
        <f ca="1">+IF(AND(ISNUMBER(OFFSET('Hygiene Data'!$F$5,0,10*ROW('Hygiene Data'!F147))),'Data Summary'!DU153="Yes"),OFFSET('Hygiene Data'!$F$5,0,10*ROW('Hygiene Data'!F147)),NA())</f>
        <v>#N/A</v>
      </c>
      <c r="BG153" s="519" t="e">
        <f ca="1">+IF(AND(ISNUMBER(OFFSET('Hygiene Data'!$F$7,0,10*ROW('Hygiene Data'!F147))),'Data Summary'!DV153="Yes"),OFFSET('Hygiene Data'!$F$7,0,10*ROW('Hygiene Data'!F147)),NA())</f>
        <v>#N/A</v>
      </c>
      <c r="BH153" s="519" t="e">
        <f ca="1">+IF(AND(ISNUMBER(OFFSET('Hygiene Data'!$F$9,0,10*ROW('Hygiene Data'!F147))),'Data Summary'!DW153="Yes"),OFFSET('Hygiene Data'!$F$9,0,10*ROW('Hygiene Data'!F147)),NA())</f>
        <v>#N/A</v>
      </c>
      <c r="BI153" s="519" t="e">
        <f ca="1">+IF(AND(ISNUMBER(OFFSET('Hygiene Data'!$G$5,0,10*ROW('Hygiene Data'!G147))),'Data Summary'!DX153="Yes"),OFFSET('Hygiene Data'!$G$5,0,10*ROW('Hygiene Data'!G147)),NA())</f>
        <v>#N/A</v>
      </c>
      <c r="BJ153" s="519" t="e">
        <f ca="1">+IF(AND(ISNUMBER(OFFSET('Hygiene Data'!$G$7,0,10*ROW('Hygiene Data'!G147))),'Data Summary'!DY153="Yes"),OFFSET('Hygiene Data'!$G$7,0,10*ROW('Hygiene Data'!G147)),NA())</f>
        <v>#N/A</v>
      </c>
      <c r="BK153" s="519" t="e">
        <f ca="1">+IF(AND(ISNUMBER(OFFSET('Hygiene Data'!$G$9,0,10*ROW('Hygiene Data'!G147))),'Data Summary'!DZ153="Yes"),OFFSET('Hygiene Data'!$G$9,0,10*ROW('Hygiene Data'!G147)),NA())</f>
        <v>#N/A</v>
      </c>
      <c r="BL153" s="519" t="e">
        <f ca="1">+IF(AND(ISNUMBER(OFFSET('Hygiene Data'!$H$5,0,10*ROW('Hygiene Data'!H147))),'Data Summary'!EA153="Yes"),OFFSET('Hygiene Data'!$H$5,0,10*ROW('Hygiene Data'!H147)),NA())</f>
        <v>#N/A</v>
      </c>
      <c r="BM153" s="519" t="e">
        <f ca="1">+IF(AND(ISNUMBER(OFFSET('Hygiene Data'!$H$7,0,10*ROW('Hygiene Data'!H147))),'Data Summary'!EB153="Yes"),OFFSET('Hygiene Data'!$H$7,0,10*ROW('Hygiene Data'!H147)),NA())</f>
        <v>#N/A</v>
      </c>
      <c r="BN153" s="519" t="e">
        <f ca="1">+IF(AND(ISNUMBER(OFFSET('Hygiene Data'!$H$9,0,10*ROW('Hygiene Data'!H147))),'Data Summary'!EC153="Yes"),OFFSET('Hygiene Data'!$H$9,0,10*ROW('Hygiene Data'!H147)),NA())</f>
        <v>#N/A</v>
      </c>
      <c r="BO153" s="519" t="e">
        <f ca="1">+IF(AND(ISNUMBER(OFFSET('Hygiene Data'!$I$5,0,10*ROW('Hygiene Data'!I147))),'Data Summary'!ED153="Yes"),OFFSET('Hygiene Data'!$I$5,0,10*ROW('Hygiene Data'!I147)),NA())</f>
        <v>#N/A</v>
      </c>
      <c r="BP153" s="519" t="e">
        <f ca="1">+IF(AND(ISNUMBER(OFFSET('Hygiene Data'!$I$7,0,10*ROW('Hygiene Data'!I147))),'Data Summary'!EE153="Yes"),OFFSET('Hygiene Data'!$I$7,0,10*ROW('Hygiene Data'!I147)),NA())</f>
        <v>#N/A</v>
      </c>
      <c r="BQ153" s="519" t="e">
        <f ca="1">+IF(AND(ISNUMBER(OFFSET('Hygiene Data'!$I$9,0,10*ROW('Hygiene Data'!I147))),'Data Summary'!EF153="Yes"),OFFSET('Hygiene Data'!$I$9,0,10*ROW('Hygiene Data'!I147)),NA())</f>
        <v>#N/A</v>
      </c>
    </row>
    <row r="154" spans="1:69" x14ac:dyDescent="0.25">
      <c r="A154" s="515" t="e">
        <f ca="1">+RIGHT('Data Summary'!A154,LEN('Data Summary'!A154)-9)</f>
        <v>#VALUE!</v>
      </c>
      <c r="B154" s="489" t="str">
        <f ca="1">+IF(ISTEXT('Data Summary'!B154),'Data Summary'!B154,"")</f>
        <v/>
      </c>
      <c r="C154" s="516" t="e">
        <f ca="1">+VALUE('Data Summary'!C154)</f>
        <v>#VALUE!</v>
      </c>
      <c r="D154" s="517" t="e">
        <f ca="1">+IF(AND(ISNUMBER(OFFSET('Water Data'!$D$4,0,10*ROW('Water Data'!D148))),'Data Summary'!BS154="Yes"),100-OFFSET('Water Data'!$D$4,0,10*ROW('Water Data'!D148)),NA())</f>
        <v>#N/A</v>
      </c>
      <c r="E154" s="517" t="e">
        <f ca="1">+IF(AND(ISNUMBER(OFFSET('Water Data'!$D$6,0,10*ROW('Water Data'!D148))),'Data Summary'!BT154="Yes"),OFFSET('Water Data'!$D$6,0,10*ROW('Water Data'!D148)),NA())</f>
        <v>#N/A</v>
      </c>
      <c r="F154" s="517" t="e">
        <f ca="1">+IF(AND(ISNUMBER(OFFSET('Water Data'!$D$9,0,10*ROW('Water Data'!D148))),'Data Summary'!BU154="Yes"),OFFSET('Water Data'!$D$9,0,10*ROW('Water Data'!D148)),NA())</f>
        <v>#N/A</v>
      </c>
      <c r="G154" s="517" t="e">
        <f ca="1">+IF(AND(ISNUMBER(OFFSET('Water Data'!$E$4,0,10*ROW('Water Data'!E148))),'Data Summary'!BV154="Yes"),100-OFFSET('Water Data'!$E$4,0,10*ROW('Water Data'!E148)),NA())</f>
        <v>#N/A</v>
      </c>
      <c r="H154" s="517" t="e">
        <f ca="1">+IF(AND(ISNUMBER(OFFSET('Water Data'!$E$6,0,10*ROW('Water Data'!E148))),'Data Summary'!BW154="Yes"),OFFSET('Water Data'!$E$6,0,10*ROW('Water Data'!E148)),NA())</f>
        <v>#N/A</v>
      </c>
      <c r="I154" s="517" t="e">
        <f ca="1">+IF(AND(ISNUMBER(OFFSET('Water Data'!$E$9,0,10*ROW('Water Data'!E148))),'Data Summary'!BX154="Yes"),OFFSET('Water Data'!$E$9,0,10*ROW('Water Data'!E148)),NA())</f>
        <v>#N/A</v>
      </c>
      <c r="J154" s="517" t="e">
        <f ca="1">+IF(AND(ISNUMBER(OFFSET('Water Data'!$F$4,0,10*ROW('Water Data'!F148))),'Data Summary'!BY154="Yes"),100-OFFSET('Water Data'!$F$4,0,10*ROW('Water Data'!F148)),NA())</f>
        <v>#N/A</v>
      </c>
      <c r="K154" s="517" t="e">
        <f ca="1">+IF(AND(ISNUMBER(OFFSET('Water Data'!$F$6,0,10*ROW('Water Data'!F148))),'Data Summary'!BZ154="Yes"),OFFSET('Water Data'!$F$6,0,10*ROW('Water Data'!F148)),NA())</f>
        <v>#N/A</v>
      </c>
      <c r="L154" s="517" t="e">
        <f ca="1">+IF(AND(ISNUMBER(OFFSET('Water Data'!$F$9,0,10*ROW('Water Data'!F148))),'Data Summary'!CA154="Yes"),OFFSET('Water Data'!$F$9,0,10*ROW('Water Data'!F148)),NA())</f>
        <v>#N/A</v>
      </c>
      <c r="M154" s="517" t="e">
        <f ca="1">+IF(AND(ISNUMBER(OFFSET('Water Data'!$G$4,0,10*ROW('Water Data'!G148))),'Data Summary'!CB154="Yes"),100-OFFSET('Water Data'!$G$4,0,10*ROW('Water Data'!G148)),NA())</f>
        <v>#N/A</v>
      </c>
      <c r="N154" s="517" t="e">
        <f ca="1">+IF(AND(ISNUMBER(OFFSET('Water Data'!$G$6,0,10*ROW('Water Data'!G148))),'Data Summary'!CC154="Yes"),OFFSET('Water Data'!$G$6,0,10*ROW('Water Data'!G148)),NA())</f>
        <v>#N/A</v>
      </c>
      <c r="O154" s="517" t="e">
        <f ca="1">+IF(AND(ISNUMBER(OFFSET('Water Data'!$G$9,0,10*ROW('Water Data'!G148))),'Data Summary'!CD154="Yes"),OFFSET('Water Data'!$G$9,0,10*ROW('Water Data'!G148)),NA())</f>
        <v>#N/A</v>
      </c>
      <c r="P154" s="517" t="e">
        <f ca="1">+IF(AND(ISNUMBER(OFFSET('Water Data'!$H$4,0,10*ROW('Water Data'!H148))),'Data Summary'!CE154="Yes"),100-OFFSET('Water Data'!$H$4,0,10*ROW('Water Data'!H148)),NA())</f>
        <v>#N/A</v>
      </c>
      <c r="Q154" s="517" t="e">
        <f ca="1">+IF(AND(ISNUMBER(OFFSET('Water Data'!$H$6,0,10*ROW('Water Data'!H148))),'Data Summary'!CF154="Yes"),OFFSET('Water Data'!$H$6,0,10*ROW('Water Data'!H148)),NA())</f>
        <v>#N/A</v>
      </c>
      <c r="R154" s="517" t="e">
        <f ca="1">+IF(AND(ISNUMBER(OFFSET('Water Data'!$H$9,0,10*ROW('Water Data'!H148))),'Data Summary'!CG154="Yes"),OFFSET('Water Data'!$H$9,0,10*ROW('Water Data'!H148)),NA())</f>
        <v>#N/A</v>
      </c>
      <c r="S154" s="517" t="e">
        <f ca="1">+IF(AND(ISNUMBER(OFFSET('Water Data'!$I$4,0,10*ROW('Water Data'!I148))),'Data Summary'!CH154="Yes"),100-OFFSET('Water Data'!$I$4,0,10*ROW('Water Data'!I148)),NA())</f>
        <v>#N/A</v>
      </c>
      <c r="T154" s="517" t="e">
        <f ca="1">+IF(AND(ISNUMBER(OFFSET('Water Data'!$I$6,0,10*ROW('Water Data'!I148))),'Data Summary'!CI154="Yes"),OFFSET('Water Data'!$I$6,0,10*ROW('Water Data'!I148)),NA())</f>
        <v>#N/A</v>
      </c>
      <c r="U154" s="517" t="e">
        <f ca="1">+IF(AND(ISNUMBER(OFFSET('Water Data'!$I$9,0,10*ROW('Water Data'!I148))),'Data Summary'!CJ154="Yes"),OFFSET('Water Data'!$I$9,0,10*ROW('Water Data'!I148)),NA())</f>
        <v>#N/A</v>
      </c>
      <c r="V154" s="518" t="e">
        <f ca="1">+IF(AND(ISNUMBER(OFFSET('Sanitation Data'!$D$4,0,10*ROW('Sanitation Data'!D148))),'Data Summary'!CK154="Yes"),100-OFFSET('Sanitation Data'!$D$4,0,10*ROW('Sanitation Data'!D148)),NA())</f>
        <v>#N/A</v>
      </c>
      <c r="W154" s="518" t="e">
        <f ca="1">+IF(AND(ISNUMBER(OFFSET('Sanitation Data'!$D$6,0,10*ROW('Sanitation Data'!D148))),'Data Summary'!CL154="Yes"),OFFSET('Sanitation Data'!$D$6,0,10*ROW('Sanitation Data'!D148)),NA())</f>
        <v>#N/A</v>
      </c>
      <c r="X154" s="518" t="e">
        <f ca="1">+IF(AND(ISNUMBER(OFFSET('Sanitation Data'!$D$10,0,10*ROW('Sanitation Data'!D148))),'Data Summary'!CM154="Yes"),OFFSET('Sanitation Data'!$D$10,0,10*ROW('Sanitation Data'!D148)),NA())</f>
        <v>#N/A</v>
      </c>
      <c r="Y154" s="518" t="e">
        <f ca="1">+IF(AND(ISNUMBER(OFFSET('Sanitation Data'!$D$11,0,10*ROW('Sanitation Data'!D148))),'Data Summary'!CN154="Yes"),OFFSET('Sanitation Data'!$D$11,0,10*ROW('Sanitation Data'!D148)),NA())</f>
        <v>#N/A</v>
      </c>
      <c r="Z154" s="518" t="e">
        <f ca="1">+IF(AND(ISNUMBER(OFFSET('Sanitation Data'!$D$12,0,10*ROW('Sanitation Data'!D148))),'Data Summary'!CO154="Yes"),OFFSET('Sanitation Data'!$D$12,0,10*ROW('Sanitation Data'!D148)),NA())</f>
        <v>#N/A</v>
      </c>
      <c r="AA154" s="518" t="e">
        <f ca="1">+IF(AND(ISNUMBER(OFFSET('Sanitation Data'!$E$4,0,10*ROW('Sanitation Data'!E148))),'Data Summary'!CP154="Yes"),100-OFFSET('Sanitation Data'!$E$4,0,10*ROW('Sanitation Data'!E148)),NA())</f>
        <v>#N/A</v>
      </c>
      <c r="AB154" s="518" t="e">
        <f ca="1">+IF(AND(ISNUMBER(OFFSET('Sanitation Data'!$E$6,0,10*ROW('Sanitation Data'!E148))),'Data Summary'!CQ154="Yes"),OFFSET('Sanitation Data'!$E$6,0,10*ROW('Sanitation Data'!E148)),NA())</f>
        <v>#N/A</v>
      </c>
      <c r="AC154" s="518" t="e">
        <f ca="1">+IF(AND(ISNUMBER(OFFSET('Sanitation Data'!$E$10,0,10*ROW('Sanitation Data'!E148))),'Data Summary'!CR154="Yes"),OFFSET('Sanitation Data'!$E$10,0,10*ROW('Sanitation Data'!E148)),NA())</f>
        <v>#N/A</v>
      </c>
      <c r="AD154" s="518" t="e">
        <f ca="1">+IF(AND(ISNUMBER(OFFSET('Sanitation Data'!$E$11,0,10*ROW('Sanitation Data'!E148))),'Data Summary'!CS154="Yes"),OFFSET('Sanitation Data'!$E$11,0,10*ROW('Sanitation Data'!E148)),NA())</f>
        <v>#N/A</v>
      </c>
      <c r="AE154" s="518" t="e">
        <f ca="1">+IF(AND(ISNUMBER(OFFSET('Sanitation Data'!$E$12,0,10*ROW('Sanitation Data'!E148))),'Data Summary'!CT154="Yes"),OFFSET('Sanitation Data'!$E$12,0,10*ROW('Sanitation Data'!E148)),NA())</f>
        <v>#N/A</v>
      </c>
      <c r="AF154" s="518" t="e">
        <f ca="1">+IF(AND(ISNUMBER(OFFSET('Sanitation Data'!$F$4,0,10*ROW('Sanitation Data'!F148))),'Data Summary'!CU154="Yes"),100-OFFSET('Sanitation Data'!$F$4,0,10*ROW('Sanitation Data'!F148)),NA())</f>
        <v>#N/A</v>
      </c>
      <c r="AG154" s="518" t="e">
        <f ca="1">+IF(AND(ISNUMBER(OFFSET('Sanitation Data'!$F$6,0,10*ROW('Sanitation Data'!F148))),'Data Summary'!CV154="Yes"),OFFSET('Sanitation Data'!$F$6,0,10*ROW('Sanitation Data'!F148)),NA())</f>
        <v>#N/A</v>
      </c>
      <c r="AH154" s="518" t="e">
        <f ca="1">+IF(AND(ISNUMBER(OFFSET('Sanitation Data'!$F$10,0,10*ROW('Sanitation Data'!F148))),'Data Summary'!CW154="Yes"),OFFSET('Sanitation Data'!$F$10,0,10*ROW('Sanitation Data'!F148)),NA())</f>
        <v>#N/A</v>
      </c>
      <c r="AI154" s="518" t="e">
        <f ca="1">+IF(AND(ISNUMBER(OFFSET('Sanitation Data'!$F$11,0,10*ROW('Sanitation Data'!F148))),'Data Summary'!CX154="Yes"),OFFSET('Sanitation Data'!$F$11,0,10*ROW('Sanitation Data'!F148)),NA())</f>
        <v>#N/A</v>
      </c>
      <c r="AJ154" s="518" t="e">
        <f ca="1">+IF(AND(ISNUMBER(OFFSET('Sanitation Data'!$F$12,0,10*ROW('Sanitation Data'!F148))),'Data Summary'!CY154="Yes"),OFFSET('Sanitation Data'!$F$12,0,10*ROW('Sanitation Data'!F148)),NA())</f>
        <v>#N/A</v>
      </c>
      <c r="AK154" s="518" t="e">
        <f ca="1">+IF(AND(ISNUMBER(OFFSET('Sanitation Data'!$G$4,0,10*ROW('Sanitation Data'!G148))),'Data Summary'!CZ154="Yes"),100-OFFSET('Sanitation Data'!$G$4,0,10*ROW('Sanitation Data'!G148)),NA())</f>
        <v>#N/A</v>
      </c>
      <c r="AL154" s="518" t="e">
        <f ca="1">+IF(AND(ISNUMBER(OFFSET('Sanitation Data'!$G$6,0,10*ROW('Sanitation Data'!G148))),'Data Summary'!DA154="Yes"),OFFSET('Sanitation Data'!$G$6,0,10*ROW('Sanitation Data'!G148)),NA())</f>
        <v>#N/A</v>
      </c>
      <c r="AM154" s="518" t="e">
        <f ca="1">+IF(AND(ISNUMBER(OFFSET('Sanitation Data'!$G$10,0,10*ROW('Sanitation Data'!G148))),'Data Summary'!DB154="Yes"),OFFSET('Sanitation Data'!$G$10,0,10*ROW('Sanitation Data'!G148)),NA())</f>
        <v>#N/A</v>
      </c>
      <c r="AN154" s="518" t="e">
        <f ca="1">+IF(AND(ISNUMBER(OFFSET('Sanitation Data'!$G$11,0,10*ROW('Sanitation Data'!G148))),'Data Summary'!DC154="Yes"),OFFSET('Sanitation Data'!$G$11,0,10*ROW('Sanitation Data'!G148)),NA())</f>
        <v>#N/A</v>
      </c>
      <c r="AO154" s="518" t="e">
        <f ca="1">+IF(AND(ISNUMBER(OFFSET('Sanitation Data'!$G$12,0,10*ROW('Sanitation Data'!G148))),'Data Summary'!DD154="Yes"),OFFSET('Sanitation Data'!$G$12,0,10*ROW('Sanitation Data'!G148)),NA())</f>
        <v>#N/A</v>
      </c>
      <c r="AP154" s="518" t="e">
        <f ca="1">+IF(AND(ISNUMBER(OFFSET('Sanitation Data'!$H$4,0,10*ROW('Sanitation Data'!H148))),'Data Summary'!DE154="Yes"),100-OFFSET('Sanitation Data'!$H$4,0,10*ROW('Sanitation Data'!H148)),NA())</f>
        <v>#N/A</v>
      </c>
      <c r="AQ154" s="518" t="e">
        <f ca="1">+IF(AND(ISNUMBER(OFFSET('Sanitation Data'!$H$6,0,10*ROW('Sanitation Data'!H148))),'Data Summary'!DF154="Yes"),OFFSET('Sanitation Data'!$H$6,0,10*ROW('Sanitation Data'!H148)),NA())</f>
        <v>#N/A</v>
      </c>
      <c r="AR154" s="518" t="e">
        <f ca="1">+IF(AND(ISNUMBER(OFFSET('Sanitation Data'!$H$10,0,10*ROW('Sanitation Data'!H148))),'Data Summary'!DG154="Yes"),OFFSET('Sanitation Data'!$H$10,0,10*ROW('Sanitation Data'!H148)),NA())</f>
        <v>#N/A</v>
      </c>
      <c r="AS154" s="518" t="e">
        <f ca="1">+IF(AND(ISNUMBER(OFFSET('Sanitation Data'!$H$11,0,10*ROW('Sanitation Data'!H148))),'Data Summary'!DH154="Yes"),OFFSET('Sanitation Data'!$H$11,0,10*ROW('Sanitation Data'!H148)),NA())</f>
        <v>#N/A</v>
      </c>
      <c r="AT154" s="518" t="e">
        <f ca="1">+IF(AND(ISNUMBER(OFFSET('Sanitation Data'!$H$12,0,10*ROW('Sanitation Data'!H148))),'Data Summary'!DI154="Yes"),OFFSET('Sanitation Data'!$H$12,0,10*ROW('Sanitation Data'!H148)),NA())</f>
        <v>#N/A</v>
      </c>
      <c r="AU154" s="518" t="e">
        <f ca="1">+IF(AND(ISNUMBER(OFFSET('Sanitation Data'!$I$4,0,10*ROW('Sanitation Data'!I148))),'Data Summary'!DJ154="Yes"),100-OFFSET('Sanitation Data'!$I$4,0,10*ROW('Sanitation Data'!I148)),NA())</f>
        <v>#N/A</v>
      </c>
      <c r="AV154" s="518" t="e">
        <f ca="1">+IF(AND(ISNUMBER(OFFSET('Sanitation Data'!$I$6,0,10*ROW('Sanitation Data'!I148))),'Data Summary'!DK154="Yes"),OFFSET('Sanitation Data'!$I$6,0,10*ROW('Sanitation Data'!I148)),NA())</f>
        <v>#N/A</v>
      </c>
      <c r="AW154" s="518" t="e">
        <f ca="1">+IF(AND(ISNUMBER(OFFSET('Sanitation Data'!$I$10,0,10*ROW('Sanitation Data'!I148))),'Data Summary'!DL154="Yes"),OFFSET('Sanitation Data'!$I$10,0,10*ROW('Sanitation Data'!I148)),NA())</f>
        <v>#N/A</v>
      </c>
      <c r="AX154" s="518" t="e">
        <f ca="1">+IF(AND(ISNUMBER(OFFSET('Sanitation Data'!$I$11,0,10*ROW('Sanitation Data'!I148))),'Data Summary'!DM154="Yes"),OFFSET('Sanitation Data'!$I$11,0,10*ROW('Sanitation Data'!I148)),NA())</f>
        <v>#N/A</v>
      </c>
      <c r="AY154" s="518" t="e">
        <f ca="1">+IF(AND(ISNUMBER(OFFSET('Sanitation Data'!$I$12,0,10*ROW('Sanitation Data'!I148))),'Data Summary'!DN154="Yes"),OFFSET('Sanitation Data'!$I$12,0,10*ROW('Sanitation Data'!I148)),NA())</f>
        <v>#N/A</v>
      </c>
      <c r="AZ154" s="519" t="e">
        <f ca="1">+IF(AND(ISNUMBER(OFFSET('Hygiene Data'!$D$5,0,10*ROW('Hygiene Data'!D148))),'Data Summary'!DO154="Yes"),OFFSET('Hygiene Data'!$D$5,0,10*ROW('Hygiene Data'!D148)),NA())</f>
        <v>#N/A</v>
      </c>
      <c r="BA154" s="519" t="e">
        <f ca="1">+IF(AND(ISNUMBER(OFFSET('Hygiene Data'!$D$7,0,10*ROW('Hygiene Data'!D148))),'Data Summary'!DP154="Yes"),OFFSET('Hygiene Data'!$D$7,0,10*ROW('Hygiene Data'!D148)),NA())</f>
        <v>#N/A</v>
      </c>
      <c r="BB154" s="519" t="e">
        <f ca="1">+IF(AND(ISNUMBER(OFFSET('Hygiene Data'!$D$9,0,10*ROW('Hygiene Data'!D148))),'Data Summary'!DQ154="Yes"),OFFSET('Hygiene Data'!$D$9,0,10*ROW('Hygiene Data'!D148)),NA())</f>
        <v>#N/A</v>
      </c>
      <c r="BC154" s="519" t="e">
        <f ca="1">+IF(AND(ISNUMBER(OFFSET('Hygiene Data'!$E$5,0,10*ROW('Hygiene Data'!E148))),'Data Summary'!DR154="Yes"),OFFSET('Hygiene Data'!$E$5,0,10*ROW('Hygiene Data'!E148)),NA())</f>
        <v>#N/A</v>
      </c>
      <c r="BD154" s="519" t="e">
        <f ca="1">+IF(AND(ISNUMBER(OFFSET('Hygiene Data'!$E$7,0,10*ROW('Hygiene Data'!E148))),'Data Summary'!DS154="Yes"),OFFSET('Hygiene Data'!$E$7,0,10*ROW('Hygiene Data'!E148)),NA())</f>
        <v>#N/A</v>
      </c>
      <c r="BE154" s="519" t="e">
        <f ca="1">+IF(AND(ISNUMBER(OFFSET('Hygiene Data'!$E$9,0,10*ROW('Hygiene Data'!E148))),'Data Summary'!DT154="Yes"),OFFSET('Hygiene Data'!$E$9,0,10*ROW('Hygiene Data'!E148)),NA())</f>
        <v>#N/A</v>
      </c>
      <c r="BF154" s="519" t="e">
        <f ca="1">+IF(AND(ISNUMBER(OFFSET('Hygiene Data'!$F$5,0,10*ROW('Hygiene Data'!F148))),'Data Summary'!DU154="Yes"),OFFSET('Hygiene Data'!$F$5,0,10*ROW('Hygiene Data'!F148)),NA())</f>
        <v>#N/A</v>
      </c>
      <c r="BG154" s="519" t="e">
        <f ca="1">+IF(AND(ISNUMBER(OFFSET('Hygiene Data'!$F$7,0,10*ROW('Hygiene Data'!F148))),'Data Summary'!DV154="Yes"),OFFSET('Hygiene Data'!$F$7,0,10*ROW('Hygiene Data'!F148)),NA())</f>
        <v>#N/A</v>
      </c>
      <c r="BH154" s="519" t="e">
        <f ca="1">+IF(AND(ISNUMBER(OFFSET('Hygiene Data'!$F$9,0,10*ROW('Hygiene Data'!F148))),'Data Summary'!DW154="Yes"),OFFSET('Hygiene Data'!$F$9,0,10*ROW('Hygiene Data'!F148)),NA())</f>
        <v>#N/A</v>
      </c>
      <c r="BI154" s="519" t="e">
        <f ca="1">+IF(AND(ISNUMBER(OFFSET('Hygiene Data'!$G$5,0,10*ROW('Hygiene Data'!G148))),'Data Summary'!DX154="Yes"),OFFSET('Hygiene Data'!$G$5,0,10*ROW('Hygiene Data'!G148)),NA())</f>
        <v>#N/A</v>
      </c>
      <c r="BJ154" s="519" t="e">
        <f ca="1">+IF(AND(ISNUMBER(OFFSET('Hygiene Data'!$G$7,0,10*ROW('Hygiene Data'!G148))),'Data Summary'!DY154="Yes"),OFFSET('Hygiene Data'!$G$7,0,10*ROW('Hygiene Data'!G148)),NA())</f>
        <v>#N/A</v>
      </c>
      <c r="BK154" s="519" t="e">
        <f ca="1">+IF(AND(ISNUMBER(OFFSET('Hygiene Data'!$G$9,0,10*ROW('Hygiene Data'!G148))),'Data Summary'!DZ154="Yes"),OFFSET('Hygiene Data'!$G$9,0,10*ROW('Hygiene Data'!G148)),NA())</f>
        <v>#N/A</v>
      </c>
      <c r="BL154" s="519" t="e">
        <f ca="1">+IF(AND(ISNUMBER(OFFSET('Hygiene Data'!$H$5,0,10*ROW('Hygiene Data'!H148))),'Data Summary'!EA154="Yes"),OFFSET('Hygiene Data'!$H$5,0,10*ROW('Hygiene Data'!H148)),NA())</f>
        <v>#N/A</v>
      </c>
      <c r="BM154" s="519" t="e">
        <f ca="1">+IF(AND(ISNUMBER(OFFSET('Hygiene Data'!$H$7,0,10*ROW('Hygiene Data'!H148))),'Data Summary'!EB154="Yes"),OFFSET('Hygiene Data'!$H$7,0,10*ROW('Hygiene Data'!H148)),NA())</f>
        <v>#N/A</v>
      </c>
      <c r="BN154" s="519" t="e">
        <f ca="1">+IF(AND(ISNUMBER(OFFSET('Hygiene Data'!$H$9,0,10*ROW('Hygiene Data'!H148))),'Data Summary'!EC154="Yes"),OFFSET('Hygiene Data'!$H$9,0,10*ROW('Hygiene Data'!H148)),NA())</f>
        <v>#N/A</v>
      </c>
      <c r="BO154" s="519" t="e">
        <f ca="1">+IF(AND(ISNUMBER(OFFSET('Hygiene Data'!$I$5,0,10*ROW('Hygiene Data'!I148))),'Data Summary'!ED154="Yes"),OFFSET('Hygiene Data'!$I$5,0,10*ROW('Hygiene Data'!I148)),NA())</f>
        <v>#N/A</v>
      </c>
      <c r="BP154" s="519" t="e">
        <f ca="1">+IF(AND(ISNUMBER(OFFSET('Hygiene Data'!$I$7,0,10*ROW('Hygiene Data'!I148))),'Data Summary'!EE154="Yes"),OFFSET('Hygiene Data'!$I$7,0,10*ROW('Hygiene Data'!I148)),NA())</f>
        <v>#N/A</v>
      </c>
      <c r="BQ154" s="519" t="e">
        <f ca="1">+IF(AND(ISNUMBER(OFFSET('Hygiene Data'!$I$9,0,10*ROW('Hygiene Data'!I148))),'Data Summary'!EF154="Yes"),OFFSET('Hygiene Data'!$I$9,0,10*ROW('Hygiene Data'!I148)),NA())</f>
        <v>#N/A</v>
      </c>
    </row>
    <row r="155" spans="1:69" x14ac:dyDescent="0.25">
      <c r="A155" s="515" t="e">
        <f ca="1">+RIGHT('Data Summary'!A155,LEN('Data Summary'!A155)-9)</f>
        <v>#VALUE!</v>
      </c>
      <c r="B155" s="489" t="str">
        <f ca="1">+IF(ISTEXT('Data Summary'!B155),'Data Summary'!B155,"")</f>
        <v/>
      </c>
      <c r="C155" s="516" t="e">
        <f ca="1">+VALUE('Data Summary'!C155)</f>
        <v>#VALUE!</v>
      </c>
      <c r="D155" s="517" t="e">
        <f ca="1">+IF(AND(ISNUMBER(OFFSET('Water Data'!$D$4,0,10*ROW('Water Data'!D149))),'Data Summary'!BS155="Yes"),100-OFFSET('Water Data'!$D$4,0,10*ROW('Water Data'!D149)),NA())</f>
        <v>#N/A</v>
      </c>
      <c r="E155" s="517" t="e">
        <f ca="1">+IF(AND(ISNUMBER(OFFSET('Water Data'!$D$6,0,10*ROW('Water Data'!D149))),'Data Summary'!BT155="Yes"),OFFSET('Water Data'!$D$6,0,10*ROW('Water Data'!D149)),NA())</f>
        <v>#N/A</v>
      </c>
      <c r="F155" s="517" t="e">
        <f ca="1">+IF(AND(ISNUMBER(OFFSET('Water Data'!$D$9,0,10*ROW('Water Data'!D149))),'Data Summary'!BU155="Yes"),OFFSET('Water Data'!$D$9,0,10*ROW('Water Data'!D149)),NA())</f>
        <v>#N/A</v>
      </c>
      <c r="G155" s="517" t="e">
        <f ca="1">+IF(AND(ISNUMBER(OFFSET('Water Data'!$E$4,0,10*ROW('Water Data'!E149))),'Data Summary'!BV155="Yes"),100-OFFSET('Water Data'!$E$4,0,10*ROW('Water Data'!E149)),NA())</f>
        <v>#N/A</v>
      </c>
      <c r="H155" s="517" t="e">
        <f ca="1">+IF(AND(ISNUMBER(OFFSET('Water Data'!$E$6,0,10*ROW('Water Data'!E149))),'Data Summary'!BW155="Yes"),OFFSET('Water Data'!$E$6,0,10*ROW('Water Data'!E149)),NA())</f>
        <v>#N/A</v>
      </c>
      <c r="I155" s="517" t="e">
        <f ca="1">+IF(AND(ISNUMBER(OFFSET('Water Data'!$E$9,0,10*ROW('Water Data'!E149))),'Data Summary'!BX155="Yes"),OFFSET('Water Data'!$E$9,0,10*ROW('Water Data'!E149)),NA())</f>
        <v>#N/A</v>
      </c>
      <c r="J155" s="517" t="e">
        <f ca="1">+IF(AND(ISNUMBER(OFFSET('Water Data'!$F$4,0,10*ROW('Water Data'!F149))),'Data Summary'!BY155="Yes"),100-OFFSET('Water Data'!$F$4,0,10*ROW('Water Data'!F149)),NA())</f>
        <v>#N/A</v>
      </c>
      <c r="K155" s="517" t="e">
        <f ca="1">+IF(AND(ISNUMBER(OFFSET('Water Data'!$F$6,0,10*ROW('Water Data'!F149))),'Data Summary'!BZ155="Yes"),OFFSET('Water Data'!$F$6,0,10*ROW('Water Data'!F149)),NA())</f>
        <v>#N/A</v>
      </c>
      <c r="L155" s="517" t="e">
        <f ca="1">+IF(AND(ISNUMBER(OFFSET('Water Data'!$F$9,0,10*ROW('Water Data'!F149))),'Data Summary'!CA155="Yes"),OFFSET('Water Data'!$F$9,0,10*ROW('Water Data'!F149)),NA())</f>
        <v>#N/A</v>
      </c>
      <c r="M155" s="517" t="e">
        <f ca="1">+IF(AND(ISNUMBER(OFFSET('Water Data'!$G$4,0,10*ROW('Water Data'!G149))),'Data Summary'!CB155="Yes"),100-OFFSET('Water Data'!$G$4,0,10*ROW('Water Data'!G149)),NA())</f>
        <v>#N/A</v>
      </c>
      <c r="N155" s="517" t="e">
        <f ca="1">+IF(AND(ISNUMBER(OFFSET('Water Data'!$G$6,0,10*ROW('Water Data'!G149))),'Data Summary'!CC155="Yes"),OFFSET('Water Data'!$G$6,0,10*ROW('Water Data'!G149)),NA())</f>
        <v>#N/A</v>
      </c>
      <c r="O155" s="517" t="e">
        <f ca="1">+IF(AND(ISNUMBER(OFFSET('Water Data'!$G$9,0,10*ROW('Water Data'!G149))),'Data Summary'!CD155="Yes"),OFFSET('Water Data'!$G$9,0,10*ROW('Water Data'!G149)),NA())</f>
        <v>#N/A</v>
      </c>
      <c r="P155" s="517" t="e">
        <f ca="1">+IF(AND(ISNUMBER(OFFSET('Water Data'!$H$4,0,10*ROW('Water Data'!H149))),'Data Summary'!CE155="Yes"),100-OFFSET('Water Data'!$H$4,0,10*ROW('Water Data'!H149)),NA())</f>
        <v>#N/A</v>
      </c>
      <c r="Q155" s="517" t="e">
        <f ca="1">+IF(AND(ISNUMBER(OFFSET('Water Data'!$H$6,0,10*ROW('Water Data'!H149))),'Data Summary'!CF155="Yes"),OFFSET('Water Data'!$H$6,0,10*ROW('Water Data'!H149)),NA())</f>
        <v>#N/A</v>
      </c>
      <c r="R155" s="517" t="e">
        <f ca="1">+IF(AND(ISNUMBER(OFFSET('Water Data'!$H$9,0,10*ROW('Water Data'!H149))),'Data Summary'!CG155="Yes"),OFFSET('Water Data'!$H$9,0,10*ROW('Water Data'!H149)),NA())</f>
        <v>#N/A</v>
      </c>
      <c r="S155" s="517" t="e">
        <f ca="1">+IF(AND(ISNUMBER(OFFSET('Water Data'!$I$4,0,10*ROW('Water Data'!I149))),'Data Summary'!CH155="Yes"),100-OFFSET('Water Data'!$I$4,0,10*ROW('Water Data'!I149)),NA())</f>
        <v>#N/A</v>
      </c>
      <c r="T155" s="517" t="e">
        <f ca="1">+IF(AND(ISNUMBER(OFFSET('Water Data'!$I$6,0,10*ROW('Water Data'!I149))),'Data Summary'!CI155="Yes"),OFFSET('Water Data'!$I$6,0,10*ROW('Water Data'!I149)),NA())</f>
        <v>#N/A</v>
      </c>
      <c r="U155" s="517" t="e">
        <f ca="1">+IF(AND(ISNUMBER(OFFSET('Water Data'!$I$9,0,10*ROW('Water Data'!I149))),'Data Summary'!CJ155="Yes"),OFFSET('Water Data'!$I$9,0,10*ROW('Water Data'!I149)),NA())</f>
        <v>#N/A</v>
      </c>
      <c r="V155" s="518" t="e">
        <f ca="1">+IF(AND(ISNUMBER(OFFSET('Sanitation Data'!$D$4,0,10*ROW('Sanitation Data'!D149))),'Data Summary'!CK155="Yes"),100-OFFSET('Sanitation Data'!$D$4,0,10*ROW('Sanitation Data'!D149)),NA())</f>
        <v>#N/A</v>
      </c>
      <c r="W155" s="518" t="e">
        <f ca="1">+IF(AND(ISNUMBER(OFFSET('Sanitation Data'!$D$6,0,10*ROW('Sanitation Data'!D149))),'Data Summary'!CL155="Yes"),OFFSET('Sanitation Data'!$D$6,0,10*ROW('Sanitation Data'!D149)),NA())</f>
        <v>#N/A</v>
      </c>
      <c r="X155" s="518" t="e">
        <f ca="1">+IF(AND(ISNUMBER(OFFSET('Sanitation Data'!$D$10,0,10*ROW('Sanitation Data'!D149))),'Data Summary'!CM155="Yes"),OFFSET('Sanitation Data'!$D$10,0,10*ROW('Sanitation Data'!D149)),NA())</f>
        <v>#N/A</v>
      </c>
      <c r="Y155" s="518" t="e">
        <f ca="1">+IF(AND(ISNUMBER(OFFSET('Sanitation Data'!$D$11,0,10*ROW('Sanitation Data'!D149))),'Data Summary'!CN155="Yes"),OFFSET('Sanitation Data'!$D$11,0,10*ROW('Sanitation Data'!D149)),NA())</f>
        <v>#N/A</v>
      </c>
      <c r="Z155" s="518" t="e">
        <f ca="1">+IF(AND(ISNUMBER(OFFSET('Sanitation Data'!$D$12,0,10*ROW('Sanitation Data'!D149))),'Data Summary'!CO155="Yes"),OFFSET('Sanitation Data'!$D$12,0,10*ROW('Sanitation Data'!D149)),NA())</f>
        <v>#N/A</v>
      </c>
      <c r="AA155" s="518" t="e">
        <f ca="1">+IF(AND(ISNUMBER(OFFSET('Sanitation Data'!$E$4,0,10*ROW('Sanitation Data'!E149))),'Data Summary'!CP155="Yes"),100-OFFSET('Sanitation Data'!$E$4,0,10*ROW('Sanitation Data'!E149)),NA())</f>
        <v>#N/A</v>
      </c>
      <c r="AB155" s="518" t="e">
        <f ca="1">+IF(AND(ISNUMBER(OFFSET('Sanitation Data'!$E$6,0,10*ROW('Sanitation Data'!E149))),'Data Summary'!CQ155="Yes"),OFFSET('Sanitation Data'!$E$6,0,10*ROW('Sanitation Data'!E149)),NA())</f>
        <v>#N/A</v>
      </c>
      <c r="AC155" s="518" t="e">
        <f ca="1">+IF(AND(ISNUMBER(OFFSET('Sanitation Data'!$E$10,0,10*ROW('Sanitation Data'!E149))),'Data Summary'!CR155="Yes"),OFFSET('Sanitation Data'!$E$10,0,10*ROW('Sanitation Data'!E149)),NA())</f>
        <v>#N/A</v>
      </c>
      <c r="AD155" s="518" t="e">
        <f ca="1">+IF(AND(ISNUMBER(OFFSET('Sanitation Data'!$E$11,0,10*ROW('Sanitation Data'!E149))),'Data Summary'!CS155="Yes"),OFFSET('Sanitation Data'!$E$11,0,10*ROW('Sanitation Data'!E149)),NA())</f>
        <v>#N/A</v>
      </c>
      <c r="AE155" s="518" t="e">
        <f ca="1">+IF(AND(ISNUMBER(OFFSET('Sanitation Data'!$E$12,0,10*ROW('Sanitation Data'!E149))),'Data Summary'!CT155="Yes"),OFFSET('Sanitation Data'!$E$12,0,10*ROW('Sanitation Data'!E149)),NA())</f>
        <v>#N/A</v>
      </c>
      <c r="AF155" s="518" t="e">
        <f ca="1">+IF(AND(ISNUMBER(OFFSET('Sanitation Data'!$F$4,0,10*ROW('Sanitation Data'!F149))),'Data Summary'!CU155="Yes"),100-OFFSET('Sanitation Data'!$F$4,0,10*ROW('Sanitation Data'!F149)),NA())</f>
        <v>#N/A</v>
      </c>
      <c r="AG155" s="518" t="e">
        <f ca="1">+IF(AND(ISNUMBER(OFFSET('Sanitation Data'!$F$6,0,10*ROW('Sanitation Data'!F149))),'Data Summary'!CV155="Yes"),OFFSET('Sanitation Data'!$F$6,0,10*ROW('Sanitation Data'!F149)),NA())</f>
        <v>#N/A</v>
      </c>
      <c r="AH155" s="518" t="e">
        <f ca="1">+IF(AND(ISNUMBER(OFFSET('Sanitation Data'!$F$10,0,10*ROW('Sanitation Data'!F149))),'Data Summary'!CW155="Yes"),OFFSET('Sanitation Data'!$F$10,0,10*ROW('Sanitation Data'!F149)),NA())</f>
        <v>#N/A</v>
      </c>
      <c r="AI155" s="518" t="e">
        <f ca="1">+IF(AND(ISNUMBER(OFFSET('Sanitation Data'!$F$11,0,10*ROW('Sanitation Data'!F149))),'Data Summary'!CX155="Yes"),OFFSET('Sanitation Data'!$F$11,0,10*ROW('Sanitation Data'!F149)),NA())</f>
        <v>#N/A</v>
      </c>
      <c r="AJ155" s="518" t="e">
        <f ca="1">+IF(AND(ISNUMBER(OFFSET('Sanitation Data'!$F$12,0,10*ROW('Sanitation Data'!F149))),'Data Summary'!CY155="Yes"),OFFSET('Sanitation Data'!$F$12,0,10*ROW('Sanitation Data'!F149)),NA())</f>
        <v>#N/A</v>
      </c>
      <c r="AK155" s="518" t="e">
        <f ca="1">+IF(AND(ISNUMBER(OFFSET('Sanitation Data'!$G$4,0,10*ROW('Sanitation Data'!G149))),'Data Summary'!CZ155="Yes"),100-OFFSET('Sanitation Data'!$G$4,0,10*ROW('Sanitation Data'!G149)),NA())</f>
        <v>#N/A</v>
      </c>
      <c r="AL155" s="518" t="e">
        <f ca="1">+IF(AND(ISNUMBER(OFFSET('Sanitation Data'!$G$6,0,10*ROW('Sanitation Data'!G149))),'Data Summary'!DA155="Yes"),OFFSET('Sanitation Data'!$G$6,0,10*ROW('Sanitation Data'!G149)),NA())</f>
        <v>#N/A</v>
      </c>
      <c r="AM155" s="518" t="e">
        <f ca="1">+IF(AND(ISNUMBER(OFFSET('Sanitation Data'!$G$10,0,10*ROW('Sanitation Data'!G149))),'Data Summary'!DB155="Yes"),OFFSET('Sanitation Data'!$G$10,0,10*ROW('Sanitation Data'!G149)),NA())</f>
        <v>#N/A</v>
      </c>
      <c r="AN155" s="518" t="e">
        <f ca="1">+IF(AND(ISNUMBER(OFFSET('Sanitation Data'!$G$11,0,10*ROW('Sanitation Data'!G149))),'Data Summary'!DC155="Yes"),OFFSET('Sanitation Data'!$G$11,0,10*ROW('Sanitation Data'!G149)),NA())</f>
        <v>#N/A</v>
      </c>
      <c r="AO155" s="518" t="e">
        <f ca="1">+IF(AND(ISNUMBER(OFFSET('Sanitation Data'!$G$12,0,10*ROW('Sanitation Data'!G149))),'Data Summary'!DD155="Yes"),OFFSET('Sanitation Data'!$G$12,0,10*ROW('Sanitation Data'!G149)),NA())</f>
        <v>#N/A</v>
      </c>
      <c r="AP155" s="518" t="e">
        <f ca="1">+IF(AND(ISNUMBER(OFFSET('Sanitation Data'!$H$4,0,10*ROW('Sanitation Data'!H149))),'Data Summary'!DE155="Yes"),100-OFFSET('Sanitation Data'!$H$4,0,10*ROW('Sanitation Data'!H149)),NA())</f>
        <v>#N/A</v>
      </c>
      <c r="AQ155" s="518" t="e">
        <f ca="1">+IF(AND(ISNUMBER(OFFSET('Sanitation Data'!$H$6,0,10*ROW('Sanitation Data'!H149))),'Data Summary'!DF155="Yes"),OFFSET('Sanitation Data'!$H$6,0,10*ROW('Sanitation Data'!H149)),NA())</f>
        <v>#N/A</v>
      </c>
      <c r="AR155" s="518" t="e">
        <f ca="1">+IF(AND(ISNUMBER(OFFSET('Sanitation Data'!$H$10,0,10*ROW('Sanitation Data'!H149))),'Data Summary'!DG155="Yes"),OFFSET('Sanitation Data'!$H$10,0,10*ROW('Sanitation Data'!H149)),NA())</f>
        <v>#N/A</v>
      </c>
      <c r="AS155" s="518" t="e">
        <f ca="1">+IF(AND(ISNUMBER(OFFSET('Sanitation Data'!$H$11,0,10*ROW('Sanitation Data'!H149))),'Data Summary'!DH155="Yes"),OFFSET('Sanitation Data'!$H$11,0,10*ROW('Sanitation Data'!H149)),NA())</f>
        <v>#N/A</v>
      </c>
      <c r="AT155" s="518" t="e">
        <f ca="1">+IF(AND(ISNUMBER(OFFSET('Sanitation Data'!$H$12,0,10*ROW('Sanitation Data'!H149))),'Data Summary'!DI155="Yes"),OFFSET('Sanitation Data'!$H$12,0,10*ROW('Sanitation Data'!H149)),NA())</f>
        <v>#N/A</v>
      </c>
      <c r="AU155" s="518" t="e">
        <f ca="1">+IF(AND(ISNUMBER(OFFSET('Sanitation Data'!$I$4,0,10*ROW('Sanitation Data'!I149))),'Data Summary'!DJ155="Yes"),100-OFFSET('Sanitation Data'!$I$4,0,10*ROW('Sanitation Data'!I149)),NA())</f>
        <v>#N/A</v>
      </c>
      <c r="AV155" s="518" t="e">
        <f ca="1">+IF(AND(ISNUMBER(OFFSET('Sanitation Data'!$I$6,0,10*ROW('Sanitation Data'!I149))),'Data Summary'!DK155="Yes"),OFFSET('Sanitation Data'!$I$6,0,10*ROW('Sanitation Data'!I149)),NA())</f>
        <v>#N/A</v>
      </c>
      <c r="AW155" s="518" t="e">
        <f ca="1">+IF(AND(ISNUMBER(OFFSET('Sanitation Data'!$I$10,0,10*ROW('Sanitation Data'!I149))),'Data Summary'!DL155="Yes"),OFFSET('Sanitation Data'!$I$10,0,10*ROW('Sanitation Data'!I149)),NA())</f>
        <v>#N/A</v>
      </c>
      <c r="AX155" s="518" t="e">
        <f ca="1">+IF(AND(ISNUMBER(OFFSET('Sanitation Data'!$I$11,0,10*ROW('Sanitation Data'!I149))),'Data Summary'!DM155="Yes"),OFFSET('Sanitation Data'!$I$11,0,10*ROW('Sanitation Data'!I149)),NA())</f>
        <v>#N/A</v>
      </c>
      <c r="AY155" s="518" t="e">
        <f ca="1">+IF(AND(ISNUMBER(OFFSET('Sanitation Data'!$I$12,0,10*ROW('Sanitation Data'!I149))),'Data Summary'!DN155="Yes"),OFFSET('Sanitation Data'!$I$12,0,10*ROW('Sanitation Data'!I149)),NA())</f>
        <v>#N/A</v>
      </c>
      <c r="AZ155" s="519" t="e">
        <f ca="1">+IF(AND(ISNUMBER(OFFSET('Hygiene Data'!$D$5,0,10*ROW('Hygiene Data'!D149))),'Data Summary'!DO155="Yes"),OFFSET('Hygiene Data'!$D$5,0,10*ROW('Hygiene Data'!D149)),NA())</f>
        <v>#N/A</v>
      </c>
      <c r="BA155" s="519" t="e">
        <f ca="1">+IF(AND(ISNUMBER(OFFSET('Hygiene Data'!$D$7,0,10*ROW('Hygiene Data'!D149))),'Data Summary'!DP155="Yes"),OFFSET('Hygiene Data'!$D$7,0,10*ROW('Hygiene Data'!D149)),NA())</f>
        <v>#N/A</v>
      </c>
      <c r="BB155" s="519" t="e">
        <f ca="1">+IF(AND(ISNUMBER(OFFSET('Hygiene Data'!$D$9,0,10*ROW('Hygiene Data'!D149))),'Data Summary'!DQ155="Yes"),OFFSET('Hygiene Data'!$D$9,0,10*ROW('Hygiene Data'!D149)),NA())</f>
        <v>#N/A</v>
      </c>
      <c r="BC155" s="519" t="e">
        <f ca="1">+IF(AND(ISNUMBER(OFFSET('Hygiene Data'!$E$5,0,10*ROW('Hygiene Data'!E149))),'Data Summary'!DR155="Yes"),OFFSET('Hygiene Data'!$E$5,0,10*ROW('Hygiene Data'!E149)),NA())</f>
        <v>#N/A</v>
      </c>
      <c r="BD155" s="519" t="e">
        <f ca="1">+IF(AND(ISNUMBER(OFFSET('Hygiene Data'!$E$7,0,10*ROW('Hygiene Data'!E149))),'Data Summary'!DS155="Yes"),OFFSET('Hygiene Data'!$E$7,0,10*ROW('Hygiene Data'!E149)),NA())</f>
        <v>#N/A</v>
      </c>
      <c r="BE155" s="519" t="e">
        <f ca="1">+IF(AND(ISNUMBER(OFFSET('Hygiene Data'!$E$9,0,10*ROW('Hygiene Data'!E149))),'Data Summary'!DT155="Yes"),OFFSET('Hygiene Data'!$E$9,0,10*ROW('Hygiene Data'!E149)),NA())</f>
        <v>#N/A</v>
      </c>
      <c r="BF155" s="519" t="e">
        <f ca="1">+IF(AND(ISNUMBER(OFFSET('Hygiene Data'!$F$5,0,10*ROW('Hygiene Data'!F149))),'Data Summary'!DU155="Yes"),OFFSET('Hygiene Data'!$F$5,0,10*ROW('Hygiene Data'!F149)),NA())</f>
        <v>#N/A</v>
      </c>
      <c r="BG155" s="519" t="e">
        <f ca="1">+IF(AND(ISNUMBER(OFFSET('Hygiene Data'!$F$7,0,10*ROW('Hygiene Data'!F149))),'Data Summary'!DV155="Yes"),OFFSET('Hygiene Data'!$F$7,0,10*ROW('Hygiene Data'!F149)),NA())</f>
        <v>#N/A</v>
      </c>
      <c r="BH155" s="519" t="e">
        <f ca="1">+IF(AND(ISNUMBER(OFFSET('Hygiene Data'!$F$9,0,10*ROW('Hygiene Data'!F149))),'Data Summary'!DW155="Yes"),OFFSET('Hygiene Data'!$F$9,0,10*ROW('Hygiene Data'!F149)),NA())</f>
        <v>#N/A</v>
      </c>
      <c r="BI155" s="519" t="e">
        <f ca="1">+IF(AND(ISNUMBER(OFFSET('Hygiene Data'!$G$5,0,10*ROW('Hygiene Data'!G149))),'Data Summary'!DX155="Yes"),OFFSET('Hygiene Data'!$G$5,0,10*ROW('Hygiene Data'!G149)),NA())</f>
        <v>#N/A</v>
      </c>
      <c r="BJ155" s="519" t="e">
        <f ca="1">+IF(AND(ISNUMBER(OFFSET('Hygiene Data'!$G$7,0,10*ROW('Hygiene Data'!G149))),'Data Summary'!DY155="Yes"),OFFSET('Hygiene Data'!$G$7,0,10*ROW('Hygiene Data'!G149)),NA())</f>
        <v>#N/A</v>
      </c>
      <c r="BK155" s="519" t="e">
        <f ca="1">+IF(AND(ISNUMBER(OFFSET('Hygiene Data'!$G$9,0,10*ROW('Hygiene Data'!G149))),'Data Summary'!DZ155="Yes"),OFFSET('Hygiene Data'!$G$9,0,10*ROW('Hygiene Data'!G149)),NA())</f>
        <v>#N/A</v>
      </c>
      <c r="BL155" s="519" t="e">
        <f ca="1">+IF(AND(ISNUMBER(OFFSET('Hygiene Data'!$H$5,0,10*ROW('Hygiene Data'!H149))),'Data Summary'!EA155="Yes"),OFFSET('Hygiene Data'!$H$5,0,10*ROW('Hygiene Data'!H149)),NA())</f>
        <v>#N/A</v>
      </c>
      <c r="BM155" s="519" t="e">
        <f ca="1">+IF(AND(ISNUMBER(OFFSET('Hygiene Data'!$H$7,0,10*ROW('Hygiene Data'!H149))),'Data Summary'!EB155="Yes"),OFFSET('Hygiene Data'!$H$7,0,10*ROW('Hygiene Data'!H149)),NA())</f>
        <v>#N/A</v>
      </c>
      <c r="BN155" s="519" t="e">
        <f ca="1">+IF(AND(ISNUMBER(OFFSET('Hygiene Data'!$H$9,0,10*ROW('Hygiene Data'!H149))),'Data Summary'!EC155="Yes"),OFFSET('Hygiene Data'!$H$9,0,10*ROW('Hygiene Data'!H149)),NA())</f>
        <v>#N/A</v>
      </c>
      <c r="BO155" s="519" t="e">
        <f ca="1">+IF(AND(ISNUMBER(OFFSET('Hygiene Data'!$I$5,0,10*ROW('Hygiene Data'!I149))),'Data Summary'!ED155="Yes"),OFFSET('Hygiene Data'!$I$5,0,10*ROW('Hygiene Data'!I149)),NA())</f>
        <v>#N/A</v>
      </c>
      <c r="BP155" s="519" t="e">
        <f ca="1">+IF(AND(ISNUMBER(OFFSET('Hygiene Data'!$I$7,0,10*ROW('Hygiene Data'!I149))),'Data Summary'!EE155="Yes"),OFFSET('Hygiene Data'!$I$7,0,10*ROW('Hygiene Data'!I149)),NA())</f>
        <v>#N/A</v>
      </c>
      <c r="BQ155" s="519" t="e">
        <f ca="1">+IF(AND(ISNUMBER(OFFSET('Hygiene Data'!$I$9,0,10*ROW('Hygiene Data'!I149))),'Data Summary'!EF155="Yes"),OFFSET('Hygiene Data'!$I$9,0,10*ROW('Hygiene Data'!I149)),NA())</f>
        <v>#N/A</v>
      </c>
    </row>
    <row r="156" spans="1:69" x14ac:dyDescent="0.25">
      <c r="A156" s="515" t="e">
        <f ca="1">+RIGHT('Data Summary'!A156,LEN('Data Summary'!A156)-9)</f>
        <v>#VALUE!</v>
      </c>
      <c r="B156" s="489" t="str">
        <f ca="1">+IF(ISTEXT('Data Summary'!B156),'Data Summary'!B156,"")</f>
        <v/>
      </c>
      <c r="C156" s="516" t="e">
        <f ca="1">+VALUE('Data Summary'!C156)</f>
        <v>#VALUE!</v>
      </c>
      <c r="D156" s="517" t="e">
        <f ca="1">+IF(AND(ISNUMBER(OFFSET('Water Data'!$D$4,0,10*ROW('Water Data'!D150))),'Data Summary'!BS156="Yes"),100-OFFSET('Water Data'!$D$4,0,10*ROW('Water Data'!D150)),NA())</f>
        <v>#N/A</v>
      </c>
      <c r="E156" s="517" t="e">
        <f ca="1">+IF(AND(ISNUMBER(OFFSET('Water Data'!$D$6,0,10*ROW('Water Data'!D150))),'Data Summary'!BT156="Yes"),OFFSET('Water Data'!$D$6,0,10*ROW('Water Data'!D150)),NA())</f>
        <v>#N/A</v>
      </c>
      <c r="F156" s="517" t="e">
        <f ca="1">+IF(AND(ISNUMBER(OFFSET('Water Data'!$D$9,0,10*ROW('Water Data'!D150))),'Data Summary'!BU156="Yes"),OFFSET('Water Data'!$D$9,0,10*ROW('Water Data'!D150)),NA())</f>
        <v>#N/A</v>
      </c>
      <c r="G156" s="517" t="e">
        <f ca="1">+IF(AND(ISNUMBER(OFFSET('Water Data'!$E$4,0,10*ROW('Water Data'!E150))),'Data Summary'!BV156="Yes"),100-OFFSET('Water Data'!$E$4,0,10*ROW('Water Data'!E150)),NA())</f>
        <v>#N/A</v>
      </c>
      <c r="H156" s="517" t="e">
        <f ca="1">+IF(AND(ISNUMBER(OFFSET('Water Data'!$E$6,0,10*ROW('Water Data'!E150))),'Data Summary'!BW156="Yes"),OFFSET('Water Data'!$E$6,0,10*ROW('Water Data'!E150)),NA())</f>
        <v>#N/A</v>
      </c>
      <c r="I156" s="517" t="e">
        <f ca="1">+IF(AND(ISNUMBER(OFFSET('Water Data'!$E$9,0,10*ROW('Water Data'!E150))),'Data Summary'!BX156="Yes"),OFFSET('Water Data'!$E$9,0,10*ROW('Water Data'!E150)),NA())</f>
        <v>#N/A</v>
      </c>
      <c r="J156" s="517" t="e">
        <f ca="1">+IF(AND(ISNUMBER(OFFSET('Water Data'!$F$4,0,10*ROW('Water Data'!F150))),'Data Summary'!BY156="Yes"),100-OFFSET('Water Data'!$F$4,0,10*ROW('Water Data'!F150)),NA())</f>
        <v>#N/A</v>
      </c>
      <c r="K156" s="517" t="e">
        <f ca="1">+IF(AND(ISNUMBER(OFFSET('Water Data'!$F$6,0,10*ROW('Water Data'!F150))),'Data Summary'!BZ156="Yes"),OFFSET('Water Data'!$F$6,0,10*ROW('Water Data'!F150)),NA())</f>
        <v>#N/A</v>
      </c>
      <c r="L156" s="517" t="e">
        <f ca="1">+IF(AND(ISNUMBER(OFFSET('Water Data'!$F$9,0,10*ROW('Water Data'!F150))),'Data Summary'!CA156="Yes"),OFFSET('Water Data'!$F$9,0,10*ROW('Water Data'!F150)),NA())</f>
        <v>#N/A</v>
      </c>
      <c r="M156" s="517" t="e">
        <f ca="1">+IF(AND(ISNUMBER(OFFSET('Water Data'!$G$4,0,10*ROW('Water Data'!G150))),'Data Summary'!CB156="Yes"),100-OFFSET('Water Data'!$G$4,0,10*ROW('Water Data'!G150)),NA())</f>
        <v>#N/A</v>
      </c>
      <c r="N156" s="517" t="e">
        <f ca="1">+IF(AND(ISNUMBER(OFFSET('Water Data'!$G$6,0,10*ROW('Water Data'!G150))),'Data Summary'!CC156="Yes"),OFFSET('Water Data'!$G$6,0,10*ROW('Water Data'!G150)),NA())</f>
        <v>#N/A</v>
      </c>
      <c r="O156" s="517" t="e">
        <f ca="1">+IF(AND(ISNUMBER(OFFSET('Water Data'!$G$9,0,10*ROW('Water Data'!G150))),'Data Summary'!CD156="Yes"),OFFSET('Water Data'!$G$9,0,10*ROW('Water Data'!G150)),NA())</f>
        <v>#N/A</v>
      </c>
      <c r="P156" s="517" t="e">
        <f ca="1">+IF(AND(ISNUMBER(OFFSET('Water Data'!$H$4,0,10*ROW('Water Data'!H150))),'Data Summary'!CE156="Yes"),100-OFFSET('Water Data'!$H$4,0,10*ROW('Water Data'!H150)),NA())</f>
        <v>#N/A</v>
      </c>
      <c r="Q156" s="517" t="e">
        <f ca="1">+IF(AND(ISNUMBER(OFFSET('Water Data'!$H$6,0,10*ROW('Water Data'!H150))),'Data Summary'!CF156="Yes"),OFFSET('Water Data'!$H$6,0,10*ROW('Water Data'!H150)),NA())</f>
        <v>#N/A</v>
      </c>
      <c r="R156" s="517" t="e">
        <f ca="1">+IF(AND(ISNUMBER(OFFSET('Water Data'!$H$9,0,10*ROW('Water Data'!H150))),'Data Summary'!CG156="Yes"),OFFSET('Water Data'!$H$9,0,10*ROW('Water Data'!H150)),NA())</f>
        <v>#N/A</v>
      </c>
      <c r="S156" s="517" t="e">
        <f ca="1">+IF(AND(ISNUMBER(OFFSET('Water Data'!$I$4,0,10*ROW('Water Data'!I150))),'Data Summary'!CH156="Yes"),100-OFFSET('Water Data'!$I$4,0,10*ROW('Water Data'!I150)),NA())</f>
        <v>#N/A</v>
      </c>
      <c r="T156" s="517" t="e">
        <f ca="1">+IF(AND(ISNUMBER(OFFSET('Water Data'!$I$6,0,10*ROW('Water Data'!I150))),'Data Summary'!CI156="Yes"),OFFSET('Water Data'!$I$6,0,10*ROW('Water Data'!I150)),NA())</f>
        <v>#N/A</v>
      </c>
      <c r="U156" s="517" t="e">
        <f ca="1">+IF(AND(ISNUMBER(OFFSET('Water Data'!$I$9,0,10*ROW('Water Data'!I150))),'Data Summary'!CJ156="Yes"),OFFSET('Water Data'!$I$9,0,10*ROW('Water Data'!I150)),NA())</f>
        <v>#N/A</v>
      </c>
      <c r="V156" s="518" t="e">
        <f ca="1">+IF(AND(ISNUMBER(OFFSET('Sanitation Data'!$D$4,0,10*ROW('Sanitation Data'!D150))),'Data Summary'!CK156="Yes"),100-OFFSET('Sanitation Data'!$D$4,0,10*ROW('Sanitation Data'!D150)),NA())</f>
        <v>#N/A</v>
      </c>
      <c r="W156" s="518" t="e">
        <f ca="1">+IF(AND(ISNUMBER(OFFSET('Sanitation Data'!$D$6,0,10*ROW('Sanitation Data'!D150))),'Data Summary'!CL156="Yes"),OFFSET('Sanitation Data'!$D$6,0,10*ROW('Sanitation Data'!D150)),NA())</f>
        <v>#N/A</v>
      </c>
      <c r="X156" s="518" t="e">
        <f ca="1">+IF(AND(ISNUMBER(OFFSET('Sanitation Data'!$D$10,0,10*ROW('Sanitation Data'!D150))),'Data Summary'!CM156="Yes"),OFFSET('Sanitation Data'!$D$10,0,10*ROW('Sanitation Data'!D150)),NA())</f>
        <v>#N/A</v>
      </c>
      <c r="Y156" s="518" t="e">
        <f ca="1">+IF(AND(ISNUMBER(OFFSET('Sanitation Data'!$D$11,0,10*ROW('Sanitation Data'!D150))),'Data Summary'!CN156="Yes"),OFFSET('Sanitation Data'!$D$11,0,10*ROW('Sanitation Data'!D150)),NA())</f>
        <v>#N/A</v>
      </c>
      <c r="Z156" s="518" t="e">
        <f ca="1">+IF(AND(ISNUMBER(OFFSET('Sanitation Data'!$D$12,0,10*ROW('Sanitation Data'!D150))),'Data Summary'!CO156="Yes"),OFFSET('Sanitation Data'!$D$12,0,10*ROW('Sanitation Data'!D150)),NA())</f>
        <v>#N/A</v>
      </c>
      <c r="AA156" s="518" t="e">
        <f ca="1">+IF(AND(ISNUMBER(OFFSET('Sanitation Data'!$E$4,0,10*ROW('Sanitation Data'!E150))),'Data Summary'!CP156="Yes"),100-OFFSET('Sanitation Data'!$E$4,0,10*ROW('Sanitation Data'!E150)),NA())</f>
        <v>#N/A</v>
      </c>
      <c r="AB156" s="518" t="e">
        <f ca="1">+IF(AND(ISNUMBER(OFFSET('Sanitation Data'!$E$6,0,10*ROW('Sanitation Data'!E150))),'Data Summary'!CQ156="Yes"),OFFSET('Sanitation Data'!$E$6,0,10*ROW('Sanitation Data'!E150)),NA())</f>
        <v>#N/A</v>
      </c>
      <c r="AC156" s="518" t="e">
        <f ca="1">+IF(AND(ISNUMBER(OFFSET('Sanitation Data'!$E$10,0,10*ROW('Sanitation Data'!E150))),'Data Summary'!CR156="Yes"),OFFSET('Sanitation Data'!$E$10,0,10*ROW('Sanitation Data'!E150)),NA())</f>
        <v>#N/A</v>
      </c>
      <c r="AD156" s="518" t="e">
        <f ca="1">+IF(AND(ISNUMBER(OFFSET('Sanitation Data'!$E$11,0,10*ROW('Sanitation Data'!E150))),'Data Summary'!CS156="Yes"),OFFSET('Sanitation Data'!$E$11,0,10*ROW('Sanitation Data'!E150)),NA())</f>
        <v>#N/A</v>
      </c>
      <c r="AE156" s="518" t="e">
        <f ca="1">+IF(AND(ISNUMBER(OFFSET('Sanitation Data'!$E$12,0,10*ROW('Sanitation Data'!E150))),'Data Summary'!CT156="Yes"),OFFSET('Sanitation Data'!$E$12,0,10*ROW('Sanitation Data'!E150)),NA())</f>
        <v>#N/A</v>
      </c>
      <c r="AF156" s="518" t="e">
        <f ca="1">+IF(AND(ISNUMBER(OFFSET('Sanitation Data'!$F$4,0,10*ROW('Sanitation Data'!F150))),'Data Summary'!CU156="Yes"),100-OFFSET('Sanitation Data'!$F$4,0,10*ROW('Sanitation Data'!F150)),NA())</f>
        <v>#N/A</v>
      </c>
      <c r="AG156" s="518" t="e">
        <f ca="1">+IF(AND(ISNUMBER(OFFSET('Sanitation Data'!$F$6,0,10*ROW('Sanitation Data'!F150))),'Data Summary'!CV156="Yes"),OFFSET('Sanitation Data'!$F$6,0,10*ROW('Sanitation Data'!F150)),NA())</f>
        <v>#N/A</v>
      </c>
      <c r="AH156" s="518" t="e">
        <f ca="1">+IF(AND(ISNUMBER(OFFSET('Sanitation Data'!$F$10,0,10*ROW('Sanitation Data'!F150))),'Data Summary'!CW156="Yes"),OFFSET('Sanitation Data'!$F$10,0,10*ROW('Sanitation Data'!F150)),NA())</f>
        <v>#N/A</v>
      </c>
      <c r="AI156" s="518" t="e">
        <f ca="1">+IF(AND(ISNUMBER(OFFSET('Sanitation Data'!$F$11,0,10*ROW('Sanitation Data'!F150))),'Data Summary'!CX156="Yes"),OFFSET('Sanitation Data'!$F$11,0,10*ROW('Sanitation Data'!F150)),NA())</f>
        <v>#N/A</v>
      </c>
      <c r="AJ156" s="518" t="e">
        <f ca="1">+IF(AND(ISNUMBER(OFFSET('Sanitation Data'!$F$12,0,10*ROW('Sanitation Data'!F150))),'Data Summary'!CY156="Yes"),OFFSET('Sanitation Data'!$F$12,0,10*ROW('Sanitation Data'!F150)),NA())</f>
        <v>#N/A</v>
      </c>
      <c r="AK156" s="518" t="e">
        <f ca="1">+IF(AND(ISNUMBER(OFFSET('Sanitation Data'!$G$4,0,10*ROW('Sanitation Data'!G150))),'Data Summary'!CZ156="Yes"),100-OFFSET('Sanitation Data'!$G$4,0,10*ROW('Sanitation Data'!G150)),NA())</f>
        <v>#N/A</v>
      </c>
      <c r="AL156" s="518" t="e">
        <f ca="1">+IF(AND(ISNUMBER(OFFSET('Sanitation Data'!$G$6,0,10*ROW('Sanitation Data'!G150))),'Data Summary'!DA156="Yes"),OFFSET('Sanitation Data'!$G$6,0,10*ROW('Sanitation Data'!G150)),NA())</f>
        <v>#N/A</v>
      </c>
      <c r="AM156" s="518" t="e">
        <f ca="1">+IF(AND(ISNUMBER(OFFSET('Sanitation Data'!$G$10,0,10*ROW('Sanitation Data'!G150))),'Data Summary'!DB156="Yes"),OFFSET('Sanitation Data'!$G$10,0,10*ROW('Sanitation Data'!G150)),NA())</f>
        <v>#N/A</v>
      </c>
      <c r="AN156" s="518" t="e">
        <f ca="1">+IF(AND(ISNUMBER(OFFSET('Sanitation Data'!$G$11,0,10*ROW('Sanitation Data'!G150))),'Data Summary'!DC156="Yes"),OFFSET('Sanitation Data'!$G$11,0,10*ROW('Sanitation Data'!G150)),NA())</f>
        <v>#N/A</v>
      </c>
      <c r="AO156" s="518" t="e">
        <f ca="1">+IF(AND(ISNUMBER(OFFSET('Sanitation Data'!$G$12,0,10*ROW('Sanitation Data'!G150))),'Data Summary'!DD156="Yes"),OFFSET('Sanitation Data'!$G$12,0,10*ROW('Sanitation Data'!G150)),NA())</f>
        <v>#N/A</v>
      </c>
      <c r="AP156" s="518" t="e">
        <f ca="1">+IF(AND(ISNUMBER(OFFSET('Sanitation Data'!$H$4,0,10*ROW('Sanitation Data'!H150))),'Data Summary'!DE156="Yes"),100-OFFSET('Sanitation Data'!$H$4,0,10*ROW('Sanitation Data'!H150)),NA())</f>
        <v>#N/A</v>
      </c>
      <c r="AQ156" s="518" t="e">
        <f ca="1">+IF(AND(ISNUMBER(OFFSET('Sanitation Data'!$H$6,0,10*ROW('Sanitation Data'!H150))),'Data Summary'!DF156="Yes"),OFFSET('Sanitation Data'!$H$6,0,10*ROW('Sanitation Data'!H150)),NA())</f>
        <v>#N/A</v>
      </c>
      <c r="AR156" s="518" t="e">
        <f ca="1">+IF(AND(ISNUMBER(OFFSET('Sanitation Data'!$H$10,0,10*ROW('Sanitation Data'!H150))),'Data Summary'!DG156="Yes"),OFFSET('Sanitation Data'!$H$10,0,10*ROW('Sanitation Data'!H150)),NA())</f>
        <v>#N/A</v>
      </c>
      <c r="AS156" s="518" t="e">
        <f ca="1">+IF(AND(ISNUMBER(OFFSET('Sanitation Data'!$H$11,0,10*ROW('Sanitation Data'!H150))),'Data Summary'!DH156="Yes"),OFFSET('Sanitation Data'!$H$11,0,10*ROW('Sanitation Data'!H150)),NA())</f>
        <v>#N/A</v>
      </c>
      <c r="AT156" s="518" t="e">
        <f ca="1">+IF(AND(ISNUMBER(OFFSET('Sanitation Data'!$H$12,0,10*ROW('Sanitation Data'!H150))),'Data Summary'!DI156="Yes"),OFFSET('Sanitation Data'!$H$12,0,10*ROW('Sanitation Data'!H150)),NA())</f>
        <v>#N/A</v>
      </c>
      <c r="AU156" s="518" t="e">
        <f ca="1">+IF(AND(ISNUMBER(OFFSET('Sanitation Data'!$I$4,0,10*ROW('Sanitation Data'!I150))),'Data Summary'!DJ156="Yes"),100-OFFSET('Sanitation Data'!$I$4,0,10*ROW('Sanitation Data'!I150)),NA())</f>
        <v>#N/A</v>
      </c>
      <c r="AV156" s="518" t="e">
        <f ca="1">+IF(AND(ISNUMBER(OFFSET('Sanitation Data'!$I$6,0,10*ROW('Sanitation Data'!I150))),'Data Summary'!DK156="Yes"),OFFSET('Sanitation Data'!$I$6,0,10*ROW('Sanitation Data'!I150)),NA())</f>
        <v>#N/A</v>
      </c>
      <c r="AW156" s="518" t="e">
        <f ca="1">+IF(AND(ISNUMBER(OFFSET('Sanitation Data'!$I$10,0,10*ROW('Sanitation Data'!I150))),'Data Summary'!DL156="Yes"),OFFSET('Sanitation Data'!$I$10,0,10*ROW('Sanitation Data'!I150)),NA())</f>
        <v>#N/A</v>
      </c>
      <c r="AX156" s="518" t="e">
        <f ca="1">+IF(AND(ISNUMBER(OFFSET('Sanitation Data'!$I$11,0,10*ROW('Sanitation Data'!I150))),'Data Summary'!DM156="Yes"),OFFSET('Sanitation Data'!$I$11,0,10*ROW('Sanitation Data'!I150)),NA())</f>
        <v>#N/A</v>
      </c>
      <c r="AY156" s="518" t="e">
        <f ca="1">+IF(AND(ISNUMBER(OFFSET('Sanitation Data'!$I$12,0,10*ROW('Sanitation Data'!I150))),'Data Summary'!DN156="Yes"),OFFSET('Sanitation Data'!$I$12,0,10*ROW('Sanitation Data'!I150)),NA())</f>
        <v>#N/A</v>
      </c>
      <c r="AZ156" s="519" t="e">
        <f ca="1">+IF(AND(ISNUMBER(OFFSET('Hygiene Data'!$D$5,0,10*ROW('Hygiene Data'!D150))),'Data Summary'!DO156="Yes"),OFFSET('Hygiene Data'!$D$5,0,10*ROW('Hygiene Data'!D150)),NA())</f>
        <v>#N/A</v>
      </c>
      <c r="BA156" s="519" t="e">
        <f ca="1">+IF(AND(ISNUMBER(OFFSET('Hygiene Data'!$D$7,0,10*ROW('Hygiene Data'!D150))),'Data Summary'!DP156="Yes"),OFFSET('Hygiene Data'!$D$7,0,10*ROW('Hygiene Data'!D150)),NA())</f>
        <v>#N/A</v>
      </c>
      <c r="BB156" s="519" t="e">
        <f ca="1">+IF(AND(ISNUMBER(OFFSET('Hygiene Data'!$D$9,0,10*ROW('Hygiene Data'!D150))),'Data Summary'!DQ156="Yes"),OFFSET('Hygiene Data'!$D$9,0,10*ROW('Hygiene Data'!D150)),NA())</f>
        <v>#N/A</v>
      </c>
      <c r="BC156" s="519" t="e">
        <f ca="1">+IF(AND(ISNUMBER(OFFSET('Hygiene Data'!$E$5,0,10*ROW('Hygiene Data'!E150))),'Data Summary'!DR156="Yes"),OFFSET('Hygiene Data'!$E$5,0,10*ROW('Hygiene Data'!E150)),NA())</f>
        <v>#N/A</v>
      </c>
      <c r="BD156" s="519" t="e">
        <f ca="1">+IF(AND(ISNUMBER(OFFSET('Hygiene Data'!$E$7,0,10*ROW('Hygiene Data'!E150))),'Data Summary'!DS156="Yes"),OFFSET('Hygiene Data'!$E$7,0,10*ROW('Hygiene Data'!E150)),NA())</f>
        <v>#N/A</v>
      </c>
      <c r="BE156" s="519" t="e">
        <f ca="1">+IF(AND(ISNUMBER(OFFSET('Hygiene Data'!$E$9,0,10*ROW('Hygiene Data'!E150))),'Data Summary'!DT156="Yes"),OFFSET('Hygiene Data'!$E$9,0,10*ROW('Hygiene Data'!E150)),NA())</f>
        <v>#N/A</v>
      </c>
      <c r="BF156" s="519" t="e">
        <f ca="1">+IF(AND(ISNUMBER(OFFSET('Hygiene Data'!$F$5,0,10*ROW('Hygiene Data'!F150))),'Data Summary'!DU156="Yes"),OFFSET('Hygiene Data'!$F$5,0,10*ROW('Hygiene Data'!F150)),NA())</f>
        <v>#N/A</v>
      </c>
      <c r="BG156" s="519" t="e">
        <f ca="1">+IF(AND(ISNUMBER(OFFSET('Hygiene Data'!$F$7,0,10*ROW('Hygiene Data'!F150))),'Data Summary'!DV156="Yes"),OFFSET('Hygiene Data'!$F$7,0,10*ROW('Hygiene Data'!F150)),NA())</f>
        <v>#N/A</v>
      </c>
      <c r="BH156" s="519" t="e">
        <f ca="1">+IF(AND(ISNUMBER(OFFSET('Hygiene Data'!$F$9,0,10*ROW('Hygiene Data'!F150))),'Data Summary'!DW156="Yes"),OFFSET('Hygiene Data'!$F$9,0,10*ROW('Hygiene Data'!F150)),NA())</f>
        <v>#N/A</v>
      </c>
      <c r="BI156" s="519" t="e">
        <f ca="1">+IF(AND(ISNUMBER(OFFSET('Hygiene Data'!$G$5,0,10*ROW('Hygiene Data'!G150))),'Data Summary'!DX156="Yes"),OFFSET('Hygiene Data'!$G$5,0,10*ROW('Hygiene Data'!G150)),NA())</f>
        <v>#N/A</v>
      </c>
      <c r="BJ156" s="519" t="e">
        <f ca="1">+IF(AND(ISNUMBER(OFFSET('Hygiene Data'!$G$7,0,10*ROW('Hygiene Data'!G150))),'Data Summary'!DY156="Yes"),OFFSET('Hygiene Data'!$G$7,0,10*ROW('Hygiene Data'!G150)),NA())</f>
        <v>#N/A</v>
      </c>
      <c r="BK156" s="519" t="e">
        <f ca="1">+IF(AND(ISNUMBER(OFFSET('Hygiene Data'!$G$9,0,10*ROW('Hygiene Data'!G150))),'Data Summary'!DZ156="Yes"),OFFSET('Hygiene Data'!$G$9,0,10*ROW('Hygiene Data'!G150)),NA())</f>
        <v>#N/A</v>
      </c>
      <c r="BL156" s="519" t="e">
        <f ca="1">+IF(AND(ISNUMBER(OFFSET('Hygiene Data'!$H$5,0,10*ROW('Hygiene Data'!H150))),'Data Summary'!EA156="Yes"),OFFSET('Hygiene Data'!$H$5,0,10*ROW('Hygiene Data'!H150)),NA())</f>
        <v>#N/A</v>
      </c>
      <c r="BM156" s="519" t="e">
        <f ca="1">+IF(AND(ISNUMBER(OFFSET('Hygiene Data'!$H$7,0,10*ROW('Hygiene Data'!H150))),'Data Summary'!EB156="Yes"),OFFSET('Hygiene Data'!$H$7,0,10*ROW('Hygiene Data'!H150)),NA())</f>
        <v>#N/A</v>
      </c>
      <c r="BN156" s="519" t="e">
        <f ca="1">+IF(AND(ISNUMBER(OFFSET('Hygiene Data'!$H$9,0,10*ROW('Hygiene Data'!H150))),'Data Summary'!EC156="Yes"),OFFSET('Hygiene Data'!$H$9,0,10*ROW('Hygiene Data'!H150)),NA())</f>
        <v>#N/A</v>
      </c>
      <c r="BO156" s="519" t="e">
        <f ca="1">+IF(AND(ISNUMBER(OFFSET('Hygiene Data'!$I$5,0,10*ROW('Hygiene Data'!I150))),'Data Summary'!ED156="Yes"),OFFSET('Hygiene Data'!$I$5,0,10*ROW('Hygiene Data'!I150)),NA())</f>
        <v>#N/A</v>
      </c>
      <c r="BP156" s="519" t="e">
        <f ca="1">+IF(AND(ISNUMBER(OFFSET('Hygiene Data'!$I$7,0,10*ROW('Hygiene Data'!I150))),'Data Summary'!EE156="Yes"),OFFSET('Hygiene Data'!$I$7,0,10*ROW('Hygiene Data'!I150)),NA())</f>
        <v>#N/A</v>
      </c>
      <c r="BQ156" s="519" t="e">
        <f ca="1">+IF(AND(ISNUMBER(OFFSET('Hygiene Data'!$I$9,0,10*ROW('Hygiene Data'!I150))),'Data Summary'!EF156="Yes"),OFFSET('Hygiene Data'!$I$9,0,10*ROW('Hygiene Data'!I150)),NA())</f>
        <v>#N/A</v>
      </c>
    </row>
    <row r="157" spans="1:69" x14ac:dyDescent="0.25">
      <c r="A157" s="515" t="e">
        <f ca="1">+RIGHT('Data Summary'!A157,LEN('Data Summary'!A157)-9)</f>
        <v>#VALUE!</v>
      </c>
      <c r="B157" s="489" t="str">
        <f ca="1">+IF(ISTEXT('Data Summary'!B157),'Data Summary'!B157,"")</f>
        <v/>
      </c>
      <c r="C157" s="516" t="e">
        <f ca="1">+VALUE('Data Summary'!C157)</f>
        <v>#VALUE!</v>
      </c>
      <c r="D157" s="517" t="e">
        <f ca="1">+IF(AND(ISNUMBER(OFFSET('Water Data'!$D$4,0,10*ROW('Water Data'!D151))),'Data Summary'!BS157="Yes"),100-OFFSET('Water Data'!$D$4,0,10*ROW('Water Data'!D151)),NA())</f>
        <v>#N/A</v>
      </c>
      <c r="E157" s="517" t="e">
        <f ca="1">+IF(AND(ISNUMBER(OFFSET('Water Data'!$D$6,0,10*ROW('Water Data'!D151))),'Data Summary'!BT157="Yes"),OFFSET('Water Data'!$D$6,0,10*ROW('Water Data'!D151)),NA())</f>
        <v>#N/A</v>
      </c>
      <c r="F157" s="517" t="e">
        <f ca="1">+IF(AND(ISNUMBER(OFFSET('Water Data'!$D$9,0,10*ROW('Water Data'!D151))),'Data Summary'!BU157="Yes"),OFFSET('Water Data'!$D$9,0,10*ROW('Water Data'!D151)),NA())</f>
        <v>#N/A</v>
      </c>
      <c r="G157" s="517" t="e">
        <f ca="1">+IF(AND(ISNUMBER(OFFSET('Water Data'!$E$4,0,10*ROW('Water Data'!E151))),'Data Summary'!BV157="Yes"),100-OFFSET('Water Data'!$E$4,0,10*ROW('Water Data'!E151)),NA())</f>
        <v>#N/A</v>
      </c>
      <c r="H157" s="517" t="e">
        <f ca="1">+IF(AND(ISNUMBER(OFFSET('Water Data'!$E$6,0,10*ROW('Water Data'!E151))),'Data Summary'!BW157="Yes"),OFFSET('Water Data'!$E$6,0,10*ROW('Water Data'!E151)),NA())</f>
        <v>#N/A</v>
      </c>
      <c r="I157" s="517" t="e">
        <f ca="1">+IF(AND(ISNUMBER(OFFSET('Water Data'!$E$9,0,10*ROW('Water Data'!E151))),'Data Summary'!BX157="Yes"),OFFSET('Water Data'!$E$9,0,10*ROW('Water Data'!E151)),NA())</f>
        <v>#N/A</v>
      </c>
      <c r="J157" s="517" t="e">
        <f ca="1">+IF(AND(ISNUMBER(OFFSET('Water Data'!$F$4,0,10*ROW('Water Data'!F151))),'Data Summary'!BY157="Yes"),100-OFFSET('Water Data'!$F$4,0,10*ROW('Water Data'!F151)),NA())</f>
        <v>#N/A</v>
      </c>
      <c r="K157" s="517" t="e">
        <f ca="1">+IF(AND(ISNUMBER(OFFSET('Water Data'!$F$6,0,10*ROW('Water Data'!F151))),'Data Summary'!BZ157="Yes"),OFFSET('Water Data'!$F$6,0,10*ROW('Water Data'!F151)),NA())</f>
        <v>#N/A</v>
      </c>
      <c r="L157" s="517" t="e">
        <f ca="1">+IF(AND(ISNUMBER(OFFSET('Water Data'!$F$9,0,10*ROW('Water Data'!F151))),'Data Summary'!CA157="Yes"),OFFSET('Water Data'!$F$9,0,10*ROW('Water Data'!F151)),NA())</f>
        <v>#N/A</v>
      </c>
      <c r="M157" s="517" t="e">
        <f ca="1">+IF(AND(ISNUMBER(OFFSET('Water Data'!$G$4,0,10*ROW('Water Data'!G151))),'Data Summary'!CB157="Yes"),100-OFFSET('Water Data'!$G$4,0,10*ROW('Water Data'!G151)),NA())</f>
        <v>#N/A</v>
      </c>
      <c r="N157" s="517" t="e">
        <f ca="1">+IF(AND(ISNUMBER(OFFSET('Water Data'!$G$6,0,10*ROW('Water Data'!G151))),'Data Summary'!CC157="Yes"),OFFSET('Water Data'!$G$6,0,10*ROW('Water Data'!G151)),NA())</f>
        <v>#N/A</v>
      </c>
      <c r="O157" s="517" t="e">
        <f ca="1">+IF(AND(ISNUMBER(OFFSET('Water Data'!$G$9,0,10*ROW('Water Data'!G151))),'Data Summary'!CD157="Yes"),OFFSET('Water Data'!$G$9,0,10*ROW('Water Data'!G151)),NA())</f>
        <v>#N/A</v>
      </c>
      <c r="P157" s="517" t="e">
        <f ca="1">+IF(AND(ISNUMBER(OFFSET('Water Data'!$H$4,0,10*ROW('Water Data'!H151))),'Data Summary'!CE157="Yes"),100-OFFSET('Water Data'!$H$4,0,10*ROW('Water Data'!H151)),NA())</f>
        <v>#N/A</v>
      </c>
      <c r="Q157" s="517" t="e">
        <f ca="1">+IF(AND(ISNUMBER(OFFSET('Water Data'!$H$6,0,10*ROW('Water Data'!H151))),'Data Summary'!CF157="Yes"),OFFSET('Water Data'!$H$6,0,10*ROW('Water Data'!H151)),NA())</f>
        <v>#N/A</v>
      </c>
      <c r="R157" s="517" t="e">
        <f ca="1">+IF(AND(ISNUMBER(OFFSET('Water Data'!$H$9,0,10*ROW('Water Data'!H151))),'Data Summary'!CG157="Yes"),OFFSET('Water Data'!$H$9,0,10*ROW('Water Data'!H151)),NA())</f>
        <v>#N/A</v>
      </c>
      <c r="S157" s="517" t="e">
        <f ca="1">+IF(AND(ISNUMBER(OFFSET('Water Data'!$I$4,0,10*ROW('Water Data'!I151))),'Data Summary'!CH157="Yes"),100-OFFSET('Water Data'!$I$4,0,10*ROW('Water Data'!I151)),NA())</f>
        <v>#N/A</v>
      </c>
      <c r="T157" s="517" t="e">
        <f ca="1">+IF(AND(ISNUMBER(OFFSET('Water Data'!$I$6,0,10*ROW('Water Data'!I151))),'Data Summary'!CI157="Yes"),OFFSET('Water Data'!$I$6,0,10*ROW('Water Data'!I151)),NA())</f>
        <v>#N/A</v>
      </c>
      <c r="U157" s="517" t="e">
        <f ca="1">+IF(AND(ISNUMBER(OFFSET('Water Data'!$I$9,0,10*ROW('Water Data'!I151))),'Data Summary'!CJ157="Yes"),OFFSET('Water Data'!$I$9,0,10*ROW('Water Data'!I151)),NA())</f>
        <v>#N/A</v>
      </c>
      <c r="V157" s="518" t="e">
        <f ca="1">+IF(AND(ISNUMBER(OFFSET('Sanitation Data'!$D$4,0,10*ROW('Sanitation Data'!D151))),'Data Summary'!CK157="Yes"),100-OFFSET('Sanitation Data'!$D$4,0,10*ROW('Sanitation Data'!D151)),NA())</f>
        <v>#N/A</v>
      </c>
      <c r="W157" s="518" t="e">
        <f ca="1">+IF(AND(ISNUMBER(OFFSET('Sanitation Data'!$D$6,0,10*ROW('Sanitation Data'!D151))),'Data Summary'!CL157="Yes"),OFFSET('Sanitation Data'!$D$6,0,10*ROW('Sanitation Data'!D151)),NA())</f>
        <v>#N/A</v>
      </c>
      <c r="X157" s="518" t="e">
        <f ca="1">+IF(AND(ISNUMBER(OFFSET('Sanitation Data'!$D$10,0,10*ROW('Sanitation Data'!D151))),'Data Summary'!CM157="Yes"),OFFSET('Sanitation Data'!$D$10,0,10*ROW('Sanitation Data'!D151)),NA())</f>
        <v>#N/A</v>
      </c>
      <c r="Y157" s="518" t="e">
        <f ca="1">+IF(AND(ISNUMBER(OFFSET('Sanitation Data'!$D$11,0,10*ROW('Sanitation Data'!D151))),'Data Summary'!CN157="Yes"),OFFSET('Sanitation Data'!$D$11,0,10*ROW('Sanitation Data'!D151)),NA())</f>
        <v>#N/A</v>
      </c>
      <c r="Z157" s="518" t="e">
        <f ca="1">+IF(AND(ISNUMBER(OFFSET('Sanitation Data'!$D$12,0,10*ROW('Sanitation Data'!D151))),'Data Summary'!CO157="Yes"),OFFSET('Sanitation Data'!$D$12,0,10*ROW('Sanitation Data'!D151)),NA())</f>
        <v>#N/A</v>
      </c>
      <c r="AA157" s="518" t="e">
        <f ca="1">+IF(AND(ISNUMBER(OFFSET('Sanitation Data'!$E$4,0,10*ROW('Sanitation Data'!E151))),'Data Summary'!CP157="Yes"),100-OFFSET('Sanitation Data'!$E$4,0,10*ROW('Sanitation Data'!E151)),NA())</f>
        <v>#N/A</v>
      </c>
      <c r="AB157" s="518" t="e">
        <f ca="1">+IF(AND(ISNUMBER(OFFSET('Sanitation Data'!$E$6,0,10*ROW('Sanitation Data'!E151))),'Data Summary'!CQ157="Yes"),OFFSET('Sanitation Data'!$E$6,0,10*ROW('Sanitation Data'!E151)),NA())</f>
        <v>#N/A</v>
      </c>
      <c r="AC157" s="518" t="e">
        <f ca="1">+IF(AND(ISNUMBER(OFFSET('Sanitation Data'!$E$10,0,10*ROW('Sanitation Data'!E151))),'Data Summary'!CR157="Yes"),OFFSET('Sanitation Data'!$E$10,0,10*ROW('Sanitation Data'!E151)),NA())</f>
        <v>#N/A</v>
      </c>
      <c r="AD157" s="518" t="e">
        <f ca="1">+IF(AND(ISNUMBER(OFFSET('Sanitation Data'!$E$11,0,10*ROW('Sanitation Data'!E151))),'Data Summary'!CS157="Yes"),OFFSET('Sanitation Data'!$E$11,0,10*ROW('Sanitation Data'!E151)),NA())</f>
        <v>#N/A</v>
      </c>
      <c r="AE157" s="518" t="e">
        <f ca="1">+IF(AND(ISNUMBER(OFFSET('Sanitation Data'!$E$12,0,10*ROW('Sanitation Data'!E151))),'Data Summary'!CT157="Yes"),OFFSET('Sanitation Data'!$E$12,0,10*ROW('Sanitation Data'!E151)),NA())</f>
        <v>#N/A</v>
      </c>
      <c r="AF157" s="518" t="e">
        <f ca="1">+IF(AND(ISNUMBER(OFFSET('Sanitation Data'!$F$4,0,10*ROW('Sanitation Data'!F151))),'Data Summary'!CU157="Yes"),100-OFFSET('Sanitation Data'!$F$4,0,10*ROW('Sanitation Data'!F151)),NA())</f>
        <v>#N/A</v>
      </c>
      <c r="AG157" s="518" t="e">
        <f ca="1">+IF(AND(ISNUMBER(OFFSET('Sanitation Data'!$F$6,0,10*ROW('Sanitation Data'!F151))),'Data Summary'!CV157="Yes"),OFFSET('Sanitation Data'!$F$6,0,10*ROW('Sanitation Data'!F151)),NA())</f>
        <v>#N/A</v>
      </c>
      <c r="AH157" s="518" t="e">
        <f ca="1">+IF(AND(ISNUMBER(OFFSET('Sanitation Data'!$F$10,0,10*ROW('Sanitation Data'!F151))),'Data Summary'!CW157="Yes"),OFFSET('Sanitation Data'!$F$10,0,10*ROW('Sanitation Data'!F151)),NA())</f>
        <v>#N/A</v>
      </c>
      <c r="AI157" s="518" t="e">
        <f ca="1">+IF(AND(ISNUMBER(OFFSET('Sanitation Data'!$F$11,0,10*ROW('Sanitation Data'!F151))),'Data Summary'!CX157="Yes"),OFFSET('Sanitation Data'!$F$11,0,10*ROW('Sanitation Data'!F151)),NA())</f>
        <v>#N/A</v>
      </c>
      <c r="AJ157" s="518" t="e">
        <f ca="1">+IF(AND(ISNUMBER(OFFSET('Sanitation Data'!$F$12,0,10*ROW('Sanitation Data'!F151))),'Data Summary'!CY157="Yes"),OFFSET('Sanitation Data'!$F$12,0,10*ROW('Sanitation Data'!F151)),NA())</f>
        <v>#N/A</v>
      </c>
      <c r="AK157" s="518" t="e">
        <f ca="1">+IF(AND(ISNUMBER(OFFSET('Sanitation Data'!$G$4,0,10*ROW('Sanitation Data'!G151))),'Data Summary'!CZ157="Yes"),100-OFFSET('Sanitation Data'!$G$4,0,10*ROW('Sanitation Data'!G151)),NA())</f>
        <v>#N/A</v>
      </c>
      <c r="AL157" s="518" t="e">
        <f ca="1">+IF(AND(ISNUMBER(OFFSET('Sanitation Data'!$G$6,0,10*ROW('Sanitation Data'!G151))),'Data Summary'!DA157="Yes"),OFFSET('Sanitation Data'!$G$6,0,10*ROW('Sanitation Data'!G151)),NA())</f>
        <v>#N/A</v>
      </c>
      <c r="AM157" s="518" t="e">
        <f ca="1">+IF(AND(ISNUMBER(OFFSET('Sanitation Data'!$G$10,0,10*ROW('Sanitation Data'!G151))),'Data Summary'!DB157="Yes"),OFFSET('Sanitation Data'!$G$10,0,10*ROW('Sanitation Data'!G151)),NA())</f>
        <v>#N/A</v>
      </c>
      <c r="AN157" s="518" t="e">
        <f ca="1">+IF(AND(ISNUMBER(OFFSET('Sanitation Data'!$G$11,0,10*ROW('Sanitation Data'!G151))),'Data Summary'!DC157="Yes"),OFFSET('Sanitation Data'!$G$11,0,10*ROW('Sanitation Data'!G151)),NA())</f>
        <v>#N/A</v>
      </c>
      <c r="AO157" s="518" t="e">
        <f ca="1">+IF(AND(ISNUMBER(OFFSET('Sanitation Data'!$G$12,0,10*ROW('Sanitation Data'!G151))),'Data Summary'!DD157="Yes"),OFFSET('Sanitation Data'!$G$12,0,10*ROW('Sanitation Data'!G151)),NA())</f>
        <v>#N/A</v>
      </c>
      <c r="AP157" s="518" t="e">
        <f ca="1">+IF(AND(ISNUMBER(OFFSET('Sanitation Data'!$H$4,0,10*ROW('Sanitation Data'!H151))),'Data Summary'!DE157="Yes"),100-OFFSET('Sanitation Data'!$H$4,0,10*ROW('Sanitation Data'!H151)),NA())</f>
        <v>#N/A</v>
      </c>
      <c r="AQ157" s="518" t="e">
        <f ca="1">+IF(AND(ISNUMBER(OFFSET('Sanitation Data'!$H$6,0,10*ROW('Sanitation Data'!H151))),'Data Summary'!DF157="Yes"),OFFSET('Sanitation Data'!$H$6,0,10*ROW('Sanitation Data'!H151)),NA())</f>
        <v>#N/A</v>
      </c>
      <c r="AR157" s="518" t="e">
        <f ca="1">+IF(AND(ISNUMBER(OFFSET('Sanitation Data'!$H$10,0,10*ROW('Sanitation Data'!H151))),'Data Summary'!DG157="Yes"),OFFSET('Sanitation Data'!$H$10,0,10*ROW('Sanitation Data'!H151)),NA())</f>
        <v>#N/A</v>
      </c>
      <c r="AS157" s="518" t="e">
        <f ca="1">+IF(AND(ISNUMBER(OFFSET('Sanitation Data'!$H$11,0,10*ROW('Sanitation Data'!H151))),'Data Summary'!DH157="Yes"),OFFSET('Sanitation Data'!$H$11,0,10*ROW('Sanitation Data'!H151)),NA())</f>
        <v>#N/A</v>
      </c>
      <c r="AT157" s="518" t="e">
        <f ca="1">+IF(AND(ISNUMBER(OFFSET('Sanitation Data'!$H$12,0,10*ROW('Sanitation Data'!H151))),'Data Summary'!DI157="Yes"),OFFSET('Sanitation Data'!$H$12,0,10*ROW('Sanitation Data'!H151)),NA())</f>
        <v>#N/A</v>
      </c>
      <c r="AU157" s="518" t="e">
        <f ca="1">+IF(AND(ISNUMBER(OFFSET('Sanitation Data'!$I$4,0,10*ROW('Sanitation Data'!I151))),'Data Summary'!DJ157="Yes"),100-OFFSET('Sanitation Data'!$I$4,0,10*ROW('Sanitation Data'!I151)),NA())</f>
        <v>#N/A</v>
      </c>
      <c r="AV157" s="518" t="e">
        <f ca="1">+IF(AND(ISNUMBER(OFFSET('Sanitation Data'!$I$6,0,10*ROW('Sanitation Data'!I151))),'Data Summary'!DK157="Yes"),OFFSET('Sanitation Data'!$I$6,0,10*ROW('Sanitation Data'!I151)),NA())</f>
        <v>#N/A</v>
      </c>
      <c r="AW157" s="518" t="e">
        <f ca="1">+IF(AND(ISNUMBER(OFFSET('Sanitation Data'!$I$10,0,10*ROW('Sanitation Data'!I151))),'Data Summary'!DL157="Yes"),OFFSET('Sanitation Data'!$I$10,0,10*ROW('Sanitation Data'!I151)),NA())</f>
        <v>#N/A</v>
      </c>
      <c r="AX157" s="518" t="e">
        <f ca="1">+IF(AND(ISNUMBER(OFFSET('Sanitation Data'!$I$11,0,10*ROW('Sanitation Data'!I151))),'Data Summary'!DM157="Yes"),OFFSET('Sanitation Data'!$I$11,0,10*ROW('Sanitation Data'!I151)),NA())</f>
        <v>#N/A</v>
      </c>
      <c r="AY157" s="518" t="e">
        <f ca="1">+IF(AND(ISNUMBER(OFFSET('Sanitation Data'!$I$12,0,10*ROW('Sanitation Data'!I151))),'Data Summary'!DN157="Yes"),OFFSET('Sanitation Data'!$I$12,0,10*ROW('Sanitation Data'!I151)),NA())</f>
        <v>#N/A</v>
      </c>
      <c r="AZ157" s="519" t="e">
        <f ca="1">+IF(AND(ISNUMBER(OFFSET('Hygiene Data'!$D$5,0,10*ROW('Hygiene Data'!D151))),'Data Summary'!DO157="Yes"),OFFSET('Hygiene Data'!$D$5,0,10*ROW('Hygiene Data'!D151)),NA())</f>
        <v>#N/A</v>
      </c>
      <c r="BA157" s="519" t="e">
        <f ca="1">+IF(AND(ISNUMBER(OFFSET('Hygiene Data'!$D$7,0,10*ROW('Hygiene Data'!D151))),'Data Summary'!DP157="Yes"),OFFSET('Hygiene Data'!$D$7,0,10*ROW('Hygiene Data'!D151)),NA())</f>
        <v>#N/A</v>
      </c>
      <c r="BB157" s="519" t="e">
        <f ca="1">+IF(AND(ISNUMBER(OFFSET('Hygiene Data'!$D$9,0,10*ROW('Hygiene Data'!D151))),'Data Summary'!DQ157="Yes"),OFFSET('Hygiene Data'!$D$9,0,10*ROW('Hygiene Data'!D151)),NA())</f>
        <v>#N/A</v>
      </c>
      <c r="BC157" s="519" t="e">
        <f ca="1">+IF(AND(ISNUMBER(OFFSET('Hygiene Data'!$E$5,0,10*ROW('Hygiene Data'!E151))),'Data Summary'!DR157="Yes"),OFFSET('Hygiene Data'!$E$5,0,10*ROW('Hygiene Data'!E151)),NA())</f>
        <v>#N/A</v>
      </c>
      <c r="BD157" s="519" t="e">
        <f ca="1">+IF(AND(ISNUMBER(OFFSET('Hygiene Data'!$E$7,0,10*ROW('Hygiene Data'!E151))),'Data Summary'!DS157="Yes"),OFFSET('Hygiene Data'!$E$7,0,10*ROW('Hygiene Data'!E151)),NA())</f>
        <v>#N/A</v>
      </c>
      <c r="BE157" s="519" t="e">
        <f ca="1">+IF(AND(ISNUMBER(OFFSET('Hygiene Data'!$E$9,0,10*ROW('Hygiene Data'!E151))),'Data Summary'!DT157="Yes"),OFFSET('Hygiene Data'!$E$9,0,10*ROW('Hygiene Data'!E151)),NA())</f>
        <v>#N/A</v>
      </c>
      <c r="BF157" s="519" t="e">
        <f ca="1">+IF(AND(ISNUMBER(OFFSET('Hygiene Data'!$F$5,0,10*ROW('Hygiene Data'!F151))),'Data Summary'!DU157="Yes"),OFFSET('Hygiene Data'!$F$5,0,10*ROW('Hygiene Data'!F151)),NA())</f>
        <v>#N/A</v>
      </c>
      <c r="BG157" s="519" t="e">
        <f ca="1">+IF(AND(ISNUMBER(OFFSET('Hygiene Data'!$F$7,0,10*ROW('Hygiene Data'!F151))),'Data Summary'!DV157="Yes"),OFFSET('Hygiene Data'!$F$7,0,10*ROW('Hygiene Data'!F151)),NA())</f>
        <v>#N/A</v>
      </c>
      <c r="BH157" s="519" t="e">
        <f ca="1">+IF(AND(ISNUMBER(OFFSET('Hygiene Data'!$F$9,0,10*ROW('Hygiene Data'!F151))),'Data Summary'!DW157="Yes"),OFFSET('Hygiene Data'!$F$9,0,10*ROW('Hygiene Data'!F151)),NA())</f>
        <v>#N/A</v>
      </c>
      <c r="BI157" s="519" t="e">
        <f ca="1">+IF(AND(ISNUMBER(OFFSET('Hygiene Data'!$G$5,0,10*ROW('Hygiene Data'!G151))),'Data Summary'!DX157="Yes"),OFFSET('Hygiene Data'!$G$5,0,10*ROW('Hygiene Data'!G151)),NA())</f>
        <v>#N/A</v>
      </c>
      <c r="BJ157" s="519" t="e">
        <f ca="1">+IF(AND(ISNUMBER(OFFSET('Hygiene Data'!$G$7,0,10*ROW('Hygiene Data'!G151))),'Data Summary'!DY157="Yes"),OFFSET('Hygiene Data'!$G$7,0,10*ROW('Hygiene Data'!G151)),NA())</f>
        <v>#N/A</v>
      </c>
      <c r="BK157" s="519" t="e">
        <f ca="1">+IF(AND(ISNUMBER(OFFSET('Hygiene Data'!$G$9,0,10*ROW('Hygiene Data'!G151))),'Data Summary'!DZ157="Yes"),OFFSET('Hygiene Data'!$G$9,0,10*ROW('Hygiene Data'!G151)),NA())</f>
        <v>#N/A</v>
      </c>
      <c r="BL157" s="519" t="e">
        <f ca="1">+IF(AND(ISNUMBER(OFFSET('Hygiene Data'!$H$5,0,10*ROW('Hygiene Data'!H151))),'Data Summary'!EA157="Yes"),OFFSET('Hygiene Data'!$H$5,0,10*ROW('Hygiene Data'!H151)),NA())</f>
        <v>#N/A</v>
      </c>
      <c r="BM157" s="519" t="e">
        <f ca="1">+IF(AND(ISNUMBER(OFFSET('Hygiene Data'!$H$7,0,10*ROW('Hygiene Data'!H151))),'Data Summary'!EB157="Yes"),OFFSET('Hygiene Data'!$H$7,0,10*ROW('Hygiene Data'!H151)),NA())</f>
        <v>#N/A</v>
      </c>
      <c r="BN157" s="519" t="e">
        <f ca="1">+IF(AND(ISNUMBER(OFFSET('Hygiene Data'!$H$9,0,10*ROW('Hygiene Data'!H151))),'Data Summary'!EC157="Yes"),OFFSET('Hygiene Data'!$H$9,0,10*ROW('Hygiene Data'!H151)),NA())</f>
        <v>#N/A</v>
      </c>
      <c r="BO157" s="519" t="e">
        <f ca="1">+IF(AND(ISNUMBER(OFFSET('Hygiene Data'!$I$5,0,10*ROW('Hygiene Data'!I151))),'Data Summary'!ED157="Yes"),OFFSET('Hygiene Data'!$I$5,0,10*ROW('Hygiene Data'!I151)),NA())</f>
        <v>#N/A</v>
      </c>
      <c r="BP157" s="519" t="e">
        <f ca="1">+IF(AND(ISNUMBER(OFFSET('Hygiene Data'!$I$7,0,10*ROW('Hygiene Data'!I151))),'Data Summary'!EE157="Yes"),OFFSET('Hygiene Data'!$I$7,0,10*ROW('Hygiene Data'!I151)),NA())</f>
        <v>#N/A</v>
      </c>
      <c r="BQ157" s="519" t="e">
        <f ca="1">+IF(AND(ISNUMBER(OFFSET('Hygiene Data'!$I$9,0,10*ROW('Hygiene Data'!I151))),'Data Summary'!EF157="Yes"),OFFSET('Hygiene Data'!$I$9,0,10*ROW('Hygiene Data'!I151)),NA())</f>
        <v>#N/A</v>
      </c>
    </row>
    <row r="158" spans="1:69" x14ac:dyDescent="0.25">
      <c r="A158" s="515" t="e">
        <f ca="1">+RIGHT('Data Summary'!A158,LEN('Data Summary'!A158)-9)</f>
        <v>#VALUE!</v>
      </c>
      <c r="B158" s="489" t="str">
        <f ca="1">+IF(ISTEXT('Data Summary'!B158),'Data Summary'!B158,"")</f>
        <v/>
      </c>
      <c r="C158" s="516" t="e">
        <f ca="1">+VALUE('Data Summary'!C158)</f>
        <v>#VALUE!</v>
      </c>
      <c r="D158" s="517" t="e">
        <f ca="1">+IF(AND(ISNUMBER(OFFSET('Water Data'!$D$4,0,10*ROW('Water Data'!D152))),'Data Summary'!BS158="Yes"),100-OFFSET('Water Data'!$D$4,0,10*ROW('Water Data'!D152)),NA())</f>
        <v>#N/A</v>
      </c>
      <c r="E158" s="517" t="e">
        <f ca="1">+IF(AND(ISNUMBER(OFFSET('Water Data'!$D$6,0,10*ROW('Water Data'!D152))),'Data Summary'!BT158="Yes"),OFFSET('Water Data'!$D$6,0,10*ROW('Water Data'!D152)),NA())</f>
        <v>#N/A</v>
      </c>
      <c r="F158" s="517" t="e">
        <f ca="1">+IF(AND(ISNUMBER(OFFSET('Water Data'!$D$9,0,10*ROW('Water Data'!D152))),'Data Summary'!BU158="Yes"),OFFSET('Water Data'!$D$9,0,10*ROW('Water Data'!D152)),NA())</f>
        <v>#N/A</v>
      </c>
      <c r="G158" s="517" t="e">
        <f ca="1">+IF(AND(ISNUMBER(OFFSET('Water Data'!$E$4,0,10*ROW('Water Data'!E152))),'Data Summary'!BV158="Yes"),100-OFFSET('Water Data'!$E$4,0,10*ROW('Water Data'!E152)),NA())</f>
        <v>#N/A</v>
      </c>
      <c r="H158" s="517" t="e">
        <f ca="1">+IF(AND(ISNUMBER(OFFSET('Water Data'!$E$6,0,10*ROW('Water Data'!E152))),'Data Summary'!BW158="Yes"),OFFSET('Water Data'!$E$6,0,10*ROW('Water Data'!E152)),NA())</f>
        <v>#N/A</v>
      </c>
      <c r="I158" s="517" t="e">
        <f ca="1">+IF(AND(ISNUMBER(OFFSET('Water Data'!$E$9,0,10*ROW('Water Data'!E152))),'Data Summary'!BX158="Yes"),OFFSET('Water Data'!$E$9,0,10*ROW('Water Data'!E152)),NA())</f>
        <v>#N/A</v>
      </c>
      <c r="J158" s="517" t="e">
        <f ca="1">+IF(AND(ISNUMBER(OFFSET('Water Data'!$F$4,0,10*ROW('Water Data'!F152))),'Data Summary'!BY158="Yes"),100-OFFSET('Water Data'!$F$4,0,10*ROW('Water Data'!F152)),NA())</f>
        <v>#N/A</v>
      </c>
      <c r="K158" s="517" t="e">
        <f ca="1">+IF(AND(ISNUMBER(OFFSET('Water Data'!$F$6,0,10*ROW('Water Data'!F152))),'Data Summary'!BZ158="Yes"),OFFSET('Water Data'!$F$6,0,10*ROW('Water Data'!F152)),NA())</f>
        <v>#N/A</v>
      </c>
      <c r="L158" s="517" t="e">
        <f ca="1">+IF(AND(ISNUMBER(OFFSET('Water Data'!$F$9,0,10*ROW('Water Data'!F152))),'Data Summary'!CA158="Yes"),OFFSET('Water Data'!$F$9,0,10*ROW('Water Data'!F152)),NA())</f>
        <v>#N/A</v>
      </c>
      <c r="M158" s="517" t="e">
        <f ca="1">+IF(AND(ISNUMBER(OFFSET('Water Data'!$G$4,0,10*ROW('Water Data'!G152))),'Data Summary'!CB158="Yes"),100-OFFSET('Water Data'!$G$4,0,10*ROW('Water Data'!G152)),NA())</f>
        <v>#N/A</v>
      </c>
      <c r="N158" s="517" t="e">
        <f ca="1">+IF(AND(ISNUMBER(OFFSET('Water Data'!$G$6,0,10*ROW('Water Data'!G152))),'Data Summary'!CC158="Yes"),OFFSET('Water Data'!$G$6,0,10*ROW('Water Data'!G152)),NA())</f>
        <v>#N/A</v>
      </c>
      <c r="O158" s="517" t="e">
        <f ca="1">+IF(AND(ISNUMBER(OFFSET('Water Data'!$G$9,0,10*ROW('Water Data'!G152))),'Data Summary'!CD158="Yes"),OFFSET('Water Data'!$G$9,0,10*ROW('Water Data'!G152)),NA())</f>
        <v>#N/A</v>
      </c>
      <c r="P158" s="517" t="e">
        <f ca="1">+IF(AND(ISNUMBER(OFFSET('Water Data'!$H$4,0,10*ROW('Water Data'!H152))),'Data Summary'!CE158="Yes"),100-OFFSET('Water Data'!$H$4,0,10*ROW('Water Data'!H152)),NA())</f>
        <v>#N/A</v>
      </c>
      <c r="Q158" s="517" t="e">
        <f ca="1">+IF(AND(ISNUMBER(OFFSET('Water Data'!$H$6,0,10*ROW('Water Data'!H152))),'Data Summary'!CF158="Yes"),OFFSET('Water Data'!$H$6,0,10*ROW('Water Data'!H152)),NA())</f>
        <v>#N/A</v>
      </c>
      <c r="R158" s="517" t="e">
        <f ca="1">+IF(AND(ISNUMBER(OFFSET('Water Data'!$H$9,0,10*ROW('Water Data'!H152))),'Data Summary'!CG158="Yes"),OFFSET('Water Data'!$H$9,0,10*ROW('Water Data'!H152)),NA())</f>
        <v>#N/A</v>
      </c>
      <c r="S158" s="517" t="e">
        <f ca="1">+IF(AND(ISNUMBER(OFFSET('Water Data'!$I$4,0,10*ROW('Water Data'!I152))),'Data Summary'!CH158="Yes"),100-OFFSET('Water Data'!$I$4,0,10*ROW('Water Data'!I152)),NA())</f>
        <v>#N/A</v>
      </c>
      <c r="T158" s="517" t="e">
        <f ca="1">+IF(AND(ISNUMBER(OFFSET('Water Data'!$I$6,0,10*ROW('Water Data'!I152))),'Data Summary'!CI158="Yes"),OFFSET('Water Data'!$I$6,0,10*ROW('Water Data'!I152)),NA())</f>
        <v>#N/A</v>
      </c>
      <c r="U158" s="517" t="e">
        <f ca="1">+IF(AND(ISNUMBER(OFFSET('Water Data'!$I$9,0,10*ROW('Water Data'!I152))),'Data Summary'!CJ158="Yes"),OFFSET('Water Data'!$I$9,0,10*ROW('Water Data'!I152)),NA())</f>
        <v>#N/A</v>
      </c>
      <c r="V158" s="518" t="e">
        <f ca="1">+IF(AND(ISNUMBER(OFFSET('Sanitation Data'!$D$4,0,10*ROW('Sanitation Data'!D152))),'Data Summary'!CK158="Yes"),100-OFFSET('Sanitation Data'!$D$4,0,10*ROW('Sanitation Data'!D152)),NA())</f>
        <v>#N/A</v>
      </c>
      <c r="W158" s="518" t="e">
        <f ca="1">+IF(AND(ISNUMBER(OFFSET('Sanitation Data'!$D$6,0,10*ROW('Sanitation Data'!D152))),'Data Summary'!CL158="Yes"),OFFSET('Sanitation Data'!$D$6,0,10*ROW('Sanitation Data'!D152)),NA())</f>
        <v>#N/A</v>
      </c>
      <c r="X158" s="518" t="e">
        <f ca="1">+IF(AND(ISNUMBER(OFFSET('Sanitation Data'!$D$10,0,10*ROW('Sanitation Data'!D152))),'Data Summary'!CM158="Yes"),OFFSET('Sanitation Data'!$D$10,0,10*ROW('Sanitation Data'!D152)),NA())</f>
        <v>#N/A</v>
      </c>
      <c r="Y158" s="518" t="e">
        <f ca="1">+IF(AND(ISNUMBER(OFFSET('Sanitation Data'!$D$11,0,10*ROW('Sanitation Data'!D152))),'Data Summary'!CN158="Yes"),OFFSET('Sanitation Data'!$D$11,0,10*ROW('Sanitation Data'!D152)),NA())</f>
        <v>#N/A</v>
      </c>
      <c r="Z158" s="518" t="e">
        <f ca="1">+IF(AND(ISNUMBER(OFFSET('Sanitation Data'!$D$12,0,10*ROW('Sanitation Data'!D152))),'Data Summary'!CO158="Yes"),OFFSET('Sanitation Data'!$D$12,0,10*ROW('Sanitation Data'!D152)),NA())</f>
        <v>#N/A</v>
      </c>
      <c r="AA158" s="518" t="e">
        <f ca="1">+IF(AND(ISNUMBER(OFFSET('Sanitation Data'!$E$4,0,10*ROW('Sanitation Data'!E152))),'Data Summary'!CP158="Yes"),100-OFFSET('Sanitation Data'!$E$4,0,10*ROW('Sanitation Data'!E152)),NA())</f>
        <v>#N/A</v>
      </c>
      <c r="AB158" s="518" t="e">
        <f ca="1">+IF(AND(ISNUMBER(OFFSET('Sanitation Data'!$E$6,0,10*ROW('Sanitation Data'!E152))),'Data Summary'!CQ158="Yes"),OFFSET('Sanitation Data'!$E$6,0,10*ROW('Sanitation Data'!E152)),NA())</f>
        <v>#N/A</v>
      </c>
      <c r="AC158" s="518" t="e">
        <f ca="1">+IF(AND(ISNUMBER(OFFSET('Sanitation Data'!$E$10,0,10*ROW('Sanitation Data'!E152))),'Data Summary'!CR158="Yes"),OFFSET('Sanitation Data'!$E$10,0,10*ROW('Sanitation Data'!E152)),NA())</f>
        <v>#N/A</v>
      </c>
      <c r="AD158" s="518" t="e">
        <f ca="1">+IF(AND(ISNUMBER(OFFSET('Sanitation Data'!$E$11,0,10*ROW('Sanitation Data'!E152))),'Data Summary'!CS158="Yes"),OFFSET('Sanitation Data'!$E$11,0,10*ROW('Sanitation Data'!E152)),NA())</f>
        <v>#N/A</v>
      </c>
      <c r="AE158" s="518" t="e">
        <f ca="1">+IF(AND(ISNUMBER(OFFSET('Sanitation Data'!$E$12,0,10*ROW('Sanitation Data'!E152))),'Data Summary'!CT158="Yes"),OFFSET('Sanitation Data'!$E$12,0,10*ROW('Sanitation Data'!E152)),NA())</f>
        <v>#N/A</v>
      </c>
      <c r="AF158" s="518" t="e">
        <f ca="1">+IF(AND(ISNUMBER(OFFSET('Sanitation Data'!$F$4,0,10*ROW('Sanitation Data'!F152))),'Data Summary'!CU158="Yes"),100-OFFSET('Sanitation Data'!$F$4,0,10*ROW('Sanitation Data'!F152)),NA())</f>
        <v>#N/A</v>
      </c>
      <c r="AG158" s="518" t="e">
        <f ca="1">+IF(AND(ISNUMBER(OFFSET('Sanitation Data'!$F$6,0,10*ROW('Sanitation Data'!F152))),'Data Summary'!CV158="Yes"),OFFSET('Sanitation Data'!$F$6,0,10*ROW('Sanitation Data'!F152)),NA())</f>
        <v>#N/A</v>
      </c>
      <c r="AH158" s="518" t="e">
        <f ca="1">+IF(AND(ISNUMBER(OFFSET('Sanitation Data'!$F$10,0,10*ROW('Sanitation Data'!F152))),'Data Summary'!CW158="Yes"),OFFSET('Sanitation Data'!$F$10,0,10*ROW('Sanitation Data'!F152)),NA())</f>
        <v>#N/A</v>
      </c>
      <c r="AI158" s="518" t="e">
        <f ca="1">+IF(AND(ISNUMBER(OFFSET('Sanitation Data'!$F$11,0,10*ROW('Sanitation Data'!F152))),'Data Summary'!CX158="Yes"),OFFSET('Sanitation Data'!$F$11,0,10*ROW('Sanitation Data'!F152)),NA())</f>
        <v>#N/A</v>
      </c>
      <c r="AJ158" s="518" t="e">
        <f ca="1">+IF(AND(ISNUMBER(OFFSET('Sanitation Data'!$F$12,0,10*ROW('Sanitation Data'!F152))),'Data Summary'!CY158="Yes"),OFFSET('Sanitation Data'!$F$12,0,10*ROW('Sanitation Data'!F152)),NA())</f>
        <v>#N/A</v>
      </c>
      <c r="AK158" s="518" t="e">
        <f ca="1">+IF(AND(ISNUMBER(OFFSET('Sanitation Data'!$G$4,0,10*ROW('Sanitation Data'!G152))),'Data Summary'!CZ158="Yes"),100-OFFSET('Sanitation Data'!$G$4,0,10*ROW('Sanitation Data'!G152)),NA())</f>
        <v>#N/A</v>
      </c>
      <c r="AL158" s="518" t="e">
        <f ca="1">+IF(AND(ISNUMBER(OFFSET('Sanitation Data'!$G$6,0,10*ROW('Sanitation Data'!G152))),'Data Summary'!DA158="Yes"),OFFSET('Sanitation Data'!$G$6,0,10*ROW('Sanitation Data'!G152)),NA())</f>
        <v>#N/A</v>
      </c>
      <c r="AM158" s="518" t="e">
        <f ca="1">+IF(AND(ISNUMBER(OFFSET('Sanitation Data'!$G$10,0,10*ROW('Sanitation Data'!G152))),'Data Summary'!DB158="Yes"),OFFSET('Sanitation Data'!$G$10,0,10*ROW('Sanitation Data'!G152)),NA())</f>
        <v>#N/A</v>
      </c>
      <c r="AN158" s="518" t="e">
        <f ca="1">+IF(AND(ISNUMBER(OFFSET('Sanitation Data'!$G$11,0,10*ROW('Sanitation Data'!G152))),'Data Summary'!DC158="Yes"),OFFSET('Sanitation Data'!$G$11,0,10*ROW('Sanitation Data'!G152)),NA())</f>
        <v>#N/A</v>
      </c>
      <c r="AO158" s="518" t="e">
        <f ca="1">+IF(AND(ISNUMBER(OFFSET('Sanitation Data'!$G$12,0,10*ROW('Sanitation Data'!G152))),'Data Summary'!DD158="Yes"),OFFSET('Sanitation Data'!$G$12,0,10*ROW('Sanitation Data'!G152)),NA())</f>
        <v>#N/A</v>
      </c>
      <c r="AP158" s="518" t="e">
        <f ca="1">+IF(AND(ISNUMBER(OFFSET('Sanitation Data'!$H$4,0,10*ROW('Sanitation Data'!H152))),'Data Summary'!DE158="Yes"),100-OFFSET('Sanitation Data'!$H$4,0,10*ROW('Sanitation Data'!H152)),NA())</f>
        <v>#N/A</v>
      </c>
      <c r="AQ158" s="518" t="e">
        <f ca="1">+IF(AND(ISNUMBER(OFFSET('Sanitation Data'!$H$6,0,10*ROW('Sanitation Data'!H152))),'Data Summary'!DF158="Yes"),OFFSET('Sanitation Data'!$H$6,0,10*ROW('Sanitation Data'!H152)),NA())</f>
        <v>#N/A</v>
      </c>
      <c r="AR158" s="518" t="e">
        <f ca="1">+IF(AND(ISNUMBER(OFFSET('Sanitation Data'!$H$10,0,10*ROW('Sanitation Data'!H152))),'Data Summary'!DG158="Yes"),OFFSET('Sanitation Data'!$H$10,0,10*ROW('Sanitation Data'!H152)),NA())</f>
        <v>#N/A</v>
      </c>
      <c r="AS158" s="518" t="e">
        <f ca="1">+IF(AND(ISNUMBER(OFFSET('Sanitation Data'!$H$11,0,10*ROW('Sanitation Data'!H152))),'Data Summary'!DH158="Yes"),OFFSET('Sanitation Data'!$H$11,0,10*ROW('Sanitation Data'!H152)),NA())</f>
        <v>#N/A</v>
      </c>
      <c r="AT158" s="518" t="e">
        <f ca="1">+IF(AND(ISNUMBER(OFFSET('Sanitation Data'!$H$12,0,10*ROW('Sanitation Data'!H152))),'Data Summary'!DI158="Yes"),OFFSET('Sanitation Data'!$H$12,0,10*ROW('Sanitation Data'!H152)),NA())</f>
        <v>#N/A</v>
      </c>
      <c r="AU158" s="518" t="e">
        <f ca="1">+IF(AND(ISNUMBER(OFFSET('Sanitation Data'!$I$4,0,10*ROW('Sanitation Data'!I152))),'Data Summary'!DJ158="Yes"),100-OFFSET('Sanitation Data'!$I$4,0,10*ROW('Sanitation Data'!I152)),NA())</f>
        <v>#N/A</v>
      </c>
      <c r="AV158" s="518" t="e">
        <f ca="1">+IF(AND(ISNUMBER(OFFSET('Sanitation Data'!$I$6,0,10*ROW('Sanitation Data'!I152))),'Data Summary'!DK158="Yes"),OFFSET('Sanitation Data'!$I$6,0,10*ROW('Sanitation Data'!I152)),NA())</f>
        <v>#N/A</v>
      </c>
      <c r="AW158" s="518" t="e">
        <f ca="1">+IF(AND(ISNUMBER(OFFSET('Sanitation Data'!$I$10,0,10*ROW('Sanitation Data'!I152))),'Data Summary'!DL158="Yes"),OFFSET('Sanitation Data'!$I$10,0,10*ROW('Sanitation Data'!I152)),NA())</f>
        <v>#N/A</v>
      </c>
      <c r="AX158" s="518" t="e">
        <f ca="1">+IF(AND(ISNUMBER(OFFSET('Sanitation Data'!$I$11,0,10*ROW('Sanitation Data'!I152))),'Data Summary'!DM158="Yes"),OFFSET('Sanitation Data'!$I$11,0,10*ROW('Sanitation Data'!I152)),NA())</f>
        <v>#N/A</v>
      </c>
      <c r="AY158" s="518" t="e">
        <f ca="1">+IF(AND(ISNUMBER(OFFSET('Sanitation Data'!$I$12,0,10*ROW('Sanitation Data'!I152))),'Data Summary'!DN158="Yes"),OFFSET('Sanitation Data'!$I$12,0,10*ROW('Sanitation Data'!I152)),NA())</f>
        <v>#N/A</v>
      </c>
      <c r="AZ158" s="519" t="e">
        <f ca="1">+IF(AND(ISNUMBER(OFFSET('Hygiene Data'!$D$5,0,10*ROW('Hygiene Data'!D152))),'Data Summary'!DO158="Yes"),OFFSET('Hygiene Data'!$D$5,0,10*ROW('Hygiene Data'!D152)),NA())</f>
        <v>#N/A</v>
      </c>
      <c r="BA158" s="519" t="e">
        <f ca="1">+IF(AND(ISNUMBER(OFFSET('Hygiene Data'!$D$7,0,10*ROW('Hygiene Data'!D152))),'Data Summary'!DP158="Yes"),OFFSET('Hygiene Data'!$D$7,0,10*ROW('Hygiene Data'!D152)),NA())</f>
        <v>#N/A</v>
      </c>
      <c r="BB158" s="519" t="e">
        <f ca="1">+IF(AND(ISNUMBER(OFFSET('Hygiene Data'!$D$9,0,10*ROW('Hygiene Data'!D152))),'Data Summary'!DQ158="Yes"),OFFSET('Hygiene Data'!$D$9,0,10*ROW('Hygiene Data'!D152)),NA())</f>
        <v>#N/A</v>
      </c>
      <c r="BC158" s="519" t="e">
        <f ca="1">+IF(AND(ISNUMBER(OFFSET('Hygiene Data'!$E$5,0,10*ROW('Hygiene Data'!E152))),'Data Summary'!DR158="Yes"),OFFSET('Hygiene Data'!$E$5,0,10*ROW('Hygiene Data'!E152)),NA())</f>
        <v>#N/A</v>
      </c>
      <c r="BD158" s="519" t="e">
        <f ca="1">+IF(AND(ISNUMBER(OFFSET('Hygiene Data'!$E$7,0,10*ROW('Hygiene Data'!E152))),'Data Summary'!DS158="Yes"),OFFSET('Hygiene Data'!$E$7,0,10*ROW('Hygiene Data'!E152)),NA())</f>
        <v>#N/A</v>
      </c>
      <c r="BE158" s="519" t="e">
        <f ca="1">+IF(AND(ISNUMBER(OFFSET('Hygiene Data'!$E$9,0,10*ROW('Hygiene Data'!E152))),'Data Summary'!DT158="Yes"),OFFSET('Hygiene Data'!$E$9,0,10*ROW('Hygiene Data'!E152)),NA())</f>
        <v>#N/A</v>
      </c>
      <c r="BF158" s="519" t="e">
        <f ca="1">+IF(AND(ISNUMBER(OFFSET('Hygiene Data'!$F$5,0,10*ROW('Hygiene Data'!F152))),'Data Summary'!DU158="Yes"),OFFSET('Hygiene Data'!$F$5,0,10*ROW('Hygiene Data'!F152)),NA())</f>
        <v>#N/A</v>
      </c>
      <c r="BG158" s="519" t="e">
        <f ca="1">+IF(AND(ISNUMBER(OFFSET('Hygiene Data'!$F$7,0,10*ROW('Hygiene Data'!F152))),'Data Summary'!DV158="Yes"),OFFSET('Hygiene Data'!$F$7,0,10*ROW('Hygiene Data'!F152)),NA())</f>
        <v>#N/A</v>
      </c>
      <c r="BH158" s="519" t="e">
        <f ca="1">+IF(AND(ISNUMBER(OFFSET('Hygiene Data'!$F$9,0,10*ROW('Hygiene Data'!F152))),'Data Summary'!DW158="Yes"),OFFSET('Hygiene Data'!$F$9,0,10*ROW('Hygiene Data'!F152)),NA())</f>
        <v>#N/A</v>
      </c>
      <c r="BI158" s="519" t="e">
        <f ca="1">+IF(AND(ISNUMBER(OFFSET('Hygiene Data'!$G$5,0,10*ROW('Hygiene Data'!G152))),'Data Summary'!DX158="Yes"),OFFSET('Hygiene Data'!$G$5,0,10*ROW('Hygiene Data'!G152)),NA())</f>
        <v>#N/A</v>
      </c>
      <c r="BJ158" s="519" t="e">
        <f ca="1">+IF(AND(ISNUMBER(OFFSET('Hygiene Data'!$G$7,0,10*ROW('Hygiene Data'!G152))),'Data Summary'!DY158="Yes"),OFFSET('Hygiene Data'!$G$7,0,10*ROW('Hygiene Data'!G152)),NA())</f>
        <v>#N/A</v>
      </c>
      <c r="BK158" s="519" t="e">
        <f ca="1">+IF(AND(ISNUMBER(OFFSET('Hygiene Data'!$G$9,0,10*ROW('Hygiene Data'!G152))),'Data Summary'!DZ158="Yes"),OFFSET('Hygiene Data'!$G$9,0,10*ROW('Hygiene Data'!G152)),NA())</f>
        <v>#N/A</v>
      </c>
      <c r="BL158" s="519" t="e">
        <f ca="1">+IF(AND(ISNUMBER(OFFSET('Hygiene Data'!$H$5,0,10*ROW('Hygiene Data'!H152))),'Data Summary'!EA158="Yes"),OFFSET('Hygiene Data'!$H$5,0,10*ROW('Hygiene Data'!H152)),NA())</f>
        <v>#N/A</v>
      </c>
      <c r="BM158" s="519" t="e">
        <f ca="1">+IF(AND(ISNUMBER(OFFSET('Hygiene Data'!$H$7,0,10*ROW('Hygiene Data'!H152))),'Data Summary'!EB158="Yes"),OFFSET('Hygiene Data'!$H$7,0,10*ROW('Hygiene Data'!H152)),NA())</f>
        <v>#N/A</v>
      </c>
      <c r="BN158" s="519" t="e">
        <f ca="1">+IF(AND(ISNUMBER(OFFSET('Hygiene Data'!$H$9,0,10*ROW('Hygiene Data'!H152))),'Data Summary'!EC158="Yes"),OFFSET('Hygiene Data'!$H$9,0,10*ROW('Hygiene Data'!H152)),NA())</f>
        <v>#N/A</v>
      </c>
      <c r="BO158" s="519" t="e">
        <f ca="1">+IF(AND(ISNUMBER(OFFSET('Hygiene Data'!$I$5,0,10*ROW('Hygiene Data'!I152))),'Data Summary'!ED158="Yes"),OFFSET('Hygiene Data'!$I$5,0,10*ROW('Hygiene Data'!I152)),NA())</f>
        <v>#N/A</v>
      </c>
      <c r="BP158" s="519" t="e">
        <f ca="1">+IF(AND(ISNUMBER(OFFSET('Hygiene Data'!$I$7,0,10*ROW('Hygiene Data'!I152))),'Data Summary'!EE158="Yes"),OFFSET('Hygiene Data'!$I$7,0,10*ROW('Hygiene Data'!I152)),NA())</f>
        <v>#N/A</v>
      </c>
      <c r="BQ158" s="519" t="e">
        <f ca="1">+IF(AND(ISNUMBER(OFFSET('Hygiene Data'!$I$9,0,10*ROW('Hygiene Data'!I152))),'Data Summary'!EF158="Yes"),OFFSET('Hygiene Data'!$I$9,0,10*ROW('Hygiene Data'!I152)),NA())</f>
        <v>#N/A</v>
      </c>
    </row>
    <row r="159" spans="1:69" x14ac:dyDescent="0.25">
      <c r="A159" s="515" t="e">
        <f ca="1">+RIGHT('Data Summary'!A159,LEN('Data Summary'!A159)-9)</f>
        <v>#VALUE!</v>
      </c>
      <c r="B159" s="489" t="str">
        <f ca="1">+IF(ISTEXT('Data Summary'!B159),'Data Summary'!B159,"")</f>
        <v/>
      </c>
      <c r="C159" s="516" t="e">
        <f ca="1">+VALUE('Data Summary'!C159)</f>
        <v>#VALUE!</v>
      </c>
      <c r="D159" s="517" t="e">
        <f ca="1">+IF(AND(ISNUMBER(OFFSET('Water Data'!$D$4,0,10*ROW('Water Data'!D153))),'Data Summary'!BS159="Yes"),100-OFFSET('Water Data'!$D$4,0,10*ROW('Water Data'!D153)),NA())</f>
        <v>#N/A</v>
      </c>
      <c r="E159" s="517" t="e">
        <f ca="1">+IF(AND(ISNUMBER(OFFSET('Water Data'!$D$6,0,10*ROW('Water Data'!D153))),'Data Summary'!BT159="Yes"),OFFSET('Water Data'!$D$6,0,10*ROW('Water Data'!D153)),NA())</f>
        <v>#N/A</v>
      </c>
      <c r="F159" s="517" t="e">
        <f ca="1">+IF(AND(ISNUMBER(OFFSET('Water Data'!$D$9,0,10*ROW('Water Data'!D153))),'Data Summary'!BU159="Yes"),OFFSET('Water Data'!$D$9,0,10*ROW('Water Data'!D153)),NA())</f>
        <v>#N/A</v>
      </c>
      <c r="G159" s="517" t="e">
        <f ca="1">+IF(AND(ISNUMBER(OFFSET('Water Data'!$E$4,0,10*ROW('Water Data'!E153))),'Data Summary'!BV159="Yes"),100-OFFSET('Water Data'!$E$4,0,10*ROW('Water Data'!E153)),NA())</f>
        <v>#N/A</v>
      </c>
      <c r="H159" s="517" t="e">
        <f ca="1">+IF(AND(ISNUMBER(OFFSET('Water Data'!$E$6,0,10*ROW('Water Data'!E153))),'Data Summary'!BW159="Yes"),OFFSET('Water Data'!$E$6,0,10*ROW('Water Data'!E153)),NA())</f>
        <v>#N/A</v>
      </c>
      <c r="I159" s="517" t="e">
        <f ca="1">+IF(AND(ISNUMBER(OFFSET('Water Data'!$E$9,0,10*ROW('Water Data'!E153))),'Data Summary'!BX159="Yes"),OFFSET('Water Data'!$E$9,0,10*ROW('Water Data'!E153)),NA())</f>
        <v>#N/A</v>
      </c>
      <c r="J159" s="517" t="e">
        <f ca="1">+IF(AND(ISNUMBER(OFFSET('Water Data'!$F$4,0,10*ROW('Water Data'!F153))),'Data Summary'!BY159="Yes"),100-OFFSET('Water Data'!$F$4,0,10*ROW('Water Data'!F153)),NA())</f>
        <v>#N/A</v>
      </c>
      <c r="K159" s="517" t="e">
        <f ca="1">+IF(AND(ISNUMBER(OFFSET('Water Data'!$F$6,0,10*ROW('Water Data'!F153))),'Data Summary'!BZ159="Yes"),OFFSET('Water Data'!$F$6,0,10*ROW('Water Data'!F153)),NA())</f>
        <v>#N/A</v>
      </c>
      <c r="L159" s="517" t="e">
        <f ca="1">+IF(AND(ISNUMBER(OFFSET('Water Data'!$F$9,0,10*ROW('Water Data'!F153))),'Data Summary'!CA159="Yes"),OFFSET('Water Data'!$F$9,0,10*ROW('Water Data'!F153)),NA())</f>
        <v>#N/A</v>
      </c>
      <c r="M159" s="517" t="e">
        <f ca="1">+IF(AND(ISNUMBER(OFFSET('Water Data'!$G$4,0,10*ROW('Water Data'!G153))),'Data Summary'!CB159="Yes"),100-OFFSET('Water Data'!$G$4,0,10*ROW('Water Data'!G153)),NA())</f>
        <v>#N/A</v>
      </c>
      <c r="N159" s="517" t="e">
        <f ca="1">+IF(AND(ISNUMBER(OFFSET('Water Data'!$G$6,0,10*ROW('Water Data'!G153))),'Data Summary'!CC159="Yes"),OFFSET('Water Data'!$G$6,0,10*ROW('Water Data'!G153)),NA())</f>
        <v>#N/A</v>
      </c>
      <c r="O159" s="517" t="e">
        <f ca="1">+IF(AND(ISNUMBER(OFFSET('Water Data'!$G$9,0,10*ROW('Water Data'!G153))),'Data Summary'!CD159="Yes"),OFFSET('Water Data'!$G$9,0,10*ROW('Water Data'!G153)),NA())</f>
        <v>#N/A</v>
      </c>
      <c r="P159" s="517" t="e">
        <f ca="1">+IF(AND(ISNUMBER(OFFSET('Water Data'!$H$4,0,10*ROW('Water Data'!H153))),'Data Summary'!CE159="Yes"),100-OFFSET('Water Data'!$H$4,0,10*ROW('Water Data'!H153)),NA())</f>
        <v>#N/A</v>
      </c>
      <c r="Q159" s="517" t="e">
        <f ca="1">+IF(AND(ISNUMBER(OFFSET('Water Data'!$H$6,0,10*ROW('Water Data'!H153))),'Data Summary'!CF159="Yes"),OFFSET('Water Data'!$H$6,0,10*ROW('Water Data'!H153)),NA())</f>
        <v>#N/A</v>
      </c>
      <c r="R159" s="517" t="e">
        <f ca="1">+IF(AND(ISNUMBER(OFFSET('Water Data'!$H$9,0,10*ROW('Water Data'!H153))),'Data Summary'!CG159="Yes"),OFFSET('Water Data'!$H$9,0,10*ROW('Water Data'!H153)),NA())</f>
        <v>#N/A</v>
      </c>
      <c r="S159" s="517" t="e">
        <f ca="1">+IF(AND(ISNUMBER(OFFSET('Water Data'!$I$4,0,10*ROW('Water Data'!I153))),'Data Summary'!CH159="Yes"),100-OFFSET('Water Data'!$I$4,0,10*ROW('Water Data'!I153)),NA())</f>
        <v>#N/A</v>
      </c>
      <c r="T159" s="517" t="e">
        <f ca="1">+IF(AND(ISNUMBER(OFFSET('Water Data'!$I$6,0,10*ROW('Water Data'!I153))),'Data Summary'!CI159="Yes"),OFFSET('Water Data'!$I$6,0,10*ROW('Water Data'!I153)),NA())</f>
        <v>#N/A</v>
      </c>
      <c r="U159" s="517" t="e">
        <f ca="1">+IF(AND(ISNUMBER(OFFSET('Water Data'!$I$9,0,10*ROW('Water Data'!I153))),'Data Summary'!CJ159="Yes"),OFFSET('Water Data'!$I$9,0,10*ROW('Water Data'!I153)),NA())</f>
        <v>#N/A</v>
      </c>
      <c r="V159" s="518" t="e">
        <f ca="1">+IF(AND(ISNUMBER(OFFSET('Sanitation Data'!$D$4,0,10*ROW('Sanitation Data'!D153))),'Data Summary'!CK159="Yes"),100-OFFSET('Sanitation Data'!$D$4,0,10*ROW('Sanitation Data'!D153)),NA())</f>
        <v>#N/A</v>
      </c>
      <c r="W159" s="518" t="e">
        <f ca="1">+IF(AND(ISNUMBER(OFFSET('Sanitation Data'!$D$6,0,10*ROW('Sanitation Data'!D153))),'Data Summary'!CL159="Yes"),OFFSET('Sanitation Data'!$D$6,0,10*ROW('Sanitation Data'!D153)),NA())</f>
        <v>#N/A</v>
      </c>
      <c r="X159" s="518" t="e">
        <f ca="1">+IF(AND(ISNUMBER(OFFSET('Sanitation Data'!$D$10,0,10*ROW('Sanitation Data'!D153))),'Data Summary'!CM159="Yes"),OFFSET('Sanitation Data'!$D$10,0,10*ROW('Sanitation Data'!D153)),NA())</f>
        <v>#N/A</v>
      </c>
      <c r="Y159" s="518" t="e">
        <f ca="1">+IF(AND(ISNUMBER(OFFSET('Sanitation Data'!$D$11,0,10*ROW('Sanitation Data'!D153))),'Data Summary'!CN159="Yes"),OFFSET('Sanitation Data'!$D$11,0,10*ROW('Sanitation Data'!D153)),NA())</f>
        <v>#N/A</v>
      </c>
      <c r="Z159" s="518" t="e">
        <f ca="1">+IF(AND(ISNUMBER(OFFSET('Sanitation Data'!$D$12,0,10*ROW('Sanitation Data'!D153))),'Data Summary'!CO159="Yes"),OFFSET('Sanitation Data'!$D$12,0,10*ROW('Sanitation Data'!D153)),NA())</f>
        <v>#N/A</v>
      </c>
      <c r="AA159" s="518" t="e">
        <f ca="1">+IF(AND(ISNUMBER(OFFSET('Sanitation Data'!$E$4,0,10*ROW('Sanitation Data'!E153))),'Data Summary'!CP159="Yes"),100-OFFSET('Sanitation Data'!$E$4,0,10*ROW('Sanitation Data'!E153)),NA())</f>
        <v>#N/A</v>
      </c>
      <c r="AB159" s="518" t="e">
        <f ca="1">+IF(AND(ISNUMBER(OFFSET('Sanitation Data'!$E$6,0,10*ROW('Sanitation Data'!E153))),'Data Summary'!CQ159="Yes"),OFFSET('Sanitation Data'!$E$6,0,10*ROW('Sanitation Data'!E153)),NA())</f>
        <v>#N/A</v>
      </c>
      <c r="AC159" s="518" t="e">
        <f ca="1">+IF(AND(ISNUMBER(OFFSET('Sanitation Data'!$E$10,0,10*ROW('Sanitation Data'!E153))),'Data Summary'!CR159="Yes"),OFFSET('Sanitation Data'!$E$10,0,10*ROW('Sanitation Data'!E153)),NA())</f>
        <v>#N/A</v>
      </c>
      <c r="AD159" s="518" t="e">
        <f ca="1">+IF(AND(ISNUMBER(OFFSET('Sanitation Data'!$E$11,0,10*ROW('Sanitation Data'!E153))),'Data Summary'!CS159="Yes"),OFFSET('Sanitation Data'!$E$11,0,10*ROW('Sanitation Data'!E153)),NA())</f>
        <v>#N/A</v>
      </c>
      <c r="AE159" s="518" t="e">
        <f ca="1">+IF(AND(ISNUMBER(OFFSET('Sanitation Data'!$E$12,0,10*ROW('Sanitation Data'!E153))),'Data Summary'!CT159="Yes"),OFFSET('Sanitation Data'!$E$12,0,10*ROW('Sanitation Data'!E153)),NA())</f>
        <v>#N/A</v>
      </c>
      <c r="AF159" s="518" t="e">
        <f ca="1">+IF(AND(ISNUMBER(OFFSET('Sanitation Data'!$F$4,0,10*ROW('Sanitation Data'!F153))),'Data Summary'!CU159="Yes"),100-OFFSET('Sanitation Data'!$F$4,0,10*ROW('Sanitation Data'!F153)),NA())</f>
        <v>#N/A</v>
      </c>
      <c r="AG159" s="518" t="e">
        <f ca="1">+IF(AND(ISNUMBER(OFFSET('Sanitation Data'!$F$6,0,10*ROW('Sanitation Data'!F153))),'Data Summary'!CV159="Yes"),OFFSET('Sanitation Data'!$F$6,0,10*ROW('Sanitation Data'!F153)),NA())</f>
        <v>#N/A</v>
      </c>
      <c r="AH159" s="518" t="e">
        <f ca="1">+IF(AND(ISNUMBER(OFFSET('Sanitation Data'!$F$10,0,10*ROW('Sanitation Data'!F153))),'Data Summary'!CW159="Yes"),OFFSET('Sanitation Data'!$F$10,0,10*ROW('Sanitation Data'!F153)),NA())</f>
        <v>#N/A</v>
      </c>
      <c r="AI159" s="518" t="e">
        <f ca="1">+IF(AND(ISNUMBER(OFFSET('Sanitation Data'!$F$11,0,10*ROW('Sanitation Data'!F153))),'Data Summary'!CX159="Yes"),OFFSET('Sanitation Data'!$F$11,0,10*ROW('Sanitation Data'!F153)),NA())</f>
        <v>#N/A</v>
      </c>
      <c r="AJ159" s="518" t="e">
        <f ca="1">+IF(AND(ISNUMBER(OFFSET('Sanitation Data'!$F$12,0,10*ROW('Sanitation Data'!F153))),'Data Summary'!CY159="Yes"),OFFSET('Sanitation Data'!$F$12,0,10*ROW('Sanitation Data'!F153)),NA())</f>
        <v>#N/A</v>
      </c>
      <c r="AK159" s="518" t="e">
        <f ca="1">+IF(AND(ISNUMBER(OFFSET('Sanitation Data'!$G$4,0,10*ROW('Sanitation Data'!G153))),'Data Summary'!CZ159="Yes"),100-OFFSET('Sanitation Data'!$G$4,0,10*ROW('Sanitation Data'!G153)),NA())</f>
        <v>#N/A</v>
      </c>
      <c r="AL159" s="518" t="e">
        <f ca="1">+IF(AND(ISNUMBER(OFFSET('Sanitation Data'!$G$6,0,10*ROW('Sanitation Data'!G153))),'Data Summary'!DA159="Yes"),OFFSET('Sanitation Data'!$G$6,0,10*ROW('Sanitation Data'!G153)),NA())</f>
        <v>#N/A</v>
      </c>
      <c r="AM159" s="518" t="e">
        <f ca="1">+IF(AND(ISNUMBER(OFFSET('Sanitation Data'!$G$10,0,10*ROW('Sanitation Data'!G153))),'Data Summary'!DB159="Yes"),OFFSET('Sanitation Data'!$G$10,0,10*ROW('Sanitation Data'!G153)),NA())</f>
        <v>#N/A</v>
      </c>
      <c r="AN159" s="518" t="e">
        <f ca="1">+IF(AND(ISNUMBER(OFFSET('Sanitation Data'!$G$11,0,10*ROW('Sanitation Data'!G153))),'Data Summary'!DC159="Yes"),OFFSET('Sanitation Data'!$G$11,0,10*ROW('Sanitation Data'!G153)),NA())</f>
        <v>#N/A</v>
      </c>
      <c r="AO159" s="518" t="e">
        <f ca="1">+IF(AND(ISNUMBER(OFFSET('Sanitation Data'!$G$12,0,10*ROW('Sanitation Data'!G153))),'Data Summary'!DD159="Yes"),OFFSET('Sanitation Data'!$G$12,0,10*ROW('Sanitation Data'!G153)),NA())</f>
        <v>#N/A</v>
      </c>
      <c r="AP159" s="518" t="e">
        <f ca="1">+IF(AND(ISNUMBER(OFFSET('Sanitation Data'!$H$4,0,10*ROW('Sanitation Data'!H153))),'Data Summary'!DE159="Yes"),100-OFFSET('Sanitation Data'!$H$4,0,10*ROW('Sanitation Data'!H153)),NA())</f>
        <v>#N/A</v>
      </c>
      <c r="AQ159" s="518" t="e">
        <f ca="1">+IF(AND(ISNUMBER(OFFSET('Sanitation Data'!$H$6,0,10*ROW('Sanitation Data'!H153))),'Data Summary'!DF159="Yes"),OFFSET('Sanitation Data'!$H$6,0,10*ROW('Sanitation Data'!H153)),NA())</f>
        <v>#N/A</v>
      </c>
      <c r="AR159" s="518" t="e">
        <f ca="1">+IF(AND(ISNUMBER(OFFSET('Sanitation Data'!$H$10,0,10*ROW('Sanitation Data'!H153))),'Data Summary'!DG159="Yes"),OFFSET('Sanitation Data'!$H$10,0,10*ROW('Sanitation Data'!H153)),NA())</f>
        <v>#N/A</v>
      </c>
      <c r="AS159" s="518" t="e">
        <f ca="1">+IF(AND(ISNUMBER(OFFSET('Sanitation Data'!$H$11,0,10*ROW('Sanitation Data'!H153))),'Data Summary'!DH159="Yes"),OFFSET('Sanitation Data'!$H$11,0,10*ROW('Sanitation Data'!H153)),NA())</f>
        <v>#N/A</v>
      </c>
      <c r="AT159" s="518" t="e">
        <f ca="1">+IF(AND(ISNUMBER(OFFSET('Sanitation Data'!$H$12,0,10*ROW('Sanitation Data'!H153))),'Data Summary'!DI159="Yes"),OFFSET('Sanitation Data'!$H$12,0,10*ROW('Sanitation Data'!H153)),NA())</f>
        <v>#N/A</v>
      </c>
      <c r="AU159" s="518" t="e">
        <f ca="1">+IF(AND(ISNUMBER(OFFSET('Sanitation Data'!$I$4,0,10*ROW('Sanitation Data'!I153))),'Data Summary'!DJ159="Yes"),100-OFFSET('Sanitation Data'!$I$4,0,10*ROW('Sanitation Data'!I153)),NA())</f>
        <v>#N/A</v>
      </c>
      <c r="AV159" s="518" t="e">
        <f ca="1">+IF(AND(ISNUMBER(OFFSET('Sanitation Data'!$I$6,0,10*ROW('Sanitation Data'!I153))),'Data Summary'!DK159="Yes"),OFFSET('Sanitation Data'!$I$6,0,10*ROW('Sanitation Data'!I153)),NA())</f>
        <v>#N/A</v>
      </c>
      <c r="AW159" s="518" t="e">
        <f ca="1">+IF(AND(ISNUMBER(OFFSET('Sanitation Data'!$I$10,0,10*ROW('Sanitation Data'!I153))),'Data Summary'!DL159="Yes"),OFFSET('Sanitation Data'!$I$10,0,10*ROW('Sanitation Data'!I153)),NA())</f>
        <v>#N/A</v>
      </c>
      <c r="AX159" s="518" t="e">
        <f ca="1">+IF(AND(ISNUMBER(OFFSET('Sanitation Data'!$I$11,0,10*ROW('Sanitation Data'!I153))),'Data Summary'!DM159="Yes"),OFFSET('Sanitation Data'!$I$11,0,10*ROW('Sanitation Data'!I153)),NA())</f>
        <v>#N/A</v>
      </c>
      <c r="AY159" s="518" t="e">
        <f ca="1">+IF(AND(ISNUMBER(OFFSET('Sanitation Data'!$I$12,0,10*ROW('Sanitation Data'!I153))),'Data Summary'!DN159="Yes"),OFFSET('Sanitation Data'!$I$12,0,10*ROW('Sanitation Data'!I153)),NA())</f>
        <v>#N/A</v>
      </c>
      <c r="AZ159" s="519" t="e">
        <f ca="1">+IF(AND(ISNUMBER(OFFSET('Hygiene Data'!$D$5,0,10*ROW('Hygiene Data'!D153))),'Data Summary'!DO159="Yes"),OFFSET('Hygiene Data'!$D$5,0,10*ROW('Hygiene Data'!D153)),NA())</f>
        <v>#N/A</v>
      </c>
      <c r="BA159" s="519" t="e">
        <f ca="1">+IF(AND(ISNUMBER(OFFSET('Hygiene Data'!$D$7,0,10*ROW('Hygiene Data'!D153))),'Data Summary'!DP159="Yes"),OFFSET('Hygiene Data'!$D$7,0,10*ROW('Hygiene Data'!D153)),NA())</f>
        <v>#N/A</v>
      </c>
      <c r="BB159" s="519" t="e">
        <f ca="1">+IF(AND(ISNUMBER(OFFSET('Hygiene Data'!$D$9,0,10*ROW('Hygiene Data'!D153))),'Data Summary'!DQ159="Yes"),OFFSET('Hygiene Data'!$D$9,0,10*ROW('Hygiene Data'!D153)),NA())</f>
        <v>#N/A</v>
      </c>
      <c r="BC159" s="519" t="e">
        <f ca="1">+IF(AND(ISNUMBER(OFFSET('Hygiene Data'!$E$5,0,10*ROW('Hygiene Data'!E153))),'Data Summary'!DR159="Yes"),OFFSET('Hygiene Data'!$E$5,0,10*ROW('Hygiene Data'!E153)),NA())</f>
        <v>#N/A</v>
      </c>
      <c r="BD159" s="519" t="e">
        <f ca="1">+IF(AND(ISNUMBER(OFFSET('Hygiene Data'!$E$7,0,10*ROW('Hygiene Data'!E153))),'Data Summary'!DS159="Yes"),OFFSET('Hygiene Data'!$E$7,0,10*ROW('Hygiene Data'!E153)),NA())</f>
        <v>#N/A</v>
      </c>
      <c r="BE159" s="519" t="e">
        <f ca="1">+IF(AND(ISNUMBER(OFFSET('Hygiene Data'!$E$9,0,10*ROW('Hygiene Data'!E153))),'Data Summary'!DT159="Yes"),OFFSET('Hygiene Data'!$E$9,0,10*ROW('Hygiene Data'!E153)),NA())</f>
        <v>#N/A</v>
      </c>
      <c r="BF159" s="519" t="e">
        <f ca="1">+IF(AND(ISNUMBER(OFFSET('Hygiene Data'!$F$5,0,10*ROW('Hygiene Data'!F153))),'Data Summary'!DU159="Yes"),OFFSET('Hygiene Data'!$F$5,0,10*ROW('Hygiene Data'!F153)),NA())</f>
        <v>#N/A</v>
      </c>
      <c r="BG159" s="519" t="e">
        <f ca="1">+IF(AND(ISNUMBER(OFFSET('Hygiene Data'!$F$7,0,10*ROW('Hygiene Data'!F153))),'Data Summary'!DV159="Yes"),OFFSET('Hygiene Data'!$F$7,0,10*ROW('Hygiene Data'!F153)),NA())</f>
        <v>#N/A</v>
      </c>
      <c r="BH159" s="519" t="e">
        <f ca="1">+IF(AND(ISNUMBER(OFFSET('Hygiene Data'!$F$9,0,10*ROW('Hygiene Data'!F153))),'Data Summary'!DW159="Yes"),OFFSET('Hygiene Data'!$F$9,0,10*ROW('Hygiene Data'!F153)),NA())</f>
        <v>#N/A</v>
      </c>
      <c r="BI159" s="519" t="e">
        <f ca="1">+IF(AND(ISNUMBER(OFFSET('Hygiene Data'!$G$5,0,10*ROW('Hygiene Data'!G153))),'Data Summary'!DX159="Yes"),OFFSET('Hygiene Data'!$G$5,0,10*ROW('Hygiene Data'!G153)),NA())</f>
        <v>#N/A</v>
      </c>
      <c r="BJ159" s="519" t="e">
        <f ca="1">+IF(AND(ISNUMBER(OFFSET('Hygiene Data'!$G$7,0,10*ROW('Hygiene Data'!G153))),'Data Summary'!DY159="Yes"),OFFSET('Hygiene Data'!$G$7,0,10*ROW('Hygiene Data'!G153)),NA())</f>
        <v>#N/A</v>
      </c>
      <c r="BK159" s="519" t="e">
        <f ca="1">+IF(AND(ISNUMBER(OFFSET('Hygiene Data'!$G$9,0,10*ROW('Hygiene Data'!G153))),'Data Summary'!DZ159="Yes"),OFFSET('Hygiene Data'!$G$9,0,10*ROW('Hygiene Data'!G153)),NA())</f>
        <v>#N/A</v>
      </c>
      <c r="BL159" s="519" t="e">
        <f ca="1">+IF(AND(ISNUMBER(OFFSET('Hygiene Data'!$H$5,0,10*ROW('Hygiene Data'!H153))),'Data Summary'!EA159="Yes"),OFFSET('Hygiene Data'!$H$5,0,10*ROW('Hygiene Data'!H153)),NA())</f>
        <v>#N/A</v>
      </c>
      <c r="BM159" s="519" t="e">
        <f ca="1">+IF(AND(ISNUMBER(OFFSET('Hygiene Data'!$H$7,0,10*ROW('Hygiene Data'!H153))),'Data Summary'!EB159="Yes"),OFFSET('Hygiene Data'!$H$7,0,10*ROW('Hygiene Data'!H153)),NA())</f>
        <v>#N/A</v>
      </c>
      <c r="BN159" s="519" t="e">
        <f ca="1">+IF(AND(ISNUMBER(OFFSET('Hygiene Data'!$H$9,0,10*ROW('Hygiene Data'!H153))),'Data Summary'!EC159="Yes"),OFFSET('Hygiene Data'!$H$9,0,10*ROW('Hygiene Data'!H153)),NA())</f>
        <v>#N/A</v>
      </c>
      <c r="BO159" s="519" t="e">
        <f ca="1">+IF(AND(ISNUMBER(OFFSET('Hygiene Data'!$I$5,0,10*ROW('Hygiene Data'!I153))),'Data Summary'!ED159="Yes"),OFFSET('Hygiene Data'!$I$5,0,10*ROW('Hygiene Data'!I153)),NA())</f>
        <v>#N/A</v>
      </c>
      <c r="BP159" s="519" t="e">
        <f ca="1">+IF(AND(ISNUMBER(OFFSET('Hygiene Data'!$I$7,0,10*ROW('Hygiene Data'!I153))),'Data Summary'!EE159="Yes"),OFFSET('Hygiene Data'!$I$7,0,10*ROW('Hygiene Data'!I153)),NA())</f>
        <v>#N/A</v>
      </c>
      <c r="BQ159" s="519" t="e">
        <f ca="1">+IF(AND(ISNUMBER(OFFSET('Hygiene Data'!$I$9,0,10*ROW('Hygiene Data'!I153))),'Data Summary'!EF159="Yes"),OFFSET('Hygiene Data'!$I$9,0,10*ROW('Hygiene Data'!I153)),NA())</f>
        <v>#N/A</v>
      </c>
    </row>
    <row r="160" spans="1:69" x14ac:dyDescent="0.25">
      <c r="A160" s="515" t="e">
        <f ca="1">+RIGHT('Data Summary'!A160,LEN('Data Summary'!A160)-9)</f>
        <v>#VALUE!</v>
      </c>
      <c r="B160" s="489" t="str">
        <f ca="1">+IF(ISTEXT('Data Summary'!B160),'Data Summary'!B160,"")</f>
        <v/>
      </c>
      <c r="C160" s="516" t="e">
        <f ca="1">+VALUE('Data Summary'!C160)</f>
        <v>#VALUE!</v>
      </c>
      <c r="D160" s="517" t="e">
        <f ca="1">+IF(AND(ISNUMBER(OFFSET('Water Data'!$D$4,0,10*ROW('Water Data'!D154))),'Data Summary'!BS160="Yes"),100-OFFSET('Water Data'!$D$4,0,10*ROW('Water Data'!D154)),NA())</f>
        <v>#N/A</v>
      </c>
      <c r="E160" s="517" t="e">
        <f ca="1">+IF(AND(ISNUMBER(OFFSET('Water Data'!$D$6,0,10*ROW('Water Data'!D154))),'Data Summary'!BT160="Yes"),OFFSET('Water Data'!$D$6,0,10*ROW('Water Data'!D154)),NA())</f>
        <v>#N/A</v>
      </c>
      <c r="F160" s="517" t="e">
        <f ca="1">+IF(AND(ISNUMBER(OFFSET('Water Data'!$D$9,0,10*ROW('Water Data'!D154))),'Data Summary'!BU160="Yes"),OFFSET('Water Data'!$D$9,0,10*ROW('Water Data'!D154)),NA())</f>
        <v>#N/A</v>
      </c>
      <c r="G160" s="517" t="e">
        <f ca="1">+IF(AND(ISNUMBER(OFFSET('Water Data'!$E$4,0,10*ROW('Water Data'!E154))),'Data Summary'!BV160="Yes"),100-OFFSET('Water Data'!$E$4,0,10*ROW('Water Data'!E154)),NA())</f>
        <v>#N/A</v>
      </c>
      <c r="H160" s="517" t="e">
        <f ca="1">+IF(AND(ISNUMBER(OFFSET('Water Data'!$E$6,0,10*ROW('Water Data'!E154))),'Data Summary'!BW160="Yes"),OFFSET('Water Data'!$E$6,0,10*ROW('Water Data'!E154)),NA())</f>
        <v>#N/A</v>
      </c>
      <c r="I160" s="517" t="e">
        <f ca="1">+IF(AND(ISNUMBER(OFFSET('Water Data'!$E$9,0,10*ROW('Water Data'!E154))),'Data Summary'!BX160="Yes"),OFFSET('Water Data'!$E$9,0,10*ROW('Water Data'!E154)),NA())</f>
        <v>#N/A</v>
      </c>
      <c r="J160" s="517" t="e">
        <f ca="1">+IF(AND(ISNUMBER(OFFSET('Water Data'!$F$4,0,10*ROW('Water Data'!F154))),'Data Summary'!BY160="Yes"),100-OFFSET('Water Data'!$F$4,0,10*ROW('Water Data'!F154)),NA())</f>
        <v>#N/A</v>
      </c>
      <c r="K160" s="517" t="e">
        <f ca="1">+IF(AND(ISNUMBER(OFFSET('Water Data'!$F$6,0,10*ROW('Water Data'!F154))),'Data Summary'!BZ160="Yes"),OFFSET('Water Data'!$F$6,0,10*ROW('Water Data'!F154)),NA())</f>
        <v>#N/A</v>
      </c>
      <c r="L160" s="517" t="e">
        <f ca="1">+IF(AND(ISNUMBER(OFFSET('Water Data'!$F$9,0,10*ROW('Water Data'!F154))),'Data Summary'!CA160="Yes"),OFFSET('Water Data'!$F$9,0,10*ROW('Water Data'!F154)),NA())</f>
        <v>#N/A</v>
      </c>
      <c r="M160" s="517" t="e">
        <f ca="1">+IF(AND(ISNUMBER(OFFSET('Water Data'!$G$4,0,10*ROW('Water Data'!G154))),'Data Summary'!CB160="Yes"),100-OFFSET('Water Data'!$G$4,0,10*ROW('Water Data'!G154)),NA())</f>
        <v>#N/A</v>
      </c>
      <c r="N160" s="517" t="e">
        <f ca="1">+IF(AND(ISNUMBER(OFFSET('Water Data'!$G$6,0,10*ROW('Water Data'!G154))),'Data Summary'!CC160="Yes"),OFFSET('Water Data'!$G$6,0,10*ROW('Water Data'!G154)),NA())</f>
        <v>#N/A</v>
      </c>
      <c r="O160" s="517" t="e">
        <f ca="1">+IF(AND(ISNUMBER(OFFSET('Water Data'!$G$9,0,10*ROW('Water Data'!G154))),'Data Summary'!CD160="Yes"),OFFSET('Water Data'!$G$9,0,10*ROW('Water Data'!G154)),NA())</f>
        <v>#N/A</v>
      </c>
      <c r="P160" s="517" t="e">
        <f ca="1">+IF(AND(ISNUMBER(OFFSET('Water Data'!$H$4,0,10*ROW('Water Data'!H154))),'Data Summary'!CE160="Yes"),100-OFFSET('Water Data'!$H$4,0,10*ROW('Water Data'!H154)),NA())</f>
        <v>#N/A</v>
      </c>
      <c r="Q160" s="517" t="e">
        <f ca="1">+IF(AND(ISNUMBER(OFFSET('Water Data'!$H$6,0,10*ROW('Water Data'!H154))),'Data Summary'!CF160="Yes"),OFFSET('Water Data'!$H$6,0,10*ROW('Water Data'!H154)),NA())</f>
        <v>#N/A</v>
      </c>
      <c r="R160" s="517" t="e">
        <f ca="1">+IF(AND(ISNUMBER(OFFSET('Water Data'!$H$9,0,10*ROW('Water Data'!H154))),'Data Summary'!CG160="Yes"),OFFSET('Water Data'!$H$9,0,10*ROW('Water Data'!H154)),NA())</f>
        <v>#N/A</v>
      </c>
      <c r="S160" s="517" t="e">
        <f ca="1">+IF(AND(ISNUMBER(OFFSET('Water Data'!$I$4,0,10*ROW('Water Data'!I154))),'Data Summary'!CH160="Yes"),100-OFFSET('Water Data'!$I$4,0,10*ROW('Water Data'!I154)),NA())</f>
        <v>#N/A</v>
      </c>
      <c r="T160" s="517" t="e">
        <f ca="1">+IF(AND(ISNUMBER(OFFSET('Water Data'!$I$6,0,10*ROW('Water Data'!I154))),'Data Summary'!CI160="Yes"),OFFSET('Water Data'!$I$6,0,10*ROW('Water Data'!I154)),NA())</f>
        <v>#N/A</v>
      </c>
      <c r="U160" s="517" t="e">
        <f ca="1">+IF(AND(ISNUMBER(OFFSET('Water Data'!$I$9,0,10*ROW('Water Data'!I154))),'Data Summary'!CJ160="Yes"),OFFSET('Water Data'!$I$9,0,10*ROW('Water Data'!I154)),NA())</f>
        <v>#N/A</v>
      </c>
      <c r="V160" s="518" t="e">
        <f ca="1">+IF(AND(ISNUMBER(OFFSET('Sanitation Data'!$D$4,0,10*ROW('Sanitation Data'!D154))),'Data Summary'!CK160="Yes"),100-OFFSET('Sanitation Data'!$D$4,0,10*ROW('Sanitation Data'!D154)),NA())</f>
        <v>#N/A</v>
      </c>
      <c r="W160" s="518" t="e">
        <f ca="1">+IF(AND(ISNUMBER(OFFSET('Sanitation Data'!$D$6,0,10*ROW('Sanitation Data'!D154))),'Data Summary'!CL160="Yes"),OFFSET('Sanitation Data'!$D$6,0,10*ROW('Sanitation Data'!D154)),NA())</f>
        <v>#N/A</v>
      </c>
      <c r="X160" s="518" t="e">
        <f ca="1">+IF(AND(ISNUMBER(OFFSET('Sanitation Data'!$D$10,0,10*ROW('Sanitation Data'!D154))),'Data Summary'!CM160="Yes"),OFFSET('Sanitation Data'!$D$10,0,10*ROW('Sanitation Data'!D154)),NA())</f>
        <v>#N/A</v>
      </c>
      <c r="Y160" s="518" t="e">
        <f ca="1">+IF(AND(ISNUMBER(OFFSET('Sanitation Data'!$D$11,0,10*ROW('Sanitation Data'!D154))),'Data Summary'!CN160="Yes"),OFFSET('Sanitation Data'!$D$11,0,10*ROW('Sanitation Data'!D154)),NA())</f>
        <v>#N/A</v>
      </c>
      <c r="Z160" s="518" t="e">
        <f ca="1">+IF(AND(ISNUMBER(OFFSET('Sanitation Data'!$D$12,0,10*ROW('Sanitation Data'!D154))),'Data Summary'!CO160="Yes"),OFFSET('Sanitation Data'!$D$12,0,10*ROW('Sanitation Data'!D154)),NA())</f>
        <v>#N/A</v>
      </c>
      <c r="AA160" s="518" t="e">
        <f ca="1">+IF(AND(ISNUMBER(OFFSET('Sanitation Data'!$E$4,0,10*ROW('Sanitation Data'!E154))),'Data Summary'!CP160="Yes"),100-OFFSET('Sanitation Data'!$E$4,0,10*ROW('Sanitation Data'!E154)),NA())</f>
        <v>#N/A</v>
      </c>
      <c r="AB160" s="518" t="e">
        <f ca="1">+IF(AND(ISNUMBER(OFFSET('Sanitation Data'!$E$6,0,10*ROW('Sanitation Data'!E154))),'Data Summary'!CQ160="Yes"),OFFSET('Sanitation Data'!$E$6,0,10*ROW('Sanitation Data'!E154)),NA())</f>
        <v>#N/A</v>
      </c>
      <c r="AC160" s="518" t="e">
        <f ca="1">+IF(AND(ISNUMBER(OFFSET('Sanitation Data'!$E$10,0,10*ROW('Sanitation Data'!E154))),'Data Summary'!CR160="Yes"),OFFSET('Sanitation Data'!$E$10,0,10*ROW('Sanitation Data'!E154)),NA())</f>
        <v>#N/A</v>
      </c>
      <c r="AD160" s="518" t="e">
        <f ca="1">+IF(AND(ISNUMBER(OFFSET('Sanitation Data'!$E$11,0,10*ROW('Sanitation Data'!E154))),'Data Summary'!CS160="Yes"),OFFSET('Sanitation Data'!$E$11,0,10*ROW('Sanitation Data'!E154)),NA())</f>
        <v>#N/A</v>
      </c>
      <c r="AE160" s="518" t="e">
        <f ca="1">+IF(AND(ISNUMBER(OFFSET('Sanitation Data'!$E$12,0,10*ROW('Sanitation Data'!E154))),'Data Summary'!CT160="Yes"),OFFSET('Sanitation Data'!$E$12,0,10*ROW('Sanitation Data'!E154)),NA())</f>
        <v>#N/A</v>
      </c>
      <c r="AF160" s="518" t="e">
        <f ca="1">+IF(AND(ISNUMBER(OFFSET('Sanitation Data'!$F$4,0,10*ROW('Sanitation Data'!F154))),'Data Summary'!CU160="Yes"),100-OFFSET('Sanitation Data'!$F$4,0,10*ROW('Sanitation Data'!F154)),NA())</f>
        <v>#N/A</v>
      </c>
      <c r="AG160" s="518" t="e">
        <f ca="1">+IF(AND(ISNUMBER(OFFSET('Sanitation Data'!$F$6,0,10*ROW('Sanitation Data'!F154))),'Data Summary'!CV160="Yes"),OFFSET('Sanitation Data'!$F$6,0,10*ROW('Sanitation Data'!F154)),NA())</f>
        <v>#N/A</v>
      </c>
      <c r="AH160" s="518" t="e">
        <f ca="1">+IF(AND(ISNUMBER(OFFSET('Sanitation Data'!$F$10,0,10*ROW('Sanitation Data'!F154))),'Data Summary'!CW160="Yes"),OFFSET('Sanitation Data'!$F$10,0,10*ROW('Sanitation Data'!F154)),NA())</f>
        <v>#N/A</v>
      </c>
      <c r="AI160" s="518" t="e">
        <f ca="1">+IF(AND(ISNUMBER(OFFSET('Sanitation Data'!$F$11,0,10*ROW('Sanitation Data'!F154))),'Data Summary'!CX160="Yes"),OFFSET('Sanitation Data'!$F$11,0,10*ROW('Sanitation Data'!F154)),NA())</f>
        <v>#N/A</v>
      </c>
      <c r="AJ160" s="518" t="e">
        <f ca="1">+IF(AND(ISNUMBER(OFFSET('Sanitation Data'!$F$12,0,10*ROW('Sanitation Data'!F154))),'Data Summary'!CY160="Yes"),OFFSET('Sanitation Data'!$F$12,0,10*ROW('Sanitation Data'!F154)),NA())</f>
        <v>#N/A</v>
      </c>
      <c r="AK160" s="518" t="e">
        <f ca="1">+IF(AND(ISNUMBER(OFFSET('Sanitation Data'!$G$4,0,10*ROW('Sanitation Data'!G154))),'Data Summary'!CZ160="Yes"),100-OFFSET('Sanitation Data'!$G$4,0,10*ROW('Sanitation Data'!G154)),NA())</f>
        <v>#N/A</v>
      </c>
      <c r="AL160" s="518" t="e">
        <f ca="1">+IF(AND(ISNUMBER(OFFSET('Sanitation Data'!$G$6,0,10*ROW('Sanitation Data'!G154))),'Data Summary'!DA160="Yes"),OFFSET('Sanitation Data'!$G$6,0,10*ROW('Sanitation Data'!G154)),NA())</f>
        <v>#N/A</v>
      </c>
      <c r="AM160" s="518" t="e">
        <f ca="1">+IF(AND(ISNUMBER(OFFSET('Sanitation Data'!$G$10,0,10*ROW('Sanitation Data'!G154))),'Data Summary'!DB160="Yes"),OFFSET('Sanitation Data'!$G$10,0,10*ROW('Sanitation Data'!G154)),NA())</f>
        <v>#N/A</v>
      </c>
      <c r="AN160" s="518" t="e">
        <f ca="1">+IF(AND(ISNUMBER(OFFSET('Sanitation Data'!$G$11,0,10*ROW('Sanitation Data'!G154))),'Data Summary'!DC160="Yes"),OFFSET('Sanitation Data'!$G$11,0,10*ROW('Sanitation Data'!G154)),NA())</f>
        <v>#N/A</v>
      </c>
      <c r="AO160" s="518" t="e">
        <f ca="1">+IF(AND(ISNUMBER(OFFSET('Sanitation Data'!$G$12,0,10*ROW('Sanitation Data'!G154))),'Data Summary'!DD160="Yes"),OFFSET('Sanitation Data'!$G$12,0,10*ROW('Sanitation Data'!G154)),NA())</f>
        <v>#N/A</v>
      </c>
      <c r="AP160" s="518" t="e">
        <f ca="1">+IF(AND(ISNUMBER(OFFSET('Sanitation Data'!$H$4,0,10*ROW('Sanitation Data'!H154))),'Data Summary'!DE160="Yes"),100-OFFSET('Sanitation Data'!$H$4,0,10*ROW('Sanitation Data'!H154)),NA())</f>
        <v>#N/A</v>
      </c>
      <c r="AQ160" s="518" t="e">
        <f ca="1">+IF(AND(ISNUMBER(OFFSET('Sanitation Data'!$H$6,0,10*ROW('Sanitation Data'!H154))),'Data Summary'!DF160="Yes"),OFFSET('Sanitation Data'!$H$6,0,10*ROW('Sanitation Data'!H154)),NA())</f>
        <v>#N/A</v>
      </c>
      <c r="AR160" s="518" t="e">
        <f ca="1">+IF(AND(ISNUMBER(OFFSET('Sanitation Data'!$H$10,0,10*ROW('Sanitation Data'!H154))),'Data Summary'!DG160="Yes"),OFFSET('Sanitation Data'!$H$10,0,10*ROW('Sanitation Data'!H154)),NA())</f>
        <v>#N/A</v>
      </c>
      <c r="AS160" s="518" t="e">
        <f ca="1">+IF(AND(ISNUMBER(OFFSET('Sanitation Data'!$H$11,0,10*ROW('Sanitation Data'!H154))),'Data Summary'!DH160="Yes"),OFFSET('Sanitation Data'!$H$11,0,10*ROW('Sanitation Data'!H154)),NA())</f>
        <v>#N/A</v>
      </c>
      <c r="AT160" s="518" t="e">
        <f ca="1">+IF(AND(ISNUMBER(OFFSET('Sanitation Data'!$H$12,0,10*ROW('Sanitation Data'!H154))),'Data Summary'!DI160="Yes"),OFFSET('Sanitation Data'!$H$12,0,10*ROW('Sanitation Data'!H154)),NA())</f>
        <v>#N/A</v>
      </c>
      <c r="AU160" s="518" t="e">
        <f ca="1">+IF(AND(ISNUMBER(OFFSET('Sanitation Data'!$I$4,0,10*ROW('Sanitation Data'!I154))),'Data Summary'!DJ160="Yes"),100-OFFSET('Sanitation Data'!$I$4,0,10*ROW('Sanitation Data'!I154)),NA())</f>
        <v>#N/A</v>
      </c>
      <c r="AV160" s="518" t="e">
        <f ca="1">+IF(AND(ISNUMBER(OFFSET('Sanitation Data'!$I$6,0,10*ROW('Sanitation Data'!I154))),'Data Summary'!DK160="Yes"),OFFSET('Sanitation Data'!$I$6,0,10*ROW('Sanitation Data'!I154)),NA())</f>
        <v>#N/A</v>
      </c>
      <c r="AW160" s="518" t="e">
        <f ca="1">+IF(AND(ISNUMBER(OFFSET('Sanitation Data'!$I$10,0,10*ROW('Sanitation Data'!I154))),'Data Summary'!DL160="Yes"),OFFSET('Sanitation Data'!$I$10,0,10*ROW('Sanitation Data'!I154)),NA())</f>
        <v>#N/A</v>
      </c>
      <c r="AX160" s="518" t="e">
        <f ca="1">+IF(AND(ISNUMBER(OFFSET('Sanitation Data'!$I$11,0,10*ROW('Sanitation Data'!I154))),'Data Summary'!DM160="Yes"),OFFSET('Sanitation Data'!$I$11,0,10*ROW('Sanitation Data'!I154)),NA())</f>
        <v>#N/A</v>
      </c>
      <c r="AY160" s="518" t="e">
        <f ca="1">+IF(AND(ISNUMBER(OFFSET('Sanitation Data'!$I$12,0,10*ROW('Sanitation Data'!I154))),'Data Summary'!DN160="Yes"),OFFSET('Sanitation Data'!$I$12,0,10*ROW('Sanitation Data'!I154)),NA())</f>
        <v>#N/A</v>
      </c>
      <c r="AZ160" s="519" t="e">
        <f ca="1">+IF(AND(ISNUMBER(OFFSET('Hygiene Data'!$D$5,0,10*ROW('Hygiene Data'!D154))),'Data Summary'!DO160="Yes"),OFFSET('Hygiene Data'!$D$5,0,10*ROW('Hygiene Data'!D154)),NA())</f>
        <v>#N/A</v>
      </c>
      <c r="BA160" s="519" t="e">
        <f ca="1">+IF(AND(ISNUMBER(OFFSET('Hygiene Data'!$D$7,0,10*ROW('Hygiene Data'!D154))),'Data Summary'!DP160="Yes"),OFFSET('Hygiene Data'!$D$7,0,10*ROW('Hygiene Data'!D154)),NA())</f>
        <v>#N/A</v>
      </c>
      <c r="BB160" s="519" t="e">
        <f ca="1">+IF(AND(ISNUMBER(OFFSET('Hygiene Data'!$D$9,0,10*ROW('Hygiene Data'!D154))),'Data Summary'!DQ160="Yes"),OFFSET('Hygiene Data'!$D$9,0,10*ROW('Hygiene Data'!D154)),NA())</f>
        <v>#N/A</v>
      </c>
      <c r="BC160" s="519" t="e">
        <f ca="1">+IF(AND(ISNUMBER(OFFSET('Hygiene Data'!$E$5,0,10*ROW('Hygiene Data'!E154))),'Data Summary'!DR160="Yes"),OFFSET('Hygiene Data'!$E$5,0,10*ROW('Hygiene Data'!E154)),NA())</f>
        <v>#N/A</v>
      </c>
      <c r="BD160" s="519" t="e">
        <f ca="1">+IF(AND(ISNUMBER(OFFSET('Hygiene Data'!$E$7,0,10*ROW('Hygiene Data'!E154))),'Data Summary'!DS160="Yes"),OFFSET('Hygiene Data'!$E$7,0,10*ROW('Hygiene Data'!E154)),NA())</f>
        <v>#N/A</v>
      </c>
      <c r="BE160" s="519" t="e">
        <f ca="1">+IF(AND(ISNUMBER(OFFSET('Hygiene Data'!$E$9,0,10*ROW('Hygiene Data'!E154))),'Data Summary'!DT160="Yes"),OFFSET('Hygiene Data'!$E$9,0,10*ROW('Hygiene Data'!E154)),NA())</f>
        <v>#N/A</v>
      </c>
      <c r="BF160" s="519" t="e">
        <f ca="1">+IF(AND(ISNUMBER(OFFSET('Hygiene Data'!$F$5,0,10*ROW('Hygiene Data'!F154))),'Data Summary'!DU160="Yes"),OFFSET('Hygiene Data'!$F$5,0,10*ROW('Hygiene Data'!F154)),NA())</f>
        <v>#N/A</v>
      </c>
      <c r="BG160" s="519" t="e">
        <f ca="1">+IF(AND(ISNUMBER(OFFSET('Hygiene Data'!$F$7,0,10*ROW('Hygiene Data'!F154))),'Data Summary'!DV160="Yes"),OFFSET('Hygiene Data'!$F$7,0,10*ROW('Hygiene Data'!F154)),NA())</f>
        <v>#N/A</v>
      </c>
      <c r="BH160" s="519" t="e">
        <f ca="1">+IF(AND(ISNUMBER(OFFSET('Hygiene Data'!$F$9,0,10*ROW('Hygiene Data'!F154))),'Data Summary'!DW160="Yes"),OFFSET('Hygiene Data'!$F$9,0,10*ROW('Hygiene Data'!F154)),NA())</f>
        <v>#N/A</v>
      </c>
      <c r="BI160" s="519" t="e">
        <f ca="1">+IF(AND(ISNUMBER(OFFSET('Hygiene Data'!$G$5,0,10*ROW('Hygiene Data'!G154))),'Data Summary'!DX160="Yes"),OFFSET('Hygiene Data'!$G$5,0,10*ROW('Hygiene Data'!G154)),NA())</f>
        <v>#N/A</v>
      </c>
      <c r="BJ160" s="519" t="e">
        <f ca="1">+IF(AND(ISNUMBER(OFFSET('Hygiene Data'!$G$7,0,10*ROW('Hygiene Data'!G154))),'Data Summary'!DY160="Yes"),OFFSET('Hygiene Data'!$G$7,0,10*ROW('Hygiene Data'!G154)),NA())</f>
        <v>#N/A</v>
      </c>
      <c r="BK160" s="519" t="e">
        <f ca="1">+IF(AND(ISNUMBER(OFFSET('Hygiene Data'!$G$9,0,10*ROW('Hygiene Data'!G154))),'Data Summary'!DZ160="Yes"),OFFSET('Hygiene Data'!$G$9,0,10*ROW('Hygiene Data'!G154)),NA())</f>
        <v>#N/A</v>
      </c>
      <c r="BL160" s="519" t="e">
        <f ca="1">+IF(AND(ISNUMBER(OFFSET('Hygiene Data'!$H$5,0,10*ROW('Hygiene Data'!H154))),'Data Summary'!EA160="Yes"),OFFSET('Hygiene Data'!$H$5,0,10*ROW('Hygiene Data'!H154)),NA())</f>
        <v>#N/A</v>
      </c>
      <c r="BM160" s="519" t="e">
        <f ca="1">+IF(AND(ISNUMBER(OFFSET('Hygiene Data'!$H$7,0,10*ROW('Hygiene Data'!H154))),'Data Summary'!EB160="Yes"),OFFSET('Hygiene Data'!$H$7,0,10*ROW('Hygiene Data'!H154)),NA())</f>
        <v>#N/A</v>
      </c>
      <c r="BN160" s="519" t="e">
        <f ca="1">+IF(AND(ISNUMBER(OFFSET('Hygiene Data'!$H$9,0,10*ROW('Hygiene Data'!H154))),'Data Summary'!EC160="Yes"),OFFSET('Hygiene Data'!$H$9,0,10*ROW('Hygiene Data'!H154)),NA())</f>
        <v>#N/A</v>
      </c>
      <c r="BO160" s="519" t="e">
        <f ca="1">+IF(AND(ISNUMBER(OFFSET('Hygiene Data'!$I$5,0,10*ROW('Hygiene Data'!I154))),'Data Summary'!ED160="Yes"),OFFSET('Hygiene Data'!$I$5,0,10*ROW('Hygiene Data'!I154)),NA())</f>
        <v>#N/A</v>
      </c>
      <c r="BP160" s="519" t="e">
        <f ca="1">+IF(AND(ISNUMBER(OFFSET('Hygiene Data'!$I$7,0,10*ROW('Hygiene Data'!I154))),'Data Summary'!EE160="Yes"),OFFSET('Hygiene Data'!$I$7,0,10*ROW('Hygiene Data'!I154)),NA())</f>
        <v>#N/A</v>
      </c>
      <c r="BQ160" s="519" t="e">
        <f ca="1">+IF(AND(ISNUMBER(OFFSET('Hygiene Data'!$I$9,0,10*ROW('Hygiene Data'!I154))),'Data Summary'!EF160="Yes"),OFFSET('Hygiene Data'!$I$9,0,10*ROW('Hygiene Data'!I154)),NA())</f>
        <v>#N/A</v>
      </c>
    </row>
    <row r="161" spans="1:69" x14ac:dyDescent="0.25">
      <c r="A161" s="515" t="e">
        <f ca="1">+RIGHT('Data Summary'!A161,LEN('Data Summary'!A161)-9)</f>
        <v>#VALUE!</v>
      </c>
      <c r="B161" s="489" t="str">
        <f ca="1">+IF(ISTEXT('Data Summary'!B161),'Data Summary'!B161,"")</f>
        <v/>
      </c>
      <c r="C161" s="516" t="e">
        <f ca="1">+VALUE('Data Summary'!C161)</f>
        <v>#VALUE!</v>
      </c>
      <c r="D161" s="517" t="e">
        <f ca="1">+IF(AND(ISNUMBER(OFFSET('Water Data'!$D$4,0,10*ROW('Water Data'!D155))),'Data Summary'!BS161="Yes"),100-OFFSET('Water Data'!$D$4,0,10*ROW('Water Data'!D155)),NA())</f>
        <v>#N/A</v>
      </c>
      <c r="E161" s="517" t="e">
        <f ca="1">+IF(AND(ISNUMBER(OFFSET('Water Data'!$D$6,0,10*ROW('Water Data'!D155))),'Data Summary'!BT161="Yes"),OFFSET('Water Data'!$D$6,0,10*ROW('Water Data'!D155)),NA())</f>
        <v>#N/A</v>
      </c>
      <c r="F161" s="517" t="e">
        <f ca="1">+IF(AND(ISNUMBER(OFFSET('Water Data'!$D$9,0,10*ROW('Water Data'!D155))),'Data Summary'!BU161="Yes"),OFFSET('Water Data'!$D$9,0,10*ROW('Water Data'!D155)),NA())</f>
        <v>#N/A</v>
      </c>
      <c r="G161" s="517" t="e">
        <f ca="1">+IF(AND(ISNUMBER(OFFSET('Water Data'!$E$4,0,10*ROW('Water Data'!E155))),'Data Summary'!BV161="Yes"),100-OFFSET('Water Data'!$E$4,0,10*ROW('Water Data'!E155)),NA())</f>
        <v>#N/A</v>
      </c>
      <c r="H161" s="517" t="e">
        <f ca="1">+IF(AND(ISNUMBER(OFFSET('Water Data'!$E$6,0,10*ROW('Water Data'!E155))),'Data Summary'!BW161="Yes"),OFFSET('Water Data'!$E$6,0,10*ROW('Water Data'!E155)),NA())</f>
        <v>#N/A</v>
      </c>
      <c r="I161" s="517" t="e">
        <f ca="1">+IF(AND(ISNUMBER(OFFSET('Water Data'!$E$9,0,10*ROW('Water Data'!E155))),'Data Summary'!BX161="Yes"),OFFSET('Water Data'!$E$9,0,10*ROW('Water Data'!E155)),NA())</f>
        <v>#N/A</v>
      </c>
      <c r="J161" s="517" t="e">
        <f ca="1">+IF(AND(ISNUMBER(OFFSET('Water Data'!$F$4,0,10*ROW('Water Data'!F155))),'Data Summary'!BY161="Yes"),100-OFFSET('Water Data'!$F$4,0,10*ROW('Water Data'!F155)),NA())</f>
        <v>#N/A</v>
      </c>
      <c r="K161" s="517" t="e">
        <f ca="1">+IF(AND(ISNUMBER(OFFSET('Water Data'!$F$6,0,10*ROW('Water Data'!F155))),'Data Summary'!BZ161="Yes"),OFFSET('Water Data'!$F$6,0,10*ROW('Water Data'!F155)),NA())</f>
        <v>#N/A</v>
      </c>
      <c r="L161" s="517" t="e">
        <f ca="1">+IF(AND(ISNUMBER(OFFSET('Water Data'!$F$9,0,10*ROW('Water Data'!F155))),'Data Summary'!CA161="Yes"),OFFSET('Water Data'!$F$9,0,10*ROW('Water Data'!F155)),NA())</f>
        <v>#N/A</v>
      </c>
      <c r="M161" s="517" t="e">
        <f ca="1">+IF(AND(ISNUMBER(OFFSET('Water Data'!$G$4,0,10*ROW('Water Data'!G155))),'Data Summary'!CB161="Yes"),100-OFFSET('Water Data'!$G$4,0,10*ROW('Water Data'!G155)),NA())</f>
        <v>#N/A</v>
      </c>
      <c r="N161" s="517" t="e">
        <f ca="1">+IF(AND(ISNUMBER(OFFSET('Water Data'!$G$6,0,10*ROW('Water Data'!G155))),'Data Summary'!CC161="Yes"),OFFSET('Water Data'!$G$6,0,10*ROW('Water Data'!G155)),NA())</f>
        <v>#N/A</v>
      </c>
      <c r="O161" s="517" t="e">
        <f ca="1">+IF(AND(ISNUMBER(OFFSET('Water Data'!$G$9,0,10*ROW('Water Data'!G155))),'Data Summary'!CD161="Yes"),OFFSET('Water Data'!$G$9,0,10*ROW('Water Data'!G155)),NA())</f>
        <v>#N/A</v>
      </c>
      <c r="P161" s="517" t="e">
        <f ca="1">+IF(AND(ISNUMBER(OFFSET('Water Data'!$H$4,0,10*ROW('Water Data'!H155))),'Data Summary'!CE161="Yes"),100-OFFSET('Water Data'!$H$4,0,10*ROW('Water Data'!H155)),NA())</f>
        <v>#N/A</v>
      </c>
      <c r="Q161" s="517" t="e">
        <f ca="1">+IF(AND(ISNUMBER(OFFSET('Water Data'!$H$6,0,10*ROW('Water Data'!H155))),'Data Summary'!CF161="Yes"),OFFSET('Water Data'!$H$6,0,10*ROW('Water Data'!H155)),NA())</f>
        <v>#N/A</v>
      </c>
      <c r="R161" s="517" t="e">
        <f ca="1">+IF(AND(ISNUMBER(OFFSET('Water Data'!$H$9,0,10*ROW('Water Data'!H155))),'Data Summary'!CG161="Yes"),OFFSET('Water Data'!$H$9,0,10*ROW('Water Data'!H155)),NA())</f>
        <v>#N/A</v>
      </c>
      <c r="S161" s="517" t="e">
        <f ca="1">+IF(AND(ISNUMBER(OFFSET('Water Data'!$I$4,0,10*ROW('Water Data'!I155))),'Data Summary'!CH161="Yes"),100-OFFSET('Water Data'!$I$4,0,10*ROW('Water Data'!I155)),NA())</f>
        <v>#N/A</v>
      </c>
      <c r="T161" s="517" t="e">
        <f ca="1">+IF(AND(ISNUMBER(OFFSET('Water Data'!$I$6,0,10*ROW('Water Data'!I155))),'Data Summary'!CI161="Yes"),OFFSET('Water Data'!$I$6,0,10*ROW('Water Data'!I155)),NA())</f>
        <v>#N/A</v>
      </c>
      <c r="U161" s="517" t="e">
        <f ca="1">+IF(AND(ISNUMBER(OFFSET('Water Data'!$I$9,0,10*ROW('Water Data'!I155))),'Data Summary'!CJ161="Yes"),OFFSET('Water Data'!$I$9,0,10*ROW('Water Data'!I155)),NA())</f>
        <v>#N/A</v>
      </c>
      <c r="V161" s="518" t="e">
        <f ca="1">+IF(AND(ISNUMBER(OFFSET('Sanitation Data'!$D$4,0,10*ROW('Sanitation Data'!D155))),'Data Summary'!CK161="Yes"),100-OFFSET('Sanitation Data'!$D$4,0,10*ROW('Sanitation Data'!D155)),NA())</f>
        <v>#N/A</v>
      </c>
      <c r="W161" s="518" t="e">
        <f ca="1">+IF(AND(ISNUMBER(OFFSET('Sanitation Data'!$D$6,0,10*ROW('Sanitation Data'!D155))),'Data Summary'!CL161="Yes"),OFFSET('Sanitation Data'!$D$6,0,10*ROW('Sanitation Data'!D155)),NA())</f>
        <v>#N/A</v>
      </c>
      <c r="X161" s="518" t="e">
        <f ca="1">+IF(AND(ISNUMBER(OFFSET('Sanitation Data'!$D$10,0,10*ROW('Sanitation Data'!D155))),'Data Summary'!CM161="Yes"),OFFSET('Sanitation Data'!$D$10,0,10*ROW('Sanitation Data'!D155)),NA())</f>
        <v>#N/A</v>
      </c>
      <c r="Y161" s="518" t="e">
        <f ca="1">+IF(AND(ISNUMBER(OFFSET('Sanitation Data'!$D$11,0,10*ROW('Sanitation Data'!D155))),'Data Summary'!CN161="Yes"),OFFSET('Sanitation Data'!$D$11,0,10*ROW('Sanitation Data'!D155)),NA())</f>
        <v>#N/A</v>
      </c>
      <c r="Z161" s="518" t="e">
        <f ca="1">+IF(AND(ISNUMBER(OFFSET('Sanitation Data'!$D$12,0,10*ROW('Sanitation Data'!D155))),'Data Summary'!CO161="Yes"),OFFSET('Sanitation Data'!$D$12,0,10*ROW('Sanitation Data'!D155)),NA())</f>
        <v>#N/A</v>
      </c>
      <c r="AA161" s="518" t="e">
        <f ca="1">+IF(AND(ISNUMBER(OFFSET('Sanitation Data'!$E$4,0,10*ROW('Sanitation Data'!E155))),'Data Summary'!CP161="Yes"),100-OFFSET('Sanitation Data'!$E$4,0,10*ROW('Sanitation Data'!E155)),NA())</f>
        <v>#N/A</v>
      </c>
      <c r="AB161" s="518" t="e">
        <f ca="1">+IF(AND(ISNUMBER(OFFSET('Sanitation Data'!$E$6,0,10*ROW('Sanitation Data'!E155))),'Data Summary'!CQ161="Yes"),OFFSET('Sanitation Data'!$E$6,0,10*ROW('Sanitation Data'!E155)),NA())</f>
        <v>#N/A</v>
      </c>
      <c r="AC161" s="518" t="e">
        <f ca="1">+IF(AND(ISNUMBER(OFFSET('Sanitation Data'!$E$10,0,10*ROW('Sanitation Data'!E155))),'Data Summary'!CR161="Yes"),OFFSET('Sanitation Data'!$E$10,0,10*ROW('Sanitation Data'!E155)),NA())</f>
        <v>#N/A</v>
      </c>
      <c r="AD161" s="518" t="e">
        <f ca="1">+IF(AND(ISNUMBER(OFFSET('Sanitation Data'!$E$11,0,10*ROW('Sanitation Data'!E155))),'Data Summary'!CS161="Yes"),OFFSET('Sanitation Data'!$E$11,0,10*ROW('Sanitation Data'!E155)),NA())</f>
        <v>#N/A</v>
      </c>
      <c r="AE161" s="518" t="e">
        <f ca="1">+IF(AND(ISNUMBER(OFFSET('Sanitation Data'!$E$12,0,10*ROW('Sanitation Data'!E155))),'Data Summary'!CT161="Yes"),OFFSET('Sanitation Data'!$E$12,0,10*ROW('Sanitation Data'!E155)),NA())</f>
        <v>#N/A</v>
      </c>
      <c r="AF161" s="518" t="e">
        <f ca="1">+IF(AND(ISNUMBER(OFFSET('Sanitation Data'!$F$4,0,10*ROW('Sanitation Data'!F155))),'Data Summary'!CU161="Yes"),100-OFFSET('Sanitation Data'!$F$4,0,10*ROW('Sanitation Data'!F155)),NA())</f>
        <v>#N/A</v>
      </c>
      <c r="AG161" s="518" t="e">
        <f ca="1">+IF(AND(ISNUMBER(OFFSET('Sanitation Data'!$F$6,0,10*ROW('Sanitation Data'!F155))),'Data Summary'!CV161="Yes"),OFFSET('Sanitation Data'!$F$6,0,10*ROW('Sanitation Data'!F155)),NA())</f>
        <v>#N/A</v>
      </c>
      <c r="AH161" s="518" t="e">
        <f ca="1">+IF(AND(ISNUMBER(OFFSET('Sanitation Data'!$F$10,0,10*ROW('Sanitation Data'!F155))),'Data Summary'!CW161="Yes"),OFFSET('Sanitation Data'!$F$10,0,10*ROW('Sanitation Data'!F155)),NA())</f>
        <v>#N/A</v>
      </c>
      <c r="AI161" s="518" t="e">
        <f ca="1">+IF(AND(ISNUMBER(OFFSET('Sanitation Data'!$F$11,0,10*ROW('Sanitation Data'!F155))),'Data Summary'!CX161="Yes"),OFFSET('Sanitation Data'!$F$11,0,10*ROW('Sanitation Data'!F155)),NA())</f>
        <v>#N/A</v>
      </c>
      <c r="AJ161" s="518" t="e">
        <f ca="1">+IF(AND(ISNUMBER(OFFSET('Sanitation Data'!$F$12,0,10*ROW('Sanitation Data'!F155))),'Data Summary'!CY161="Yes"),OFFSET('Sanitation Data'!$F$12,0,10*ROW('Sanitation Data'!F155)),NA())</f>
        <v>#N/A</v>
      </c>
      <c r="AK161" s="518" t="e">
        <f ca="1">+IF(AND(ISNUMBER(OFFSET('Sanitation Data'!$G$4,0,10*ROW('Sanitation Data'!G155))),'Data Summary'!CZ161="Yes"),100-OFFSET('Sanitation Data'!$G$4,0,10*ROW('Sanitation Data'!G155)),NA())</f>
        <v>#N/A</v>
      </c>
      <c r="AL161" s="518" t="e">
        <f ca="1">+IF(AND(ISNUMBER(OFFSET('Sanitation Data'!$G$6,0,10*ROW('Sanitation Data'!G155))),'Data Summary'!DA161="Yes"),OFFSET('Sanitation Data'!$G$6,0,10*ROW('Sanitation Data'!G155)),NA())</f>
        <v>#N/A</v>
      </c>
      <c r="AM161" s="518" t="e">
        <f ca="1">+IF(AND(ISNUMBER(OFFSET('Sanitation Data'!$G$10,0,10*ROW('Sanitation Data'!G155))),'Data Summary'!DB161="Yes"),OFFSET('Sanitation Data'!$G$10,0,10*ROW('Sanitation Data'!G155)),NA())</f>
        <v>#N/A</v>
      </c>
      <c r="AN161" s="518" t="e">
        <f ca="1">+IF(AND(ISNUMBER(OFFSET('Sanitation Data'!$G$11,0,10*ROW('Sanitation Data'!G155))),'Data Summary'!DC161="Yes"),OFFSET('Sanitation Data'!$G$11,0,10*ROW('Sanitation Data'!G155)),NA())</f>
        <v>#N/A</v>
      </c>
      <c r="AO161" s="518" t="e">
        <f ca="1">+IF(AND(ISNUMBER(OFFSET('Sanitation Data'!$G$12,0,10*ROW('Sanitation Data'!G155))),'Data Summary'!DD161="Yes"),OFFSET('Sanitation Data'!$G$12,0,10*ROW('Sanitation Data'!G155)),NA())</f>
        <v>#N/A</v>
      </c>
      <c r="AP161" s="518" t="e">
        <f ca="1">+IF(AND(ISNUMBER(OFFSET('Sanitation Data'!$H$4,0,10*ROW('Sanitation Data'!H155))),'Data Summary'!DE161="Yes"),100-OFFSET('Sanitation Data'!$H$4,0,10*ROW('Sanitation Data'!H155)),NA())</f>
        <v>#N/A</v>
      </c>
      <c r="AQ161" s="518" t="e">
        <f ca="1">+IF(AND(ISNUMBER(OFFSET('Sanitation Data'!$H$6,0,10*ROW('Sanitation Data'!H155))),'Data Summary'!DF161="Yes"),OFFSET('Sanitation Data'!$H$6,0,10*ROW('Sanitation Data'!H155)),NA())</f>
        <v>#N/A</v>
      </c>
      <c r="AR161" s="518" t="e">
        <f ca="1">+IF(AND(ISNUMBER(OFFSET('Sanitation Data'!$H$10,0,10*ROW('Sanitation Data'!H155))),'Data Summary'!DG161="Yes"),OFFSET('Sanitation Data'!$H$10,0,10*ROW('Sanitation Data'!H155)),NA())</f>
        <v>#N/A</v>
      </c>
      <c r="AS161" s="518" t="e">
        <f ca="1">+IF(AND(ISNUMBER(OFFSET('Sanitation Data'!$H$11,0,10*ROW('Sanitation Data'!H155))),'Data Summary'!DH161="Yes"),OFFSET('Sanitation Data'!$H$11,0,10*ROW('Sanitation Data'!H155)),NA())</f>
        <v>#N/A</v>
      </c>
      <c r="AT161" s="518" t="e">
        <f ca="1">+IF(AND(ISNUMBER(OFFSET('Sanitation Data'!$H$12,0,10*ROW('Sanitation Data'!H155))),'Data Summary'!DI161="Yes"),OFFSET('Sanitation Data'!$H$12,0,10*ROW('Sanitation Data'!H155)),NA())</f>
        <v>#N/A</v>
      </c>
      <c r="AU161" s="518" t="e">
        <f ca="1">+IF(AND(ISNUMBER(OFFSET('Sanitation Data'!$I$4,0,10*ROW('Sanitation Data'!I155))),'Data Summary'!DJ161="Yes"),100-OFFSET('Sanitation Data'!$I$4,0,10*ROW('Sanitation Data'!I155)),NA())</f>
        <v>#N/A</v>
      </c>
      <c r="AV161" s="518" t="e">
        <f ca="1">+IF(AND(ISNUMBER(OFFSET('Sanitation Data'!$I$6,0,10*ROW('Sanitation Data'!I155))),'Data Summary'!DK161="Yes"),OFFSET('Sanitation Data'!$I$6,0,10*ROW('Sanitation Data'!I155)),NA())</f>
        <v>#N/A</v>
      </c>
      <c r="AW161" s="518" t="e">
        <f ca="1">+IF(AND(ISNUMBER(OFFSET('Sanitation Data'!$I$10,0,10*ROW('Sanitation Data'!I155))),'Data Summary'!DL161="Yes"),OFFSET('Sanitation Data'!$I$10,0,10*ROW('Sanitation Data'!I155)),NA())</f>
        <v>#N/A</v>
      </c>
      <c r="AX161" s="518" t="e">
        <f ca="1">+IF(AND(ISNUMBER(OFFSET('Sanitation Data'!$I$11,0,10*ROW('Sanitation Data'!I155))),'Data Summary'!DM161="Yes"),OFFSET('Sanitation Data'!$I$11,0,10*ROW('Sanitation Data'!I155)),NA())</f>
        <v>#N/A</v>
      </c>
      <c r="AY161" s="518" t="e">
        <f ca="1">+IF(AND(ISNUMBER(OFFSET('Sanitation Data'!$I$12,0,10*ROW('Sanitation Data'!I155))),'Data Summary'!DN161="Yes"),OFFSET('Sanitation Data'!$I$12,0,10*ROW('Sanitation Data'!I155)),NA())</f>
        <v>#N/A</v>
      </c>
      <c r="AZ161" s="519" t="e">
        <f ca="1">+IF(AND(ISNUMBER(OFFSET('Hygiene Data'!$D$5,0,10*ROW('Hygiene Data'!D155))),'Data Summary'!DO161="Yes"),OFFSET('Hygiene Data'!$D$5,0,10*ROW('Hygiene Data'!D155)),NA())</f>
        <v>#N/A</v>
      </c>
      <c r="BA161" s="519" t="e">
        <f ca="1">+IF(AND(ISNUMBER(OFFSET('Hygiene Data'!$D$7,0,10*ROW('Hygiene Data'!D155))),'Data Summary'!DP161="Yes"),OFFSET('Hygiene Data'!$D$7,0,10*ROW('Hygiene Data'!D155)),NA())</f>
        <v>#N/A</v>
      </c>
      <c r="BB161" s="519" t="e">
        <f ca="1">+IF(AND(ISNUMBER(OFFSET('Hygiene Data'!$D$9,0,10*ROW('Hygiene Data'!D155))),'Data Summary'!DQ161="Yes"),OFFSET('Hygiene Data'!$D$9,0,10*ROW('Hygiene Data'!D155)),NA())</f>
        <v>#N/A</v>
      </c>
      <c r="BC161" s="519" t="e">
        <f ca="1">+IF(AND(ISNUMBER(OFFSET('Hygiene Data'!$E$5,0,10*ROW('Hygiene Data'!E155))),'Data Summary'!DR161="Yes"),OFFSET('Hygiene Data'!$E$5,0,10*ROW('Hygiene Data'!E155)),NA())</f>
        <v>#N/A</v>
      </c>
      <c r="BD161" s="519" t="e">
        <f ca="1">+IF(AND(ISNUMBER(OFFSET('Hygiene Data'!$E$7,0,10*ROW('Hygiene Data'!E155))),'Data Summary'!DS161="Yes"),OFFSET('Hygiene Data'!$E$7,0,10*ROW('Hygiene Data'!E155)),NA())</f>
        <v>#N/A</v>
      </c>
      <c r="BE161" s="519" t="e">
        <f ca="1">+IF(AND(ISNUMBER(OFFSET('Hygiene Data'!$E$9,0,10*ROW('Hygiene Data'!E155))),'Data Summary'!DT161="Yes"),OFFSET('Hygiene Data'!$E$9,0,10*ROW('Hygiene Data'!E155)),NA())</f>
        <v>#N/A</v>
      </c>
      <c r="BF161" s="519" t="e">
        <f ca="1">+IF(AND(ISNUMBER(OFFSET('Hygiene Data'!$F$5,0,10*ROW('Hygiene Data'!F155))),'Data Summary'!DU161="Yes"),OFFSET('Hygiene Data'!$F$5,0,10*ROW('Hygiene Data'!F155)),NA())</f>
        <v>#N/A</v>
      </c>
      <c r="BG161" s="519" t="e">
        <f ca="1">+IF(AND(ISNUMBER(OFFSET('Hygiene Data'!$F$7,0,10*ROW('Hygiene Data'!F155))),'Data Summary'!DV161="Yes"),OFFSET('Hygiene Data'!$F$7,0,10*ROW('Hygiene Data'!F155)),NA())</f>
        <v>#N/A</v>
      </c>
      <c r="BH161" s="519" t="e">
        <f ca="1">+IF(AND(ISNUMBER(OFFSET('Hygiene Data'!$F$9,0,10*ROW('Hygiene Data'!F155))),'Data Summary'!DW161="Yes"),OFFSET('Hygiene Data'!$F$9,0,10*ROW('Hygiene Data'!F155)),NA())</f>
        <v>#N/A</v>
      </c>
      <c r="BI161" s="519" t="e">
        <f ca="1">+IF(AND(ISNUMBER(OFFSET('Hygiene Data'!$G$5,0,10*ROW('Hygiene Data'!G155))),'Data Summary'!DX161="Yes"),OFFSET('Hygiene Data'!$G$5,0,10*ROW('Hygiene Data'!G155)),NA())</f>
        <v>#N/A</v>
      </c>
      <c r="BJ161" s="519" t="e">
        <f ca="1">+IF(AND(ISNUMBER(OFFSET('Hygiene Data'!$G$7,0,10*ROW('Hygiene Data'!G155))),'Data Summary'!DY161="Yes"),OFFSET('Hygiene Data'!$G$7,0,10*ROW('Hygiene Data'!G155)),NA())</f>
        <v>#N/A</v>
      </c>
      <c r="BK161" s="519" t="e">
        <f ca="1">+IF(AND(ISNUMBER(OFFSET('Hygiene Data'!$G$9,0,10*ROW('Hygiene Data'!G155))),'Data Summary'!DZ161="Yes"),OFFSET('Hygiene Data'!$G$9,0,10*ROW('Hygiene Data'!G155)),NA())</f>
        <v>#N/A</v>
      </c>
      <c r="BL161" s="519" t="e">
        <f ca="1">+IF(AND(ISNUMBER(OFFSET('Hygiene Data'!$H$5,0,10*ROW('Hygiene Data'!H155))),'Data Summary'!EA161="Yes"),OFFSET('Hygiene Data'!$H$5,0,10*ROW('Hygiene Data'!H155)),NA())</f>
        <v>#N/A</v>
      </c>
      <c r="BM161" s="519" t="e">
        <f ca="1">+IF(AND(ISNUMBER(OFFSET('Hygiene Data'!$H$7,0,10*ROW('Hygiene Data'!H155))),'Data Summary'!EB161="Yes"),OFFSET('Hygiene Data'!$H$7,0,10*ROW('Hygiene Data'!H155)),NA())</f>
        <v>#N/A</v>
      </c>
      <c r="BN161" s="519" t="e">
        <f ca="1">+IF(AND(ISNUMBER(OFFSET('Hygiene Data'!$H$9,0,10*ROW('Hygiene Data'!H155))),'Data Summary'!EC161="Yes"),OFFSET('Hygiene Data'!$H$9,0,10*ROW('Hygiene Data'!H155)),NA())</f>
        <v>#N/A</v>
      </c>
      <c r="BO161" s="519" t="e">
        <f ca="1">+IF(AND(ISNUMBER(OFFSET('Hygiene Data'!$I$5,0,10*ROW('Hygiene Data'!I155))),'Data Summary'!ED161="Yes"),OFFSET('Hygiene Data'!$I$5,0,10*ROW('Hygiene Data'!I155)),NA())</f>
        <v>#N/A</v>
      </c>
      <c r="BP161" s="519" t="e">
        <f ca="1">+IF(AND(ISNUMBER(OFFSET('Hygiene Data'!$I$7,0,10*ROW('Hygiene Data'!I155))),'Data Summary'!EE161="Yes"),OFFSET('Hygiene Data'!$I$7,0,10*ROW('Hygiene Data'!I155)),NA())</f>
        <v>#N/A</v>
      </c>
      <c r="BQ161" s="519" t="e">
        <f ca="1">+IF(AND(ISNUMBER(OFFSET('Hygiene Data'!$I$9,0,10*ROW('Hygiene Data'!I155))),'Data Summary'!EF161="Yes"),OFFSET('Hygiene Data'!$I$9,0,10*ROW('Hygiene Data'!I155)),NA())</f>
        <v>#N/A</v>
      </c>
    </row>
    <row r="162" spans="1:69" x14ac:dyDescent="0.25">
      <c r="A162" s="515" t="e">
        <f ca="1">+RIGHT('Data Summary'!A162,LEN('Data Summary'!A162)-9)</f>
        <v>#VALUE!</v>
      </c>
      <c r="B162" s="489" t="str">
        <f ca="1">+IF(ISTEXT('Data Summary'!B162),'Data Summary'!B162,"")</f>
        <v/>
      </c>
      <c r="C162" s="516" t="e">
        <f ca="1">+VALUE('Data Summary'!C162)</f>
        <v>#VALUE!</v>
      </c>
      <c r="D162" s="517" t="e">
        <f ca="1">+IF(AND(ISNUMBER(OFFSET('Water Data'!$D$4,0,10*ROW('Water Data'!D156))),'Data Summary'!BS162="Yes"),100-OFFSET('Water Data'!$D$4,0,10*ROW('Water Data'!D156)),NA())</f>
        <v>#N/A</v>
      </c>
      <c r="E162" s="517" t="e">
        <f ca="1">+IF(AND(ISNUMBER(OFFSET('Water Data'!$D$6,0,10*ROW('Water Data'!D156))),'Data Summary'!BT162="Yes"),OFFSET('Water Data'!$D$6,0,10*ROW('Water Data'!D156)),NA())</f>
        <v>#N/A</v>
      </c>
      <c r="F162" s="517" t="e">
        <f ca="1">+IF(AND(ISNUMBER(OFFSET('Water Data'!$D$9,0,10*ROW('Water Data'!D156))),'Data Summary'!BU162="Yes"),OFFSET('Water Data'!$D$9,0,10*ROW('Water Data'!D156)),NA())</f>
        <v>#N/A</v>
      </c>
      <c r="G162" s="517" t="e">
        <f ca="1">+IF(AND(ISNUMBER(OFFSET('Water Data'!$E$4,0,10*ROW('Water Data'!E156))),'Data Summary'!BV162="Yes"),100-OFFSET('Water Data'!$E$4,0,10*ROW('Water Data'!E156)),NA())</f>
        <v>#N/A</v>
      </c>
      <c r="H162" s="517" t="e">
        <f ca="1">+IF(AND(ISNUMBER(OFFSET('Water Data'!$E$6,0,10*ROW('Water Data'!E156))),'Data Summary'!BW162="Yes"),OFFSET('Water Data'!$E$6,0,10*ROW('Water Data'!E156)),NA())</f>
        <v>#N/A</v>
      </c>
      <c r="I162" s="517" t="e">
        <f ca="1">+IF(AND(ISNUMBER(OFFSET('Water Data'!$E$9,0,10*ROW('Water Data'!E156))),'Data Summary'!BX162="Yes"),OFFSET('Water Data'!$E$9,0,10*ROW('Water Data'!E156)),NA())</f>
        <v>#N/A</v>
      </c>
      <c r="J162" s="517" t="e">
        <f ca="1">+IF(AND(ISNUMBER(OFFSET('Water Data'!$F$4,0,10*ROW('Water Data'!F156))),'Data Summary'!BY162="Yes"),100-OFFSET('Water Data'!$F$4,0,10*ROW('Water Data'!F156)),NA())</f>
        <v>#N/A</v>
      </c>
      <c r="K162" s="517" t="e">
        <f ca="1">+IF(AND(ISNUMBER(OFFSET('Water Data'!$F$6,0,10*ROW('Water Data'!F156))),'Data Summary'!BZ162="Yes"),OFFSET('Water Data'!$F$6,0,10*ROW('Water Data'!F156)),NA())</f>
        <v>#N/A</v>
      </c>
      <c r="L162" s="517" t="e">
        <f ca="1">+IF(AND(ISNUMBER(OFFSET('Water Data'!$F$9,0,10*ROW('Water Data'!F156))),'Data Summary'!CA162="Yes"),OFFSET('Water Data'!$F$9,0,10*ROW('Water Data'!F156)),NA())</f>
        <v>#N/A</v>
      </c>
      <c r="M162" s="517" t="e">
        <f ca="1">+IF(AND(ISNUMBER(OFFSET('Water Data'!$G$4,0,10*ROW('Water Data'!G156))),'Data Summary'!CB162="Yes"),100-OFFSET('Water Data'!$G$4,0,10*ROW('Water Data'!G156)),NA())</f>
        <v>#N/A</v>
      </c>
      <c r="N162" s="517" t="e">
        <f ca="1">+IF(AND(ISNUMBER(OFFSET('Water Data'!$G$6,0,10*ROW('Water Data'!G156))),'Data Summary'!CC162="Yes"),OFFSET('Water Data'!$G$6,0,10*ROW('Water Data'!G156)),NA())</f>
        <v>#N/A</v>
      </c>
      <c r="O162" s="517" t="e">
        <f ca="1">+IF(AND(ISNUMBER(OFFSET('Water Data'!$G$9,0,10*ROW('Water Data'!G156))),'Data Summary'!CD162="Yes"),OFFSET('Water Data'!$G$9,0,10*ROW('Water Data'!G156)),NA())</f>
        <v>#N/A</v>
      </c>
      <c r="P162" s="517" t="e">
        <f ca="1">+IF(AND(ISNUMBER(OFFSET('Water Data'!$H$4,0,10*ROW('Water Data'!H156))),'Data Summary'!CE162="Yes"),100-OFFSET('Water Data'!$H$4,0,10*ROW('Water Data'!H156)),NA())</f>
        <v>#N/A</v>
      </c>
      <c r="Q162" s="517" t="e">
        <f ca="1">+IF(AND(ISNUMBER(OFFSET('Water Data'!$H$6,0,10*ROW('Water Data'!H156))),'Data Summary'!CF162="Yes"),OFFSET('Water Data'!$H$6,0,10*ROW('Water Data'!H156)),NA())</f>
        <v>#N/A</v>
      </c>
      <c r="R162" s="517" t="e">
        <f ca="1">+IF(AND(ISNUMBER(OFFSET('Water Data'!$H$9,0,10*ROW('Water Data'!H156))),'Data Summary'!CG162="Yes"),OFFSET('Water Data'!$H$9,0,10*ROW('Water Data'!H156)),NA())</f>
        <v>#N/A</v>
      </c>
      <c r="S162" s="517" t="e">
        <f ca="1">+IF(AND(ISNUMBER(OFFSET('Water Data'!$I$4,0,10*ROW('Water Data'!I156))),'Data Summary'!CH162="Yes"),100-OFFSET('Water Data'!$I$4,0,10*ROW('Water Data'!I156)),NA())</f>
        <v>#N/A</v>
      </c>
      <c r="T162" s="517" t="e">
        <f ca="1">+IF(AND(ISNUMBER(OFFSET('Water Data'!$I$6,0,10*ROW('Water Data'!I156))),'Data Summary'!CI162="Yes"),OFFSET('Water Data'!$I$6,0,10*ROW('Water Data'!I156)),NA())</f>
        <v>#N/A</v>
      </c>
      <c r="U162" s="517" t="e">
        <f ca="1">+IF(AND(ISNUMBER(OFFSET('Water Data'!$I$9,0,10*ROW('Water Data'!I156))),'Data Summary'!CJ162="Yes"),OFFSET('Water Data'!$I$9,0,10*ROW('Water Data'!I156)),NA())</f>
        <v>#N/A</v>
      </c>
      <c r="V162" s="518" t="e">
        <f ca="1">+IF(AND(ISNUMBER(OFFSET('Sanitation Data'!$D$4,0,10*ROW('Sanitation Data'!D156))),'Data Summary'!CK162="Yes"),100-OFFSET('Sanitation Data'!$D$4,0,10*ROW('Sanitation Data'!D156)),NA())</f>
        <v>#N/A</v>
      </c>
      <c r="W162" s="518" t="e">
        <f ca="1">+IF(AND(ISNUMBER(OFFSET('Sanitation Data'!$D$6,0,10*ROW('Sanitation Data'!D156))),'Data Summary'!CL162="Yes"),OFFSET('Sanitation Data'!$D$6,0,10*ROW('Sanitation Data'!D156)),NA())</f>
        <v>#N/A</v>
      </c>
      <c r="X162" s="518" t="e">
        <f ca="1">+IF(AND(ISNUMBER(OFFSET('Sanitation Data'!$D$10,0,10*ROW('Sanitation Data'!D156))),'Data Summary'!CM162="Yes"),OFFSET('Sanitation Data'!$D$10,0,10*ROW('Sanitation Data'!D156)),NA())</f>
        <v>#N/A</v>
      </c>
      <c r="Y162" s="518" t="e">
        <f ca="1">+IF(AND(ISNUMBER(OFFSET('Sanitation Data'!$D$11,0,10*ROW('Sanitation Data'!D156))),'Data Summary'!CN162="Yes"),OFFSET('Sanitation Data'!$D$11,0,10*ROW('Sanitation Data'!D156)),NA())</f>
        <v>#N/A</v>
      </c>
      <c r="Z162" s="518" t="e">
        <f ca="1">+IF(AND(ISNUMBER(OFFSET('Sanitation Data'!$D$12,0,10*ROW('Sanitation Data'!D156))),'Data Summary'!CO162="Yes"),OFFSET('Sanitation Data'!$D$12,0,10*ROW('Sanitation Data'!D156)),NA())</f>
        <v>#N/A</v>
      </c>
      <c r="AA162" s="518" t="e">
        <f ca="1">+IF(AND(ISNUMBER(OFFSET('Sanitation Data'!$E$4,0,10*ROW('Sanitation Data'!E156))),'Data Summary'!CP162="Yes"),100-OFFSET('Sanitation Data'!$E$4,0,10*ROW('Sanitation Data'!E156)),NA())</f>
        <v>#N/A</v>
      </c>
      <c r="AB162" s="518" t="e">
        <f ca="1">+IF(AND(ISNUMBER(OFFSET('Sanitation Data'!$E$6,0,10*ROW('Sanitation Data'!E156))),'Data Summary'!CQ162="Yes"),OFFSET('Sanitation Data'!$E$6,0,10*ROW('Sanitation Data'!E156)),NA())</f>
        <v>#N/A</v>
      </c>
      <c r="AC162" s="518" t="e">
        <f ca="1">+IF(AND(ISNUMBER(OFFSET('Sanitation Data'!$E$10,0,10*ROW('Sanitation Data'!E156))),'Data Summary'!CR162="Yes"),OFFSET('Sanitation Data'!$E$10,0,10*ROW('Sanitation Data'!E156)),NA())</f>
        <v>#N/A</v>
      </c>
      <c r="AD162" s="518" t="e">
        <f ca="1">+IF(AND(ISNUMBER(OFFSET('Sanitation Data'!$E$11,0,10*ROW('Sanitation Data'!E156))),'Data Summary'!CS162="Yes"),OFFSET('Sanitation Data'!$E$11,0,10*ROW('Sanitation Data'!E156)),NA())</f>
        <v>#N/A</v>
      </c>
      <c r="AE162" s="518" t="e">
        <f ca="1">+IF(AND(ISNUMBER(OFFSET('Sanitation Data'!$E$12,0,10*ROW('Sanitation Data'!E156))),'Data Summary'!CT162="Yes"),OFFSET('Sanitation Data'!$E$12,0,10*ROW('Sanitation Data'!E156)),NA())</f>
        <v>#N/A</v>
      </c>
      <c r="AF162" s="518" t="e">
        <f ca="1">+IF(AND(ISNUMBER(OFFSET('Sanitation Data'!$F$4,0,10*ROW('Sanitation Data'!F156))),'Data Summary'!CU162="Yes"),100-OFFSET('Sanitation Data'!$F$4,0,10*ROW('Sanitation Data'!F156)),NA())</f>
        <v>#N/A</v>
      </c>
      <c r="AG162" s="518" t="e">
        <f ca="1">+IF(AND(ISNUMBER(OFFSET('Sanitation Data'!$F$6,0,10*ROW('Sanitation Data'!F156))),'Data Summary'!CV162="Yes"),OFFSET('Sanitation Data'!$F$6,0,10*ROW('Sanitation Data'!F156)),NA())</f>
        <v>#N/A</v>
      </c>
      <c r="AH162" s="518" t="e">
        <f ca="1">+IF(AND(ISNUMBER(OFFSET('Sanitation Data'!$F$10,0,10*ROW('Sanitation Data'!F156))),'Data Summary'!CW162="Yes"),OFFSET('Sanitation Data'!$F$10,0,10*ROW('Sanitation Data'!F156)),NA())</f>
        <v>#N/A</v>
      </c>
      <c r="AI162" s="518" t="e">
        <f ca="1">+IF(AND(ISNUMBER(OFFSET('Sanitation Data'!$F$11,0,10*ROW('Sanitation Data'!F156))),'Data Summary'!CX162="Yes"),OFFSET('Sanitation Data'!$F$11,0,10*ROW('Sanitation Data'!F156)),NA())</f>
        <v>#N/A</v>
      </c>
      <c r="AJ162" s="518" t="e">
        <f ca="1">+IF(AND(ISNUMBER(OFFSET('Sanitation Data'!$F$12,0,10*ROW('Sanitation Data'!F156))),'Data Summary'!CY162="Yes"),OFFSET('Sanitation Data'!$F$12,0,10*ROW('Sanitation Data'!F156)),NA())</f>
        <v>#N/A</v>
      </c>
      <c r="AK162" s="518" t="e">
        <f ca="1">+IF(AND(ISNUMBER(OFFSET('Sanitation Data'!$G$4,0,10*ROW('Sanitation Data'!G156))),'Data Summary'!CZ162="Yes"),100-OFFSET('Sanitation Data'!$G$4,0,10*ROW('Sanitation Data'!G156)),NA())</f>
        <v>#N/A</v>
      </c>
      <c r="AL162" s="518" t="e">
        <f ca="1">+IF(AND(ISNUMBER(OFFSET('Sanitation Data'!$G$6,0,10*ROW('Sanitation Data'!G156))),'Data Summary'!DA162="Yes"),OFFSET('Sanitation Data'!$G$6,0,10*ROW('Sanitation Data'!G156)),NA())</f>
        <v>#N/A</v>
      </c>
      <c r="AM162" s="518" t="e">
        <f ca="1">+IF(AND(ISNUMBER(OFFSET('Sanitation Data'!$G$10,0,10*ROW('Sanitation Data'!G156))),'Data Summary'!DB162="Yes"),OFFSET('Sanitation Data'!$G$10,0,10*ROW('Sanitation Data'!G156)),NA())</f>
        <v>#N/A</v>
      </c>
      <c r="AN162" s="518" t="e">
        <f ca="1">+IF(AND(ISNUMBER(OFFSET('Sanitation Data'!$G$11,0,10*ROW('Sanitation Data'!G156))),'Data Summary'!DC162="Yes"),OFFSET('Sanitation Data'!$G$11,0,10*ROW('Sanitation Data'!G156)),NA())</f>
        <v>#N/A</v>
      </c>
      <c r="AO162" s="518" t="e">
        <f ca="1">+IF(AND(ISNUMBER(OFFSET('Sanitation Data'!$G$12,0,10*ROW('Sanitation Data'!G156))),'Data Summary'!DD162="Yes"),OFFSET('Sanitation Data'!$G$12,0,10*ROW('Sanitation Data'!G156)),NA())</f>
        <v>#N/A</v>
      </c>
      <c r="AP162" s="518" t="e">
        <f ca="1">+IF(AND(ISNUMBER(OFFSET('Sanitation Data'!$H$4,0,10*ROW('Sanitation Data'!H156))),'Data Summary'!DE162="Yes"),100-OFFSET('Sanitation Data'!$H$4,0,10*ROW('Sanitation Data'!H156)),NA())</f>
        <v>#N/A</v>
      </c>
      <c r="AQ162" s="518" t="e">
        <f ca="1">+IF(AND(ISNUMBER(OFFSET('Sanitation Data'!$H$6,0,10*ROW('Sanitation Data'!H156))),'Data Summary'!DF162="Yes"),OFFSET('Sanitation Data'!$H$6,0,10*ROW('Sanitation Data'!H156)),NA())</f>
        <v>#N/A</v>
      </c>
      <c r="AR162" s="518" t="e">
        <f ca="1">+IF(AND(ISNUMBER(OFFSET('Sanitation Data'!$H$10,0,10*ROW('Sanitation Data'!H156))),'Data Summary'!DG162="Yes"),OFFSET('Sanitation Data'!$H$10,0,10*ROW('Sanitation Data'!H156)),NA())</f>
        <v>#N/A</v>
      </c>
      <c r="AS162" s="518" t="e">
        <f ca="1">+IF(AND(ISNUMBER(OFFSET('Sanitation Data'!$H$11,0,10*ROW('Sanitation Data'!H156))),'Data Summary'!DH162="Yes"),OFFSET('Sanitation Data'!$H$11,0,10*ROW('Sanitation Data'!H156)),NA())</f>
        <v>#N/A</v>
      </c>
      <c r="AT162" s="518" t="e">
        <f ca="1">+IF(AND(ISNUMBER(OFFSET('Sanitation Data'!$H$12,0,10*ROW('Sanitation Data'!H156))),'Data Summary'!DI162="Yes"),OFFSET('Sanitation Data'!$H$12,0,10*ROW('Sanitation Data'!H156)),NA())</f>
        <v>#N/A</v>
      </c>
      <c r="AU162" s="518" t="e">
        <f ca="1">+IF(AND(ISNUMBER(OFFSET('Sanitation Data'!$I$4,0,10*ROW('Sanitation Data'!I156))),'Data Summary'!DJ162="Yes"),100-OFFSET('Sanitation Data'!$I$4,0,10*ROW('Sanitation Data'!I156)),NA())</f>
        <v>#N/A</v>
      </c>
      <c r="AV162" s="518" t="e">
        <f ca="1">+IF(AND(ISNUMBER(OFFSET('Sanitation Data'!$I$6,0,10*ROW('Sanitation Data'!I156))),'Data Summary'!DK162="Yes"),OFFSET('Sanitation Data'!$I$6,0,10*ROW('Sanitation Data'!I156)),NA())</f>
        <v>#N/A</v>
      </c>
      <c r="AW162" s="518" t="e">
        <f ca="1">+IF(AND(ISNUMBER(OFFSET('Sanitation Data'!$I$10,0,10*ROW('Sanitation Data'!I156))),'Data Summary'!DL162="Yes"),OFFSET('Sanitation Data'!$I$10,0,10*ROW('Sanitation Data'!I156)),NA())</f>
        <v>#N/A</v>
      </c>
      <c r="AX162" s="518" t="e">
        <f ca="1">+IF(AND(ISNUMBER(OFFSET('Sanitation Data'!$I$11,0,10*ROW('Sanitation Data'!I156))),'Data Summary'!DM162="Yes"),OFFSET('Sanitation Data'!$I$11,0,10*ROW('Sanitation Data'!I156)),NA())</f>
        <v>#N/A</v>
      </c>
      <c r="AY162" s="518" t="e">
        <f ca="1">+IF(AND(ISNUMBER(OFFSET('Sanitation Data'!$I$12,0,10*ROW('Sanitation Data'!I156))),'Data Summary'!DN162="Yes"),OFFSET('Sanitation Data'!$I$12,0,10*ROW('Sanitation Data'!I156)),NA())</f>
        <v>#N/A</v>
      </c>
      <c r="AZ162" s="519" t="e">
        <f ca="1">+IF(AND(ISNUMBER(OFFSET('Hygiene Data'!$D$5,0,10*ROW('Hygiene Data'!D156))),'Data Summary'!DO162="Yes"),OFFSET('Hygiene Data'!$D$5,0,10*ROW('Hygiene Data'!D156)),NA())</f>
        <v>#N/A</v>
      </c>
      <c r="BA162" s="519" t="e">
        <f ca="1">+IF(AND(ISNUMBER(OFFSET('Hygiene Data'!$D$7,0,10*ROW('Hygiene Data'!D156))),'Data Summary'!DP162="Yes"),OFFSET('Hygiene Data'!$D$7,0,10*ROW('Hygiene Data'!D156)),NA())</f>
        <v>#N/A</v>
      </c>
      <c r="BB162" s="519" t="e">
        <f ca="1">+IF(AND(ISNUMBER(OFFSET('Hygiene Data'!$D$9,0,10*ROW('Hygiene Data'!D156))),'Data Summary'!DQ162="Yes"),OFFSET('Hygiene Data'!$D$9,0,10*ROW('Hygiene Data'!D156)),NA())</f>
        <v>#N/A</v>
      </c>
      <c r="BC162" s="519" t="e">
        <f ca="1">+IF(AND(ISNUMBER(OFFSET('Hygiene Data'!$E$5,0,10*ROW('Hygiene Data'!E156))),'Data Summary'!DR162="Yes"),OFFSET('Hygiene Data'!$E$5,0,10*ROW('Hygiene Data'!E156)),NA())</f>
        <v>#N/A</v>
      </c>
      <c r="BD162" s="519" t="e">
        <f ca="1">+IF(AND(ISNUMBER(OFFSET('Hygiene Data'!$E$7,0,10*ROW('Hygiene Data'!E156))),'Data Summary'!DS162="Yes"),OFFSET('Hygiene Data'!$E$7,0,10*ROW('Hygiene Data'!E156)),NA())</f>
        <v>#N/A</v>
      </c>
      <c r="BE162" s="519" t="e">
        <f ca="1">+IF(AND(ISNUMBER(OFFSET('Hygiene Data'!$E$9,0,10*ROW('Hygiene Data'!E156))),'Data Summary'!DT162="Yes"),OFFSET('Hygiene Data'!$E$9,0,10*ROW('Hygiene Data'!E156)),NA())</f>
        <v>#N/A</v>
      </c>
      <c r="BF162" s="519" t="e">
        <f ca="1">+IF(AND(ISNUMBER(OFFSET('Hygiene Data'!$F$5,0,10*ROW('Hygiene Data'!F156))),'Data Summary'!DU162="Yes"),OFFSET('Hygiene Data'!$F$5,0,10*ROW('Hygiene Data'!F156)),NA())</f>
        <v>#N/A</v>
      </c>
      <c r="BG162" s="519" t="e">
        <f ca="1">+IF(AND(ISNUMBER(OFFSET('Hygiene Data'!$F$7,0,10*ROW('Hygiene Data'!F156))),'Data Summary'!DV162="Yes"),OFFSET('Hygiene Data'!$F$7,0,10*ROW('Hygiene Data'!F156)),NA())</f>
        <v>#N/A</v>
      </c>
      <c r="BH162" s="519" t="e">
        <f ca="1">+IF(AND(ISNUMBER(OFFSET('Hygiene Data'!$F$9,0,10*ROW('Hygiene Data'!F156))),'Data Summary'!DW162="Yes"),OFFSET('Hygiene Data'!$F$9,0,10*ROW('Hygiene Data'!F156)),NA())</f>
        <v>#N/A</v>
      </c>
      <c r="BI162" s="519" t="e">
        <f ca="1">+IF(AND(ISNUMBER(OFFSET('Hygiene Data'!$G$5,0,10*ROW('Hygiene Data'!G156))),'Data Summary'!DX162="Yes"),OFFSET('Hygiene Data'!$G$5,0,10*ROW('Hygiene Data'!G156)),NA())</f>
        <v>#N/A</v>
      </c>
      <c r="BJ162" s="519" t="e">
        <f ca="1">+IF(AND(ISNUMBER(OFFSET('Hygiene Data'!$G$7,0,10*ROW('Hygiene Data'!G156))),'Data Summary'!DY162="Yes"),OFFSET('Hygiene Data'!$G$7,0,10*ROW('Hygiene Data'!G156)),NA())</f>
        <v>#N/A</v>
      </c>
      <c r="BK162" s="519" t="e">
        <f ca="1">+IF(AND(ISNUMBER(OFFSET('Hygiene Data'!$G$9,0,10*ROW('Hygiene Data'!G156))),'Data Summary'!DZ162="Yes"),OFFSET('Hygiene Data'!$G$9,0,10*ROW('Hygiene Data'!G156)),NA())</f>
        <v>#N/A</v>
      </c>
      <c r="BL162" s="519" t="e">
        <f ca="1">+IF(AND(ISNUMBER(OFFSET('Hygiene Data'!$H$5,0,10*ROW('Hygiene Data'!H156))),'Data Summary'!EA162="Yes"),OFFSET('Hygiene Data'!$H$5,0,10*ROW('Hygiene Data'!H156)),NA())</f>
        <v>#N/A</v>
      </c>
      <c r="BM162" s="519" t="e">
        <f ca="1">+IF(AND(ISNUMBER(OFFSET('Hygiene Data'!$H$7,0,10*ROW('Hygiene Data'!H156))),'Data Summary'!EB162="Yes"),OFFSET('Hygiene Data'!$H$7,0,10*ROW('Hygiene Data'!H156)),NA())</f>
        <v>#N/A</v>
      </c>
      <c r="BN162" s="519" t="e">
        <f ca="1">+IF(AND(ISNUMBER(OFFSET('Hygiene Data'!$H$9,0,10*ROW('Hygiene Data'!H156))),'Data Summary'!EC162="Yes"),OFFSET('Hygiene Data'!$H$9,0,10*ROW('Hygiene Data'!H156)),NA())</f>
        <v>#N/A</v>
      </c>
      <c r="BO162" s="519" t="e">
        <f ca="1">+IF(AND(ISNUMBER(OFFSET('Hygiene Data'!$I$5,0,10*ROW('Hygiene Data'!I156))),'Data Summary'!ED162="Yes"),OFFSET('Hygiene Data'!$I$5,0,10*ROW('Hygiene Data'!I156)),NA())</f>
        <v>#N/A</v>
      </c>
      <c r="BP162" s="519" t="e">
        <f ca="1">+IF(AND(ISNUMBER(OFFSET('Hygiene Data'!$I$7,0,10*ROW('Hygiene Data'!I156))),'Data Summary'!EE162="Yes"),OFFSET('Hygiene Data'!$I$7,0,10*ROW('Hygiene Data'!I156)),NA())</f>
        <v>#N/A</v>
      </c>
      <c r="BQ162" s="519" t="e">
        <f ca="1">+IF(AND(ISNUMBER(OFFSET('Hygiene Data'!$I$9,0,10*ROW('Hygiene Data'!I156))),'Data Summary'!EF162="Yes"),OFFSET('Hygiene Data'!$I$9,0,10*ROW('Hygiene Data'!I156)),NA())</f>
        <v>#N/A</v>
      </c>
    </row>
    <row r="163" spans="1:69" x14ac:dyDescent="0.25">
      <c r="A163" s="515" t="e">
        <f ca="1">+RIGHT('Data Summary'!A163,LEN('Data Summary'!A163)-9)</f>
        <v>#VALUE!</v>
      </c>
      <c r="B163" s="489" t="str">
        <f ca="1">+IF(ISTEXT('Data Summary'!B163),'Data Summary'!B163,"")</f>
        <v/>
      </c>
      <c r="C163" s="516" t="e">
        <f ca="1">+VALUE('Data Summary'!C163)</f>
        <v>#VALUE!</v>
      </c>
      <c r="D163" s="517" t="e">
        <f ca="1">+IF(AND(ISNUMBER(OFFSET('Water Data'!$D$4,0,10*ROW('Water Data'!D157))),'Data Summary'!BS163="Yes"),100-OFFSET('Water Data'!$D$4,0,10*ROW('Water Data'!D157)),NA())</f>
        <v>#N/A</v>
      </c>
      <c r="E163" s="517" t="e">
        <f ca="1">+IF(AND(ISNUMBER(OFFSET('Water Data'!$D$6,0,10*ROW('Water Data'!D157))),'Data Summary'!BT163="Yes"),OFFSET('Water Data'!$D$6,0,10*ROW('Water Data'!D157)),NA())</f>
        <v>#N/A</v>
      </c>
      <c r="F163" s="517" t="e">
        <f ca="1">+IF(AND(ISNUMBER(OFFSET('Water Data'!$D$9,0,10*ROW('Water Data'!D157))),'Data Summary'!BU163="Yes"),OFFSET('Water Data'!$D$9,0,10*ROW('Water Data'!D157)),NA())</f>
        <v>#N/A</v>
      </c>
      <c r="G163" s="517" t="e">
        <f ca="1">+IF(AND(ISNUMBER(OFFSET('Water Data'!$E$4,0,10*ROW('Water Data'!E157))),'Data Summary'!BV163="Yes"),100-OFFSET('Water Data'!$E$4,0,10*ROW('Water Data'!E157)),NA())</f>
        <v>#N/A</v>
      </c>
      <c r="H163" s="517" t="e">
        <f ca="1">+IF(AND(ISNUMBER(OFFSET('Water Data'!$E$6,0,10*ROW('Water Data'!E157))),'Data Summary'!BW163="Yes"),OFFSET('Water Data'!$E$6,0,10*ROW('Water Data'!E157)),NA())</f>
        <v>#N/A</v>
      </c>
      <c r="I163" s="517" t="e">
        <f ca="1">+IF(AND(ISNUMBER(OFFSET('Water Data'!$E$9,0,10*ROW('Water Data'!E157))),'Data Summary'!BX163="Yes"),OFFSET('Water Data'!$E$9,0,10*ROW('Water Data'!E157)),NA())</f>
        <v>#N/A</v>
      </c>
      <c r="J163" s="517" t="e">
        <f ca="1">+IF(AND(ISNUMBER(OFFSET('Water Data'!$F$4,0,10*ROW('Water Data'!F157))),'Data Summary'!BY163="Yes"),100-OFFSET('Water Data'!$F$4,0,10*ROW('Water Data'!F157)),NA())</f>
        <v>#N/A</v>
      </c>
      <c r="K163" s="517" t="e">
        <f ca="1">+IF(AND(ISNUMBER(OFFSET('Water Data'!$F$6,0,10*ROW('Water Data'!F157))),'Data Summary'!BZ163="Yes"),OFFSET('Water Data'!$F$6,0,10*ROW('Water Data'!F157)),NA())</f>
        <v>#N/A</v>
      </c>
      <c r="L163" s="517" t="e">
        <f ca="1">+IF(AND(ISNUMBER(OFFSET('Water Data'!$F$9,0,10*ROW('Water Data'!F157))),'Data Summary'!CA163="Yes"),OFFSET('Water Data'!$F$9,0,10*ROW('Water Data'!F157)),NA())</f>
        <v>#N/A</v>
      </c>
      <c r="M163" s="517" t="e">
        <f ca="1">+IF(AND(ISNUMBER(OFFSET('Water Data'!$G$4,0,10*ROW('Water Data'!G157))),'Data Summary'!CB163="Yes"),100-OFFSET('Water Data'!$G$4,0,10*ROW('Water Data'!G157)),NA())</f>
        <v>#N/A</v>
      </c>
      <c r="N163" s="517" t="e">
        <f ca="1">+IF(AND(ISNUMBER(OFFSET('Water Data'!$G$6,0,10*ROW('Water Data'!G157))),'Data Summary'!CC163="Yes"),OFFSET('Water Data'!$G$6,0,10*ROW('Water Data'!G157)),NA())</f>
        <v>#N/A</v>
      </c>
      <c r="O163" s="517" t="e">
        <f ca="1">+IF(AND(ISNUMBER(OFFSET('Water Data'!$G$9,0,10*ROW('Water Data'!G157))),'Data Summary'!CD163="Yes"),OFFSET('Water Data'!$G$9,0,10*ROW('Water Data'!G157)),NA())</f>
        <v>#N/A</v>
      </c>
      <c r="P163" s="517" t="e">
        <f ca="1">+IF(AND(ISNUMBER(OFFSET('Water Data'!$H$4,0,10*ROW('Water Data'!H157))),'Data Summary'!CE163="Yes"),100-OFFSET('Water Data'!$H$4,0,10*ROW('Water Data'!H157)),NA())</f>
        <v>#N/A</v>
      </c>
      <c r="Q163" s="517" t="e">
        <f ca="1">+IF(AND(ISNUMBER(OFFSET('Water Data'!$H$6,0,10*ROW('Water Data'!H157))),'Data Summary'!CF163="Yes"),OFFSET('Water Data'!$H$6,0,10*ROW('Water Data'!H157)),NA())</f>
        <v>#N/A</v>
      </c>
      <c r="R163" s="517" t="e">
        <f ca="1">+IF(AND(ISNUMBER(OFFSET('Water Data'!$H$9,0,10*ROW('Water Data'!H157))),'Data Summary'!CG163="Yes"),OFFSET('Water Data'!$H$9,0,10*ROW('Water Data'!H157)),NA())</f>
        <v>#N/A</v>
      </c>
      <c r="S163" s="517" t="e">
        <f ca="1">+IF(AND(ISNUMBER(OFFSET('Water Data'!$I$4,0,10*ROW('Water Data'!I157))),'Data Summary'!CH163="Yes"),100-OFFSET('Water Data'!$I$4,0,10*ROW('Water Data'!I157)),NA())</f>
        <v>#N/A</v>
      </c>
      <c r="T163" s="517" t="e">
        <f ca="1">+IF(AND(ISNUMBER(OFFSET('Water Data'!$I$6,0,10*ROW('Water Data'!I157))),'Data Summary'!CI163="Yes"),OFFSET('Water Data'!$I$6,0,10*ROW('Water Data'!I157)),NA())</f>
        <v>#N/A</v>
      </c>
      <c r="U163" s="517" t="e">
        <f ca="1">+IF(AND(ISNUMBER(OFFSET('Water Data'!$I$9,0,10*ROW('Water Data'!I157))),'Data Summary'!CJ163="Yes"),OFFSET('Water Data'!$I$9,0,10*ROW('Water Data'!I157)),NA())</f>
        <v>#N/A</v>
      </c>
      <c r="V163" s="518" t="e">
        <f ca="1">+IF(AND(ISNUMBER(OFFSET('Sanitation Data'!$D$4,0,10*ROW('Sanitation Data'!D157))),'Data Summary'!CK163="Yes"),100-OFFSET('Sanitation Data'!$D$4,0,10*ROW('Sanitation Data'!D157)),NA())</f>
        <v>#N/A</v>
      </c>
      <c r="W163" s="518" t="e">
        <f ca="1">+IF(AND(ISNUMBER(OFFSET('Sanitation Data'!$D$6,0,10*ROW('Sanitation Data'!D157))),'Data Summary'!CL163="Yes"),OFFSET('Sanitation Data'!$D$6,0,10*ROW('Sanitation Data'!D157)),NA())</f>
        <v>#N/A</v>
      </c>
      <c r="X163" s="518" t="e">
        <f ca="1">+IF(AND(ISNUMBER(OFFSET('Sanitation Data'!$D$10,0,10*ROW('Sanitation Data'!D157))),'Data Summary'!CM163="Yes"),OFFSET('Sanitation Data'!$D$10,0,10*ROW('Sanitation Data'!D157)),NA())</f>
        <v>#N/A</v>
      </c>
      <c r="Y163" s="518" t="e">
        <f ca="1">+IF(AND(ISNUMBER(OFFSET('Sanitation Data'!$D$11,0,10*ROW('Sanitation Data'!D157))),'Data Summary'!CN163="Yes"),OFFSET('Sanitation Data'!$D$11,0,10*ROW('Sanitation Data'!D157)),NA())</f>
        <v>#N/A</v>
      </c>
      <c r="Z163" s="518" t="e">
        <f ca="1">+IF(AND(ISNUMBER(OFFSET('Sanitation Data'!$D$12,0,10*ROW('Sanitation Data'!D157))),'Data Summary'!CO163="Yes"),OFFSET('Sanitation Data'!$D$12,0,10*ROW('Sanitation Data'!D157)),NA())</f>
        <v>#N/A</v>
      </c>
      <c r="AA163" s="518" t="e">
        <f ca="1">+IF(AND(ISNUMBER(OFFSET('Sanitation Data'!$E$4,0,10*ROW('Sanitation Data'!E157))),'Data Summary'!CP163="Yes"),100-OFFSET('Sanitation Data'!$E$4,0,10*ROW('Sanitation Data'!E157)),NA())</f>
        <v>#N/A</v>
      </c>
      <c r="AB163" s="518" t="e">
        <f ca="1">+IF(AND(ISNUMBER(OFFSET('Sanitation Data'!$E$6,0,10*ROW('Sanitation Data'!E157))),'Data Summary'!CQ163="Yes"),OFFSET('Sanitation Data'!$E$6,0,10*ROW('Sanitation Data'!E157)),NA())</f>
        <v>#N/A</v>
      </c>
      <c r="AC163" s="518" t="e">
        <f ca="1">+IF(AND(ISNUMBER(OFFSET('Sanitation Data'!$E$10,0,10*ROW('Sanitation Data'!E157))),'Data Summary'!CR163="Yes"),OFFSET('Sanitation Data'!$E$10,0,10*ROW('Sanitation Data'!E157)),NA())</f>
        <v>#N/A</v>
      </c>
      <c r="AD163" s="518" t="e">
        <f ca="1">+IF(AND(ISNUMBER(OFFSET('Sanitation Data'!$E$11,0,10*ROW('Sanitation Data'!E157))),'Data Summary'!CS163="Yes"),OFFSET('Sanitation Data'!$E$11,0,10*ROW('Sanitation Data'!E157)),NA())</f>
        <v>#N/A</v>
      </c>
      <c r="AE163" s="518" t="e">
        <f ca="1">+IF(AND(ISNUMBER(OFFSET('Sanitation Data'!$E$12,0,10*ROW('Sanitation Data'!E157))),'Data Summary'!CT163="Yes"),OFFSET('Sanitation Data'!$E$12,0,10*ROW('Sanitation Data'!E157)),NA())</f>
        <v>#N/A</v>
      </c>
      <c r="AF163" s="518" t="e">
        <f ca="1">+IF(AND(ISNUMBER(OFFSET('Sanitation Data'!$F$4,0,10*ROW('Sanitation Data'!F157))),'Data Summary'!CU163="Yes"),100-OFFSET('Sanitation Data'!$F$4,0,10*ROW('Sanitation Data'!F157)),NA())</f>
        <v>#N/A</v>
      </c>
      <c r="AG163" s="518" t="e">
        <f ca="1">+IF(AND(ISNUMBER(OFFSET('Sanitation Data'!$F$6,0,10*ROW('Sanitation Data'!F157))),'Data Summary'!CV163="Yes"),OFFSET('Sanitation Data'!$F$6,0,10*ROW('Sanitation Data'!F157)),NA())</f>
        <v>#N/A</v>
      </c>
      <c r="AH163" s="518" t="e">
        <f ca="1">+IF(AND(ISNUMBER(OFFSET('Sanitation Data'!$F$10,0,10*ROW('Sanitation Data'!F157))),'Data Summary'!CW163="Yes"),OFFSET('Sanitation Data'!$F$10,0,10*ROW('Sanitation Data'!F157)),NA())</f>
        <v>#N/A</v>
      </c>
      <c r="AI163" s="518" t="e">
        <f ca="1">+IF(AND(ISNUMBER(OFFSET('Sanitation Data'!$F$11,0,10*ROW('Sanitation Data'!F157))),'Data Summary'!CX163="Yes"),OFFSET('Sanitation Data'!$F$11,0,10*ROW('Sanitation Data'!F157)),NA())</f>
        <v>#N/A</v>
      </c>
      <c r="AJ163" s="518" t="e">
        <f ca="1">+IF(AND(ISNUMBER(OFFSET('Sanitation Data'!$F$12,0,10*ROW('Sanitation Data'!F157))),'Data Summary'!CY163="Yes"),OFFSET('Sanitation Data'!$F$12,0,10*ROW('Sanitation Data'!F157)),NA())</f>
        <v>#N/A</v>
      </c>
      <c r="AK163" s="518" t="e">
        <f ca="1">+IF(AND(ISNUMBER(OFFSET('Sanitation Data'!$G$4,0,10*ROW('Sanitation Data'!G157))),'Data Summary'!CZ163="Yes"),100-OFFSET('Sanitation Data'!$G$4,0,10*ROW('Sanitation Data'!G157)),NA())</f>
        <v>#N/A</v>
      </c>
      <c r="AL163" s="518" t="e">
        <f ca="1">+IF(AND(ISNUMBER(OFFSET('Sanitation Data'!$G$6,0,10*ROW('Sanitation Data'!G157))),'Data Summary'!DA163="Yes"),OFFSET('Sanitation Data'!$G$6,0,10*ROW('Sanitation Data'!G157)),NA())</f>
        <v>#N/A</v>
      </c>
      <c r="AM163" s="518" t="e">
        <f ca="1">+IF(AND(ISNUMBER(OFFSET('Sanitation Data'!$G$10,0,10*ROW('Sanitation Data'!G157))),'Data Summary'!DB163="Yes"),OFFSET('Sanitation Data'!$G$10,0,10*ROW('Sanitation Data'!G157)),NA())</f>
        <v>#N/A</v>
      </c>
      <c r="AN163" s="518" t="e">
        <f ca="1">+IF(AND(ISNUMBER(OFFSET('Sanitation Data'!$G$11,0,10*ROW('Sanitation Data'!G157))),'Data Summary'!DC163="Yes"),OFFSET('Sanitation Data'!$G$11,0,10*ROW('Sanitation Data'!G157)),NA())</f>
        <v>#N/A</v>
      </c>
      <c r="AO163" s="518" t="e">
        <f ca="1">+IF(AND(ISNUMBER(OFFSET('Sanitation Data'!$G$12,0,10*ROW('Sanitation Data'!G157))),'Data Summary'!DD163="Yes"),OFFSET('Sanitation Data'!$G$12,0,10*ROW('Sanitation Data'!G157)),NA())</f>
        <v>#N/A</v>
      </c>
      <c r="AP163" s="518" t="e">
        <f ca="1">+IF(AND(ISNUMBER(OFFSET('Sanitation Data'!$H$4,0,10*ROW('Sanitation Data'!H157))),'Data Summary'!DE163="Yes"),100-OFFSET('Sanitation Data'!$H$4,0,10*ROW('Sanitation Data'!H157)),NA())</f>
        <v>#N/A</v>
      </c>
      <c r="AQ163" s="518" t="e">
        <f ca="1">+IF(AND(ISNUMBER(OFFSET('Sanitation Data'!$H$6,0,10*ROW('Sanitation Data'!H157))),'Data Summary'!DF163="Yes"),OFFSET('Sanitation Data'!$H$6,0,10*ROW('Sanitation Data'!H157)),NA())</f>
        <v>#N/A</v>
      </c>
      <c r="AR163" s="518" t="e">
        <f ca="1">+IF(AND(ISNUMBER(OFFSET('Sanitation Data'!$H$10,0,10*ROW('Sanitation Data'!H157))),'Data Summary'!DG163="Yes"),OFFSET('Sanitation Data'!$H$10,0,10*ROW('Sanitation Data'!H157)),NA())</f>
        <v>#N/A</v>
      </c>
      <c r="AS163" s="518" t="e">
        <f ca="1">+IF(AND(ISNUMBER(OFFSET('Sanitation Data'!$H$11,0,10*ROW('Sanitation Data'!H157))),'Data Summary'!DH163="Yes"),OFFSET('Sanitation Data'!$H$11,0,10*ROW('Sanitation Data'!H157)),NA())</f>
        <v>#N/A</v>
      </c>
      <c r="AT163" s="518" t="e">
        <f ca="1">+IF(AND(ISNUMBER(OFFSET('Sanitation Data'!$H$12,0,10*ROW('Sanitation Data'!H157))),'Data Summary'!DI163="Yes"),OFFSET('Sanitation Data'!$H$12,0,10*ROW('Sanitation Data'!H157)),NA())</f>
        <v>#N/A</v>
      </c>
      <c r="AU163" s="518" t="e">
        <f ca="1">+IF(AND(ISNUMBER(OFFSET('Sanitation Data'!$I$4,0,10*ROW('Sanitation Data'!I157))),'Data Summary'!DJ163="Yes"),100-OFFSET('Sanitation Data'!$I$4,0,10*ROW('Sanitation Data'!I157)),NA())</f>
        <v>#N/A</v>
      </c>
      <c r="AV163" s="518" t="e">
        <f ca="1">+IF(AND(ISNUMBER(OFFSET('Sanitation Data'!$I$6,0,10*ROW('Sanitation Data'!I157))),'Data Summary'!DK163="Yes"),OFFSET('Sanitation Data'!$I$6,0,10*ROW('Sanitation Data'!I157)),NA())</f>
        <v>#N/A</v>
      </c>
      <c r="AW163" s="518" t="e">
        <f ca="1">+IF(AND(ISNUMBER(OFFSET('Sanitation Data'!$I$10,0,10*ROW('Sanitation Data'!I157))),'Data Summary'!DL163="Yes"),OFFSET('Sanitation Data'!$I$10,0,10*ROW('Sanitation Data'!I157)),NA())</f>
        <v>#N/A</v>
      </c>
      <c r="AX163" s="518" t="e">
        <f ca="1">+IF(AND(ISNUMBER(OFFSET('Sanitation Data'!$I$11,0,10*ROW('Sanitation Data'!I157))),'Data Summary'!DM163="Yes"),OFFSET('Sanitation Data'!$I$11,0,10*ROW('Sanitation Data'!I157)),NA())</f>
        <v>#N/A</v>
      </c>
      <c r="AY163" s="518" t="e">
        <f ca="1">+IF(AND(ISNUMBER(OFFSET('Sanitation Data'!$I$12,0,10*ROW('Sanitation Data'!I157))),'Data Summary'!DN163="Yes"),OFFSET('Sanitation Data'!$I$12,0,10*ROW('Sanitation Data'!I157)),NA())</f>
        <v>#N/A</v>
      </c>
      <c r="AZ163" s="519" t="e">
        <f ca="1">+IF(AND(ISNUMBER(OFFSET('Hygiene Data'!$D$5,0,10*ROW('Hygiene Data'!D157))),'Data Summary'!DO163="Yes"),OFFSET('Hygiene Data'!$D$5,0,10*ROW('Hygiene Data'!D157)),NA())</f>
        <v>#N/A</v>
      </c>
      <c r="BA163" s="519" t="e">
        <f ca="1">+IF(AND(ISNUMBER(OFFSET('Hygiene Data'!$D$7,0,10*ROW('Hygiene Data'!D157))),'Data Summary'!DP163="Yes"),OFFSET('Hygiene Data'!$D$7,0,10*ROW('Hygiene Data'!D157)),NA())</f>
        <v>#N/A</v>
      </c>
      <c r="BB163" s="519" t="e">
        <f ca="1">+IF(AND(ISNUMBER(OFFSET('Hygiene Data'!$D$9,0,10*ROW('Hygiene Data'!D157))),'Data Summary'!DQ163="Yes"),OFFSET('Hygiene Data'!$D$9,0,10*ROW('Hygiene Data'!D157)),NA())</f>
        <v>#N/A</v>
      </c>
      <c r="BC163" s="519" t="e">
        <f ca="1">+IF(AND(ISNUMBER(OFFSET('Hygiene Data'!$E$5,0,10*ROW('Hygiene Data'!E157))),'Data Summary'!DR163="Yes"),OFFSET('Hygiene Data'!$E$5,0,10*ROW('Hygiene Data'!E157)),NA())</f>
        <v>#N/A</v>
      </c>
      <c r="BD163" s="519" t="e">
        <f ca="1">+IF(AND(ISNUMBER(OFFSET('Hygiene Data'!$E$7,0,10*ROW('Hygiene Data'!E157))),'Data Summary'!DS163="Yes"),OFFSET('Hygiene Data'!$E$7,0,10*ROW('Hygiene Data'!E157)),NA())</f>
        <v>#N/A</v>
      </c>
      <c r="BE163" s="519" t="e">
        <f ca="1">+IF(AND(ISNUMBER(OFFSET('Hygiene Data'!$E$9,0,10*ROW('Hygiene Data'!E157))),'Data Summary'!DT163="Yes"),OFFSET('Hygiene Data'!$E$9,0,10*ROW('Hygiene Data'!E157)),NA())</f>
        <v>#N/A</v>
      </c>
      <c r="BF163" s="519" t="e">
        <f ca="1">+IF(AND(ISNUMBER(OFFSET('Hygiene Data'!$F$5,0,10*ROW('Hygiene Data'!F157))),'Data Summary'!DU163="Yes"),OFFSET('Hygiene Data'!$F$5,0,10*ROW('Hygiene Data'!F157)),NA())</f>
        <v>#N/A</v>
      </c>
      <c r="BG163" s="519" t="e">
        <f ca="1">+IF(AND(ISNUMBER(OFFSET('Hygiene Data'!$F$7,0,10*ROW('Hygiene Data'!F157))),'Data Summary'!DV163="Yes"),OFFSET('Hygiene Data'!$F$7,0,10*ROW('Hygiene Data'!F157)),NA())</f>
        <v>#N/A</v>
      </c>
      <c r="BH163" s="519" t="e">
        <f ca="1">+IF(AND(ISNUMBER(OFFSET('Hygiene Data'!$F$9,0,10*ROW('Hygiene Data'!F157))),'Data Summary'!DW163="Yes"),OFFSET('Hygiene Data'!$F$9,0,10*ROW('Hygiene Data'!F157)),NA())</f>
        <v>#N/A</v>
      </c>
      <c r="BI163" s="519" t="e">
        <f ca="1">+IF(AND(ISNUMBER(OFFSET('Hygiene Data'!$G$5,0,10*ROW('Hygiene Data'!G157))),'Data Summary'!DX163="Yes"),OFFSET('Hygiene Data'!$G$5,0,10*ROW('Hygiene Data'!G157)),NA())</f>
        <v>#N/A</v>
      </c>
      <c r="BJ163" s="519" t="e">
        <f ca="1">+IF(AND(ISNUMBER(OFFSET('Hygiene Data'!$G$7,0,10*ROW('Hygiene Data'!G157))),'Data Summary'!DY163="Yes"),OFFSET('Hygiene Data'!$G$7,0,10*ROW('Hygiene Data'!G157)),NA())</f>
        <v>#N/A</v>
      </c>
      <c r="BK163" s="519" t="e">
        <f ca="1">+IF(AND(ISNUMBER(OFFSET('Hygiene Data'!$G$9,0,10*ROW('Hygiene Data'!G157))),'Data Summary'!DZ163="Yes"),OFFSET('Hygiene Data'!$G$9,0,10*ROW('Hygiene Data'!G157)),NA())</f>
        <v>#N/A</v>
      </c>
      <c r="BL163" s="519" t="e">
        <f ca="1">+IF(AND(ISNUMBER(OFFSET('Hygiene Data'!$H$5,0,10*ROW('Hygiene Data'!H157))),'Data Summary'!EA163="Yes"),OFFSET('Hygiene Data'!$H$5,0,10*ROW('Hygiene Data'!H157)),NA())</f>
        <v>#N/A</v>
      </c>
      <c r="BM163" s="519" t="e">
        <f ca="1">+IF(AND(ISNUMBER(OFFSET('Hygiene Data'!$H$7,0,10*ROW('Hygiene Data'!H157))),'Data Summary'!EB163="Yes"),OFFSET('Hygiene Data'!$H$7,0,10*ROW('Hygiene Data'!H157)),NA())</f>
        <v>#N/A</v>
      </c>
      <c r="BN163" s="519" t="e">
        <f ca="1">+IF(AND(ISNUMBER(OFFSET('Hygiene Data'!$H$9,0,10*ROW('Hygiene Data'!H157))),'Data Summary'!EC163="Yes"),OFFSET('Hygiene Data'!$H$9,0,10*ROW('Hygiene Data'!H157)),NA())</f>
        <v>#N/A</v>
      </c>
      <c r="BO163" s="519" t="e">
        <f ca="1">+IF(AND(ISNUMBER(OFFSET('Hygiene Data'!$I$5,0,10*ROW('Hygiene Data'!I157))),'Data Summary'!ED163="Yes"),OFFSET('Hygiene Data'!$I$5,0,10*ROW('Hygiene Data'!I157)),NA())</f>
        <v>#N/A</v>
      </c>
      <c r="BP163" s="519" t="e">
        <f ca="1">+IF(AND(ISNUMBER(OFFSET('Hygiene Data'!$I$7,0,10*ROW('Hygiene Data'!I157))),'Data Summary'!EE163="Yes"),OFFSET('Hygiene Data'!$I$7,0,10*ROW('Hygiene Data'!I157)),NA())</f>
        <v>#N/A</v>
      </c>
      <c r="BQ163" s="519" t="e">
        <f ca="1">+IF(AND(ISNUMBER(OFFSET('Hygiene Data'!$I$9,0,10*ROW('Hygiene Data'!I157))),'Data Summary'!EF163="Yes"),OFFSET('Hygiene Data'!$I$9,0,10*ROW('Hygiene Data'!I157)),NA())</f>
        <v>#N/A</v>
      </c>
    </row>
    <row r="164" spans="1:69" x14ac:dyDescent="0.25">
      <c r="A164" s="515" t="e">
        <f ca="1">+RIGHT('Data Summary'!A164,LEN('Data Summary'!A164)-9)</f>
        <v>#VALUE!</v>
      </c>
      <c r="B164" s="489" t="str">
        <f ca="1">+IF(ISTEXT('Data Summary'!B164),'Data Summary'!B164,"")</f>
        <v/>
      </c>
      <c r="C164" s="516" t="e">
        <f ca="1">+VALUE('Data Summary'!C164)</f>
        <v>#VALUE!</v>
      </c>
      <c r="D164" s="517" t="e">
        <f ca="1">+IF(AND(ISNUMBER(OFFSET('Water Data'!$D$4,0,10*ROW('Water Data'!D158))),'Data Summary'!BS164="Yes"),100-OFFSET('Water Data'!$D$4,0,10*ROW('Water Data'!D158)),NA())</f>
        <v>#N/A</v>
      </c>
      <c r="E164" s="517" t="e">
        <f ca="1">+IF(AND(ISNUMBER(OFFSET('Water Data'!$D$6,0,10*ROW('Water Data'!D158))),'Data Summary'!BT164="Yes"),OFFSET('Water Data'!$D$6,0,10*ROW('Water Data'!D158)),NA())</f>
        <v>#N/A</v>
      </c>
      <c r="F164" s="517" t="e">
        <f ca="1">+IF(AND(ISNUMBER(OFFSET('Water Data'!$D$9,0,10*ROW('Water Data'!D158))),'Data Summary'!BU164="Yes"),OFFSET('Water Data'!$D$9,0,10*ROW('Water Data'!D158)),NA())</f>
        <v>#N/A</v>
      </c>
      <c r="G164" s="517" t="e">
        <f ca="1">+IF(AND(ISNUMBER(OFFSET('Water Data'!$E$4,0,10*ROW('Water Data'!E158))),'Data Summary'!BV164="Yes"),100-OFFSET('Water Data'!$E$4,0,10*ROW('Water Data'!E158)),NA())</f>
        <v>#N/A</v>
      </c>
      <c r="H164" s="517" t="e">
        <f ca="1">+IF(AND(ISNUMBER(OFFSET('Water Data'!$E$6,0,10*ROW('Water Data'!E158))),'Data Summary'!BW164="Yes"),OFFSET('Water Data'!$E$6,0,10*ROW('Water Data'!E158)),NA())</f>
        <v>#N/A</v>
      </c>
      <c r="I164" s="517" t="e">
        <f ca="1">+IF(AND(ISNUMBER(OFFSET('Water Data'!$E$9,0,10*ROW('Water Data'!E158))),'Data Summary'!BX164="Yes"),OFFSET('Water Data'!$E$9,0,10*ROW('Water Data'!E158)),NA())</f>
        <v>#N/A</v>
      </c>
      <c r="J164" s="517" t="e">
        <f ca="1">+IF(AND(ISNUMBER(OFFSET('Water Data'!$F$4,0,10*ROW('Water Data'!F158))),'Data Summary'!BY164="Yes"),100-OFFSET('Water Data'!$F$4,0,10*ROW('Water Data'!F158)),NA())</f>
        <v>#N/A</v>
      </c>
      <c r="K164" s="517" t="e">
        <f ca="1">+IF(AND(ISNUMBER(OFFSET('Water Data'!$F$6,0,10*ROW('Water Data'!F158))),'Data Summary'!BZ164="Yes"),OFFSET('Water Data'!$F$6,0,10*ROW('Water Data'!F158)),NA())</f>
        <v>#N/A</v>
      </c>
      <c r="L164" s="517" t="e">
        <f ca="1">+IF(AND(ISNUMBER(OFFSET('Water Data'!$F$9,0,10*ROW('Water Data'!F158))),'Data Summary'!CA164="Yes"),OFFSET('Water Data'!$F$9,0,10*ROW('Water Data'!F158)),NA())</f>
        <v>#N/A</v>
      </c>
      <c r="M164" s="517" t="e">
        <f ca="1">+IF(AND(ISNUMBER(OFFSET('Water Data'!$G$4,0,10*ROW('Water Data'!G158))),'Data Summary'!CB164="Yes"),100-OFFSET('Water Data'!$G$4,0,10*ROW('Water Data'!G158)),NA())</f>
        <v>#N/A</v>
      </c>
      <c r="N164" s="517" t="e">
        <f ca="1">+IF(AND(ISNUMBER(OFFSET('Water Data'!$G$6,0,10*ROW('Water Data'!G158))),'Data Summary'!CC164="Yes"),OFFSET('Water Data'!$G$6,0,10*ROW('Water Data'!G158)),NA())</f>
        <v>#N/A</v>
      </c>
      <c r="O164" s="517" t="e">
        <f ca="1">+IF(AND(ISNUMBER(OFFSET('Water Data'!$G$9,0,10*ROW('Water Data'!G158))),'Data Summary'!CD164="Yes"),OFFSET('Water Data'!$G$9,0,10*ROW('Water Data'!G158)),NA())</f>
        <v>#N/A</v>
      </c>
      <c r="P164" s="517" t="e">
        <f ca="1">+IF(AND(ISNUMBER(OFFSET('Water Data'!$H$4,0,10*ROW('Water Data'!H158))),'Data Summary'!CE164="Yes"),100-OFFSET('Water Data'!$H$4,0,10*ROW('Water Data'!H158)),NA())</f>
        <v>#N/A</v>
      </c>
      <c r="Q164" s="517" t="e">
        <f ca="1">+IF(AND(ISNUMBER(OFFSET('Water Data'!$H$6,0,10*ROW('Water Data'!H158))),'Data Summary'!CF164="Yes"),OFFSET('Water Data'!$H$6,0,10*ROW('Water Data'!H158)),NA())</f>
        <v>#N/A</v>
      </c>
      <c r="R164" s="517" t="e">
        <f ca="1">+IF(AND(ISNUMBER(OFFSET('Water Data'!$H$9,0,10*ROW('Water Data'!H158))),'Data Summary'!CG164="Yes"),OFFSET('Water Data'!$H$9,0,10*ROW('Water Data'!H158)),NA())</f>
        <v>#N/A</v>
      </c>
      <c r="S164" s="517" t="e">
        <f ca="1">+IF(AND(ISNUMBER(OFFSET('Water Data'!$I$4,0,10*ROW('Water Data'!I158))),'Data Summary'!CH164="Yes"),100-OFFSET('Water Data'!$I$4,0,10*ROW('Water Data'!I158)),NA())</f>
        <v>#N/A</v>
      </c>
      <c r="T164" s="517" t="e">
        <f ca="1">+IF(AND(ISNUMBER(OFFSET('Water Data'!$I$6,0,10*ROW('Water Data'!I158))),'Data Summary'!CI164="Yes"),OFFSET('Water Data'!$I$6,0,10*ROW('Water Data'!I158)),NA())</f>
        <v>#N/A</v>
      </c>
      <c r="U164" s="517" t="e">
        <f ca="1">+IF(AND(ISNUMBER(OFFSET('Water Data'!$I$9,0,10*ROW('Water Data'!I158))),'Data Summary'!CJ164="Yes"),OFFSET('Water Data'!$I$9,0,10*ROW('Water Data'!I158)),NA())</f>
        <v>#N/A</v>
      </c>
      <c r="V164" s="518" t="e">
        <f ca="1">+IF(AND(ISNUMBER(OFFSET('Sanitation Data'!$D$4,0,10*ROW('Sanitation Data'!D158))),'Data Summary'!CK164="Yes"),100-OFFSET('Sanitation Data'!$D$4,0,10*ROW('Sanitation Data'!D158)),NA())</f>
        <v>#N/A</v>
      </c>
      <c r="W164" s="518" t="e">
        <f ca="1">+IF(AND(ISNUMBER(OFFSET('Sanitation Data'!$D$6,0,10*ROW('Sanitation Data'!D158))),'Data Summary'!CL164="Yes"),OFFSET('Sanitation Data'!$D$6,0,10*ROW('Sanitation Data'!D158)),NA())</f>
        <v>#N/A</v>
      </c>
      <c r="X164" s="518" t="e">
        <f ca="1">+IF(AND(ISNUMBER(OFFSET('Sanitation Data'!$D$10,0,10*ROW('Sanitation Data'!D158))),'Data Summary'!CM164="Yes"),OFFSET('Sanitation Data'!$D$10,0,10*ROW('Sanitation Data'!D158)),NA())</f>
        <v>#N/A</v>
      </c>
      <c r="Y164" s="518" t="e">
        <f ca="1">+IF(AND(ISNUMBER(OFFSET('Sanitation Data'!$D$11,0,10*ROW('Sanitation Data'!D158))),'Data Summary'!CN164="Yes"),OFFSET('Sanitation Data'!$D$11,0,10*ROW('Sanitation Data'!D158)),NA())</f>
        <v>#N/A</v>
      </c>
      <c r="Z164" s="518" t="e">
        <f ca="1">+IF(AND(ISNUMBER(OFFSET('Sanitation Data'!$D$12,0,10*ROW('Sanitation Data'!D158))),'Data Summary'!CO164="Yes"),OFFSET('Sanitation Data'!$D$12,0,10*ROW('Sanitation Data'!D158)),NA())</f>
        <v>#N/A</v>
      </c>
      <c r="AA164" s="518" t="e">
        <f ca="1">+IF(AND(ISNUMBER(OFFSET('Sanitation Data'!$E$4,0,10*ROW('Sanitation Data'!E158))),'Data Summary'!CP164="Yes"),100-OFFSET('Sanitation Data'!$E$4,0,10*ROW('Sanitation Data'!E158)),NA())</f>
        <v>#N/A</v>
      </c>
      <c r="AB164" s="518" t="e">
        <f ca="1">+IF(AND(ISNUMBER(OFFSET('Sanitation Data'!$E$6,0,10*ROW('Sanitation Data'!E158))),'Data Summary'!CQ164="Yes"),OFFSET('Sanitation Data'!$E$6,0,10*ROW('Sanitation Data'!E158)),NA())</f>
        <v>#N/A</v>
      </c>
      <c r="AC164" s="518" t="e">
        <f ca="1">+IF(AND(ISNUMBER(OFFSET('Sanitation Data'!$E$10,0,10*ROW('Sanitation Data'!E158))),'Data Summary'!CR164="Yes"),OFFSET('Sanitation Data'!$E$10,0,10*ROW('Sanitation Data'!E158)),NA())</f>
        <v>#N/A</v>
      </c>
      <c r="AD164" s="518" t="e">
        <f ca="1">+IF(AND(ISNUMBER(OFFSET('Sanitation Data'!$E$11,0,10*ROW('Sanitation Data'!E158))),'Data Summary'!CS164="Yes"),OFFSET('Sanitation Data'!$E$11,0,10*ROW('Sanitation Data'!E158)),NA())</f>
        <v>#N/A</v>
      </c>
      <c r="AE164" s="518" t="e">
        <f ca="1">+IF(AND(ISNUMBER(OFFSET('Sanitation Data'!$E$12,0,10*ROW('Sanitation Data'!E158))),'Data Summary'!CT164="Yes"),OFFSET('Sanitation Data'!$E$12,0,10*ROW('Sanitation Data'!E158)),NA())</f>
        <v>#N/A</v>
      </c>
      <c r="AF164" s="518" t="e">
        <f ca="1">+IF(AND(ISNUMBER(OFFSET('Sanitation Data'!$F$4,0,10*ROW('Sanitation Data'!F158))),'Data Summary'!CU164="Yes"),100-OFFSET('Sanitation Data'!$F$4,0,10*ROW('Sanitation Data'!F158)),NA())</f>
        <v>#N/A</v>
      </c>
      <c r="AG164" s="518" t="e">
        <f ca="1">+IF(AND(ISNUMBER(OFFSET('Sanitation Data'!$F$6,0,10*ROW('Sanitation Data'!F158))),'Data Summary'!CV164="Yes"),OFFSET('Sanitation Data'!$F$6,0,10*ROW('Sanitation Data'!F158)),NA())</f>
        <v>#N/A</v>
      </c>
      <c r="AH164" s="518" t="e">
        <f ca="1">+IF(AND(ISNUMBER(OFFSET('Sanitation Data'!$F$10,0,10*ROW('Sanitation Data'!F158))),'Data Summary'!CW164="Yes"),OFFSET('Sanitation Data'!$F$10,0,10*ROW('Sanitation Data'!F158)),NA())</f>
        <v>#N/A</v>
      </c>
      <c r="AI164" s="518" t="e">
        <f ca="1">+IF(AND(ISNUMBER(OFFSET('Sanitation Data'!$F$11,0,10*ROW('Sanitation Data'!F158))),'Data Summary'!CX164="Yes"),OFFSET('Sanitation Data'!$F$11,0,10*ROW('Sanitation Data'!F158)),NA())</f>
        <v>#N/A</v>
      </c>
      <c r="AJ164" s="518" t="e">
        <f ca="1">+IF(AND(ISNUMBER(OFFSET('Sanitation Data'!$F$12,0,10*ROW('Sanitation Data'!F158))),'Data Summary'!CY164="Yes"),OFFSET('Sanitation Data'!$F$12,0,10*ROW('Sanitation Data'!F158)),NA())</f>
        <v>#N/A</v>
      </c>
      <c r="AK164" s="518" t="e">
        <f ca="1">+IF(AND(ISNUMBER(OFFSET('Sanitation Data'!$G$4,0,10*ROW('Sanitation Data'!G158))),'Data Summary'!CZ164="Yes"),100-OFFSET('Sanitation Data'!$G$4,0,10*ROW('Sanitation Data'!G158)),NA())</f>
        <v>#N/A</v>
      </c>
      <c r="AL164" s="518" t="e">
        <f ca="1">+IF(AND(ISNUMBER(OFFSET('Sanitation Data'!$G$6,0,10*ROW('Sanitation Data'!G158))),'Data Summary'!DA164="Yes"),OFFSET('Sanitation Data'!$G$6,0,10*ROW('Sanitation Data'!G158)),NA())</f>
        <v>#N/A</v>
      </c>
      <c r="AM164" s="518" t="e">
        <f ca="1">+IF(AND(ISNUMBER(OFFSET('Sanitation Data'!$G$10,0,10*ROW('Sanitation Data'!G158))),'Data Summary'!DB164="Yes"),OFFSET('Sanitation Data'!$G$10,0,10*ROW('Sanitation Data'!G158)),NA())</f>
        <v>#N/A</v>
      </c>
      <c r="AN164" s="518" t="e">
        <f ca="1">+IF(AND(ISNUMBER(OFFSET('Sanitation Data'!$G$11,0,10*ROW('Sanitation Data'!G158))),'Data Summary'!DC164="Yes"),OFFSET('Sanitation Data'!$G$11,0,10*ROW('Sanitation Data'!G158)),NA())</f>
        <v>#N/A</v>
      </c>
      <c r="AO164" s="518" t="e">
        <f ca="1">+IF(AND(ISNUMBER(OFFSET('Sanitation Data'!$G$12,0,10*ROW('Sanitation Data'!G158))),'Data Summary'!DD164="Yes"),OFFSET('Sanitation Data'!$G$12,0,10*ROW('Sanitation Data'!G158)),NA())</f>
        <v>#N/A</v>
      </c>
      <c r="AP164" s="518" t="e">
        <f ca="1">+IF(AND(ISNUMBER(OFFSET('Sanitation Data'!$H$4,0,10*ROW('Sanitation Data'!H158))),'Data Summary'!DE164="Yes"),100-OFFSET('Sanitation Data'!$H$4,0,10*ROW('Sanitation Data'!H158)),NA())</f>
        <v>#N/A</v>
      </c>
      <c r="AQ164" s="518" t="e">
        <f ca="1">+IF(AND(ISNUMBER(OFFSET('Sanitation Data'!$H$6,0,10*ROW('Sanitation Data'!H158))),'Data Summary'!DF164="Yes"),OFFSET('Sanitation Data'!$H$6,0,10*ROW('Sanitation Data'!H158)),NA())</f>
        <v>#N/A</v>
      </c>
      <c r="AR164" s="518" t="e">
        <f ca="1">+IF(AND(ISNUMBER(OFFSET('Sanitation Data'!$H$10,0,10*ROW('Sanitation Data'!H158))),'Data Summary'!DG164="Yes"),OFFSET('Sanitation Data'!$H$10,0,10*ROW('Sanitation Data'!H158)),NA())</f>
        <v>#N/A</v>
      </c>
      <c r="AS164" s="518" t="e">
        <f ca="1">+IF(AND(ISNUMBER(OFFSET('Sanitation Data'!$H$11,0,10*ROW('Sanitation Data'!H158))),'Data Summary'!DH164="Yes"),OFFSET('Sanitation Data'!$H$11,0,10*ROW('Sanitation Data'!H158)),NA())</f>
        <v>#N/A</v>
      </c>
      <c r="AT164" s="518" t="e">
        <f ca="1">+IF(AND(ISNUMBER(OFFSET('Sanitation Data'!$H$12,0,10*ROW('Sanitation Data'!H158))),'Data Summary'!DI164="Yes"),OFFSET('Sanitation Data'!$H$12,0,10*ROW('Sanitation Data'!H158)),NA())</f>
        <v>#N/A</v>
      </c>
      <c r="AU164" s="518" t="e">
        <f ca="1">+IF(AND(ISNUMBER(OFFSET('Sanitation Data'!$I$4,0,10*ROW('Sanitation Data'!I158))),'Data Summary'!DJ164="Yes"),100-OFFSET('Sanitation Data'!$I$4,0,10*ROW('Sanitation Data'!I158)),NA())</f>
        <v>#N/A</v>
      </c>
      <c r="AV164" s="518" t="e">
        <f ca="1">+IF(AND(ISNUMBER(OFFSET('Sanitation Data'!$I$6,0,10*ROW('Sanitation Data'!I158))),'Data Summary'!DK164="Yes"),OFFSET('Sanitation Data'!$I$6,0,10*ROW('Sanitation Data'!I158)),NA())</f>
        <v>#N/A</v>
      </c>
      <c r="AW164" s="518" t="e">
        <f ca="1">+IF(AND(ISNUMBER(OFFSET('Sanitation Data'!$I$10,0,10*ROW('Sanitation Data'!I158))),'Data Summary'!DL164="Yes"),OFFSET('Sanitation Data'!$I$10,0,10*ROW('Sanitation Data'!I158)),NA())</f>
        <v>#N/A</v>
      </c>
      <c r="AX164" s="518" t="e">
        <f ca="1">+IF(AND(ISNUMBER(OFFSET('Sanitation Data'!$I$11,0,10*ROW('Sanitation Data'!I158))),'Data Summary'!DM164="Yes"),OFFSET('Sanitation Data'!$I$11,0,10*ROW('Sanitation Data'!I158)),NA())</f>
        <v>#N/A</v>
      </c>
      <c r="AY164" s="518" t="e">
        <f ca="1">+IF(AND(ISNUMBER(OFFSET('Sanitation Data'!$I$12,0,10*ROW('Sanitation Data'!I158))),'Data Summary'!DN164="Yes"),OFFSET('Sanitation Data'!$I$12,0,10*ROW('Sanitation Data'!I158)),NA())</f>
        <v>#N/A</v>
      </c>
      <c r="AZ164" s="519" t="e">
        <f ca="1">+IF(AND(ISNUMBER(OFFSET('Hygiene Data'!$D$5,0,10*ROW('Hygiene Data'!D158))),'Data Summary'!DO164="Yes"),OFFSET('Hygiene Data'!$D$5,0,10*ROW('Hygiene Data'!D158)),NA())</f>
        <v>#N/A</v>
      </c>
      <c r="BA164" s="519" t="e">
        <f ca="1">+IF(AND(ISNUMBER(OFFSET('Hygiene Data'!$D$7,0,10*ROW('Hygiene Data'!D158))),'Data Summary'!DP164="Yes"),OFFSET('Hygiene Data'!$D$7,0,10*ROW('Hygiene Data'!D158)),NA())</f>
        <v>#N/A</v>
      </c>
      <c r="BB164" s="519" t="e">
        <f ca="1">+IF(AND(ISNUMBER(OFFSET('Hygiene Data'!$D$9,0,10*ROW('Hygiene Data'!D158))),'Data Summary'!DQ164="Yes"),OFFSET('Hygiene Data'!$D$9,0,10*ROW('Hygiene Data'!D158)),NA())</f>
        <v>#N/A</v>
      </c>
      <c r="BC164" s="519" t="e">
        <f ca="1">+IF(AND(ISNUMBER(OFFSET('Hygiene Data'!$E$5,0,10*ROW('Hygiene Data'!E158))),'Data Summary'!DR164="Yes"),OFFSET('Hygiene Data'!$E$5,0,10*ROW('Hygiene Data'!E158)),NA())</f>
        <v>#N/A</v>
      </c>
      <c r="BD164" s="519" t="e">
        <f ca="1">+IF(AND(ISNUMBER(OFFSET('Hygiene Data'!$E$7,0,10*ROW('Hygiene Data'!E158))),'Data Summary'!DS164="Yes"),OFFSET('Hygiene Data'!$E$7,0,10*ROW('Hygiene Data'!E158)),NA())</f>
        <v>#N/A</v>
      </c>
      <c r="BE164" s="519" t="e">
        <f ca="1">+IF(AND(ISNUMBER(OFFSET('Hygiene Data'!$E$9,0,10*ROW('Hygiene Data'!E158))),'Data Summary'!DT164="Yes"),OFFSET('Hygiene Data'!$E$9,0,10*ROW('Hygiene Data'!E158)),NA())</f>
        <v>#N/A</v>
      </c>
      <c r="BF164" s="519" t="e">
        <f ca="1">+IF(AND(ISNUMBER(OFFSET('Hygiene Data'!$F$5,0,10*ROW('Hygiene Data'!F158))),'Data Summary'!DU164="Yes"),OFFSET('Hygiene Data'!$F$5,0,10*ROW('Hygiene Data'!F158)),NA())</f>
        <v>#N/A</v>
      </c>
      <c r="BG164" s="519" t="e">
        <f ca="1">+IF(AND(ISNUMBER(OFFSET('Hygiene Data'!$F$7,0,10*ROW('Hygiene Data'!F158))),'Data Summary'!DV164="Yes"),OFFSET('Hygiene Data'!$F$7,0,10*ROW('Hygiene Data'!F158)),NA())</f>
        <v>#N/A</v>
      </c>
      <c r="BH164" s="519" t="e">
        <f ca="1">+IF(AND(ISNUMBER(OFFSET('Hygiene Data'!$F$9,0,10*ROW('Hygiene Data'!F158))),'Data Summary'!DW164="Yes"),OFFSET('Hygiene Data'!$F$9,0,10*ROW('Hygiene Data'!F158)),NA())</f>
        <v>#N/A</v>
      </c>
      <c r="BI164" s="519" t="e">
        <f ca="1">+IF(AND(ISNUMBER(OFFSET('Hygiene Data'!$G$5,0,10*ROW('Hygiene Data'!G158))),'Data Summary'!DX164="Yes"),OFFSET('Hygiene Data'!$G$5,0,10*ROW('Hygiene Data'!G158)),NA())</f>
        <v>#N/A</v>
      </c>
      <c r="BJ164" s="519" t="e">
        <f ca="1">+IF(AND(ISNUMBER(OFFSET('Hygiene Data'!$G$7,0,10*ROW('Hygiene Data'!G158))),'Data Summary'!DY164="Yes"),OFFSET('Hygiene Data'!$G$7,0,10*ROW('Hygiene Data'!G158)),NA())</f>
        <v>#N/A</v>
      </c>
      <c r="BK164" s="519" t="e">
        <f ca="1">+IF(AND(ISNUMBER(OFFSET('Hygiene Data'!$G$9,0,10*ROW('Hygiene Data'!G158))),'Data Summary'!DZ164="Yes"),OFFSET('Hygiene Data'!$G$9,0,10*ROW('Hygiene Data'!G158)),NA())</f>
        <v>#N/A</v>
      </c>
      <c r="BL164" s="519" t="e">
        <f ca="1">+IF(AND(ISNUMBER(OFFSET('Hygiene Data'!$H$5,0,10*ROW('Hygiene Data'!H158))),'Data Summary'!EA164="Yes"),OFFSET('Hygiene Data'!$H$5,0,10*ROW('Hygiene Data'!H158)),NA())</f>
        <v>#N/A</v>
      </c>
      <c r="BM164" s="519" t="e">
        <f ca="1">+IF(AND(ISNUMBER(OFFSET('Hygiene Data'!$H$7,0,10*ROW('Hygiene Data'!H158))),'Data Summary'!EB164="Yes"),OFFSET('Hygiene Data'!$H$7,0,10*ROW('Hygiene Data'!H158)),NA())</f>
        <v>#N/A</v>
      </c>
      <c r="BN164" s="519" t="e">
        <f ca="1">+IF(AND(ISNUMBER(OFFSET('Hygiene Data'!$H$9,0,10*ROW('Hygiene Data'!H158))),'Data Summary'!EC164="Yes"),OFFSET('Hygiene Data'!$H$9,0,10*ROW('Hygiene Data'!H158)),NA())</f>
        <v>#N/A</v>
      </c>
      <c r="BO164" s="519" t="e">
        <f ca="1">+IF(AND(ISNUMBER(OFFSET('Hygiene Data'!$I$5,0,10*ROW('Hygiene Data'!I158))),'Data Summary'!ED164="Yes"),OFFSET('Hygiene Data'!$I$5,0,10*ROW('Hygiene Data'!I158)),NA())</f>
        <v>#N/A</v>
      </c>
      <c r="BP164" s="519" t="e">
        <f ca="1">+IF(AND(ISNUMBER(OFFSET('Hygiene Data'!$I$7,0,10*ROW('Hygiene Data'!I158))),'Data Summary'!EE164="Yes"),OFFSET('Hygiene Data'!$I$7,0,10*ROW('Hygiene Data'!I158)),NA())</f>
        <v>#N/A</v>
      </c>
      <c r="BQ164" s="519" t="e">
        <f ca="1">+IF(AND(ISNUMBER(OFFSET('Hygiene Data'!$I$9,0,10*ROW('Hygiene Data'!I158))),'Data Summary'!EF164="Yes"),OFFSET('Hygiene Data'!$I$9,0,10*ROW('Hygiene Data'!I158)),NA())</f>
        <v>#N/A</v>
      </c>
    </row>
    <row r="165" spans="1:69" x14ac:dyDescent="0.25">
      <c r="A165" s="515" t="e">
        <f ca="1">+RIGHT('Data Summary'!A165,LEN('Data Summary'!A165)-9)</f>
        <v>#VALUE!</v>
      </c>
      <c r="B165" s="489" t="str">
        <f ca="1">+IF(ISTEXT('Data Summary'!B165),'Data Summary'!B165,"")</f>
        <v/>
      </c>
      <c r="C165" s="516" t="e">
        <f ca="1">+VALUE('Data Summary'!C165)</f>
        <v>#VALUE!</v>
      </c>
      <c r="D165" s="517" t="e">
        <f ca="1">+IF(AND(ISNUMBER(OFFSET('Water Data'!$D$4,0,10*ROW('Water Data'!D159))),'Data Summary'!BS165="Yes"),100-OFFSET('Water Data'!$D$4,0,10*ROW('Water Data'!D159)),NA())</f>
        <v>#N/A</v>
      </c>
      <c r="E165" s="517" t="e">
        <f ca="1">+IF(AND(ISNUMBER(OFFSET('Water Data'!$D$6,0,10*ROW('Water Data'!D159))),'Data Summary'!BT165="Yes"),OFFSET('Water Data'!$D$6,0,10*ROW('Water Data'!D159)),NA())</f>
        <v>#N/A</v>
      </c>
      <c r="F165" s="517" t="e">
        <f ca="1">+IF(AND(ISNUMBER(OFFSET('Water Data'!$D$9,0,10*ROW('Water Data'!D159))),'Data Summary'!BU165="Yes"),OFFSET('Water Data'!$D$9,0,10*ROW('Water Data'!D159)),NA())</f>
        <v>#N/A</v>
      </c>
      <c r="G165" s="517" t="e">
        <f ca="1">+IF(AND(ISNUMBER(OFFSET('Water Data'!$E$4,0,10*ROW('Water Data'!E159))),'Data Summary'!BV165="Yes"),100-OFFSET('Water Data'!$E$4,0,10*ROW('Water Data'!E159)),NA())</f>
        <v>#N/A</v>
      </c>
      <c r="H165" s="517" t="e">
        <f ca="1">+IF(AND(ISNUMBER(OFFSET('Water Data'!$E$6,0,10*ROW('Water Data'!E159))),'Data Summary'!BW165="Yes"),OFFSET('Water Data'!$E$6,0,10*ROW('Water Data'!E159)),NA())</f>
        <v>#N/A</v>
      </c>
      <c r="I165" s="517" t="e">
        <f ca="1">+IF(AND(ISNUMBER(OFFSET('Water Data'!$E$9,0,10*ROW('Water Data'!E159))),'Data Summary'!BX165="Yes"),OFFSET('Water Data'!$E$9,0,10*ROW('Water Data'!E159)),NA())</f>
        <v>#N/A</v>
      </c>
      <c r="J165" s="517" t="e">
        <f ca="1">+IF(AND(ISNUMBER(OFFSET('Water Data'!$F$4,0,10*ROW('Water Data'!F159))),'Data Summary'!BY165="Yes"),100-OFFSET('Water Data'!$F$4,0,10*ROW('Water Data'!F159)),NA())</f>
        <v>#N/A</v>
      </c>
      <c r="K165" s="517" t="e">
        <f ca="1">+IF(AND(ISNUMBER(OFFSET('Water Data'!$F$6,0,10*ROW('Water Data'!F159))),'Data Summary'!BZ165="Yes"),OFFSET('Water Data'!$F$6,0,10*ROW('Water Data'!F159)),NA())</f>
        <v>#N/A</v>
      </c>
      <c r="L165" s="517" t="e">
        <f ca="1">+IF(AND(ISNUMBER(OFFSET('Water Data'!$F$9,0,10*ROW('Water Data'!F159))),'Data Summary'!CA165="Yes"),OFFSET('Water Data'!$F$9,0,10*ROW('Water Data'!F159)),NA())</f>
        <v>#N/A</v>
      </c>
      <c r="M165" s="517" t="e">
        <f ca="1">+IF(AND(ISNUMBER(OFFSET('Water Data'!$G$4,0,10*ROW('Water Data'!G159))),'Data Summary'!CB165="Yes"),100-OFFSET('Water Data'!$G$4,0,10*ROW('Water Data'!G159)),NA())</f>
        <v>#N/A</v>
      </c>
      <c r="N165" s="517" t="e">
        <f ca="1">+IF(AND(ISNUMBER(OFFSET('Water Data'!$G$6,0,10*ROW('Water Data'!G159))),'Data Summary'!CC165="Yes"),OFFSET('Water Data'!$G$6,0,10*ROW('Water Data'!G159)),NA())</f>
        <v>#N/A</v>
      </c>
      <c r="O165" s="517" t="e">
        <f ca="1">+IF(AND(ISNUMBER(OFFSET('Water Data'!$G$9,0,10*ROW('Water Data'!G159))),'Data Summary'!CD165="Yes"),OFFSET('Water Data'!$G$9,0,10*ROW('Water Data'!G159)),NA())</f>
        <v>#N/A</v>
      </c>
      <c r="P165" s="517" t="e">
        <f ca="1">+IF(AND(ISNUMBER(OFFSET('Water Data'!$H$4,0,10*ROW('Water Data'!H159))),'Data Summary'!CE165="Yes"),100-OFFSET('Water Data'!$H$4,0,10*ROW('Water Data'!H159)),NA())</f>
        <v>#N/A</v>
      </c>
      <c r="Q165" s="517" t="e">
        <f ca="1">+IF(AND(ISNUMBER(OFFSET('Water Data'!$H$6,0,10*ROW('Water Data'!H159))),'Data Summary'!CF165="Yes"),OFFSET('Water Data'!$H$6,0,10*ROW('Water Data'!H159)),NA())</f>
        <v>#N/A</v>
      </c>
      <c r="R165" s="517" t="e">
        <f ca="1">+IF(AND(ISNUMBER(OFFSET('Water Data'!$H$9,0,10*ROW('Water Data'!H159))),'Data Summary'!CG165="Yes"),OFFSET('Water Data'!$H$9,0,10*ROW('Water Data'!H159)),NA())</f>
        <v>#N/A</v>
      </c>
      <c r="S165" s="517" t="e">
        <f ca="1">+IF(AND(ISNUMBER(OFFSET('Water Data'!$I$4,0,10*ROW('Water Data'!I159))),'Data Summary'!CH165="Yes"),100-OFFSET('Water Data'!$I$4,0,10*ROW('Water Data'!I159)),NA())</f>
        <v>#N/A</v>
      </c>
      <c r="T165" s="517" t="e">
        <f ca="1">+IF(AND(ISNUMBER(OFFSET('Water Data'!$I$6,0,10*ROW('Water Data'!I159))),'Data Summary'!CI165="Yes"),OFFSET('Water Data'!$I$6,0,10*ROW('Water Data'!I159)),NA())</f>
        <v>#N/A</v>
      </c>
      <c r="U165" s="517" t="e">
        <f ca="1">+IF(AND(ISNUMBER(OFFSET('Water Data'!$I$9,0,10*ROW('Water Data'!I159))),'Data Summary'!CJ165="Yes"),OFFSET('Water Data'!$I$9,0,10*ROW('Water Data'!I159)),NA())</f>
        <v>#N/A</v>
      </c>
      <c r="V165" s="518" t="e">
        <f ca="1">+IF(AND(ISNUMBER(OFFSET('Sanitation Data'!$D$4,0,10*ROW('Sanitation Data'!D159))),'Data Summary'!CK165="Yes"),100-OFFSET('Sanitation Data'!$D$4,0,10*ROW('Sanitation Data'!D159)),NA())</f>
        <v>#N/A</v>
      </c>
      <c r="W165" s="518" t="e">
        <f ca="1">+IF(AND(ISNUMBER(OFFSET('Sanitation Data'!$D$6,0,10*ROW('Sanitation Data'!D159))),'Data Summary'!CL165="Yes"),OFFSET('Sanitation Data'!$D$6,0,10*ROW('Sanitation Data'!D159)),NA())</f>
        <v>#N/A</v>
      </c>
      <c r="X165" s="518" t="e">
        <f ca="1">+IF(AND(ISNUMBER(OFFSET('Sanitation Data'!$D$10,0,10*ROW('Sanitation Data'!D159))),'Data Summary'!CM165="Yes"),OFFSET('Sanitation Data'!$D$10,0,10*ROW('Sanitation Data'!D159)),NA())</f>
        <v>#N/A</v>
      </c>
      <c r="Y165" s="518" t="e">
        <f ca="1">+IF(AND(ISNUMBER(OFFSET('Sanitation Data'!$D$11,0,10*ROW('Sanitation Data'!D159))),'Data Summary'!CN165="Yes"),OFFSET('Sanitation Data'!$D$11,0,10*ROW('Sanitation Data'!D159)),NA())</f>
        <v>#N/A</v>
      </c>
      <c r="Z165" s="518" t="e">
        <f ca="1">+IF(AND(ISNUMBER(OFFSET('Sanitation Data'!$D$12,0,10*ROW('Sanitation Data'!D159))),'Data Summary'!CO165="Yes"),OFFSET('Sanitation Data'!$D$12,0,10*ROW('Sanitation Data'!D159)),NA())</f>
        <v>#N/A</v>
      </c>
      <c r="AA165" s="518" t="e">
        <f ca="1">+IF(AND(ISNUMBER(OFFSET('Sanitation Data'!$E$4,0,10*ROW('Sanitation Data'!E159))),'Data Summary'!CP165="Yes"),100-OFFSET('Sanitation Data'!$E$4,0,10*ROW('Sanitation Data'!E159)),NA())</f>
        <v>#N/A</v>
      </c>
      <c r="AB165" s="518" t="e">
        <f ca="1">+IF(AND(ISNUMBER(OFFSET('Sanitation Data'!$E$6,0,10*ROW('Sanitation Data'!E159))),'Data Summary'!CQ165="Yes"),OFFSET('Sanitation Data'!$E$6,0,10*ROW('Sanitation Data'!E159)),NA())</f>
        <v>#N/A</v>
      </c>
      <c r="AC165" s="518" t="e">
        <f ca="1">+IF(AND(ISNUMBER(OFFSET('Sanitation Data'!$E$10,0,10*ROW('Sanitation Data'!E159))),'Data Summary'!CR165="Yes"),OFFSET('Sanitation Data'!$E$10,0,10*ROW('Sanitation Data'!E159)),NA())</f>
        <v>#N/A</v>
      </c>
      <c r="AD165" s="518" t="e">
        <f ca="1">+IF(AND(ISNUMBER(OFFSET('Sanitation Data'!$E$11,0,10*ROW('Sanitation Data'!E159))),'Data Summary'!CS165="Yes"),OFFSET('Sanitation Data'!$E$11,0,10*ROW('Sanitation Data'!E159)),NA())</f>
        <v>#N/A</v>
      </c>
      <c r="AE165" s="518" t="e">
        <f ca="1">+IF(AND(ISNUMBER(OFFSET('Sanitation Data'!$E$12,0,10*ROW('Sanitation Data'!E159))),'Data Summary'!CT165="Yes"),OFFSET('Sanitation Data'!$E$12,0,10*ROW('Sanitation Data'!E159)),NA())</f>
        <v>#N/A</v>
      </c>
      <c r="AF165" s="518" t="e">
        <f ca="1">+IF(AND(ISNUMBER(OFFSET('Sanitation Data'!$F$4,0,10*ROW('Sanitation Data'!F159))),'Data Summary'!CU165="Yes"),100-OFFSET('Sanitation Data'!$F$4,0,10*ROW('Sanitation Data'!F159)),NA())</f>
        <v>#N/A</v>
      </c>
      <c r="AG165" s="518" t="e">
        <f ca="1">+IF(AND(ISNUMBER(OFFSET('Sanitation Data'!$F$6,0,10*ROW('Sanitation Data'!F159))),'Data Summary'!CV165="Yes"),OFFSET('Sanitation Data'!$F$6,0,10*ROW('Sanitation Data'!F159)),NA())</f>
        <v>#N/A</v>
      </c>
      <c r="AH165" s="518" t="e">
        <f ca="1">+IF(AND(ISNUMBER(OFFSET('Sanitation Data'!$F$10,0,10*ROW('Sanitation Data'!F159))),'Data Summary'!CW165="Yes"),OFFSET('Sanitation Data'!$F$10,0,10*ROW('Sanitation Data'!F159)),NA())</f>
        <v>#N/A</v>
      </c>
      <c r="AI165" s="518" t="e">
        <f ca="1">+IF(AND(ISNUMBER(OFFSET('Sanitation Data'!$F$11,0,10*ROW('Sanitation Data'!F159))),'Data Summary'!CX165="Yes"),OFFSET('Sanitation Data'!$F$11,0,10*ROW('Sanitation Data'!F159)),NA())</f>
        <v>#N/A</v>
      </c>
      <c r="AJ165" s="518" t="e">
        <f ca="1">+IF(AND(ISNUMBER(OFFSET('Sanitation Data'!$F$12,0,10*ROW('Sanitation Data'!F159))),'Data Summary'!CY165="Yes"),OFFSET('Sanitation Data'!$F$12,0,10*ROW('Sanitation Data'!F159)),NA())</f>
        <v>#N/A</v>
      </c>
      <c r="AK165" s="518" t="e">
        <f ca="1">+IF(AND(ISNUMBER(OFFSET('Sanitation Data'!$G$4,0,10*ROW('Sanitation Data'!G159))),'Data Summary'!CZ165="Yes"),100-OFFSET('Sanitation Data'!$G$4,0,10*ROW('Sanitation Data'!G159)),NA())</f>
        <v>#N/A</v>
      </c>
      <c r="AL165" s="518" t="e">
        <f ca="1">+IF(AND(ISNUMBER(OFFSET('Sanitation Data'!$G$6,0,10*ROW('Sanitation Data'!G159))),'Data Summary'!DA165="Yes"),OFFSET('Sanitation Data'!$G$6,0,10*ROW('Sanitation Data'!G159)),NA())</f>
        <v>#N/A</v>
      </c>
      <c r="AM165" s="518" t="e">
        <f ca="1">+IF(AND(ISNUMBER(OFFSET('Sanitation Data'!$G$10,0,10*ROW('Sanitation Data'!G159))),'Data Summary'!DB165="Yes"),OFFSET('Sanitation Data'!$G$10,0,10*ROW('Sanitation Data'!G159)),NA())</f>
        <v>#N/A</v>
      </c>
      <c r="AN165" s="518" t="e">
        <f ca="1">+IF(AND(ISNUMBER(OFFSET('Sanitation Data'!$G$11,0,10*ROW('Sanitation Data'!G159))),'Data Summary'!DC165="Yes"),OFFSET('Sanitation Data'!$G$11,0,10*ROW('Sanitation Data'!G159)),NA())</f>
        <v>#N/A</v>
      </c>
      <c r="AO165" s="518" t="e">
        <f ca="1">+IF(AND(ISNUMBER(OFFSET('Sanitation Data'!$G$12,0,10*ROW('Sanitation Data'!G159))),'Data Summary'!DD165="Yes"),OFFSET('Sanitation Data'!$G$12,0,10*ROW('Sanitation Data'!G159)),NA())</f>
        <v>#N/A</v>
      </c>
      <c r="AP165" s="518" t="e">
        <f ca="1">+IF(AND(ISNUMBER(OFFSET('Sanitation Data'!$H$4,0,10*ROW('Sanitation Data'!H159))),'Data Summary'!DE165="Yes"),100-OFFSET('Sanitation Data'!$H$4,0,10*ROW('Sanitation Data'!H159)),NA())</f>
        <v>#N/A</v>
      </c>
      <c r="AQ165" s="518" t="e">
        <f ca="1">+IF(AND(ISNUMBER(OFFSET('Sanitation Data'!$H$6,0,10*ROW('Sanitation Data'!H159))),'Data Summary'!DF165="Yes"),OFFSET('Sanitation Data'!$H$6,0,10*ROW('Sanitation Data'!H159)),NA())</f>
        <v>#N/A</v>
      </c>
      <c r="AR165" s="518" t="e">
        <f ca="1">+IF(AND(ISNUMBER(OFFSET('Sanitation Data'!$H$10,0,10*ROW('Sanitation Data'!H159))),'Data Summary'!DG165="Yes"),OFFSET('Sanitation Data'!$H$10,0,10*ROW('Sanitation Data'!H159)),NA())</f>
        <v>#N/A</v>
      </c>
      <c r="AS165" s="518" t="e">
        <f ca="1">+IF(AND(ISNUMBER(OFFSET('Sanitation Data'!$H$11,0,10*ROW('Sanitation Data'!H159))),'Data Summary'!DH165="Yes"),OFFSET('Sanitation Data'!$H$11,0,10*ROW('Sanitation Data'!H159)),NA())</f>
        <v>#N/A</v>
      </c>
      <c r="AT165" s="518" t="e">
        <f ca="1">+IF(AND(ISNUMBER(OFFSET('Sanitation Data'!$H$12,0,10*ROW('Sanitation Data'!H159))),'Data Summary'!DI165="Yes"),OFFSET('Sanitation Data'!$H$12,0,10*ROW('Sanitation Data'!H159)),NA())</f>
        <v>#N/A</v>
      </c>
      <c r="AU165" s="518" t="e">
        <f ca="1">+IF(AND(ISNUMBER(OFFSET('Sanitation Data'!$I$4,0,10*ROW('Sanitation Data'!I159))),'Data Summary'!DJ165="Yes"),100-OFFSET('Sanitation Data'!$I$4,0,10*ROW('Sanitation Data'!I159)),NA())</f>
        <v>#N/A</v>
      </c>
      <c r="AV165" s="518" t="e">
        <f ca="1">+IF(AND(ISNUMBER(OFFSET('Sanitation Data'!$I$6,0,10*ROW('Sanitation Data'!I159))),'Data Summary'!DK165="Yes"),OFFSET('Sanitation Data'!$I$6,0,10*ROW('Sanitation Data'!I159)),NA())</f>
        <v>#N/A</v>
      </c>
      <c r="AW165" s="518" t="e">
        <f ca="1">+IF(AND(ISNUMBER(OFFSET('Sanitation Data'!$I$10,0,10*ROW('Sanitation Data'!I159))),'Data Summary'!DL165="Yes"),OFFSET('Sanitation Data'!$I$10,0,10*ROW('Sanitation Data'!I159)),NA())</f>
        <v>#N/A</v>
      </c>
      <c r="AX165" s="518" t="e">
        <f ca="1">+IF(AND(ISNUMBER(OFFSET('Sanitation Data'!$I$11,0,10*ROW('Sanitation Data'!I159))),'Data Summary'!DM165="Yes"),OFFSET('Sanitation Data'!$I$11,0,10*ROW('Sanitation Data'!I159)),NA())</f>
        <v>#N/A</v>
      </c>
      <c r="AY165" s="518" t="e">
        <f ca="1">+IF(AND(ISNUMBER(OFFSET('Sanitation Data'!$I$12,0,10*ROW('Sanitation Data'!I159))),'Data Summary'!DN165="Yes"),OFFSET('Sanitation Data'!$I$12,0,10*ROW('Sanitation Data'!I159)),NA())</f>
        <v>#N/A</v>
      </c>
      <c r="AZ165" s="519" t="e">
        <f ca="1">+IF(AND(ISNUMBER(OFFSET('Hygiene Data'!$D$5,0,10*ROW('Hygiene Data'!D159))),'Data Summary'!DO165="Yes"),OFFSET('Hygiene Data'!$D$5,0,10*ROW('Hygiene Data'!D159)),NA())</f>
        <v>#N/A</v>
      </c>
      <c r="BA165" s="519" t="e">
        <f ca="1">+IF(AND(ISNUMBER(OFFSET('Hygiene Data'!$D$7,0,10*ROW('Hygiene Data'!D159))),'Data Summary'!DP165="Yes"),OFFSET('Hygiene Data'!$D$7,0,10*ROW('Hygiene Data'!D159)),NA())</f>
        <v>#N/A</v>
      </c>
      <c r="BB165" s="519" t="e">
        <f ca="1">+IF(AND(ISNUMBER(OFFSET('Hygiene Data'!$D$9,0,10*ROW('Hygiene Data'!D159))),'Data Summary'!DQ165="Yes"),OFFSET('Hygiene Data'!$D$9,0,10*ROW('Hygiene Data'!D159)),NA())</f>
        <v>#N/A</v>
      </c>
      <c r="BC165" s="519" t="e">
        <f ca="1">+IF(AND(ISNUMBER(OFFSET('Hygiene Data'!$E$5,0,10*ROW('Hygiene Data'!E159))),'Data Summary'!DR165="Yes"),OFFSET('Hygiene Data'!$E$5,0,10*ROW('Hygiene Data'!E159)),NA())</f>
        <v>#N/A</v>
      </c>
      <c r="BD165" s="519" t="e">
        <f ca="1">+IF(AND(ISNUMBER(OFFSET('Hygiene Data'!$E$7,0,10*ROW('Hygiene Data'!E159))),'Data Summary'!DS165="Yes"),OFFSET('Hygiene Data'!$E$7,0,10*ROW('Hygiene Data'!E159)),NA())</f>
        <v>#N/A</v>
      </c>
      <c r="BE165" s="519" t="e">
        <f ca="1">+IF(AND(ISNUMBER(OFFSET('Hygiene Data'!$E$9,0,10*ROW('Hygiene Data'!E159))),'Data Summary'!DT165="Yes"),OFFSET('Hygiene Data'!$E$9,0,10*ROW('Hygiene Data'!E159)),NA())</f>
        <v>#N/A</v>
      </c>
      <c r="BF165" s="519" t="e">
        <f ca="1">+IF(AND(ISNUMBER(OFFSET('Hygiene Data'!$F$5,0,10*ROW('Hygiene Data'!F159))),'Data Summary'!DU165="Yes"),OFFSET('Hygiene Data'!$F$5,0,10*ROW('Hygiene Data'!F159)),NA())</f>
        <v>#N/A</v>
      </c>
      <c r="BG165" s="519" t="e">
        <f ca="1">+IF(AND(ISNUMBER(OFFSET('Hygiene Data'!$F$7,0,10*ROW('Hygiene Data'!F159))),'Data Summary'!DV165="Yes"),OFFSET('Hygiene Data'!$F$7,0,10*ROW('Hygiene Data'!F159)),NA())</f>
        <v>#N/A</v>
      </c>
      <c r="BH165" s="519" t="e">
        <f ca="1">+IF(AND(ISNUMBER(OFFSET('Hygiene Data'!$F$9,0,10*ROW('Hygiene Data'!F159))),'Data Summary'!DW165="Yes"),OFFSET('Hygiene Data'!$F$9,0,10*ROW('Hygiene Data'!F159)),NA())</f>
        <v>#N/A</v>
      </c>
      <c r="BI165" s="519" t="e">
        <f ca="1">+IF(AND(ISNUMBER(OFFSET('Hygiene Data'!$G$5,0,10*ROW('Hygiene Data'!G159))),'Data Summary'!DX165="Yes"),OFFSET('Hygiene Data'!$G$5,0,10*ROW('Hygiene Data'!G159)),NA())</f>
        <v>#N/A</v>
      </c>
      <c r="BJ165" s="519" t="e">
        <f ca="1">+IF(AND(ISNUMBER(OFFSET('Hygiene Data'!$G$7,0,10*ROW('Hygiene Data'!G159))),'Data Summary'!DY165="Yes"),OFFSET('Hygiene Data'!$G$7,0,10*ROW('Hygiene Data'!G159)),NA())</f>
        <v>#N/A</v>
      </c>
      <c r="BK165" s="519" t="e">
        <f ca="1">+IF(AND(ISNUMBER(OFFSET('Hygiene Data'!$G$9,0,10*ROW('Hygiene Data'!G159))),'Data Summary'!DZ165="Yes"),OFFSET('Hygiene Data'!$G$9,0,10*ROW('Hygiene Data'!G159)),NA())</f>
        <v>#N/A</v>
      </c>
      <c r="BL165" s="519" t="e">
        <f ca="1">+IF(AND(ISNUMBER(OFFSET('Hygiene Data'!$H$5,0,10*ROW('Hygiene Data'!H159))),'Data Summary'!EA165="Yes"),OFFSET('Hygiene Data'!$H$5,0,10*ROW('Hygiene Data'!H159)),NA())</f>
        <v>#N/A</v>
      </c>
      <c r="BM165" s="519" t="e">
        <f ca="1">+IF(AND(ISNUMBER(OFFSET('Hygiene Data'!$H$7,0,10*ROW('Hygiene Data'!H159))),'Data Summary'!EB165="Yes"),OFFSET('Hygiene Data'!$H$7,0,10*ROW('Hygiene Data'!H159)),NA())</f>
        <v>#N/A</v>
      </c>
      <c r="BN165" s="519" t="e">
        <f ca="1">+IF(AND(ISNUMBER(OFFSET('Hygiene Data'!$H$9,0,10*ROW('Hygiene Data'!H159))),'Data Summary'!EC165="Yes"),OFFSET('Hygiene Data'!$H$9,0,10*ROW('Hygiene Data'!H159)),NA())</f>
        <v>#N/A</v>
      </c>
      <c r="BO165" s="519" t="e">
        <f ca="1">+IF(AND(ISNUMBER(OFFSET('Hygiene Data'!$I$5,0,10*ROW('Hygiene Data'!I159))),'Data Summary'!ED165="Yes"),OFFSET('Hygiene Data'!$I$5,0,10*ROW('Hygiene Data'!I159)),NA())</f>
        <v>#N/A</v>
      </c>
      <c r="BP165" s="519" t="e">
        <f ca="1">+IF(AND(ISNUMBER(OFFSET('Hygiene Data'!$I$7,0,10*ROW('Hygiene Data'!I159))),'Data Summary'!EE165="Yes"),OFFSET('Hygiene Data'!$I$7,0,10*ROW('Hygiene Data'!I159)),NA())</f>
        <v>#N/A</v>
      </c>
      <c r="BQ165" s="519" t="e">
        <f ca="1">+IF(AND(ISNUMBER(OFFSET('Hygiene Data'!$I$9,0,10*ROW('Hygiene Data'!I159))),'Data Summary'!EF165="Yes"),OFFSET('Hygiene Data'!$I$9,0,10*ROW('Hygiene Data'!I159)),NA())</f>
        <v>#N/A</v>
      </c>
    </row>
    <row r="166" spans="1:69" x14ac:dyDescent="0.25">
      <c r="A166" s="515" t="e">
        <f ca="1">+RIGHT('Data Summary'!A166,LEN('Data Summary'!A166)-9)</f>
        <v>#VALUE!</v>
      </c>
      <c r="B166" s="489" t="str">
        <f ca="1">+IF(ISTEXT('Data Summary'!B166),'Data Summary'!B166,"")</f>
        <v/>
      </c>
      <c r="C166" s="516" t="e">
        <f ca="1">+VALUE('Data Summary'!C166)</f>
        <v>#VALUE!</v>
      </c>
      <c r="D166" s="517" t="e">
        <f ca="1">+IF(AND(ISNUMBER(OFFSET('Water Data'!$D$4,0,10*ROW('Water Data'!D160))),'Data Summary'!BS166="Yes"),100-OFFSET('Water Data'!$D$4,0,10*ROW('Water Data'!D160)),NA())</f>
        <v>#N/A</v>
      </c>
      <c r="E166" s="517" t="e">
        <f ca="1">+IF(AND(ISNUMBER(OFFSET('Water Data'!$D$6,0,10*ROW('Water Data'!D160))),'Data Summary'!BT166="Yes"),OFFSET('Water Data'!$D$6,0,10*ROW('Water Data'!D160)),NA())</f>
        <v>#N/A</v>
      </c>
      <c r="F166" s="517" t="e">
        <f ca="1">+IF(AND(ISNUMBER(OFFSET('Water Data'!$D$9,0,10*ROW('Water Data'!D160))),'Data Summary'!BU166="Yes"),OFFSET('Water Data'!$D$9,0,10*ROW('Water Data'!D160)),NA())</f>
        <v>#N/A</v>
      </c>
      <c r="G166" s="517" t="e">
        <f ca="1">+IF(AND(ISNUMBER(OFFSET('Water Data'!$E$4,0,10*ROW('Water Data'!E160))),'Data Summary'!BV166="Yes"),100-OFFSET('Water Data'!$E$4,0,10*ROW('Water Data'!E160)),NA())</f>
        <v>#N/A</v>
      </c>
      <c r="H166" s="517" t="e">
        <f ca="1">+IF(AND(ISNUMBER(OFFSET('Water Data'!$E$6,0,10*ROW('Water Data'!E160))),'Data Summary'!BW166="Yes"),OFFSET('Water Data'!$E$6,0,10*ROW('Water Data'!E160)),NA())</f>
        <v>#N/A</v>
      </c>
      <c r="I166" s="517" t="e">
        <f ca="1">+IF(AND(ISNUMBER(OFFSET('Water Data'!$E$9,0,10*ROW('Water Data'!E160))),'Data Summary'!BX166="Yes"),OFFSET('Water Data'!$E$9,0,10*ROW('Water Data'!E160)),NA())</f>
        <v>#N/A</v>
      </c>
      <c r="J166" s="517" t="e">
        <f ca="1">+IF(AND(ISNUMBER(OFFSET('Water Data'!$F$4,0,10*ROW('Water Data'!F160))),'Data Summary'!BY166="Yes"),100-OFFSET('Water Data'!$F$4,0,10*ROW('Water Data'!F160)),NA())</f>
        <v>#N/A</v>
      </c>
      <c r="K166" s="517" t="e">
        <f ca="1">+IF(AND(ISNUMBER(OFFSET('Water Data'!$F$6,0,10*ROW('Water Data'!F160))),'Data Summary'!BZ166="Yes"),OFFSET('Water Data'!$F$6,0,10*ROW('Water Data'!F160)),NA())</f>
        <v>#N/A</v>
      </c>
      <c r="L166" s="517" t="e">
        <f ca="1">+IF(AND(ISNUMBER(OFFSET('Water Data'!$F$9,0,10*ROW('Water Data'!F160))),'Data Summary'!CA166="Yes"),OFFSET('Water Data'!$F$9,0,10*ROW('Water Data'!F160)),NA())</f>
        <v>#N/A</v>
      </c>
      <c r="M166" s="517" t="e">
        <f ca="1">+IF(AND(ISNUMBER(OFFSET('Water Data'!$G$4,0,10*ROW('Water Data'!G160))),'Data Summary'!CB166="Yes"),100-OFFSET('Water Data'!$G$4,0,10*ROW('Water Data'!G160)),NA())</f>
        <v>#N/A</v>
      </c>
      <c r="N166" s="517" t="e">
        <f ca="1">+IF(AND(ISNUMBER(OFFSET('Water Data'!$G$6,0,10*ROW('Water Data'!G160))),'Data Summary'!CC166="Yes"),OFFSET('Water Data'!$G$6,0,10*ROW('Water Data'!G160)),NA())</f>
        <v>#N/A</v>
      </c>
      <c r="O166" s="517" t="e">
        <f ca="1">+IF(AND(ISNUMBER(OFFSET('Water Data'!$G$9,0,10*ROW('Water Data'!G160))),'Data Summary'!CD166="Yes"),OFFSET('Water Data'!$G$9,0,10*ROW('Water Data'!G160)),NA())</f>
        <v>#N/A</v>
      </c>
      <c r="P166" s="517" t="e">
        <f ca="1">+IF(AND(ISNUMBER(OFFSET('Water Data'!$H$4,0,10*ROW('Water Data'!H160))),'Data Summary'!CE166="Yes"),100-OFFSET('Water Data'!$H$4,0,10*ROW('Water Data'!H160)),NA())</f>
        <v>#N/A</v>
      </c>
      <c r="Q166" s="517" t="e">
        <f ca="1">+IF(AND(ISNUMBER(OFFSET('Water Data'!$H$6,0,10*ROW('Water Data'!H160))),'Data Summary'!CF166="Yes"),OFFSET('Water Data'!$H$6,0,10*ROW('Water Data'!H160)),NA())</f>
        <v>#N/A</v>
      </c>
      <c r="R166" s="517" t="e">
        <f ca="1">+IF(AND(ISNUMBER(OFFSET('Water Data'!$H$9,0,10*ROW('Water Data'!H160))),'Data Summary'!CG166="Yes"),OFFSET('Water Data'!$H$9,0,10*ROW('Water Data'!H160)),NA())</f>
        <v>#N/A</v>
      </c>
      <c r="S166" s="517" t="e">
        <f ca="1">+IF(AND(ISNUMBER(OFFSET('Water Data'!$I$4,0,10*ROW('Water Data'!I160))),'Data Summary'!CH166="Yes"),100-OFFSET('Water Data'!$I$4,0,10*ROW('Water Data'!I160)),NA())</f>
        <v>#N/A</v>
      </c>
      <c r="T166" s="517" t="e">
        <f ca="1">+IF(AND(ISNUMBER(OFFSET('Water Data'!$I$6,0,10*ROW('Water Data'!I160))),'Data Summary'!CI166="Yes"),OFFSET('Water Data'!$I$6,0,10*ROW('Water Data'!I160)),NA())</f>
        <v>#N/A</v>
      </c>
      <c r="U166" s="517" t="e">
        <f ca="1">+IF(AND(ISNUMBER(OFFSET('Water Data'!$I$9,0,10*ROW('Water Data'!I160))),'Data Summary'!CJ166="Yes"),OFFSET('Water Data'!$I$9,0,10*ROW('Water Data'!I160)),NA())</f>
        <v>#N/A</v>
      </c>
      <c r="V166" s="518" t="e">
        <f ca="1">+IF(AND(ISNUMBER(OFFSET('Sanitation Data'!$D$4,0,10*ROW('Sanitation Data'!D160))),'Data Summary'!CK166="Yes"),100-OFFSET('Sanitation Data'!$D$4,0,10*ROW('Sanitation Data'!D160)),NA())</f>
        <v>#N/A</v>
      </c>
      <c r="W166" s="518" t="e">
        <f ca="1">+IF(AND(ISNUMBER(OFFSET('Sanitation Data'!$D$6,0,10*ROW('Sanitation Data'!D160))),'Data Summary'!CL166="Yes"),OFFSET('Sanitation Data'!$D$6,0,10*ROW('Sanitation Data'!D160)),NA())</f>
        <v>#N/A</v>
      </c>
      <c r="X166" s="518" t="e">
        <f ca="1">+IF(AND(ISNUMBER(OFFSET('Sanitation Data'!$D$10,0,10*ROW('Sanitation Data'!D160))),'Data Summary'!CM166="Yes"),OFFSET('Sanitation Data'!$D$10,0,10*ROW('Sanitation Data'!D160)),NA())</f>
        <v>#N/A</v>
      </c>
      <c r="Y166" s="518" t="e">
        <f ca="1">+IF(AND(ISNUMBER(OFFSET('Sanitation Data'!$D$11,0,10*ROW('Sanitation Data'!D160))),'Data Summary'!CN166="Yes"),OFFSET('Sanitation Data'!$D$11,0,10*ROW('Sanitation Data'!D160)),NA())</f>
        <v>#N/A</v>
      </c>
      <c r="Z166" s="518" t="e">
        <f ca="1">+IF(AND(ISNUMBER(OFFSET('Sanitation Data'!$D$12,0,10*ROW('Sanitation Data'!D160))),'Data Summary'!CO166="Yes"),OFFSET('Sanitation Data'!$D$12,0,10*ROW('Sanitation Data'!D160)),NA())</f>
        <v>#N/A</v>
      </c>
      <c r="AA166" s="518" t="e">
        <f ca="1">+IF(AND(ISNUMBER(OFFSET('Sanitation Data'!$E$4,0,10*ROW('Sanitation Data'!E160))),'Data Summary'!CP166="Yes"),100-OFFSET('Sanitation Data'!$E$4,0,10*ROW('Sanitation Data'!E160)),NA())</f>
        <v>#N/A</v>
      </c>
      <c r="AB166" s="518" t="e">
        <f ca="1">+IF(AND(ISNUMBER(OFFSET('Sanitation Data'!$E$6,0,10*ROW('Sanitation Data'!E160))),'Data Summary'!CQ166="Yes"),OFFSET('Sanitation Data'!$E$6,0,10*ROW('Sanitation Data'!E160)),NA())</f>
        <v>#N/A</v>
      </c>
      <c r="AC166" s="518" t="e">
        <f ca="1">+IF(AND(ISNUMBER(OFFSET('Sanitation Data'!$E$10,0,10*ROW('Sanitation Data'!E160))),'Data Summary'!CR166="Yes"),OFFSET('Sanitation Data'!$E$10,0,10*ROW('Sanitation Data'!E160)),NA())</f>
        <v>#N/A</v>
      </c>
      <c r="AD166" s="518" t="e">
        <f ca="1">+IF(AND(ISNUMBER(OFFSET('Sanitation Data'!$E$11,0,10*ROW('Sanitation Data'!E160))),'Data Summary'!CS166="Yes"),OFFSET('Sanitation Data'!$E$11,0,10*ROW('Sanitation Data'!E160)),NA())</f>
        <v>#N/A</v>
      </c>
      <c r="AE166" s="518" t="e">
        <f ca="1">+IF(AND(ISNUMBER(OFFSET('Sanitation Data'!$E$12,0,10*ROW('Sanitation Data'!E160))),'Data Summary'!CT166="Yes"),OFFSET('Sanitation Data'!$E$12,0,10*ROW('Sanitation Data'!E160)),NA())</f>
        <v>#N/A</v>
      </c>
      <c r="AF166" s="518" t="e">
        <f ca="1">+IF(AND(ISNUMBER(OFFSET('Sanitation Data'!$F$4,0,10*ROW('Sanitation Data'!F160))),'Data Summary'!CU166="Yes"),100-OFFSET('Sanitation Data'!$F$4,0,10*ROW('Sanitation Data'!F160)),NA())</f>
        <v>#N/A</v>
      </c>
      <c r="AG166" s="518" t="e">
        <f ca="1">+IF(AND(ISNUMBER(OFFSET('Sanitation Data'!$F$6,0,10*ROW('Sanitation Data'!F160))),'Data Summary'!CV166="Yes"),OFFSET('Sanitation Data'!$F$6,0,10*ROW('Sanitation Data'!F160)),NA())</f>
        <v>#N/A</v>
      </c>
      <c r="AH166" s="518" t="e">
        <f ca="1">+IF(AND(ISNUMBER(OFFSET('Sanitation Data'!$F$10,0,10*ROW('Sanitation Data'!F160))),'Data Summary'!CW166="Yes"),OFFSET('Sanitation Data'!$F$10,0,10*ROW('Sanitation Data'!F160)),NA())</f>
        <v>#N/A</v>
      </c>
      <c r="AI166" s="518" t="e">
        <f ca="1">+IF(AND(ISNUMBER(OFFSET('Sanitation Data'!$F$11,0,10*ROW('Sanitation Data'!F160))),'Data Summary'!CX166="Yes"),OFFSET('Sanitation Data'!$F$11,0,10*ROW('Sanitation Data'!F160)),NA())</f>
        <v>#N/A</v>
      </c>
      <c r="AJ166" s="518" t="e">
        <f ca="1">+IF(AND(ISNUMBER(OFFSET('Sanitation Data'!$F$12,0,10*ROW('Sanitation Data'!F160))),'Data Summary'!CY166="Yes"),OFFSET('Sanitation Data'!$F$12,0,10*ROW('Sanitation Data'!F160)),NA())</f>
        <v>#N/A</v>
      </c>
      <c r="AK166" s="518" t="e">
        <f ca="1">+IF(AND(ISNUMBER(OFFSET('Sanitation Data'!$G$4,0,10*ROW('Sanitation Data'!G160))),'Data Summary'!CZ166="Yes"),100-OFFSET('Sanitation Data'!$G$4,0,10*ROW('Sanitation Data'!G160)),NA())</f>
        <v>#N/A</v>
      </c>
      <c r="AL166" s="518" t="e">
        <f ca="1">+IF(AND(ISNUMBER(OFFSET('Sanitation Data'!$G$6,0,10*ROW('Sanitation Data'!G160))),'Data Summary'!DA166="Yes"),OFFSET('Sanitation Data'!$G$6,0,10*ROW('Sanitation Data'!G160)),NA())</f>
        <v>#N/A</v>
      </c>
      <c r="AM166" s="518" t="e">
        <f ca="1">+IF(AND(ISNUMBER(OFFSET('Sanitation Data'!$G$10,0,10*ROW('Sanitation Data'!G160))),'Data Summary'!DB166="Yes"),OFFSET('Sanitation Data'!$G$10,0,10*ROW('Sanitation Data'!G160)),NA())</f>
        <v>#N/A</v>
      </c>
      <c r="AN166" s="518" t="e">
        <f ca="1">+IF(AND(ISNUMBER(OFFSET('Sanitation Data'!$G$11,0,10*ROW('Sanitation Data'!G160))),'Data Summary'!DC166="Yes"),OFFSET('Sanitation Data'!$G$11,0,10*ROW('Sanitation Data'!G160)),NA())</f>
        <v>#N/A</v>
      </c>
      <c r="AO166" s="518" t="e">
        <f ca="1">+IF(AND(ISNUMBER(OFFSET('Sanitation Data'!$G$12,0,10*ROW('Sanitation Data'!G160))),'Data Summary'!DD166="Yes"),OFFSET('Sanitation Data'!$G$12,0,10*ROW('Sanitation Data'!G160)),NA())</f>
        <v>#N/A</v>
      </c>
      <c r="AP166" s="518" t="e">
        <f ca="1">+IF(AND(ISNUMBER(OFFSET('Sanitation Data'!$H$4,0,10*ROW('Sanitation Data'!H160))),'Data Summary'!DE166="Yes"),100-OFFSET('Sanitation Data'!$H$4,0,10*ROW('Sanitation Data'!H160)),NA())</f>
        <v>#N/A</v>
      </c>
      <c r="AQ166" s="518" t="e">
        <f ca="1">+IF(AND(ISNUMBER(OFFSET('Sanitation Data'!$H$6,0,10*ROW('Sanitation Data'!H160))),'Data Summary'!DF166="Yes"),OFFSET('Sanitation Data'!$H$6,0,10*ROW('Sanitation Data'!H160)),NA())</f>
        <v>#N/A</v>
      </c>
      <c r="AR166" s="518" t="e">
        <f ca="1">+IF(AND(ISNUMBER(OFFSET('Sanitation Data'!$H$10,0,10*ROW('Sanitation Data'!H160))),'Data Summary'!DG166="Yes"),OFFSET('Sanitation Data'!$H$10,0,10*ROW('Sanitation Data'!H160)),NA())</f>
        <v>#N/A</v>
      </c>
      <c r="AS166" s="518" t="e">
        <f ca="1">+IF(AND(ISNUMBER(OFFSET('Sanitation Data'!$H$11,0,10*ROW('Sanitation Data'!H160))),'Data Summary'!DH166="Yes"),OFFSET('Sanitation Data'!$H$11,0,10*ROW('Sanitation Data'!H160)),NA())</f>
        <v>#N/A</v>
      </c>
      <c r="AT166" s="518" t="e">
        <f ca="1">+IF(AND(ISNUMBER(OFFSET('Sanitation Data'!$H$12,0,10*ROW('Sanitation Data'!H160))),'Data Summary'!DI166="Yes"),OFFSET('Sanitation Data'!$H$12,0,10*ROW('Sanitation Data'!H160)),NA())</f>
        <v>#N/A</v>
      </c>
      <c r="AU166" s="518" t="e">
        <f ca="1">+IF(AND(ISNUMBER(OFFSET('Sanitation Data'!$I$4,0,10*ROW('Sanitation Data'!I160))),'Data Summary'!DJ166="Yes"),100-OFFSET('Sanitation Data'!$I$4,0,10*ROW('Sanitation Data'!I160)),NA())</f>
        <v>#N/A</v>
      </c>
      <c r="AV166" s="518" t="e">
        <f ca="1">+IF(AND(ISNUMBER(OFFSET('Sanitation Data'!$I$6,0,10*ROW('Sanitation Data'!I160))),'Data Summary'!DK166="Yes"),OFFSET('Sanitation Data'!$I$6,0,10*ROW('Sanitation Data'!I160)),NA())</f>
        <v>#N/A</v>
      </c>
      <c r="AW166" s="518" t="e">
        <f ca="1">+IF(AND(ISNUMBER(OFFSET('Sanitation Data'!$I$10,0,10*ROW('Sanitation Data'!I160))),'Data Summary'!DL166="Yes"),OFFSET('Sanitation Data'!$I$10,0,10*ROW('Sanitation Data'!I160)),NA())</f>
        <v>#N/A</v>
      </c>
      <c r="AX166" s="518" t="e">
        <f ca="1">+IF(AND(ISNUMBER(OFFSET('Sanitation Data'!$I$11,0,10*ROW('Sanitation Data'!I160))),'Data Summary'!DM166="Yes"),OFFSET('Sanitation Data'!$I$11,0,10*ROW('Sanitation Data'!I160)),NA())</f>
        <v>#N/A</v>
      </c>
      <c r="AY166" s="518" t="e">
        <f ca="1">+IF(AND(ISNUMBER(OFFSET('Sanitation Data'!$I$12,0,10*ROW('Sanitation Data'!I160))),'Data Summary'!DN166="Yes"),OFFSET('Sanitation Data'!$I$12,0,10*ROW('Sanitation Data'!I160)),NA())</f>
        <v>#N/A</v>
      </c>
      <c r="AZ166" s="519" t="e">
        <f ca="1">+IF(AND(ISNUMBER(OFFSET('Hygiene Data'!$D$5,0,10*ROW('Hygiene Data'!D160))),'Data Summary'!DO166="Yes"),OFFSET('Hygiene Data'!$D$5,0,10*ROW('Hygiene Data'!D160)),NA())</f>
        <v>#N/A</v>
      </c>
      <c r="BA166" s="519" t="e">
        <f ca="1">+IF(AND(ISNUMBER(OFFSET('Hygiene Data'!$D$7,0,10*ROW('Hygiene Data'!D160))),'Data Summary'!DP166="Yes"),OFFSET('Hygiene Data'!$D$7,0,10*ROW('Hygiene Data'!D160)),NA())</f>
        <v>#N/A</v>
      </c>
      <c r="BB166" s="519" t="e">
        <f ca="1">+IF(AND(ISNUMBER(OFFSET('Hygiene Data'!$D$9,0,10*ROW('Hygiene Data'!D160))),'Data Summary'!DQ166="Yes"),OFFSET('Hygiene Data'!$D$9,0,10*ROW('Hygiene Data'!D160)),NA())</f>
        <v>#N/A</v>
      </c>
      <c r="BC166" s="519" t="e">
        <f ca="1">+IF(AND(ISNUMBER(OFFSET('Hygiene Data'!$E$5,0,10*ROW('Hygiene Data'!E160))),'Data Summary'!DR166="Yes"),OFFSET('Hygiene Data'!$E$5,0,10*ROW('Hygiene Data'!E160)),NA())</f>
        <v>#N/A</v>
      </c>
      <c r="BD166" s="519" t="e">
        <f ca="1">+IF(AND(ISNUMBER(OFFSET('Hygiene Data'!$E$7,0,10*ROW('Hygiene Data'!E160))),'Data Summary'!DS166="Yes"),OFFSET('Hygiene Data'!$E$7,0,10*ROW('Hygiene Data'!E160)),NA())</f>
        <v>#N/A</v>
      </c>
      <c r="BE166" s="519" t="e">
        <f ca="1">+IF(AND(ISNUMBER(OFFSET('Hygiene Data'!$E$9,0,10*ROW('Hygiene Data'!E160))),'Data Summary'!DT166="Yes"),OFFSET('Hygiene Data'!$E$9,0,10*ROW('Hygiene Data'!E160)),NA())</f>
        <v>#N/A</v>
      </c>
      <c r="BF166" s="519" t="e">
        <f ca="1">+IF(AND(ISNUMBER(OFFSET('Hygiene Data'!$F$5,0,10*ROW('Hygiene Data'!F160))),'Data Summary'!DU166="Yes"),OFFSET('Hygiene Data'!$F$5,0,10*ROW('Hygiene Data'!F160)),NA())</f>
        <v>#N/A</v>
      </c>
      <c r="BG166" s="519" t="e">
        <f ca="1">+IF(AND(ISNUMBER(OFFSET('Hygiene Data'!$F$7,0,10*ROW('Hygiene Data'!F160))),'Data Summary'!DV166="Yes"),OFFSET('Hygiene Data'!$F$7,0,10*ROW('Hygiene Data'!F160)),NA())</f>
        <v>#N/A</v>
      </c>
      <c r="BH166" s="519" t="e">
        <f ca="1">+IF(AND(ISNUMBER(OFFSET('Hygiene Data'!$F$9,0,10*ROW('Hygiene Data'!F160))),'Data Summary'!DW166="Yes"),OFFSET('Hygiene Data'!$F$9,0,10*ROW('Hygiene Data'!F160)),NA())</f>
        <v>#N/A</v>
      </c>
      <c r="BI166" s="519" t="e">
        <f ca="1">+IF(AND(ISNUMBER(OFFSET('Hygiene Data'!$G$5,0,10*ROW('Hygiene Data'!G160))),'Data Summary'!DX166="Yes"),OFFSET('Hygiene Data'!$G$5,0,10*ROW('Hygiene Data'!G160)),NA())</f>
        <v>#N/A</v>
      </c>
      <c r="BJ166" s="519" t="e">
        <f ca="1">+IF(AND(ISNUMBER(OFFSET('Hygiene Data'!$G$7,0,10*ROW('Hygiene Data'!G160))),'Data Summary'!DY166="Yes"),OFFSET('Hygiene Data'!$G$7,0,10*ROW('Hygiene Data'!G160)),NA())</f>
        <v>#N/A</v>
      </c>
      <c r="BK166" s="519" t="e">
        <f ca="1">+IF(AND(ISNUMBER(OFFSET('Hygiene Data'!$G$9,0,10*ROW('Hygiene Data'!G160))),'Data Summary'!DZ166="Yes"),OFFSET('Hygiene Data'!$G$9,0,10*ROW('Hygiene Data'!G160)),NA())</f>
        <v>#N/A</v>
      </c>
      <c r="BL166" s="519" t="e">
        <f ca="1">+IF(AND(ISNUMBER(OFFSET('Hygiene Data'!$H$5,0,10*ROW('Hygiene Data'!H160))),'Data Summary'!EA166="Yes"),OFFSET('Hygiene Data'!$H$5,0,10*ROW('Hygiene Data'!H160)),NA())</f>
        <v>#N/A</v>
      </c>
      <c r="BM166" s="519" t="e">
        <f ca="1">+IF(AND(ISNUMBER(OFFSET('Hygiene Data'!$H$7,0,10*ROW('Hygiene Data'!H160))),'Data Summary'!EB166="Yes"),OFFSET('Hygiene Data'!$H$7,0,10*ROW('Hygiene Data'!H160)),NA())</f>
        <v>#N/A</v>
      </c>
      <c r="BN166" s="519" t="e">
        <f ca="1">+IF(AND(ISNUMBER(OFFSET('Hygiene Data'!$H$9,0,10*ROW('Hygiene Data'!H160))),'Data Summary'!EC166="Yes"),OFFSET('Hygiene Data'!$H$9,0,10*ROW('Hygiene Data'!H160)),NA())</f>
        <v>#N/A</v>
      </c>
      <c r="BO166" s="519" t="e">
        <f ca="1">+IF(AND(ISNUMBER(OFFSET('Hygiene Data'!$I$5,0,10*ROW('Hygiene Data'!I160))),'Data Summary'!ED166="Yes"),OFFSET('Hygiene Data'!$I$5,0,10*ROW('Hygiene Data'!I160)),NA())</f>
        <v>#N/A</v>
      </c>
      <c r="BP166" s="519" t="e">
        <f ca="1">+IF(AND(ISNUMBER(OFFSET('Hygiene Data'!$I$7,0,10*ROW('Hygiene Data'!I160))),'Data Summary'!EE166="Yes"),OFFSET('Hygiene Data'!$I$7,0,10*ROW('Hygiene Data'!I160)),NA())</f>
        <v>#N/A</v>
      </c>
      <c r="BQ166" s="519" t="e">
        <f ca="1">+IF(AND(ISNUMBER(OFFSET('Hygiene Data'!$I$9,0,10*ROW('Hygiene Data'!I160))),'Data Summary'!EF166="Yes"),OFFSET('Hygiene Data'!$I$9,0,10*ROW('Hygiene Data'!I160)),NA())</f>
        <v>#N/A</v>
      </c>
    </row>
    <row r="167" spans="1:69" x14ac:dyDescent="0.25">
      <c r="A167" s="515" t="e">
        <f ca="1">+RIGHT('Data Summary'!A167,LEN('Data Summary'!A167)-9)</f>
        <v>#VALUE!</v>
      </c>
      <c r="B167" s="489" t="str">
        <f ca="1">+IF(ISTEXT('Data Summary'!B167),'Data Summary'!B167,"")</f>
        <v/>
      </c>
      <c r="C167" s="516" t="e">
        <f ca="1">+VALUE('Data Summary'!C167)</f>
        <v>#VALUE!</v>
      </c>
      <c r="D167" s="517" t="e">
        <f ca="1">+IF(AND(ISNUMBER(OFFSET('Water Data'!$D$4,0,10*ROW('Water Data'!D161))),'Data Summary'!BS167="Yes"),100-OFFSET('Water Data'!$D$4,0,10*ROW('Water Data'!D161)),NA())</f>
        <v>#N/A</v>
      </c>
      <c r="E167" s="517" t="e">
        <f ca="1">+IF(AND(ISNUMBER(OFFSET('Water Data'!$D$6,0,10*ROW('Water Data'!D161))),'Data Summary'!BT167="Yes"),OFFSET('Water Data'!$D$6,0,10*ROW('Water Data'!D161)),NA())</f>
        <v>#N/A</v>
      </c>
      <c r="F167" s="517" t="e">
        <f ca="1">+IF(AND(ISNUMBER(OFFSET('Water Data'!$D$9,0,10*ROW('Water Data'!D161))),'Data Summary'!BU167="Yes"),OFFSET('Water Data'!$D$9,0,10*ROW('Water Data'!D161)),NA())</f>
        <v>#N/A</v>
      </c>
      <c r="G167" s="517" t="e">
        <f ca="1">+IF(AND(ISNUMBER(OFFSET('Water Data'!$E$4,0,10*ROW('Water Data'!E161))),'Data Summary'!BV167="Yes"),100-OFFSET('Water Data'!$E$4,0,10*ROW('Water Data'!E161)),NA())</f>
        <v>#N/A</v>
      </c>
      <c r="H167" s="517" t="e">
        <f ca="1">+IF(AND(ISNUMBER(OFFSET('Water Data'!$E$6,0,10*ROW('Water Data'!E161))),'Data Summary'!BW167="Yes"),OFFSET('Water Data'!$E$6,0,10*ROW('Water Data'!E161)),NA())</f>
        <v>#N/A</v>
      </c>
      <c r="I167" s="517" t="e">
        <f ca="1">+IF(AND(ISNUMBER(OFFSET('Water Data'!$E$9,0,10*ROW('Water Data'!E161))),'Data Summary'!BX167="Yes"),OFFSET('Water Data'!$E$9,0,10*ROW('Water Data'!E161)),NA())</f>
        <v>#N/A</v>
      </c>
      <c r="J167" s="517" t="e">
        <f ca="1">+IF(AND(ISNUMBER(OFFSET('Water Data'!$F$4,0,10*ROW('Water Data'!F161))),'Data Summary'!BY167="Yes"),100-OFFSET('Water Data'!$F$4,0,10*ROW('Water Data'!F161)),NA())</f>
        <v>#N/A</v>
      </c>
      <c r="K167" s="517" t="e">
        <f ca="1">+IF(AND(ISNUMBER(OFFSET('Water Data'!$F$6,0,10*ROW('Water Data'!F161))),'Data Summary'!BZ167="Yes"),OFFSET('Water Data'!$F$6,0,10*ROW('Water Data'!F161)),NA())</f>
        <v>#N/A</v>
      </c>
      <c r="L167" s="517" t="e">
        <f ca="1">+IF(AND(ISNUMBER(OFFSET('Water Data'!$F$9,0,10*ROW('Water Data'!F161))),'Data Summary'!CA167="Yes"),OFFSET('Water Data'!$F$9,0,10*ROW('Water Data'!F161)),NA())</f>
        <v>#N/A</v>
      </c>
      <c r="M167" s="517" t="e">
        <f ca="1">+IF(AND(ISNUMBER(OFFSET('Water Data'!$G$4,0,10*ROW('Water Data'!G161))),'Data Summary'!CB167="Yes"),100-OFFSET('Water Data'!$G$4,0,10*ROW('Water Data'!G161)),NA())</f>
        <v>#N/A</v>
      </c>
      <c r="N167" s="517" t="e">
        <f ca="1">+IF(AND(ISNUMBER(OFFSET('Water Data'!$G$6,0,10*ROW('Water Data'!G161))),'Data Summary'!CC167="Yes"),OFFSET('Water Data'!$G$6,0,10*ROW('Water Data'!G161)),NA())</f>
        <v>#N/A</v>
      </c>
      <c r="O167" s="517" t="e">
        <f ca="1">+IF(AND(ISNUMBER(OFFSET('Water Data'!$G$9,0,10*ROW('Water Data'!G161))),'Data Summary'!CD167="Yes"),OFFSET('Water Data'!$G$9,0,10*ROW('Water Data'!G161)),NA())</f>
        <v>#N/A</v>
      </c>
      <c r="P167" s="517" t="e">
        <f ca="1">+IF(AND(ISNUMBER(OFFSET('Water Data'!$H$4,0,10*ROW('Water Data'!H161))),'Data Summary'!CE167="Yes"),100-OFFSET('Water Data'!$H$4,0,10*ROW('Water Data'!H161)),NA())</f>
        <v>#N/A</v>
      </c>
      <c r="Q167" s="517" t="e">
        <f ca="1">+IF(AND(ISNUMBER(OFFSET('Water Data'!$H$6,0,10*ROW('Water Data'!H161))),'Data Summary'!CF167="Yes"),OFFSET('Water Data'!$H$6,0,10*ROW('Water Data'!H161)),NA())</f>
        <v>#N/A</v>
      </c>
      <c r="R167" s="517" t="e">
        <f ca="1">+IF(AND(ISNUMBER(OFFSET('Water Data'!$H$9,0,10*ROW('Water Data'!H161))),'Data Summary'!CG167="Yes"),OFFSET('Water Data'!$H$9,0,10*ROW('Water Data'!H161)),NA())</f>
        <v>#N/A</v>
      </c>
      <c r="S167" s="517" t="e">
        <f ca="1">+IF(AND(ISNUMBER(OFFSET('Water Data'!$I$4,0,10*ROW('Water Data'!I161))),'Data Summary'!CH167="Yes"),100-OFFSET('Water Data'!$I$4,0,10*ROW('Water Data'!I161)),NA())</f>
        <v>#N/A</v>
      </c>
      <c r="T167" s="517" t="e">
        <f ca="1">+IF(AND(ISNUMBER(OFFSET('Water Data'!$I$6,0,10*ROW('Water Data'!I161))),'Data Summary'!CI167="Yes"),OFFSET('Water Data'!$I$6,0,10*ROW('Water Data'!I161)),NA())</f>
        <v>#N/A</v>
      </c>
      <c r="U167" s="517" t="e">
        <f ca="1">+IF(AND(ISNUMBER(OFFSET('Water Data'!$I$9,0,10*ROW('Water Data'!I161))),'Data Summary'!CJ167="Yes"),OFFSET('Water Data'!$I$9,0,10*ROW('Water Data'!I161)),NA())</f>
        <v>#N/A</v>
      </c>
      <c r="V167" s="518" t="e">
        <f ca="1">+IF(AND(ISNUMBER(OFFSET('Sanitation Data'!$D$4,0,10*ROW('Sanitation Data'!D161))),'Data Summary'!CK167="Yes"),100-OFFSET('Sanitation Data'!$D$4,0,10*ROW('Sanitation Data'!D161)),NA())</f>
        <v>#N/A</v>
      </c>
      <c r="W167" s="518" t="e">
        <f ca="1">+IF(AND(ISNUMBER(OFFSET('Sanitation Data'!$D$6,0,10*ROW('Sanitation Data'!D161))),'Data Summary'!CL167="Yes"),OFFSET('Sanitation Data'!$D$6,0,10*ROW('Sanitation Data'!D161)),NA())</f>
        <v>#N/A</v>
      </c>
      <c r="X167" s="518" t="e">
        <f ca="1">+IF(AND(ISNUMBER(OFFSET('Sanitation Data'!$D$10,0,10*ROW('Sanitation Data'!D161))),'Data Summary'!CM167="Yes"),OFFSET('Sanitation Data'!$D$10,0,10*ROW('Sanitation Data'!D161)),NA())</f>
        <v>#N/A</v>
      </c>
      <c r="Y167" s="518" t="e">
        <f ca="1">+IF(AND(ISNUMBER(OFFSET('Sanitation Data'!$D$11,0,10*ROW('Sanitation Data'!D161))),'Data Summary'!CN167="Yes"),OFFSET('Sanitation Data'!$D$11,0,10*ROW('Sanitation Data'!D161)),NA())</f>
        <v>#N/A</v>
      </c>
      <c r="Z167" s="518" t="e">
        <f ca="1">+IF(AND(ISNUMBER(OFFSET('Sanitation Data'!$D$12,0,10*ROW('Sanitation Data'!D161))),'Data Summary'!CO167="Yes"),OFFSET('Sanitation Data'!$D$12,0,10*ROW('Sanitation Data'!D161)),NA())</f>
        <v>#N/A</v>
      </c>
      <c r="AA167" s="518" t="e">
        <f ca="1">+IF(AND(ISNUMBER(OFFSET('Sanitation Data'!$E$4,0,10*ROW('Sanitation Data'!E161))),'Data Summary'!CP167="Yes"),100-OFFSET('Sanitation Data'!$E$4,0,10*ROW('Sanitation Data'!E161)),NA())</f>
        <v>#N/A</v>
      </c>
      <c r="AB167" s="518" t="e">
        <f ca="1">+IF(AND(ISNUMBER(OFFSET('Sanitation Data'!$E$6,0,10*ROW('Sanitation Data'!E161))),'Data Summary'!CQ167="Yes"),OFFSET('Sanitation Data'!$E$6,0,10*ROW('Sanitation Data'!E161)),NA())</f>
        <v>#N/A</v>
      </c>
      <c r="AC167" s="518" t="e">
        <f ca="1">+IF(AND(ISNUMBER(OFFSET('Sanitation Data'!$E$10,0,10*ROW('Sanitation Data'!E161))),'Data Summary'!CR167="Yes"),OFFSET('Sanitation Data'!$E$10,0,10*ROW('Sanitation Data'!E161)),NA())</f>
        <v>#N/A</v>
      </c>
      <c r="AD167" s="518" t="e">
        <f ca="1">+IF(AND(ISNUMBER(OFFSET('Sanitation Data'!$E$11,0,10*ROW('Sanitation Data'!E161))),'Data Summary'!CS167="Yes"),OFFSET('Sanitation Data'!$E$11,0,10*ROW('Sanitation Data'!E161)),NA())</f>
        <v>#N/A</v>
      </c>
      <c r="AE167" s="518" t="e">
        <f ca="1">+IF(AND(ISNUMBER(OFFSET('Sanitation Data'!$E$12,0,10*ROW('Sanitation Data'!E161))),'Data Summary'!CT167="Yes"),OFFSET('Sanitation Data'!$E$12,0,10*ROW('Sanitation Data'!E161)),NA())</f>
        <v>#N/A</v>
      </c>
      <c r="AF167" s="518" t="e">
        <f ca="1">+IF(AND(ISNUMBER(OFFSET('Sanitation Data'!$F$4,0,10*ROW('Sanitation Data'!F161))),'Data Summary'!CU167="Yes"),100-OFFSET('Sanitation Data'!$F$4,0,10*ROW('Sanitation Data'!F161)),NA())</f>
        <v>#N/A</v>
      </c>
      <c r="AG167" s="518" t="e">
        <f ca="1">+IF(AND(ISNUMBER(OFFSET('Sanitation Data'!$F$6,0,10*ROW('Sanitation Data'!F161))),'Data Summary'!CV167="Yes"),OFFSET('Sanitation Data'!$F$6,0,10*ROW('Sanitation Data'!F161)),NA())</f>
        <v>#N/A</v>
      </c>
      <c r="AH167" s="518" t="e">
        <f ca="1">+IF(AND(ISNUMBER(OFFSET('Sanitation Data'!$F$10,0,10*ROW('Sanitation Data'!F161))),'Data Summary'!CW167="Yes"),OFFSET('Sanitation Data'!$F$10,0,10*ROW('Sanitation Data'!F161)),NA())</f>
        <v>#N/A</v>
      </c>
      <c r="AI167" s="518" t="e">
        <f ca="1">+IF(AND(ISNUMBER(OFFSET('Sanitation Data'!$F$11,0,10*ROW('Sanitation Data'!F161))),'Data Summary'!CX167="Yes"),OFFSET('Sanitation Data'!$F$11,0,10*ROW('Sanitation Data'!F161)),NA())</f>
        <v>#N/A</v>
      </c>
      <c r="AJ167" s="518" t="e">
        <f ca="1">+IF(AND(ISNUMBER(OFFSET('Sanitation Data'!$F$12,0,10*ROW('Sanitation Data'!F161))),'Data Summary'!CY167="Yes"),OFFSET('Sanitation Data'!$F$12,0,10*ROW('Sanitation Data'!F161)),NA())</f>
        <v>#N/A</v>
      </c>
      <c r="AK167" s="518" t="e">
        <f ca="1">+IF(AND(ISNUMBER(OFFSET('Sanitation Data'!$G$4,0,10*ROW('Sanitation Data'!G161))),'Data Summary'!CZ167="Yes"),100-OFFSET('Sanitation Data'!$G$4,0,10*ROW('Sanitation Data'!G161)),NA())</f>
        <v>#N/A</v>
      </c>
      <c r="AL167" s="518" t="e">
        <f ca="1">+IF(AND(ISNUMBER(OFFSET('Sanitation Data'!$G$6,0,10*ROW('Sanitation Data'!G161))),'Data Summary'!DA167="Yes"),OFFSET('Sanitation Data'!$G$6,0,10*ROW('Sanitation Data'!G161)),NA())</f>
        <v>#N/A</v>
      </c>
      <c r="AM167" s="518" t="e">
        <f ca="1">+IF(AND(ISNUMBER(OFFSET('Sanitation Data'!$G$10,0,10*ROW('Sanitation Data'!G161))),'Data Summary'!DB167="Yes"),OFFSET('Sanitation Data'!$G$10,0,10*ROW('Sanitation Data'!G161)),NA())</f>
        <v>#N/A</v>
      </c>
      <c r="AN167" s="518" t="e">
        <f ca="1">+IF(AND(ISNUMBER(OFFSET('Sanitation Data'!$G$11,0,10*ROW('Sanitation Data'!G161))),'Data Summary'!DC167="Yes"),OFFSET('Sanitation Data'!$G$11,0,10*ROW('Sanitation Data'!G161)),NA())</f>
        <v>#N/A</v>
      </c>
      <c r="AO167" s="518" t="e">
        <f ca="1">+IF(AND(ISNUMBER(OFFSET('Sanitation Data'!$G$12,0,10*ROW('Sanitation Data'!G161))),'Data Summary'!DD167="Yes"),OFFSET('Sanitation Data'!$G$12,0,10*ROW('Sanitation Data'!G161)),NA())</f>
        <v>#N/A</v>
      </c>
      <c r="AP167" s="518" t="e">
        <f ca="1">+IF(AND(ISNUMBER(OFFSET('Sanitation Data'!$H$4,0,10*ROW('Sanitation Data'!H161))),'Data Summary'!DE167="Yes"),100-OFFSET('Sanitation Data'!$H$4,0,10*ROW('Sanitation Data'!H161)),NA())</f>
        <v>#N/A</v>
      </c>
      <c r="AQ167" s="518" t="e">
        <f ca="1">+IF(AND(ISNUMBER(OFFSET('Sanitation Data'!$H$6,0,10*ROW('Sanitation Data'!H161))),'Data Summary'!DF167="Yes"),OFFSET('Sanitation Data'!$H$6,0,10*ROW('Sanitation Data'!H161)),NA())</f>
        <v>#N/A</v>
      </c>
      <c r="AR167" s="518" t="e">
        <f ca="1">+IF(AND(ISNUMBER(OFFSET('Sanitation Data'!$H$10,0,10*ROW('Sanitation Data'!H161))),'Data Summary'!DG167="Yes"),OFFSET('Sanitation Data'!$H$10,0,10*ROW('Sanitation Data'!H161)),NA())</f>
        <v>#N/A</v>
      </c>
      <c r="AS167" s="518" t="e">
        <f ca="1">+IF(AND(ISNUMBER(OFFSET('Sanitation Data'!$H$11,0,10*ROW('Sanitation Data'!H161))),'Data Summary'!DH167="Yes"),OFFSET('Sanitation Data'!$H$11,0,10*ROW('Sanitation Data'!H161)),NA())</f>
        <v>#N/A</v>
      </c>
      <c r="AT167" s="518" t="e">
        <f ca="1">+IF(AND(ISNUMBER(OFFSET('Sanitation Data'!$H$12,0,10*ROW('Sanitation Data'!H161))),'Data Summary'!DI167="Yes"),OFFSET('Sanitation Data'!$H$12,0,10*ROW('Sanitation Data'!H161)),NA())</f>
        <v>#N/A</v>
      </c>
      <c r="AU167" s="518" t="e">
        <f ca="1">+IF(AND(ISNUMBER(OFFSET('Sanitation Data'!$I$4,0,10*ROW('Sanitation Data'!I161))),'Data Summary'!DJ167="Yes"),100-OFFSET('Sanitation Data'!$I$4,0,10*ROW('Sanitation Data'!I161)),NA())</f>
        <v>#N/A</v>
      </c>
      <c r="AV167" s="518" t="e">
        <f ca="1">+IF(AND(ISNUMBER(OFFSET('Sanitation Data'!$I$6,0,10*ROW('Sanitation Data'!I161))),'Data Summary'!DK167="Yes"),OFFSET('Sanitation Data'!$I$6,0,10*ROW('Sanitation Data'!I161)),NA())</f>
        <v>#N/A</v>
      </c>
      <c r="AW167" s="518" t="e">
        <f ca="1">+IF(AND(ISNUMBER(OFFSET('Sanitation Data'!$I$10,0,10*ROW('Sanitation Data'!I161))),'Data Summary'!DL167="Yes"),OFFSET('Sanitation Data'!$I$10,0,10*ROW('Sanitation Data'!I161)),NA())</f>
        <v>#N/A</v>
      </c>
      <c r="AX167" s="518" t="e">
        <f ca="1">+IF(AND(ISNUMBER(OFFSET('Sanitation Data'!$I$11,0,10*ROW('Sanitation Data'!I161))),'Data Summary'!DM167="Yes"),OFFSET('Sanitation Data'!$I$11,0,10*ROW('Sanitation Data'!I161)),NA())</f>
        <v>#N/A</v>
      </c>
      <c r="AY167" s="518" t="e">
        <f ca="1">+IF(AND(ISNUMBER(OFFSET('Sanitation Data'!$I$12,0,10*ROW('Sanitation Data'!I161))),'Data Summary'!DN167="Yes"),OFFSET('Sanitation Data'!$I$12,0,10*ROW('Sanitation Data'!I161)),NA())</f>
        <v>#N/A</v>
      </c>
      <c r="AZ167" s="519" t="e">
        <f ca="1">+IF(AND(ISNUMBER(OFFSET('Hygiene Data'!$D$5,0,10*ROW('Hygiene Data'!D161))),'Data Summary'!DO167="Yes"),OFFSET('Hygiene Data'!$D$5,0,10*ROW('Hygiene Data'!D161)),NA())</f>
        <v>#N/A</v>
      </c>
      <c r="BA167" s="519" t="e">
        <f ca="1">+IF(AND(ISNUMBER(OFFSET('Hygiene Data'!$D$7,0,10*ROW('Hygiene Data'!D161))),'Data Summary'!DP167="Yes"),OFFSET('Hygiene Data'!$D$7,0,10*ROW('Hygiene Data'!D161)),NA())</f>
        <v>#N/A</v>
      </c>
      <c r="BB167" s="519" t="e">
        <f ca="1">+IF(AND(ISNUMBER(OFFSET('Hygiene Data'!$D$9,0,10*ROW('Hygiene Data'!D161))),'Data Summary'!DQ167="Yes"),OFFSET('Hygiene Data'!$D$9,0,10*ROW('Hygiene Data'!D161)),NA())</f>
        <v>#N/A</v>
      </c>
      <c r="BC167" s="519" t="e">
        <f ca="1">+IF(AND(ISNUMBER(OFFSET('Hygiene Data'!$E$5,0,10*ROW('Hygiene Data'!E161))),'Data Summary'!DR167="Yes"),OFFSET('Hygiene Data'!$E$5,0,10*ROW('Hygiene Data'!E161)),NA())</f>
        <v>#N/A</v>
      </c>
      <c r="BD167" s="519" t="e">
        <f ca="1">+IF(AND(ISNUMBER(OFFSET('Hygiene Data'!$E$7,0,10*ROW('Hygiene Data'!E161))),'Data Summary'!DS167="Yes"),OFFSET('Hygiene Data'!$E$7,0,10*ROW('Hygiene Data'!E161)),NA())</f>
        <v>#N/A</v>
      </c>
      <c r="BE167" s="519" t="e">
        <f ca="1">+IF(AND(ISNUMBER(OFFSET('Hygiene Data'!$E$9,0,10*ROW('Hygiene Data'!E161))),'Data Summary'!DT167="Yes"),OFFSET('Hygiene Data'!$E$9,0,10*ROW('Hygiene Data'!E161)),NA())</f>
        <v>#N/A</v>
      </c>
      <c r="BF167" s="519" t="e">
        <f ca="1">+IF(AND(ISNUMBER(OFFSET('Hygiene Data'!$F$5,0,10*ROW('Hygiene Data'!F161))),'Data Summary'!DU167="Yes"),OFFSET('Hygiene Data'!$F$5,0,10*ROW('Hygiene Data'!F161)),NA())</f>
        <v>#N/A</v>
      </c>
      <c r="BG167" s="519" t="e">
        <f ca="1">+IF(AND(ISNUMBER(OFFSET('Hygiene Data'!$F$7,0,10*ROW('Hygiene Data'!F161))),'Data Summary'!DV167="Yes"),OFFSET('Hygiene Data'!$F$7,0,10*ROW('Hygiene Data'!F161)),NA())</f>
        <v>#N/A</v>
      </c>
      <c r="BH167" s="519" t="e">
        <f ca="1">+IF(AND(ISNUMBER(OFFSET('Hygiene Data'!$F$9,0,10*ROW('Hygiene Data'!F161))),'Data Summary'!DW167="Yes"),OFFSET('Hygiene Data'!$F$9,0,10*ROW('Hygiene Data'!F161)),NA())</f>
        <v>#N/A</v>
      </c>
      <c r="BI167" s="519" t="e">
        <f ca="1">+IF(AND(ISNUMBER(OFFSET('Hygiene Data'!$G$5,0,10*ROW('Hygiene Data'!G161))),'Data Summary'!DX167="Yes"),OFFSET('Hygiene Data'!$G$5,0,10*ROW('Hygiene Data'!G161)),NA())</f>
        <v>#N/A</v>
      </c>
      <c r="BJ167" s="519" t="e">
        <f ca="1">+IF(AND(ISNUMBER(OFFSET('Hygiene Data'!$G$7,0,10*ROW('Hygiene Data'!G161))),'Data Summary'!DY167="Yes"),OFFSET('Hygiene Data'!$G$7,0,10*ROW('Hygiene Data'!G161)),NA())</f>
        <v>#N/A</v>
      </c>
      <c r="BK167" s="519" t="e">
        <f ca="1">+IF(AND(ISNUMBER(OFFSET('Hygiene Data'!$G$9,0,10*ROW('Hygiene Data'!G161))),'Data Summary'!DZ167="Yes"),OFFSET('Hygiene Data'!$G$9,0,10*ROW('Hygiene Data'!G161)),NA())</f>
        <v>#N/A</v>
      </c>
      <c r="BL167" s="519" t="e">
        <f ca="1">+IF(AND(ISNUMBER(OFFSET('Hygiene Data'!$H$5,0,10*ROW('Hygiene Data'!H161))),'Data Summary'!EA167="Yes"),OFFSET('Hygiene Data'!$H$5,0,10*ROW('Hygiene Data'!H161)),NA())</f>
        <v>#N/A</v>
      </c>
      <c r="BM167" s="519" t="e">
        <f ca="1">+IF(AND(ISNUMBER(OFFSET('Hygiene Data'!$H$7,0,10*ROW('Hygiene Data'!H161))),'Data Summary'!EB167="Yes"),OFFSET('Hygiene Data'!$H$7,0,10*ROW('Hygiene Data'!H161)),NA())</f>
        <v>#N/A</v>
      </c>
      <c r="BN167" s="519" t="e">
        <f ca="1">+IF(AND(ISNUMBER(OFFSET('Hygiene Data'!$H$9,0,10*ROW('Hygiene Data'!H161))),'Data Summary'!EC167="Yes"),OFFSET('Hygiene Data'!$H$9,0,10*ROW('Hygiene Data'!H161)),NA())</f>
        <v>#N/A</v>
      </c>
      <c r="BO167" s="519" t="e">
        <f ca="1">+IF(AND(ISNUMBER(OFFSET('Hygiene Data'!$I$5,0,10*ROW('Hygiene Data'!I161))),'Data Summary'!ED167="Yes"),OFFSET('Hygiene Data'!$I$5,0,10*ROW('Hygiene Data'!I161)),NA())</f>
        <v>#N/A</v>
      </c>
      <c r="BP167" s="519" t="e">
        <f ca="1">+IF(AND(ISNUMBER(OFFSET('Hygiene Data'!$I$7,0,10*ROW('Hygiene Data'!I161))),'Data Summary'!EE167="Yes"),OFFSET('Hygiene Data'!$I$7,0,10*ROW('Hygiene Data'!I161)),NA())</f>
        <v>#N/A</v>
      </c>
      <c r="BQ167" s="519" t="e">
        <f ca="1">+IF(AND(ISNUMBER(OFFSET('Hygiene Data'!$I$9,0,10*ROW('Hygiene Data'!I161))),'Data Summary'!EF167="Yes"),OFFSET('Hygiene Data'!$I$9,0,10*ROW('Hygiene Data'!I161)),NA())</f>
        <v>#N/A</v>
      </c>
    </row>
    <row r="168" spans="1:69" x14ac:dyDescent="0.25">
      <c r="A168" s="515" t="e">
        <f ca="1">+RIGHT('Data Summary'!A168,LEN('Data Summary'!A168)-9)</f>
        <v>#VALUE!</v>
      </c>
      <c r="B168" s="489" t="str">
        <f ca="1">+IF(ISTEXT('Data Summary'!B168),'Data Summary'!B168,"")</f>
        <v/>
      </c>
      <c r="C168" s="516" t="e">
        <f ca="1">+VALUE('Data Summary'!C168)</f>
        <v>#VALUE!</v>
      </c>
      <c r="D168" s="517" t="e">
        <f ca="1">+IF(AND(ISNUMBER(OFFSET('Water Data'!$D$4,0,10*ROW('Water Data'!D162))),'Data Summary'!BS168="Yes"),100-OFFSET('Water Data'!$D$4,0,10*ROW('Water Data'!D162)),NA())</f>
        <v>#N/A</v>
      </c>
      <c r="E168" s="517" t="e">
        <f ca="1">+IF(AND(ISNUMBER(OFFSET('Water Data'!$D$6,0,10*ROW('Water Data'!D162))),'Data Summary'!BT168="Yes"),OFFSET('Water Data'!$D$6,0,10*ROW('Water Data'!D162)),NA())</f>
        <v>#N/A</v>
      </c>
      <c r="F168" s="517" t="e">
        <f ca="1">+IF(AND(ISNUMBER(OFFSET('Water Data'!$D$9,0,10*ROW('Water Data'!D162))),'Data Summary'!BU168="Yes"),OFFSET('Water Data'!$D$9,0,10*ROW('Water Data'!D162)),NA())</f>
        <v>#N/A</v>
      </c>
      <c r="G168" s="517" t="e">
        <f ca="1">+IF(AND(ISNUMBER(OFFSET('Water Data'!$E$4,0,10*ROW('Water Data'!E162))),'Data Summary'!BV168="Yes"),100-OFFSET('Water Data'!$E$4,0,10*ROW('Water Data'!E162)),NA())</f>
        <v>#N/A</v>
      </c>
      <c r="H168" s="517" t="e">
        <f ca="1">+IF(AND(ISNUMBER(OFFSET('Water Data'!$E$6,0,10*ROW('Water Data'!E162))),'Data Summary'!BW168="Yes"),OFFSET('Water Data'!$E$6,0,10*ROW('Water Data'!E162)),NA())</f>
        <v>#N/A</v>
      </c>
      <c r="I168" s="517" t="e">
        <f ca="1">+IF(AND(ISNUMBER(OFFSET('Water Data'!$E$9,0,10*ROW('Water Data'!E162))),'Data Summary'!BX168="Yes"),OFFSET('Water Data'!$E$9,0,10*ROW('Water Data'!E162)),NA())</f>
        <v>#N/A</v>
      </c>
      <c r="J168" s="517" t="e">
        <f ca="1">+IF(AND(ISNUMBER(OFFSET('Water Data'!$F$4,0,10*ROW('Water Data'!F162))),'Data Summary'!BY168="Yes"),100-OFFSET('Water Data'!$F$4,0,10*ROW('Water Data'!F162)),NA())</f>
        <v>#N/A</v>
      </c>
      <c r="K168" s="517" t="e">
        <f ca="1">+IF(AND(ISNUMBER(OFFSET('Water Data'!$F$6,0,10*ROW('Water Data'!F162))),'Data Summary'!BZ168="Yes"),OFFSET('Water Data'!$F$6,0,10*ROW('Water Data'!F162)),NA())</f>
        <v>#N/A</v>
      </c>
      <c r="L168" s="517" t="e">
        <f ca="1">+IF(AND(ISNUMBER(OFFSET('Water Data'!$F$9,0,10*ROW('Water Data'!F162))),'Data Summary'!CA168="Yes"),OFFSET('Water Data'!$F$9,0,10*ROW('Water Data'!F162)),NA())</f>
        <v>#N/A</v>
      </c>
      <c r="M168" s="517" t="e">
        <f ca="1">+IF(AND(ISNUMBER(OFFSET('Water Data'!$G$4,0,10*ROW('Water Data'!G162))),'Data Summary'!CB168="Yes"),100-OFFSET('Water Data'!$G$4,0,10*ROW('Water Data'!G162)),NA())</f>
        <v>#N/A</v>
      </c>
      <c r="N168" s="517" t="e">
        <f ca="1">+IF(AND(ISNUMBER(OFFSET('Water Data'!$G$6,0,10*ROW('Water Data'!G162))),'Data Summary'!CC168="Yes"),OFFSET('Water Data'!$G$6,0,10*ROW('Water Data'!G162)),NA())</f>
        <v>#N/A</v>
      </c>
      <c r="O168" s="517" t="e">
        <f ca="1">+IF(AND(ISNUMBER(OFFSET('Water Data'!$G$9,0,10*ROW('Water Data'!G162))),'Data Summary'!CD168="Yes"),OFFSET('Water Data'!$G$9,0,10*ROW('Water Data'!G162)),NA())</f>
        <v>#N/A</v>
      </c>
      <c r="P168" s="517" t="e">
        <f ca="1">+IF(AND(ISNUMBER(OFFSET('Water Data'!$H$4,0,10*ROW('Water Data'!H162))),'Data Summary'!CE168="Yes"),100-OFFSET('Water Data'!$H$4,0,10*ROW('Water Data'!H162)),NA())</f>
        <v>#N/A</v>
      </c>
      <c r="Q168" s="517" t="e">
        <f ca="1">+IF(AND(ISNUMBER(OFFSET('Water Data'!$H$6,0,10*ROW('Water Data'!H162))),'Data Summary'!CF168="Yes"),OFFSET('Water Data'!$H$6,0,10*ROW('Water Data'!H162)),NA())</f>
        <v>#N/A</v>
      </c>
      <c r="R168" s="517" t="e">
        <f ca="1">+IF(AND(ISNUMBER(OFFSET('Water Data'!$H$9,0,10*ROW('Water Data'!H162))),'Data Summary'!CG168="Yes"),OFFSET('Water Data'!$H$9,0,10*ROW('Water Data'!H162)),NA())</f>
        <v>#N/A</v>
      </c>
      <c r="S168" s="517" t="e">
        <f ca="1">+IF(AND(ISNUMBER(OFFSET('Water Data'!$I$4,0,10*ROW('Water Data'!I162))),'Data Summary'!CH168="Yes"),100-OFFSET('Water Data'!$I$4,0,10*ROW('Water Data'!I162)),NA())</f>
        <v>#N/A</v>
      </c>
      <c r="T168" s="517" t="e">
        <f ca="1">+IF(AND(ISNUMBER(OFFSET('Water Data'!$I$6,0,10*ROW('Water Data'!I162))),'Data Summary'!CI168="Yes"),OFFSET('Water Data'!$I$6,0,10*ROW('Water Data'!I162)),NA())</f>
        <v>#N/A</v>
      </c>
      <c r="U168" s="517" t="e">
        <f ca="1">+IF(AND(ISNUMBER(OFFSET('Water Data'!$I$9,0,10*ROW('Water Data'!I162))),'Data Summary'!CJ168="Yes"),OFFSET('Water Data'!$I$9,0,10*ROW('Water Data'!I162)),NA())</f>
        <v>#N/A</v>
      </c>
      <c r="V168" s="518" t="e">
        <f ca="1">+IF(AND(ISNUMBER(OFFSET('Sanitation Data'!$D$4,0,10*ROW('Sanitation Data'!D162))),'Data Summary'!CK168="Yes"),100-OFFSET('Sanitation Data'!$D$4,0,10*ROW('Sanitation Data'!D162)),NA())</f>
        <v>#N/A</v>
      </c>
      <c r="W168" s="518" t="e">
        <f ca="1">+IF(AND(ISNUMBER(OFFSET('Sanitation Data'!$D$6,0,10*ROW('Sanitation Data'!D162))),'Data Summary'!CL168="Yes"),OFFSET('Sanitation Data'!$D$6,0,10*ROW('Sanitation Data'!D162)),NA())</f>
        <v>#N/A</v>
      </c>
      <c r="X168" s="518" t="e">
        <f ca="1">+IF(AND(ISNUMBER(OFFSET('Sanitation Data'!$D$10,0,10*ROW('Sanitation Data'!D162))),'Data Summary'!CM168="Yes"),OFFSET('Sanitation Data'!$D$10,0,10*ROW('Sanitation Data'!D162)),NA())</f>
        <v>#N/A</v>
      </c>
      <c r="Y168" s="518" t="e">
        <f ca="1">+IF(AND(ISNUMBER(OFFSET('Sanitation Data'!$D$11,0,10*ROW('Sanitation Data'!D162))),'Data Summary'!CN168="Yes"),OFFSET('Sanitation Data'!$D$11,0,10*ROW('Sanitation Data'!D162)),NA())</f>
        <v>#N/A</v>
      </c>
      <c r="Z168" s="518" t="e">
        <f ca="1">+IF(AND(ISNUMBER(OFFSET('Sanitation Data'!$D$12,0,10*ROW('Sanitation Data'!D162))),'Data Summary'!CO168="Yes"),OFFSET('Sanitation Data'!$D$12,0,10*ROW('Sanitation Data'!D162)),NA())</f>
        <v>#N/A</v>
      </c>
      <c r="AA168" s="518" t="e">
        <f ca="1">+IF(AND(ISNUMBER(OFFSET('Sanitation Data'!$E$4,0,10*ROW('Sanitation Data'!E162))),'Data Summary'!CP168="Yes"),100-OFFSET('Sanitation Data'!$E$4,0,10*ROW('Sanitation Data'!E162)),NA())</f>
        <v>#N/A</v>
      </c>
      <c r="AB168" s="518" t="e">
        <f ca="1">+IF(AND(ISNUMBER(OFFSET('Sanitation Data'!$E$6,0,10*ROW('Sanitation Data'!E162))),'Data Summary'!CQ168="Yes"),OFFSET('Sanitation Data'!$E$6,0,10*ROW('Sanitation Data'!E162)),NA())</f>
        <v>#N/A</v>
      </c>
      <c r="AC168" s="518" t="e">
        <f ca="1">+IF(AND(ISNUMBER(OFFSET('Sanitation Data'!$E$10,0,10*ROW('Sanitation Data'!E162))),'Data Summary'!CR168="Yes"),OFFSET('Sanitation Data'!$E$10,0,10*ROW('Sanitation Data'!E162)),NA())</f>
        <v>#N/A</v>
      </c>
      <c r="AD168" s="518" t="e">
        <f ca="1">+IF(AND(ISNUMBER(OFFSET('Sanitation Data'!$E$11,0,10*ROW('Sanitation Data'!E162))),'Data Summary'!CS168="Yes"),OFFSET('Sanitation Data'!$E$11,0,10*ROW('Sanitation Data'!E162)),NA())</f>
        <v>#N/A</v>
      </c>
      <c r="AE168" s="518" t="e">
        <f ca="1">+IF(AND(ISNUMBER(OFFSET('Sanitation Data'!$E$12,0,10*ROW('Sanitation Data'!E162))),'Data Summary'!CT168="Yes"),OFFSET('Sanitation Data'!$E$12,0,10*ROW('Sanitation Data'!E162)),NA())</f>
        <v>#N/A</v>
      </c>
      <c r="AF168" s="518" t="e">
        <f ca="1">+IF(AND(ISNUMBER(OFFSET('Sanitation Data'!$F$4,0,10*ROW('Sanitation Data'!F162))),'Data Summary'!CU168="Yes"),100-OFFSET('Sanitation Data'!$F$4,0,10*ROW('Sanitation Data'!F162)),NA())</f>
        <v>#N/A</v>
      </c>
      <c r="AG168" s="518" t="e">
        <f ca="1">+IF(AND(ISNUMBER(OFFSET('Sanitation Data'!$F$6,0,10*ROW('Sanitation Data'!F162))),'Data Summary'!CV168="Yes"),OFFSET('Sanitation Data'!$F$6,0,10*ROW('Sanitation Data'!F162)),NA())</f>
        <v>#N/A</v>
      </c>
      <c r="AH168" s="518" t="e">
        <f ca="1">+IF(AND(ISNUMBER(OFFSET('Sanitation Data'!$F$10,0,10*ROW('Sanitation Data'!F162))),'Data Summary'!CW168="Yes"),OFFSET('Sanitation Data'!$F$10,0,10*ROW('Sanitation Data'!F162)),NA())</f>
        <v>#N/A</v>
      </c>
      <c r="AI168" s="518" t="e">
        <f ca="1">+IF(AND(ISNUMBER(OFFSET('Sanitation Data'!$F$11,0,10*ROW('Sanitation Data'!F162))),'Data Summary'!CX168="Yes"),OFFSET('Sanitation Data'!$F$11,0,10*ROW('Sanitation Data'!F162)),NA())</f>
        <v>#N/A</v>
      </c>
      <c r="AJ168" s="518" t="e">
        <f ca="1">+IF(AND(ISNUMBER(OFFSET('Sanitation Data'!$F$12,0,10*ROW('Sanitation Data'!F162))),'Data Summary'!CY168="Yes"),OFFSET('Sanitation Data'!$F$12,0,10*ROW('Sanitation Data'!F162)),NA())</f>
        <v>#N/A</v>
      </c>
      <c r="AK168" s="518" t="e">
        <f ca="1">+IF(AND(ISNUMBER(OFFSET('Sanitation Data'!$G$4,0,10*ROW('Sanitation Data'!G162))),'Data Summary'!CZ168="Yes"),100-OFFSET('Sanitation Data'!$G$4,0,10*ROW('Sanitation Data'!G162)),NA())</f>
        <v>#N/A</v>
      </c>
      <c r="AL168" s="518" t="e">
        <f ca="1">+IF(AND(ISNUMBER(OFFSET('Sanitation Data'!$G$6,0,10*ROW('Sanitation Data'!G162))),'Data Summary'!DA168="Yes"),OFFSET('Sanitation Data'!$G$6,0,10*ROW('Sanitation Data'!G162)),NA())</f>
        <v>#N/A</v>
      </c>
      <c r="AM168" s="518" t="e">
        <f ca="1">+IF(AND(ISNUMBER(OFFSET('Sanitation Data'!$G$10,0,10*ROW('Sanitation Data'!G162))),'Data Summary'!DB168="Yes"),OFFSET('Sanitation Data'!$G$10,0,10*ROW('Sanitation Data'!G162)),NA())</f>
        <v>#N/A</v>
      </c>
      <c r="AN168" s="518" t="e">
        <f ca="1">+IF(AND(ISNUMBER(OFFSET('Sanitation Data'!$G$11,0,10*ROW('Sanitation Data'!G162))),'Data Summary'!DC168="Yes"),OFFSET('Sanitation Data'!$G$11,0,10*ROW('Sanitation Data'!G162)),NA())</f>
        <v>#N/A</v>
      </c>
      <c r="AO168" s="518" t="e">
        <f ca="1">+IF(AND(ISNUMBER(OFFSET('Sanitation Data'!$G$12,0,10*ROW('Sanitation Data'!G162))),'Data Summary'!DD168="Yes"),OFFSET('Sanitation Data'!$G$12,0,10*ROW('Sanitation Data'!G162)),NA())</f>
        <v>#N/A</v>
      </c>
      <c r="AP168" s="518" t="e">
        <f ca="1">+IF(AND(ISNUMBER(OFFSET('Sanitation Data'!$H$4,0,10*ROW('Sanitation Data'!H162))),'Data Summary'!DE168="Yes"),100-OFFSET('Sanitation Data'!$H$4,0,10*ROW('Sanitation Data'!H162)),NA())</f>
        <v>#N/A</v>
      </c>
      <c r="AQ168" s="518" t="e">
        <f ca="1">+IF(AND(ISNUMBER(OFFSET('Sanitation Data'!$H$6,0,10*ROW('Sanitation Data'!H162))),'Data Summary'!DF168="Yes"),OFFSET('Sanitation Data'!$H$6,0,10*ROW('Sanitation Data'!H162)),NA())</f>
        <v>#N/A</v>
      </c>
      <c r="AR168" s="518" t="e">
        <f ca="1">+IF(AND(ISNUMBER(OFFSET('Sanitation Data'!$H$10,0,10*ROW('Sanitation Data'!H162))),'Data Summary'!DG168="Yes"),OFFSET('Sanitation Data'!$H$10,0,10*ROW('Sanitation Data'!H162)),NA())</f>
        <v>#N/A</v>
      </c>
      <c r="AS168" s="518" t="e">
        <f ca="1">+IF(AND(ISNUMBER(OFFSET('Sanitation Data'!$H$11,0,10*ROW('Sanitation Data'!H162))),'Data Summary'!DH168="Yes"),OFFSET('Sanitation Data'!$H$11,0,10*ROW('Sanitation Data'!H162)),NA())</f>
        <v>#N/A</v>
      </c>
      <c r="AT168" s="518" t="e">
        <f ca="1">+IF(AND(ISNUMBER(OFFSET('Sanitation Data'!$H$12,0,10*ROW('Sanitation Data'!H162))),'Data Summary'!DI168="Yes"),OFFSET('Sanitation Data'!$H$12,0,10*ROW('Sanitation Data'!H162)),NA())</f>
        <v>#N/A</v>
      </c>
      <c r="AU168" s="518" t="e">
        <f ca="1">+IF(AND(ISNUMBER(OFFSET('Sanitation Data'!$I$4,0,10*ROW('Sanitation Data'!I162))),'Data Summary'!DJ168="Yes"),100-OFFSET('Sanitation Data'!$I$4,0,10*ROW('Sanitation Data'!I162)),NA())</f>
        <v>#N/A</v>
      </c>
      <c r="AV168" s="518" t="e">
        <f ca="1">+IF(AND(ISNUMBER(OFFSET('Sanitation Data'!$I$6,0,10*ROW('Sanitation Data'!I162))),'Data Summary'!DK168="Yes"),OFFSET('Sanitation Data'!$I$6,0,10*ROW('Sanitation Data'!I162)),NA())</f>
        <v>#N/A</v>
      </c>
      <c r="AW168" s="518" t="e">
        <f ca="1">+IF(AND(ISNUMBER(OFFSET('Sanitation Data'!$I$10,0,10*ROW('Sanitation Data'!I162))),'Data Summary'!DL168="Yes"),OFFSET('Sanitation Data'!$I$10,0,10*ROW('Sanitation Data'!I162)),NA())</f>
        <v>#N/A</v>
      </c>
      <c r="AX168" s="518" t="e">
        <f ca="1">+IF(AND(ISNUMBER(OFFSET('Sanitation Data'!$I$11,0,10*ROW('Sanitation Data'!I162))),'Data Summary'!DM168="Yes"),OFFSET('Sanitation Data'!$I$11,0,10*ROW('Sanitation Data'!I162)),NA())</f>
        <v>#N/A</v>
      </c>
      <c r="AY168" s="518" t="e">
        <f ca="1">+IF(AND(ISNUMBER(OFFSET('Sanitation Data'!$I$12,0,10*ROW('Sanitation Data'!I162))),'Data Summary'!DN168="Yes"),OFFSET('Sanitation Data'!$I$12,0,10*ROW('Sanitation Data'!I162)),NA())</f>
        <v>#N/A</v>
      </c>
      <c r="AZ168" s="519" t="e">
        <f ca="1">+IF(AND(ISNUMBER(OFFSET('Hygiene Data'!$D$5,0,10*ROW('Hygiene Data'!D162))),'Data Summary'!DO168="Yes"),OFFSET('Hygiene Data'!$D$5,0,10*ROW('Hygiene Data'!D162)),NA())</f>
        <v>#N/A</v>
      </c>
      <c r="BA168" s="519" t="e">
        <f ca="1">+IF(AND(ISNUMBER(OFFSET('Hygiene Data'!$D$7,0,10*ROW('Hygiene Data'!D162))),'Data Summary'!DP168="Yes"),OFFSET('Hygiene Data'!$D$7,0,10*ROW('Hygiene Data'!D162)),NA())</f>
        <v>#N/A</v>
      </c>
      <c r="BB168" s="519" t="e">
        <f ca="1">+IF(AND(ISNUMBER(OFFSET('Hygiene Data'!$D$9,0,10*ROW('Hygiene Data'!D162))),'Data Summary'!DQ168="Yes"),OFFSET('Hygiene Data'!$D$9,0,10*ROW('Hygiene Data'!D162)),NA())</f>
        <v>#N/A</v>
      </c>
      <c r="BC168" s="519" t="e">
        <f ca="1">+IF(AND(ISNUMBER(OFFSET('Hygiene Data'!$E$5,0,10*ROW('Hygiene Data'!E162))),'Data Summary'!DR168="Yes"),OFFSET('Hygiene Data'!$E$5,0,10*ROW('Hygiene Data'!E162)),NA())</f>
        <v>#N/A</v>
      </c>
      <c r="BD168" s="519" t="e">
        <f ca="1">+IF(AND(ISNUMBER(OFFSET('Hygiene Data'!$E$7,0,10*ROW('Hygiene Data'!E162))),'Data Summary'!DS168="Yes"),OFFSET('Hygiene Data'!$E$7,0,10*ROW('Hygiene Data'!E162)),NA())</f>
        <v>#N/A</v>
      </c>
      <c r="BE168" s="519" t="e">
        <f ca="1">+IF(AND(ISNUMBER(OFFSET('Hygiene Data'!$E$9,0,10*ROW('Hygiene Data'!E162))),'Data Summary'!DT168="Yes"),OFFSET('Hygiene Data'!$E$9,0,10*ROW('Hygiene Data'!E162)),NA())</f>
        <v>#N/A</v>
      </c>
      <c r="BF168" s="519" t="e">
        <f ca="1">+IF(AND(ISNUMBER(OFFSET('Hygiene Data'!$F$5,0,10*ROW('Hygiene Data'!F162))),'Data Summary'!DU168="Yes"),OFFSET('Hygiene Data'!$F$5,0,10*ROW('Hygiene Data'!F162)),NA())</f>
        <v>#N/A</v>
      </c>
      <c r="BG168" s="519" t="e">
        <f ca="1">+IF(AND(ISNUMBER(OFFSET('Hygiene Data'!$F$7,0,10*ROW('Hygiene Data'!F162))),'Data Summary'!DV168="Yes"),OFFSET('Hygiene Data'!$F$7,0,10*ROW('Hygiene Data'!F162)),NA())</f>
        <v>#N/A</v>
      </c>
      <c r="BH168" s="519" t="e">
        <f ca="1">+IF(AND(ISNUMBER(OFFSET('Hygiene Data'!$F$9,0,10*ROW('Hygiene Data'!F162))),'Data Summary'!DW168="Yes"),OFFSET('Hygiene Data'!$F$9,0,10*ROW('Hygiene Data'!F162)),NA())</f>
        <v>#N/A</v>
      </c>
      <c r="BI168" s="519" t="e">
        <f ca="1">+IF(AND(ISNUMBER(OFFSET('Hygiene Data'!$G$5,0,10*ROW('Hygiene Data'!G162))),'Data Summary'!DX168="Yes"),OFFSET('Hygiene Data'!$G$5,0,10*ROW('Hygiene Data'!G162)),NA())</f>
        <v>#N/A</v>
      </c>
      <c r="BJ168" s="519" t="e">
        <f ca="1">+IF(AND(ISNUMBER(OFFSET('Hygiene Data'!$G$7,0,10*ROW('Hygiene Data'!G162))),'Data Summary'!DY168="Yes"),OFFSET('Hygiene Data'!$G$7,0,10*ROW('Hygiene Data'!G162)),NA())</f>
        <v>#N/A</v>
      </c>
      <c r="BK168" s="519" t="e">
        <f ca="1">+IF(AND(ISNUMBER(OFFSET('Hygiene Data'!$G$9,0,10*ROW('Hygiene Data'!G162))),'Data Summary'!DZ168="Yes"),OFFSET('Hygiene Data'!$G$9,0,10*ROW('Hygiene Data'!G162)),NA())</f>
        <v>#N/A</v>
      </c>
      <c r="BL168" s="519" t="e">
        <f ca="1">+IF(AND(ISNUMBER(OFFSET('Hygiene Data'!$H$5,0,10*ROW('Hygiene Data'!H162))),'Data Summary'!EA168="Yes"),OFFSET('Hygiene Data'!$H$5,0,10*ROW('Hygiene Data'!H162)),NA())</f>
        <v>#N/A</v>
      </c>
      <c r="BM168" s="519" t="e">
        <f ca="1">+IF(AND(ISNUMBER(OFFSET('Hygiene Data'!$H$7,0,10*ROW('Hygiene Data'!H162))),'Data Summary'!EB168="Yes"),OFFSET('Hygiene Data'!$H$7,0,10*ROW('Hygiene Data'!H162)),NA())</f>
        <v>#N/A</v>
      </c>
      <c r="BN168" s="519" t="e">
        <f ca="1">+IF(AND(ISNUMBER(OFFSET('Hygiene Data'!$H$9,0,10*ROW('Hygiene Data'!H162))),'Data Summary'!EC168="Yes"),OFFSET('Hygiene Data'!$H$9,0,10*ROW('Hygiene Data'!H162)),NA())</f>
        <v>#N/A</v>
      </c>
      <c r="BO168" s="519" t="e">
        <f ca="1">+IF(AND(ISNUMBER(OFFSET('Hygiene Data'!$I$5,0,10*ROW('Hygiene Data'!I162))),'Data Summary'!ED168="Yes"),OFFSET('Hygiene Data'!$I$5,0,10*ROW('Hygiene Data'!I162)),NA())</f>
        <v>#N/A</v>
      </c>
      <c r="BP168" s="519" t="e">
        <f ca="1">+IF(AND(ISNUMBER(OFFSET('Hygiene Data'!$I$7,0,10*ROW('Hygiene Data'!I162))),'Data Summary'!EE168="Yes"),OFFSET('Hygiene Data'!$I$7,0,10*ROW('Hygiene Data'!I162)),NA())</f>
        <v>#N/A</v>
      </c>
      <c r="BQ168" s="519" t="e">
        <f ca="1">+IF(AND(ISNUMBER(OFFSET('Hygiene Data'!$I$9,0,10*ROW('Hygiene Data'!I162))),'Data Summary'!EF168="Yes"),OFFSET('Hygiene Data'!$I$9,0,10*ROW('Hygiene Data'!I162)),NA())</f>
        <v>#N/A</v>
      </c>
    </row>
    <row r="169" spans="1:69" x14ac:dyDescent="0.25">
      <c r="A169" s="515" t="e">
        <f ca="1">+RIGHT('Data Summary'!A169,LEN('Data Summary'!A169)-9)</f>
        <v>#VALUE!</v>
      </c>
      <c r="B169" s="489" t="str">
        <f ca="1">+IF(ISTEXT('Data Summary'!B169),'Data Summary'!B169,"")</f>
        <v/>
      </c>
      <c r="C169" s="516" t="e">
        <f ca="1">+VALUE('Data Summary'!C169)</f>
        <v>#VALUE!</v>
      </c>
      <c r="D169" s="517" t="e">
        <f ca="1">+IF(AND(ISNUMBER(OFFSET('Water Data'!$D$4,0,10*ROW('Water Data'!D163))),'Data Summary'!BS169="Yes"),100-OFFSET('Water Data'!$D$4,0,10*ROW('Water Data'!D163)),NA())</f>
        <v>#N/A</v>
      </c>
      <c r="E169" s="517" t="e">
        <f ca="1">+IF(AND(ISNUMBER(OFFSET('Water Data'!$D$6,0,10*ROW('Water Data'!D163))),'Data Summary'!BT169="Yes"),OFFSET('Water Data'!$D$6,0,10*ROW('Water Data'!D163)),NA())</f>
        <v>#N/A</v>
      </c>
      <c r="F169" s="517" t="e">
        <f ca="1">+IF(AND(ISNUMBER(OFFSET('Water Data'!$D$9,0,10*ROW('Water Data'!D163))),'Data Summary'!BU169="Yes"),OFFSET('Water Data'!$D$9,0,10*ROW('Water Data'!D163)),NA())</f>
        <v>#N/A</v>
      </c>
      <c r="G169" s="517" t="e">
        <f ca="1">+IF(AND(ISNUMBER(OFFSET('Water Data'!$E$4,0,10*ROW('Water Data'!E163))),'Data Summary'!BV169="Yes"),100-OFFSET('Water Data'!$E$4,0,10*ROW('Water Data'!E163)),NA())</f>
        <v>#N/A</v>
      </c>
      <c r="H169" s="517" t="e">
        <f ca="1">+IF(AND(ISNUMBER(OFFSET('Water Data'!$E$6,0,10*ROW('Water Data'!E163))),'Data Summary'!BW169="Yes"),OFFSET('Water Data'!$E$6,0,10*ROW('Water Data'!E163)),NA())</f>
        <v>#N/A</v>
      </c>
      <c r="I169" s="517" t="e">
        <f ca="1">+IF(AND(ISNUMBER(OFFSET('Water Data'!$E$9,0,10*ROW('Water Data'!E163))),'Data Summary'!BX169="Yes"),OFFSET('Water Data'!$E$9,0,10*ROW('Water Data'!E163)),NA())</f>
        <v>#N/A</v>
      </c>
      <c r="J169" s="517" t="e">
        <f ca="1">+IF(AND(ISNUMBER(OFFSET('Water Data'!$F$4,0,10*ROW('Water Data'!F163))),'Data Summary'!BY169="Yes"),100-OFFSET('Water Data'!$F$4,0,10*ROW('Water Data'!F163)),NA())</f>
        <v>#N/A</v>
      </c>
      <c r="K169" s="517" t="e">
        <f ca="1">+IF(AND(ISNUMBER(OFFSET('Water Data'!$F$6,0,10*ROW('Water Data'!F163))),'Data Summary'!BZ169="Yes"),OFFSET('Water Data'!$F$6,0,10*ROW('Water Data'!F163)),NA())</f>
        <v>#N/A</v>
      </c>
      <c r="L169" s="517" t="e">
        <f ca="1">+IF(AND(ISNUMBER(OFFSET('Water Data'!$F$9,0,10*ROW('Water Data'!F163))),'Data Summary'!CA169="Yes"),OFFSET('Water Data'!$F$9,0,10*ROW('Water Data'!F163)),NA())</f>
        <v>#N/A</v>
      </c>
      <c r="M169" s="517" t="e">
        <f ca="1">+IF(AND(ISNUMBER(OFFSET('Water Data'!$G$4,0,10*ROW('Water Data'!G163))),'Data Summary'!CB169="Yes"),100-OFFSET('Water Data'!$G$4,0,10*ROW('Water Data'!G163)),NA())</f>
        <v>#N/A</v>
      </c>
      <c r="N169" s="517" t="e">
        <f ca="1">+IF(AND(ISNUMBER(OFFSET('Water Data'!$G$6,0,10*ROW('Water Data'!G163))),'Data Summary'!CC169="Yes"),OFFSET('Water Data'!$G$6,0,10*ROW('Water Data'!G163)),NA())</f>
        <v>#N/A</v>
      </c>
      <c r="O169" s="517" t="e">
        <f ca="1">+IF(AND(ISNUMBER(OFFSET('Water Data'!$G$9,0,10*ROW('Water Data'!G163))),'Data Summary'!CD169="Yes"),OFFSET('Water Data'!$G$9,0,10*ROW('Water Data'!G163)),NA())</f>
        <v>#N/A</v>
      </c>
      <c r="P169" s="517" t="e">
        <f ca="1">+IF(AND(ISNUMBER(OFFSET('Water Data'!$H$4,0,10*ROW('Water Data'!H163))),'Data Summary'!CE169="Yes"),100-OFFSET('Water Data'!$H$4,0,10*ROW('Water Data'!H163)),NA())</f>
        <v>#N/A</v>
      </c>
      <c r="Q169" s="517" t="e">
        <f ca="1">+IF(AND(ISNUMBER(OFFSET('Water Data'!$H$6,0,10*ROW('Water Data'!H163))),'Data Summary'!CF169="Yes"),OFFSET('Water Data'!$H$6,0,10*ROW('Water Data'!H163)),NA())</f>
        <v>#N/A</v>
      </c>
      <c r="R169" s="517" t="e">
        <f ca="1">+IF(AND(ISNUMBER(OFFSET('Water Data'!$H$9,0,10*ROW('Water Data'!H163))),'Data Summary'!CG169="Yes"),OFFSET('Water Data'!$H$9,0,10*ROW('Water Data'!H163)),NA())</f>
        <v>#N/A</v>
      </c>
      <c r="S169" s="517" t="e">
        <f ca="1">+IF(AND(ISNUMBER(OFFSET('Water Data'!$I$4,0,10*ROW('Water Data'!I163))),'Data Summary'!CH169="Yes"),100-OFFSET('Water Data'!$I$4,0,10*ROW('Water Data'!I163)),NA())</f>
        <v>#N/A</v>
      </c>
      <c r="T169" s="517" t="e">
        <f ca="1">+IF(AND(ISNUMBER(OFFSET('Water Data'!$I$6,0,10*ROW('Water Data'!I163))),'Data Summary'!CI169="Yes"),OFFSET('Water Data'!$I$6,0,10*ROW('Water Data'!I163)),NA())</f>
        <v>#N/A</v>
      </c>
      <c r="U169" s="517" t="e">
        <f ca="1">+IF(AND(ISNUMBER(OFFSET('Water Data'!$I$9,0,10*ROW('Water Data'!I163))),'Data Summary'!CJ169="Yes"),OFFSET('Water Data'!$I$9,0,10*ROW('Water Data'!I163)),NA())</f>
        <v>#N/A</v>
      </c>
      <c r="V169" s="518" t="e">
        <f ca="1">+IF(AND(ISNUMBER(OFFSET('Sanitation Data'!$D$4,0,10*ROW('Sanitation Data'!D163))),'Data Summary'!CK169="Yes"),100-OFFSET('Sanitation Data'!$D$4,0,10*ROW('Sanitation Data'!D163)),NA())</f>
        <v>#N/A</v>
      </c>
      <c r="W169" s="518" t="e">
        <f ca="1">+IF(AND(ISNUMBER(OFFSET('Sanitation Data'!$D$6,0,10*ROW('Sanitation Data'!D163))),'Data Summary'!CL169="Yes"),OFFSET('Sanitation Data'!$D$6,0,10*ROW('Sanitation Data'!D163)),NA())</f>
        <v>#N/A</v>
      </c>
      <c r="X169" s="518" t="e">
        <f ca="1">+IF(AND(ISNUMBER(OFFSET('Sanitation Data'!$D$10,0,10*ROW('Sanitation Data'!D163))),'Data Summary'!CM169="Yes"),OFFSET('Sanitation Data'!$D$10,0,10*ROW('Sanitation Data'!D163)),NA())</f>
        <v>#N/A</v>
      </c>
      <c r="Y169" s="518" t="e">
        <f ca="1">+IF(AND(ISNUMBER(OFFSET('Sanitation Data'!$D$11,0,10*ROW('Sanitation Data'!D163))),'Data Summary'!CN169="Yes"),OFFSET('Sanitation Data'!$D$11,0,10*ROW('Sanitation Data'!D163)),NA())</f>
        <v>#N/A</v>
      </c>
      <c r="Z169" s="518" t="e">
        <f ca="1">+IF(AND(ISNUMBER(OFFSET('Sanitation Data'!$D$12,0,10*ROW('Sanitation Data'!D163))),'Data Summary'!CO169="Yes"),OFFSET('Sanitation Data'!$D$12,0,10*ROW('Sanitation Data'!D163)),NA())</f>
        <v>#N/A</v>
      </c>
      <c r="AA169" s="518" t="e">
        <f ca="1">+IF(AND(ISNUMBER(OFFSET('Sanitation Data'!$E$4,0,10*ROW('Sanitation Data'!E163))),'Data Summary'!CP169="Yes"),100-OFFSET('Sanitation Data'!$E$4,0,10*ROW('Sanitation Data'!E163)),NA())</f>
        <v>#N/A</v>
      </c>
      <c r="AB169" s="518" t="e">
        <f ca="1">+IF(AND(ISNUMBER(OFFSET('Sanitation Data'!$E$6,0,10*ROW('Sanitation Data'!E163))),'Data Summary'!CQ169="Yes"),OFFSET('Sanitation Data'!$E$6,0,10*ROW('Sanitation Data'!E163)),NA())</f>
        <v>#N/A</v>
      </c>
      <c r="AC169" s="518" t="e">
        <f ca="1">+IF(AND(ISNUMBER(OFFSET('Sanitation Data'!$E$10,0,10*ROW('Sanitation Data'!E163))),'Data Summary'!CR169="Yes"),OFFSET('Sanitation Data'!$E$10,0,10*ROW('Sanitation Data'!E163)),NA())</f>
        <v>#N/A</v>
      </c>
      <c r="AD169" s="518" t="e">
        <f ca="1">+IF(AND(ISNUMBER(OFFSET('Sanitation Data'!$E$11,0,10*ROW('Sanitation Data'!E163))),'Data Summary'!CS169="Yes"),OFFSET('Sanitation Data'!$E$11,0,10*ROW('Sanitation Data'!E163)),NA())</f>
        <v>#N/A</v>
      </c>
      <c r="AE169" s="518" t="e">
        <f ca="1">+IF(AND(ISNUMBER(OFFSET('Sanitation Data'!$E$12,0,10*ROW('Sanitation Data'!E163))),'Data Summary'!CT169="Yes"),OFFSET('Sanitation Data'!$E$12,0,10*ROW('Sanitation Data'!E163)),NA())</f>
        <v>#N/A</v>
      </c>
      <c r="AF169" s="518" t="e">
        <f ca="1">+IF(AND(ISNUMBER(OFFSET('Sanitation Data'!$F$4,0,10*ROW('Sanitation Data'!F163))),'Data Summary'!CU169="Yes"),100-OFFSET('Sanitation Data'!$F$4,0,10*ROW('Sanitation Data'!F163)),NA())</f>
        <v>#N/A</v>
      </c>
      <c r="AG169" s="518" t="e">
        <f ca="1">+IF(AND(ISNUMBER(OFFSET('Sanitation Data'!$F$6,0,10*ROW('Sanitation Data'!F163))),'Data Summary'!CV169="Yes"),OFFSET('Sanitation Data'!$F$6,0,10*ROW('Sanitation Data'!F163)),NA())</f>
        <v>#N/A</v>
      </c>
      <c r="AH169" s="518" t="e">
        <f ca="1">+IF(AND(ISNUMBER(OFFSET('Sanitation Data'!$F$10,0,10*ROW('Sanitation Data'!F163))),'Data Summary'!CW169="Yes"),OFFSET('Sanitation Data'!$F$10,0,10*ROW('Sanitation Data'!F163)),NA())</f>
        <v>#N/A</v>
      </c>
      <c r="AI169" s="518" t="e">
        <f ca="1">+IF(AND(ISNUMBER(OFFSET('Sanitation Data'!$F$11,0,10*ROW('Sanitation Data'!F163))),'Data Summary'!CX169="Yes"),OFFSET('Sanitation Data'!$F$11,0,10*ROW('Sanitation Data'!F163)),NA())</f>
        <v>#N/A</v>
      </c>
      <c r="AJ169" s="518" t="e">
        <f ca="1">+IF(AND(ISNUMBER(OFFSET('Sanitation Data'!$F$12,0,10*ROW('Sanitation Data'!F163))),'Data Summary'!CY169="Yes"),OFFSET('Sanitation Data'!$F$12,0,10*ROW('Sanitation Data'!F163)),NA())</f>
        <v>#N/A</v>
      </c>
      <c r="AK169" s="518" t="e">
        <f ca="1">+IF(AND(ISNUMBER(OFFSET('Sanitation Data'!$G$4,0,10*ROW('Sanitation Data'!G163))),'Data Summary'!CZ169="Yes"),100-OFFSET('Sanitation Data'!$G$4,0,10*ROW('Sanitation Data'!G163)),NA())</f>
        <v>#N/A</v>
      </c>
      <c r="AL169" s="518" t="e">
        <f ca="1">+IF(AND(ISNUMBER(OFFSET('Sanitation Data'!$G$6,0,10*ROW('Sanitation Data'!G163))),'Data Summary'!DA169="Yes"),OFFSET('Sanitation Data'!$G$6,0,10*ROW('Sanitation Data'!G163)),NA())</f>
        <v>#N/A</v>
      </c>
      <c r="AM169" s="518" t="e">
        <f ca="1">+IF(AND(ISNUMBER(OFFSET('Sanitation Data'!$G$10,0,10*ROW('Sanitation Data'!G163))),'Data Summary'!DB169="Yes"),OFFSET('Sanitation Data'!$G$10,0,10*ROW('Sanitation Data'!G163)),NA())</f>
        <v>#N/A</v>
      </c>
      <c r="AN169" s="518" t="e">
        <f ca="1">+IF(AND(ISNUMBER(OFFSET('Sanitation Data'!$G$11,0,10*ROW('Sanitation Data'!G163))),'Data Summary'!DC169="Yes"),OFFSET('Sanitation Data'!$G$11,0,10*ROW('Sanitation Data'!G163)),NA())</f>
        <v>#N/A</v>
      </c>
      <c r="AO169" s="518" t="e">
        <f ca="1">+IF(AND(ISNUMBER(OFFSET('Sanitation Data'!$G$12,0,10*ROW('Sanitation Data'!G163))),'Data Summary'!DD169="Yes"),OFFSET('Sanitation Data'!$G$12,0,10*ROW('Sanitation Data'!G163)),NA())</f>
        <v>#N/A</v>
      </c>
      <c r="AP169" s="518" t="e">
        <f ca="1">+IF(AND(ISNUMBER(OFFSET('Sanitation Data'!$H$4,0,10*ROW('Sanitation Data'!H163))),'Data Summary'!DE169="Yes"),100-OFFSET('Sanitation Data'!$H$4,0,10*ROW('Sanitation Data'!H163)),NA())</f>
        <v>#N/A</v>
      </c>
      <c r="AQ169" s="518" t="e">
        <f ca="1">+IF(AND(ISNUMBER(OFFSET('Sanitation Data'!$H$6,0,10*ROW('Sanitation Data'!H163))),'Data Summary'!DF169="Yes"),OFFSET('Sanitation Data'!$H$6,0,10*ROW('Sanitation Data'!H163)),NA())</f>
        <v>#N/A</v>
      </c>
      <c r="AR169" s="518" t="e">
        <f ca="1">+IF(AND(ISNUMBER(OFFSET('Sanitation Data'!$H$10,0,10*ROW('Sanitation Data'!H163))),'Data Summary'!DG169="Yes"),OFFSET('Sanitation Data'!$H$10,0,10*ROW('Sanitation Data'!H163)),NA())</f>
        <v>#N/A</v>
      </c>
      <c r="AS169" s="518" t="e">
        <f ca="1">+IF(AND(ISNUMBER(OFFSET('Sanitation Data'!$H$11,0,10*ROW('Sanitation Data'!H163))),'Data Summary'!DH169="Yes"),OFFSET('Sanitation Data'!$H$11,0,10*ROW('Sanitation Data'!H163)),NA())</f>
        <v>#N/A</v>
      </c>
      <c r="AT169" s="518" t="e">
        <f ca="1">+IF(AND(ISNUMBER(OFFSET('Sanitation Data'!$H$12,0,10*ROW('Sanitation Data'!H163))),'Data Summary'!DI169="Yes"),OFFSET('Sanitation Data'!$H$12,0,10*ROW('Sanitation Data'!H163)),NA())</f>
        <v>#N/A</v>
      </c>
      <c r="AU169" s="518" t="e">
        <f ca="1">+IF(AND(ISNUMBER(OFFSET('Sanitation Data'!$I$4,0,10*ROW('Sanitation Data'!I163))),'Data Summary'!DJ169="Yes"),100-OFFSET('Sanitation Data'!$I$4,0,10*ROW('Sanitation Data'!I163)),NA())</f>
        <v>#N/A</v>
      </c>
      <c r="AV169" s="518" t="e">
        <f ca="1">+IF(AND(ISNUMBER(OFFSET('Sanitation Data'!$I$6,0,10*ROW('Sanitation Data'!I163))),'Data Summary'!DK169="Yes"),OFFSET('Sanitation Data'!$I$6,0,10*ROW('Sanitation Data'!I163)),NA())</f>
        <v>#N/A</v>
      </c>
      <c r="AW169" s="518" t="e">
        <f ca="1">+IF(AND(ISNUMBER(OFFSET('Sanitation Data'!$I$10,0,10*ROW('Sanitation Data'!I163))),'Data Summary'!DL169="Yes"),OFFSET('Sanitation Data'!$I$10,0,10*ROW('Sanitation Data'!I163)),NA())</f>
        <v>#N/A</v>
      </c>
      <c r="AX169" s="518" t="e">
        <f ca="1">+IF(AND(ISNUMBER(OFFSET('Sanitation Data'!$I$11,0,10*ROW('Sanitation Data'!I163))),'Data Summary'!DM169="Yes"),OFFSET('Sanitation Data'!$I$11,0,10*ROW('Sanitation Data'!I163)),NA())</f>
        <v>#N/A</v>
      </c>
      <c r="AY169" s="518" t="e">
        <f ca="1">+IF(AND(ISNUMBER(OFFSET('Sanitation Data'!$I$12,0,10*ROW('Sanitation Data'!I163))),'Data Summary'!DN169="Yes"),OFFSET('Sanitation Data'!$I$12,0,10*ROW('Sanitation Data'!I163)),NA())</f>
        <v>#N/A</v>
      </c>
      <c r="AZ169" s="519" t="e">
        <f ca="1">+IF(AND(ISNUMBER(OFFSET('Hygiene Data'!$D$5,0,10*ROW('Hygiene Data'!D163))),'Data Summary'!DO169="Yes"),OFFSET('Hygiene Data'!$D$5,0,10*ROW('Hygiene Data'!D163)),NA())</f>
        <v>#N/A</v>
      </c>
      <c r="BA169" s="519" t="e">
        <f ca="1">+IF(AND(ISNUMBER(OFFSET('Hygiene Data'!$D$7,0,10*ROW('Hygiene Data'!D163))),'Data Summary'!DP169="Yes"),OFFSET('Hygiene Data'!$D$7,0,10*ROW('Hygiene Data'!D163)),NA())</f>
        <v>#N/A</v>
      </c>
      <c r="BB169" s="519" t="e">
        <f ca="1">+IF(AND(ISNUMBER(OFFSET('Hygiene Data'!$D$9,0,10*ROW('Hygiene Data'!D163))),'Data Summary'!DQ169="Yes"),OFFSET('Hygiene Data'!$D$9,0,10*ROW('Hygiene Data'!D163)),NA())</f>
        <v>#N/A</v>
      </c>
      <c r="BC169" s="519" t="e">
        <f ca="1">+IF(AND(ISNUMBER(OFFSET('Hygiene Data'!$E$5,0,10*ROW('Hygiene Data'!E163))),'Data Summary'!DR169="Yes"),OFFSET('Hygiene Data'!$E$5,0,10*ROW('Hygiene Data'!E163)),NA())</f>
        <v>#N/A</v>
      </c>
      <c r="BD169" s="519" t="e">
        <f ca="1">+IF(AND(ISNUMBER(OFFSET('Hygiene Data'!$E$7,0,10*ROW('Hygiene Data'!E163))),'Data Summary'!DS169="Yes"),OFFSET('Hygiene Data'!$E$7,0,10*ROW('Hygiene Data'!E163)),NA())</f>
        <v>#N/A</v>
      </c>
      <c r="BE169" s="519" t="e">
        <f ca="1">+IF(AND(ISNUMBER(OFFSET('Hygiene Data'!$E$9,0,10*ROW('Hygiene Data'!E163))),'Data Summary'!DT169="Yes"),OFFSET('Hygiene Data'!$E$9,0,10*ROW('Hygiene Data'!E163)),NA())</f>
        <v>#N/A</v>
      </c>
      <c r="BF169" s="519" t="e">
        <f ca="1">+IF(AND(ISNUMBER(OFFSET('Hygiene Data'!$F$5,0,10*ROW('Hygiene Data'!F163))),'Data Summary'!DU169="Yes"),OFFSET('Hygiene Data'!$F$5,0,10*ROW('Hygiene Data'!F163)),NA())</f>
        <v>#N/A</v>
      </c>
      <c r="BG169" s="519" t="e">
        <f ca="1">+IF(AND(ISNUMBER(OFFSET('Hygiene Data'!$F$7,0,10*ROW('Hygiene Data'!F163))),'Data Summary'!DV169="Yes"),OFFSET('Hygiene Data'!$F$7,0,10*ROW('Hygiene Data'!F163)),NA())</f>
        <v>#N/A</v>
      </c>
      <c r="BH169" s="519" t="e">
        <f ca="1">+IF(AND(ISNUMBER(OFFSET('Hygiene Data'!$F$9,0,10*ROW('Hygiene Data'!F163))),'Data Summary'!DW169="Yes"),OFFSET('Hygiene Data'!$F$9,0,10*ROW('Hygiene Data'!F163)),NA())</f>
        <v>#N/A</v>
      </c>
      <c r="BI169" s="519" t="e">
        <f ca="1">+IF(AND(ISNUMBER(OFFSET('Hygiene Data'!$G$5,0,10*ROW('Hygiene Data'!G163))),'Data Summary'!DX169="Yes"),OFFSET('Hygiene Data'!$G$5,0,10*ROW('Hygiene Data'!G163)),NA())</f>
        <v>#N/A</v>
      </c>
      <c r="BJ169" s="519" t="e">
        <f ca="1">+IF(AND(ISNUMBER(OFFSET('Hygiene Data'!$G$7,0,10*ROW('Hygiene Data'!G163))),'Data Summary'!DY169="Yes"),OFFSET('Hygiene Data'!$G$7,0,10*ROW('Hygiene Data'!G163)),NA())</f>
        <v>#N/A</v>
      </c>
      <c r="BK169" s="519" t="e">
        <f ca="1">+IF(AND(ISNUMBER(OFFSET('Hygiene Data'!$G$9,0,10*ROW('Hygiene Data'!G163))),'Data Summary'!DZ169="Yes"),OFFSET('Hygiene Data'!$G$9,0,10*ROW('Hygiene Data'!G163)),NA())</f>
        <v>#N/A</v>
      </c>
      <c r="BL169" s="519" t="e">
        <f ca="1">+IF(AND(ISNUMBER(OFFSET('Hygiene Data'!$H$5,0,10*ROW('Hygiene Data'!H163))),'Data Summary'!EA169="Yes"),OFFSET('Hygiene Data'!$H$5,0,10*ROW('Hygiene Data'!H163)),NA())</f>
        <v>#N/A</v>
      </c>
      <c r="BM169" s="519" t="e">
        <f ca="1">+IF(AND(ISNUMBER(OFFSET('Hygiene Data'!$H$7,0,10*ROW('Hygiene Data'!H163))),'Data Summary'!EB169="Yes"),OFFSET('Hygiene Data'!$H$7,0,10*ROW('Hygiene Data'!H163)),NA())</f>
        <v>#N/A</v>
      </c>
      <c r="BN169" s="519" t="e">
        <f ca="1">+IF(AND(ISNUMBER(OFFSET('Hygiene Data'!$H$9,0,10*ROW('Hygiene Data'!H163))),'Data Summary'!EC169="Yes"),OFFSET('Hygiene Data'!$H$9,0,10*ROW('Hygiene Data'!H163)),NA())</f>
        <v>#N/A</v>
      </c>
      <c r="BO169" s="519" t="e">
        <f ca="1">+IF(AND(ISNUMBER(OFFSET('Hygiene Data'!$I$5,0,10*ROW('Hygiene Data'!I163))),'Data Summary'!ED169="Yes"),OFFSET('Hygiene Data'!$I$5,0,10*ROW('Hygiene Data'!I163)),NA())</f>
        <v>#N/A</v>
      </c>
      <c r="BP169" s="519" t="e">
        <f ca="1">+IF(AND(ISNUMBER(OFFSET('Hygiene Data'!$I$7,0,10*ROW('Hygiene Data'!I163))),'Data Summary'!EE169="Yes"),OFFSET('Hygiene Data'!$I$7,0,10*ROW('Hygiene Data'!I163)),NA())</f>
        <v>#N/A</v>
      </c>
      <c r="BQ169" s="519" t="e">
        <f ca="1">+IF(AND(ISNUMBER(OFFSET('Hygiene Data'!$I$9,0,10*ROW('Hygiene Data'!I163))),'Data Summary'!EF169="Yes"),OFFSET('Hygiene Data'!$I$9,0,10*ROW('Hygiene Data'!I163)),NA())</f>
        <v>#N/A</v>
      </c>
    </row>
    <row r="170" spans="1:69" x14ac:dyDescent="0.25">
      <c r="A170" s="515" t="e">
        <f ca="1">+RIGHT('Data Summary'!A170,LEN('Data Summary'!A170)-9)</f>
        <v>#VALUE!</v>
      </c>
      <c r="B170" s="489" t="str">
        <f ca="1">+IF(ISTEXT('Data Summary'!B170),'Data Summary'!B170,"")</f>
        <v/>
      </c>
      <c r="C170" s="516" t="e">
        <f ca="1">+VALUE('Data Summary'!C170)</f>
        <v>#VALUE!</v>
      </c>
      <c r="D170" s="517" t="e">
        <f ca="1">+IF(AND(ISNUMBER(OFFSET('Water Data'!$D$4,0,10*ROW('Water Data'!D164))),'Data Summary'!BS170="Yes"),100-OFFSET('Water Data'!$D$4,0,10*ROW('Water Data'!D164)),NA())</f>
        <v>#N/A</v>
      </c>
      <c r="E170" s="517" t="e">
        <f ca="1">+IF(AND(ISNUMBER(OFFSET('Water Data'!$D$6,0,10*ROW('Water Data'!D164))),'Data Summary'!BT170="Yes"),OFFSET('Water Data'!$D$6,0,10*ROW('Water Data'!D164)),NA())</f>
        <v>#N/A</v>
      </c>
      <c r="F170" s="517" t="e">
        <f ca="1">+IF(AND(ISNUMBER(OFFSET('Water Data'!$D$9,0,10*ROW('Water Data'!D164))),'Data Summary'!BU170="Yes"),OFFSET('Water Data'!$D$9,0,10*ROW('Water Data'!D164)),NA())</f>
        <v>#N/A</v>
      </c>
      <c r="G170" s="517" t="e">
        <f ca="1">+IF(AND(ISNUMBER(OFFSET('Water Data'!$E$4,0,10*ROW('Water Data'!E164))),'Data Summary'!BV170="Yes"),100-OFFSET('Water Data'!$E$4,0,10*ROW('Water Data'!E164)),NA())</f>
        <v>#N/A</v>
      </c>
      <c r="H170" s="517" t="e">
        <f ca="1">+IF(AND(ISNUMBER(OFFSET('Water Data'!$E$6,0,10*ROW('Water Data'!E164))),'Data Summary'!BW170="Yes"),OFFSET('Water Data'!$E$6,0,10*ROW('Water Data'!E164)),NA())</f>
        <v>#N/A</v>
      </c>
      <c r="I170" s="517" t="e">
        <f ca="1">+IF(AND(ISNUMBER(OFFSET('Water Data'!$E$9,0,10*ROW('Water Data'!E164))),'Data Summary'!BX170="Yes"),OFFSET('Water Data'!$E$9,0,10*ROW('Water Data'!E164)),NA())</f>
        <v>#N/A</v>
      </c>
      <c r="J170" s="517" t="e">
        <f ca="1">+IF(AND(ISNUMBER(OFFSET('Water Data'!$F$4,0,10*ROW('Water Data'!F164))),'Data Summary'!BY170="Yes"),100-OFFSET('Water Data'!$F$4,0,10*ROW('Water Data'!F164)),NA())</f>
        <v>#N/A</v>
      </c>
      <c r="K170" s="517" t="e">
        <f ca="1">+IF(AND(ISNUMBER(OFFSET('Water Data'!$F$6,0,10*ROW('Water Data'!F164))),'Data Summary'!BZ170="Yes"),OFFSET('Water Data'!$F$6,0,10*ROW('Water Data'!F164)),NA())</f>
        <v>#N/A</v>
      </c>
      <c r="L170" s="517" t="e">
        <f ca="1">+IF(AND(ISNUMBER(OFFSET('Water Data'!$F$9,0,10*ROW('Water Data'!F164))),'Data Summary'!CA170="Yes"),OFFSET('Water Data'!$F$9,0,10*ROW('Water Data'!F164)),NA())</f>
        <v>#N/A</v>
      </c>
      <c r="M170" s="517" t="e">
        <f ca="1">+IF(AND(ISNUMBER(OFFSET('Water Data'!$G$4,0,10*ROW('Water Data'!G164))),'Data Summary'!CB170="Yes"),100-OFFSET('Water Data'!$G$4,0,10*ROW('Water Data'!G164)),NA())</f>
        <v>#N/A</v>
      </c>
      <c r="N170" s="517" t="e">
        <f ca="1">+IF(AND(ISNUMBER(OFFSET('Water Data'!$G$6,0,10*ROW('Water Data'!G164))),'Data Summary'!CC170="Yes"),OFFSET('Water Data'!$G$6,0,10*ROW('Water Data'!G164)),NA())</f>
        <v>#N/A</v>
      </c>
      <c r="O170" s="517" t="e">
        <f ca="1">+IF(AND(ISNUMBER(OFFSET('Water Data'!$G$9,0,10*ROW('Water Data'!G164))),'Data Summary'!CD170="Yes"),OFFSET('Water Data'!$G$9,0,10*ROW('Water Data'!G164)),NA())</f>
        <v>#N/A</v>
      </c>
      <c r="P170" s="517" t="e">
        <f ca="1">+IF(AND(ISNUMBER(OFFSET('Water Data'!$H$4,0,10*ROW('Water Data'!H164))),'Data Summary'!CE170="Yes"),100-OFFSET('Water Data'!$H$4,0,10*ROW('Water Data'!H164)),NA())</f>
        <v>#N/A</v>
      </c>
      <c r="Q170" s="517" t="e">
        <f ca="1">+IF(AND(ISNUMBER(OFFSET('Water Data'!$H$6,0,10*ROW('Water Data'!H164))),'Data Summary'!CF170="Yes"),OFFSET('Water Data'!$H$6,0,10*ROW('Water Data'!H164)),NA())</f>
        <v>#N/A</v>
      </c>
      <c r="R170" s="517" t="e">
        <f ca="1">+IF(AND(ISNUMBER(OFFSET('Water Data'!$H$9,0,10*ROW('Water Data'!H164))),'Data Summary'!CG170="Yes"),OFFSET('Water Data'!$H$9,0,10*ROW('Water Data'!H164)),NA())</f>
        <v>#N/A</v>
      </c>
      <c r="S170" s="517" t="e">
        <f ca="1">+IF(AND(ISNUMBER(OFFSET('Water Data'!$I$4,0,10*ROW('Water Data'!I164))),'Data Summary'!CH170="Yes"),100-OFFSET('Water Data'!$I$4,0,10*ROW('Water Data'!I164)),NA())</f>
        <v>#N/A</v>
      </c>
      <c r="T170" s="517" t="e">
        <f ca="1">+IF(AND(ISNUMBER(OFFSET('Water Data'!$I$6,0,10*ROW('Water Data'!I164))),'Data Summary'!CI170="Yes"),OFFSET('Water Data'!$I$6,0,10*ROW('Water Data'!I164)),NA())</f>
        <v>#N/A</v>
      </c>
      <c r="U170" s="517" t="e">
        <f ca="1">+IF(AND(ISNUMBER(OFFSET('Water Data'!$I$9,0,10*ROW('Water Data'!I164))),'Data Summary'!CJ170="Yes"),OFFSET('Water Data'!$I$9,0,10*ROW('Water Data'!I164)),NA())</f>
        <v>#N/A</v>
      </c>
      <c r="V170" s="518" t="e">
        <f ca="1">+IF(AND(ISNUMBER(OFFSET('Sanitation Data'!$D$4,0,10*ROW('Sanitation Data'!D164))),'Data Summary'!CK170="Yes"),100-OFFSET('Sanitation Data'!$D$4,0,10*ROW('Sanitation Data'!D164)),NA())</f>
        <v>#N/A</v>
      </c>
      <c r="W170" s="518" t="e">
        <f ca="1">+IF(AND(ISNUMBER(OFFSET('Sanitation Data'!$D$6,0,10*ROW('Sanitation Data'!D164))),'Data Summary'!CL170="Yes"),OFFSET('Sanitation Data'!$D$6,0,10*ROW('Sanitation Data'!D164)),NA())</f>
        <v>#N/A</v>
      </c>
      <c r="X170" s="518" t="e">
        <f ca="1">+IF(AND(ISNUMBER(OFFSET('Sanitation Data'!$D$10,0,10*ROW('Sanitation Data'!D164))),'Data Summary'!CM170="Yes"),OFFSET('Sanitation Data'!$D$10,0,10*ROW('Sanitation Data'!D164)),NA())</f>
        <v>#N/A</v>
      </c>
      <c r="Y170" s="518" t="e">
        <f ca="1">+IF(AND(ISNUMBER(OFFSET('Sanitation Data'!$D$11,0,10*ROW('Sanitation Data'!D164))),'Data Summary'!CN170="Yes"),OFFSET('Sanitation Data'!$D$11,0,10*ROW('Sanitation Data'!D164)),NA())</f>
        <v>#N/A</v>
      </c>
      <c r="Z170" s="518" t="e">
        <f ca="1">+IF(AND(ISNUMBER(OFFSET('Sanitation Data'!$D$12,0,10*ROW('Sanitation Data'!D164))),'Data Summary'!CO170="Yes"),OFFSET('Sanitation Data'!$D$12,0,10*ROW('Sanitation Data'!D164)),NA())</f>
        <v>#N/A</v>
      </c>
      <c r="AA170" s="518" t="e">
        <f ca="1">+IF(AND(ISNUMBER(OFFSET('Sanitation Data'!$E$4,0,10*ROW('Sanitation Data'!E164))),'Data Summary'!CP170="Yes"),100-OFFSET('Sanitation Data'!$E$4,0,10*ROW('Sanitation Data'!E164)),NA())</f>
        <v>#N/A</v>
      </c>
      <c r="AB170" s="518" t="e">
        <f ca="1">+IF(AND(ISNUMBER(OFFSET('Sanitation Data'!$E$6,0,10*ROW('Sanitation Data'!E164))),'Data Summary'!CQ170="Yes"),OFFSET('Sanitation Data'!$E$6,0,10*ROW('Sanitation Data'!E164)),NA())</f>
        <v>#N/A</v>
      </c>
      <c r="AC170" s="518" t="e">
        <f ca="1">+IF(AND(ISNUMBER(OFFSET('Sanitation Data'!$E$10,0,10*ROW('Sanitation Data'!E164))),'Data Summary'!CR170="Yes"),OFFSET('Sanitation Data'!$E$10,0,10*ROW('Sanitation Data'!E164)),NA())</f>
        <v>#N/A</v>
      </c>
      <c r="AD170" s="518" t="e">
        <f ca="1">+IF(AND(ISNUMBER(OFFSET('Sanitation Data'!$E$11,0,10*ROW('Sanitation Data'!E164))),'Data Summary'!CS170="Yes"),OFFSET('Sanitation Data'!$E$11,0,10*ROW('Sanitation Data'!E164)),NA())</f>
        <v>#N/A</v>
      </c>
      <c r="AE170" s="518" t="e">
        <f ca="1">+IF(AND(ISNUMBER(OFFSET('Sanitation Data'!$E$12,0,10*ROW('Sanitation Data'!E164))),'Data Summary'!CT170="Yes"),OFFSET('Sanitation Data'!$E$12,0,10*ROW('Sanitation Data'!E164)),NA())</f>
        <v>#N/A</v>
      </c>
      <c r="AF170" s="518" t="e">
        <f ca="1">+IF(AND(ISNUMBER(OFFSET('Sanitation Data'!$F$4,0,10*ROW('Sanitation Data'!F164))),'Data Summary'!CU170="Yes"),100-OFFSET('Sanitation Data'!$F$4,0,10*ROW('Sanitation Data'!F164)),NA())</f>
        <v>#N/A</v>
      </c>
      <c r="AG170" s="518" t="e">
        <f ca="1">+IF(AND(ISNUMBER(OFFSET('Sanitation Data'!$F$6,0,10*ROW('Sanitation Data'!F164))),'Data Summary'!CV170="Yes"),OFFSET('Sanitation Data'!$F$6,0,10*ROW('Sanitation Data'!F164)),NA())</f>
        <v>#N/A</v>
      </c>
      <c r="AH170" s="518" t="e">
        <f ca="1">+IF(AND(ISNUMBER(OFFSET('Sanitation Data'!$F$10,0,10*ROW('Sanitation Data'!F164))),'Data Summary'!CW170="Yes"),OFFSET('Sanitation Data'!$F$10,0,10*ROW('Sanitation Data'!F164)),NA())</f>
        <v>#N/A</v>
      </c>
      <c r="AI170" s="518" t="e">
        <f ca="1">+IF(AND(ISNUMBER(OFFSET('Sanitation Data'!$F$11,0,10*ROW('Sanitation Data'!F164))),'Data Summary'!CX170="Yes"),OFFSET('Sanitation Data'!$F$11,0,10*ROW('Sanitation Data'!F164)),NA())</f>
        <v>#N/A</v>
      </c>
      <c r="AJ170" s="518" t="e">
        <f ca="1">+IF(AND(ISNUMBER(OFFSET('Sanitation Data'!$F$12,0,10*ROW('Sanitation Data'!F164))),'Data Summary'!CY170="Yes"),OFFSET('Sanitation Data'!$F$12,0,10*ROW('Sanitation Data'!F164)),NA())</f>
        <v>#N/A</v>
      </c>
      <c r="AK170" s="518" t="e">
        <f ca="1">+IF(AND(ISNUMBER(OFFSET('Sanitation Data'!$G$4,0,10*ROW('Sanitation Data'!G164))),'Data Summary'!CZ170="Yes"),100-OFFSET('Sanitation Data'!$G$4,0,10*ROW('Sanitation Data'!G164)),NA())</f>
        <v>#N/A</v>
      </c>
      <c r="AL170" s="518" t="e">
        <f ca="1">+IF(AND(ISNUMBER(OFFSET('Sanitation Data'!$G$6,0,10*ROW('Sanitation Data'!G164))),'Data Summary'!DA170="Yes"),OFFSET('Sanitation Data'!$G$6,0,10*ROW('Sanitation Data'!G164)),NA())</f>
        <v>#N/A</v>
      </c>
      <c r="AM170" s="518" t="e">
        <f ca="1">+IF(AND(ISNUMBER(OFFSET('Sanitation Data'!$G$10,0,10*ROW('Sanitation Data'!G164))),'Data Summary'!DB170="Yes"),OFFSET('Sanitation Data'!$G$10,0,10*ROW('Sanitation Data'!G164)),NA())</f>
        <v>#N/A</v>
      </c>
      <c r="AN170" s="518" t="e">
        <f ca="1">+IF(AND(ISNUMBER(OFFSET('Sanitation Data'!$G$11,0,10*ROW('Sanitation Data'!G164))),'Data Summary'!DC170="Yes"),OFFSET('Sanitation Data'!$G$11,0,10*ROW('Sanitation Data'!G164)),NA())</f>
        <v>#N/A</v>
      </c>
      <c r="AO170" s="518" t="e">
        <f ca="1">+IF(AND(ISNUMBER(OFFSET('Sanitation Data'!$G$12,0,10*ROW('Sanitation Data'!G164))),'Data Summary'!DD170="Yes"),OFFSET('Sanitation Data'!$G$12,0,10*ROW('Sanitation Data'!G164)),NA())</f>
        <v>#N/A</v>
      </c>
      <c r="AP170" s="518" t="e">
        <f ca="1">+IF(AND(ISNUMBER(OFFSET('Sanitation Data'!$H$4,0,10*ROW('Sanitation Data'!H164))),'Data Summary'!DE170="Yes"),100-OFFSET('Sanitation Data'!$H$4,0,10*ROW('Sanitation Data'!H164)),NA())</f>
        <v>#N/A</v>
      </c>
      <c r="AQ170" s="518" t="e">
        <f ca="1">+IF(AND(ISNUMBER(OFFSET('Sanitation Data'!$H$6,0,10*ROW('Sanitation Data'!H164))),'Data Summary'!DF170="Yes"),OFFSET('Sanitation Data'!$H$6,0,10*ROW('Sanitation Data'!H164)),NA())</f>
        <v>#N/A</v>
      </c>
      <c r="AR170" s="518" t="e">
        <f ca="1">+IF(AND(ISNUMBER(OFFSET('Sanitation Data'!$H$10,0,10*ROW('Sanitation Data'!H164))),'Data Summary'!DG170="Yes"),OFFSET('Sanitation Data'!$H$10,0,10*ROW('Sanitation Data'!H164)),NA())</f>
        <v>#N/A</v>
      </c>
      <c r="AS170" s="518" t="e">
        <f ca="1">+IF(AND(ISNUMBER(OFFSET('Sanitation Data'!$H$11,0,10*ROW('Sanitation Data'!H164))),'Data Summary'!DH170="Yes"),OFFSET('Sanitation Data'!$H$11,0,10*ROW('Sanitation Data'!H164)),NA())</f>
        <v>#N/A</v>
      </c>
      <c r="AT170" s="518" t="e">
        <f ca="1">+IF(AND(ISNUMBER(OFFSET('Sanitation Data'!$H$12,0,10*ROW('Sanitation Data'!H164))),'Data Summary'!DI170="Yes"),OFFSET('Sanitation Data'!$H$12,0,10*ROW('Sanitation Data'!H164)),NA())</f>
        <v>#N/A</v>
      </c>
      <c r="AU170" s="518" t="e">
        <f ca="1">+IF(AND(ISNUMBER(OFFSET('Sanitation Data'!$I$4,0,10*ROW('Sanitation Data'!I164))),'Data Summary'!DJ170="Yes"),100-OFFSET('Sanitation Data'!$I$4,0,10*ROW('Sanitation Data'!I164)),NA())</f>
        <v>#N/A</v>
      </c>
      <c r="AV170" s="518" t="e">
        <f ca="1">+IF(AND(ISNUMBER(OFFSET('Sanitation Data'!$I$6,0,10*ROW('Sanitation Data'!I164))),'Data Summary'!DK170="Yes"),OFFSET('Sanitation Data'!$I$6,0,10*ROW('Sanitation Data'!I164)),NA())</f>
        <v>#N/A</v>
      </c>
      <c r="AW170" s="518" t="e">
        <f ca="1">+IF(AND(ISNUMBER(OFFSET('Sanitation Data'!$I$10,0,10*ROW('Sanitation Data'!I164))),'Data Summary'!DL170="Yes"),OFFSET('Sanitation Data'!$I$10,0,10*ROW('Sanitation Data'!I164)),NA())</f>
        <v>#N/A</v>
      </c>
      <c r="AX170" s="518" t="e">
        <f ca="1">+IF(AND(ISNUMBER(OFFSET('Sanitation Data'!$I$11,0,10*ROW('Sanitation Data'!I164))),'Data Summary'!DM170="Yes"),OFFSET('Sanitation Data'!$I$11,0,10*ROW('Sanitation Data'!I164)),NA())</f>
        <v>#N/A</v>
      </c>
      <c r="AY170" s="518" t="e">
        <f ca="1">+IF(AND(ISNUMBER(OFFSET('Sanitation Data'!$I$12,0,10*ROW('Sanitation Data'!I164))),'Data Summary'!DN170="Yes"),OFFSET('Sanitation Data'!$I$12,0,10*ROW('Sanitation Data'!I164)),NA())</f>
        <v>#N/A</v>
      </c>
      <c r="AZ170" s="519" t="e">
        <f ca="1">+IF(AND(ISNUMBER(OFFSET('Hygiene Data'!$D$5,0,10*ROW('Hygiene Data'!D164))),'Data Summary'!DO170="Yes"),OFFSET('Hygiene Data'!$D$5,0,10*ROW('Hygiene Data'!D164)),NA())</f>
        <v>#N/A</v>
      </c>
      <c r="BA170" s="519" t="e">
        <f ca="1">+IF(AND(ISNUMBER(OFFSET('Hygiene Data'!$D$7,0,10*ROW('Hygiene Data'!D164))),'Data Summary'!DP170="Yes"),OFFSET('Hygiene Data'!$D$7,0,10*ROW('Hygiene Data'!D164)),NA())</f>
        <v>#N/A</v>
      </c>
      <c r="BB170" s="519" t="e">
        <f ca="1">+IF(AND(ISNUMBER(OFFSET('Hygiene Data'!$D$9,0,10*ROW('Hygiene Data'!D164))),'Data Summary'!DQ170="Yes"),OFFSET('Hygiene Data'!$D$9,0,10*ROW('Hygiene Data'!D164)),NA())</f>
        <v>#N/A</v>
      </c>
      <c r="BC170" s="519" t="e">
        <f ca="1">+IF(AND(ISNUMBER(OFFSET('Hygiene Data'!$E$5,0,10*ROW('Hygiene Data'!E164))),'Data Summary'!DR170="Yes"),OFFSET('Hygiene Data'!$E$5,0,10*ROW('Hygiene Data'!E164)),NA())</f>
        <v>#N/A</v>
      </c>
      <c r="BD170" s="519" t="e">
        <f ca="1">+IF(AND(ISNUMBER(OFFSET('Hygiene Data'!$E$7,0,10*ROW('Hygiene Data'!E164))),'Data Summary'!DS170="Yes"),OFFSET('Hygiene Data'!$E$7,0,10*ROW('Hygiene Data'!E164)),NA())</f>
        <v>#N/A</v>
      </c>
      <c r="BE170" s="519" t="e">
        <f ca="1">+IF(AND(ISNUMBER(OFFSET('Hygiene Data'!$E$9,0,10*ROW('Hygiene Data'!E164))),'Data Summary'!DT170="Yes"),OFFSET('Hygiene Data'!$E$9,0,10*ROW('Hygiene Data'!E164)),NA())</f>
        <v>#N/A</v>
      </c>
      <c r="BF170" s="519" t="e">
        <f ca="1">+IF(AND(ISNUMBER(OFFSET('Hygiene Data'!$F$5,0,10*ROW('Hygiene Data'!F164))),'Data Summary'!DU170="Yes"),OFFSET('Hygiene Data'!$F$5,0,10*ROW('Hygiene Data'!F164)),NA())</f>
        <v>#N/A</v>
      </c>
      <c r="BG170" s="519" t="e">
        <f ca="1">+IF(AND(ISNUMBER(OFFSET('Hygiene Data'!$F$7,0,10*ROW('Hygiene Data'!F164))),'Data Summary'!DV170="Yes"),OFFSET('Hygiene Data'!$F$7,0,10*ROW('Hygiene Data'!F164)),NA())</f>
        <v>#N/A</v>
      </c>
      <c r="BH170" s="519" t="e">
        <f ca="1">+IF(AND(ISNUMBER(OFFSET('Hygiene Data'!$F$9,0,10*ROW('Hygiene Data'!F164))),'Data Summary'!DW170="Yes"),OFFSET('Hygiene Data'!$F$9,0,10*ROW('Hygiene Data'!F164)),NA())</f>
        <v>#N/A</v>
      </c>
      <c r="BI170" s="519" t="e">
        <f ca="1">+IF(AND(ISNUMBER(OFFSET('Hygiene Data'!$G$5,0,10*ROW('Hygiene Data'!G164))),'Data Summary'!DX170="Yes"),OFFSET('Hygiene Data'!$G$5,0,10*ROW('Hygiene Data'!G164)),NA())</f>
        <v>#N/A</v>
      </c>
      <c r="BJ170" s="519" t="e">
        <f ca="1">+IF(AND(ISNUMBER(OFFSET('Hygiene Data'!$G$7,0,10*ROW('Hygiene Data'!G164))),'Data Summary'!DY170="Yes"),OFFSET('Hygiene Data'!$G$7,0,10*ROW('Hygiene Data'!G164)),NA())</f>
        <v>#N/A</v>
      </c>
      <c r="BK170" s="519" t="e">
        <f ca="1">+IF(AND(ISNUMBER(OFFSET('Hygiene Data'!$G$9,0,10*ROW('Hygiene Data'!G164))),'Data Summary'!DZ170="Yes"),OFFSET('Hygiene Data'!$G$9,0,10*ROW('Hygiene Data'!G164)),NA())</f>
        <v>#N/A</v>
      </c>
      <c r="BL170" s="519" t="e">
        <f ca="1">+IF(AND(ISNUMBER(OFFSET('Hygiene Data'!$H$5,0,10*ROW('Hygiene Data'!H164))),'Data Summary'!EA170="Yes"),OFFSET('Hygiene Data'!$H$5,0,10*ROW('Hygiene Data'!H164)),NA())</f>
        <v>#N/A</v>
      </c>
      <c r="BM170" s="519" t="e">
        <f ca="1">+IF(AND(ISNUMBER(OFFSET('Hygiene Data'!$H$7,0,10*ROW('Hygiene Data'!H164))),'Data Summary'!EB170="Yes"),OFFSET('Hygiene Data'!$H$7,0,10*ROW('Hygiene Data'!H164)),NA())</f>
        <v>#N/A</v>
      </c>
      <c r="BN170" s="519" t="e">
        <f ca="1">+IF(AND(ISNUMBER(OFFSET('Hygiene Data'!$H$9,0,10*ROW('Hygiene Data'!H164))),'Data Summary'!EC170="Yes"),OFFSET('Hygiene Data'!$H$9,0,10*ROW('Hygiene Data'!H164)),NA())</f>
        <v>#N/A</v>
      </c>
      <c r="BO170" s="519" t="e">
        <f ca="1">+IF(AND(ISNUMBER(OFFSET('Hygiene Data'!$I$5,0,10*ROW('Hygiene Data'!I164))),'Data Summary'!ED170="Yes"),OFFSET('Hygiene Data'!$I$5,0,10*ROW('Hygiene Data'!I164)),NA())</f>
        <v>#N/A</v>
      </c>
      <c r="BP170" s="519" t="e">
        <f ca="1">+IF(AND(ISNUMBER(OFFSET('Hygiene Data'!$I$7,0,10*ROW('Hygiene Data'!I164))),'Data Summary'!EE170="Yes"),OFFSET('Hygiene Data'!$I$7,0,10*ROW('Hygiene Data'!I164)),NA())</f>
        <v>#N/A</v>
      </c>
      <c r="BQ170" s="519" t="e">
        <f ca="1">+IF(AND(ISNUMBER(OFFSET('Hygiene Data'!$I$9,0,10*ROW('Hygiene Data'!I164))),'Data Summary'!EF170="Yes"),OFFSET('Hygiene Data'!$I$9,0,10*ROW('Hygiene Data'!I164)),NA())</f>
        <v>#N/A</v>
      </c>
    </row>
    <row r="171" spans="1:69" x14ac:dyDescent="0.25">
      <c r="A171" s="515" t="e">
        <f ca="1">+RIGHT('Data Summary'!A171,LEN('Data Summary'!A171)-9)</f>
        <v>#VALUE!</v>
      </c>
      <c r="B171" s="489" t="str">
        <f ca="1">+IF(ISTEXT('Data Summary'!B171),'Data Summary'!B171,"")</f>
        <v/>
      </c>
      <c r="C171" s="516" t="e">
        <f ca="1">+VALUE('Data Summary'!C171)</f>
        <v>#VALUE!</v>
      </c>
      <c r="D171" s="517" t="e">
        <f ca="1">+IF(AND(ISNUMBER(OFFSET('Water Data'!$D$4,0,10*ROW('Water Data'!D165))),'Data Summary'!BS171="Yes"),100-OFFSET('Water Data'!$D$4,0,10*ROW('Water Data'!D165)),NA())</f>
        <v>#N/A</v>
      </c>
      <c r="E171" s="517" t="e">
        <f ca="1">+IF(AND(ISNUMBER(OFFSET('Water Data'!$D$6,0,10*ROW('Water Data'!D165))),'Data Summary'!BT171="Yes"),OFFSET('Water Data'!$D$6,0,10*ROW('Water Data'!D165)),NA())</f>
        <v>#N/A</v>
      </c>
      <c r="F171" s="517" t="e">
        <f ca="1">+IF(AND(ISNUMBER(OFFSET('Water Data'!$D$9,0,10*ROW('Water Data'!D165))),'Data Summary'!BU171="Yes"),OFFSET('Water Data'!$D$9,0,10*ROW('Water Data'!D165)),NA())</f>
        <v>#N/A</v>
      </c>
      <c r="G171" s="517" t="e">
        <f ca="1">+IF(AND(ISNUMBER(OFFSET('Water Data'!$E$4,0,10*ROW('Water Data'!E165))),'Data Summary'!BV171="Yes"),100-OFFSET('Water Data'!$E$4,0,10*ROW('Water Data'!E165)),NA())</f>
        <v>#N/A</v>
      </c>
      <c r="H171" s="517" t="e">
        <f ca="1">+IF(AND(ISNUMBER(OFFSET('Water Data'!$E$6,0,10*ROW('Water Data'!E165))),'Data Summary'!BW171="Yes"),OFFSET('Water Data'!$E$6,0,10*ROW('Water Data'!E165)),NA())</f>
        <v>#N/A</v>
      </c>
      <c r="I171" s="517" t="e">
        <f ca="1">+IF(AND(ISNUMBER(OFFSET('Water Data'!$E$9,0,10*ROW('Water Data'!E165))),'Data Summary'!BX171="Yes"),OFFSET('Water Data'!$E$9,0,10*ROW('Water Data'!E165)),NA())</f>
        <v>#N/A</v>
      </c>
      <c r="J171" s="517" t="e">
        <f ca="1">+IF(AND(ISNUMBER(OFFSET('Water Data'!$F$4,0,10*ROW('Water Data'!F165))),'Data Summary'!BY171="Yes"),100-OFFSET('Water Data'!$F$4,0,10*ROW('Water Data'!F165)),NA())</f>
        <v>#N/A</v>
      </c>
      <c r="K171" s="517" t="e">
        <f ca="1">+IF(AND(ISNUMBER(OFFSET('Water Data'!$F$6,0,10*ROW('Water Data'!F165))),'Data Summary'!BZ171="Yes"),OFFSET('Water Data'!$F$6,0,10*ROW('Water Data'!F165)),NA())</f>
        <v>#N/A</v>
      </c>
      <c r="L171" s="517" t="e">
        <f ca="1">+IF(AND(ISNUMBER(OFFSET('Water Data'!$F$9,0,10*ROW('Water Data'!F165))),'Data Summary'!CA171="Yes"),OFFSET('Water Data'!$F$9,0,10*ROW('Water Data'!F165)),NA())</f>
        <v>#N/A</v>
      </c>
      <c r="M171" s="517" t="e">
        <f ca="1">+IF(AND(ISNUMBER(OFFSET('Water Data'!$G$4,0,10*ROW('Water Data'!G165))),'Data Summary'!CB171="Yes"),100-OFFSET('Water Data'!$G$4,0,10*ROW('Water Data'!G165)),NA())</f>
        <v>#N/A</v>
      </c>
      <c r="N171" s="517" t="e">
        <f ca="1">+IF(AND(ISNUMBER(OFFSET('Water Data'!$G$6,0,10*ROW('Water Data'!G165))),'Data Summary'!CC171="Yes"),OFFSET('Water Data'!$G$6,0,10*ROW('Water Data'!G165)),NA())</f>
        <v>#N/A</v>
      </c>
      <c r="O171" s="517" t="e">
        <f ca="1">+IF(AND(ISNUMBER(OFFSET('Water Data'!$G$9,0,10*ROW('Water Data'!G165))),'Data Summary'!CD171="Yes"),OFFSET('Water Data'!$G$9,0,10*ROW('Water Data'!G165)),NA())</f>
        <v>#N/A</v>
      </c>
      <c r="P171" s="517" t="e">
        <f ca="1">+IF(AND(ISNUMBER(OFFSET('Water Data'!$H$4,0,10*ROW('Water Data'!H165))),'Data Summary'!CE171="Yes"),100-OFFSET('Water Data'!$H$4,0,10*ROW('Water Data'!H165)),NA())</f>
        <v>#N/A</v>
      </c>
      <c r="Q171" s="517" t="e">
        <f ca="1">+IF(AND(ISNUMBER(OFFSET('Water Data'!$H$6,0,10*ROW('Water Data'!H165))),'Data Summary'!CF171="Yes"),OFFSET('Water Data'!$H$6,0,10*ROW('Water Data'!H165)),NA())</f>
        <v>#N/A</v>
      </c>
      <c r="R171" s="517" t="e">
        <f ca="1">+IF(AND(ISNUMBER(OFFSET('Water Data'!$H$9,0,10*ROW('Water Data'!H165))),'Data Summary'!CG171="Yes"),OFFSET('Water Data'!$H$9,0,10*ROW('Water Data'!H165)),NA())</f>
        <v>#N/A</v>
      </c>
      <c r="S171" s="517" t="e">
        <f ca="1">+IF(AND(ISNUMBER(OFFSET('Water Data'!$I$4,0,10*ROW('Water Data'!I165))),'Data Summary'!CH171="Yes"),100-OFFSET('Water Data'!$I$4,0,10*ROW('Water Data'!I165)),NA())</f>
        <v>#N/A</v>
      </c>
      <c r="T171" s="517" t="e">
        <f ca="1">+IF(AND(ISNUMBER(OFFSET('Water Data'!$I$6,0,10*ROW('Water Data'!I165))),'Data Summary'!CI171="Yes"),OFFSET('Water Data'!$I$6,0,10*ROW('Water Data'!I165)),NA())</f>
        <v>#N/A</v>
      </c>
      <c r="U171" s="517" t="e">
        <f ca="1">+IF(AND(ISNUMBER(OFFSET('Water Data'!$I$9,0,10*ROW('Water Data'!I165))),'Data Summary'!CJ171="Yes"),OFFSET('Water Data'!$I$9,0,10*ROW('Water Data'!I165)),NA())</f>
        <v>#N/A</v>
      </c>
      <c r="V171" s="518" t="e">
        <f ca="1">+IF(AND(ISNUMBER(OFFSET('Sanitation Data'!$D$4,0,10*ROW('Sanitation Data'!D165))),'Data Summary'!CK171="Yes"),100-OFFSET('Sanitation Data'!$D$4,0,10*ROW('Sanitation Data'!D165)),NA())</f>
        <v>#N/A</v>
      </c>
      <c r="W171" s="518" t="e">
        <f ca="1">+IF(AND(ISNUMBER(OFFSET('Sanitation Data'!$D$6,0,10*ROW('Sanitation Data'!D165))),'Data Summary'!CL171="Yes"),OFFSET('Sanitation Data'!$D$6,0,10*ROW('Sanitation Data'!D165)),NA())</f>
        <v>#N/A</v>
      </c>
      <c r="X171" s="518" t="e">
        <f ca="1">+IF(AND(ISNUMBER(OFFSET('Sanitation Data'!$D$10,0,10*ROW('Sanitation Data'!D165))),'Data Summary'!CM171="Yes"),OFFSET('Sanitation Data'!$D$10,0,10*ROW('Sanitation Data'!D165)),NA())</f>
        <v>#N/A</v>
      </c>
      <c r="Y171" s="518" t="e">
        <f ca="1">+IF(AND(ISNUMBER(OFFSET('Sanitation Data'!$D$11,0,10*ROW('Sanitation Data'!D165))),'Data Summary'!CN171="Yes"),OFFSET('Sanitation Data'!$D$11,0,10*ROW('Sanitation Data'!D165)),NA())</f>
        <v>#N/A</v>
      </c>
      <c r="Z171" s="518" t="e">
        <f ca="1">+IF(AND(ISNUMBER(OFFSET('Sanitation Data'!$D$12,0,10*ROW('Sanitation Data'!D165))),'Data Summary'!CO171="Yes"),OFFSET('Sanitation Data'!$D$12,0,10*ROW('Sanitation Data'!D165)),NA())</f>
        <v>#N/A</v>
      </c>
      <c r="AA171" s="518" t="e">
        <f ca="1">+IF(AND(ISNUMBER(OFFSET('Sanitation Data'!$E$4,0,10*ROW('Sanitation Data'!E165))),'Data Summary'!CP171="Yes"),100-OFFSET('Sanitation Data'!$E$4,0,10*ROW('Sanitation Data'!E165)),NA())</f>
        <v>#N/A</v>
      </c>
      <c r="AB171" s="518" t="e">
        <f ca="1">+IF(AND(ISNUMBER(OFFSET('Sanitation Data'!$E$6,0,10*ROW('Sanitation Data'!E165))),'Data Summary'!CQ171="Yes"),OFFSET('Sanitation Data'!$E$6,0,10*ROW('Sanitation Data'!E165)),NA())</f>
        <v>#N/A</v>
      </c>
      <c r="AC171" s="518" t="e">
        <f ca="1">+IF(AND(ISNUMBER(OFFSET('Sanitation Data'!$E$10,0,10*ROW('Sanitation Data'!E165))),'Data Summary'!CR171="Yes"),OFFSET('Sanitation Data'!$E$10,0,10*ROW('Sanitation Data'!E165)),NA())</f>
        <v>#N/A</v>
      </c>
      <c r="AD171" s="518" t="e">
        <f ca="1">+IF(AND(ISNUMBER(OFFSET('Sanitation Data'!$E$11,0,10*ROW('Sanitation Data'!E165))),'Data Summary'!CS171="Yes"),OFFSET('Sanitation Data'!$E$11,0,10*ROW('Sanitation Data'!E165)),NA())</f>
        <v>#N/A</v>
      </c>
      <c r="AE171" s="518" t="e">
        <f ca="1">+IF(AND(ISNUMBER(OFFSET('Sanitation Data'!$E$12,0,10*ROW('Sanitation Data'!E165))),'Data Summary'!CT171="Yes"),OFFSET('Sanitation Data'!$E$12,0,10*ROW('Sanitation Data'!E165)),NA())</f>
        <v>#N/A</v>
      </c>
      <c r="AF171" s="518" t="e">
        <f ca="1">+IF(AND(ISNUMBER(OFFSET('Sanitation Data'!$F$4,0,10*ROW('Sanitation Data'!F165))),'Data Summary'!CU171="Yes"),100-OFFSET('Sanitation Data'!$F$4,0,10*ROW('Sanitation Data'!F165)),NA())</f>
        <v>#N/A</v>
      </c>
      <c r="AG171" s="518" t="e">
        <f ca="1">+IF(AND(ISNUMBER(OFFSET('Sanitation Data'!$F$6,0,10*ROW('Sanitation Data'!F165))),'Data Summary'!CV171="Yes"),OFFSET('Sanitation Data'!$F$6,0,10*ROW('Sanitation Data'!F165)),NA())</f>
        <v>#N/A</v>
      </c>
      <c r="AH171" s="518" t="e">
        <f ca="1">+IF(AND(ISNUMBER(OFFSET('Sanitation Data'!$F$10,0,10*ROW('Sanitation Data'!F165))),'Data Summary'!CW171="Yes"),OFFSET('Sanitation Data'!$F$10,0,10*ROW('Sanitation Data'!F165)),NA())</f>
        <v>#N/A</v>
      </c>
      <c r="AI171" s="518" t="e">
        <f ca="1">+IF(AND(ISNUMBER(OFFSET('Sanitation Data'!$F$11,0,10*ROW('Sanitation Data'!F165))),'Data Summary'!CX171="Yes"),OFFSET('Sanitation Data'!$F$11,0,10*ROW('Sanitation Data'!F165)),NA())</f>
        <v>#N/A</v>
      </c>
      <c r="AJ171" s="518" t="e">
        <f ca="1">+IF(AND(ISNUMBER(OFFSET('Sanitation Data'!$F$12,0,10*ROW('Sanitation Data'!F165))),'Data Summary'!CY171="Yes"),OFFSET('Sanitation Data'!$F$12,0,10*ROW('Sanitation Data'!F165)),NA())</f>
        <v>#N/A</v>
      </c>
      <c r="AK171" s="518" t="e">
        <f ca="1">+IF(AND(ISNUMBER(OFFSET('Sanitation Data'!$G$4,0,10*ROW('Sanitation Data'!G165))),'Data Summary'!CZ171="Yes"),100-OFFSET('Sanitation Data'!$G$4,0,10*ROW('Sanitation Data'!G165)),NA())</f>
        <v>#N/A</v>
      </c>
      <c r="AL171" s="518" t="e">
        <f ca="1">+IF(AND(ISNUMBER(OFFSET('Sanitation Data'!$G$6,0,10*ROW('Sanitation Data'!G165))),'Data Summary'!DA171="Yes"),OFFSET('Sanitation Data'!$G$6,0,10*ROW('Sanitation Data'!G165)),NA())</f>
        <v>#N/A</v>
      </c>
      <c r="AM171" s="518" t="e">
        <f ca="1">+IF(AND(ISNUMBER(OFFSET('Sanitation Data'!$G$10,0,10*ROW('Sanitation Data'!G165))),'Data Summary'!DB171="Yes"),OFFSET('Sanitation Data'!$G$10,0,10*ROW('Sanitation Data'!G165)),NA())</f>
        <v>#N/A</v>
      </c>
      <c r="AN171" s="518" t="e">
        <f ca="1">+IF(AND(ISNUMBER(OFFSET('Sanitation Data'!$G$11,0,10*ROW('Sanitation Data'!G165))),'Data Summary'!DC171="Yes"),OFFSET('Sanitation Data'!$G$11,0,10*ROW('Sanitation Data'!G165)),NA())</f>
        <v>#N/A</v>
      </c>
      <c r="AO171" s="518" t="e">
        <f ca="1">+IF(AND(ISNUMBER(OFFSET('Sanitation Data'!$G$12,0,10*ROW('Sanitation Data'!G165))),'Data Summary'!DD171="Yes"),OFFSET('Sanitation Data'!$G$12,0,10*ROW('Sanitation Data'!G165)),NA())</f>
        <v>#N/A</v>
      </c>
      <c r="AP171" s="518" t="e">
        <f ca="1">+IF(AND(ISNUMBER(OFFSET('Sanitation Data'!$H$4,0,10*ROW('Sanitation Data'!H165))),'Data Summary'!DE171="Yes"),100-OFFSET('Sanitation Data'!$H$4,0,10*ROW('Sanitation Data'!H165)),NA())</f>
        <v>#N/A</v>
      </c>
      <c r="AQ171" s="518" t="e">
        <f ca="1">+IF(AND(ISNUMBER(OFFSET('Sanitation Data'!$H$6,0,10*ROW('Sanitation Data'!H165))),'Data Summary'!DF171="Yes"),OFFSET('Sanitation Data'!$H$6,0,10*ROW('Sanitation Data'!H165)),NA())</f>
        <v>#N/A</v>
      </c>
      <c r="AR171" s="518" t="e">
        <f ca="1">+IF(AND(ISNUMBER(OFFSET('Sanitation Data'!$H$10,0,10*ROW('Sanitation Data'!H165))),'Data Summary'!DG171="Yes"),OFFSET('Sanitation Data'!$H$10,0,10*ROW('Sanitation Data'!H165)),NA())</f>
        <v>#N/A</v>
      </c>
      <c r="AS171" s="518" t="e">
        <f ca="1">+IF(AND(ISNUMBER(OFFSET('Sanitation Data'!$H$11,0,10*ROW('Sanitation Data'!H165))),'Data Summary'!DH171="Yes"),OFFSET('Sanitation Data'!$H$11,0,10*ROW('Sanitation Data'!H165)),NA())</f>
        <v>#N/A</v>
      </c>
      <c r="AT171" s="518" t="e">
        <f ca="1">+IF(AND(ISNUMBER(OFFSET('Sanitation Data'!$H$12,0,10*ROW('Sanitation Data'!H165))),'Data Summary'!DI171="Yes"),OFFSET('Sanitation Data'!$H$12,0,10*ROW('Sanitation Data'!H165)),NA())</f>
        <v>#N/A</v>
      </c>
      <c r="AU171" s="518" t="e">
        <f ca="1">+IF(AND(ISNUMBER(OFFSET('Sanitation Data'!$I$4,0,10*ROW('Sanitation Data'!I165))),'Data Summary'!DJ171="Yes"),100-OFFSET('Sanitation Data'!$I$4,0,10*ROW('Sanitation Data'!I165)),NA())</f>
        <v>#N/A</v>
      </c>
      <c r="AV171" s="518" t="e">
        <f ca="1">+IF(AND(ISNUMBER(OFFSET('Sanitation Data'!$I$6,0,10*ROW('Sanitation Data'!I165))),'Data Summary'!DK171="Yes"),OFFSET('Sanitation Data'!$I$6,0,10*ROW('Sanitation Data'!I165)),NA())</f>
        <v>#N/A</v>
      </c>
      <c r="AW171" s="518" t="e">
        <f ca="1">+IF(AND(ISNUMBER(OFFSET('Sanitation Data'!$I$10,0,10*ROW('Sanitation Data'!I165))),'Data Summary'!DL171="Yes"),OFFSET('Sanitation Data'!$I$10,0,10*ROW('Sanitation Data'!I165)),NA())</f>
        <v>#N/A</v>
      </c>
      <c r="AX171" s="518" t="e">
        <f ca="1">+IF(AND(ISNUMBER(OFFSET('Sanitation Data'!$I$11,0,10*ROW('Sanitation Data'!I165))),'Data Summary'!DM171="Yes"),OFFSET('Sanitation Data'!$I$11,0,10*ROW('Sanitation Data'!I165)),NA())</f>
        <v>#N/A</v>
      </c>
      <c r="AY171" s="518" t="e">
        <f ca="1">+IF(AND(ISNUMBER(OFFSET('Sanitation Data'!$I$12,0,10*ROW('Sanitation Data'!I165))),'Data Summary'!DN171="Yes"),OFFSET('Sanitation Data'!$I$12,0,10*ROW('Sanitation Data'!I165)),NA())</f>
        <v>#N/A</v>
      </c>
      <c r="AZ171" s="519" t="e">
        <f ca="1">+IF(AND(ISNUMBER(OFFSET('Hygiene Data'!$D$5,0,10*ROW('Hygiene Data'!D165))),'Data Summary'!DO171="Yes"),OFFSET('Hygiene Data'!$D$5,0,10*ROW('Hygiene Data'!D165)),NA())</f>
        <v>#N/A</v>
      </c>
      <c r="BA171" s="519" t="e">
        <f ca="1">+IF(AND(ISNUMBER(OFFSET('Hygiene Data'!$D$7,0,10*ROW('Hygiene Data'!D165))),'Data Summary'!DP171="Yes"),OFFSET('Hygiene Data'!$D$7,0,10*ROW('Hygiene Data'!D165)),NA())</f>
        <v>#N/A</v>
      </c>
      <c r="BB171" s="519" t="e">
        <f ca="1">+IF(AND(ISNUMBER(OFFSET('Hygiene Data'!$D$9,0,10*ROW('Hygiene Data'!D165))),'Data Summary'!DQ171="Yes"),OFFSET('Hygiene Data'!$D$9,0,10*ROW('Hygiene Data'!D165)),NA())</f>
        <v>#N/A</v>
      </c>
      <c r="BC171" s="519" t="e">
        <f ca="1">+IF(AND(ISNUMBER(OFFSET('Hygiene Data'!$E$5,0,10*ROW('Hygiene Data'!E165))),'Data Summary'!DR171="Yes"),OFFSET('Hygiene Data'!$E$5,0,10*ROW('Hygiene Data'!E165)),NA())</f>
        <v>#N/A</v>
      </c>
      <c r="BD171" s="519" t="e">
        <f ca="1">+IF(AND(ISNUMBER(OFFSET('Hygiene Data'!$E$7,0,10*ROW('Hygiene Data'!E165))),'Data Summary'!DS171="Yes"),OFFSET('Hygiene Data'!$E$7,0,10*ROW('Hygiene Data'!E165)),NA())</f>
        <v>#N/A</v>
      </c>
      <c r="BE171" s="519" t="e">
        <f ca="1">+IF(AND(ISNUMBER(OFFSET('Hygiene Data'!$E$9,0,10*ROW('Hygiene Data'!E165))),'Data Summary'!DT171="Yes"),OFFSET('Hygiene Data'!$E$9,0,10*ROW('Hygiene Data'!E165)),NA())</f>
        <v>#N/A</v>
      </c>
      <c r="BF171" s="519" t="e">
        <f ca="1">+IF(AND(ISNUMBER(OFFSET('Hygiene Data'!$F$5,0,10*ROW('Hygiene Data'!F165))),'Data Summary'!DU171="Yes"),OFFSET('Hygiene Data'!$F$5,0,10*ROW('Hygiene Data'!F165)),NA())</f>
        <v>#N/A</v>
      </c>
      <c r="BG171" s="519" t="e">
        <f ca="1">+IF(AND(ISNUMBER(OFFSET('Hygiene Data'!$F$7,0,10*ROW('Hygiene Data'!F165))),'Data Summary'!DV171="Yes"),OFFSET('Hygiene Data'!$F$7,0,10*ROW('Hygiene Data'!F165)),NA())</f>
        <v>#N/A</v>
      </c>
      <c r="BH171" s="519" t="e">
        <f ca="1">+IF(AND(ISNUMBER(OFFSET('Hygiene Data'!$F$9,0,10*ROW('Hygiene Data'!F165))),'Data Summary'!DW171="Yes"),OFFSET('Hygiene Data'!$F$9,0,10*ROW('Hygiene Data'!F165)),NA())</f>
        <v>#N/A</v>
      </c>
      <c r="BI171" s="519" t="e">
        <f ca="1">+IF(AND(ISNUMBER(OFFSET('Hygiene Data'!$G$5,0,10*ROW('Hygiene Data'!G165))),'Data Summary'!DX171="Yes"),OFFSET('Hygiene Data'!$G$5,0,10*ROW('Hygiene Data'!G165)),NA())</f>
        <v>#N/A</v>
      </c>
      <c r="BJ171" s="519" t="e">
        <f ca="1">+IF(AND(ISNUMBER(OFFSET('Hygiene Data'!$G$7,0,10*ROW('Hygiene Data'!G165))),'Data Summary'!DY171="Yes"),OFFSET('Hygiene Data'!$G$7,0,10*ROW('Hygiene Data'!G165)),NA())</f>
        <v>#N/A</v>
      </c>
      <c r="BK171" s="519" t="e">
        <f ca="1">+IF(AND(ISNUMBER(OFFSET('Hygiene Data'!$G$9,0,10*ROW('Hygiene Data'!G165))),'Data Summary'!DZ171="Yes"),OFFSET('Hygiene Data'!$G$9,0,10*ROW('Hygiene Data'!G165)),NA())</f>
        <v>#N/A</v>
      </c>
      <c r="BL171" s="519" t="e">
        <f ca="1">+IF(AND(ISNUMBER(OFFSET('Hygiene Data'!$H$5,0,10*ROW('Hygiene Data'!H165))),'Data Summary'!EA171="Yes"),OFFSET('Hygiene Data'!$H$5,0,10*ROW('Hygiene Data'!H165)),NA())</f>
        <v>#N/A</v>
      </c>
      <c r="BM171" s="519" t="e">
        <f ca="1">+IF(AND(ISNUMBER(OFFSET('Hygiene Data'!$H$7,0,10*ROW('Hygiene Data'!H165))),'Data Summary'!EB171="Yes"),OFFSET('Hygiene Data'!$H$7,0,10*ROW('Hygiene Data'!H165)),NA())</f>
        <v>#N/A</v>
      </c>
      <c r="BN171" s="519" t="e">
        <f ca="1">+IF(AND(ISNUMBER(OFFSET('Hygiene Data'!$H$9,0,10*ROW('Hygiene Data'!H165))),'Data Summary'!EC171="Yes"),OFFSET('Hygiene Data'!$H$9,0,10*ROW('Hygiene Data'!H165)),NA())</f>
        <v>#N/A</v>
      </c>
      <c r="BO171" s="519" t="e">
        <f ca="1">+IF(AND(ISNUMBER(OFFSET('Hygiene Data'!$I$5,0,10*ROW('Hygiene Data'!I165))),'Data Summary'!ED171="Yes"),OFFSET('Hygiene Data'!$I$5,0,10*ROW('Hygiene Data'!I165)),NA())</f>
        <v>#N/A</v>
      </c>
      <c r="BP171" s="519" t="e">
        <f ca="1">+IF(AND(ISNUMBER(OFFSET('Hygiene Data'!$I$7,0,10*ROW('Hygiene Data'!I165))),'Data Summary'!EE171="Yes"),OFFSET('Hygiene Data'!$I$7,0,10*ROW('Hygiene Data'!I165)),NA())</f>
        <v>#N/A</v>
      </c>
      <c r="BQ171" s="519" t="e">
        <f ca="1">+IF(AND(ISNUMBER(OFFSET('Hygiene Data'!$I$9,0,10*ROW('Hygiene Data'!I165))),'Data Summary'!EF171="Yes"),OFFSET('Hygiene Data'!$I$9,0,10*ROW('Hygiene Data'!I165)),NA())</f>
        <v>#N/A</v>
      </c>
    </row>
    <row r="172" spans="1:69" x14ac:dyDescent="0.25">
      <c r="A172" s="515" t="e">
        <f ca="1">+RIGHT('Data Summary'!A172,LEN('Data Summary'!A172)-9)</f>
        <v>#VALUE!</v>
      </c>
      <c r="B172" s="489" t="str">
        <f ca="1">+IF(ISTEXT('Data Summary'!B172),'Data Summary'!B172,"")</f>
        <v/>
      </c>
      <c r="C172" s="516" t="e">
        <f ca="1">+VALUE('Data Summary'!C172)</f>
        <v>#VALUE!</v>
      </c>
      <c r="D172" s="517" t="e">
        <f ca="1">+IF(AND(ISNUMBER(OFFSET('Water Data'!$D$4,0,10*ROW('Water Data'!D166))),'Data Summary'!BS172="Yes"),100-OFFSET('Water Data'!$D$4,0,10*ROW('Water Data'!D166)),NA())</f>
        <v>#N/A</v>
      </c>
      <c r="E172" s="517" t="e">
        <f ca="1">+IF(AND(ISNUMBER(OFFSET('Water Data'!$D$6,0,10*ROW('Water Data'!D166))),'Data Summary'!BT172="Yes"),OFFSET('Water Data'!$D$6,0,10*ROW('Water Data'!D166)),NA())</f>
        <v>#N/A</v>
      </c>
      <c r="F172" s="517" t="e">
        <f ca="1">+IF(AND(ISNUMBER(OFFSET('Water Data'!$D$9,0,10*ROW('Water Data'!D166))),'Data Summary'!BU172="Yes"),OFFSET('Water Data'!$D$9,0,10*ROW('Water Data'!D166)),NA())</f>
        <v>#N/A</v>
      </c>
      <c r="G172" s="517" t="e">
        <f ca="1">+IF(AND(ISNUMBER(OFFSET('Water Data'!$E$4,0,10*ROW('Water Data'!E166))),'Data Summary'!BV172="Yes"),100-OFFSET('Water Data'!$E$4,0,10*ROW('Water Data'!E166)),NA())</f>
        <v>#N/A</v>
      </c>
      <c r="H172" s="517" t="e">
        <f ca="1">+IF(AND(ISNUMBER(OFFSET('Water Data'!$E$6,0,10*ROW('Water Data'!E166))),'Data Summary'!BW172="Yes"),OFFSET('Water Data'!$E$6,0,10*ROW('Water Data'!E166)),NA())</f>
        <v>#N/A</v>
      </c>
      <c r="I172" s="517" t="e">
        <f ca="1">+IF(AND(ISNUMBER(OFFSET('Water Data'!$E$9,0,10*ROW('Water Data'!E166))),'Data Summary'!BX172="Yes"),OFFSET('Water Data'!$E$9,0,10*ROW('Water Data'!E166)),NA())</f>
        <v>#N/A</v>
      </c>
      <c r="J172" s="517" t="e">
        <f ca="1">+IF(AND(ISNUMBER(OFFSET('Water Data'!$F$4,0,10*ROW('Water Data'!F166))),'Data Summary'!BY172="Yes"),100-OFFSET('Water Data'!$F$4,0,10*ROW('Water Data'!F166)),NA())</f>
        <v>#N/A</v>
      </c>
      <c r="K172" s="517" t="e">
        <f ca="1">+IF(AND(ISNUMBER(OFFSET('Water Data'!$F$6,0,10*ROW('Water Data'!F166))),'Data Summary'!BZ172="Yes"),OFFSET('Water Data'!$F$6,0,10*ROW('Water Data'!F166)),NA())</f>
        <v>#N/A</v>
      </c>
      <c r="L172" s="517" t="e">
        <f ca="1">+IF(AND(ISNUMBER(OFFSET('Water Data'!$F$9,0,10*ROW('Water Data'!F166))),'Data Summary'!CA172="Yes"),OFFSET('Water Data'!$F$9,0,10*ROW('Water Data'!F166)),NA())</f>
        <v>#N/A</v>
      </c>
      <c r="M172" s="517" t="e">
        <f ca="1">+IF(AND(ISNUMBER(OFFSET('Water Data'!$G$4,0,10*ROW('Water Data'!G166))),'Data Summary'!CB172="Yes"),100-OFFSET('Water Data'!$G$4,0,10*ROW('Water Data'!G166)),NA())</f>
        <v>#N/A</v>
      </c>
      <c r="N172" s="517" t="e">
        <f ca="1">+IF(AND(ISNUMBER(OFFSET('Water Data'!$G$6,0,10*ROW('Water Data'!G166))),'Data Summary'!CC172="Yes"),OFFSET('Water Data'!$G$6,0,10*ROW('Water Data'!G166)),NA())</f>
        <v>#N/A</v>
      </c>
      <c r="O172" s="517" t="e">
        <f ca="1">+IF(AND(ISNUMBER(OFFSET('Water Data'!$G$9,0,10*ROW('Water Data'!G166))),'Data Summary'!CD172="Yes"),OFFSET('Water Data'!$G$9,0,10*ROW('Water Data'!G166)),NA())</f>
        <v>#N/A</v>
      </c>
      <c r="P172" s="517" t="e">
        <f ca="1">+IF(AND(ISNUMBER(OFFSET('Water Data'!$H$4,0,10*ROW('Water Data'!H166))),'Data Summary'!CE172="Yes"),100-OFFSET('Water Data'!$H$4,0,10*ROW('Water Data'!H166)),NA())</f>
        <v>#N/A</v>
      </c>
      <c r="Q172" s="517" t="e">
        <f ca="1">+IF(AND(ISNUMBER(OFFSET('Water Data'!$H$6,0,10*ROW('Water Data'!H166))),'Data Summary'!CF172="Yes"),OFFSET('Water Data'!$H$6,0,10*ROW('Water Data'!H166)),NA())</f>
        <v>#N/A</v>
      </c>
      <c r="R172" s="517" t="e">
        <f ca="1">+IF(AND(ISNUMBER(OFFSET('Water Data'!$H$9,0,10*ROW('Water Data'!H166))),'Data Summary'!CG172="Yes"),OFFSET('Water Data'!$H$9,0,10*ROW('Water Data'!H166)),NA())</f>
        <v>#N/A</v>
      </c>
      <c r="S172" s="517" t="e">
        <f ca="1">+IF(AND(ISNUMBER(OFFSET('Water Data'!$I$4,0,10*ROW('Water Data'!I166))),'Data Summary'!CH172="Yes"),100-OFFSET('Water Data'!$I$4,0,10*ROW('Water Data'!I166)),NA())</f>
        <v>#N/A</v>
      </c>
      <c r="T172" s="517" t="e">
        <f ca="1">+IF(AND(ISNUMBER(OFFSET('Water Data'!$I$6,0,10*ROW('Water Data'!I166))),'Data Summary'!CI172="Yes"),OFFSET('Water Data'!$I$6,0,10*ROW('Water Data'!I166)),NA())</f>
        <v>#N/A</v>
      </c>
      <c r="U172" s="517" t="e">
        <f ca="1">+IF(AND(ISNUMBER(OFFSET('Water Data'!$I$9,0,10*ROW('Water Data'!I166))),'Data Summary'!CJ172="Yes"),OFFSET('Water Data'!$I$9,0,10*ROW('Water Data'!I166)),NA())</f>
        <v>#N/A</v>
      </c>
      <c r="V172" s="518" t="e">
        <f ca="1">+IF(AND(ISNUMBER(OFFSET('Sanitation Data'!$D$4,0,10*ROW('Sanitation Data'!D166))),'Data Summary'!CK172="Yes"),100-OFFSET('Sanitation Data'!$D$4,0,10*ROW('Sanitation Data'!D166)),NA())</f>
        <v>#N/A</v>
      </c>
      <c r="W172" s="518" t="e">
        <f ca="1">+IF(AND(ISNUMBER(OFFSET('Sanitation Data'!$D$6,0,10*ROW('Sanitation Data'!D166))),'Data Summary'!CL172="Yes"),OFFSET('Sanitation Data'!$D$6,0,10*ROW('Sanitation Data'!D166)),NA())</f>
        <v>#N/A</v>
      </c>
      <c r="X172" s="518" t="e">
        <f ca="1">+IF(AND(ISNUMBER(OFFSET('Sanitation Data'!$D$10,0,10*ROW('Sanitation Data'!D166))),'Data Summary'!CM172="Yes"),OFFSET('Sanitation Data'!$D$10,0,10*ROW('Sanitation Data'!D166)),NA())</f>
        <v>#N/A</v>
      </c>
      <c r="Y172" s="518" t="e">
        <f ca="1">+IF(AND(ISNUMBER(OFFSET('Sanitation Data'!$D$11,0,10*ROW('Sanitation Data'!D166))),'Data Summary'!CN172="Yes"),OFFSET('Sanitation Data'!$D$11,0,10*ROW('Sanitation Data'!D166)),NA())</f>
        <v>#N/A</v>
      </c>
      <c r="Z172" s="518" t="e">
        <f ca="1">+IF(AND(ISNUMBER(OFFSET('Sanitation Data'!$D$12,0,10*ROW('Sanitation Data'!D166))),'Data Summary'!CO172="Yes"),OFFSET('Sanitation Data'!$D$12,0,10*ROW('Sanitation Data'!D166)),NA())</f>
        <v>#N/A</v>
      </c>
      <c r="AA172" s="518" t="e">
        <f ca="1">+IF(AND(ISNUMBER(OFFSET('Sanitation Data'!$E$4,0,10*ROW('Sanitation Data'!E166))),'Data Summary'!CP172="Yes"),100-OFFSET('Sanitation Data'!$E$4,0,10*ROW('Sanitation Data'!E166)),NA())</f>
        <v>#N/A</v>
      </c>
      <c r="AB172" s="518" t="e">
        <f ca="1">+IF(AND(ISNUMBER(OFFSET('Sanitation Data'!$E$6,0,10*ROW('Sanitation Data'!E166))),'Data Summary'!CQ172="Yes"),OFFSET('Sanitation Data'!$E$6,0,10*ROW('Sanitation Data'!E166)),NA())</f>
        <v>#N/A</v>
      </c>
      <c r="AC172" s="518" t="e">
        <f ca="1">+IF(AND(ISNUMBER(OFFSET('Sanitation Data'!$E$10,0,10*ROW('Sanitation Data'!E166))),'Data Summary'!CR172="Yes"),OFFSET('Sanitation Data'!$E$10,0,10*ROW('Sanitation Data'!E166)),NA())</f>
        <v>#N/A</v>
      </c>
      <c r="AD172" s="518" t="e">
        <f ca="1">+IF(AND(ISNUMBER(OFFSET('Sanitation Data'!$E$11,0,10*ROW('Sanitation Data'!E166))),'Data Summary'!CS172="Yes"),OFFSET('Sanitation Data'!$E$11,0,10*ROW('Sanitation Data'!E166)),NA())</f>
        <v>#N/A</v>
      </c>
      <c r="AE172" s="518" t="e">
        <f ca="1">+IF(AND(ISNUMBER(OFFSET('Sanitation Data'!$E$12,0,10*ROW('Sanitation Data'!E166))),'Data Summary'!CT172="Yes"),OFFSET('Sanitation Data'!$E$12,0,10*ROW('Sanitation Data'!E166)),NA())</f>
        <v>#N/A</v>
      </c>
      <c r="AF172" s="518" t="e">
        <f ca="1">+IF(AND(ISNUMBER(OFFSET('Sanitation Data'!$F$4,0,10*ROW('Sanitation Data'!F166))),'Data Summary'!CU172="Yes"),100-OFFSET('Sanitation Data'!$F$4,0,10*ROW('Sanitation Data'!F166)),NA())</f>
        <v>#N/A</v>
      </c>
      <c r="AG172" s="518" t="e">
        <f ca="1">+IF(AND(ISNUMBER(OFFSET('Sanitation Data'!$F$6,0,10*ROW('Sanitation Data'!F166))),'Data Summary'!CV172="Yes"),OFFSET('Sanitation Data'!$F$6,0,10*ROW('Sanitation Data'!F166)),NA())</f>
        <v>#N/A</v>
      </c>
      <c r="AH172" s="518" t="e">
        <f ca="1">+IF(AND(ISNUMBER(OFFSET('Sanitation Data'!$F$10,0,10*ROW('Sanitation Data'!F166))),'Data Summary'!CW172="Yes"),OFFSET('Sanitation Data'!$F$10,0,10*ROW('Sanitation Data'!F166)),NA())</f>
        <v>#N/A</v>
      </c>
      <c r="AI172" s="518" t="e">
        <f ca="1">+IF(AND(ISNUMBER(OFFSET('Sanitation Data'!$F$11,0,10*ROW('Sanitation Data'!F166))),'Data Summary'!CX172="Yes"),OFFSET('Sanitation Data'!$F$11,0,10*ROW('Sanitation Data'!F166)),NA())</f>
        <v>#N/A</v>
      </c>
      <c r="AJ172" s="518" t="e">
        <f ca="1">+IF(AND(ISNUMBER(OFFSET('Sanitation Data'!$F$12,0,10*ROW('Sanitation Data'!F166))),'Data Summary'!CY172="Yes"),OFFSET('Sanitation Data'!$F$12,0,10*ROW('Sanitation Data'!F166)),NA())</f>
        <v>#N/A</v>
      </c>
      <c r="AK172" s="518" t="e">
        <f ca="1">+IF(AND(ISNUMBER(OFFSET('Sanitation Data'!$G$4,0,10*ROW('Sanitation Data'!G166))),'Data Summary'!CZ172="Yes"),100-OFFSET('Sanitation Data'!$G$4,0,10*ROW('Sanitation Data'!G166)),NA())</f>
        <v>#N/A</v>
      </c>
      <c r="AL172" s="518" t="e">
        <f ca="1">+IF(AND(ISNUMBER(OFFSET('Sanitation Data'!$G$6,0,10*ROW('Sanitation Data'!G166))),'Data Summary'!DA172="Yes"),OFFSET('Sanitation Data'!$G$6,0,10*ROW('Sanitation Data'!G166)),NA())</f>
        <v>#N/A</v>
      </c>
      <c r="AM172" s="518" t="e">
        <f ca="1">+IF(AND(ISNUMBER(OFFSET('Sanitation Data'!$G$10,0,10*ROW('Sanitation Data'!G166))),'Data Summary'!DB172="Yes"),OFFSET('Sanitation Data'!$G$10,0,10*ROW('Sanitation Data'!G166)),NA())</f>
        <v>#N/A</v>
      </c>
      <c r="AN172" s="518" t="e">
        <f ca="1">+IF(AND(ISNUMBER(OFFSET('Sanitation Data'!$G$11,0,10*ROW('Sanitation Data'!G166))),'Data Summary'!DC172="Yes"),OFFSET('Sanitation Data'!$G$11,0,10*ROW('Sanitation Data'!G166)),NA())</f>
        <v>#N/A</v>
      </c>
      <c r="AO172" s="518" t="e">
        <f ca="1">+IF(AND(ISNUMBER(OFFSET('Sanitation Data'!$G$12,0,10*ROW('Sanitation Data'!G166))),'Data Summary'!DD172="Yes"),OFFSET('Sanitation Data'!$G$12,0,10*ROW('Sanitation Data'!G166)),NA())</f>
        <v>#N/A</v>
      </c>
      <c r="AP172" s="518" t="e">
        <f ca="1">+IF(AND(ISNUMBER(OFFSET('Sanitation Data'!$H$4,0,10*ROW('Sanitation Data'!H166))),'Data Summary'!DE172="Yes"),100-OFFSET('Sanitation Data'!$H$4,0,10*ROW('Sanitation Data'!H166)),NA())</f>
        <v>#N/A</v>
      </c>
      <c r="AQ172" s="518" t="e">
        <f ca="1">+IF(AND(ISNUMBER(OFFSET('Sanitation Data'!$H$6,0,10*ROW('Sanitation Data'!H166))),'Data Summary'!DF172="Yes"),OFFSET('Sanitation Data'!$H$6,0,10*ROW('Sanitation Data'!H166)),NA())</f>
        <v>#N/A</v>
      </c>
      <c r="AR172" s="518" t="e">
        <f ca="1">+IF(AND(ISNUMBER(OFFSET('Sanitation Data'!$H$10,0,10*ROW('Sanitation Data'!H166))),'Data Summary'!DG172="Yes"),OFFSET('Sanitation Data'!$H$10,0,10*ROW('Sanitation Data'!H166)),NA())</f>
        <v>#N/A</v>
      </c>
      <c r="AS172" s="518" t="e">
        <f ca="1">+IF(AND(ISNUMBER(OFFSET('Sanitation Data'!$H$11,0,10*ROW('Sanitation Data'!H166))),'Data Summary'!DH172="Yes"),OFFSET('Sanitation Data'!$H$11,0,10*ROW('Sanitation Data'!H166)),NA())</f>
        <v>#N/A</v>
      </c>
      <c r="AT172" s="518" t="e">
        <f ca="1">+IF(AND(ISNUMBER(OFFSET('Sanitation Data'!$H$12,0,10*ROW('Sanitation Data'!H166))),'Data Summary'!DI172="Yes"),OFFSET('Sanitation Data'!$H$12,0,10*ROW('Sanitation Data'!H166)),NA())</f>
        <v>#N/A</v>
      </c>
      <c r="AU172" s="518" t="e">
        <f ca="1">+IF(AND(ISNUMBER(OFFSET('Sanitation Data'!$I$4,0,10*ROW('Sanitation Data'!I166))),'Data Summary'!DJ172="Yes"),100-OFFSET('Sanitation Data'!$I$4,0,10*ROW('Sanitation Data'!I166)),NA())</f>
        <v>#N/A</v>
      </c>
      <c r="AV172" s="518" t="e">
        <f ca="1">+IF(AND(ISNUMBER(OFFSET('Sanitation Data'!$I$6,0,10*ROW('Sanitation Data'!I166))),'Data Summary'!DK172="Yes"),OFFSET('Sanitation Data'!$I$6,0,10*ROW('Sanitation Data'!I166)),NA())</f>
        <v>#N/A</v>
      </c>
      <c r="AW172" s="518" t="e">
        <f ca="1">+IF(AND(ISNUMBER(OFFSET('Sanitation Data'!$I$10,0,10*ROW('Sanitation Data'!I166))),'Data Summary'!DL172="Yes"),OFFSET('Sanitation Data'!$I$10,0,10*ROW('Sanitation Data'!I166)),NA())</f>
        <v>#N/A</v>
      </c>
      <c r="AX172" s="518" t="e">
        <f ca="1">+IF(AND(ISNUMBER(OFFSET('Sanitation Data'!$I$11,0,10*ROW('Sanitation Data'!I166))),'Data Summary'!DM172="Yes"),OFFSET('Sanitation Data'!$I$11,0,10*ROW('Sanitation Data'!I166)),NA())</f>
        <v>#N/A</v>
      </c>
      <c r="AY172" s="518" t="e">
        <f ca="1">+IF(AND(ISNUMBER(OFFSET('Sanitation Data'!$I$12,0,10*ROW('Sanitation Data'!I166))),'Data Summary'!DN172="Yes"),OFFSET('Sanitation Data'!$I$12,0,10*ROW('Sanitation Data'!I166)),NA())</f>
        <v>#N/A</v>
      </c>
      <c r="AZ172" s="519" t="e">
        <f ca="1">+IF(AND(ISNUMBER(OFFSET('Hygiene Data'!$D$5,0,10*ROW('Hygiene Data'!D166))),'Data Summary'!DO172="Yes"),OFFSET('Hygiene Data'!$D$5,0,10*ROW('Hygiene Data'!D166)),NA())</f>
        <v>#N/A</v>
      </c>
      <c r="BA172" s="519" t="e">
        <f ca="1">+IF(AND(ISNUMBER(OFFSET('Hygiene Data'!$D$7,0,10*ROW('Hygiene Data'!D166))),'Data Summary'!DP172="Yes"),OFFSET('Hygiene Data'!$D$7,0,10*ROW('Hygiene Data'!D166)),NA())</f>
        <v>#N/A</v>
      </c>
      <c r="BB172" s="519" t="e">
        <f ca="1">+IF(AND(ISNUMBER(OFFSET('Hygiene Data'!$D$9,0,10*ROW('Hygiene Data'!D166))),'Data Summary'!DQ172="Yes"),OFFSET('Hygiene Data'!$D$9,0,10*ROW('Hygiene Data'!D166)),NA())</f>
        <v>#N/A</v>
      </c>
      <c r="BC172" s="519" t="e">
        <f ca="1">+IF(AND(ISNUMBER(OFFSET('Hygiene Data'!$E$5,0,10*ROW('Hygiene Data'!E166))),'Data Summary'!DR172="Yes"),OFFSET('Hygiene Data'!$E$5,0,10*ROW('Hygiene Data'!E166)),NA())</f>
        <v>#N/A</v>
      </c>
      <c r="BD172" s="519" t="e">
        <f ca="1">+IF(AND(ISNUMBER(OFFSET('Hygiene Data'!$E$7,0,10*ROW('Hygiene Data'!E166))),'Data Summary'!DS172="Yes"),OFFSET('Hygiene Data'!$E$7,0,10*ROW('Hygiene Data'!E166)),NA())</f>
        <v>#N/A</v>
      </c>
      <c r="BE172" s="519" t="e">
        <f ca="1">+IF(AND(ISNUMBER(OFFSET('Hygiene Data'!$E$9,0,10*ROW('Hygiene Data'!E166))),'Data Summary'!DT172="Yes"),OFFSET('Hygiene Data'!$E$9,0,10*ROW('Hygiene Data'!E166)),NA())</f>
        <v>#N/A</v>
      </c>
      <c r="BF172" s="519" t="e">
        <f ca="1">+IF(AND(ISNUMBER(OFFSET('Hygiene Data'!$F$5,0,10*ROW('Hygiene Data'!F166))),'Data Summary'!DU172="Yes"),OFFSET('Hygiene Data'!$F$5,0,10*ROW('Hygiene Data'!F166)),NA())</f>
        <v>#N/A</v>
      </c>
      <c r="BG172" s="519" t="e">
        <f ca="1">+IF(AND(ISNUMBER(OFFSET('Hygiene Data'!$F$7,0,10*ROW('Hygiene Data'!F166))),'Data Summary'!DV172="Yes"),OFFSET('Hygiene Data'!$F$7,0,10*ROW('Hygiene Data'!F166)),NA())</f>
        <v>#N/A</v>
      </c>
      <c r="BH172" s="519" t="e">
        <f ca="1">+IF(AND(ISNUMBER(OFFSET('Hygiene Data'!$F$9,0,10*ROW('Hygiene Data'!F166))),'Data Summary'!DW172="Yes"),OFFSET('Hygiene Data'!$F$9,0,10*ROW('Hygiene Data'!F166)),NA())</f>
        <v>#N/A</v>
      </c>
      <c r="BI172" s="519" t="e">
        <f ca="1">+IF(AND(ISNUMBER(OFFSET('Hygiene Data'!$G$5,0,10*ROW('Hygiene Data'!G166))),'Data Summary'!DX172="Yes"),OFFSET('Hygiene Data'!$G$5,0,10*ROW('Hygiene Data'!G166)),NA())</f>
        <v>#N/A</v>
      </c>
      <c r="BJ172" s="519" t="e">
        <f ca="1">+IF(AND(ISNUMBER(OFFSET('Hygiene Data'!$G$7,0,10*ROW('Hygiene Data'!G166))),'Data Summary'!DY172="Yes"),OFFSET('Hygiene Data'!$G$7,0,10*ROW('Hygiene Data'!G166)),NA())</f>
        <v>#N/A</v>
      </c>
      <c r="BK172" s="519" t="e">
        <f ca="1">+IF(AND(ISNUMBER(OFFSET('Hygiene Data'!$G$9,0,10*ROW('Hygiene Data'!G166))),'Data Summary'!DZ172="Yes"),OFFSET('Hygiene Data'!$G$9,0,10*ROW('Hygiene Data'!G166)),NA())</f>
        <v>#N/A</v>
      </c>
      <c r="BL172" s="519" t="e">
        <f ca="1">+IF(AND(ISNUMBER(OFFSET('Hygiene Data'!$H$5,0,10*ROW('Hygiene Data'!H166))),'Data Summary'!EA172="Yes"),OFFSET('Hygiene Data'!$H$5,0,10*ROW('Hygiene Data'!H166)),NA())</f>
        <v>#N/A</v>
      </c>
      <c r="BM172" s="519" t="e">
        <f ca="1">+IF(AND(ISNUMBER(OFFSET('Hygiene Data'!$H$7,0,10*ROW('Hygiene Data'!H166))),'Data Summary'!EB172="Yes"),OFFSET('Hygiene Data'!$H$7,0,10*ROW('Hygiene Data'!H166)),NA())</f>
        <v>#N/A</v>
      </c>
      <c r="BN172" s="519" t="e">
        <f ca="1">+IF(AND(ISNUMBER(OFFSET('Hygiene Data'!$H$9,0,10*ROW('Hygiene Data'!H166))),'Data Summary'!EC172="Yes"),OFFSET('Hygiene Data'!$H$9,0,10*ROW('Hygiene Data'!H166)),NA())</f>
        <v>#N/A</v>
      </c>
      <c r="BO172" s="519" t="e">
        <f ca="1">+IF(AND(ISNUMBER(OFFSET('Hygiene Data'!$I$5,0,10*ROW('Hygiene Data'!I166))),'Data Summary'!ED172="Yes"),OFFSET('Hygiene Data'!$I$5,0,10*ROW('Hygiene Data'!I166)),NA())</f>
        <v>#N/A</v>
      </c>
      <c r="BP172" s="519" t="e">
        <f ca="1">+IF(AND(ISNUMBER(OFFSET('Hygiene Data'!$I$7,0,10*ROW('Hygiene Data'!I166))),'Data Summary'!EE172="Yes"),OFFSET('Hygiene Data'!$I$7,0,10*ROW('Hygiene Data'!I166)),NA())</f>
        <v>#N/A</v>
      </c>
      <c r="BQ172" s="519" t="e">
        <f ca="1">+IF(AND(ISNUMBER(OFFSET('Hygiene Data'!$I$9,0,10*ROW('Hygiene Data'!I166))),'Data Summary'!EF172="Yes"),OFFSET('Hygiene Data'!$I$9,0,10*ROW('Hygiene Data'!I166)),NA())</f>
        <v>#N/A</v>
      </c>
    </row>
    <row r="173" spans="1:69" x14ac:dyDescent="0.25">
      <c r="A173" s="515" t="e">
        <f ca="1">+RIGHT('Data Summary'!A173,LEN('Data Summary'!A173)-9)</f>
        <v>#VALUE!</v>
      </c>
      <c r="B173" s="489" t="str">
        <f ca="1">+IF(ISTEXT('Data Summary'!B173),'Data Summary'!B173,"")</f>
        <v/>
      </c>
      <c r="C173" s="516" t="e">
        <f ca="1">+VALUE('Data Summary'!C173)</f>
        <v>#VALUE!</v>
      </c>
      <c r="D173" s="517" t="e">
        <f ca="1">+IF(AND(ISNUMBER(OFFSET('Water Data'!$D$4,0,10*ROW('Water Data'!D167))),'Data Summary'!BS173="Yes"),100-OFFSET('Water Data'!$D$4,0,10*ROW('Water Data'!D167)),NA())</f>
        <v>#N/A</v>
      </c>
      <c r="E173" s="517" t="e">
        <f ca="1">+IF(AND(ISNUMBER(OFFSET('Water Data'!$D$6,0,10*ROW('Water Data'!D167))),'Data Summary'!BT173="Yes"),OFFSET('Water Data'!$D$6,0,10*ROW('Water Data'!D167)),NA())</f>
        <v>#N/A</v>
      </c>
      <c r="F173" s="517" t="e">
        <f ca="1">+IF(AND(ISNUMBER(OFFSET('Water Data'!$D$9,0,10*ROW('Water Data'!D167))),'Data Summary'!BU173="Yes"),OFFSET('Water Data'!$D$9,0,10*ROW('Water Data'!D167)),NA())</f>
        <v>#N/A</v>
      </c>
      <c r="G173" s="517" t="e">
        <f ca="1">+IF(AND(ISNUMBER(OFFSET('Water Data'!$E$4,0,10*ROW('Water Data'!E167))),'Data Summary'!BV173="Yes"),100-OFFSET('Water Data'!$E$4,0,10*ROW('Water Data'!E167)),NA())</f>
        <v>#N/A</v>
      </c>
      <c r="H173" s="517" t="e">
        <f ca="1">+IF(AND(ISNUMBER(OFFSET('Water Data'!$E$6,0,10*ROW('Water Data'!E167))),'Data Summary'!BW173="Yes"),OFFSET('Water Data'!$E$6,0,10*ROW('Water Data'!E167)),NA())</f>
        <v>#N/A</v>
      </c>
      <c r="I173" s="517" t="e">
        <f ca="1">+IF(AND(ISNUMBER(OFFSET('Water Data'!$E$9,0,10*ROW('Water Data'!E167))),'Data Summary'!BX173="Yes"),OFFSET('Water Data'!$E$9,0,10*ROW('Water Data'!E167)),NA())</f>
        <v>#N/A</v>
      </c>
      <c r="J173" s="517" t="e">
        <f ca="1">+IF(AND(ISNUMBER(OFFSET('Water Data'!$F$4,0,10*ROW('Water Data'!F167))),'Data Summary'!BY173="Yes"),100-OFFSET('Water Data'!$F$4,0,10*ROW('Water Data'!F167)),NA())</f>
        <v>#N/A</v>
      </c>
      <c r="K173" s="517" t="e">
        <f ca="1">+IF(AND(ISNUMBER(OFFSET('Water Data'!$F$6,0,10*ROW('Water Data'!F167))),'Data Summary'!BZ173="Yes"),OFFSET('Water Data'!$F$6,0,10*ROW('Water Data'!F167)),NA())</f>
        <v>#N/A</v>
      </c>
      <c r="L173" s="517" t="e">
        <f ca="1">+IF(AND(ISNUMBER(OFFSET('Water Data'!$F$9,0,10*ROW('Water Data'!F167))),'Data Summary'!CA173="Yes"),OFFSET('Water Data'!$F$9,0,10*ROW('Water Data'!F167)),NA())</f>
        <v>#N/A</v>
      </c>
      <c r="M173" s="517" t="e">
        <f ca="1">+IF(AND(ISNUMBER(OFFSET('Water Data'!$G$4,0,10*ROW('Water Data'!G167))),'Data Summary'!CB173="Yes"),100-OFFSET('Water Data'!$G$4,0,10*ROW('Water Data'!G167)),NA())</f>
        <v>#N/A</v>
      </c>
      <c r="N173" s="517" t="e">
        <f ca="1">+IF(AND(ISNUMBER(OFFSET('Water Data'!$G$6,0,10*ROW('Water Data'!G167))),'Data Summary'!CC173="Yes"),OFFSET('Water Data'!$G$6,0,10*ROW('Water Data'!G167)),NA())</f>
        <v>#N/A</v>
      </c>
      <c r="O173" s="517" t="e">
        <f ca="1">+IF(AND(ISNUMBER(OFFSET('Water Data'!$G$9,0,10*ROW('Water Data'!G167))),'Data Summary'!CD173="Yes"),OFFSET('Water Data'!$G$9,0,10*ROW('Water Data'!G167)),NA())</f>
        <v>#N/A</v>
      </c>
      <c r="P173" s="517" t="e">
        <f ca="1">+IF(AND(ISNUMBER(OFFSET('Water Data'!$H$4,0,10*ROW('Water Data'!H167))),'Data Summary'!CE173="Yes"),100-OFFSET('Water Data'!$H$4,0,10*ROW('Water Data'!H167)),NA())</f>
        <v>#N/A</v>
      </c>
      <c r="Q173" s="517" t="e">
        <f ca="1">+IF(AND(ISNUMBER(OFFSET('Water Data'!$H$6,0,10*ROW('Water Data'!H167))),'Data Summary'!CF173="Yes"),OFFSET('Water Data'!$H$6,0,10*ROW('Water Data'!H167)),NA())</f>
        <v>#N/A</v>
      </c>
      <c r="R173" s="517" t="e">
        <f ca="1">+IF(AND(ISNUMBER(OFFSET('Water Data'!$H$9,0,10*ROW('Water Data'!H167))),'Data Summary'!CG173="Yes"),OFFSET('Water Data'!$H$9,0,10*ROW('Water Data'!H167)),NA())</f>
        <v>#N/A</v>
      </c>
      <c r="S173" s="517" t="e">
        <f ca="1">+IF(AND(ISNUMBER(OFFSET('Water Data'!$I$4,0,10*ROW('Water Data'!I167))),'Data Summary'!CH173="Yes"),100-OFFSET('Water Data'!$I$4,0,10*ROW('Water Data'!I167)),NA())</f>
        <v>#N/A</v>
      </c>
      <c r="T173" s="517" t="e">
        <f ca="1">+IF(AND(ISNUMBER(OFFSET('Water Data'!$I$6,0,10*ROW('Water Data'!I167))),'Data Summary'!CI173="Yes"),OFFSET('Water Data'!$I$6,0,10*ROW('Water Data'!I167)),NA())</f>
        <v>#N/A</v>
      </c>
      <c r="U173" s="517" t="e">
        <f ca="1">+IF(AND(ISNUMBER(OFFSET('Water Data'!$I$9,0,10*ROW('Water Data'!I167))),'Data Summary'!CJ173="Yes"),OFFSET('Water Data'!$I$9,0,10*ROW('Water Data'!I167)),NA())</f>
        <v>#N/A</v>
      </c>
      <c r="V173" s="518" t="e">
        <f ca="1">+IF(AND(ISNUMBER(OFFSET('Sanitation Data'!$D$4,0,10*ROW('Sanitation Data'!D167))),'Data Summary'!CK173="Yes"),100-OFFSET('Sanitation Data'!$D$4,0,10*ROW('Sanitation Data'!D167)),NA())</f>
        <v>#N/A</v>
      </c>
      <c r="W173" s="518" t="e">
        <f ca="1">+IF(AND(ISNUMBER(OFFSET('Sanitation Data'!$D$6,0,10*ROW('Sanitation Data'!D167))),'Data Summary'!CL173="Yes"),OFFSET('Sanitation Data'!$D$6,0,10*ROW('Sanitation Data'!D167)),NA())</f>
        <v>#N/A</v>
      </c>
      <c r="X173" s="518" t="e">
        <f ca="1">+IF(AND(ISNUMBER(OFFSET('Sanitation Data'!$D$10,0,10*ROW('Sanitation Data'!D167))),'Data Summary'!CM173="Yes"),OFFSET('Sanitation Data'!$D$10,0,10*ROW('Sanitation Data'!D167)),NA())</f>
        <v>#N/A</v>
      </c>
      <c r="Y173" s="518" t="e">
        <f ca="1">+IF(AND(ISNUMBER(OFFSET('Sanitation Data'!$D$11,0,10*ROW('Sanitation Data'!D167))),'Data Summary'!CN173="Yes"),OFFSET('Sanitation Data'!$D$11,0,10*ROW('Sanitation Data'!D167)),NA())</f>
        <v>#N/A</v>
      </c>
      <c r="Z173" s="518" t="e">
        <f ca="1">+IF(AND(ISNUMBER(OFFSET('Sanitation Data'!$D$12,0,10*ROW('Sanitation Data'!D167))),'Data Summary'!CO173="Yes"),OFFSET('Sanitation Data'!$D$12,0,10*ROW('Sanitation Data'!D167)),NA())</f>
        <v>#N/A</v>
      </c>
      <c r="AA173" s="518" t="e">
        <f ca="1">+IF(AND(ISNUMBER(OFFSET('Sanitation Data'!$E$4,0,10*ROW('Sanitation Data'!E167))),'Data Summary'!CP173="Yes"),100-OFFSET('Sanitation Data'!$E$4,0,10*ROW('Sanitation Data'!E167)),NA())</f>
        <v>#N/A</v>
      </c>
      <c r="AB173" s="518" t="e">
        <f ca="1">+IF(AND(ISNUMBER(OFFSET('Sanitation Data'!$E$6,0,10*ROW('Sanitation Data'!E167))),'Data Summary'!CQ173="Yes"),OFFSET('Sanitation Data'!$E$6,0,10*ROW('Sanitation Data'!E167)),NA())</f>
        <v>#N/A</v>
      </c>
      <c r="AC173" s="518" t="e">
        <f ca="1">+IF(AND(ISNUMBER(OFFSET('Sanitation Data'!$E$10,0,10*ROW('Sanitation Data'!E167))),'Data Summary'!CR173="Yes"),OFFSET('Sanitation Data'!$E$10,0,10*ROW('Sanitation Data'!E167)),NA())</f>
        <v>#N/A</v>
      </c>
      <c r="AD173" s="518" t="e">
        <f ca="1">+IF(AND(ISNUMBER(OFFSET('Sanitation Data'!$E$11,0,10*ROW('Sanitation Data'!E167))),'Data Summary'!CS173="Yes"),OFFSET('Sanitation Data'!$E$11,0,10*ROW('Sanitation Data'!E167)),NA())</f>
        <v>#N/A</v>
      </c>
      <c r="AE173" s="518" t="e">
        <f ca="1">+IF(AND(ISNUMBER(OFFSET('Sanitation Data'!$E$12,0,10*ROW('Sanitation Data'!E167))),'Data Summary'!CT173="Yes"),OFFSET('Sanitation Data'!$E$12,0,10*ROW('Sanitation Data'!E167)),NA())</f>
        <v>#N/A</v>
      </c>
      <c r="AF173" s="518" t="e">
        <f ca="1">+IF(AND(ISNUMBER(OFFSET('Sanitation Data'!$F$4,0,10*ROW('Sanitation Data'!F167))),'Data Summary'!CU173="Yes"),100-OFFSET('Sanitation Data'!$F$4,0,10*ROW('Sanitation Data'!F167)),NA())</f>
        <v>#N/A</v>
      </c>
      <c r="AG173" s="518" t="e">
        <f ca="1">+IF(AND(ISNUMBER(OFFSET('Sanitation Data'!$F$6,0,10*ROW('Sanitation Data'!F167))),'Data Summary'!CV173="Yes"),OFFSET('Sanitation Data'!$F$6,0,10*ROW('Sanitation Data'!F167)),NA())</f>
        <v>#N/A</v>
      </c>
      <c r="AH173" s="518" t="e">
        <f ca="1">+IF(AND(ISNUMBER(OFFSET('Sanitation Data'!$F$10,0,10*ROW('Sanitation Data'!F167))),'Data Summary'!CW173="Yes"),OFFSET('Sanitation Data'!$F$10,0,10*ROW('Sanitation Data'!F167)),NA())</f>
        <v>#N/A</v>
      </c>
      <c r="AI173" s="518" t="e">
        <f ca="1">+IF(AND(ISNUMBER(OFFSET('Sanitation Data'!$F$11,0,10*ROW('Sanitation Data'!F167))),'Data Summary'!CX173="Yes"),OFFSET('Sanitation Data'!$F$11,0,10*ROW('Sanitation Data'!F167)),NA())</f>
        <v>#N/A</v>
      </c>
      <c r="AJ173" s="518" t="e">
        <f ca="1">+IF(AND(ISNUMBER(OFFSET('Sanitation Data'!$F$12,0,10*ROW('Sanitation Data'!F167))),'Data Summary'!CY173="Yes"),OFFSET('Sanitation Data'!$F$12,0,10*ROW('Sanitation Data'!F167)),NA())</f>
        <v>#N/A</v>
      </c>
      <c r="AK173" s="518" t="e">
        <f ca="1">+IF(AND(ISNUMBER(OFFSET('Sanitation Data'!$G$4,0,10*ROW('Sanitation Data'!G167))),'Data Summary'!CZ173="Yes"),100-OFFSET('Sanitation Data'!$G$4,0,10*ROW('Sanitation Data'!G167)),NA())</f>
        <v>#N/A</v>
      </c>
      <c r="AL173" s="518" t="e">
        <f ca="1">+IF(AND(ISNUMBER(OFFSET('Sanitation Data'!$G$6,0,10*ROW('Sanitation Data'!G167))),'Data Summary'!DA173="Yes"),OFFSET('Sanitation Data'!$G$6,0,10*ROW('Sanitation Data'!G167)),NA())</f>
        <v>#N/A</v>
      </c>
      <c r="AM173" s="518" t="e">
        <f ca="1">+IF(AND(ISNUMBER(OFFSET('Sanitation Data'!$G$10,0,10*ROW('Sanitation Data'!G167))),'Data Summary'!DB173="Yes"),OFFSET('Sanitation Data'!$G$10,0,10*ROW('Sanitation Data'!G167)),NA())</f>
        <v>#N/A</v>
      </c>
      <c r="AN173" s="518" t="e">
        <f ca="1">+IF(AND(ISNUMBER(OFFSET('Sanitation Data'!$G$11,0,10*ROW('Sanitation Data'!G167))),'Data Summary'!DC173="Yes"),OFFSET('Sanitation Data'!$G$11,0,10*ROW('Sanitation Data'!G167)),NA())</f>
        <v>#N/A</v>
      </c>
      <c r="AO173" s="518" t="e">
        <f ca="1">+IF(AND(ISNUMBER(OFFSET('Sanitation Data'!$G$12,0,10*ROW('Sanitation Data'!G167))),'Data Summary'!DD173="Yes"),OFFSET('Sanitation Data'!$G$12,0,10*ROW('Sanitation Data'!G167)),NA())</f>
        <v>#N/A</v>
      </c>
      <c r="AP173" s="518" t="e">
        <f ca="1">+IF(AND(ISNUMBER(OFFSET('Sanitation Data'!$H$4,0,10*ROW('Sanitation Data'!H167))),'Data Summary'!DE173="Yes"),100-OFFSET('Sanitation Data'!$H$4,0,10*ROW('Sanitation Data'!H167)),NA())</f>
        <v>#N/A</v>
      </c>
      <c r="AQ173" s="518" t="e">
        <f ca="1">+IF(AND(ISNUMBER(OFFSET('Sanitation Data'!$H$6,0,10*ROW('Sanitation Data'!H167))),'Data Summary'!DF173="Yes"),OFFSET('Sanitation Data'!$H$6,0,10*ROW('Sanitation Data'!H167)),NA())</f>
        <v>#N/A</v>
      </c>
      <c r="AR173" s="518" t="e">
        <f ca="1">+IF(AND(ISNUMBER(OFFSET('Sanitation Data'!$H$10,0,10*ROW('Sanitation Data'!H167))),'Data Summary'!DG173="Yes"),OFFSET('Sanitation Data'!$H$10,0,10*ROW('Sanitation Data'!H167)),NA())</f>
        <v>#N/A</v>
      </c>
      <c r="AS173" s="518" t="e">
        <f ca="1">+IF(AND(ISNUMBER(OFFSET('Sanitation Data'!$H$11,0,10*ROW('Sanitation Data'!H167))),'Data Summary'!DH173="Yes"),OFFSET('Sanitation Data'!$H$11,0,10*ROW('Sanitation Data'!H167)),NA())</f>
        <v>#N/A</v>
      </c>
      <c r="AT173" s="518" t="e">
        <f ca="1">+IF(AND(ISNUMBER(OFFSET('Sanitation Data'!$H$12,0,10*ROW('Sanitation Data'!H167))),'Data Summary'!DI173="Yes"),OFFSET('Sanitation Data'!$H$12,0,10*ROW('Sanitation Data'!H167)),NA())</f>
        <v>#N/A</v>
      </c>
      <c r="AU173" s="518" t="e">
        <f ca="1">+IF(AND(ISNUMBER(OFFSET('Sanitation Data'!$I$4,0,10*ROW('Sanitation Data'!I167))),'Data Summary'!DJ173="Yes"),100-OFFSET('Sanitation Data'!$I$4,0,10*ROW('Sanitation Data'!I167)),NA())</f>
        <v>#N/A</v>
      </c>
      <c r="AV173" s="518" t="e">
        <f ca="1">+IF(AND(ISNUMBER(OFFSET('Sanitation Data'!$I$6,0,10*ROW('Sanitation Data'!I167))),'Data Summary'!DK173="Yes"),OFFSET('Sanitation Data'!$I$6,0,10*ROW('Sanitation Data'!I167)),NA())</f>
        <v>#N/A</v>
      </c>
      <c r="AW173" s="518" t="e">
        <f ca="1">+IF(AND(ISNUMBER(OFFSET('Sanitation Data'!$I$10,0,10*ROW('Sanitation Data'!I167))),'Data Summary'!DL173="Yes"),OFFSET('Sanitation Data'!$I$10,0,10*ROW('Sanitation Data'!I167)),NA())</f>
        <v>#N/A</v>
      </c>
      <c r="AX173" s="518" t="e">
        <f ca="1">+IF(AND(ISNUMBER(OFFSET('Sanitation Data'!$I$11,0,10*ROW('Sanitation Data'!I167))),'Data Summary'!DM173="Yes"),OFFSET('Sanitation Data'!$I$11,0,10*ROW('Sanitation Data'!I167)),NA())</f>
        <v>#N/A</v>
      </c>
      <c r="AY173" s="518" t="e">
        <f ca="1">+IF(AND(ISNUMBER(OFFSET('Sanitation Data'!$I$12,0,10*ROW('Sanitation Data'!I167))),'Data Summary'!DN173="Yes"),OFFSET('Sanitation Data'!$I$12,0,10*ROW('Sanitation Data'!I167)),NA())</f>
        <v>#N/A</v>
      </c>
      <c r="AZ173" s="519" t="e">
        <f ca="1">+IF(AND(ISNUMBER(OFFSET('Hygiene Data'!$D$5,0,10*ROW('Hygiene Data'!D167))),'Data Summary'!DO173="Yes"),OFFSET('Hygiene Data'!$D$5,0,10*ROW('Hygiene Data'!D167)),NA())</f>
        <v>#N/A</v>
      </c>
      <c r="BA173" s="519" t="e">
        <f ca="1">+IF(AND(ISNUMBER(OFFSET('Hygiene Data'!$D$7,0,10*ROW('Hygiene Data'!D167))),'Data Summary'!DP173="Yes"),OFFSET('Hygiene Data'!$D$7,0,10*ROW('Hygiene Data'!D167)),NA())</f>
        <v>#N/A</v>
      </c>
      <c r="BB173" s="519" t="e">
        <f ca="1">+IF(AND(ISNUMBER(OFFSET('Hygiene Data'!$D$9,0,10*ROW('Hygiene Data'!D167))),'Data Summary'!DQ173="Yes"),OFFSET('Hygiene Data'!$D$9,0,10*ROW('Hygiene Data'!D167)),NA())</f>
        <v>#N/A</v>
      </c>
      <c r="BC173" s="519" t="e">
        <f ca="1">+IF(AND(ISNUMBER(OFFSET('Hygiene Data'!$E$5,0,10*ROW('Hygiene Data'!E167))),'Data Summary'!DR173="Yes"),OFFSET('Hygiene Data'!$E$5,0,10*ROW('Hygiene Data'!E167)),NA())</f>
        <v>#N/A</v>
      </c>
      <c r="BD173" s="519" t="e">
        <f ca="1">+IF(AND(ISNUMBER(OFFSET('Hygiene Data'!$E$7,0,10*ROW('Hygiene Data'!E167))),'Data Summary'!DS173="Yes"),OFFSET('Hygiene Data'!$E$7,0,10*ROW('Hygiene Data'!E167)),NA())</f>
        <v>#N/A</v>
      </c>
      <c r="BE173" s="519" t="e">
        <f ca="1">+IF(AND(ISNUMBER(OFFSET('Hygiene Data'!$E$9,0,10*ROW('Hygiene Data'!E167))),'Data Summary'!DT173="Yes"),OFFSET('Hygiene Data'!$E$9,0,10*ROW('Hygiene Data'!E167)),NA())</f>
        <v>#N/A</v>
      </c>
      <c r="BF173" s="519" t="e">
        <f ca="1">+IF(AND(ISNUMBER(OFFSET('Hygiene Data'!$F$5,0,10*ROW('Hygiene Data'!F167))),'Data Summary'!DU173="Yes"),OFFSET('Hygiene Data'!$F$5,0,10*ROW('Hygiene Data'!F167)),NA())</f>
        <v>#N/A</v>
      </c>
      <c r="BG173" s="519" t="e">
        <f ca="1">+IF(AND(ISNUMBER(OFFSET('Hygiene Data'!$F$7,0,10*ROW('Hygiene Data'!F167))),'Data Summary'!DV173="Yes"),OFFSET('Hygiene Data'!$F$7,0,10*ROW('Hygiene Data'!F167)),NA())</f>
        <v>#N/A</v>
      </c>
      <c r="BH173" s="519" t="e">
        <f ca="1">+IF(AND(ISNUMBER(OFFSET('Hygiene Data'!$F$9,0,10*ROW('Hygiene Data'!F167))),'Data Summary'!DW173="Yes"),OFFSET('Hygiene Data'!$F$9,0,10*ROW('Hygiene Data'!F167)),NA())</f>
        <v>#N/A</v>
      </c>
      <c r="BI173" s="519" t="e">
        <f ca="1">+IF(AND(ISNUMBER(OFFSET('Hygiene Data'!$G$5,0,10*ROW('Hygiene Data'!G167))),'Data Summary'!DX173="Yes"),OFFSET('Hygiene Data'!$G$5,0,10*ROW('Hygiene Data'!G167)),NA())</f>
        <v>#N/A</v>
      </c>
      <c r="BJ173" s="519" t="e">
        <f ca="1">+IF(AND(ISNUMBER(OFFSET('Hygiene Data'!$G$7,0,10*ROW('Hygiene Data'!G167))),'Data Summary'!DY173="Yes"),OFFSET('Hygiene Data'!$G$7,0,10*ROW('Hygiene Data'!G167)),NA())</f>
        <v>#N/A</v>
      </c>
      <c r="BK173" s="519" t="e">
        <f ca="1">+IF(AND(ISNUMBER(OFFSET('Hygiene Data'!$G$9,0,10*ROW('Hygiene Data'!G167))),'Data Summary'!DZ173="Yes"),OFFSET('Hygiene Data'!$G$9,0,10*ROW('Hygiene Data'!G167)),NA())</f>
        <v>#N/A</v>
      </c>
      <c r="BL173" s="519" t="e">
        <f ca="1">+IF(AND(ISNUMBER(OFFSET('Hygiene Data'!$H$5,0,10*ROW('Hygiene Data'!H167))),'Data Summary'!EA173="Yes"),OFFSET('Hygiene Data'!$H$5,0,10*ROW('Hygiene Data'!H167)),NA())</f>
        <v>#N/A</v>
      </c>
      <c r="BM173" s="519" t="e">
        <f ca="1">+IF(AND(ISNUMBER(OFFSET('Hygiene Data'!$H$7,0,10*ROW('Hygiene Data'!H167))),'Data Summary'!EB173="Yes"),OFFSET('Hygiene Data'!$H$7,0,10*ROW('Hygiene Data'!H167)),NA())</f>
        <v>#N/A</v>
      </c>
      <c r="BN173" s="519" t="e">
        <f ca="1">+IF(AND(ISNUMBER(OFFSET('Hygiene Data'!$H$9,0,10*ROW('Hygiene Data'!H167))),'Data Summary'!EC173="Yes"),OFFSET('Hygiene Data'!$H$9,0,10*ROW('Hygiene Data'!H167)),NA())</f>
        <v>#N/A</v>
      </c>
      <c r="BO173" s="519" t="e">
        <f ca="1">+IF(AND(ISNUMBER(OFFSET('Hygiene Data'!$I$5,0,10*ROW('Hygiene Data'!I167))),'Data Summary'!ED173="Yes"),OFFSET('Hygiene Data'!$I$5,0,10*ROW('Hygiene Data'!I167)),NA())</f>
        <v>#N/A</v>
      </c>
      <c r="BP173" s="519" t="e">
        <f ca="1">+IF(AND(ISNUMBER(OFFSET('Hygiene Data'!$I$7,0,10*ROW('Hygiene Data'!I167))),'Data Summary'!EE173="Yes"),OFFSET('Hygiene Data'!$I$7,0,10*ROW('Hygiene Data'!I167)),NA())</f>
        <v>#N/A</v>
      </c>
      <c r="BQ173" s="519" t="e">
        <f ca="1">+IF(AND(ISNUMBER(OFFSET('Hygiene Data'!$I$9,0,10*ROW('Hygiene Data'!I167))),'Data Summary'!EF173="Yes"),OFFSET('Hygiene Data'!$I$9,0,10*ROW('Hygiene Data'!I167)),NA())</f>
        <v>#N/A</v>
      </c>
    </row>
    <row r="174" spans="1:69" x14ac:dyDescent="0.25">
      <c r="A174" s="515" t="e">
        <f ca="1">+RIGHT('Data Summary'!A174,LEN('Data Summary'!A174)-9)</f>
        <v>#VALUE!</v>
      </c>
      <c r="B174" s="489" t="str">
        <f ca="1">+IF(ISTEXT('Data Summary'!B174),'Data Summary'!B174,"")</f>
        <v/>
      </c>
      <c r="C174" s="516" t="e">
        <f ca="1">+VALUE('Data Summary'!C174)</f>
        <v>#VALUE!</v>
      </c>
      <c r="D174" s="517" t="e">
        <f ca="1">+IF(AND(ISNUMBER(OFFSET('Water Data'!$D$4,0,10*ROW('Water Data'!D168))),'Data Summary'!BS174="Yes"),100-OFFSET('Water Data'!$D$4,0,10*ROW('Water Data'!D168)),NA())</f>
        <v>#N/A</v>
      </c>
      <c r="E174" s="517" t="e">
        <f ca="1">+IF(AND(ISNUMBER(OFFSET('Water Data'!$D$6,0,10*ROW('Water Data'!D168))),'Data Summary'!BT174="Yes"),OFFSET('Water Data'!$D$6,0,10*ROW('Water Data'!D168)),NA())</f>
        <v>#N/A</v>
      </c>
      <c r="F174" s="517" t="e">
        <f ca="1">+IF(AND(ISNUMBER(OFFSET('Water Data'!$D$9,0,10*ROW('Water Data'!D168))),'Data Summary'!BU174="Yes"),OFFSET('Water Data'!$D$9,0,10*ROW('Water Data'!D168)),NA())</f>
        <v>#N/A</v>
      </c>
      <c r="G174" s="517" t="e">
        <f ca="1">+IF(AND(ISNUMBER(OFFSET('Water Data'!$E$4,0,10*ROW('Water Data'!E168))),'Data Summary'!BV174="Yes"),100-OFFSET('Water Data'!$E$4,0,10*ROW('Water Data'!E168)),NA())</f>
        <v>#N/A</v>
      </c>
      <c r="H174" s="517" t="e">
        <f ca="1">+IF(AND(ISNUMBER(OFFSET('Water Data'!$E$6,0,10*ROW('Water Data'!E168))),'Data Summary'!BW174="Yes"),OFFSET('Water Data'!$E$6,0,10*ROW('Water Data'!E168)),NA())</f>
        <v>#N/A</v>
      </c>
      <c r="I174" s="517" t="e">
        <f ca="1">+IF(AND(ISNUMBER(OFFSET('Water Data'!$E$9,0,10*ROW('Water Data'!E168))),'Data Summary'!BX174="Yes"),OFFSET('Water Data'!$E$9,0,10*ROW('Water Data'!E168)),NA())</f>
        <v>#N/A</v>
      </c>
      <c r="J174" s="517" t="e">
        <f ca="1">+IF(AND(ISNUMBER(OFFSET('Water Data'!$F$4,0,10*ROW('Water Data'!F168))),'Data Summary'!BY174="Yes"),100-OFFSET('Water Data'!$F$4,0,10*ROW('Water Data'!F168)),NA())</f>
        <v>#N/A</v>
      </c>
      <c r="K174" s="517" t="e">
        <f ca="1">+IF(AND(ISNUMBER(OFFSET('Water Data'!$F$6,0,10*ROW('Water Data'!F168))),'Data Summary'!BZ174="Yes"),OFFSET('Water Data'!$F$6,0,10*ROW('Water Data'!F168)),NA())</f>
        <v>#N/A</v>
      </c>
      <c r="L174" s="517" t="e">
        <f ca="1">+IF(AND(ISNUMBER(OFFSET('Water Data'!$F$9,0,10*ROW('Water Data'!F168))),'Data Summary'!CA174="Yes"),OFFSET('Water Data'!$F$9,0,10*ROW('Water Data'!F168)),NA())</f>
        <v>#N/A</v>
      </c>
      <c r="M174" s="517" t="e">
        <f ca="1">+IF(AND(ISNUMBER(OFFSET('Water Data'!$G$4,0,10*ROW('Water Data'!G168))),'Data Summary'!CB174="Yes"),100-OFFSET('Water Data'!$G$4,0,10*ROW('Water Data'!G168)),NA())</f>
        <v>#N/A</v>
      </c>
      <c r="N174" s="517" t="e">
        <f ca="1">+IF(AND(ISNUMBER(OFFSET('Water Data'!$G$6,0,10*ROW('Water Data'!G168))),'Data Summary'!CC174="Yes"),OFFSET('Water Data'!$G$6,0,10*ROW('Water Data'!G168)),NA())</f>
        <v>#N/A</v>
      </c>
      <c r="O174" s="517" t="e">
        <f ca="1">+IF(AND(ISNUMBER(OFFSET('Water Data'!$G$9,0,10*ROW('Water Data'!G168))),'Data Summary'!CD174="Yes"),OFFSET('Water Data'!$G$9,0,10*ROW('Water Data'!G168)),NA())</f>
        <v>#N/A</v>
      </c>
      <c r="P174" s="517" t="e">
        <f ca="1">+IF(AND(ISNUMBER(OFFSET('Water Data'!$H$4,0,10*ROW('Water Data'!H168))),'Data Summary'!CE174="Yes"),100-OFFSET('Water Data'!$H$4,0,10*ROW('Water Data'!H168)),NA())</f>
        <v>#N/A</v>
      </c>
      <c r="Q174" s="517" t="e">
        <f ca="1">+IF(AND(ISNUMBER(OFFSET('Water Data'!$H$6,0,10*ROW('Water Data'!H168))),'Data Summary'!CF174="Yes"),OFFSET('Water Data'!$H$6,0,10*ROW('Water Data'!H168)),NA())</f>
        <v>#N/A</v>
      </c>
      <c r="R174" s="517" t="e">
        <f ca="1">+IF(AND(ISNUMBER(OFFSET('Water Data'!$H$9,0,10*ROW('Water Data'!H168))),'Data Summary'!CG174="Yes"),OFFSET('Water Data'!$H$9,0,10*ROW('Water Data'!H168)),NA())</f>
        <v>#N/A</v>
      </c>
      <c r="S174" s="517" t="e">
        <f ca="1">+IF(AND(ISNUMBER(OFFSET('Water Data'!$I$4,0,10*ROW('Water Data'!I168))),'Data Summary'!CH174="Yes"),100-OFFSET('Water Data'!$I$4,0,10*ROW('Water Data'!I168)),NA())</f>
        <v>#N/A</v>
      </c>
      <c r="T174" s="517" t="e">
        <f ca="1">+IF(AND(ISNUMBER(OFFSET('Water Data'!$I$6,0,10*ROW('Water Data'!I168))),'Data Summary'!CI174="Yes"),OFFSET('Water Data'!$I$6,0,10*ROW('Water Data'!I168)),NA())</f>
        <v>#N/A</v>
      </c>
      <c r="U174" s="517" t="e">
        <f ca="1">+IF(AND(ISNUMBER(OFFSET('Water Data'!$I$9,0,10*ROW('Water Data'!I168))),'Data Summary'!CJ174="Yes"),OFFSET('Water Data'!$I$9,0,10*ROW('Water Data'!I168)),NA())</f>
        <v>#N/A</v>
      </c>
      <c r="V174" s="518" t="e">
        <f ca="1">+IF(AND(ISNUMBER(OFFSET('Sanitation Data'!$D$4,0,10*ROW('Sanitation Data'!D168))),'Data Summary'!CK174="Yes"),100-OFFSET('Sanitation Data'!$D$4,0,10*ROW('Sanitation Data'!D168)),NA())</f>
        <v>#N/A</v>
      </c>
      <c r="W174" s="518" t="e">
        <f ca="1">+IF(AND(ISNUMBER(OFFSET('Sanitation Data'!$D$6,0,10*ROW('Sanitation Data'!D168))),'Data Summary'!CL174="Yes"),OFFSET('Sanitation Data'!$D$6,0,10*ROW('Sanitation Data'!D168)),NA())</f>
        <v>#N/A</v>
      </c>
      <c r="X174" s="518" t="e">
        <f ca="1">+IF(AND(ISNUMBER(OFFSET('Sanitation Data'!$D$10,0,10*ROW('Sanitation Data'!D168))),'Data Summary'!CM174="Yes"),OFFSET('Sanitation Data'!$D$10,0,10*ROW('Sanitation Data'!D168)),NA())</f>
        <v>#N/A</v>
      </c>
      <c r="Y174" s="518" t="e">
        <f ca="1">+IF(AND(ISNUMBER(OFFSET('Sanitation Data'!$D$11,0,10*ROW('Sanitation Data'!D168))),'Data Summary'!CN174="Yes"),OFFSET('Sanitation Data'!$D$11,0,10*ROW('Sanitation Data'!D168)),NA())</f>
        <v>#N/A</v>
      </c>
      <c r="Z174" s="518" t="e">
        <f ca="1">+IF(AND(ISNUMBER(OFFSET('Sanitation Data'!$D$12,0,10*ROW('Sanitation Data'!D168))),'Data Summary'!CO174="Yes"),OFFSET('Sanitation Data'!$D$12,0,10*ROW('Sanitation Data'!D168)),NA())</f>
        <v>#N/A</v>
      </c>
      <c r="AA174" s="518" t="e">
        <f ca="1">+IF(AND(ISNUMBER(OFFSET('Sanitation Data'!$E$4,0,10*ROW('Sanitation Data'!E168))),'Data Summary'!CP174="Yes"),100-OFFSET('Sanitation Data'!$E$4,0,10*ROW('Sanitation Data'!E168)),NA())</f>
        <v>#N/A</v>
      </c>
      <c r="AB174" s="518" t="e">
        <f ca="1">+IF(AND(ISNUMBER(OFFSET('Sanitation Data'!$E$6,0,10*ROW('Sanitation Data'!E168))),'Data Summary'!CQ174="Yes"),OFFSET('Sanitation Data'!$E$6,0,10*ROW('Sanitation Data'!E168)),NA())</f>
        <v>#N/A</v>
      </c>
      <c r="AC174" s="518" t="e">
        <f ca="1">+IF(AND(ISNUMBER(OFFSET('Sanitation Data'!$E$10,0,10*ROW('Sanitation Data'!E168))),'Data Summary'!CR174="Yes"),OFFSET('Sanitation Data'!$E$10,0,10*ROW('Sanitation Data'!E168)),NA())</f>
        <v>#N/A</v>
      </c>
      <c r="AD174" s="518" t="e">
        <f ca="1">+IF(AND(ISNUMBER(OFFSET('Sanitation Data'!$E$11,0,10*ROW('Sanitation Data'!E168))),'Data Summary'!CS174="Yes"),OFFSET('Sanitation Data'!$E$11,0,10*ROW('Sanitation Data'!E168)),NA())</f>
        <v>#N/A</v>
      </c>
      <c r="AE174" s="518" t="e">
        <f ca="1">+IF(AND(ISNUMBER(OFFSET('Sanitation Data'!$E$12,0,10*ROW('Sanitation Data'!E168))),'Data Summary'!CT174="Yes"),OFFSET('Sanitation Data'!$E$12,0,10*ROW('Sanitation Data'!E168)),NA())</f>
        <v>#N/A</v>
      </c>
      <c r="AF174" s="518" t="e">
        <f ca="1">+IF(AND(ISNUMBER(OFFSET('Sanitation Data'!$F$4,0,10*ROW('Sanitation Data'!F168))),'Data Summary'!CU174="Yes"),100-OFFSET('Sanitation Data'!$F$4,0,10*ROW('Sanitation Data'!F168)),NA())</f>
        <v>#N/A</v>
      </c>
      <c r="AG174" s="518" t="e">
        <f ca="1">+IF(AND(ISNUMBER(OFFSET('Sanitation Data'!$F$6,0,10*ROW('Sanitation Data'!F168))),'Data Summary'!CV174="Yes"),OFFSET('Sanitation Data'!$F$6,0,10*ROW('Sanitation Data'!F168)),NA())</f>
        <v>#N/A</v>
      </c>
      <c r="AH174" s="518" t="e">
        <f ca="1">+IF(AND(ISNUMBER(OFFSET('Sanitation Data'!$F$10,0,10*ROW('Sanitation Data'!F168))),'Data Summary'!CW174="Yes"),OFFSET('Sanitation Data'!$F$10,0,10*ROW('Sanitation Data'!F168)),NA())</f>
        <v>#N/A</v>
      </c>
      <c r="AI174" s="518" t="e">
        <f ca="1">+IF(AND(ISNUMBER(OFFSET('Sanitation Data'!$F$11,0,10*ROW('Sanitation Data'!F168))),'Data Summary'!CX174="Yes"),OFFSET('Sanitation Data'!$F$11,0,10*ROW('Sanitation Data'!F168)),NA())</f>
        <v>#N/A</v>
      </c>
      <c r="AJ174" s="518" t="e">
        <f ca="1">+IF(AND(ISNUMBER(OFFSET('Sanitation Data'!$F$12,0,10*ROW('Sanitation Data'!F168))),'Data Summary'!CY174="Yes"),OFFSET('Sanitation Data'!$F$12,0,10*ROW('Sanitation Data'!F168)),NA())</f>
        <v>#N/A</v>
      </c>
      <c r="AK174" s="518" t="e">
        <f ca="1">+IF(AND(ISNUMBER(OFFSET('Sanitation Data'!$G$4,0,10*ROW('Sanitation Data'!G168))),'Data Summary'!CZ174="Yes"),100-OFFSET('Sanitation Data'!$G$4,0,10*ROW('Sanitation Data'!G168)),NA())</f>
        <v>#N/A</v>
      </c>
      <c r="AL174" s="518" t="e">
        <f ca="1">+IF(AND(ISNUMBER(OFFSET('Sanitation Data'!$G$6,0,10*ROW('Sanitation Data'!G168))),'Data Summary'!DA174="Yes"),OFFSET('Sanitation Data'!$G$6,0,10*ROW('Sanitation Data'!G168)),NA())</f>
        <v>#N/A</v>
      </c>
      <c r="AM174" s="518" t="e">
        <f ca="1">+IF(AND(ISNUMBER(OFFSET('Sanitation Data'!$G$10,0,10*ROW('Sanitation Data'!G168))),'Data Summary'!DB174="Yes"),OFFSET('Sanitation Data'!$G$10,0,10*ROW('Sanitation Data'!G168)),NA())</f>
        <v>#N/A</v>
      </c>
      <c r="AN174" s="518" t="e">
        <f ca="1">+IF(AND(ISNUMBER(OFFSET('Sanitation Data'!$G$11,0,10*ROW('Sanitation Data'!G168))),'Data Summary'!DC174="Yes"),OFFSET('Sanitation Data'!$G$11,0,10*ROW('Sanitation Data'!G168)),NA())</f>
        <v>#N/A</v>
      </c>
      <c r="AO174" s="518" t="e">
        <f ca="1">+IF(AND(ISNUMBER(OFFSET('Sanitation Data'!$G$12,0,10*ROW('Sanitation Data'!G168))),'Data Summary'!DD174="Yes"),OFFSET('Sanitation Data'!$G$12,0,10*ROW('Sanitation Data'!G168)),NA())</f>
        <v>#N/A</v>
      </c>
      <c r="AP174" s="518" t="e">
        <f ca="1">+IF(AND(ISNUMBER(OFFSET('Sanitation Data'!$H$4,0,10*ROW('Sanitation Data'!H168))),'Data Summary'!DE174="Yes"),100-OFFSET('Sanitation Data'!$H$4,0,10*ROW('Sanitation Data'!H168)),NA())</f>
        <v>#N/A</v>
      </c>
      <c r="AQ174" s="518" t="e">
        <f ca="1">+IF(AND(ISNUMBER(OFFSET('Sanitation Data'!$H$6,0,10*ROW('Sanitation Data'!H168))),'Data Summary'!DF174="Yes"),OFFSET('Sanitation Data'!$H$6,0,10*ROW('Sanitation Data'!H168)),NA())</f>
        <v>#N/A</v>
      </c>
      <c r="AR174" s="518" t="e">
        <f ca="1">+IF(AND(ISNUMBER(OFFSET('Sanitation Data'!$H$10,0,10*ROW('Sanitation Data'!H168))),'Data Summary'!DG174="Yes"),OFFSET('Sanitation Data'!$H$10,0,10*ROW('Sanitation Data'!H168)),NA())</f>
        <v>#N/A</v>
      </c>
      <c r="AS174" s="518" t="e">
        <f ca="1">+IF(AND(ISNUMBER(OFFSET('Sanitation Data'!$H$11,0,10*ROW('Sanitation Data'!H168))),'Data Summary'!DH174="Yes"),OFFSET('Sanitation Data'!$H$11,0,10*ROW('Sanitation Data'!H168)),NA())</f>
        <v>#N/A</v>
      </c>
      <c r="AT174" s="518" t="e">
        <f ca="1">+IF(AND(ISNUMBER(OFFSET('Sanitation Data'!$H$12,0,10*ROW('Sanitation Data'!H168))),'Data Summary'!DI174="Yes"),OFFSET('Sanitation Data'!$H$12,0,10*ROW('Sanitation Data'!H168)),NA())</f>
        <v>#N/A</v>
      </c>
      <c r="AU174" s="518" t="e">
        <f ca="1">+IF(AND(ISNUMBER(OFFSET('Sanitation Data'!$I$4,0,10*ROW('Sanitation Data'!I168))),'Data Summary'!DJ174="Yes"),100-OFFSET('Sanitation Data'!$I$4,0,10*ROW('Sanitation Data'!I168)),NA())</f>
        <v>#N/A</v>
      </c>
      <c r="AV174" s="518" t="e">
        <f ca="1">+IF(AND(ISNUMBER(OFFSET('Sanitation Data'!$I$6,0,10*ROW('Sanitation Data'!I168))),'Data Summary'!DK174="Yes"),OFFSET('Sanitation Data'!$I$6,0,10*ROW('Sanitation Data'!I168)),NA())</f>
        <v>#N/A</v>
      </c>
      <c r="AW174" s="518" t="e">
        <f ca="1">+IF(AND(ISNUMBER(OFFSET('Sanitation Data'!$I$10,0,10*ROW('Sanitation Data'!I168))),'Data Summary'!DL174="Yes"),OFFSET('Sanitation Data'!$I$10,0,10*ROW('Sanitation Data'!I168)),NA())</f>
        <v>#N/A</v>
      </c>
      <c r="AX174" s="518" t="e">
        <f ca="1">+IF(AND(ISNUMBER(OFFSET('Sanitation Data'!$I$11,0,10*ROW('Sanitation Data'!I168))),'Data Summary'!DM174="Yes"),OFFSET('Sanitation Data'!$I$11,0,10*ROW('Sanitation Data'!I168)),NA())</f>
        <v>#N/A</v>
      </c>
      <c r="AY174" s="518" t="e">
        <f ca="1">+IF(AND(ISNUMBER(OFFSET('Sanitation Data'!$I$12,0,10*ROW('Sanitation Data'!I168))),'Data Summary'!DN174="Yes"),OFFSET('Sanitation Data'!$I$12,0,10*ROW('Sanitation Data'!I168)),NA())</f>
        <v>#N/A</v>
      </c>
      <c r="AZ174" s="519" t="e">
        <f ca="1">+IF(AND(ISNUMBER(OFFSET('Hygiene Data'!$D$5,0,10*ROW('Hygiene Data'!D168))),'Data Summary'!DO174="Yes"),OFFSET('Hygiene Data'!$D$5,0,10*ROW('Hygiene Data'!D168)),NA())</f>
        <v>#N/A</v>
      </c>
      <c r="BA174" s="519" t="e">
        <f ca="1">+IF(AND(ISNUMBER(OFFSET('Hygiene Data'!$D$7,0,10*ROW('Hygiene Data'!D168))),'Data Summary'!DP174="Yes"),OFFSET('Hygiene Data'!$D$7,0,10*ROW('Hygiene Data'!D168)),NA())</f>
        <v>#N/A</v>
      </c>
      <c r="BB174" s="519" t="e">
        <f ca="1">+IF(AND(ISNUMBER(OFFSET('Hygiene Data'!$D$9,0,10*ROW('Hygiene Data'!D168))),'Data Summary'!DQ174="Yes"),OFFSET('Hygiene Data'!$D$9,0,10*ROW('Hygiene Data'!D168)),NA())</f>
        <v>#N/A</v>
      </c>
      <c r="BC174" s="519" t="e">
        <f ca="1">+IF(AND(ISNUMBER(OFFSET('Hygiene Data'!$E$5,0,10*ROW('Hygiene Data'!E168))),'Data Summary'!DR174="Yes"),OFFSET('Hygiene Data'!$E$5,0,10*ROW('Hygiene Data'!E168)),NA())</f>
        <v>#N/A</v>
      </c>
      <c r="BD174" s="519" t="e">
        <f ca="1">+IF(AND(ISNUMBER(OFFSET('Hygiene Data'!$E$7,0,10*ROW('Hygiene Data'!E168))),'Data Summary'!DS174="Yes"),OFFSET('Hygiene Data'!$E$7,0,10*ROW('Hygiene Data'!E168)),NA())</f>
        <v>#N/A</v>
      </c>
      <c r="BE174" s="519" t="e">
        <f ca="1">+IF(AND(ISNUMBER(OFFSET('Hygiene Data'!$E$9,0,10*ROW('Hygiene Data'!E168))),'Data Summary'!DT174="Yes"),OFFSET('Hygiene Data'!$E$9,0,10*ROW('Hygiene Data'!E168)),NA())</f>
        <v>#N/A</v>
      </c>
      <c r="BF174" s="519" t="e">
        <f ca="1">+IF(AND(ISNUMBER(OFFSET('Hygiene Data'!$F$5,0,10*ROW('Hygiene Data'!F168))),'Data Summary'!DU174="Yes"),OFFSET('Hygiene Data'!$F$5,0,10*ROW('Hygiene Data'!F168)),NA())</f>
        <v>#N/A</v>
      </c>
      <c r="BG174" s="519" t="e">
        <f ca="1">+IF(AND(ISNUMBER(OFFSET('Hygiene Data'!$F$7,0,10*ROW('Hygiene Data'!F168))),'Data Summary'!DV174="Yes"),OFFSET('Hygiene Data'!$F$7,0,10*ROW('Hygiene Data'!F168)),NA())</f>
        <v>#N/A</v>
      </c>
      <c r="BH174" s="519" t="e">
        <f ca="1">+IF(AND(ISNUMBER(OFFSET('Hygiene Data'!$F$9,0,10*ROW('Hygiene Data'!F168))),'Data Summary'!DW174="Yes"),OFFSET('Hygiene Data'!$F$9,0,10*ROW('Hygiene Data'!F168)),NA())</f>
        <v>#N/A</v>
      </c>
      <c r="BI174" s="519" t="e">
        <f ca="1">+IF(AND(ISNUMBER(OFFSET('Hygiene Data'!$G$5,0,10*ROW('Hygiene Data'!G168))),'Data Summary'!DX174="Yes"),OFFSET('Hygiene Data'!$G$5,0,10*ROW('Hygiene Data'!G168)),NA())</f>
        <v>#N/A</v>
      </c>
      <c r="BJ174" s="519" t="e">
        <f ca="1">+IF(AND(ISNUMBER(OFFSET('Hygiene Data'!$G$7,0,10*ROW('Hygiene Data'!G168))),'Data Summary'!DY174="Yes"),OFFSET('Hygiene Data'!$G$7,0,10*ROW('Hygiene Data'!G168)),NA())</f>
        <v>#N/A</v>
      </c>
      <c r="BK174" s="519" t="e">
        <f ca="1">+IF(AND(ISNUMBER(OFFSET('Hygiene Data'!$G$9,0,10*ROW('Hygiene Data'!G168))),'Data Summary'!DZ174="Yes"),OFFSET('Hygiene Data'!$G$9,0,10*ROW('Hygiene Data'!G168)),NA())</f>
        <v>#N/A</v>
      </c>
      <c r="BL174" s="519" t="e">
        <f ca="1">+IF(AND(ISNUMBER(OFFSET('Hygiene Data'!$H$5,0,10*ROW('Hygiene Data'!H168))),'Data Summary'!EA174="Yes"),OFFSET('Hygiene Data'!$H$5,0,10*ROW('Hygiene Data'!H168)),NA())</f>
        <v>#N/A</v>
      </c>
      <c r="BM174" s="519" t="e">
        <f ca="1">+IF(AND(ISNUMBER(OFFSET('Hygiene Data'!$H$7,0,10*ROW('Hygiene Data'!H168))),'Data Summary'!EB174="Yes"),OFFSET('Hygiene Data'!$H$7,0,10*ROW('Hygiene Data'!H168)),NA())</f>
        <v>#N/A</v>
      </c>
      <c r="BN174" s="519" t="e">
        <f ca="1">+IF(AND(ISNUMBER(OFFSET('Hygiene Data'!$H$9,0,10*ROW('Hygiene Data'!H168))),'Data Summary'!EC174="Yes"),OFFSET('Hygiene Data'!$H$9,0,10*ROW('Hygiene Data'!H168)),NA())</f>
        <v>#N/A</v>
      </c>
      <c r="BO174" s="519" t="e">
        <f ca="1">+IF(AND(ISNUMBER(OFFSET('Hygiene Data'!$I$5,0,10*ROW('Hygiene Data'!I168))),'Data Summary'!ED174="Yes"),OFFSET('Hygiene Data'!$I$5,0,10*ROW('Hygiene Data'!I168)),NA())</f>
        <v>#N/A</v>
      </c>
      <c r="BP174" s="519" t="e">
        <f ca="1">+IF(AND(ISNUMBER(OFFSET('Hygiene Data'!$I$7,0,10*ROW('Hygiene Data'!I168))),'Data Summary'!EE174="Yes"),OFFSET('Hygiene Data'!$I$7,0,10*ROW('Hygiene Data'!I168)),NA())</f>
        <v>#N/A</v>
      </c>
      <c r="BQ174" s="519" t="e">
        <f ca="1">+IF(AND(ISNUMBER(OFFSET('Hygiene Data'!$I$9,0,10*ROW('Hygiene Data'!I168))),'Data Summary'!EF174="Yes"),OFFSET('Hygiene Data'!$I$9,0,10*ROW('Hygiene Data'!I168)),NA())</f>
        <v>#N/A</v>
      </c>
    </row>
    <row r="175" spans="1:69" x14ac:dyDescent="0.25">
      <c r="A175" s="515" t="e">
        <f ca="1">+RIGHT('Data Summary'!A175,LEN('Data Summary'!A175)-9)</f>
        <v>#VALUE!</v>
      </c>
      <c r="B175" s="489" t="str">
        <f ca="1">+IF(ISTEXT('Data Summary'!B175),'Data Summary'!B175,"")</f>
        <v/>
      </c>
      <c r="C175" s="516" t="e">
        <f ca="1">+VALUE('Data Summary'!C175)</f>
        <v>#VALUE!</v>
      </c>
      <c r="D175" s="517" t="e">
        <f ca="1">+IF(AND(ISNUMBER(OFFSET('Water Data'!$D$4,0,10*ROW('Water Data'!D169))),'Data Summary'!BS175="Yes"),100-OFFSET('Water Data'!$D$4,0,10*ROW('Water Data'!D169)),NA())</f>
        <v>#N/A</v>
      </c>
      <c r="E175" s="517" t="e">
        <f ca="1">+IF(AND(ISNUMBER(OFFSET('Water Data'!$D$6,0,10*ROW('Water Data'!D169))),'Data Summary'!BT175="Yes"),OFFSET('Water Data'!$D$6,0,10*ROW('Water Data'!D169)),NA())</f>
        <v>#N/A</v>
      </c>
      <c r="F175" s="517" t="e">
        <f ca="1">+IF(AND(ISNUMBER(OFFSET('Water Data'!$D$9,0,10*ROW('Water Data'!D169))),'Data Summary'!BU175="Yes"),OFFSET('Water Data'!$D$9,0,10*ROW('Water Data'!D169)),NA())</f>
        <v>#N/A</v>
      </c>
      <c r="G175" s="517" t="e">
        <f ca="1">+IF(AND(ISNUMBER(OFFSET('Water Data'!$E$4,0,10*ROW('Water Data'!E169))),'Data Summary'!BV175="Yes"),100-OFFSET('Water Data'!$E$4,0,10*ROW('Water Data'!E169)),NA())</f>
        <v>#N/A</v>
      </c>
      <c r="H175" s="517" t="e">
        <f ca="1">+IF(AND(ISNUMBER(OFFSET('Water Data'!$E$6,0,10*ROW('Water Data'!E169))),'Data Summary'!BW175="Yes"),OFFSET('Water Data'!$E$6,0,10*ROW('Water Data'!E169)),NA())</f>
        <v>#N/A</v>
      </c>
      <c r="I175" s="517" t="e">
        <f ca="1">+IF(AND(ISNUMBER(OFFSET('Water Data'!$E$9,0,10*ROW('Water Data'!E169))),'Data Summary'!BX175="Yes"),OFFSET('Water Data'!$E$9,0,10*ROW('Water Data'!E169)),NA())</f>
        <v>#N/A</v>
      </c>
      <c r="J175" s="517" t="e">
        <f ca="1">+IF(AND(ISNUMBER(OFFSET('Water Data'!$F$4,0,10*ROW('Water Data'!F169))),'Data Summary'!BY175="Yes"),100-OFFSET('Water Data'!$F$4,0,10*ROW('Water Data'!F169)),NA())</f>
        <v>#N/A</v>
      </c>
      <c r="K175" s="517" t="e">
        <f ca="1">+IF(AND(ISNUMBER(OFFSET('Water Data'!$F$6,0,10*ROW('Water Data'!F169))),'Data Summary'!BZ175="Yes"),OFFSET('Water Data'!$F$6,0,10*ROW('Water Data'!F169)),NA())</f>
        <v>#N/A</v>
      </c>
      <c r="L175" s="517" t="e">
        <f ca="1">+IF(AND(ISNUMBER(OFFSET('Water Data'!$F$9,0,10*ROW('Water Data'!F169))),'Data Summary'!CA175="Yes"),OFFSET('Water Data'!$F$9,0,10*ROW('Water Data'!F169)),NA())</f>
        <v>#N/A</v>
      </c>
      <c r="M175" s="517" t="e">
        <f ca="1">+IF(AND(ISNUMBER(OFFSET('Water Data'!$G$4,0,10*ROW('Water Data'!G169))),'Data Summary'!CB175="Yes"),100-OFFSET('Water Data'!$G$4,0,10*ROW('Water Data'!G169)),NA())</f>
        <v>#N/A</v>
      </c>
      <c r="N175" s="517" t="e">
        <f ca="1">+IF(AND(ISNUMBER(OFFSET('Water Data'!$G$6,0,10*ROW('Water Data'!G169))),'Data Summary'!CC175="Yes"),OFFSET('Water Data'!$G$6,0,10*ROW('Water Data'!G169)),NA())</f>
        <v>#N/A</v>
      </c>
      <c r="O175" s="517" t="e">
        <f ca="1">+IF(AND(ISNUMBER(OFFSET('Water Data'!$G$9,0,10*ROW('Water Data'!G169))),'Data Summary'!CD175="Yes"),OFFSET('Water Data'!$G$9,0,10*ROW('Water Data'!G169)),NA())</f>
        <v>#N/A</v>
      </c>
      <c r="P175" s="517" t="e">
        <f ca="1">+IF(AND(ISNUMBER(OFFSET('Water Data'!$H$4,0,10*ROW('Water Data'!H169))),'Data Summary'!CE175="Yes"),100-OFFSET('Water Data'!$H$4,0,10*ROW('Water Data'!H169)),NA())</f>
        <v>#N/A</v>
      </c>
      <c r="Q175" s="517" t="e">
        <f ca="1">+IF(AND(ISNUMBER(OFFSET('Water Data'!$H$6,0,10*ROW('Water Data'!H169))),'Data Summary'!CF175="Yes"),OFFSET('Water Data'!$H$6,0,10*ROW('Water Data'!H169)),NA())</f>
        <v>#N/A</v>
      </c>
      <c r="R175" s="517" t="e">
        <f ca="1">+IF(AND(ISNUMBER(OFFSET('Water Data'!$H$9,0,10*ROW('Water Data'!H169))),'Data Summary'!CG175="Yes"),OFFSET('Water Data'!$H$9,0,10*ROW('Water Data'!H169)),NA())</f>
        <v>#N/A</v>
      </c>
      <c r="S175" s="517" t="e">
        <f ca="1">+IF(AND(ISNUMBER(OFFSET('Water Data'!$I$4,0,10*ROW('Water Data'!I169))),'Data Summary'!CH175="Yes"),100-OFFSET('Water Data'!$I$4,0,10*ROW('Water Data'!I169)),NA())</f>
        <v>#N/A</v>
      </c>
      <c r="T175" s="517" t="e">
        <f ca="1">+IF(AND(ISNUMBER(OFFSET('Water Data'!$I$6,0,10*ROW('Water Data'!I169))),'Data Summary'!CI175="Yes"),OFFSET('Water Data'!$I$6,0,10*ROW('Water Data'!I169)),NA())</f>
        <v>#N/A</v>
      </c>
      <c r="U175" s="517" t="e">
        <f ca="1">+IF(AND(ISNUMBER(OFFSET('Water Data'!$I$9,0,10*ROW('Water Data'!I169))),'Data Summary'!CJ175="Yes"),OFFSET('Water Data'!$I$9,0,10*ROW('Water Data'!I169)),NA())</f>
        <v>#N/A</v>
      </c>
      <c r="V175" s="518" t="e">
        <f ca="1">+IF(AND(ISNUMBER(OFFSET('Sanitation Data'!$D$4,0,10*ROW('Sanitation Data'!D169))),'Data Summary'!CK175="Yes"),100-OFFSET('Sanitation Data'!$D$4,0,10*ROW('Sanitation Data'!D169)),NA())</f>
        <v>#N/A</v>
      </c>
      <c r="W175" s="518" t="e">
        <f ca="1">+IF(AND(ISNUMBER(OFFSET('Sanitation Data'!$D$6,0,10*ROW('Sanitation Data'!D169))),'Data Summary'!CL175="Yes"),OFFSET('Sanitation Data'!$D$6,0,10*ROW('Sanitation Data'!D169)),NA())</f>
        <v>#N/A</v>
      </c>
      <c r="X175" s="518" t="e">
        <f ca="1">+IF(AND(ISNUMBER(OFFSET('Sanitation Data'!$D$10,0,10*ROW('Sanitation Data'!D169))),'Data Summary'!CM175="Yes"),OFFSET('Sanitation Data'!$D$10,0,10*ROW('Sanitation Data'!D169)),NA())</f>
        <v>#N/A</v>
      </c>
      <c r="Y175" s="518" t="e">
        <f ca="1">+IF(AND(ISNUMBER(OFFSET('Sanitation Data'!$D$11,0,10*ROW('Sanitation Data'!D169))),'Data Summary'!CN175="Yes"),OFFSET('Sanitation Data'!$D$11,0,10*ROW('Sanitation Data'!D169)),NA())</f>
        <v>#N/A</v>
      </c>
      <c r="Z175" s="518" t="e">
        <f ca="1">+IF(AND(ISNUMBER(OFFSET('Sanitation Data'!$D$12,0,10*ROW('Sanitation Data'!D169))),'Data Summary'!CO175="Yes"),OFFSET('Sanitation Data'!$D$12,0,10*ROW('Sanitation Data'!D169)),NA())</f>
        <v>#N/A</v>
      </c>
      <c r="AA175" s="518" t="e">
        <f ca="1">+IF(AND(ISNUMBER(OFFSET('Sanitation Data'!$E$4,0,10*ROW('Sanitation Data'!E169))),'Data Summary'!CP175="Yes"),100-OFFSET('Sanitation Data'!$E$4,0,10*ROW('Sanitation Data'!E169)),NA())</f>
        <v>#N/A</v>
      </c>
      <c r="AB175" s="518" t="e">
        <f ca="1">+IF(AND(ISNUMBER(OFFSET('Sanitation Data'!$E$6,0,10*ROW('Sanitation Data'!E169))),'Data Summary'!CQ175="Yes"),OFFSET('Sanitation Data'!$E$6,0,10*ROW('Sanitation Data'!E169)),NA())</f>
        <v>#N/A</v>
      </c>
      <c r="AC175" s="518" t="e">
        <f ca="1">+IF(AND(ISNUMBER(OFFSET('Sanitation Data'!$E$10,0,10*ROW('Sanitation Data'!E169))),'Data Summary'!CR175="Yes"),OFFSET('Sanitation Data'!$E$10,0,10*ROW('Sanitation Data'!E169)),NA())</f>
        <v>#N/A</v>
      </c>
      <c r="AD175" s="518" t="e">
        <f ca="1">+IF(AND(ISNUMBER(OFFSET('Sanitation Data'!$E$11,0,10*ROW('Sanitation Data'!E169))),'Data Summary'!CS175="Yes"),OFFSET('Sanitation Data'!$E$11,0,10*ROW('Sanitation Data'!E169)),NA())</f>
        <v>#N/A</v>
      </c>
      <c r="AE175" s="518" t="e">
        <f ca="1">+IF(AND(ISNUMBER(OFFSET('Sanitation Data'!$E$12,0,10*ROW('Sanitation Data'!E169))),'Data Summary'!CT175="Yes"),OFFSET('Sanitation Data'!$E$12,0,10*ROW('Sanitation Data'!E169)),NA())</f>
        <v>#N/A</v>
      </c>
      <c r="AF175" s="518" t="e">
        <f ca="1">+IF(AND(ISNUMBER(OFFSET('Sanitation Data'!$F$4,0,10*ROW('Sanitation Data'!F169))),'Data Summary'!CU175="Yes"),100-OFFSET('Sanitation Data'!$F$4,0,10*ROW('Sanitation Data'!F169)),NA())</f>
        <v>#N/A</v>
      </c>
      <c r="AG175" s="518" t="e">
        <f ca="1">+IF(AND(ISNUMBER(OFFSET('Sanitation Data'!$F$6,0,10*ROW('Sanitation Data'!F169))),'Data Summary'!CV175="Yes"),OFFSET('Sanitation Data'!$F$6,0,10*ROW('Sanitation Data'!F169)),NA())</f>
        <v>#N/A</v>
      </c>
      <c r="AH175" s="518" t="e">
        <f ca="1">+IF(AND(ISNUMBER(OFFSET('Sanitation Data'!$F$10,0,10*ROW('Sanitation Data'!F169))),'Data Summary'!CW175="Yes"),OFFSET('Sanitation Data'!$F$10,0,10*ROW('Sanitation Data'!F169)),NA())</f>
        <v>#N/A</v>
      </c>
      <c r="AI175" s="518" t="e">
        <f ca="1">+IF(AND(ISNUMBER(OFFSET('Sanitation Data'!$F$11,0,10*ROW('Sanitation Data'!F169))),'Data Summary'!CX175="Yes"),OFFSET('Sanitation Data'!$F$11,0,10*ROW('Sanitation Data'!F169)),NA())</f>
        <v>#N/A</v>
      </c>
      <c r="AJ175" s="518" t="e">
        <f ca="1">+IF(AND(ISNUMBER(OFFSET('Sanitation Data'!$F$12,0,10*ROW('Sanitation Data'!F169))),'Data Summary'!CY175="Yes"),OFFSET('Sanitation Data'!$F$12,0,10*ROW('Sanitation Data'!F169)),NA())</f>
        <v>#N/A</v>
      </c>
      <c r="AK175" s="518" t="e">
        <f ca="1">+IF(AND(ISNUMBER(OFFSET('Sanitation Data'!$G$4,0,10*ROW('Sanitation Data'!G169))),'Data Summary'!CZ175="Yes"),100-OFFSET('Sanitation Data'!$G$4,0,10*ROW('Sanitation Data'!G169)),NA())</f>
        <v>#N/A</v>
      </c>
      <c r="AL175" s="518" t="e">
        <f ca="1">+IF(AND(ISNUMBER(OFFSET('Sanitation Data'!$G$6,0,10*ROW('Sanitation Data'!G169))),'Data Summary'!DA175="Yes"),OFFSET('Sanitation Data'!$G$6,0,10*ROW('Sanitation Data'!G169)),NA())</f>
        <v>#N/A</v>
      </c>
      <c r="AM175" s="518" t="e">
        <f ca="1">+IF(AND(ISNUMBER(OFFSET('Sanitation Data'!$G$10,0,10*ROW('Sanitation Data'!G169))),'Data Summary'!DB175="Yes"),OFFSET('Sanitation Data'!$G$10,0,10*ROW('Sanitation Data'!G169)),NA())</f>
        <v>#N/A</v>
      </c>
      <c r="AN175" s="518" t="e">
        <f ca="1">+IF(AND(ISNUMBER(OFFSET('Sanitation Data'!$G$11,0,10*ROW('Sanitation Data'!G169))),'Data Summary'!DC175="Yes"),OFFSET('Sanitation Data'!$G$11,0,10*ROW('Sanitation Data'!G169)),NA())</f>
        <v>#N/A</v>
      </c>
      <c r="AO175" s="518" t="e">
        <f ca="1">+IF(AND(ISNUMBER(OFFSET('Sanitation Data'!$G$12,0,10*ROW('Sanitation Data'!G169))),'Data Summary'!DD175="Yes"),OFFSET('Sanitation Data'!$G$12,0,10*ROW('Sanitation Data'!G169)),NA())</f>
        <v>#N/A</v>
      </c>
      <c r="AP175" s="518" t="e">
        <f ca="1">+IF(AND(ISNUMBER(OFFSET('Sanitation Data'!$H$4,0,10*ROW('Sanitation Data'!H169))),'Data Summary'!DE175="Yes"),100-OFFSET('Sanitation Data'!$H$4,0,10*ROW('Sanitation Data'!H169)),NA())</f>
        <v>#N/A</v>
      </c>
      <c r="AQ175" s="518" t="e">
        <f ca="1">+IF(AND(ISNUMBER(OFFSET('Sanitation Data'!$H$6,0,10*ROW('Sanitation Data'!H169))),'Data Summary'!DF175="Yes"),OFFSET('Sanitation Data'!$H$6,0,10*ROW('Sanitation Data'!H169)),NA())</f>
        <v>#N/A</v>
      </c>
      <c r="AR175" s="518" t="e">
        <f ca="1">+IF(AND(ISNUMBER(OFFSET('Sanitation Data'!$H$10,0,10*ROW('Sanitation Data'!H169))),'Data Summary'!DG175="Yes"),OFFSET('Sanitation Data'!$H$10,0,10*ROW('Sanitation Data'!H169)),NA())</f>
        <v>#N/A</v>
      </c>
      <c r="AS175" s="518" t="e">
        <f ca="1">+IF(AND(ISNUMBER(OFFSET('Sanitation Data'!$H$11,0,10*ROW('Sanitation Data'!H169))),'Data Summary'!DH175="Yes"),OFFSET('Sanitation Data'!$H$11,0,10*ROW('Sanitation Data'!H169)),NA())</f>
        <v>#N/A</v>
      </c>
      <c r="AT175" s="518" t="e">
        <f ca="1">+IF(AND(ISNUMBER(OFFSET('Sanitation Data'!$H$12,0,10*ROW('Sanitation Data'!H169))),'Data Summary'!DI175="Yes"),OFFSET('Sanitation Data'!$H$12,0,10*ROW('Sanitation Data'!H169)),NA())</f>
        <v>#N/A</v>
      </c>
      <c r="AU175" s="518" t="e">
        <f ca="1">+IF(AND(ISNUMBER(OFFSET('Sanitation Data'!$I$4,0,10*ROW('Sanitation Data'!I169))),'Data Summary'!DJ175="Yes"),100-OFFSET('Sanitation Data'!$I$4,0,10*ROW('Sanitation Data'!I169)),NA())</f>
        <v>#N/A</v>
      </c>
      <c r="AV175" s="518" t="e">
        <f ca="1">+IF(AND(ISNUMBER(OFFSET('Sanitation Data'!$I$6,0,10*ROW('Sanitation Data'!I169))),'Data Summary'!DK175="Yes"),OFFSET('Sanitation Data'!$I$6,0,10*ROW('Sanitation Data'!I169)),NA())</f>
        <v>#N/A</v>
      </c>
      <c r="AW175" s="518" t="e">
        <f ca="1">+IF(AND(ISNUMBER(OFFSET('Sanitation Data'!$I$10,0,10*ROW('Sanitation Data'!I169))),'Data Summary'!DL175="Yes"),OFFSET('Sanitation Data'!$I$10,0,10*ROW('Sanitation Data'!I169)),NA())</f>
        <v>#N/A</v>
      </c>
      <c r="AX175" s="518" t="e">
        <f ca="1">+IF(AND(ISNUMBER(OFFSET('Sanitation Data'!$I$11,0,10*ROW('Sanitation Data'!I169))),'Data Summary'!DM175="Yes"),OFFSET('Sanitation Data'!$I$11,0,10*ROW('Sanitation Data'!I169)),NA())</f>
        <v>#N/A</v>
      </c>
      <c r="AY175" s="518" t="e">
        <f ca="1">+IF(AND(ISNUMBER(OFFSET('Sanitation Data'!$I$12,0,10*ROW('Sanitation Data'!I169))),'Data Summary'!DN175="Yes"),OFFSET('Sanitation Data'!$I$12,0,10*ROW('Sanitation Data'!I169)),NA())</f>
        <v>#N/A</v>
      </c>
      <c r="AZ175" s="519" t="e">
        <f ca="1">+IF(AND(ISNUMBER(OFFSET('Hygiene Data'!$D$5,0,10*ROW('Hygiene Data'!D169))),'Data Summary'!DO175="Yes"),OFFSET('Hygiene Data'!$D$5,0,10*ROW('Hygiene Data'!D169)),NA())</f>
        <v>#N/A</v>
      </c>
      <c r="BA175" s="519" t="e">
        <f ca="1">+IF(AND(ISNUMBER(OFFSET('Hygiene Data'!$D$7,0,10*ROW('Hygiene Data'!D169))),'Data Summary'!DP175="Yes"),OFFSET('Hygiene Data'!$D$7,0,10*ROW('Hygiene Data'!D169)),NA())</f>
        <v>#N/A</v>
      </c>
      <c r="BB175" s="519" t="e">
        <f ca="1">+IF(AND(ISNUMBER(OFFSET('Hygiene Data'!$D$9,0,10*ROW('Hygiene Data'!D169))),'Data Summary'!DQ175="Yes"),OFFSET('Hygiene Data'!$D$9,0,10*ROW('Hygiene Data'!D169)),NA())</f>
        <v>#N/A</v>
      </c>
      <c r="BC175" s="519" t="e">
        <f ca="1">+IF(AND(ISNUMBER(OFFSET('Hygiene Data'!$E$5,0,10*ROW('Hygiene Data'!E169))),'Data Summary'!DR175="Yes"),OFFSET('Hygiene Data'!$E$5,0,10*ROW('Hygiene Data'!E169)),NA())</f>
        <v>#N/A</v>
      </c>
      <c r="BD175" s="519" t="e">
        <f ca="1">+IF(AND(ISNUMBER(OFFSET('Hygiene Data'!$E$7,0,10*ROW('Hygiene Data'!E169))),'Data Summary'!DS175="Yes"),OFFSET('Hygiene Data'!$E$7,0,10*ROW('Hygiene Data'!E169)),NA())</f>
        <v>#N/A</v>
      </c>
      <c r="BE175" s="519" t="e">
        <f ca="1">+IF(AND(ISNUMBER(OFFSET('Hygiene Data'!$E$9,0,10*ROW('Hygiene Data'!E169))),'Data Summary'!DT175="Yes"),OFFSET('Hygiene Data'!$E$9,0,10*ROW('Hygiene Data'!E169)),NA())</f>
        <v>#N/A</v>
      </c>
      <c r="BF175" s="519" t="e">
        <f ca="1">+IF(AND(ISNUMBER(OFFSET('Hygiene Data'!$F$5,0,10*ROW('Hygiene Data'!F169))),'Data Summary'!DU175="Yes"),OFFSET('Hygiene Data'!$F$5,0,10*ROW('Hygiene Data'!F169)),NA())</f>
        <v>#N/A</v>
      </c>
      <c r="BG175" s="519" t="e">
        <f ca="1">+IF(AND(ISNUMBER(OFFSET('Hygiene Data'!$F$7,0,10*ROW('Hygiene Data'!F169))),'Data Summary'!DV175="Yes"),OFFSET('Hygiene Data'!$F$7,0,10*ROW('Hygiene Data'!F169)),NA())</f>
        <v>#N/A</v>
      </c>
      <c r="BH175" s="519" t="e">
        <f ca="1">+IF(AND(ISNUMBER(OFFSET('Hygiene Data'!$F$9,0,10*ROW('Hygiene Data'!F169))),'Data Summary'!DW175="Yes"),OFFSET('Hygiene Data'!$F$9,0,10*ROW('Hygiene Data'!F169)),NA())</f>
        <v>#N/A</v>
      </c>
      <c r="BI175" s="519" t="e">
        <f ca="1">+IF(AND(ISNUMBER(OFFSET('Hygiene Data'!$G$5,0,10*ROW('Hygiene Data'!G169))),'Data Summary'!DX175="Yes"),OFFSET('Hygiene Data'!$G$5,0,10*ROW('Hygiene Data'!G169)),NA())</f>
        <v>#N/A</v>
      </c>
      <c r="BJ175" s="519" t="e">
        <f ca="1">+IF(AND(ISNUMBER(OFFSET('Hygiene Data'!$G$7,0,10*ROW('Hygiene Data'!G169))),'Data Summary'!DY175="Yes"),OFFSET('Hygiene Data'!$G$7,0,10*ROW('Hygiene Data'!G169)),NA())</f>
        <v>#N/A</v>
      </c>
      <c r="BK175" s="519" t="e">
        <f ca="1">+IF(AND(ISNUMBER(OFFSET('Hygiene Data'!$G$9,0,10*ROW('Hygiene Data'!G169))),'Data Summary'!DZ175="Yes"),OFFSET('Hygiene Data'!$G$9,0,10*ROW('Hygiene Data'!G169)),NA())</f>
        <v>#N/A</v>
      </c>
      <c r="BL175" s="519" t="e">
        <f ca="1">+IF(AND(ISNUMBER(OFFSET('Hygiene Data'!$H$5,0,10*ROW('Hygiene Data'!H169))),'Data Summary'!EA175="Yes"),OFFSET('Hygiene Data'!$H$5,0,10*ROW('Hygiene Data'!H169)),NA())</f>
        <v>#N/A</v>
      </c>
      <c r="BM175" s="519" t="e">
        <f ca="1">+IF(AND(ISNUMBER(OFFSET('Hygiene Data'!$H$7,0,10*ROW('Hygiene Data'!H169))),'Data Summary'!EB175="Yes"),OFFSET('Hygiene Data'!$H$7,0,10*ROW('Hygiene Data'!H169)),NA())</f>
        <v>#N/A</v>
      </c>
      <c r="BN175" s="519" t="e">
        <f ca="1">+IF(AND(ISNUMBER(OFFSET('Hygiene Data'!$H$9,0,10*ROW('Hygiene Data'!H169))),'Data Summary'!EC175="Yes"),OFFSET('Hygiene Data'!$H$9,0,10*ROW('Hygiene Data'!H169)),NA())</f>
        <v>#N/A</v>
      </c>
      <c r="BO175" s="519" t="e">
        <f ca="1">+IF(AND(ISNUMBER(OFFSET('Hygiene Data'!$I$5,0,10*ROW('Hygiene Data'!I169))),'Data Summary'!ED175="Yes"),OFFSET('Hygiene Data'!$I$5,0,10*ROW('Hygiene Data'!I169)),NA())</f>
        <v>#N/A</v>
      </c>
      <c r="BP175" s="519" t="e">
        <f ca="1">+IF(AND(ISNUMBER(OFFSET('Hygiene Data'!$I$7,0,10*ROW('Hygiene Data'!I169))),'Data Summary'!EE175="Yes"),OFFSET('Hygiene Data'!$I$7,0,10*ROW('Hygiene Data'!I169)),NA())</f>
        <v>#N/A</v>
      </c>
      <c r="BQ175" s="519" t="e">
        <f ca="1">+IF(AND(ISNUMBER(OFFSET('Hygiene Data'!$I$9,0,10*ROW('Hygiene Data'!I169))),'Data Summary'!EF175="Yes"),OFFSET('Hygiene Data'!$I$9,0,10*ROW('Hygiene Data'!I169)),NA())</f>
        <v>#N/A</v>
      </c>
    </row>
    <row r="176" spans="1:69" x14ac:dyDescent="0.25">
      <c r="A176" s="515" t="e">
        <f ca="1">+RIGHT('Data Summary'!A176,LEN('Data Summary'!A176)-9)</f>
        <v>#VALUE!</v>
      </c>
      <c r="B176" s="489" t="str">
        <f ca="1">+IF(ISTEXT('Data Summary'!B176),'Data Summary'!B176,"")</f>
        <v/>
      </c>
      <c r="C176" s="516" t="e">
        <f ca="1">+VALUE('Data Summary'!C176)</f>
        <v>#VALUE!</v>
      </c>
      <c r="D176" s="517" t="e">
        <f ca="1">+IF(AND(ISNUMBER(OFFSET('Water Data'!$D$4,0,10*ROW('Water Data'!D170))),'Data Summary'!BS176="Yes"),100-OFFSET('Water Data'!$D$4,0,10*ROW('Water Data'!D170)),NA())</f>
        <v>#N/A</v>
      </c>
      <c r="E176" s="517" t="e">
        <f ca="1">+IF(AND(ISNUMBER(OFFSET('Water Data'!$D$6,0,10*ROW('Water Data'!D170))),'Data Summary'!BT176="Yes"),OFFSET('Water Data'!$D$6,0,10*ROW('Water Data'!D170)),NA())</f>
        <v>#N/A</v>
      </c>
      <c r="F176" s="517" t="e">
        <f ca="1">+IF(AND(ISNUMBER(OFFSET('Water Data'!$D$9,0,10*ROW('Water Data'!D170))),'Data Summary'!BU176="Yes"),OFFSET('Water Data'!$D$9,0,10*ROW('Water Data'!D170)),NA())</f>
        <v>#N/A</v>
      </c>
      <c r="G176" s="517" t="e">
        <f ca="1">+IF(AND(ISNUMBER(OFFSET('Water Data'!$E$4,0,10*ROW('Water Data'!E170))),'Data Summary'!BV176="Yes"),100-OFFSET('Water Data'!$E$4,0,10*ROW('Water Data'!E170)),NA())</f>
        <v>#N/A</v>
      </c>
      <c r="H176" s="517" t="e">
        <f ca="1">+IF(AND(ISNUMBER(OFFSET('Water Data'!$E$6,0,10*ROW('Water Data'!E170))),'Data Summary'!BW176="Yes"),OFFSET('Water Data'!$E$6,0,10*ROW('Water Data'!E170)),NA())</f>
        <v>#N/A</v>
      </c>
      <c r="I176" s="517" t="e">
        <f ca="1">+IF(AND(ISNUMBER(OFFSET('Water Data'!$E$9,0,10*ROW('Water Data'!E170))),'Data Summary'!BX176="Yes"),OFFSET('Water Data'!$E$9,0,10*ROW('Water Data'!E170)),NA())</f>
        <v>#N/A</v>
      </c>
      <c r="J176" s="517" t="e">
        <f ca="1">+IF(AND(ISNUMBER(OFFSET('Water Data'!$F$4,0,10*ROW('Water Data'!F170))),'Data Summary'!BY176="Yes"),100-OFFSET('Water Data'!$F$4,0,10*ROW('Water Data'!F170)),NA())</f>
        <v>#N/A</v>
      </c>
      <c r="K176" s="517" t="e">
        <f ca="1">+IF(AND(ISNUMBER(OFFSET('Water Data'!$F$6,0,10*ROW('Water Data'!F170))),'Data Summary'!BZ176="Yes"),OFFSET('Water Data'!$F$6,0,10*ROW('Water Data'!F170)),NA())</f>
        <v>#N/A</v>
      </c>
      <c r="L176" s="517" t="e">
        <f ca="1">+IF(AND(ISNUMBER(OFFSET('Water Data'!$F$9,0,10*ROW('Water Data'!F170))),'Data Summary'!CA176="Yes"),OFFSET('Water Data'!$F$9,0,10*ROW('Water Data'!F170)),NA())</f>
        <v>#N/A</v>
      </c>
      <c r="M176" s="517" t="e">
        <f ca="1">+IF(AND(ISNUMBER(OFFSET('Water Data'!$G$4,0,10*ROW('Water Data'!G170))),'Data Summary'!CB176="Yes"),100-OFFSET('Water Data'!$G$4,0,10*ROW('Water Data'!G170)),NA())</f>
        <v>#N/A</v>
      </c>
      <c r="N176" s="517" t="e">
        <f ca="1">+IF(AND(ISNUMBER(OFFSET('Water Data'!$G$6,0,10*ROW('Water Data'!G170))),'Data Summary'!CC176="Yes"),OFFSET('Water Data'!$G$6,0,10*ROW('Water Data'!G170)),NA())</f>
        <v>#N/A</v>
      </c>
      <c r="O176" s="517" t="e">
        <f ca="1">+IF(AND(ISNUMBER(OFFSET('Water Data'!$G$9,0,10*ROW('Water Data'!G170))),'Data Summary'!CD176="Yes"),OFFSET('Water Data'!$G$9,0,10*ROW('Water Data'!G170)),NA())</f>
        <v>#N/A</v>
      </c>
      <c r="P176" s="517" t="e">
        <f ca="1">+IF(AND(ISNUMBER(OFFSET('Water Data'!$H$4,0,10*ROW('Water Data'!H170))),'Data Summary'!CE176="Yes"),100-OFFSET('Water Data'!$H$4,0,10*ROW('Water Data'!H170)),NA())</f>
        <v>#N/A</v>
      </c>
      <c r="Q176" s="517" t="e">
        <f ca="1">+IF(AND(ISNUMBER(OFFSET('Water Data'!$H$6,0,10*ROW('Water Data'!H170))),'Data Summary'!CF176="Yes"),OFFSET('Water Data'!$H$6,0,10*ROW('Water Data'!H170)),NA())</f>
        <v>#N/A</v>
      </c>
      <c r="R176" s="517" t="e">
        <f ca="1">+IF(AND(ISNUMBER(OFFSET('Water Data'!$H$9,0,10*ROW('Water Data'!H170))),'Data Summary'!CG176="Yes"),OFFSET('Water Data'!$H$9,0,10*ROW('Water Data'!H170)),NA())</f>
        <v>#N/A</v>
      </c>
      <c r="S176" s="517" t="e">
        <f ca="1">+IF(AND(ISNUMBER(OFFSET('Water Data'!$I$4,0,10*ROW('Water Data'!I170))),'Data Summary'!CH176="Yes"),100-OFFSET('Water Data'!$I$4,0,10*ROW('Water Data'!I170)),NA())</f>
        <v>#N/A</v>
      </c>
      <c r="T176" s="517" t="e">
        <f ca="1">+IF(AND(ISNUMBER(OFFSET('Water Data'!$I$6,0,10*ROW('Water Data'!I170))),'Data Summary'!CI176="Yes"),OFFSET('Water Data'!$I$6,0,10*ROW('Water Data'!I170)),NA())</f>
        <v>#N/A</v>
      </c>
      <c r="U176" s="517" t="e">
        <f ca="1">+IF(AND(ISNUMBER(OFFSET('Water Data'!$I$9,0,10*ROW('Water Data'!I170))),'Data Summary'!CJ176="Yes"),OFFSET('Water Data'!$I$9,0,10*ROW('Water Data'!I170)),NA())</f>
        <v>#N/A</v>
      </c>
      <c r="V176" s="518" t="e">
        <f ca="1">+IF(AND(ISNUMBER(OFFSET('Sanitation Data'!$D$4,0,10*ROW('Sanitation Data'!D170))),'Data Summary'!CK176="Yes"),100-OFFSET('Sanitation Data'!$D$4,0,10*ROW('Sanitation Data'!D170)),NA())</f>
        <v>#N/A</v>
      </c>
      <c r="W176" s="518" t="e">
        <f ca="1">+IF(AND(ISNUMBER(OFFSET('Sanitation Data'!$D$6,0,10*ROW('Sanitation Data'!D170))),'Data Summary'!CL176="Yes"),OFFSET('Sanitation Data'!$D$6,0,10*ROW('Sanitation Data'!D170)),NA())</f>
        <v>#N/A</v>
      </c>
      <c r="X176" s="518" t="e">
        <f ca="1">+IF(AND(ISNUMBER(OFFSET('Sanitation Data'!$D$10,0,10*ROW('Sanitation Data'!D170))),'Data Summary'!CM176="Yes"),OFFSET('Sanitation Data'!$D$10,0,10*ROW('Sanitation Data'!D170)),NA())</f>
        <v>#N/A</v>
      </c>
      <c r="Y176" s="518" t="e">
        <f ca="1">+IF(AND(ISNUMBER(OFFSET('Sanitation Data'!$D$11,0,10*ROW('Sanitation Data'!D170))),'Data Summary'!CN176="Yes"),OFFSET('Sanitation Data'!$D$11,0,10*ROW('Sanitation Data'!D170)),NA())</f>
        <v>#N/A</v>
      </c>
      <c r="Z176" s="518" t="e">
        <f ca="1">+IF(AND(ISNUMBER(OFFSET('Sanitation Data'!$D$12,0,10*ROW('Sanitation Data'!D170))),'Data Summary'!CO176="Yes"),OFFSET('Sanitation Data'!$D$12,0,10*ROW('Sanitation Data'!D170)),NA())</f>
        <v>#N/A</v>
      </c>
      <c r="AA176" s="518" t="e">
        <f ca="1">+IF(AND(ISNUMBER(OFFSET('Sanitation Data'!$E$4,0,10*ROW('Sanitation Data'!E170))),'Data Summary'!CP176="Yes"),100-OFFSET('Sanitation Data'!$E$4,0,10*ROW('Sanitation Data'!E170)),NA())</f>
        <v>#N/A</v>
      </c>
      <c r="AB176" s="518" t="e">
        <f ca="1">+IF(AND(ISNUMBER(OFFSET('Sanitation Data'!$E$6,0,10*ROW('Sanitation Data'!E170))),'Data Summary'!CQ176="Yes"),OFFSET('Sanitation Data'!$E$6,0,10*ROW('Sanitation Data'!E170)),NA())</f>
        <v>#N/A</v>
      </c>
      <c r="AC176" s="518" t="e">
        <f ca="1">+IF(AND(ISNUMBER(OFFSET('Sanitation Data'!$E$10,0,10*ROW('Sanitation Data'!E170))),'Data Summary'!CR176="Yes"),OFFSET('Sanitation Data'!$E$10,0,10*ROW('Sanitation Data'!E170)),NA())</f>
        <v>#N/A</v>
      </c>
      <c r="AD176" s="518" t="e">
        <f ca="1">+IF(AND(ISNUMBER(OFFSET('Sanitation Data'!$E$11,0,10*ROW('Sanitation Data'!E170))),'Data Summary'!CS176="Yes"),OFFSET('Sanitation Data'!$E$11,0,10*ROW('Sanitation Data'!E170)),NA())</f>
        <v>#N/A</v>
      </c>
      <c r="AE176" s="518" t="e">
        <f ca="1">+IF(AND(ISNUMBER(OFFSET('Sanitation Data'!$E$12,0,10*ROW('Sanitation Data'!E170))),'Data Summary'!CT176="Yes"),OFFSET('Sanitation Data'!$E$12,0,10*ROW('Sanitation Data'!E170)),NA())</f>
        <v>#N/A</v>
      </c>
      <c r="AF176" s="518" t="e">
        <f ca="1">+IF(AND(ISNUMBER(OFFSET('Sanitation Data'!$F$4,0,10*ROW('Sanitation Data'!F170))),'Data Summary'!CU176="Yes"),100-OFFSET('Sanitation Data'!$F$4,0,10*ROW('Sanitation Data'!F170)),NA())</f>
        <v>#N/A</v>
      </c>
      <c r="AG176" s="518" t="e">
        <f ca="1">+IF(AND(ISNUMBER(OFFSET('Sanitation Data'!$F$6,0,10*ROW('Sanitation Data'!F170))),'Data Summary'!CV176="Yes"),OFFSET('Sanitation Data'!$F$6,0,10*ROW('Sanitation Data'!F170)),NA())</f>
        <v>#N/A</v>
      </c>
      <c r="AH176" s="518" t="e">
        <f ca="1">+IF(AND(ISNUMBER(OFFSET('Sanitation Data'!$F$10,0,10*ROW('Sanitation Data'!F170))),'Data Summary'!CW176="Yes"),OFFSET('Sanitation Data'!$F$10,0,10*ROW('Sanitation Data'!F170)),NA())</f>
        <v>#N/A</v>
      </c>
      <c r="AI176" s="518" t="e">
        <f ca="1">+IF(AND(ISNUMBER(OFFSET('Sanitation Data'!$F$11,0,10*ROW('Sanitation Data'!F170))),'Data Summary'!CX176="Yes"),OFFSET('Sanitation Data'!$F$11,0,10*ROW('Sanitation Data'!F170)),NA())</f>
        <v>#N/A</v>
      </c>
      <c r="AJ176" s="518" t="e">
        <f ca="1">+IF(AND(ISNUMBER(OFFSET('Sanitation Data'!$F$12,0,10*ROW('Sanitation Data'!F170))),'Data Summary'!CY176="Yes"),OFFSET('Sanitation Data'!$F$12,0,10*ROW('Sanitation Data'!F170)),NA())</f>
        <v>#N/A</v>
      </c>
      <c r="AK176" s="518" t="e">
        <f ca="1">+IF(AND(ISNUMBER(OFFSET('Sanitation Data'!$G$4,0,10*ROW('Sanitation Data'!G170))),'Data Summary'!CZ176="Yes"),100-OFFSET('Sanitation Data'!$G$4,0,10*ROW('Sanitation Data'!G170)),NA())</f>
        <v>#N/A</v>
      </c>
      <c r="AL176" s="518" t="e">
        <f ca="1">+IF(AND(ISNUMBER(OFFSET('Sanitation Data'!$G$6,0,10*ROW('Sanitation Data'!G170))),'Data Summary'!DA176="Yes"),OFFSET('Sanitation Data'!$G$6,0,10*ROW('Sanitation Data'!G170)),NA())</f>
        <v>#N/A</v>
      </c>
      <c r="AM176" s="518" t="e">
        <f ca="1">+IF(AND(ISNUMBER(OFFSET('Sanitation Data'!$G$10,0,10*ROW('Sanitation Data'!G170))),'Data Summary'!DB176="Yes"),OFFSET('Sanitation Data'!$G$10,0,10*ROW('Sanitation Data'!G170)),NA())</f>
        <v>#N/A</v>
      </c>
      <c r="AN176" s="518" t="e">
        <f ca="1">+IF(AND(ISNUMBER(OFFSET('Sanitation Data'!$G$11,0,10*ROW('Sanitation Data'!G170))),'Data Summary'!DC176="Yes"),OFFSET('Sanitation Data'!$G$11,0,10*ROW('Sanitation Data'!G170)),NA())</f>
        <v>#N/A</v>
      </c>
      <c r="AO176" s="518" t="e">
        <f ca="1">+IF(AND(ISNUMBER(OFFSET('Sanitation Data'!$G$12,0,10*ROW('Sanitation Data'!G170))),'Data Summary'!DD176="Yes"),OFFSET('Sanitation Data'!$G$12,0,10*ROW('Sanitation Data'!G170)),NA())</f>
        <v>#N/A</v>
      </c>
      <c r="AP176" s="518" t="e">
        <f ca="1">+IF(AND(ISNUMBER(OFFSET('Sanitation Data'!$H$4,0,10*ROW('Sanitation Data'!H170))),'Data Summary'!DE176="Yes"),100-OFFSET('Sanitation Data'!$H$4,0,10*ROW('Sanitation Data'!H170)),NA())</f>
        <v>#N/A</v>
      </c>
      <c r="AQ176" s="518" t="e">
        <f ca="1">+IF(AND(ISNUMBER(OFFSET('Sanitation Data'!$H$6,0,10*ROW('Sanitation Data'!H170))),'Data Summary'!DF176="Yes"),OFFSET('Sanitation Data'!$H$6,0,10*ROW('Sanitation Data'!H170)),NA())</f>
        <v>#N/A</v>
      </c>
      <c r="AR176" s="518" t="e">
        <f ca="1">+IF(AND(ISNUMBER(OFFSET('Sanitation Data'!$H$10,0,10*ROW('Sanitation Data'!H170))),'Data Summary'!DG176="Yes"),OFFSET('Sanitation Data'!$H$10,0,10*ROW('Sanitation Data'!H170)),NA())</f>
        <v>#N/A</v>
      </c>
      <c r="AS176" s="518" t="e">
        <f ca="1">+IF(AND(ISNUMBER(OFFSET('Sanitation Data'!$H$11,0,10*ROW('Sanitation Data'!H170))),'Data Summary'!DH176="Yes"),OFFSET('Sanitation Data'!$H$11,0,10*ROW('Sanitation Data'!H170)),NA())</f>
        <v>#N/A</v>
      </c>
      <c r="AT176" s="518" t="e">
        <f ca="1">+IF(AND(ISNUMBER(OFFSET('Sanitation Data'!$H$12,0,10*ROW('Sanitation Data'!H170))),'Data Summary'!DI176="Yes"),OFFSET('Sanitation Data'!$H$12,0,10*ROW('Sanitation Data'!H170)),NA())</f>
        <v>#N/A</v>
      </c>
      <c r="AU176" s="518" t="e">
        <f ca="1">+IF(AND(ISNUMBER(OFFSET('Sanitation Data'!$I$4,0,10*ROW('Sanitation Data'!I170))),'Data Summary'!DJ176="Yes"),100-OFFSET('Sanitation Data'!$I$4,0,10*ROW('Sanitation Data'!I170)),NA())</f>
        <v>#N/A</v>
      </c>
      <c r="AV176" s="518" t="e">
        <f ca="1">+IF(AND(ISNUMBER(OFFSET('Sanitation Data'!$I$6,0,10*ROW('Sanitation Data'!I170))),'Data Summary'!DK176="Yes"),OFFSET('Sanitation Data'!$I$6,0,10*ROW('Sanitation Data'!I170)),NA())</f>
        <v>#N/A</v>
      </c>
      <c r="AW176" s="518" t="e">
        <f ca="1">+IF(AND(ISNUMBER(OFFSET('Sanitation Data'!$I$10,0,10*ROW('Sanitation Data'!I170))),'Data Summary'!DL176="Yes"),OFFSET('Sanitation Data'!$I$10,0,10*ROW('Sanitation Data'!I170)),NA())</f>
        <v>#N/A</v>
      </c>
      <c r="AX176" s="518" t="e">
        <f ca="1">+IF(AND(ISNUMBER(OFFSET('Sanitation Data'!$I$11,0,10*ROW('Sanitation Data'!I170))),'Data Summary'!DM176="Yes"),OFFSET('Sanitation Data'!$I$11,0,10*ROW('Sanitation Data'!I170)),NA())</f>
        <v>#N/A</v>
      </c>
      <c r="AY176" s="518" t="e">
        <f ca="1">+IF(AND(ISNUMBER(OFFSET('Sanitation Data'!$I$12,0,10*ROW('Sanitation Data'!I170))),'Data Summary'!DN176="Yes"),OFFSET('Sanitation Data'!$I$12,0,10*ROW('Sanitation Data'!I170)),NA())</f>
        <v>#N/A</v>
      </c>
      <c r="AZ176" s="519" t="e">
        <f ca="1">+IF(AND(ISNUMBER(OFFSET('Hygiene Data'!$D$5,0,10*ROW('Hygiene Data'!D170))),'Data Summary'!DO176="Yes"),OFFSET('Hygiene Data'!$D$5,0,10*ROW('Hygiene Data'!D170)),NA())</f>
        <v>#N/A</v>
      </c>
      <c r="BA176" s="519" t="e">
        <f ca="1">+IF(AND(ISNUMBER(OFFSET('Hygiene Data'!$D$7,0,10*ROW('Hygiene Data'!D170))),'Data Summary'!DP176="Yes"),OFFSET('Hygiene Data'!$D$7,0,10*ROW('Hygiene Data'!D170)),NA())</f>
        <v>#N/A</v>
      </c>
      <c r="BB176" s="519" t="e">
        <f ca="1">+IF(AND(ISNUMBER(OFFSET('Hygiene Data'!$D$9,0,10*ROW('Hygiene Data'!D170))),'Data Summary'!DQ176="Yes"),OFFSET('Hygiene Data'!$D$9,0,10*ROW('Hygiene Data'!D170)),NA())</f>
        <v>#N/A</v>
      </c>
      <c r="BC176" s="519" t="e">
        <f ca="1">+IF(AND(ISNUMBER(OFFSET('Hygiene Data'!$E$5,0,10*ROW('Hygiene Data'!E170))),'Data Summary'!DR176="Yes"),OFFSET('Hygiene Data'!$E$5,0,10*ROW('Hygiene Data'!E170)),NA())</f>
        <v>#N/A</v>
      </c>
      <c r="BD176" s="519" t="e">
        <f ca="1">+IF(AND(ISNUMBER(OFFSET('Hygiene Data'!$E$7,0,10*ROW('Hygiene Data'!E170))),'Data Summary'!DS176="Yes"),OFFSET('Hygiene Data'!$E$7,0,10*ROW('Hygiene Data'!E170)),NA())</f>
        <v>#N/A</v>
      </c>
      <c r="BE176" s="519" t="e">
        <f ca="1">+IF(AND(ISNUMBER(OFFSET('Hygiene Data'!$E$9,0,10*ROW('Hygiene Data'!E170))),'Data Summary'!DT176="Yes"),OFFSET('Hygiene Data'!$E$9,0,10*ROW('Hygiene Data'!E170)),NA())</f>
        <v>#N/A</v>
      </c>
      <c r="BF176" s="519" t="e">
        <f ca="1">+IF(AND(ISNUMBER(OFFSET('Hygiene Data'!$F$5,0,10*ROW('Hygiene Data'!F170))),'Data Summary'!DU176="Yes"),OFFSET('Hygiene Data'!$F$5,0,10*ROW('Hygiene Data'!F170)),NA())</f>
        <v>#N/A</v>
      </c>
      <c r="BG176" s="519" t="e">
        <f ca="1">+IF(AND(ISNUMBER(OFFSET('Hygiene Data'!$F$7,0,10*ROW('Hygiene Data'!F170))),'Data Summary'!DV176="Yes"),OFFSET('Hygiene Data'!$F$7,0,10*ROW('Hygiene Data'!F170)),NA())</f>
        <v>#N/A</v>
      </c>
      <c r="BH176" s="519" t="e">
        <f ca="1">+IF(AND(ISNUMBER(OFFSET('Hygiene Data'!$F$9,0,10*ROW('Hygiene Data'!F170))),'Data Summary'!DW176="Yes"),OFFSET('Hygiene Data'!$F$9,0,10*ROW('Hygiene Data'!F170)),NA())</f>
        <v>#N/A</v>
      </c>
      <c r="BI176" s="519" t="e">
        <f ca="1">+IF(AND(ISNUMBER(OFFSET('Hygiene Data'!$G$5,0,10*ROW('Hygiene Data'!G170))),'Data Summary'!DX176="Yes"),OFFSET('Hygiene Data'!$G$5,0,10*ROW('Hygiene Data'!G170)),NA())</f>
        <v>#N/A</v>
      </c>
      <c r="BJ176" s="519" t="e">
        <f ca="1">+IF(AND(ISNUMBER(OFFSET('Hygiene Data'!$G$7,0,10*ROW('Hygiene Data'!G170))),'Data Summary'!DY176="Yes"),OFFSET('Hygiene Data'!$G$7,0,10*ROW('Hygiene Data'!G170)),NA())</f>
        <v>#N/A</v>
      </c>
      <c r="BK176" s="519" t="e">
        <f ca="1">+IF(AND(ISNUMBER(OFFSET('Hygiene Data'!$G$9,0,10*ROW('Hygiene Data'!G170))),'Data Summary'!DZ176="Yes"),OFFSET('Hygiene Data'!$G$9,0,10*ROW('Hygiene Data'!G170)),NA())</f>
        <v>#N/A</v>
      </c>
      <c r="BL176" s="519" t="e">
        <f ca="1">+IF(AND(ISNUMBER(OFFSET('Hygiene Data'!$H$5,0,10*ROW('Hygiene Data'!H170))),'Data Summary'!EA176="Yes"),OFFSET('Hygiene Data'!$H$5,0,10*ROW('Hygiene Data'!H170)),NA())</f>
        <v>#N/A</v>
      </c>
      <c r="BM176" s="519" t="e">
        <f ca="1">+IF(AND(ISNUMBER(OFFSET('Hygiene Data'!$H$7,0,10*ROW('Hygiene Data'!H170))),'Data Summary'!EB176="Yes"),OFFSET('Hygiene Data'!$H$7,0,10*ROW('Hygiene Data'!H170)),NA())</f>
        <v>#N/A</v>
      </c>
      <c r="BN176" s="519" t="e">
        <f ca="1">+IF(AND(ISNUMBER(OFFSET('Hygiene Data'!$H$9,0,10*ROW('Hygiene Data'!H170))),'Data Summary'!EC176="Yes"),OFFSET('Hygiene Data'!$H$9,0,10*ROW('Hygiene Data'!H170)),NA())</f>
        <v>#N/A</v>
      </c>
      <c r="BO176" s="519" t="e">
        <f ca="1">+IF(AND(ISNUMBER(OFFSET('Hygiene Data'!$I$5,0,10*ROW('Hygiene Data'!I170))),'Data Summary'!ED176="Yes"),OFFSET('Hygiene Data'!$I$5,0,10*ROW('Hygiene Data'!I170)),NA())</f>
        <v>#N/A</v>
      </c>
      <c r="BP176" s="519" t="e">
        <f ca="1">+IF(AND(ISNUMBER(OFFSET('Hygiene Data'!$I$7,0,10*ROW('Hygiene Data'!I170))),'Data Summary'!EE176="Yes"),OFFSET('Hygiene Data'!$I$7,0,10*ROW('Hygiene Data'!I170)),NA())</f>
        <v>#N/A</v>
      </c>
      <c r="BQ176" s="519" t="e">
        <f ca="1">+IF(AND(ISNUMBER(OFFSET('Hygiene Data'!$I$9,0,10*ROW('Hygiene Data'!I170))),'Data Summary'!EF176="Yes"),OFFSET('Hygiene Data'!$I$9,0,10*ROW('Hygiene Data'!I170)),NA())</f>
        <v>#N/A</v>
      </c>
    </row>
    <row r="177" spans="1:69" x14ac:dyDescent="0.25">
      <c r="A177" s="515" t="e">
        <f ca="1">+RIGHT('Data Summary'!A177,LEN('Data Summary'!A177)-9)</f>
        <v>#VALUE!</v>
      </c>
      <c r="B177" s="489" t="str">
        <f ca="1">+IF(ISTEXT('Data Summary'!B177),'Data Summary'!B177,"")</f>
        <v/>
      </c>
      <c r="C177" s="516" t="e">
        <f ca="1">+VALUE('Data Summary'!C177)</f>
        <v>#VALUE!</v>
      </c>
      <c r="D177" s="517" t="e">
        <f ca="1">+IF(AND(ISNUMBER(OFFSET('Water Data'!$D$4,0,10*ROW('Water Data'!D171))),'Data Summary'!BS177="Yes"),100-OFFSET('Water Data'!$D$4,0,10*ROW('Water Data'!D171)),NA())</f>
        <v>#N/A</v>
      </c>
      <c r="E177" s="517" t="e">
        <f ca="1">+IF(AND(ISNUMBER(OFFSET('Water Data'!$D$6,0,10*ROW('Water Data'!D171))),'Data Summary'!BT177="Yes"),OFFSET('Water Data'!$D$6,0,10*ROW('Water Data'!D171)),NA())</f>
        <v>#N/A</v>
      </c>
      <c r="F177" s="517" t="e">
        <f ca="1">+IF(AND(ISNUMBER(OFFSET('Water Data'!$D$9,0,10*ROW('Water Data'!D171))),'Data Summary'!BU177="Yes"),OFFSET('Water Data'!$D$9,0,10*ROW('Water Data'!D171)),NA())</f>
        <v>#N/A</v>
      </c>
      <c r="G177" s="517" t="e">
        <f ca="1">+IF(AND(ISNUMBER(OFFSET('Water Data'!$E$4,0,10*ROW('Water Data'!E171))),'Data Summary'!BV177="Yes"),100-OFFSET('Water Data'!$E$4,0,10*ROW('Water Data'!E171)),NA())</f>
        <v>#N/A</v>
      </c>
      <c r="H177" s="517" t="e">
        <f ca="1">+IF(AND(ISNUMBER(OFFSET('Water Data'!$E$6,0,10*ROW('Water Data'!E171))),'Data Summary'!BW177="Yes"),OFFSET('Water Data'!$E$6,0,10*ROW('Water Data'!E171)),NA())</f>
        <v>#N/A</v>
      </c>
      <c r="I177" s="517" t="e">
        <f ca="1">+IF(AND(ISNUMBER(OFFSET('Water Data'!$E$9,0,10*ROW('Water Data'!E171))),'Data Summary'!BX177="Yes"),OFFSET('Water Data'!$E$9,0,10*ROW('Water Data'!E171)),NA())</f>
        <v>#N/A</v>
      </c>
      <c r="J177" s="517" t="e">
        <f ca="1">+IF(AND(ISNUMBER(OFFSET('Water Data'!$F$4,0,10*ROW('Water Data'!F171))),'Data Summary'!BY177="Yes"),100-OFFSET('Water Data'!$F$4,0,10*ROW('Water Data'!F171)),NA())</f>
        <v>#N/A</v>
      </c>
      <c r="K177" s="517" t="e">
        <f ca="1">+IF(AND(ISNUMBER(OFFSET('Water Data'!$F$6,0,10*ROW('Water Data'!F171))),'Data Summary'!BZ177="Yes"),OFFSET('Water Data'!$F$6,0,10*ROW('Water Data'!F171)),NA())</f>
        <v>#N/A</v>
      </c>
      <c r="L177" s="517" t="e">
        <f ca="1">+IF(AND(ISNUMBER(OFFSET('Water Data'!$F$9,0,10*ROW('Water Data'!F171))),'Data Summary'!CA177="Yes"),OFFSET('Water Data'!$F$9,0,10*ROW('Water Data'!F171)),NA())</f>
        <v>#N/A</v>
      </c>
      <c r="M177" s="517" t="e">
        <f ca="1">+IF(AND(ISNUMBER(OFFSET('Water Data'!$G$4,0,10*ROW('Water Data'!G171))),'Data Summary'!CB177="Yes"),100-OFFSET('Water Data'!$G$4,0,10*ROW('Water Data'!G171)),NA())</f>
        <v>#N/A</v>
      </c>
      <c r="N177" s="517" t="e">
        <f ca="1">+IF(AND(ISNUMBER(OFFSET('Water Data'!$G$6,0,10*ROW('Water Data'!G171))),'Data Summary'!CC177="Yes"),OFFSET('Water Data'!$G$6,0,10*ROW('Water Data'!G171)),NA())</f>
        <v>#N/A</v>
      </c>
      <c r="O177" s="517" t="e">
        <f ca="1">+IF(AND(ISNUMBER(OFFSET('Water Data'!$G$9,0,10*ROW('Water Data'!G171))),'Data Summary'!CD177="Yes"),OFFSET('Water Data'!$G$9,0,10*ROW('Water Data'!G171)),NA())</f>
        <v>#N/A</v>
      </c>
      <c r="P177" s="517" t="e">
        <f ca="1">+IF(AND(ISNUMBER(OFFSET('Water Data'!$H$4,0,10*ROW('Water Data'!H171))),'Data Summary'!CE177="Yes"),100-OFFSET('Water Data'!$H$4,0,10*ROW('Water Data'!H171)),NA())</f>
        <v>#N/A</v>
      </c>
      <c r="Q177" s="517" t="e">
        <f ca="1">+IF(AND(ISNUMBER(OFFSET('Water Data'!$H$6,0,10*ROW('Water Data'!H171))),'Data Summary'!CF177="Yes"),OFFSET('Water Data'!$H$6,0,10*ROW('Water Data'!H171)),NA())</f>
        <v>#N/A</v>
      </c>
      <c r="R177" s="517" t="e">
        <f ca="1">+IF(AND(ISNUMBER(OFFSET('Water Data'!$H$9,0,10*ROW('Water Data'!H171))),'Data Summary'!CG177="Yes"),OFFSET('Water Data'!$H$9,0,10*ROW('Water Data'!H171)),NA())</f>
        <v>#N/A</v>
      </c>
      <c r="S177" s="517" t="e">
        <f ca="1">+IF(AND(ISNUMBER(OFFSET('Water Data'!$I$4,0,10*ROW('Water Data'!I171))),'Data Summary'!CH177="Yes"),100-OFFSET('Water Data'!$I$4,0,10*ROW('Water Data'!I171)),NA())</f>
        <v>#N/A</v>
      </c>
      <c r="T177" s="517" t="e">
        <f ca="1">+IF(AND(ISNUMBER(OFFSET('Water Data'!$I$6,0,10*ROW('Water Data'!I171))),'Data Summary'!CI177="Yes"),OFFSET('Water Data'!$I$6,0,10*ROW('Water Data'!I171)),NA())</f>
        <v>#N/A</v>
      </c>
      <c r="U177" s="517" t="e">
        <f ca="1">+IF(AND(ISNUMBER(OFFSET('Water Data'!$I$9,0,10*ROW('Water Data'!I171))),'Data Summary'!CJ177="Yes"),OFFSET('Water Data'!$I$9,0,10*ROW('Water Data'!I171)),NA())</f>
        <v>#N/A</v>
      </c>
      <c r="V177" s="518" t="e">
        <f ca="1">+IF(AND(ISNUMBER(OFFSET('Sanitation Data'!$D$4,0,10*ROW('Sanitation Data'!D171))),'Data Summary'!CK177="Yes"),100-OFFSET('Sanitation Data'!$D$4,0,10*ROW('Sanitation Data'!D171)),NA())</f>
        <v>#N/A</v>
      </c>
      <c r="W177" s="518" t="e">
        <f ca="1">+IF(AND(ISNUMBER(OFFSET('Sanitation Data'!$D$6,0,10*ROW('Sanitation Data'!D171))),'Data Summary'!CL177="Yes"),OFFSET('Sanitation Data'!$D$6,0,10*ROW('Sanitation Data'!D171)),NA())</f>
        <v>#N/A</v>
      </c>
      <c r="X177" s="518" t="e">
        <f ca="1">+IF(AND(ISNUMBER(OFFSET('Sanitation Data'!$D$10,0,10*ROW('Sanitation Data'!D171))),'Data Summary'!CM177="Yes"),OFFSET('Sanitation Data'!$D$10,0,10*ROW('Sanitation Data'!D171)),NA())</f>
        <v>#N/A</v>
      </c>
      <c r="Y177" s="518" t="e">
        <f ca="1">+IF(AND(ISNUMBER(OFFSET('Sanitation Data'!$D$11,0,10*ROW('Sanitation Data'!D171))),'Data Summary'!CN177="Yes"),OFFSET('Sanitation Data'!$D$11,0,10*ROW('Sanitation Data'!D171)),NA())</f>
        <v>#N/A</v>
      </c>
      <c r="Z177" s="518" t="e">
        <f ca="1">+IF(AND(ISNUMBER(OFFSET('Sanitation Data'!$D$12,0,10*ROW('Sanitation Data'!D171))),'Data Summary'!CO177="Yes"),OFFSET('Sanitation Data'!$D$12,0,10*ROW('Sanitation Data'!D171)),NA())</f>
        <v>#N/A</v>
      </c>
      <c r="AA177" s="518" t="e">
        <f ca="1">+IF(AND(ISNUMBER(OFFSET('Sanitation Data'!$E$4,0,10*ROW('Sanitation Data'!E171))),'Data Summary'!CP177="Yes"),100-OFFSET('Sanitation Data'!$E$4,0,10*ROW('Sanitation Data'!E171)),NA())</f>
        <v>#N/A</v>
      </c>
      <c r="AB177" s="518" t="e">
        <f ca="1">+IF(AND(ISNUMBER(OFFSET('Sanitation Data'!$E$6,0,10*ROW('Sanitation Data'!E171))),'Data Summary'!CQ177="Yes"),OFFSET('Sanitation Data'!$E$6,0,10*ROW('Sanitation Data'!E171)),NA())</f>
        <v>#N/A</v>
      </c>
      <c r="AC177" s="518" t="e">
        <f ca="1">+IF(AND(ISNUMBER(OFFSET('Sanitation Data'!$E$10,0,10*ROW('Sanitation Data'!E171))),'Data Summary'!CR177="Yes"),OFFSET('Sanitation Data'!$E$10,0,10*ROW('Sanitation Data'!E171)),NA())</f>
        <v>#N/A</v>
      </c>
      <c r="AD177" s="518" t="e">
        <f ca="1">+IF(AND(ISNUMBER(OFFSET('Sanitation Data'!$E$11,0,10*ROW('Sanitation Data'!E171))),'Data Summary'!CS177="Yes"),OFFSET('Sanitation Data'!$E$11,0,10*ROW('Sanitation Data'!E171)),NA())</f>
        <v>#N/A</v>
      </c>
      <c r="AE177" s="518" t="e">
        <f ca="1">+IF(AND(ISNUMBER(OFFSET('Sanitation Data'!$E$12,0,10*ROW('Sanitation Data'!E171))),'Data Summary'!CT177="Yes"),OFFSET('Sanitation Data'!$E$12,0,10*ROW('Sanitation Data'!E171)),NA())</f>
        <v>#N/A</v>
      </c>
      <c r="AF177" s="518" t="e">
        <f ca="1">+IF(AND(ISNUMBER(OFFSET('Sanitation Data'!$F$4,0,10*ROW('Sanitation Data'!F171))),'Data Summary'!CU177="Yes"),100-OFFSET('Sanitation Data'!$F$4,0,10*ROW('Sanitation Data'!F171)),NA())</f>
        <v>#N/A</v>
      </c>
      <c r="AG177" s="518" t="e">
        <f ca="1">+IF(AND(ISNUMBER(OFFSET('Sanitation Data'!$F$6,0,10*ROW('Sanitation Data'!F171))),'Data Summary'!CV177="Yes"),OFFSET('Sanitation Data'!$F$6,0,10*ROW('Sanitation Data'!F171)),NA())</f>
        <v>#N/A</v>
      </c>
      <c r="AH177" s="518" t="e">
        <f ca="1">+IF(AND(ISNUMBER(OFFSET('Sanitation Data'!$F$10,0,10*ROW('Sanitation Data'!F171))),'Data Summary'!CW177="Yes"),OFFSET('Sanitation Data'!$F$10,0,10*ROW('Sanitation Data'!F171)),NA())</f>
        <v>#N/A</v>
      </c>
      <c r="AI177" s="518" t="e">
        <f ca="1">+IF(AND(ISNUMBER(OFFSET('Sanitation Data'!$F$11,0,10*ROW('Sanitation Data'!F171))),'Data Summary'!CX177="Yes"),OFFSET('Sanitation Data'!$F$11,0,10*ROW('Sanitation Data'!F171)),NA())</f>
        <v>#N/A</v>
      </c>
      <c r="AJ177" s="518" t="e">
        <f ca="1">+IF(AND(ISNUMBER(OFFSET('Sanitation Data'!$F$12,0,10*ROW('Sanitation Data'!F171))),'Data Summary'!CY177="Yes"),OFFSET('Sanitation Data'!$F$12,0,10*ROW('Sanitation Data'!F171)),NA())</f>
        <v>#N/A</v>
      </c>
      <c r="AK177" s="518" t="e">
        <f ca="1">+IF(AND(ISNUMBER(OFFSET('Sanitation Data'!$G$4,0,10*ROW('Sanitation Data'!G171))),'Data Summary'!CZ177="Yes"),100-OFFSET('Sanitation Data'!$G$4,0,10*ROW('Sanitation Data'!G171)),NA())</f>
        <v>#N/A</v>
      </c>
      <c r="AL177" s="518" t="e">
        <f ca="1">+IF(AND(ISNUMBER(OFFSET('Sanitation Data'!$G$6,0,10*ROW('Sanitation Data'!G171))),'Data Summary'!DA177="Yes"),OFFSET('Sanitation Data'!$G$6,0,10*ROW('Sanitation Data'!G171)),NA())</f>
        <v>#N/A</v>
      </c>
      <c r="AM177" s="518" t="e">
        <f ca="1">+IF(AND(ISNUMBER(OFFSET('Sanitation Data'!$G$10,0,10*ROW('Sanitation Data'!G171))),'Data Summary'!DB177="Yes"),OFFSET('Sanitation Data'!$G$10,0,10*ROW('Sanitation Data'!G171)),NA())</f>
        <v>#N/A</v>
      </c>
      <c r="AN177" s="518" t="e">
        <f ca="1">+IF(AND(ISNUMBER(OFFSET('Sanitation Data'!$G$11,0,10*ROW('Sanitation Data'!G171))),'Data Summary'!DC177="Yes"),OFFSET('Sanitation Data'!$G$11,0,10*ROW('Sanitation Data'!G171)),NA())</f>
        <v>#N/A</v>
      </c>
      <c r="AO177" s="518" t="e">
        <f ca="1">+IF(AND(ISNUMBER(OFFSET('Sanitation Data'!$G$12,0,10*ROW('Sanitation Data'!G171))),'Data Summary'!DD177="Yes"),OFFSET('Sanitation Data'!$G$12,0,10*ROW('Sanitation Data'!G171)),NA())</f>
        <v>#N/A</v>
      </c>
      <c r="AP177" s="518" t="e">
        <f ca="1">+IF(AND(ISNUMBER(OFFSET('Sanitation Data'!$H$4,0,10*ROW('Sanitation Data'!H171))),'Data Summary'!DE177="Yes"),100-OFFSET('Sanitation Data'!$H$4,0,10*ROW('Sanitation Data'!H171)),NA())</f>
        <v>#N/A</v>
      </c>
      <c r="AQ177" s="518" t="e">
        <f ca="1">+IF(AND(ISNUMBER(OFFSET('Sanitation Data'!$H$6,0,10*ROW('Sanitation Data'!H171))),'Data Summary'!DF177="Yes"),OFFSET('Sanitation Data'!$H$6,0,10*ROW('Sanitation Data'!H171)),NA())</f>
        <v>#N/A</v>
      </c>
      <c r="AR177" s="518" t="e">
        <f ca="1">+IF(AND(ISNUMBER(OFFSET('Sanitation Data'!$H$10,0,10*ROW('Sanitation Data'!H171))),'Data Summary'!DG177="Yes"),OFFSET('Sanitation Data'!$H$10,0,10*ROW('Sanitation Data'!H171)),NA())</f>
        <v>#N/A</v>
      </c>
      <c r="AS177" s="518" t="e">
        <f ca="1">+IF(AND(ISNUMBER(OFFSET('Sanitation Data'!$H$11,0,10*ROW('Sanitation Data'!H171))),'Data Summary'!DH177="Yes"),OFFSET('Sanitation Data'!$H$11,0,10*ROW('Sanitation Data'!H171)),NA())</f>
        <v>#N/A</v>
      </c>
      <c r="AT177" s="518" t="e">
        <f ca="1">+IF(AND(ISNUMBER(OFFSET('Sanitation Data'!$H$12,0,10*ROW('Sanitation Data'!H171))),'Data Summary'!DI177="Yes"),OFFSET('Sanitation Data'!$H$12,0,10*ROW('Sanitation Data'!H171)),NA())</f>
        <v>#N/A</v>
      </c>
      <c r="AU177" s="518" t="e">
        <f ca="1">+IF(AND(ISNUMBER(OFFSET('Sanitation Data'!$I$4,0,10*ROW('Sanitation Data'!I171))),'Data Summary'!DJ177="Yes"),100-OFFSET('Sanitation Data'!$I$4,0,10*ROW('Sanitation Data'!I171)),NA())</f>
        <v>#N/A</v>
      </c>
      <c r="AV177" s="518" t="e">
        <f ca="1">+IF(AND(ISNUMBER(OFFSET('Sanitation Data'!$I$6,0,10*ROW('Sanitation Data'!I171))),'Data Summary'!DK177="Yes"),OFFSET('Sanitation Data'!$I$6,0,10*ROW('Sanitation Data'!I171)),NA())</f>
        <v>#N/A</v>
      </c>
      <c r="AW177" s="518" t="e">
        <f ca="1">+IF(AND(ISNUMBER(OFFSET('Sanitation Data'!$I$10,0,10*ROW('Sanitation Data'!I171))),'Data Summary'!DL177="Yes"),OFFSET('Sanitation Data'!$I$10,0,10*ROW('Sanitation Data'!I171)),NA())</f>
        <v>#N/A</v>
      </c>
      <c r="AX177" s="518" t="e">
        <f ca="1">+IF(AND(ISNUMBER(OFFSET('Sanitation Data'!$I$11,0,10*ROW('Sanitation Data'!I171))),'Data Summary'!DM177="Yes"),OFFSET('Sanitation Data'!$I$11,0,10*ROW('Sanitation Data'!I171)),NA())</f>
        <v>#N/A</v>
      </c>
      <c r="AY177" s="518" t="e">
        <f ca="1">+IF(AND(ISNUMBER(OFFSET('Sanitation Data'!$I$12,0,10*ROW('Sanitation Data'!I171))),'Data Summary'!DN177="Yes"),OFFSET('Sanitation Data'!$I$12,0,10*ROW('Sanitation Data'!I171)),NA())</f>
        <v>#N/A</v>
      </c>
      <c r="AZ177" s="519" t="e">
        <f ca="1">+IF(AND(ISNUMBER(OFFSET('Hygiene Data'!$D$5,0,10*ROW('Hygiene Data'!D171))),'Data Summary'!DO177="Yes"),OFFSET('Hygiene Data'!$D$5,0,10*ROW('Hygiene Data'!D171)),NA())</f>
        <v>#N/A</v>
      </c>
      <c r="BA177" s="519" t="e">
        <f ca="1">+IF(AND(ISNUMBER(OFFSET('Hygiene Data'!$D$7,0,10*ROW('Hygiene Data'!D171))),'Data Summary'!DP177="Yes"),OFFSET('Hygiene Data'!$D$7,0,10*ROW('Hygiene Data'!D171)),NA())</f>
        <v>#N/A</v>
      </c>
      <c r="BB177" s="519" t="e">
        <f ca="1">+IF(AND(ISNUMBER(OFFSET('Hygiene Data'!$D$9,0,10*ROW('Hygiene Data'!D171))),'Data Summary'!DQ177="Yes"),OFFSET('Hygiene Data'!$D$9,0,10*ROW('Hygiene Data'!D171)),NA())</f>
        <v>#N/A</v>
      </c>
      <c r="BC177" s="519" t="e">
        <f ca="1">+IF(AND(ISNUMBER(OFFSET('Hygiene Data'!$E$5,0,10*ROW('Hygiene Data'!E171))),'Data Summary'!DR177="Yes"),OFFSET('Hygiene Data'!$E$5,0,10*ROW('Hygiene Data'!E171)),NA())</f>
        <v>#N/A</v>
      </c>
      <c r="BD177" s="519" t="e">
        <f ca="1">+IF(AND(ISNUMBER(OFFSET('Hygiene Data'!$E$7,0,10*ROW('Hygiene Data'!E171))),'Data Summary'!DS177="Yes"),OFFSET('Hygiene Data'!$E$7,0,10*ROW('Hygiene Data'!E171)),NA())</f>
        <v>#N/A</v>
      </c>
      <c r="BE177" s="519" t="e">
        <f ca="1">+IF(AND(ISNUMBER(OFFSET('Hygiene Data'!$E$9,0,10*ROW('Hygiene Data'!E171))),'Data Summary'!DT177="Yes"),OFFSET('Hygiene Data'!$E$9,0,10*ROW('Hygiene Data'!E171)),NA())</f>
        <v>#N/A</v>
      </c>
      <c r="BF177" s="519" t="e">
        <f ca="1">+IF(AND(ISNUMBER(OFFSET('Hygiene Data'!$F$5,0,10*ROW('Hygiene Data'!F171))),'Data Summary'!DU177="Yes"),OFFSET('Hygiene Data'!$F$5,0,10*ROW('Hygiene Data'!F171)),NA())</f>
        <v>#N/A</v>
      </c>
      <c r="BG177" s="519" t="e">
        <f ca="1">+IF(AND(ISNUMBER(OFFSET('Hygiene Data'!$F$7,0,10*ROW('Hygiene Data'!F171))),'Data Summary'!DV177="Yes"),OFFSET('Hygiene Data'!$F$7,0,10*ROW('Hygiene Data'!F171)),NA())</f>
        <v>#N/A</v>
      </c>
      <c r="BH177" s="519" t="e">
        <f ca="1">+IF(AND(ISNUMBER(OFFSET('Hygiene Data'!$F$9,0,10*ROW('Hygiene Data'!F171))),'Data Summary'!DW177="Yes"),OFFSET('Hygiene Data'!$F$9,0,10*ROW('Hygiene Data'!F171)),NA())</f>
        <v>#N/A</v>
      </c>
      <c r="BI177" s="519" t="e">
        <f ca="1">+IF(AND(ISNUMBER(OFFSET('Hygiene Data'!$G$5,0,10*ROW('Hygiene Data'!G171))),'Data Summary'!DX177="Yes"),OFFSET('Hygiene Data'!$G$5,0,10*ROW('Hygiene Data'!G171)),NA())</f>
        <v>#N/A</v>
      </c>
      <c r="BJ177" s="519" t="e">
        <f ca="1">+IF(AND(ISNUMBER(OFFSET('Hygiene Data'!$G$7,0,10*ROW('Hygiene Data'!G171))),'Data Summary'!DY177="Yes"),OFFSET('Hygiene Data'!$G$7,0,10*ROW('Hygiene Data'!G171)),NA())</f>
        <v>#N/A</v>
      </c>
      <c r="BK177" s="519" t="e">
        <f ca="1">+IF(AND(ISNUMBER(OFFSET('Hygiene Data'!$G$9,0,10*ROW('Hygiene Data'!G171))),'Data Summary'!DZ177="Yes"),OFFSET('Hygiene Data'!$G$9,0,10*ROW('Hygiene Data'!G171)),NA())</f>
        <v>#N/A</v>
      </c>
      <c r="BL177" s="519" t="e">
        <f ca="1">+IF(AND(ISNUMBER(OFFSET('Hygiene Data'!$H$5,0,10*ROW('Hygiene Data'!H171))),'Data Summary'!EA177="Yes"),OFFSET('Hygiene Data'!$H$5,0,10*ROW('Hygiene Data'!H171)),NA())</f>
        <v>#N/A</v>
      </c>
      <c r="BM177" s="519" t="e">
        <f ca="1">+IF(AND(ISNUMBER(OFFSET('Hygiene Data'!$H$7,0,10*ROW('Hygiene Data'!H171))),'Data Summary'!EB177="Yes"),OFFSET('Hygiene Data'!$H$7,0,10*ROW('Hygiene Data'!H171)),NA())</f>
        <v>#N/A</v>
      </c>
      <c r="BN177" s="519" t="e">
        <f ca="1">+IF(AND(ISNUMBER(OFFSET('Hygiene Data'!$H$9,0,10*ROW('Hygiene Data'!H171))),'Data Summary'!EC177="Yes"),OFFSET('Hygiene Data'!$H$9,0,10*ROW('Hygiene Data'!H171)),NA())</f>
        <v>#N/A</v>
      </c>
      <c r="BO177" s="519" t="e">
        <f ca="1">+IF(AND(ISNUMBER(OFFSET('Hygiene Data'!$I$5,0,10*ROW('Hygiene Data'!I171))),'Data Summary'!ED177="Yes"),OFFSET('Hygiene Data'!$I$5,0,10*ROW('Hygiene Data'!I171)),NA())</f>
        <v>#N/A</v>
      </c>
      <c r="BP177" s="519" t="e">
        <f ca="1">+IF(AND(ISNUMBER(OFFSET('Hygiene Data'!$I$7,0,10*ROW('Hygiene Data'!I171))),'Data Summary'!EE177="Yes"),OFFSET('Hygiene Data'!$I$7,0,10*ROW('Hygiene Data'!I171)),NA())</f>
        <v>#N/A</v>
      </c>
      <c r="BQ177" s="519" t="e">
        <f ca="1">+IF(AND(ISNUMBER(OFFSET('Hygiene Data'!$I$9,0,10*ROW('Hygiene Data'!I171))),'Data Summary'!EF177="Yes"),OFFSET('Hygiene Data'!$I$9,0,10*ROW('Hygiene Data'!I171)),NA())</f>
        <v>#N/A</v>
      </c>
    </row>
    <row r="178" spans="1:69" x14ac:dyDescent="0.25">
      <c r="A178" s="515" t="e">
        <f ca="1">+RIGHT('Data Summary'!A178,LEN('Data Summary'!A178)-9)</f>
        <v>#VALUE!</v>
      </c>
      <c r="B178" s="489" t="str">
        <f ca="1">+IF(ISTEXT('Data Summary'!B178),'Data Summary'!B178,"")</f>
        <v/>
      </c>
      <c r="C178" s="516" t="e">
        <f ca="1">+VALUE('Data Summary'!C178)</f>
        <v>#VALUE!</v>
      </c>
      <c r="D178" s="517" t="e">
        <f ca="1">+IF(AND(ISNUMBER(OFFSET('Water Data'!$D$4,0,10*ROW('Water Data'!D172))),'Data Summary'!BS178="Yes"),100-OFFSET('Water Data'!$D$4,0,10*ROW('Water Data'!D172)),NA())</f>
        <v>#N/A</v>
      </c>
      <c r="E178" s="517" t="e">
        <f ca="1">+IF(AND(ISNUMBER(OFFSET('Water Data'!$D$6,0,10*ROW('Water Data'!D172))),'Data Summary'!BT178="Yes"),OFFSET('Water Data'!$D$6,0,10*ROW('Water Data'!D172)),NA())</f>
        <v>#N/A</v>
      </c>
      <c r="F178" s="517" t="e">
        <f ca="1">+IF(AND(ISNUMBER(OFFSET('Water Data'!$D$9,0,10*ROW('Water Data'!D172))),'Data Summary'!BU178="Yes"),OFFSET('Water Data'!$D$9,0,10*ROW('Water Data'!D172)),NA())</f>
        <v>#N/A</v>
      </c>
      <c r="G178" s="517" t="e">
        <f ca="1">+IF(AND(ISNUMBER(OFFSET('Water Data'!$E$4,0,10*ROW('Water Data'!E172))),'Data Summary'!BV178="Yes"),100-OFFSET('Water Data'!$E$4,0,10*ROW('Water Data'!E172)),NA())</f>
        <v>#N/A</v>
      </c>
      <c r="H178" s="517" t="e">
        <f ca="1">+IF(AND(ISNUMBER(OFFSET('Water Data'!$E$6,0,10*ROW('Water Data'!E172))),'Data Summary'!BW178="Yes"),OFFSET('Water Data'!$E$6,0,10*ROW('Water Data'!E172)),NA())</f>
        <v>#N/A</v>
      </c>
      <c r="I178" s="517" t="e">
        <f ca="1">+IF(AND(ISNUMBER(OFFSET('Water Data'!$E$9,0,10*ROW('Water Data'!E172))),'Data Summary'!BX178="Yes"),OFFSET('Water Data'!$E$9,0,10*ROW('Water Data'!E172)),NA())</f>
        <v>#N/A</v>
      </c>
      <c r="J178" s="517" t="e">
        <f ca="1">+IF(AND(ISNUMBER(OFFSET('Water Data'!$F$4,0,10*ROW('Water Data'!F172))),'Data Summary'!BY178="Yes"),100-OFFSET('Water Data'!$F$4,0,10*ROW('Water Data'!F172)),NA())</f>
        <v>#N/A</v>
      </c>
      <c r="K178" s="517" t="e">
        <f ca="1">+IF(AND(ISNUMBER(OFFSET('Water Data'!$F$6,0,10*ROW('Water Data'!F172))),'Data Summary'!BZ178="Yes"),OFFSET('Water Data'!$F$6,0,10*ROW('Water Data'!F172)),NA())</f>
        <v>#N/A</v>
      </c>
      <c r="L178" s="517" t="e">
        <f ca="1">+IF(AND(ISNUMBER(OFFSET('Water Data'!$F$9,0,10*ROW('Water Data'!F172))),'Data Summary'!CA178="Yes"),OFFSET('Water Data'!$F$9,0,10*ROW('Water Data'!F172)),NA())</f>
        <v>#N/A</v>
      </c>
      <c r="M178" s="517" t="e">
        <f ca="1">+IF(AND(ISNUMBER(OFFSET('Water Data'!$G$4,0,10*ROW('Water Data'!G172))),'Data Summary'!CB178="Yes"),100-OFFSET('Water Data'!$G$4,0,10*ROW('Water Data'!G172)),NA())</f>
        <v>#N/A</v>
      </c>
      <c r="N178" s="517" t="e">
        <f ca="1">+IF(AND(ISNUMBER(OFFSET('Water Data'!$G$6,0,10*ROW('Water Data'!G172))),'Data Summary'!CC178="Yes"),OFFSET('Water Data'!$G$6,0,10*ROW('Water Data'!G172)),NA())</f>
        <v>#N/A</v>
      </c>
      <c r="O178" s="517" t="e">
        <f ca="1">+IF(AND(ISNUMBER(OFFSET('Water Data'!$G$9,0,10*ROW('Water Data'!G172))),'Data Summary'!CD178="Yes"),OFFSET('Water Data'!$G$9,0,10*ROW('Water Data'!G172)),NA())</f>
        <v>#N/A</v>
      </c>
      <c r="P178" s="517" t="e">
        <f ca="1">+IF(AND(ISNUMBER(OFFSET('Water Data'!$H$4,0,10*ROW('Water Data'!H172))),'Data Summary'!CE178="Yes"),100-OFFSET('Water Data'!$H$4,0,10*ROW('Water Data'!H172)),NA())</f>
        <v>#N/A</v>
      </c>
      <c r="Q178" s="517" t="e">
        <f ca="1">+IF(AND(ISNUMBER(OFFSET('Water Data'!$H$6,0,10*ROW('Water Data'!H172))),'Data Summary'!CF178="Yes"),OFFSET('Water Data'!$H$6,0,10*ROW('Water Data'!H172)),NA())</f>
        <v>#N/A</v>
      </c>
      <c r="R178" s="517" t="e">
        <f ca="1">+IF(AND(ISNUMBER(OFFSET('Water Data'!$H$9,0,10*ROW('Water Data'!H172))),'Data Summary'!CG178="Yes"),OFFSET('Water Data'!$H$9,0,10*ROW('Water Data'!H172)),NA())</f>
        <v>#N/A</v>
      </c>
      <c r="S178" s="517" t="e">
        <f ca="1">+IF(AND(ISNUMBER(OFFSET('Water Data'!$I$4,0,10*ROW('Water Data'!I172))),'Data Summary'!CH178="Yes"),100-OFFSET('Water Data'!$I$4,0,10*ROW('Water Data'!I172)),NA())</f>
        <v>#N/A</v>
      </c>
      <c r="T178" s="517" t="e">
        <f ca="1">+IF(AND(ISNUMBER(OFFSET('Water Data'!$I$6,0,10*ROW('Water Data'!I172))),'Data Summary'!CI178="Yes"),OFFSET('Water Data'!$I$6,0,10*ROW('Water Data'!I172)),NA())</f>
        <v>#N/A</v>
      </c>
      <c r="U178" s="517" t="e">
        <f ca="1">+IF(AND(ISNUMBER(OFFSET('Water Data'!$I$9,0,10*ROW('Water Data'!I172))),'Data Summary'!CJ178="Yes"),OFFSET('Water Data'!$I$9,0,10*ROW('Water Data'!I172)),NA())</f>
        <v>#N/A</v>
      </c>
      <c r="V178" s="518" t="e">
        <f ca="1">+IF(AND(ISNUMBER(OFFSET('Sanitation Data'!$D$4,0,10*ROW('Sanitation Data'!D172))),'Data Summary'!CK178="Yes"),100-OFFSET('Sanitation Data'!$D$4,0,10*ROW('Sanitation Data'!D172)),NA())</f>
        <v>#N/A</v>
      </c>
      <c r="W178" s="518" t="e">
        <f ca="1">+IF(AND(ISNUMBER(OFFSET('Sanitation Data'!$D$6,0,10*ROW('Sanitation Data'!D172))),'Data Summary'!CL178="Yes"),OFFSET('Sanitation Data'!$D$6,0,10*ROW('Sanitation Data'!D172)),NA())</f>
        <v>#N/A</v>
      </c>
      <c r="X178" s="518" t="e">
        <f ca="1">+IF(AND(ISNUMBER(OFFSET('Sanitation Data'!$D$10,0,10*ROW('Sanitation Data'!D172))),'Data Summary'!CM178="Yes"),OFFSET('Sanitation Data'!$D$10,0,10*ROW('Sanitation Data'!D172)),NA())</f>
        <v>#N/A</v>
      </c>
      <c r="Y178" s="518" t="e">
        <f ca="1">+IF(AND(ISNUMBER(OFFSET('Sanitation Data'!$D$11,0,10*ROW('Sanitation Data'!D172))),'Data Summary'!CN178="Yes"),OFFSET('Sanitation Data'!$D$11,0,10*ROW('Sanitation Data'!D172)),NA())</f>
        <v>#N/A</v>
      </c>
      <c r="Z178" s="518" t="e">
        <f ca="1">+IF(AND(ISNUMBER(OFFSET('Sanitation Data'!$D$12,0,10*ROW('Sanitation Data'!D172))),'Data Summary'!CO178="Yes"),OFFSET('Sanitation Data'!$D$12,0,10*ROW('Sanitation Data'!D172)),NA())</f>
        <v>#N/A</v>
      </c>
      <c r="AA178" s="518" t="e">
        <f ca="1">+IF(AND(ISNUMBER(OFFSET('Sanitation Data'!$E$4,0,10*ROW('Sanitation Data'!E172))),'Data Summary'!CP178="Yes"),100-OFFSET('Sanitation Data'!$E$4,0,10*ROW('Sanitation Data'!E172)),NA())</f>
        <v>#N/A</v>
      </c>
      <c r="AB178" s="518" t="e">
        <f ca="1">+IF(AND(ISNUMBER(OFFSET('Sanitation Data'!$E$6,0,10*ROW('Sanitation Data'!E172))),'Data Summary'!CQ178="Yes"),OFFSET('Sanitation Data'!$E$6,0,10*ROW('Sanitation Data'!E172)),NA())</f>
        <v>#N/A</v>
      </c>
      <c r="AC178" s="518" t="e">
        <f ca="1">+IF(AND(ISNUMBER(OFFSET('Sanitation Data'!$E$10,0,10*ROW('Sanitation Data'!E172))),'Data Summary'!CR178="Yes"),OFFSET('Sanitation Data'!$E$10,0,10*ROW('Sanitation Data'!E172)),NA())</f>
        <v>#N/A</v>
      </c>
      <c r="AD178" s="518" t="e">
        <f ca="1">+IF(AND(ISNUMBER(OFFSET('Sanitation Data'!$E$11,0,10*ROW('Sanitation Data'!E172))),'Data Summary'!CS178="Yes"),OFFSET('Sanitation Data'!$E$11,0,10*ROW('Sanitation Data'!E172)),NA())</f>
        <v>#N/A</v>
      </c>
      <c r="AE178" s="518" t="e">
        <f ca="1">+IF(AND(ISNUMBER(OFFSET('Sanitation Data'!$E$12,0,10*ROW('Sanitation Data'!E172))),'Data Summary'!CT178="Yes"),OFFSET('Sanitation Data'!$E$12,0,10*ROW('Sanitation Data'!E172)),NA())</f>
        <v>#N/A</v>
      </c>
      <c r="AF178" s="518" t="e">
        <f ca="1">+IF(AND(ISNUMBER(OFFSET('Sanitation Data'!$F$4,0,10*ROW('Sanitation Data'!F172))),'Data Summary'!CU178="Yes"),100-OFFSET('Sanitation Data'!$F$4,0,10*ROW('Sanitation Data'!F172)),NA())</f>
        <v>#N/A</v>
      </c>
      <c r="AG178" s="518" t="e">
        <f ca="1">+IF(AND(ISNUMBER(OFFSET('Sanitation Data'!$F$6,0,10*ROW('Sanitation Data'!F172))),'Data Summary'!CV178="Yes"),OFFSET('Sanitation Data'!$F$6,0,10*ROW('Sanitation Data'!F172)),NA())</f>
        <v>#N/A</v>
      </c>
      <c r="AH178" s="518" t="e">
        <f ca="1">+IF(AND(ISNUMBER(OFFSET('Sanitation Data'!$F$10,0,10*ROW('Sanitation Data'!F172))),'Data Summary'!CW178="Yes"),OFFSET('Sanitation Data'!$F$10,0,10*ROW('Sanitation Data'!F172)),NA())</f>
        <v>#N/A</v>
      </c>
      <c r="AI178" s="518" t="e">
        <f ca="1">+IF(AND(ISNUMBER(OFFSET('Sanitation Data'!$F$11,0,10*ROW('Sanitation Data'!F172))),'Data Summary'!CX178="Yes"),OFFSET('Sanitation Data'!$F$11,0,10*ROW('Sanitation Data'!F172)),NA())</f>
        <v>#N/A</v>
      </c>
      <c r="AJ178" s="518" t="e">
        <f ca="1">+IF(AND(ISNUMBER(OFFSET('Sanitation Data'!$F$12,0,10*ROW('Sanitation Data'!F172))),'Data Summary'!CY178="Yes"),OFFSET('Sanitation Data'!$F$12,0,10*ROW('Sanitation Data'!F172)),NA())</f>
        <v>#N/A</v>
      </c>
      <c r="AK178" s="518" t="e">
        <f ca="1">+IF(AND(ISNUMBER(OFFSET('Sanitation Data'!$G$4,0,10*ROW('Sanitation Data'!G172))),'Data Summary'!CZ178="Yes"),100-OFFSET('Sanitation Data'!$G$4,0,10*ROW('Sanitation Data'!G172)),NA())</f>
        <v>#N/A</v>
      </c>
      <c r="AL178" s="518" t="e">
        <f ca="1">+IF(AND(ISNUMBER(OFFSET('Sanitation Data'!$G$6,0,10*ROW('Sanitation Data'!G172))),'Data Summary'!DA178="Yes"),OFFSET('Sanitation Data'!$G$6,0,10*ROW('Sanitation Data'!G172)),NA())</f>
        <v>#N/A</v>
      </c>
      <c r="AM178" s="518" t="e">
        <f ca="1">+IF(AND(ISNUMBER(OFFSET('Sanitation Data'!$G$10,0,10*ROW('Sanitation Data'!G172))),'Data Summary'!DB178="Yes"),OFFSET('Sanitation Data'!$G$10,0,10*ROW('Sanitation Data'!G172)),NA())</f>
        <v>#N/A</v>
      </c>
      <c r="AN178" s="518" t="e">
        <f ca="1">+IF(AND(ISNUMBER(OFFSET('Sanitation Data'!$G$11,0,10*ROW('Sanitation Data'!G172))),'Data Summary'!DC178="Yes"),OFFSET('Sanitation Data'!$G$11,0,10*ROW('Sanitation Data'!G172)),NA())</f>
        <v>#N/A</v>
      </c>
      <c r="AO178" s="518" t="e">
        <f ca="1">+IF(AND(ISNUMBER(OFFSET('Sanitation Data'!$G$12,0,10*ROW('Sanitation Data'!G172))),'Data Summary'!DD178="Yes"),OFFSET('Sanitation Data'!$G$12,0,10*ROW('Sanitation Data'!G172)),NA())</f>
        <v>#N/A</v>
      </c>
      <c r="AP178" s="518" t="e">
        <f ca="1">+IF(AND(ISNUMBER(OFFSET('Sanitation Data'!$H$4,0,10*ROW('Sanitation Data'!H172))),'Data Summary'!DE178="Yes"),100-OFFSET('Sanitation Data'!$H$4,0,10*ROW('Sanitation Data'!H172)),NA())</f>
        <v>#N/A</v>
      </c>
      <c r="AQ178" s="518" t="e">
        <f ca="1">+IF(AND(ISNUMBER(OFFSET('Sanitation Data'!$H$6,0,10*ROW('Sanitation Data'!H172))),'Data Summary'!DF178="Yes"),OFFSET('Sanitation Data'!$H$6,0,10*ROW('Sanitation Data'!H172)),NA())</f>
        <v>#N/A</v>
      </c>
      <c r="AR178" s="518" t="e">
        <f ca="1">+IF(AND(ISNUMBER(OFFSET('Sanitation Data'!$H$10,0,10*ROW('Sanitation Data'!H172))),'Data Summary'!DG178="Yes"),OFFSET('Sanitation Data'!$H$10,0,10*ROW('Sanitation Data'!H172)),NA())</f>
        <v>#N/A</v>
      </c>
      <c r="AS178" s="518" t="e">
        <f ca="1">+IF(AND(ISNUMBER(OFFSET('Sanitation Data'!$H$11,0,10*ROW('Sanitation Data'!H172))),'Data Summary'!DH178="Yes"),OFFSET('Sanitation Data'!$H$11,0,10*ROW('Sanitation Data'!H172)),NA())</f>
        <v>#N/A</v>
      </c>
      <c r="AT178" s="518" t="e">
        <f ca="1">+IF(AND(ISNUMBER(OFFSET('Sanitation Data'!$H$12,0,10*ROW('Sanitation Data'!H172))),'Data Summary'!DI178="Yes"),OFFSET('Sanitation Data'!$H$12,0,10*ROW('Sanitation Data'!H172)),NA())</f>
        <v>#N/A</v>
      </c>
      <c r="AU178" s="518" t="e">
        <f ca="1">+IF(AND(ISNUMBER(OFFSET('Sanitation Data'!$I$4,0,10*ROW('Sanitation Data'!I172))),'Data Summary'!DJ178="Yes"),100-OFFSET('Sanitation Data'!$I$4,0,10*ROW('Sanitation Data'!I172)),NA())</f>
        <v>#N/A</v>
      </c>
      <c r="AV178" s="518" t="e">
        <f ca="1">+IF(AND(ISNUMBER(OFFSET('Sanitation Data'!$I$6,0,10*ROW('Sanitation Data'!I172))),'Data Summary'!DK178="Yes"),OFFSET('Sanitation Data'!$I$6,0,10*ROW('Sanitation Data'!I172)),NA())</f>
        <v>#N/A</v>
      </c>
      <c r="AW178" s="518" t="e">
        <f ca="1">+IF(AND(ISNUMBER(OFFSET('Sanitation Data'!$I$10,0,10*ROW('Sanitation Data'!I172))),'Data Summary'!DL178="Yes"),OFFSET('Sanitation Data'!$I$10,0,10*ROW('Sanitation Data'!I172)),NA())</f>
        <v>#N/A</v>
      </c>
      <c r="AX178" s="518" t="e">
        <f ca="1">+IF(AND(ISNUMBER(OFFSET('Sanitation Data'!$I$11,0,10*ROW('Sanitation Data'!I172))),'Data Summary'!DM178="Yes"),OFFSET('Sanitation Data'!$I$11,0,10*ROW('Sanitation Data'!I172)),NA())</f>
        <v>#N/A</v>
      </c>
      <c r="AY178" s="518" t="e">
        <f ca="1">+IF(AND(ISNUMBER(OFFSET('Sanitation Data'!$I$12,0,10*ROW('Sanitation Data'!I172))),'Data Summary'!DN178="Yes"),OFFSET('Sanitation Data'!$I$12,0,10*ROW('Sanitation Data'!I172)),NA())</f>
        <v>#N/A</v>
      </c>
      <c r="AZ178" s="519" t="e">
        <f ca="1">+IF(AND(ISNUMBER(OFFSET('Hygiene Data'!$D$5,0,10*ROW('Hygiene Data'!D172))),'Data Summary'!DO178="Yes"),OFFSET('Hygiene Data'!$D$5,0,10*ROW('Hygiene Data'!D172)),NA())</f>
        <v>#N/A</v>
      </c>
      <c r="BA178" s="519" t="e">
        <f ca="1">+IF(AND(ISNUMBER(OFFSET('Hygiene Data'!$D$7,0,10*ROW('Hygiene Data'!D172))),'Data Summary'!DP178="Yes"),OFFSET('Hygiene Data'!$D$7,0,10*ROW('Hygiene Data'!D172)),NA())</f>
        <v>#N/A</v>
      </c>
      <c r="BB178" s="519" t="e">
        <f ca="1">+IF(AND(ISNUMBER(OFFSET('Hygiene Data'!$D$9,0,10*ROW('Hygiene Data'!D172))),'Data Summary'!DQ178="Yes"),OFFSET('Hygiene Data'!$D$9,0,10*ROW('Hygiene Data'!D172)),NA())</f>
        <v>#N/A</v>
      </c>
      <c r="BC178" s="519" t="e">
        <f ca="1">+IF(AND(ISNUMBER(OFFSET('Hygiene Data'!$E$5,0,10*ROW('Hygiene Data'!E172))),'Data Summary'!DR178="Yes"),OFFSET('Hygiene Data'!$E$5,0,10*ROW('Hygiene Data'!E172)),NA())</f>
        <v>#N/A</v>
      </c>
      <c r="BD178" s="519" t="e">
        <f ca="1">+IF(AND(ISNUMBER(OFFSET('Hygiene Data'!$E$7,0,10*ROW('Hygiene Data'!E172))),'Data Summary'!DS178="Yes"),OFFSET('Hygiene Data'!$E$7,0,10*ROW('Hygiene Data'!E172)),NA())</f>
        <v>#N/A</v>
      </c>
      <c r="BE178" s="519" t="e">
        <f ca="1">+IF(AND(ISNUMBER(OFFSET('Hygiene Data'!$E$9,0,10*ROW('Hygiene Data'!E172))),'Data Summary'!DT178="Yes"),OFFSET('Hygiene Data'!$E$9,0,10*ROW('Hygiene Data'!E172)),NA())</f>
        <v>#N/A</v>
      </c>
      <c r="BF178" s="519" t="e">
        <f ca="1">+IF(AND(ISNUMBER(OFFSET('Hygiene Data'!$F$5,0,10*ROW('Hygiene Data'!F172))),'Data Summary'!DU178="Yes"),OFFSET('Hygiene Data'!$F$5,0,10*ROW('Hygiene Data'!F172)),NA())</f>
        <v>#N/A</v>
      </c>
      <c r="BG178" s="519" t="e">
        <f ca="1">+IF(AND(ISNUMBER(OFFSET('Hygiene Data'!$F$7,0,10*ROW('Hygiene Data'!F172))),'Data Summary'!DV178="Yes"),OFFSET('Hygiene Data'!$F$7,0,10*ROW('Hygiene Data'!F172)),NA())</f>
        <v>#N/A</v>
      </c>
      <c r="BH178" s="519" t="e">
        <f ca="1">+IF(AND(ISNUMBER(OFFSET('Hygiene Data'!$F$9,0,10*ROW('Hygiene Data'!F172))),'Data Summary'!DW178="Yes"),OFFSET('Hygiene Data'!$F$9,0,10*ROW('Hygiene Data'!F172)),NA())</f>
        <v>#N/A</v>
      </c>
      <c r="BI178" s="519" t="e">
        <f ca="1">+IF(AND(ISNUMBER(OFFSET('Hygiene Data'!$G$5,0,10*ROW('Hygiene Data'!G172))),'Data Summary'!DX178="Yes"),OFFSET('Hygiene Data'!$G$5,0,10*ROW('Hygiene Data'!G172)),NA())</f>
        <v>#N/A</v>
      </c>
      <c r="BJ178" s="519" t="e">
        <f ca="1">+IF(AND(ISNUMBER(OFFSET('Hygiene Data'!$G$7,0,10*ROW('Hygiene Data'!G172))),'Data Summary'!DY178="Yes"),OFFSET('Hygiene Data'!$G$7,0,10*ROW('Hygiene Data'!G172)),NA())</f>
        <v>#N/A</v>
      </c>
      <c r="BK178" s="519" t="e">
        <f ca="1">+IF(AND(ISNUMBER(OFFSET('Hygiene Data'!$G$9,0,10*ROW('Hygiene Data'!G172))),'Data Summary'!DZ178="Yes"),OFFSET('Hygiene Data'!$G$9,0,10*ROW('Hygiene Data'!G172)),NA())</f>
        <v>#N/A</v>
      </c>
      <c r="BL178" s="519" t="e">
        <f ca="1">+IF(AND(ISNUMBER(OFFSET('Hygiene Data'!$H$5,0,10*ROW('Hygiene Data'!H172))),'Data Summary'!EA178="Yes"),OFFSET('Hygiene Data'!$H$5,0,10*ROW('Hygiene Data'!H172)),NA())</f>
        <v>#N/A</v>
      </c>
      <c r="BM178" s="519" t="e">
        <f ca="1">+IF(AND(ISNUMBER(OFFSET('Hygiene Data'!$H$7,0,10*ROW('Hygiene Data'!H172))),'Data Summary'!EB178="Yes"),OFFSET('Hygiene Data'!$H$7,0,10*ROW('Hygiene Data'!H172)),NA())</f>
        <v>#N/A</v>
      </c>
      <c r="BN178" s="519" t="e">
        <f ca="1">+IF(AND(ISNUMBER(OFFSET('Hygiene Data'!$H$9,0,10*ROW('Hygiene Data'!H172))),'Data Summary'!EC178="Yes"),OFFSET('Hygiene Data'!$H$9,0,10*ROW('Hygiene Data'!H172)),NA())</f>
        <v>#N/A</v>
      </c>
      <c r="BO178" s="519" t="e">
        <f ca="1">+IF(AND(ISNUMBER(OFFSET('Hygiene Data'!$I$5,0,10*ROW('Hygiene Data'!I172))),'Data Summary'!ED178="Yes"),OFFSET('Hygiene Data'!$I$5,0,10*ROW('Hygiene Data'!I172)),NA())</f>
        <v>#N/A</v>
      </c>
      <c r="BP178" s="519" t="e">
        <f ca="1">+IF(AND(ISNUMBER(OFFSET('Hygiene Data'!$I$7,0,10*ROW('Hygiene Data'!I172))),'Data Summary'!EE178="Yes"),OFFSET('Hygiene Data'!$I$7,0,10*ROW('Hygiene Data'!I172)),NA())</f>
        <v>#N/A</v>
      </c>
      <c r="BQ178" s="519" t="e">
        <f ca="1">+IF(AND(ISNUMBER(OFFSET('Hygiene Data'!$I$9,0,10*ROW('Hygiene Data'!I172))),'Data Summary'!EF178="Yes"),OFFSET('Hygiene Data'!$I$9,0,10*ROW('Hygiene Data'!I172)),NA())</f>
        <v>#N/A</v>
      </c>
    </row>
    <row r="179" spans="1:69" x14ac:dyDescent="0.25">
      <c r="A179" s="515" t="e">
        <f ca="1">+RIGHT('Data Summary'!A179,LEN('Data Summary'!A179)-9)</f>
        <v>#VALUE!</v>
      </c>
      <c r="B179" s="489" t="str">
        <f ca="1">+IF(ISTEXT('Data Summary'!B179),'Data Summary'!B179,"")</f>
        <v/>
      </c>
      <c r="C179" s="516" t="e">
        <f ca="1">+VALUE('Data Summary'!C179)</f>
        <v>#VALUE!</v>
      </c>
      <c r="D179" s="517" t="e">
        <f ca="1">+IF(AND(ISNUMBER(OFFSET('Water Data'!$D$4,0,10*ROW('Water Data'!D173))),'Data Summary'!BS179="Yes"),100-OFFSET('Water Data'!$D$4,0,10*ROW('Water Data'!D173)),NA())</f>
        <v>#N/A</v>
      </c>
      <c r="E179" s="517" t="e">
        <f ca="1">+IF(AND(ISNUMBER(OFFSET('Water Data'!$D$6,0,10*ROW('Water Data'!D173))),'Data Summary'!BT179="Yes"),OFFSET('Water Data'!$D$6,0,10*ROW('Water Data'!D173)),NA())</f>
        <v>#N/A</v>
      </c>
      <c r="F179" s="517" t="e">
        <f ca="1">+IF(AND(ISNUMBER(OFFSET('Water Data'!$D$9,0,10*ROW('Water Data'!D173))),'Data Summary'!BU179="Yes"),OFFSET('Water Data'!$D$9,0,10*ROW('Water Data'!D173)),NA())</f>
        <v>#N/A</v>
      </c>
      <c r="G179" s="517" t="e">
        <f ca="1">+IF(AND(ISNUMBER(OFFSET('Water Data'!$E$4,0,10*ROW('Water Data'!E173))),'Data Summary'!BV179="Yes"),100-OFFSET('Water Data'!$E$4,0,10*ROW('Water Data'!E173)),NA())</f>
        <v>#N/A</v>
      </c>
      <c r="H179" s="517" t="e">
        <f ca="1">+IF(AND(ISNUMBER(OFFSET('Water Data'!$E$6,0,10*ROW('Water Data'!E173))),'Data Summary'!BW179="Yes"),OFFSET('Water Data'!$E$6,0,10*ROW('Water Data'!E173)),NA())</f>
        <v>#N/A</v>
      </c>
      <c r="I179" s="517" t="e">
        <f ca="1">+IF(AND(ISNUMBER(OFFSET('Water Data'!$E$9,0,10*ROW('Water Data'!E173))),'Data Summary'!BX179="Yes"),OFFSET('Water Data'!$E$9,0,10*ROW('Water Data'!E173)),NA())</f>
        <v>#N/A</v>
      </c>
      <c r="J179" s="517" t="e">
        <f ca="1">+IF(AND(ISNUMBER(OFFSET('Water Data'!$F$4,0,10*ROW('Water Data'!F173))),'Data Summary'!BY179="Yes"),100-OFFSET('Water Data'!$F$4,0,10*ROW('Water Data'!F173)),NA())</f>
        <v>#N/A</v>
      </c>
      <c r="K179" s="517" t="e">
        <f ca="1">+IF(AND(ISNUMBER(OFFSET('Water Data'!$F$6,0,10*ROW('Water Data'!F173))),'Data Summary'!BZ179="Yes"),OFFSET('Water Data'!$F$6,0,10*ROW('Water Data'!F173)),NA())</f>
        <v>#N/A</v>
      </c>
      <c r="L179" s="517" t="e">
        <f ca="1">+IF(AND(ISNUMBER(OFFSET('Water Data'!$F$9,0,10*ROW('Water Data'!F173))),'Data Summary'!CA179="Yes"),OFFSET('Water Data'!$F$9,0,10*ROW('Water Data'!F173)),NA())</f>
        <v>#N/A</v>
      </c>
      <c r="M179" s="517" t="e">
        <f ca="1">+IF(AND(ISNUMBER(OFFSET('Water Data'!$G$4,0,10*ROW('Water Data'!G173))),'Data Summary'!CB179="Yes"),100-OFFSET('Water Data'!$G$4,0,10*ROW('Water Data'!G173)),NA())</f>
        <v>#N/A</v>
      </c>
      <c r="N179" s="517" t="e">
        <f ca="1">+IF(AND(ISNUMBER(OFFSET('Water Data'!$G$6,0,10*ROW('Water Data'!G173))),'Data Summary'!CC179="Yes"),OFFSET('Water Data'!$G$6,0,10*ROW('Water Data'!G173)),NA())</f>
        <v>#N/A</v>
      </c>
      <c r="O179" s="517" t="e">
        <f ca="1">+IF(AND(ISNUMBER(OFFSET('Water Data'!$G$9,0,10*ROW('Water Data'!G173))),'Data Summary'!CD179="Yes"),OFFSET('Water Data'!$G$9,0,10*ROW('Water Data'!G173)),NA())</f>
        <v>#N/A</v>
      </c>
      <c r="P179" s="517" t="e">
        <f ca="1">+IF(AND(ISNUMBER(OFFSET('Water Data'!$H$4,0,10*ROW('Water Data'!H173))),'Data Summary'!CE179="Yes"),100-OFFSET('Water Data'!$H$4,0,10*ROW('Water Data'!H173)),NA())</f>
        <v>#N/A</v>
      </c>
      <c r="Q179" s="517" t="e">
        <f ca="1">+IF(AND(ISNUMBER(OFFSET('Water Data'!$H$6,0,10*ROW('Water Data'!H173))),'Data Summary'!CF179="Yes"),OFFSET('Water Data'!$H$6,0,10*ROW('Water Data'!H173)),NA())</f>
        <v>#N/A</v>
      </c>
      <c r="R179" s="517" t="e">
        <f ca="1">+IF(AND(ISNUMBER(OFFSET('Water Data'!$H$9,0,10*ROW('Water Data'!H173))),'Data Summary'!CG179="Yes"),OFFSET('Water Data'!$H$9,0,10*ROW('Water Data'!H173)),NA())</f>
        <v>#N/A</v>
      </c>
      <c r="S179" s="517" t="e">
        <f ca="1">+IF(AND(ISNUMBER(OFFSET('Water Data'!$I$4,0,10*ROW('Water Data'!I173))),'Data Summary'!CH179="Yes"),100-OFFSET('Water Data'!$I$4,0,10*ROW('Water Data'!I173)),NA())</f>
        <v>#N/A</v>
      </c>
      <c r="T179" s="517" t="e">
        <f ca="1">+IF(AND(ISNUMBER(OFFSET('Water Data'!$I$6,0,10*ROW('Water Data'!I173))),'Data Summary'!CI179="Yes"),OFFSET('Water Data'!$I$6,0,10*ROW('Water Data'!I173)),NA())</f>
        <v>#N/A</v>
      </c>
      <c r="U179" s="517" t="e">
        <f ca="1">+IF(AND(ISNUMBER(OFFSET('Water Data'!$I$9,0,10*ROW('Water Data'!I173))),'Data Summary'!CJ179="Yes"),OFFSET('Water Data'!$I$9,0,10*ROW('Water Data'!I173)),NA())</f>
        <v>#N/A</v>
      </c>
      <c r="V179" s="518" t="e">
        <f ca="1">+IF(AND(ISNUMBER(OFFSET('Sanitation Data'!$D$4,0,10*ROW('Sanitation Data'!D173))),'Data Summary'!CK179="Yes"),100-OFFSET('Sanitation Data'!$D$4,0,10*ROW('Sanitation Data'!D173)),NA())</f>
        <v>#N/A</v>
      </c>
      <c r="W179" s="518" t="e">
        <f ca="1">+IF(AND(ISNUMBER(OFFSET('Sanitation Data'!$D$6,0,10*ROW('Sanitation Data'!D173))),'Data Summary'!CL179="Yes"),OFFSET('Sanitation Data'!$D$6,0,10*ROW('Sanitation Data'!D173)),NA())</f>
        <v>#N/A</v>
      </c>
      <c r="X179" s="518" t="e">
        <f ca="1">+IF(AND(ISNUMBER(OFFSET('Sanitation Data'!$D$10,0,10*ROW('Sanitation Data'!D173))),'Data Summary'!CM179="Yes"),OFFSET('Sanitation Data'!$D$10,0,10*ROW('Sanitation Data'!D173)),NA())</f>
        <v>#N/A</v>
      </c>
      <c r="Y179" s="518" t="e">
        <f ca="1">+IF(AND(ISNUMBER(OFFSET('Sanitation Data'!$D$11,0,10*ROW('Sanitation Data'!D173))),'Data Summary'!CN179="Yes"),OFFSET('Sanitation Data'!$D$11,0,10*ROW('Sanitation Data'!D173)),NA())</f>
        <v>#N/A</v>
      </c>
      <c r="Z179" s="518" t="e">
        <f ca="1">+IF(AND(ISNUMBER(OFFSET('Sanitation Data'!$D$12,0,10*ROW('Sanitation Data'!D173))),'Data Summary'!CO179="Yes"),OFFSET('Sanitation Data'!$D$12,0,10*ROW('Sanitation Data'!D173)),NA())</f>
        <v>#N/A</v>
      </c>
      <c r="AA179" s="518" t="e">
        <f ca="1">+IF(AND(ISNUMBER(OFFSET('Sanitation Data'!$E$4,0,10*ROW('Sanitation Data'!E173))),'Data Summary'!CP179="Yes"),100-OFFSET('Sanitation Data'!$E$4,0,10*ROW('Sanitation Data'!E173)),NA())</f>
        <v>#N/A</v>
      </c>
      <c r="AB179" s="518" t="e">
        <f ca="1">+IF(AND(ISNUMBER(OFFSET('Sanitation Data'!$E$6,0,10*ROW('Sanitation Data'!E173))),'Data Summary'!CQ179="Yes"),OFFSET('Sanitation Data'!$E$6,0,10*ROW('Sanitation Data'!E173)),NA())</f>
        <v>#N/A</v>
      </c>
      <c r="AC179" s="518" t="e">
        <f ca="1">+IF(AND(ISNUMBER(OFFSET('Sanitation Data'!$E$10,0,10*ROW('Sanitation Data'!E173))),'Data Summary'!CR179="Yes"),OFFSET('Sanitation Data'!$E$10,0,10*ROW('Sanitation Data'!E173)),NA())</f>
        <v>#N/A</v>
      </c>
      <c r="AD179" s="518" t="e">
        <f ca="1">+IF(AND(ISNUMBER(OFFSET('Sanitation Data'!$E$11,0,10*ROW('Sanitation Data'!E173))),'Data Summary'!CS179="Yes"),OFFSET('Sanitation Data'!$E$11,0,10*ROW('Sanitation Data'!E173)),NA())</f>
        <v>#N/A</v>
      </c>
      <c r="AE179" s="518" t="e">
        <f ca="1">+IF(AND(ISNUMBER(OFFSET('Sanitation Data'!$E$12,0,10*ROW('Sanitation Data'!E173))),'Data Summary'!CT179="Yes"),OFFSET('Sanitation Data'!$E$12,0,10*ROW('Sanitation Data'!E173)),NA())</f>
        <v>#N/A</v>
      </c>
      <c r="AF179" s="518" t="e">
        <f ca="1">+IF(AND(ISNUMBER(OFFSET('Sanitation Data'!$F$4,0,10*ROW('Sanitation Data'!F173))),'Data Summary'!CU179="Yes"),100-OFFSET('Sanitation Data'!$F$4,0,10*ROW('Sanitation Data'!F173)),NA())</f>
        <v>#N/A</v>
      </c>
      <c r="AG179" s="518" t="e">
        <f ca="1">+IF(AND(ISNUMBER(OFFSET('Sanitation Data'!$F$6,0,10*ROW('Sanitation Data'!F173))),'Data Summary'!CV179="Yes"),OFFSET('Sanitation Data'!$F$6,0,10*ROW('Sanitation Data'!F173)),NA())</f>
        <v>#N/A</v>
      </c>
      <c r="AH179" s="518" t="e">
        <f ca="1">+IF(AND(ISNUMBER(OFFSET('Sanitation Data'!$F$10,0,10*ROW('Sanitation Data'!F173))),'Data Summary'!CW179="Yes"),OFFSET('Sanitation Data'!$F$10,0,10*ROW('Sanitation Data'!F173)),NA())</f>
        <v>#N/A</v>
      </c>
      <c r="AI179" s="518" t="e">
        <f ca="1">+IF(AND(ISNUMBER(OFFSET('Sanitation Data'!$F$11,0,10*ROW('Sanitation Data'!F173))),'Data Summary'!CX179="Yes"),OFFSET('Sanitation Data'!$F$11,0,10*ROW('Sanitation Data'!F173)),NA())</f>
        <v>#N/A</v>
      </c>
      <c r="AJ179" s="518" t="e">
        <f ca="1">+IF(AND(ISNUMBER(OFFSET('Sanitation Data'!$F$12,0,10*ROW('Sanitation Data'!F173))),'Data Summary'!CY179="Yes"),OFFSET('Sanitation Data'!$F$12,0,10*ROW('Sanitation Data'!F173)),NA())</f>
        <v>#N/A</v>
      </c>
      <c r="AK179" s="518" t="e">
        <f ca="1">+IF(AND(ISNUMBER(OFFSET('Sanitation Data'!$G$4,0,10*ROW('Sanitation Data'!G173))),'Data Summary'!CZ179="Yes"),100-OFFSET('Sanitation Data'!$G$4,0,10*ROW('Sanitation Data'!G173)),NA())</f>
        <v>#N/A</v>
      </c>
      <c r="AL179" s="518" t="e">
        <f ca="1">+IF(AND(ISNUMBER(OFFSET('Sanitation Data'!$G$6,0,10*ROW('Sanitation Data'!G173))),'Data Summary'!DA179="Yes"),OFFSET('Sanitation Data'!$G$6,0,10*ROW('Sanitation Data'!G173)),NA())</f>
        <v>#N/A</v>
      </c>
      <c r="AM179" s="518" t="e">
        <f ca="1">+IF(AND(ISNUMBER(OFFSET('Sanitation Data'!$G$10,0,10*ROW('Sanitation Data'!G173))),'Data Summary'!DB179="Yes"),OFFSET('Sanitation Data'!$G$10,0,10*ROW('Sanitation Data'!G173)),NA())</f>
        <v>#N/A</v>
      </c>
      <c r="AN179" s="518" t="e">
        <f ca="1">+IF(AND(ISNUMBER(OFFSET('Sanitation Data'!$G$11,0,10*ROW('Sanitation Data'!G173))),'Data Summary'!DC179="Yes"),OFFSET('Sanitation Data'!$G$11,0,10*ROW('Sanitation Data'!G173)),NA())</f>
        <v>#N/A</v>
      </c>
      <c r="AO179" s="518" t="e">
        <f ca="1">+IF(AND(ISNUMBER(OFFSET('Sanitation Data'!$G$12,0,10*ROW('Sanitation Data'!G173))),'Data Summary'!DD179="Yes"),OFFSET('Sanitation Data'!$G$12,0,10*ROW('Sanitation Data'!G173)),NA())</f>
        <v>#N/A</v>
      </c>
      <c r="AP179" s="518" t="e">
        <f ca="1">+IF(AND(ISNUMBER(OFFSET('Sanitation Data'!$H$4,0,10*ROW('Sanitation Data'!H173))),'Data Summary'!DE179="Yes"),100-OFFSET('Sanitation Data'!$H$4,0,10*ROW('Sanitation Data'!H173)),NA())</f>
        <v>#N/A</v>
      </c>
      <c r="AQ179" s="518" t="e">
        <f ca="1">+IF(AND(ISNUMBER(OFFSET('Sanitation Data'!$H$6,0,10*ROW('Sanitation Data'!H173))),'Data Summary'!DF179="Yes"),OFFSET('Sanitation Data'!$H$6,0,10*ROW('Sanitation Data'!H173)),NA())</f>
        <v>#N/A</v>
      </c>
      <c r="AR179" s="518" t="e">
        <f ca="1">+IF(AND(ISNUMBER(OFFSET('Sanitation Data'!$H$10,0,10*ROW('Sanitation Data'!H173))),'Data Summary'!DG179="Yes"),OFFSET('Sanitation Data'!$H$10,0,10*ROW('Sanitation Data'!H173)),NA())</f>
        <v>#N/A</v>
      </c>
      <c r="AS179" s="518" t="e">
        <f ca="1">+IF(AND(ISNUMBER(OFFSET('Sanitation Data'!$H$11,0,10*ROW('Sanitation Data'!H173))),'Data Summary'!DH179="Yes"),OFFSET('Sanitation Data'!$H$11,0,10*ROW('Sanitation Data'!H173)),NA())</f>
        <v>#N/A</v>
      </c>
      <c r="AT179" s="518" t="e">
        <f ca="1">+IF(AND(ISNUMBER(OFFSET('Sanitation Data'!$H$12,0,10*ROW('Sanitation Data'!H173))),'Data Summary'!DI179="Yes"),OFFSET('Sanitation Data'!$H$12,0,10*ROW('Sanitation Data'!H173)),NA())</f>
        <v>#N/A</v>
      </c>
      <c r="AU179" s="518" t="e">
        <f ca="1">+IF(AND(ISNUMBER(OFFSET('Sanitation Data'!$I$4,0,10*ROW('Sanitation Data'!I173))),'Data Summary'!DJ179="Yes"),100-OFFSET('Sanitation Data'!$I$4,0,10*ROW('Sanitation Data'!I173)),NA())</f>
        <v>#N/A</v>
      </c>
      <c r="AV179" s="518" t="e">
        <f ca="1">+IF(AND(ISNUMBER(OFFSET('Sanitation Data'!$I$6,0,10*ROW('Sanitation Data'!I173))),'Data Summary'!DK179="Yes"),OFFSET('Sanitation Data'!$I$6,0,10*ROW('Sanitation Data'!I173)),NA())</f>
        <v>#N/A</v>
      </c>
      <c r="AW179" s="518" t="e">
        <f ca="1">+IF(AND(ISNUMBER(OFFSET('Sanitation Data'!$I$10,0,10*ROW('Sanitation Data'!I173))),'Data Summary'!DL179="Yes"),OFFSET('Sanitation Data'!$I$10,0,10*ROW('Sanitation Data'!I173)),NA())</f>
        <v>#N/A</v>
      </c>
      <c r="AX179" s="518" t="e">
        <f ca="1">+IF(AND(ISNUMBER(OFFSET('Sanitation Data'!$I$11,0,10*ROW('Sanitation Data'!I173))),'Data Summary'!DM179="Yes"),OFFSET('Sanitation Data'!$I$11,0,10*ROW('Sanitation Data'!I173)),NA())</f>
        <v>#N/A</v>
      </c>
      <c r="AY179" s="518" t="e">
        <f ca="1">+IF(AND(ISNUMBER(OFFSET('Sanitation Data'!$I$12,0,10*ROW('Sanitation Data'!I173))),'Data Summary'!DN179="Yes"),OFFSET('Sanitation Data'!$I$12,0,10*ROW('Sanitation Data'!I173)),NA())</f>
        <v>#N/A</v>
      </c>
      <c r="AZ179" s="519" t="e">
        <f ca="1">+IF(AND(ISNUMBER(OFFSET('Hygiene Data'!$D$5,0,10*ROW('Hygiene Data'!D173))),'Data Summary'!DO179="Yes"),OFFSET('Hygiene Data'!$D$5,0,10*ROW('Hygiene Data'!D173)),NA())</f>
        <v>#N/A</v>
      </c>
      <c r="BA179" s="519" t="e">
        <f ca="1">+IF(AND(ISNUMBER(OFFSET('Hygiene Data'!$D$7,0,10*ROW('Hygiene Data'!D173))),'Data Summary'!DP179="Yes"),OFFSET('Hygiene Data'!$D$7,0,10*ROW('Hygiene Data'!D173)),NA())</f>
        <v>#N/A</v>
      </c>
      <c r="BB179" s="519" t="e">
        <f ca="1">+IF(AND(ISNUMBER(OFFSET('Hygiene Data'!$D$9,0,10*ROW('Hygiene Data'!D173))),'Data Summary'!DQ179="Yes"),OFFSET('Hygiene Data'!$D$9,0,10*ROW('Hygiene Data'!D173)),NA())</f>
        <v>#N/A</v>
      </c>
      <c r="BC179" s="519" t="e">
        <f ca="1">+IF(AND(ISNUMBER(OFFSET('Hygiene Data'!$E$5,0,10*ROW('Hygiene Data'!E173))),'Data Summary'!DR179="Yes"),OFFSET('Hygiene Data'!$E$5,0,10*ROW('Hygiene Data'!E173)),NA())</f>
        <v>#N/A</v>
      </c>
      <c r="BD179" s="519" t="e">
        <f ca="1">+IF(AND(ISNUMBER(OFFSET('Hygiene Data'!$E$7,0,10*ROW('Hygiene Data'!E173))),'Data Summary'!DS179="Yes"),OFFSET('Hygiene Data'!$E$7,0,10*ROW('Hygiene Data'!E173)),NA())</f>
        <v>#N/A</v>
      </c>
      <c r="BE179" s="519" t="e">
        <f ca="1">+IF(AND(ISNUMBER(OFFSET('Hygiene Data'!$E$9,0,10*ROW('Hygiene Data'!E173))),'Data Summary'!DT179="Yes"),OFFSET('Hygiene Data'!$E$9,0,10*ROW('Hygiene Data'!E173)),NA())</f>
        <v>#N/A</v>
      </c>
      <c r="BF179" s="519" t="e">
        <f ca="1">+IF(AND(ISNUMBER(OFFSET('Hygiene Data'!$F$5,0,10*ROW('Hygiene Data'!F173))),'Data Summary'!DU179="Yes"),OFFSET('Hygiene Data'!$F$5,0,10*ROW('Hygiene Data'!F173)),NA())</f>
        <v>#N/A</v>
      </c>
      <c r="BG179" s="519" t="e">
        <f ca="1">+IF(AND(ISNUMBER(OFFSET('Hygiene Data'!$F$7,0,10*ROW('Hygiene Data'!F173))),'Data Summary'!DV179="Yes"),OFFSET('Hygiene Data'!$F$7,0,10*ROW('Hygiene Data'!F173)),NA())</f>
        <v>#N/A</v>
      </c>
      <c r="BH179" s="519" t="e">
        <f ca="1">+IF(AND(ISNUMBER(OFFSET('Hygiene Data'!$F$9,0,10*ROW('Hygiene Data'!F173))),'Data Summary'!DW179="Yes"),OFFSET('Hygiene Data'!$F$9,0,10*ROW('Hygiene Data'!F173)),NA())</f>
        <v>#N/A</v>
      </c>
      <c r="BI179" s="519" t="e">
        <f ca="1">+IF(AND(ISNUMBER(OFFSET('Hygiene Data'!$G$5,0,10*ROW('Hygiene Data'!G173))),'Data Summary'!DX179="Yes"),OFFSET('Hygiene Data'!$G$5,0,10*ROW('Hygiene Data'!G173)),NA())</f>
        <v>#N/A</v>
      </c>
      <c r="BJ179" s="519" t="e">
        <f ca="1">+IF(AND(ISNUMBER(OFFSET('Hygiene Data'!$G$7,0,10*ROW('Hygiene Data'!G173))),'Data Summary'!DY179="Yes"),OFFSET('Hygiene Data'!$G$7,0,10*ROW('Hygiene Data'!G173)),NA())</f>
        <v>#N/A</v>
      </c>
      <c r="BK179" s="519" t="e">
        <f ca="1">+IF(AND(ISNUMBER(OFFSET('Hygiene Data'!$G$9,0,10*ROW('Hygiene Data'!G173))),'Data Summary'!DZ179="Yes"),OFFSET('Hygiene Data'!$G$9,0,10*ROW('Hygiene Data'!G173)),NA())</f>
        <v>#N/A</v>
      </c>
      <c r="BL179" s="519" t="e">
        <f ca="1">+IF(AND(ISNUMBER(OFFSET('Hygiene Data'!$H$5,0,10*ROW('Hygiene Data'!H173))),'Data Summary'!EA179="Yes"),OFFSET('Hygiene Data'!$H$5,0,10*ROW('Hygiene Data'!H173)),NA())</f>
        <v>#N/A</v>
      </c>
      <c r="BM179" s="519" t="e">
        <f ca="1">+IF(AND(ISNUMBER(OFFSET('Hygiene Data'!$H$7,0,10*ROW('Hygiene Data'!H173))),'Data Summary'!EB179="Yes"),OFFSET('Hygiene Data'!$H$7,0,10*ROW('Hygiene Data'!H173)),NA())</f>
        <v>#N/A</v>
      </c>
      <c r="BN179" s="519" t="e">
        <f ca="1">+IF(AND(ISNUMBER(OFFSET('Hygiene Data'!$H$9,0,10*ROW('Hygiene Data'!H173))),'Data Summary'!EC179="Yes"),OFFSET('Hygiene Data'!$H$9,0,10*ROW('Hygiene Data'!H173)),NA())</f>
        <v>#N/A</v>
      </c>
      <c r="BO179" s="519" t="e">
        <f ca="1">+IF(AND(ISNUMBER(OFFSET('Hygiene Data'!$I$5,0,10*ROW('Hygiene Data'!I173))),'Data Summary'!ED179="Yes"),OFFSET('Hygiene Data'!$I$5,0,10*ROW('Hygiene Data'!I173)),NA())</f>
        <v>#N/A</v>
      </c>
      <c r="BP179" s="519" t="e">
        <f ca="1">+IF(AND(ISNUMBER(OFFSET('Hygiene Data'!$I$7,0,10*ROW('Hygiene Data'!I173))),'Data Summary'!EE179="Yes"),OFFSET('Hygiene Data'!$I$7,0,10*ROW('Hygiene Data'!I173)),NA())</f>
        <v>#N/A</v>
      </c>
      <c r="BQ179" s="519" t="e">
        <f ca="1">+IF(AND(ISNUMBER(OFFSET('Hygiene Data'!$I$9,0,10*ROW('Hygiene Data'!I173))),'Data Summary'!EF179="Yes"),OFFSET('Hygiene Data'!$I$9,0,10*ROW('Hygiene Data'!I173)),NA())</f>
        <v>#N/A</v>
      </c>
    </row>
    <row r="180" spans="1:69" x14ac:dyDescent="0.25">
      <c r="A180" s="515" t="e">
        <f ca="1">+RIGHT('Data Summary'!A180,LEN('Data Summary'!A180)-9)</f>
        <v>#VALUE!</v>
      </c>
      <c r="B180" s="489" t="str">
        <f ca="1">+IF(ISTEXT('Data Summary'!B180),'Data Summary'!B180,"")</f>
        <v/>
      </c>
      <c r="C180" s="516" t="e">
        <f ca="1">+VALUE('Data Summary'!C180)</f>
        <v>#VALUE!</v>
      </c>
      <c r="D180" s="517" t="e">
        <f ca="1">+IF(AND(ISNUMBER(OFFSET('Water Data'!$D$4,0,10*ROW('Water Data'!D174))),'Data Summary'!BS180="Yes"),100-OFFSET('Water Data'!$D$4,0,10*ROW('Water Data'!D174)),NA())</f>
        <v>#N/A</v>
      </c>
      <c r="E180" s="517" t="e">
        <f ca="1">+IF(AND(ISNUMBER(OFFSET('Water Data'!$D$6,0,10*ROW('Water Data'!D174))),'Data Summary'!BT180="Yes"),OFFSET('Water Data'!$D$6,0,10*ROW('Water Data'!D174)),NA())</f>
        <v>#N/A</v>
      </c>
      <c r="F180" s="517" t="e">
        <f ca="1">+IF(AND(ISNUMBER(OFFSET('Water Data'!$D$9,0,10*ROW('Water Data'!D174))),'Data Summary'!BU180="Yes"),OFFSET('Water Data'!$D$9,0,10*ROW('Water Data'!D174)),NA())</f>
        <v>#N/A</v>
      </c>
      <c r="G180" s="517" t="e">
        <f ca="1">+IF(AND(ISNUMBER(OFFSET('Water Data'!$E$4,0,10*ROW('Water Data'!E174))),'Data Summary'!BV180="Yes"),100-OFFSET('Water Data'!$E$4,0,10*ROW('Water Data'!E174)),NA())</f>
        <v>#N/A</v>
      </c>
      <c r="H180" s="517" t="e">
        <f ca="1">+IF(AND(ISNUMBER(OFFSET('Water Data'!$E$6,0,10*ROW('Water Data'!E174))),'Data Summary'!BW180="Yes"),OFFSET('Water Data'!$E$6,0,10*ROW('Water Data'!E174)),NA())</f>
        <v>#N/A</v>
      </c>
      <c r="I180" s="517" t="e">
        <f ca="1">+IF(AND(ISNUMBER(OFFSET('Water Data'!$E$9,0,10*ROW('Water Data'!E174))),'Data Summary'!BX180="Yes"),OFFSET('Water Data'!$E$9,0,10*ROW('Water Data'!E174)),NA())</f>
        <v>#N/A</v>
      </c>
      <c r="J180" s="517" t="e">
        <f ca="1">+IF(AND(ISNUMBER(OFFSET('Water Data'!$F$4,0,10*ROW('Water Data'!F174))),'Data Summary'!BY180="Yes"),100-OFFSET('Water Data'!$F$4,0,10*ROW('Water Data'!F174)),NA())</f>
        <v>#N/A</v>
      </c>
      <c r="K180" s="517" t="e">
        <f ca="1">+IF(AND(ISNUMBER(OFFSET('Water Data'!$F$6,0,10*ROW('Water Data'!F174))),'Data Summary'!BZ180="Yes"),OFFSET('Water Data'!$F$6,0,10*ROW('Water Data'!F174)),NA())</f>
        <v>#N/A</v>
      </c>
      <c r="L180" s="517" t="e">
        <f ca="1">+IF(AND(ISNUMBER(OFFSET('Water Data'!$F$9,0,10*ROW('Water Data'!F174))),'Data Summary'!CA180="Yes"),OFFSET('Water Data'!$F$9,0,10*ROW('Water Data'!F174)),NA())</f>
        <v>#N/A</v>
      </c>
      <c r="M180" s="517" t="e">
        <f ca="1">+IF(AND(ISNUMBER(OFFSET('Water Data'!$G$4,0,10*ROW('Water Data'!G174))),'Data Summary'!CB180="Yes"),100-OFFSET('Water Data'!$G$4,0,10*ROW('Water Data'!G174)),NA())</f>
        <v>#N/A</v>
      </c>
      <c r="N180" s="517" t="e">
        <f ca="1">+IF(AND(ISNUMBER(OFFSET('Water Data'!$G$6,0,10*ROW('Water Data'!G174))),'Data Summary'!CC180="Yes"),OFFSET('Water Data'!$G$6,0,10*ROW('Water Data'!G174)),NA())</f>
        <v>#N/A</v>
      </c>
      <c r="O180" s="517" t="e">
        <f ca="1">+IF(AND(ISNUMBER(OFFSET('Water Data'!$G$9,0,10*ROW('Water Data'!G174))),'Data Summary'!CD180="Yes"),OFFSET('Water Data'!$G$9,0,10*ROW('Water Data'!G174)),NA())</f>
        <v>#N/A</v>
      </c>
      <c r="P180" s="517" t="e">
        <f ca="1">+IF(AND(ISNUMBER(OFFSET('Water Data'!$H$4,0,10*ROW('Water Data'!H174))),'Data Summary'!CE180="Yes"),100-OFFSET('Water Data'!$H$4,0,10*ROW('Water Data'!H174)),NA())</f>
        <v>#N/A</v>
      </c>
      <c r="Q180" s="517" t="e">
        <f ca="1">+IF(AND(ISNUMBER(OFFSET('Water Data'!$H$6,0,10*ROW('Water Data'!H174))),'Data Summary'!CF180="Yes"),OFFSET('Water Data'!$H$6,0,10*ROW('Water Data'!H174)),NA())</f>
        <v>#N/A</v>
      </c>
      <c r="R180" s="517" t="e">
        <f ca="1">+IF(AND(ISNUMBER(OFFSET('Water Data'!$H$9,0,10*ROW('Water Data'!H174))),'Data Summary'!CG180="Yes"),OFFSET('Water Data'!$H$9,0,10*ROW('Water Data'!H174)),NA())</f>
        <v>#N/A</v>
      </c>
      <c r="S180" s="517" t="e">
        <f ca="1">+IF(AND(ISNUMBER(OFFSET('Water Data'!$I$4,0,10*ROW('Water Data'!I174))),'Data Summary'!CH180="Yes"),100-OFFSET('Water Data'!$I$4,0,10*ROW('Water Data'!I174)),NA())</f>
        <v>#N/A</v>
      </c>
      <c r="T180" s="517" t="e">
        <f ca="1">+IF(AND(ISNUMBER(OFFSET('Water Data'!$I$6,0,10*ROW('Water Data'!I174))),'Data Summary'!CI180="Yes"),OFFSET('Water Data'!$I$6,0,10*ROW('Water Data'!I174)),NA())</f>
        <v>#N/A</v>
      </c>
      <c r="U180" s="517" t="e">
        <f ca="1">+IF(AND(ISNUMBER(OFFSET('Water Data'!$I$9,0,10*ROW('Water Data'!I174))),'Data Summary'!CJ180="Yes"),OFFSET('Water Data'!$I$9,0,10*ROW('Water Data'!I174)),NA())</f>
        <v>#N/A</v>
      </c>
      <c r="V180" s="518" t="e">
        <f ca="1">+IF(AND(ISNUMBER(OFFSET('Sanitation Data'!$D$4,0,10*ROW('Sanitation Data'!D174))),'Data Summary'!CK180="Yes"),100-OFFSET('Sanitation Data'!$D$4,0,10*ROW('Sanitation Data'!D174)),NA())</f>
        <v>#N/A</v>
      </c>
      <c r="W180" s="518" t="e">
        <f ca="1">+IF(AND(ISNUMBER(OFFSET('Sanitation Data'!$D$6,0,10*ROW('Sanitation Data'!D174))),'Data Summary'!CL180="Yes"),OFFSET('Sanitation Data'!$D$6,0,10*ROW('Sanitation Data'!D174)),NA())</f>
        <v>#N/A</v>
      </c>
      <c r="X180" s="518" t="e">
        <f ca="1">+IF(AND(ISNUMBER(OFFSET('Sanitation Data'!$D$10,0,10*ROW('Sanitation Data'!D174))),'Data Summary'!CM180="Yes"),OFFSET('Sanitation Data'!$D$10,0,10*ROW('Sanitation Data'!D174)),NA())</f>
        <v>#N/A</v>
      </c>
      <c r="Y180" s="518" t="e">
        <f ca="1">+IF(AND(ISNUMBER(OFFSET('Sanitation Data'!$D$11,0,10*ROW('Sanitation Data'!D174))),'Data Summary'!CN180="Yes"),OFFSET('Sanitation Data'!$D$11,0,10*ROW('Sanitation Data'!D174)),NA())</f>
        <v>#N/A</v>
      </c>
      <c r="Z180" s="518" t="e">
        <f ca="1">+IF(AND(ISNUMBER(OFFSET('Sanitation Data'!$D$12,0,10*ROW('Sanitation Data'!D174))),'Data Summary'!CO180="Yes"),OFFSET('Sanitation Data'!$D$12,0,10*ROW('Sanitation Data'!D174)),NA())</f>
        <v>#N/A</v>
      </c>
      <c r="AA180" s="518" t="e">
        <f ca="1">+IF(AND(ISNUMBER(OFFSET('Sanitation Data'!$E$4,0,10*ROW('Sanitation Data'!E174))),'Data Summary'!CP180="Yes"),100-OFFSET('Sanitation Data'!$E$4,0,10*ROW('Sanitation Data'!E174)),NA())</f>
        <v>#N/A</v>
      </c>
      <c r="AB180" s="518" t="e">
        <f ca="1">+IF(AND(ISNUMBER(OFFSET('Sanitation Data'!$E$6,0,10*ROW('Sanitation Data'!E174))),'Data Summary'!CQ180="Yes"),OFFSET('Sanitation Data'!$E$6,0,10*ROW('Sanitation Data'!E174)),NA())</f>
        <v>#N/A</v>
      </c>
      <c r="AC180" s="518" t="e">
        <f ca="1">+IF(AND(ISNUMBER(OFFSET('Sanitation Data'!$E$10,0,10*ROW('Sanitation Data'!E174))),'Data Summary'!CR180="Yes"),OFFSET('Sanitation Data'!$E$10,0,10*ROW('Sanitation Data'!E174)),NA())</f>
        <v>#N/A</v>
      </c>
      <c r="AD180" s="518" t="e">
        <f ca="1">+IF(AND(ISNUMBER(OFFSET('Sanitation Data'!$E$11,0,10*ROW('Sanitation Data'!E174))),'Data Summary'!CS180="Yes"),OFFSET('Sanitation Data'!$E$11,0,10*ROW('Sanitation Data'!E174)),NA())</f>
        <v>#N/A</v>
      </c>
      <c r="AE180" s="518" t="e">
        <f ca="1">+IF(AND(ISNUMBER(OFFSET('Sanitation Data'!$E$12,0,10*ROW('Sanitation Data'!E174))),'Data Summary'!CT180="Yes"),OFFSET('Sanitation Data'!$E$12,0,10*ROW('Sanitation Data'!E174)),NA())</f>
        <v>#N/A</v>
      </c>
      <c r="AF180" s="518" t="e">
        <f ca="1">+IF(AND(ISNUMBER(OFFSET('Sanitation Data'!$F$4,0,10*ROW('Sanitation Data'!F174))),'Data Summary'!CU180="Yes"),100-OFFSET('Sanitation Data'!$F$4,0,10*ROW('Sanitation Data'!F174)),NA())</f>
        <v>#N/A</v>
      </c>
      <c r="AG180" s="518" t="e">
        <f ca="1">+IF(AND(ISNUMBER(OFFSET('Sanitation Data'!$F$6,0,10*ROW('Sanitation Data'!F174))),'Data Summary'!CV180="Yes"),OFFSET('Sanitation Data'!$F$6,0,10*ROW('Sanitation Data'!F174)),NA())</f>
        <v>#N/A</v>
      </c>
      <c r="AH180" s="518" t="e">
        <f ca="1">+IF(AND(ISNUMBER(OFFSET('Sanitation Data'!$F$10,0,10*ROW('Sanitation Data'!F174))),'Data Summary'!CW180="Yes"),OFFSET('Sanitation Data'!$F$10,0,10*ROW('Sanitation Data'!F174)),NA())</f>
        <v>#N/A</v>
      </c>
      <c r="AI180" s="518" t="e">
        <f ca="1">+IF(AND(ISNUMBER(OFFSET('Sanitation Data'!$F$11,0,10*ROW('Sanitation Data'!F174))),'Data Summary'!CX180="Yes"),OFFSET('Sanitation Data'!$F$11,0,10*ROW('Sanitation Data'!F174)),NA())</f>
        <v>#N/A</v>
      </c>
      <c r="AJ180" s="518" t="e">
        <f ca="1">+IF(AND(ISNUMBER(OFFSET('Sanitation Data'!$F$12,0,10*ROW('Sanitation Data'!F174))),'Data Summary'!CY180="Yes"),OFFSET('Sanitation Data'!$F$12,0,10*ROW('Sanitation Data'!F174)),NA())</f>
        <v>#N/A</v>
      </c>
      <c r="AK180" s="518" t="e">
        <f ca="1">+IF(AND(ISNUMBER(OFFSET('Sanitation Data'!$G$4,0,10*ROW('Sanitation Data'!G174))),'Data Summary'!CZ180="Yes"),100-OFFSET('Sanitation Data'!$G$4,0,10*ROW('Sanitation Data'!G174)),NA())</f>
        <v>#N/A</v>
      </c>
      <c r="AL180" s="518" t="e">
        <f ca="1">+IF(AND(ISNUMBER(OFFSET('Sanitation Data'!$G$6,0,10*ROW('Sanitation Data'!G174))),'Data Summary'!DA180="Yes"),OFFSET('Sanitation Data'!$G$6,0,10*ROW('Sanitation Data'!G174)),NA())</f>
        <v>#N/A</v>
      </c>
      <c r="AM180" s="518" t="e">
        <f ca="1">+IF(AND(ISNUMBER(OFFSET('Sanitation Data'!$G$10,0,10*ROW('Sanitation Data'!G174))),'Data Summary'!DB180="Yes"),OFFSET('Sanitation Data'!$G$10,0,10*ROW('Sanitation Data'!G174)),NA())</f>
        <v>#N/A</v>
      </c>
      <c r="AN180" s="518" t="e">
        <f ca="1">+IF(AND(ISNUMBER(OFFSET('Sanitation Data'!$G$11,0,10*ROW('Sanitation Data'!G174))),'Data Summary'!DC180="Yes"),OFFSET('Sanitation Data'!$G$11,0,10*ROW('Sanitation Data'!G174)),NA())</f>
        <v>#N/A</v>
      </c>
      <c r="AO180" s="518" t="e">
        <f ca="1">+IF(AND(ISNUMBER(OFFSET('Sanitation Data'!$G$12,0,10*ROW('Sanitation Data'!G174))),'Data Summary'!DD180="Yes"),OFFSET('Sanitation Data'!$G$12,0,10*ROW('Sanitation Data'!G174)),NA())</f>
        <v>#N/A</v>
      </c>
      <c r="AP180" s="518" t="e">
        <f ca="1">+IF(AND(ISNUMBER(OFFSET('Sanitation Data'!$H$4,0,10*ROW('Sanitation Data'!H174))),'Data Summary'!DE180="Yes"),100-OFFSET('Sanitation Data'!$H$4,0,10*ROW('Sanitation Data'!H174)),NA())</f>
        <v>#N/A</v>
      </c>
      <c r="AQ180" s="518" t="e">
        <f ca="1">+IF(AND(ISNUMBER(OFFSET('Sanitation Data'!$H$6,0,10*ROW('Sanitation Data'!H174))),'Data Summary'!DF180="Yes"),OFFSET('Sanitation Data'!$H$6,0,10*ROW('Sanitation Data'!H174)),NA())</f>
        <v>#N/A</v>
      </c>
      <c r="AR180" s="518" t="e">
        <f ca="1">+IF(AND(ISNUMBER(OFFSET('Sanitation Data'!$H$10,0,10*ROW('Sanitation Data'!H174))),'Data Summary'!DG180="Yes"),OFFSET('Sanitation Data'!$H$10,0,10*ROW('Sanitation Data'!H174)),NA())</f>
        <v>#N/A</v>
      </c>
      <c r="AS180" s="518" t="e">
        <f ca="1">+IF(AND(ISNUMBER(OFFSET('Sanitation Data'!$H$11,0,10*ROW('Sanitation Data'!H174))),'Data Summary'!DH180="Yes"),OFFSET('Sanitation Data'!$H$11,0,10*ROW('Sanitation Data'!H174)),NA())</f>
        <v>#N/A</v>
      </c>
      <c r="AT180" s="518" t="e">
        <f ca="1">+IF(AND(ISNUMBER(OFFSET('Sanitation Data'!$H$12,0,10*ROW('Sanitation Data'!H174))),'Data Summary'!DI180="Yes"),OFFSET('Sanitation Data'!$H$12,0,10*ROW('Sanitation Data'!H174)),NA())</f>
        <v>#N/A</v>
      </c>
      <c r="AU180" s="518" t="e">
        <f ca="1">+IF(AND(ISNUMBER(OFFSET('Sanitation Data'!$I$4,0,10*ROW('Sanitation Data'!I174))),'Data Summary'!DJ180="Yes"),100-OFFSET('Sanitation Data'!$I$4,0,10*ROW('Sanitation Data'!I174)),NA())</f>
        <v>#N/A</v>
      </c>
      <c r="AV180" s="518" t="e">
        <f ca="1">+IF(AND(ISNUMBER(OFFSET('Sanitation Data'!$I$6,0,10*ROW('Sanitation Data'!I174))),'Data Summary'!DK180="Yes"),OFFSET('Sanitation Data'!$I$6,0,10*ROW('Sanitation Data'!I174)),NA())</f>
        <v>#N/A</v>
      </c>
      <c r="AW180" s="518" t="e">
        <f ca="1">+IF(AND(ISNUMBER(OFFSET('Sanitation Data'!$I$10,0,10*ROW('Sanitation Data'!I174))),'Data Summary'!DL180="Yes"),OFFSET('Sanitation Data'!$I$10,0,10*ROW('Sanitation Data'!I174)),NA())</f>
        <v>#N/A</v>
      </c>
      <c r="AX180" s="518" t="e">
        <f ca="1">+IF(AND(ISNUMBER(OFFSET('Sanitation Data'!$I$11,0,10*ROW('Sanitation Data'!I174))),'Data Summary'!DM180="Yes"),OFFSET('Sanitation Data'!$I$11,0,10*ROW('Sanitation Data'!I174)),NA())</f>
        <v>#N/A</v>
      </c>
      <c r="AY180" s="518" t="e">
        <f ca="1">+IF(AND(ISNUMBER(OFFSET('Sanitation Data'!$I$12,0,10*ROW('Sanitation Data'!I174))),'Data Summary'!DN180="Yes"),OFFSET('Sanitation Data'!$I$12,0,10*ROW('Sanitation Data'!I174)),NA())</f>
        <v>#N/A</v>
      </c>
      <c r="AZ180" s="519" t="e">
        <f ca="1">+IF(AND(ISNUMBER(OFFSET('Hygiene Data'!$D$5,0,10*ROW('Hygiene Data'!D174))),'Data Summary'!DO180="Yes"),OFFSET('Hygiene Data'!$D$5,0,10*ROW('Hygiene Data'!D174)),NA())</f>
        <v>#N/A</v>
      </c>
      <c r="BA180" s="519" t="e">
        <f ca="1">+IF(AND(ISNUMBER(OFFSET('Hygiene Data'!$D$7,0,10*ROW('Hygiene Data'!D174))),'Data Summary'!DP180="Yes"),OFFSET('Hygiene Data'!$D$7,0,10*ROW('Hygiene Data'!D174)),NA())</f>
        <v>#N/A</v>
      </c>
      <c r="BB180" s="519" t="e">
        <f ca="1">+IF(AND(ISNUMBER(OFFSET('Hygiene Data'!$D$9,0,10*ROW('Hygiene Data'!D174))),'Data Summary'!DQ180="Yes"),OFFSET('Hygiene Data'!$D$9,0,10*ROW('Hygiene Data'!D174)),NA())</f>
        <v>#N/A</v>
      </c>
      <c r="BC180" s="519" t="e">
        <f ca="1">+IF(AND(ISNUMBER(OFFSET('Hygiene Data'!$E$5,0,10*ROW('Hygiene Data'!E174))),'Data Summary'!DR180="Yes"),OFFSET('Hygiene Data'!$E$5,0,10*ROW('Hygiene Data'!E174)),NA())</f>
        <v>#N/A</v>
      </c>
      <c r="BD180" s="519" t="e">
        <f ca="1">+IF(AND(ISNUMBER(OFFSET('Hygiene Data'!$E$7,0,10*ROW('Hygiene Data'!E174))),'Data Summary'!DS180="Yes"),OFFSET('Hygiene Data'!$E$7,0,10*ROW('Hygiene Data'!E174)),NA())</f>
        <v>#N/A</v>
      </c>
      <c r="BE180" s="519" t="e">
        <f ca="1">+IF(AND(ISNUMBER(OFFSET('Hygiene Data'!$E$9,0,10*ROW('Hygiene Data'!E174))),'Data Summary'!DT180="Yes"),OFFSET('Hygiene Data'!$E$9,0,10*ROW('Hygiene Data'!E174)),NA())</f>
        <v>#N/A</v>
      </c>
      <c r="BF180" s="519" t="e">
        <f ca="1">+IF(AND(ISNUMBER(OFFSET('Hygiene Data'!$F$5,0,10*ROW('Hygiene Data'!F174))),'Data Summary'!DU180="Yes"),OFFSET('Hygiene Data'!$F$5,0,10*ROW('Hygiene Data'!F174)),NA())</f>
        <v>#N/A</v>
      </c>
      <c r="BG180" s="519" t="e">
        <f ca="1">+IF(AND(ISNUMBER(OFFSET('Hygiene Data'!$F$7,0,10*ROW('Hygiene Data'!F174))),'Data Summary'!DV180="Yes"),OFFSET('Hygiene Data'!$F$7,0,10*ROW('Hygiene Data'!F174)),NA())</f>
        <v>#N/A</v>
      </c>
      <c r="BH180" s="519" t="e">
        <f ca="1">+IF(AND(ISNUMBER(OFFSET('Hygiene Data'!$F$9,0,10*ROW('Hygiene Data'!F174))),'Data Summary'!DW180="Yes"),OFFSET('Hygiene Data'!$F$9,0,10*ROW('Hygiene Data'!F174)),NA())</f>
        <v>#N/A</v>
      </c>
      <c r="BI180" s="519" t="e">
        <f ca="1">+IF(AND(ISNUMBER(OFFSET('Hygiene Data'!$G$5,0,10*ROW('Hygiene Data'!G174))),'Data Summary'!DX180="Yes"),OFFSET('Hygiene Data'!$G$5,0,10*ROW('Hygiene Data'!G174)),NA())</f>
        <v>#N/A</v>
      </c>
      <c r="BJ180" s="519" t="e">
        <f ca="1">+IF(AND(ISNUMBER(OFFSET('Hygiene Data'!$G$7,0,10*ROW('Hygiene Data'!G174))),'Data Summary'!DY180="Yes"),OFFSET('Hygiene Data'!$G$7,0,10*ROW('Hygiene Data'!G174)),NA())</f>
        <v>#N/A</v>
      </c>
      <c r="BK180" s="519" t="e">
        <f ca="1">+IF(AND(ISNUMBER(OFFSET('Hygiene Data'!$G$9,0,10*ROW('Hygiene Data'!G174))),'Data Summary'!DZ180="Yes"),OFFSET('Hygiene Data'!$G$9,0,10*ROW('Hygiene Data'!G174)),NA())</f>
        <v>#N/A</v>
      </c>
      <c r="BL180" s="519" t="e">
        <f ca="1">+IF(AND(ISNUMBER(OFFSET('Hygiene Data'!$H$5,0,10*ROW('Hygiene Data'!H174))),'Data Summary'!EA180="Yes"),OFFSET('Hygiene Data'!$H$5,0,10*ROW('Hygiene Data'!H174)),NA())</f>
        <v>#N/A</v>
      </c>
      <c r="BM180" s="519" t="e">
        <f ca="1">+IF(AND(ISNUMBER(OFFSET('Hygiene Data'!$H$7,0,10*ROW('Hygiene Data'!H174))),'Data Summary'!EB180="Yes"),OFFSET('Hygiene Data'!$H$7,0,10*ROW('Hygiene Data'!H174)),NA())</f>
        <v>#N/A</v>
      </c>
      <c r="BN180" s="519" t="e">
        <f ca="1">+IF(AND(ISNUMBER(OFFSET('Hygiene Data'!$H$9,0,10*ROW('Hygiene Data'!H174))),'Data Summary'!EC180="Yes"),OFFSET('Hygiene Data'!$H$9,0,10*ROW('Hygiene Data'!H174)),NA())</f>
        <v>#N/A</v>
      </c>
      <c r="BO180" s="519" t="e">
        <f ca="1">+IF(AND(ISNUMBER(OFFSET('Hygiene Data'!$I$5,0,10*ROW('Hygiene Data'!I174))),'Data Summary'!ED180="Yes"),OFFSET('Hygiene Data'!$I$5,0,10*ROW('Hygiene Data'!I174)),NA())</f>
        <v>#N/A</v>
      </c>
      <c r="BP180" s="519" t="e">
        <f ca="1">+IF(AND(ISNUMBER(OFFSET('Hygiene Data'!$I$7,0,10*ROW('Hygiene Data'!I174))),'Data Summary'!EE180="Yes"),OFFSET('Hygiene Data'!$I$7,0,10*ROW('Hygiene Data'!I174)),NA())</f>
        <v>#N/A</v>
      </c>
      <c r="BQ180" s="519" t="e">
        <f ca="1">+IF(AND(ISNUMBER(OFFSET('Hygiene Data'!$I$9,0,10*ROW('Hygiene Data'!I174))),'Data Summary'!EF180="Yes"),OFFSET('Hygiene Data'!$I$9,0,10*ROW('Hygiene Data'!I174)),NA())</f>
        <v>#N/A</v>
      </c>
    </row>
    <row r="181" spans="1:69" x14ac:dyDescent="0.25">
      <c r="A181" s="515" t="e">
        <f ca="1">+RIGHT('Data Summary'!A181,LEN('Data Summary'!A181)-9)</f>
        <v>#VALUE!</v>
      </c>
      <c r="B181" s="489" t="str">
        <f ca="1">+IF(ISTEXT('Data Summary'!B181),'Data Summary'!B181,"")</f>
        <v/>
      </c>
      <c r="C181" s="516" t="e">
        <f ca="1">+VALUE('Data Summary'!C181)</f>
        <v>#VALUE!</v>
      </c>
      <c r="D181" s="517" t="e">
        <f ca="1">+IF(AND(ISNUMBER(OFFSET('Water Data'!$D$4,0,10*ROW('Water Data'!D175))),'Data Summary'!BS181="Yes"),100-OFFSET('Water Data'!$D$4,0,10*ROW('Water Data'!D175)),NA())</f>
        <v>#N/A</v>
      </c>
      <c r="E181" s="517" t="e">
        <f ca="1">+IF(AND(ISNUMBER(OFFSET('Water Data'!$D$6,0,10*ROW('Water Data'!D175))),'Data Summary'!BT181="Yes"),OFFSET('Water Data'!$D$6,0,10*ROW('Water Data'!D175)),NA())</f>
        <v>#N/A</v>
      </c>
      <c r="F181" s="517" t="e">
        <f ca="1">+IF(AND(ISNUMBER(OFFSET('Water Data'!$D$9,0,10*ROW('Water Data'!D175))),'Data Summary'!BU181="Yes"),OFFSET('Water Data'!$D$9,0,10*ROW('Water Data'!D175)),NA())</f>
        <v>#N/A</v>
      </c>
      <c r="G181" s="517" t="e">
        <f ca="1">+IF(AND(ISNUMBER(OFFSET('Water Data'!$E$4,0,10*ROW('Water Data'!E175))),'Data Summary'!BV181="Yes"),100-OFFSET('Water Data'!$E$4,0,10*ROW('Water Data'!E175)),NA())</f>
        <v>#N/A</v>
      </c>
      <c r="H181" s="517" t="e">
        <f ca="1">+IF(AND(ISNUMBER(OFFSET('Water Data'!$E$6,0,10*ROW('Water Data'!E175))),'Data Summary'!BW181="Yes"),OFFSET('Water Data'!$E$6,0,10*ROW('Water Data'!E175)),NA())</f>
        <v>#N/A</v>
      </c>
      <c r="I181" s="517" t="e">
        <f ca="1">+IF(AND(ISNUMBER(OFFSET('Water Data'!$E$9,0,10*ROW('Water Data'!E175))),'Data Summary'!BX181="Yes"),OFFSET('Water Data'!$E$9,0,10*ROW('Water Data'!E175)),NA())</f>
        <v>#N/A</v>
      </c>
      <c r="J181" s="517" t="e">
        <f ca="1">+IF(AND(ISNUMBER(OFFSET('Water Data'!$F$4,0,10*ROW('Water Data'!F175))),'Data Summary'!BY181="Yes"),100-OFFSET('Water Data'!$F$4,0,10*ROW('Water Data'!F175)),NA())</f>
        <v>#N/A</v>
      </c>
      <c r="K181" s="517" t="e">
        <f ca="1">+IF(AND(ISNUMBER(OFFSET('Water Data'!$F$6,0,10*ROW('Water Data'!F175))),'Data Summary'!BZ181="Yes"),OFFSET('Water Data'!$F$6,0,10*ROW('Water Data'!F175)),NA())</f>
        <v>#N/A</v>
      </c>
      <c r="L181" s="517" t="e">
        <f ca="1">+IF(AND(ISNUMBER(OFFSET('Water Data'!$F$9,0,10*ROW('Water Data'!F175))),'Data Summary'!CA181="Yes"),OFFSET('Water Data'!$F$9,0,10*ROW('Water Data'!F175)),NA())</f>
        <v>#N/A</v>
      </c>
      <c r="M181" s="517" t="e">
        <f ca="1">+IF(AND(ISNUMBER(OFFSET('Water Data'!$G$4,0,10*ROW('Water Data'!G175))),'Data Summary'!CB181="Yes"),100-OFFSET('Water Data'!$G$4,0,10*ROW('Water Data'!G175)),NA())</f>
        <v>#N/A</v>
      </c>
      <c r="N181" s="517" t="e">
        <f ca="1">+IF(AND(ISNUMBER(OFFSET('Water Data'!$G$6,0,10*ROW('Water Data'!G175))),'Data Summary'!CC181="Yes"),OFFSET('Water Data'!$G$6,0,10*ROW('Water Data'!G175)),NA())</f>
        <v>#N/A</v>
      </c>
      <c r="O181" s="517" t="e">
        <f ca="1">+IF(AND(ISNUMBER(OFFSET('Water Data'!$G$9,0,10*ROW('Water Data'!G175))),'Data Summary'!CD181="Yes"),OFFSET('Water Data'!$G$9,0,10*ROW('Water Data'!G175)),NA())</f>
        <v>#N/A</v>
      </c>
      <c r="P181" s="517" t="e">
        <f ca="1">+IF(AND(ISNUMBER(OFFSET('Water Data'!$H$4,0,10*ROW('Water Data'!H175))),'Data Summary'!CE181="Yes"),100-OFFSET('Water Data'!$H$4,0,10*ROW('Water Data'!H175)),NA())</f>
        <v>#N/A</v>
      </c>
      <c r="Q181" s="517" t="e">
        <f ca="1">+IF(AND(ISNUMBER(OFFSET('Water Data'!$H$6,0,10*ROW('Water Data'!H175))),'Data Summary'!CF181="Yes"),OFFSET('Water Data'!$H$6,0,10*ROW('Water Data'!H175)),NA())</f>
        <v>#N/A</v>
      </c>
      <c r="R181" s="517" t="e">
        <f ca="1">+IF(AND(ISNUMBER(OFFSET('Water Data'!$H$9,0,10*ROW('Water Data'!H175))),'Data Summary'!CG181="Yes"),OFFSET('Water Data'!$H$9,0,10*ROW('Water Data'!H175)),NA())</f>
        <v>#N/A</v>
      </c>
      <c r="S181" s="517" t="e">
        <f ca="1">+IF(AND(ISNUMBER(OFFSET('Water Data'!$I$4,0,10*ROW('Water Data'!I175))),'Data Summary'!CH181="Yes"),100-OFFSET('Water Data'!$I$4,0,10*ROW('Water Data'!I175)),NA())</f>
        <v>#N/A</v>
      </c>
      <c r="T181" s="517" t="e">
        <f ca="1">+IF(AND(ISNUMBER(OFFSET('Water Data'!$I$6,0,10*ROW('Water Data'!I175))),'Data Summary'!CI181="Yes"),OFFSET('Water Data'!$I$6,0,10*ROW('Water Data'!I175)),NA())</f>
        <v>#N/A</v>
      </c>
      <c r="U181" s="517" t="e">
        <f ca="1">+IF(AND(ISNUMBER(OFFSET('Water Data'!$I$9,0,10*ROW('Water Data'!I175))),'Data Summary'!CJ181="Yes"),OFFSET('Water Data'!$I$9,0,10*ROW('Water Data'!I175)),NA())</f>
        <v>#N/A</v>
      </c>
      <c r="V181" s="518" t="e">
        <f ca="1">+IF(AND(ISNUMBER(OFFSET('Sanitation Data'!$D$4,0,10*ROW('Sanitation Data'!D175))),'Data Summary'!CK181="Yes"),100-OFFSET('Sanitation Data'!$D$4,0,10*ROW('Sanitation Data'!D175)),NA())</f>
        <v>#N/A</v>
      </c>
      <c r="W181" s="518" t="e">
        <f ca="1">+IF(AND(ISNUMBER(OFFSET('Sanitation Data'!$D$6,0,10*ROW('Sanitation Data'!D175))),'Data Summary'!CL181="Yes"),OFFSET('Sanitation Data'!$D$6,0,10*ROW('Sanitation Data'!D175)),NA())</f>
        <v>#N/A</v>
      </c>
      <c r="X181" s="518" t="e">
        <f ca="1">+IF(AND(ISNUMBER(OFFSET('Sanitation Data'!$D$10,0,10*ROW('Sanitation Data'!D175))),'Data Summary'!CM181="Yes"),OFFSET('Sanitation Data'!$D$10,0,10*ROW('Sanitation Data'!D175)),NA())</f>
        <v>#N/A</v>
      </c>
      <c r="Y181" s="518" t="e">
        <f ca="1">+IF(AND(ISNUMBER(OFFSET('Sanitation Data'!$D$11,0,10*ROW('Sanitation Data'!D175))),'Data Summary'!CN181="Yes"),OFFSET('Sanitation Data'!$D$11,0,10*ROW('Sanitation Data'!D175)),NA())</f>
        <v>#N/A</v>
      </c>
      <c r="Z181" s="518" t="e">
        <f ca="1">+IF(AND(ISNUMBER(OFFSET('Sanitation Data'!$D$12,0,10*ROW('Sanitation Data'!D175))),'Data Summary'!CO181="Yes"),OFFSET('Sanitation Data'!$D$12,0,10*ROW('Sanitation Data'!D175)),NA())</f>
        <v>#N/A</v>
      </c>
      <c r="AA181" s="518" t="e">
        <f ca="1">+IF(AND(ISNUMBER(OFFSET('Sanitation Data'!$E$4,0,10*ROW('Sanitation Data'!E175))),'Data Summary'!CP181="Yes"),100-OFFSET('Sanitation Data'!$E$4,0,10*ROW('Sanitation Data'!E175)),NA())</f>
        <v>#N/A</v>
      </c>
      <c r="AB181" s="518" t="e">
        <f ca="1">+IF(AND(ISNUMBER(OFFSET('Sanitation Data'!$E$6,0,10*ROW('Sanitation Data'!E175))),'Data Summary'!CQ181="Yes"),OFFSET('Sanitation Data'!$E$6,0,10*ROW('Sanitation Data'!E175)),NA())</f>
        <v>#N/A</v>
      </c>
      <c r="AC181" s="518" t="e">
        <f ca="1">+IF(AND(ISNUMBER(OFFSET('Sanitation Data'!$E$10,0,10*ROW('Sanitation Data'!E175))),'Data Summary'!CR181="Yes"),OFFSET('Sanitation Data'!$E$10,0,10*ROW('Sanitation Data'!E175)),NA())</f>
        <v>#N/A</v>
      </c>
      <c r="AD181" s="518" t="e">
        <f ca="1">+IF(AND(ISNUMBER(OFFSET('Sanitation Data'!$E$11,0,10*ROW('Sanitation Data'!E175))),'Data Summary'!CS181="Yes"),OFFSET('Sanitation Data'!$E$11,0,10*ROW('Sanitation Data'!E175)),NA())</f>
        <v>#N/A</v>
      </c>
      <c r="AE181" s="518" t="e">
        <f ca="1">+IF(AND(ISNUMBER(OFFSET('Sanitation Data'!$E$12,0,10*ROW('Sanitation Data'!E175))),'Data Summary'!CT181="Yes"),OFFSET('Sanitation Data'!$E$12,0,10*ROW('Sanitation Data'!E175)),NA())</f>
        <v>#N/A</v>
      </c>
      <c r="AF181" s="518" t="e">
        <f ca="1">+IF(AND(ISNUMBER(OFFSET('Sanitation Data'!$F$4,0,10*ROW('Sanitation Data'!F175))),'Data Summary'!CU181="Yes"),100-OFFSET('Sanitation Data'!$F$4,0,10*ROW('Sanitation Data'!F175)),NA())</f>
        <v>#N/A</v>
      </c>
      <c r="AG181" s="518" t="e">
        <f ca="1">+IF(AND(ISNUMBER(OFFSET('Sanitation Data'!$F$6,0,10*ROW('Sanitation Data'!F175))),'Data Summary'!CV181="Yes"),OFFSET('Sanitation Data'!$F$6,0,10*ROW('Sanitation Data'!F175)),NA())</f>
        <v>#N/A</v>
      </c>
      <c r="AH181" s="518" t="e">
        <f ca="1">+IF(AND(ISNUMBER(OFFSET('Sanitation Data'!$F$10,0,10*ROW('Sanitation Data'!F175))),'Data Summary'!CW181="Yes"),OFFSET('Sanitation Data'!$F$10,0,10*ROW('Sanitation Data'!F175)),NA())</f>
        <v>#N/A</v>
      </c>
      <c r="AI181" s="518" t="e">
        <f ca="1">+IF(AND(ISNUMBER(OFFSET('Sanitation Data'!$F$11,0,10*ROW('Sanitation Data'!F175))),'Data Summary'!CX181="Yes"),OFFSET('Sanitation Data'!$F$11,0,10*ROW('Sanitation Data'!F175)),NA())</f>
        <v>#N/A</v>
      </c>
      <c r="AJ181" s="518" t="e">
        <f ca="1">+IF(AND(ISNUMBER(OFFSET('Sanitation Data'!$F$12,0,10*ROW('Sanitation Data'!F175))),'Data Summary'!CY181="Yes"),OFFSET('Sanitation Data'!$F$12,0,10*ROW('Sanitation Data'!F175)),NA())</f>
        <v>#N/A</v>
      </c>
      <c r="AK181" s="518" t="e">
        <f ca="1">+IF(AND(ISNUMBER(OFFSET('Sanitation Data'!$G$4,0,10*ROW('Sanitation Data'!G175))),'Data Summary'!CZ181="Yes"),100-OFFSET('Sanitation Data'!$G$4,0,10*ROW('Sanitation Data'!G175)),NA())</f>
        <v>#N/A</v>
      </c>
      <c r="AL181" s="518" t="e">
        <f ca="1">+IF(AND(ISNUMBER(OFFSET('Sanitation Data'!$G$6,0,10*ROW('Sanitation Data'!G175))),'Data Summary'!DA181="Yes"),OFFSET('Sanitation Data'!$G$6,0,10*ROW('Sanitation Data'!G175)),NA())</f>
        <v>#N/A</v>
      </c>
      <c r="AM181" s="518" t="e">
        <f ca="1">+IF(AND(ISNUMBER(OFFSET('Sanitation Data'!$G$10,0,10*ROW('Sanitation Data'!G175))),'Data Summary'!DB181="Yes"),OFFSET('Sanitation Data'!$G$10,0,10*ROW('Sanitation Data'!G175)),NA())</f>
        <v>#N/A</v>
      </c>
      <c r="AN181" s="518" t="e">
        <f ca="1">+IF(AND(ISNUMBER(OFFSET('Sanitation Data'!$G$11,0,10*ROW('Sanitation Data'!G175))),'Data Summary'!DC181="Yes"),OFFSET('Sanitation Data'!$G$11,0,10*ROW('Sanitation Data'!G175)),NA())</f>
        <v>#N/A</v>
      </c>
      <c r="AO181" s="518" t="e">
        <f ca="1">+IF(AND(ISNUMBER(OFFSET('Sanitation Data'!$G$12,0,10*ROW('Sanitation Data'!G175))),'Data Summary'!DD181="Yes"),OFFSET('Sanitation Data'!$G$12,0,10*ROW('Sanitation Data'!G175)),NA())</f>
        <v>#N/A</v>
      </c>
      <c r="AP181" s="518" t="e">
        <f ca="1">+IF(AND(ISNUMBER(OFFSET('Sanitation Data'!$H$4,0,10*ROW('Sanitation Data'!H175))),'Data Summary'!DE181="Yes"),100-OFFSET('Sanitation Data'!$H$4,0,10*ROW('Sanitation Data'!H175)),NA())</f>
        <v>#N/A</v>
      </c>
      <c r="AQ181" s="518" t="e">
        <f ca="1">+IF(AND(ISNUMBER(OFFSET('Sanitation Data'!$H$6,0,10*ROW('Sanitation Data'!H175))),'Data Summary'!DF181="Yes"),OFFSET('Sanitation Data'!$H$6,0,10*ROW('Sanitation Data'!H175)),NA())</f>
        <v>#N/A</v>
      </c>
      <c r="AR181" s="518" t="e">
        <f ca="1">+IF(AND(ISNUMBER(OFFSET('Sanitation Data'!$H$10,0,10*ROW('Sanitation Data'!H175))),'Data Summary'!DG181="Yes"),OFFSET('Sanitation Data'!$H$10,0,10*ROW('Sanitation Data'!H175)),NA())</f>
        <v>#N/A</v>
      </c>
      <c r="AS181" s="518" t="e">
        <f ca="1">+IF(AND(ISNUMBER(OFFSET('Sanitation Data'!$H$11,0,10*ROW('Sanitation Data'!H175))),'Data Summary'!DH181="Yes"),OFFSET('Sanitation Data'!$H$11,0,10*ROW('Sanitation Data'!H175)),NA())</f>
        <v>#N/A</v>
      </c>
      <c r="AT181" s="518" t="e">
        <f ca="1">+IF(AND(ISNUMBER(OFFSET('Sanitation Data'!$H$12,0,10*ROW('Sanitation Data'!H175))),'Data Summary'!DI181="Yes"),OFFSET('Sanitation Data'!$H$12,0,10*ROW('Sanitation Data'!H175)),NA())</f>
        <v>#N/A</v>
      </c>
      <c r="AU181" s="518" t="e">
        <f ca="1">+IF(AND(ISNUMBER(OFFSET('Sanitation Data'!$I$4,0,10*ROW('Sanitation Data'!I175))),'Data Summary'!DJ181="Yes"),100-OFFSET('Sanitation Data'!$I$4,0,10*ROW('Sanitation Data'!I175)),NA())</f>
        <v>#N/A</v>
      </c>
      <c r="AV181" s="518" t="e">
        <f ca="1">+IF(AND(ISNUMBER(OFFSET('Sanitation Data'!$I$6,0,10*ROW('Sanitation Data'!I175))),'Data Summary'!DK181="Yes"),OFFSET('Sanitation Data'!$I$6,0,10*ROW('Sanitation Data'!I175)),NA())</f>
        <v>#N/A</v>
      </c>
      <c r="AW181" s="518" t="e">
        <f ca="1">+IF(AND(ISNUMBER(OFFSET('Sanitation Data'!$I$10,0,10*ROW('Sanitation Data'!I175))),'Data Summary'!DL181="Yes"),OFFSET('Sanitation Data'!$I$10,0,10*ROW('Sanitation Data'!I175)),NA())</f>
        <v>#N/A</v>
      </c>
      <c r="AX181" s="518" t="e">
        <f ca="1">+IF(AND(ISNUMBER(OFFSET('Sanitation Data'!$I$11,0,10*ROW('Sanitation Data'!I175))),'Data Summary'!DM181="Yes"),OFFSET('Sanitation Data'!$I$11,0,10*ROW('Sanitation Data'!I175)),NA())</f>
        <v>#N/A</v>
      </c>
      <c r="AY181" s="518" t="e">
        <f ca="1">+IF(AND(ISNUMBER(OFFSET('Sanitation Data'!$I$12,0,10*ROW('Sanitation Data'!I175))),'Data Summary'!DN181="Yes"),OFFSET('Sanitation Data'!$I$12,0,10*ROW('Sanitation Data'!I175)),NA())</f>
        <v>#N/A</v>
      </c>
      <c r="AZ181" s="519" t="e">
        <f ca="1">+IF(AND(ISNUMBER(OFFSET('Hygiene Data'!$D$5,0,10*ROW('Hygiene Data'!D175))),'Data Summary'!DO181="Yes"),OFFSET('Hygiene Data'!$D$5,0,10*ROW('Hygiene Data'!D175)),NA())</f>
        <v>#N/A</v>
      </c>
      <c r="BA181" s="519" t="e">
        <f ca="1">+IF(AND(ISNUMBER(OFFSET('Hygiene Data'!$D$7,0,10*ROW('Hygiene Data'!D175))),'Data Summary'!DP181="Yes"),OFFSET('Hygiene Data'!$D$7,0,10*ROW('Hygiene Data'!D175)),NA())</f>
        <v>#N/A</v>
      </c>
      <c r="BB181" s="519" t="e">
        <f ca="1">+IF(AND(ISNUMBER(OFFSET('Hygiene Data'!$D$9,0,10*ROW('Hygiene Data'!D175))),'Data Summary'!DQ181="Yes"),OFFSET('Hygiene Data'!$D$9,0,10*ROW('Hygiene Data'!D175)),NA())</f>
        <v>#N/A</v>
      </c>
      <c r="BC181" s="519" t="e">
        <f ca="1">+IF(AND(ISNUMBER(OFFSET('Hygiene Data'!$E$5,0,10*ROW('Hygiene Data'!E175))),'Data Summary'!DR181="Yes"),OFFSET('Hygiene Data'!$E$5,0,10*ROW('Hygiene Data'!E175)),NA())</f>
        <v>#N/A</v>
      </c>
      <c r="BD181" s="519" t="e">
        <f ca="1">+IF(AND(ISNUMBER(OFFSET('Hygiene Data'!$E$7,0,10*ROW('Hygiene Data'!E175))),'Data Summary'!DS181="Yes"),OFFSET('Hygiene Data'!$E$7,0,10*ROW('Hygiene Data'!E175)),NA())</f>
        <v>#N/A</v>
      </c>
      <c r="BE181" s="519" t="e">
        <f ca="1">+IF(AND(ISNUMBER(OFFSET('Hygiene Data'!$E$9,0,10*ROW('Hygiene Data'!E175))),'Data Summary'!DT181="Yes"),OFFSET('Hygiene Data'!$E$9,0,10*ROW('Hygiene Data'!E175)),NA())</f>
        <v>#N/A</v>
      </c>
      <c r="BF181" s="519" t="e">
        <f ca="1">+IF(AND(ISNUMBER(OFFSET('Hygiene Data'!$F$5,0,10*ROW('Hygiene Data'!F175))),'Data Summary'!DU181="Yes"),OFFSET('Hygiene Data'!$F$5,0,10*ROW('Hygiene Data'!F175)),NA())</f>
        <v>#N/A</v>
      </c>
      <c r="BG181" s="519" t="e">
        <f ca="1">+IF(AND(ISNUMBER(OFFSET('Hygiene Data'!$F$7,0,10*ROW('Hygiene Data'!F175))),'Data Summary'!DV181="Yes"),OFFSET('Hygiene Data'!$F$7,0,10*ROW('Hygiene Data'!F175)),NA())</f>
        <v>#N/A</v>
      </c>
      <c r="BH181" s="519" t="e">
        <f ca="1">+IF(AND(ISNUMBER(OFFSET('Hygiene Data'!$F$9,0,10*ROW('Hygiene Data'!F175))),'Data Summary'!DW181="Yes"),OFFSET('Hygiene Data'!$F$9,0,10*ROW('Hygiene Data'!F175)),NA())</f>
        <v>#N/A</v>
      </c>
      <c r="BI181" s="519" t="e">
        <f ca="1">+IF(AND(ISNUMBER(OFFSET('Hygiene Data'!$G$5,0,10*ROW('Hygiene Data'!G175))),'Data Summary'!DX181="Yes"),OFFSET('Hygiene Data'!$G$5,0,10*ROW('Hygiene Data'!G175)),NA())</f>
        <v>#N/A</v>
      </c>
      <c r="BJ181" s="519" t="e">
        <f ca="1">+IF(AND(ISNUMBER(OFFSET('Hygiene Data'!$G$7,0,10*ROW('Hygiene Data'!G175))),'Data Summary'!DY181="Yes"),OFFSET('Hygiene Data'!$G$7,0,10*ROW('Hygiene Data'!G175)),NA())</f>
        <v>#N/A</v>
      </c>
      <c r="BK181" s="519" t="e">
        <f ca="1">+IF(AND(ISNUMBER(OFFSET('Hygiene Data'!$G$9,0,10*ROW('Hygiene Data'!G175))),'Data Summary'!DZ181="Yes"),OFFSET('Hygiene Data'!$G$9,0,10*ROW('Hygiene Data'!G175)),NA())</f>
        <v>#N/A</v>
      </c>
      <c r="BL181" s="519" t="e">
        <f ca="1">+IF(AND(ISNUMBER(OFFSET('Hygiene Data'!$H$5,0,10*ROW('Hygiene Data'!H175))),'Data Summary'!EA181="Yes"),OFFSET('Hygiene Data'!$H$5,0,10*ROW('Hygiene Data'!H175)),NA())</f>
        <v>#N/A</v>
      </c>
      <c r="BM181" s="519" t="e">
        <f ca="1">+IF(AND(ISNUMBER(OFFSET('Hygiene Data'!$H$7,0,10*ROW('Hygiene Data'!H175))),'Data Summary'!EB181="Yes"),OFFSET('Hygiene Data'!$H$7,0,10*ROW('Hygiene Data'!H175)),NA())</f>
        <v>#N/A</v>
      </c>
      <c r="BN181" s="519" t="e">
        <f ca="1">+IF(AND(ISNUMBER(OFFSET('Hygiene Data'!$H$9,0,10*ROW('Hygiene Data'!H175))),'Data Summary'!EC181="Yes"),OFFSET('Hygiene Data'!$H$9,0,10*ROW('Hygiene Data'!H175)),NA())</f>
        <v>#N/A</v>
      </c>
      <c r="BO181" s="519" t="e">
        <f ca="1">+IF(AND(ISNUMBER(OFFSET('Hygiene Data'!$I$5,0,10*ROW('Hygiene Data'!I175))),'Data Summary'!ED181="Yes"),OFFSET('Hygiene Data'!$I$5,0,10*ROW('Hygiene Data'!I175)),NA())</f>
        <v>#N/A</v>
      </c>
      <c r="BP181" s="519" t="e">
        <f ca="1">+IF(AND(ISNUMBER(OFFSET('Hygiene Data'!$I$7,0,10*ROW('Hygiene Data'!I175))),'Data Summary'!EE181="Yes"),OFFSET('Hygiene Data'!$I$7,0,10*ROW('Hygiene Data'!I175)),NA())</f>
        <v>#N/A</v>
      </c>
      <c r="BQ181" s="519" t="e">
        <f ca="1">+IF(AND(ISNUMBER(OFFSET('Hygiene Data'!$I$9,0,10*ROW('Hygiene Data'!I175))),'Data Summary'!EF181="Yes"),OFFSET('Hygiene Data'!$I$9,0,10*ROW('Hygiene Data'!I175)),NA())</f>
        <v>#N/A</v>
      </c>
    </row>
    <row r="182" spans="1:69" x14ac:dyDescent="0.25">
      <c r="A182" s="515" t="e">
        <f ca="1">+RIGHT('Data Summary'!A182,LEN('Data Summary'!A182)-9)</f>
        <v>#VALUE!</v>
      </c>
      <c r="B182" s="489" t="str">
        <f ca="1">+IF(ISTEXT('Data Summary'!B182),'Data Summary'!B182,"")</f>
        <v/>
      </c>
      <c r="C182" s="516" t="e">
        <f ca="1">+VALUE('Data Summary'!C182)</f>
        <v>#VALUE!</v>
      </c>
      <c r="D182" s="517" t="e">
        <f ca="1">+IF(AND(ISNUMBER(OFFSET('Water Data'!$D$4,0,10*ROW('Water Data'!D176))),'Data Summary'!BS182="Yes"),100-OFFSET('Water Data'!$D$4,0,10*ROW('Water Data'!D176)),NA())</f>
        <v>#N/A</v>
      </c>
      <c r="E182" s="517" t="e">
        <f ca="1">+IF(AND(ISNUMBER(OFFSET('Water Data'!$D$6,0,10*ROW('Water Data'!D176))),'Data Summary'!BT182="Yes"),OFFSET('Water Data'!$D$6,0,10*ROW('Water Data'!D176)),NA())</f>
        <v>#N/A</v>
      </c>
      <c r="F182" s="517" t="e">
        <f ca="1">+IF(AND(ISNUMBER(OFFSET('Water Data'!$D$9,0,10*ROW('Water Data'!D176))),'Data Summary'!BU182="Yes"),OFFSET('Water Data'!$D$9,0,10*ROW('Water Data'!D176)),NA())</f>
        <v>#N/A</v>
      </c>
      <c r="G182" s="517" t="e">
        <f ca="1">+IF(AND(ISNUMBER(OFFSET('Water Data'!$E$4,0,10*ROW('Water Data'!E176))),'Data Summary'!BV182="Yes"),100-OFFSET('Water Data'!$E$4,0,10*ROW('Water Data'!E176)),NA())</f>
        <v>#N/A</v>
      </c>
      <c r="H182" s="517" t="e">
        <f ca="1">+IF(AND(ISNUMBER(OFFSET('Water Data'!$E$6,0,10*ROW('Water Data'!E176))),'Data Summary'!BW182="Yes"),OFFSET('Water Data'!$E$6,0,10*ROW('Water Data'!E176)),NA())</f>
        <v>#N/A</v>
      </c>
      <c r="I182" s="517" t="e">
        <f ca="1">+IF(AND(ISNUMBER(OFFSET('Water Data'!$E$9,0,10*ROW('Water Data'!E176))),'Data Summary'!BX182="Yes"),OFFSET('Water Data'!$E$9,0,10*ROW('Water Data'!E176)),NA())</f>
        <v>#N/A</v>
      </c>
      <c r="J182" s="517" t="e">
        <f ca="1">+IF(AND(ISNUMBER(OFFSET('Water Data'!$F$4,0,10*ROW('Water Data'!F176))),'Data Summary'!BY182="Yes"),100-OFFSET('Water Data'!$F$4,0,10*ROW('Water Data'!F176)),NA())</f>
        <v>#N/A</v>
      </c>
      <c r="K182" s="517" t="e">
        <f ca="1">+IF(AND(ISNUMBER(OFFSET('Water Data'!$F$6,0,10*ROW('Water Data'!F176))),'Data Summary'!BZ182="Yes"),OFFSET('Water Data'!$F$6,0,10*ROW('Water Data'!F176)),NA())</f>
        <v>#N/A</v>
      </c>
      <c r="L182" s="517" t="e">
        <f ca="1">+IF(AND(ISNUMBER(OFFSET('Water Data'!$F$9,0,10*ROW('Water Data'!F176))),'Data Summary'!CA182="Yes"),OFFSET('Water Data'!$F$9,0,10*ROW('Water Data'!F176)),NA())</f>
        <v>#N/A</v>
      </c>
      <c r="M182" s="517" t="e">
        <f ca="1">+IF(AND(ISNUMBER(OFFSET('Water Data'!$G$4,0,10*ROW('Water Data'!G176))),'Data Summary'!CB182="Yes"),100-OFFSET('Water Data'!$G$4,0,10*ROW('Water Data'!G176)),NA())</f>
        <v>#N/A</v>
      </c>
      <c r="N182" s="517" t="e">
        <f ca="1">+IF(AND(ISNUMBER(OFFSET('Water Data'!$G$6,0,10*ROW('Water Data'!G176))),'Data Summary'!CC182="Yes"),OFFSET('Water Data'!$G$6,0,10*ROW('Water Data'!G176)),NA())</f>
        <v>#N/A</v>
      </c>
      <c r="O182" s="517" t="e">
        <f ca="1">+IF(AND(ISNUMBER(OFFSET('Water Data'!$G$9,0,10*ROW('Water Data'!G176))),'Data Summary'!CD182="Yes"),OFFSET('Water Data'!$G$9,0,10*ROW('Water Data'!G176)),NA())</f>
        <v>#N/A</v>
      </c>
      <c r="P182" s="517" t="e">
        <f ca="1">+IF(AND(ISNUMBER(OFFSET('Water Data'!$H$4,0,10*ROW('Water Data'!H176))),'Data Summary'!CE182="Yes"),100-OFFSET('Water Data'!$H$4,0,10*ROW('Water Data'!H176)),NA())</f>
        <v>#N/A</v>
      </c>
      <c r="Q182" s="517" t="e">
        <f ca="1">+IF(AND(ISNUMBER(OFFSET('Water Data'!$H$6,0,10*ROW('Water Data'!H176))),'Data Summary'!CF182="Yes"),OFFSET('Water Data'!$H$6,0,10*ROW('Water Data'!H176)),NA())</f>
        <v>#N/A</v>
      </c>
      <c r="R182" s="517" t="e">
        <f ca="1">+IF(AND(ISNUMBER(OFFSET('Water Data'!$H$9,0,10*ROW('Water Data'!H176))),'Data Summary'!CG182="Yes"),OFFSET('Water Data'!$H$9,0,10*ROW('Water Data'!H176)),NA())</f>
        <v>#N/A</v>
      </c>
      <c r="S182" s="517" t="e">
        <f ca="1">+IF(AND(ISNUMBER(OFFSET('Water Data'!$I$4,0,10*ROW('Water Data'!I176))),'Data Summary'!CH182="Yes"),100-OFFSET('Water Data'!$I$4,0,10*ROW('Water Data'!I176)),NA())</f>
        <v>#N/A</v>
      </c>
      <c r="T182" s="517" t="e">
        <f ca="1">+IF(AND(ISNUMBER(OFFSET('Water Data'!$I$6,0,10*ROW('Water Data'!I176))),'Data Summary'!CI182="Yes"),OFFSET('Water Data'!$I$6,0,10*ROW('Water Data'!I176)),NA())</f>
        <v>#N/A</v>
      </c>
      <c r="U182" s="517" t="e">
        <f ca="1">+IF(AND(ISNUMBER(OFFSET('Water Data'!$I$9,0,10*ROW('Water Data'!I176))),'Data Summary'!CJ182="Yes"),OFFSET('Water Data'!$I$9,0,10*ROW('Water Data'!I176)),NA())</f>
        <v>#N/A</v>
      </c>
      <c r="V182" s="518" t="e">
        <f ca="1">+IF(AND(ISNUMBER(OFFSET('Sanitation Data'!$D$4,0,10*ROW('Sanitation Data'!D176))),'Data Summary'!CK182="Yes"),100-OFFSET('Sanitation Data'!$D$4,0,10*ROW('Sanitation Data'!D176)),NA())</f>
        <v>#N/A</v>
      </c>
      <c r="W182" s="518" t="e">
        <f ca="1">+IF(AND(ISNUMBER(OFFSET('Sanitation Data'!$D$6,0,10*ROW('Sanitation Data'!D176))),'Data Summary'!CL182="Yes"),OFFSET('Sanitation Data'!$D$6,0,10*ROW('Sanitation Data'!D176)),NA())</f>
        <v>#N/A</v>
      </c>
      <c r="X182" s="518" t="e">
        <f ca="1">+IF(AND(ISNUMBER(OFFSET('Sanitation Data'!$D$10,0,10*ROW('Sanitation Data'!D176))),'Data Summary'!CM182="Yes"),OFFSET('Sanitation Data'!$D$10,0,10*ROW('Sanitation Data'!D176)),NA())</f>
        <v>#N/A</v>
      </c>
      <c r="Y182" s="518" t="e">
        <f ca="1">+IF(AND(ISNUMBER(OFFSET('Sanitation Data'!$D$11,0,10*ROW('Sanitation Data'!D176))),'Data Summary'!CN182="Yes"),OFFSET('Sanitation Data'!$D$11,0,10*ROW('Sanitation Data'!D176)),NA())</f>
        <v>#N/A</v>
      </c>
      <c r="Z182" s="518" t="e">
        <f ca="1">+IF(AND(ISNUMBER(OFFSET('Sanitation Data'!$D$12,0,10*ROW('Sanitation Data'!D176))),'Data Summary'!CO182="Yes"),OFFSET('Sanitation Data'!$D$12,0,10*ROW('Sanitation Data'!D176)),NA())</f>
        <v>#N/A</v>
      </c>
      <c r="AA182" s="518" t="e">
        <f ca="1">+IF(AND(ISNUMBER(OFFSET('Sanitation Data'!$E$4,0,10*ROW('Sanitation Data'!E176))),'Data Summary'!CP182="Yes"),100-OFFSET('Sanitation Data'!$E$4,0,10*ROW('Sanitation Data'!E176)),NA())</f>
        <v>#N/A</v>
      </c>
      <c r="AB182" s="518" t="e">
        <f ca="1">+IF(AND(ISNUMBER(OFFSET('Sanitation Data'!$E$6,0,10*ROW('Sanitation Data'!E176))),'Data Summary'!CQ182="Yes"),OFFSET('Sanitation Data'!$E$6,0,10*ROW('Sanitation Data'!E176)),NA())</f>
        <v>#N/A</v>
      </c>
      <c r="AC182" s="518" t="e">
        <f ca="1">+IF(AND(ISNUMBER(OFFSET('Sanitation Data'!$E$10,0,10*ROW('Sanitation Data'!E176))),'Data Summary'!CR182="Yes"),OFFSET('Sanitation Data'!$E$10,0,10*ROW('Sanitation Data'!E176)),NA())</f>
        <v>#N/A</v>
      </c>
      <c r="AD182" s="518" t="e">
        <f ca="1">+IF(AND(ISNUMBER(OFFSET('Sanitation Data'!$E$11,0,10*ROW('Sanitation Data'!E176))),'Data Summary'!CS182="Yes"),OFFSET('Sanitation Data'!$E$11,0,10*ROW('Sanitation Data'!E176)),NA())</f>
        <v>#N/A</v>
      </c>
      <c r="AE182" s="518" t="e">
        <f ca="1">+IF(AND(ISNUMBER(OFFSET('Sanitation Data'!$E$12,0,10*ROW('Sanitation Data'!E176))),'Data Summary'!CT182="Yes"),OFFSET('Sanitation Data'!$E$12,0,10*ROW('Sanitation Data'!E176)),NA())</f>
        <v>#N/A</v>
      </c>
      <c r="AF182" s="518" t="e">
        <f ca="1">+IF(AND(ISNUMBER(OFFSET('Sanitation Data'!$F$4,0,10*ROW('Sanitation Data'!F176))),'Data Summary'!CU182="Yes"),100-OFFSET('Sanitation Data'!$F$4,0,10*ROW('Sanitation Data'!F176)),NA())</f>
        <v>#N/A</v>
      </c>
      <c r="AG182" s="518" t="e">
        <f ca="1">+IF(AND(ISNUMBER(OFFSET('Sanitation Data'!$F$6,0,10*ROW('Sanitation Data'!F176))),'Data Summary'!CV182="Yes"),OFFSET('Sanitation Data'!$F$6,0,10*ROW('Sanitation Data'!F176)),NA())</f>
        <v>#N/A</v>
      </c>
      <c r="AH182" s="518" t="e">
        <f ca="1">+IF(AND(ISNUMBER(OFFSET('Sanitation Data'!$F$10,0,10*ROW('Sanitation Data'!F176))),'Data Summary'!CW182="Yes"),OFFSET('Sanitation Data'!$F$10,0,10*ROW('Sanitation Data'!F176)),NA())</f>
        <v>#N/A</v>
      </c>
      <c r="AI182" s="518" t="e">
        <f ca="1">+IF(AND(ISNUMBER(OFFSET('Sanitation Data'!$F$11,0,10*ROW('Sanitation Data'!F176))),'Data Summary'!CX182="Yes"),OFFSET('Sanitation Data'!$F$11,0,10*ROW('Sanitation Data'!F176)),NA())</f>
        <v>#N/A</v>
      </c>
      <c r="AJ182" s="518" t="e">
        <f ca="1">+IF(AND(ISNUMBER(OFFSET('Sanitation Data'!$F$12,0,10*ROW('Sanitation Data'!F176))),'Data Summary'!CY182="Yes"),OFFSET('Sanitation Data'!$F$12,0,10*ROW('Sanitation Data'!F176)),NA())</f>
        <v>#N/A</v>
      </c>
      <c r="AK182" s="518" t="e">
        <f ca="1">+IF(AND(ISNUMBER(OFFSET('Sanitation Data'!$G$4,0,10*ROW('Sanitation Data'!G176))),'Data Summary'!CZ182="Yes"),100-OFFSET('Sanitation Data'!$G$4,0,10*ROW('Sanitation Data'!G176)),NA())</f>
        <v>#N/A</v>
      </c>
      <c r="AL182" s="518" t="e">
        <f ca="1">+IF(AND(ISNUMBER(OFFSET('Sanitation Data'!$G$6,0,10*ROW('Sanitation Data'!G176))),'Data Summary'!DA182="Yes"),OFFSET('Sanitation Data'!$G$6,0,10*ROW('Sanitation Data'!G176)),NA())</f>
        <v>#N/A</v>
      </c>
      <c r="AM182" s="518" t="e">
        <f ca="1">+IF(AND(ISNUMBER(OFFSET('Sanitation Data'!$G$10,0,10*ROW('Sanitation Data'!G176))),'Data Summary'!DB182="Yes"),OFFSET('Sanitation Data'!$G$10,0,10*ROW('Sanitation Data'!G176)),NA())</f>
        <v>#N/A</v>
      </c>
      <c r="AN182" s="518" t="e">
        <f ca="1">+IF(AND(ISNUMBER(OFFSET('Sanitation Data'!$G$11,0,10*ROW('Sanitation Data'!G176))),'Data Summary'!DC182="Yes"),OFFSET('Sanitation Data'!$G$11,0,10*ROW('Sanitation Data'!G176)),NA())</f>
        <v>#N/A</v>
      </c>
      <c r="AO182" s="518" t="e">
        <f ca="1">+IF(AND(ISNUMBER(OFFSET('Sanitation Data'!$G$12,0,10*ROW('Sanitation Data'!G176))),'Data Summary'!DD182="Yes"),OFFSET('Sanitation Data'!$G$12,0,10*ROW('Sanitation Data'!G176)),NA())</f>
        <v>#N/A</v>
      </c>
      <c r="AP182" s="518" t="e">
        <f ca="1">+IF(AND(ISNUMBER(OFFSET('Sanitation Data'!$H$4,0,10*ROW('Sanitation Data'!H176))),'Data Summary'!DE182="Yes"),100-OFFSET('Sanitation Data'!$H$4,0,10*ROW('Sanitation Data'!H176)),NA())</f>
        <v>#N/A</v>
      </c>
      <c r="AQ182" s="518" t="e">
        <f ca="1">+IF(AND(ISNUMBER(OFFSET('Sanitation Data'!$H$6,0,10*ROW('Sanitation Data'!H176))),'Data Summary'!DF182="Yes"),OFFSET('Sanitation Data'!$H$6,0,10*ROW('Sanitation Data'!H176)),NA())</f>
        <v>#N/A</v>
      </c>
      <c r="AR182" s="518" t="e">
        <f ca="1">+IF(AND(ISNUMBER(OFFSET('Sanitation Data'!$H$10,0,10*ROW('Sanitation Data'!H176))),'Data Summary'!DG182="Yes"),OFFSET('Sanitation Data'!$H$10,0,10*ROW('Sanitation Data'!H176)),NA())</f>
        <v>#N/A</v>
      </c>
      <c r="AS182" s="518" t="e">
        <f ca="1">+IF(AND(ISNUMBER(OFFSET('Sanitation Data'!$H$11,0,10*ROW('Sanitation Data'!H176))),'Data Summary'!DH182="Yes"),OFFSET('Sanitation Data'!$H$11,0,10*ROW('Sanitation Data'!H176)),NA())</f>
        <v>#N/A</v>
      </c>
      <c r="AT182" s="518" t="e">
        <f ca="1">+IF(AND(ISNUMBER(OFFSET('Sanitation Data'!$H$12,0,10*ROW('Sanitation Data'!H176))),'Data Summary'!DI182="Yes"),OFFSET('Sanitation Data'!$H$12,0,10*ROW('Sanitation Data'!H176)),NA())</f>
        <v>#N/A</v>
      </c>
      <c r="AU182" s="518" t="e">
        <f ca="1">+IF(AND(ISNUMBER(OFFSET('Sanitation Data'!$I$4,0,10*ROW('Sanitation Data'!I176))),'Data Summary'!DJ182="Yes"),100-OFFSET('Sanitation Data'!$I$4,0,10*ROW('Sanitation Data'!I176)),NA())</f>
        <v>#N/A</v>
      </c>
      <c r="AV182" s="518" t="e">
        <f ca="1">+IF(AND(ISNUMBER(OFFSET('Sanitation Data'!$I$6,0,10*ROW('Sanitation Data'!I176))),'Data Summary'!DK182="Yes"),OFFSET('Sanitation Data'!$I$6,0,10*ROW('Sanitation Data'!I176)),NA())</f>
        <v>#N/A</v>
      </c>
      <c r="AW182" s="518" t="e">
        <f ca="1">+IF(AND(ISNUMBER(OFFSET('Sanitation Data'!$I$10,0,10*ROW('Sanitation Data'!I176))),'Data Summary'!DL182="Yes"),OFFSET('Sanitation Data'!$I$10,0,10*ROW('Sanitation Data'!I176)),NA())</f>
        <v>#N/A</v>
      </c>
      <c r="AX182" s="518" t="e">
        <f ca="1">+IF(AND(ISNUMBER(OFFSET('Sanitation Data'!$I$11,0,10*ROW('Sanitation Data'!I176))),'Data Summary'!DM182="Yes"),OFFSET('Sanitation Data'!$I$11,0,10*ROW('Sanitation Data'!I176)),NA())</f>
        <v>#N/A</v>
      </c>
      <c r="AY182" s="518" t="e">
        <f ca="1">+IF(AND(ISNUMBER(OFFSET('Sanitation Data'!$I$12,0,10*ROW('Sanitation Data'!I176))),'Data Summary'!DN182="Yes"),OFFSET('Sanitation Data'!$I$12,0,10*ROW('Sanitation Data'!I176)),NA())</f>
        <v>#N/A</v>
      </c>
      <c r="AZ182" s="519" t="e">
        <f ca="1">+IF(AND(ISNUMBER(OFFSET('Hygiene Data'!$D$5,0,10*ROW('Hygiene Data'!D176))),'Data Summary'!DO182="Yes"),OFFSET('Hygiene Data'!$D$5,0,10*ROW('Hygiene Data'!D176)),NA())</f>
        <v>#N/A</v>
      </c>
      <c r="BA182" s="519" t="e">
        <f ca="1">+IF(AND(ISNUMBER(OFFSET('Hygiene Data'!$D$7,0,10*ROW('Hygiene Data'!D176))),'Data Summary'!DP182="Yes"),OFFSET('Hygiene Data'!$D$7,0,10*ROW('Hygiene Data'!D176)),NA())</f>
        <v>#N/A</v>
      </c>
      <c r="BB182" s="519" t="e">
        <f ca="1">+IF(AND(ISNUMBER(OFFSET('Hygiene Data'!$D$9,0,10*ROW('Hygiene Data'!D176))),'Data Summary'!DQ182="Yes"),OFFSET('Hygiene Data'!$D$9,0,10*ROW('Hygiene Data'!D176)),NA())</f>
        <v>#N/A</v>
      </c>
      <c r="BC182" s="519" t="e">
        <f ca="1">+IF(AND(ISNUMBER(OFFSET('Hygiene Data'!$E$5,0,10*ROW('Hygiene Data'!E176))),'Data Summary'!DR182="Yes"),OFFSET('Hygiene Data'!$E$5,0,10*ROW('Hygiene Data'!E176)),NA())</f>
        <v>#N/A</v>
      </c>
      <c r="BD182" s="519" t="e">
        <f ca="1">+IF(AND(ISNUMBER(OFFSET('Hygiene Data'!$E$7,0,10*ROW('Hygiene Data'!E176))),'Data Summary'!DS182="Yes"),OFFSET('Hygiene Data'!$E$7,0,10*ROW('Hygiene Data'!E176)),NA())</f>
        <v>#N/A</v>
      </c>
      <c r="BE182" s="519" t="e">
        <f ca="1">+IF(AND(ISNUMBER(OFFSET('Hygiene Data'!$E$9,0,10*ROW('Hygiene Data'!E176))),'Data Summary'!DT182="Yes"),OFFSET('Hygiene Data'!$E$9,0,10*ROW('Hygiene Data'!E176)),NA())</f>
        <v>#N/A</v>
      </c>
      <c r="BF182" s="519" t="e">
        <f ca="1">+IF(AND(ISNUMBER(OFFSET('Hygiene Data'!$F$5,0,10*ROW('Hygiene Data'!F176))),'Data Summary'!DU182="Yes"),OFFSET('Hygiene Data'!$F$5,0,10*ROW('Hygiene Data'!F176)),NA())</f>
        <v>#N/A</v>
      </c>
      <c r="BG182" s="519" t="e">
        <f ca="1">+IF(AND(ISNUMBER(OFFSET('Hygiene Data'!$F$7,0,10*ROW('Hygiene Data'!F176))),'Data Summary'!DV182="Yes"),OFFSET('Hygiene Data'!$F$7,0,10*ROW('Hygiene Data'!F176)),NA())</f>
        <v>#N/A</v>
      </c>
      <c r="BH182" s="519" t="e">
        <f ca="1">+IF(AND(ISNUMBER(OFFSET('Hygiene Data'!$F$9,0,10*ROW('Hygiene Data'!F176))),'Data Summary'!DW182="Yes"),OFFSET('Hygiene Data'!$F$9,0,10*ROW('Hygiene Data'!F176)),NA())</f>
        <v>#N/A</v>
      </c>
      <c r="BI182" s="519" t="e">
        <f ca="1">+IF(AND(ISNUMBER(OFFSET('Hygiene Data'!$G$5,0,10*ROW('Hygiene Data'!G176))),'Data Summary'!DX182="Yes"),OFFSET('Hygiene Data'!$G$5,0,10*ROW('Hygiene Data'!G176)),NA())</f>
        <v>#N/A</v>
      </c>
      <c r="BJ182" s="519" t="e">
        <f ca="1">+IF(AND(ISNUMBER(OFFSET('Hygiene Data'!$G$7,0,10*ROW('Hygiene Data'!G176))),'Data Summary'!DY182="Yes"),OFFSET('Hygiene Data'!$G$7,0,10*ROW('Hygiene Data'!G176)),NA())</f>
        <v>#N/A</v>
      </c>
      <c r="BK182" s="519" t="e">
        <f ca="1">+IF(AND(ISNUMBER(OFFSET('Hygiene Data'!$G$9,0,10*ROW('Hygiene Data'!G176))),'Data Summary'!DZ182="Yes"),OFFSET('Hygiene Data'!$G$9,0,10*ROW('Hygiene Data'!G176)),NA())</f>
        <v>#N/A</v>
      </c>
      <c r="BL182" s="519" t="e">
        <f ca="1">+IF(AND(ISNUMBER(OFFSET('Hygiene Data'!$H$5,0,10*ROW('Hygiene Data'!H176))),'Data Summary'!EA182="Yes"),OFFSET('Hygiene Data'!$H$5,0,10*ROW('Hygiene Data'!H176)),NA())</f>
        <v>#N/A</v>
      </c>
      <c r="BM182" s="519" t="e">
        <f ca="1">+IF(AND(ISNUMBER(OFFSET('Hygiene Data'!$H$7,0,10*ROW('Hygiene Data'!H176))),'Data Summary'!EB182="Yes"),OFFSET('Hygiene Data'!$H$7,0,10*ROW('Hygiene Data'!H176)),NA())</f>
        <v>#N/A</v>
      </c>
      <c r="BN182" s="519" t="e">
        <f ca="1">+IF(AND(ISNUMBER(OFFSET('Hygiene Data'!$H$9,0,10*ROW('Hygiene Data'!H176))),'Data Summary'!EC182="Yes"),OFFSET('Hygiene Data'!$H$9,0,10*ROW('Hygiene Data'!H176)),NA())</f>
        <v>#N/A</v>
      </c>
      <c r="BO182" s="519" t="e">
        <f ca="1">+IF(AND(ISNUMBER(OFFSET('Hygiene Data'!$I$5,0,10*ROW('Hygiene Data'!I176))),'Data Summary'!ED182="Yes"),OFFSET('Hygiene Data'!$I$5,0,10*ROW('Hygiene Data'!I176)),NA())</f>
        <v>#N/A</v>
      </c>
      <c r="BP182" s="519" t="e">
        <f ca="1">+IF(AND(ISNUMBER(OFFSET('Hygiene Data'!$I$7,0,10*ROW('Hygiene Data'!I176))),'Data Summary'!EE182="Yes"),OFFSET('Hygiene Data'!$I$7,0,10*ROW('Hygiene Data'!I176)),NA())</f>
        <v>#N/A</v>
      </c>
      <c r="BQ182" s="519" t="e">
        <f ca="1">+IF(AND(ISNUMBER(OFFSET('Hygiene Data'!$I$9,0,10*ROW('Hygiene Data'!I176))),'Data Summary'!EF182="Yes"),OFFSET('Hygiene Data'!$I$9,0,10*ROW('Hygiene Data'!I176)),NA())</f>
        <v>#N/A</v>
      </c>
    </row>
    <row r="183" spans="1:69" x14ac:dyDescent="0.25">
      <c r="A183" s="515" t="e">
        <f ca="1">+RIGHT('Data Summary'!A183,LEN('Data Summary'!A183)-9)</f>
        <v>#VALUE!</v>
      </c>
      <c r="B183" s="489" t="str">
        <f ca="1">+IF(ISTEXT('Data Summary'!B183),'Data Summary'!B183,"")</f>
        <v/>
      </c>
      <c r="C183" s="516" t="e">
        <f ca="1">+VALUE('Data Summary'!C183)</f>
        <v>#VALUE!</v>
      </c>
      <c r="D183" s="517" t="e">
        <f ca="1">+IF(AND(ISNUMBER(OFFSET('Water Data'!$D$4,0,10*ROW('Water Data'!D177))),'Data Summary'!BS183="Yes"),100-OFFSET('Water Data'!$D$4,0,10*ROW('Water Data'!D177)),NA())</f>
        <v>#N/A</v>
      </c>
      <c r="E183" s="517" t="e">
        <f ca="1">+IF(AND(ISNUMBER(OFFSET('Water Data'!$D$6,0,10*ROW('Water Data'!D177))),'Data Summary'!BT183="Yes"),OFFSET('Water Data'!$D$6,0,10*ROW('Water Data'!D177)),NA())</f>
        <v>#N/A</v>
      </c>
      <c r="F183" s="517" t="e">
        <f ca="1">+IF(AND(ISNUMBER(OFFSET('Water Data'!$D$9,0,10*ROW('Water Data'!D177))),'Data Summary'!BU183="Yes"),OFFSET('Water Data'!$D$9,0,10*ROW('Water Data'!D177)),NA())</f>
        <v>#N/A</v>
      </c>
      <c r="G183" s="517" t="e">
        <f ca="1">+IF(AND(ISNUMBER(OFFSET('Water Data'!$E$4,0,10*ROW('Water Data'!E177))),'Data Summary'!BV183="Yes"),100-OFFSET('Water Data'!$E$4,0,10*ROW('Water Data'!E177)),NA())</f>
        <v>#N/A</v>
      </c>
      <c r="H183" s="517" t="e">
        <f ca="1">+IF(AND(ISNUMBER(OFFSET('Water Data'!$E$6,0,10*ROW('Water Data'!E177))),'Data Summary'!BW183="Yes"),OFFSET('Water Data'!$E$6,0,10*ROW('Water Data'!E177)),NA())</f>
        <v>#N/A</v>
      </c>
      <c r="I183" s="517" t="e">
        <f ca="1">+IF(AND(ISNUMBER(OFFSET('Water Data'!$E$9,0,10*ROW('Water Data'!E177))),'Data Summary'!BX183="Yes"),OFFSET('Water Data'!$E$9,0,10*ROW('Water Data'!E177)),NA())</f>
        <v>#N/A</v>
      </c>
      <c r="J183" s="517" t="e">
        <f ca="1">+IF(AND(ISNUMBER(OFFSET('Water Data'!$F$4,0,10*ROW('Water Data'!F177))),'Data Summary'!BY183="Yes"),100-OFFSET('Water Data'!$F$4,0,10*ROW('Water Data'!F177)),NA())</f>
        <v>#N/A</v>
      </c>
      <c r="K183" s="517" t="e">
        <f ca="1">+IF(AND(ISNUMBER(OFFSET('Water Data'!$F$6,0,10*ROW('Water Data'!F177))),'Data Summary'!BZ183="Yes"),OFFSET('Water Data'!$F$6,0,10*ROW('Water Data'!F177)),NA())</f>
        <v>#N/A</v>
      </c>
      <c r="L183" s="517" t="e">
        <f ca="1">+IF(AND(ISNUMBER(OFFSET('Water Data'!$F$9,0,10*ROW('Water Data'!F177))),'Data Summary'!CA183="Yes"),OFFSET('Water Data'!$F$9,0,10*ROW('Water Data'!F177)),NA())</f>
        <v>#N/A</v>
      </c>
      <c r="M183" s="517" t="e">
        <f ca="1">+IF(AND(ISNUMBER(OFFSET('Water Data'!$G$4,0,10*ROW('Water Data'!G177))),'Data Summary'!CB183="Yes"),100-OFFSET('Water Data'!$G$4,0,10*ROW('Water Data'!G177)),NA())</f>
        <v>#N/A</v>
      </c>
      <c r="N183" s="517" t="e">
        <f ca="1">+IF(AND(ISNUMBER(OFFSET('Water Data'!$G$6,0,10*ROW('Water Data'!G177))),'Data Summary'!CC183="Yes"),OFFSET('Water Data'!$G$6,0,10*ROW('Water Data'!G177)),NA())</f>
        <v>#N/A</v>
      </c>
      <c r="O183" s="517" t="e">
        <f ca="1">+IF(AND(ISNUMBER(OFFSET('Water Data'!$G$9,0,10*ROW('Water Data'!G177))),'Data Summary'!CD183="Yes"),OFFSET('Water Data'!$G$9,0,10*ROW('Water Data'!G177)),NA())</f>
        <v>#N/A</v>
      </c>
      <c r="P183" s="517" t="e">
        <f ca="1">+IF(AND(ISNUMBER(OFFSET('Water Data'!$H$4,0,10*ROW('Water Data'!H177))),'Data Summary'!CE183="Yes"),100-OFFSET('Water Data'!$H$4,0,10*ROW('Water Data'!H177)),NA())</f>
        <v>#N/A</v>
      </c>
      <c r="Q183" s="517" t="e">
        <f ca="1">+IF(AND(ISNUMBER(OFFSET('Water Data'!$H$6,0,10*ROW('Water Data'!H177))),'Data Summary'!CF183="Yes"),OFFSET('Water Data'!$H$6,0,10*ROW('Water Data'!H177)),NA())</f>
        <v>#N/A</v>
      </c>
      <c r="R183" s="517" t="e">
        <f ca="1">+IF(AND(ISNUMBER(OFFSET('Water Data'!$H$9,0,10*ROW('Water Data'!H177))),'Data Summary'!CG183="Yes"),OFFSET('Water Data'!$H$9,0,10*ROW('Water Data'!H177)),NA())</f>
        <v>#N/A</v>
      </c>
      <c r="S183" s="517" t="e">
        <f ca="1">+IF(AND(ISNUMBER(OFFSET('Water Data'!$I$4,0,10*ROW('Water Data'!I177))),'Data Summary'!CH183="Yes"),100-OFFSET('Water Data'!$I$4,0,10*ROW('Water Data'!I177)),NA())</f>
        <v>#N/A</v>
      </c>
      <c r="T183" s="517" t="e">
        <f ca="1">+IF(AND(ISNUMBER(OFFSET('Water Data'!$I$6,0,10*ROW('Water Data'!I177))),'Data Summary'!CI183="Yes"),OFFSET('Water Data'!$I$6,0,10*ROW('Water Data'!I177)),NA())</f>
        <v>#N/A</v>
      </c>
      <c r="U183" s="517" t="e">
        <f ca="1">+IF(AND(ISNUMBER(OFFSET('Water Data'!$I$9,0,10*ROW('Water Data'!I177))),'Data Summary'!CJ183="Yes"),OFFSET('Water Data'!$I$9,0,10*ROW('Water Data'!I177)),NA())</f>
        <v>#N/A</v>
      </c>
      <c r="V183" s="518" t="e">
        <f ca="1">+IF(AND(ISNUMBER(OFFSET('Sanitation Data'!$D$4,0,10*ROW('Sanitation Data'!D177))),'Data Summary'!CK183="Yes"),100-OFFSET('Sanitation Data'!$D$4,0,10*ROW('Sanitation Data'!D177)),NA())</f>
        <v>#N/A</v>
      </c>
      <c r="W183" s="518" t="e">
        <f ca="1">+IF(AND(ISNUMBER(OFFSET('Sanitation Data'!$D$6,0,10*ROW('Sanitation Data'!D177))),'Data Summary'!CL183="Yes"),OFFSET('Sanitation Data'!$D$6,0,10*ROW('Sanitation Data'!D177)),NA())</f>
        <v>#N/A</v>
      </c>
      <c r="X183" s="518" t="e">
        <f ca="1">+IF(AND(ISNUMBER(OFFSET('Sanitation Data'!$D$10,0,10*ROW('Sanitation Data'!D177))),'Data Summary'!CM183="Yes"),OFFSET('Sanitation Data'!$D$10,0,10*ROW('Sanitation Data'!D177)),NA())</f>
        <v>#N/A</v>
      </c>
      <c r="Y183" s="518" t="e">
        <f ca="1">+IF(AND(ISNUMBER(OFFSET('Sanitation Data'!$D$11,0,10*ROW('Sanitation Data'!D177))),'Data Summary'!CN183="Yes"),OFFSET('Sanitation Data'!$D$11,0,10*ROW('Sanitation Data'!D177)),NA())</f>
        <v>#N/A</v>
      </c>
      <c r="Z183" s="518" t="e">
        <f ca="1">+IF(AND(ISNUMBER(OFFSET('Sanitation Data'!$D$12,0,10*ROW('Sanitation Data'!D177))),'Data Summary'!CO183="Yes"),OFFSET('Sanitation Data'!$D$12,0,10*ROW('Sanitation Data'!D177)),NA())</f>
        <v>#N/A</v>
      </c>
      <c r="AA183" s="518" t="e">
        <f ca="1">+IF(AND(ISNUMBER(OFFSET('Sanitation Data'!$E$4,0,10*ROW('Sanitation Data'!E177))),'Data Summary'!CP183="Yes"),100-OFFSET('Sanitation Data'!$E$4,0,10*ROW('Sanitation Data'!E177)),NA())</f>
        <v>#N/A</v>
      </c>
      <c r="AB183" s="518" t="e">
        <f ca="1">+IF(AND(ISNUMBER(OFFSET('Sanitation Data'!$E$6,0,10*ROW('Sanitation Data'!E177))),'Data Summary'!CQ183="Yes"),OFFSET('Sanitation Data'!$E$6,0,10*ROW('Sanitation Data'!E177)),NA())</f>
        <v>#N/A</v>
      </c>
      <c r="AC183" s="518" t="e">
        <f ca="1">+IF(AND(ISNUMBER(OFFSET('Sanitation Data'!$E$10,0,10*ROW('Sanitation Data'!E177))),'Data Summary'!CR183="Yes"),OFFSET('Sanitation Data'!$E$10,0,10*ROW('Sanitation Data'!E177)),NA())</f>
        <v>#N/A</v>
      </c>
      <c r="AD183" s="518" t="e">
        <f ca="1">+IF(AND(ISNUMBER(OFFSET('Sanitation Data'!$E$11,0,10*ROW('Sanitation Data'!E177))),'Data Summary'!CS183="Yes"),OFFSET('Sanitation Data'!$E$11,0,10*ROW('Sanitation Data'!E177)),NA())</f>
        <v>#N/A</v>
      </c>
      <c r="AE183" s="518" t="e">
        <f ca="1">+IF(AND(ISNUMBER(OFFSET('Sanitation Data'!$E$12,0,10*ROW('Sanitation Data'!E177))),'Data Summary'!CT183="Yes"),OFFSET('Sanitation Data'!$E$12,0,10*ROW('Sanitation Data'!E177)),NA())</f>
        <v>#N/A</v>
      </c>
      <c r="AF183" s="518" t="e">
        <f ca="1">+IF(AND(ISNUMBER(OFFSET('Sanitation Data'!$F$4,0,10*ROW('Sanitation Data'!F177))),'Data Summary'!CU183="Yes"),100-OFFSET('Sanitation Data'!$F$4,0,10*ROW('Sanitation Data'!F177)),NA())</f>
        <v>#N/A</v>
      </c>
      <c r="AG183" s="518" t="e">
        <f ca="1">+IF(AND(ISNUMBER(OFFSET('Sanitation Data'!$F$6,0,10*ROW('Sanitation Data'!F177))),'Data Summary'!CV183="Yes"),OFFSET('Sanitation Data'!$F$6,0,10*ROW('Sanitation Data'!F177)),NA())</f>
        <v>#N/A</v>
      </c>
      <c r="AH183" s="518" t="e">
        <f ca="1">+IF(AND(ISNUMBER(OFFSET('Sanitation Data'!$F$10,0,10*ROW('Sanitation Data'!F177))),'Data Summary'!CW183="Yes"),OFFSET('Sanitation Data'!$F$10,0,10*ROW('Sanitation Data'!F177)),NA())</f>
        <v>#N/A</v>
      </c>
      <c r="AI183" s="518" t="e">
        <f ca="1">+IF(AND(ISNUMBER(OFFSET('Sanitation Data'!$F$11,0,10*ROW('Sanitation Data'!F177))),'Data Summary'!CX183="Yes"),OFFSET('Sanitation Data'!$F$11,0,10*ROW('Sanitation Data'!F177)),NA())</f>
        <v>#N/A</v>
      </c>
      <c r="AJ183" s="518" t="e">
        <f ca="1">+IF(AND(ISNUMBER(OFFSET('Sanitation Data'!$F$12,0,10*ROW('Sanitation Data'!F177))),'Data Summary'!CY183="Yes"),OFFSET('Sanitation Data'!$F$12,0,10*ROW('Sanitation Data'!F177)),NA())</f>
        <v>#N/A</v>
      </c>
      <c r="AK183" s="518" t="e">
        <f ca="1">+IF(AND(ISNUMBER(OFFSET('Sanitation Data'!$G$4,0,10*ROW('Sanitation Data'!G177))),'Data Summary'!CZ183="Yes"),100-OFFSET('Sanitation Data'!$G$4,0,10*ROW('Sanitation Data'!G177)),NA())</f>
        <v>#N/A</v>
      </c>
      <c r="AL183" s="518" t="e">
        <f ca="1">+IF(AND(ISNUMBER(OFFSET('Sanitation Data'!$G$6,0,10*ROW('Sanitation Data'!G177))),'Data Summary'!DA183="Yes"),OFFSET('Sanitation Data'!$G$6,0,10*ROW('Sanitation Data'!G177)),NA())</f>
        <v>#N/A</v>
      </c>
      <c r="AM183" s="518" t="e">
        <f ca="1">+IF(AND(ISNUMBER(OFFSET('Sanitation Data'!$G$10,0,10*ROW('Sanitation Data'!G177))),'Data Summary'!DB183="Yes"),OFFSET('Sanitation Data'!$G$10,0,10*ROW('Sanitation Data'!G177)),NA())</f>
        <v>#N/A</v>
      </c>
      <c r="AN183" s="518" t="e">
        <f ca="1">+IF(AND(ISNUMBER(OFFSET('Sanitation Data'!$G$11,0,10*ROW('Sanitation Data'!G177))),'Data Summary'!DC183="Yes"),OFFSET('Sanitation Data'!$G$11,0,10*ROW('Sanitation Data'!G177)),NA())</f>
        <v>#N/A</v>
      </c>
      <c r="AO183" s="518" t="e">
        <f ca="1">+IF(AND(ISNUMBER(OFFSET('Sanitation Data'!$G$12,0,10*ROW('Sanitation Data'!G177))),'Data Summary'!DD183="Yes"),OFFSET('Sanitation Data'!$G$12,0,10*ROW('Sanitation Data'!G177)),NA())</f>
        <v>#N/A</v>
      </c>
      <c r="AP183" s="518" t="e">
        <f ca="1">+IF(AND(ISNUMBER(OFFSET('Sanitation Data'!$H$4,0,10*ROW('Sanitation Data'!H177))),'Data Summary'!DE183="Yes"),100-OFFSET('Sanitation Data'!$H$4,0,10*ROW('Sanitation Data'!H177)),NA())</f>
        <v>#N/A</v>
      </c>
      <c r="AQ183" s="518" t="e">
        <f ca="1">+IF(AND(ISNUMBER(OFFSET('Sanitation Data'!$H$6,0,10*ROW('Sanitation Data'!H177))),'Data Summary'!DF183="Yes"),OFFSET('Sanitation Data'!$H$6,0,10*ROW('Sanitation Data'!H177)),NA())</f>
        <v>#N/A</v>
      </c>
      <c r="AR183" s="518" t="e">
        <f ca="1">+IF(AND(ISNUMBER(OFFSET('Sanitation Data'!$H$10,0,10*ROW('Sanitation Data'!H177))),'Data Summary'!DG183="Yes"),OFFSET('Sanitation Data'!$H$10,0,10*ROW('Sanitation Data'!H177)),NA())</f>
        <v>#N/A</v>
      </c>
      <c r="AS183" s="518" t="e">
        <f ca="1">+IF(AND(ISNUMBER(OFFSET('Sanitation Data'!$H$11,0,10*ROW('Sanitation Data'!H177))),'Data Summary'!DH183="Yes"),OFFSET('Sanitation Data'!$H$11,0,10*ROW('Sanitation Data'!H177)),NA())</f>
        <v>#N/A</v>
      </c>
      <c r="AT183" s="518" t="e">
        <f ca="1">+IF(AND(ISNUMBER(OFFSET('Sanitation Data'!$H$12,0,10*ROW('Sanitation Data'!H177))),'Data Summary'!DI183="Yes"),OFFSET('Sanitation Data'!$H$12,0,10*ROW('Sanitation Data'!H177)),NA())</f>
        <v>#N/A</v>
      </c>
      <c r="AU183" s="518" t="e">
        <f ca="1">+IF(AND(ISNUMBER(OFFSET('Sanitation Data'!$I$4,0,10*ROW('Sanitation Data'!I177))),'Data Summary'!DJ183="Yes"),100-OFFSET('Sanitation Data'!$I$4,0,10*ROW('Sanitation Data'!I177)),NA())</f>
        <v>#N/A</v>
      </c>
      <c r="AV183" s="518" t="e">
        <f ca="1">+IF(AND(ISNUMBER(OFFSET('Sanitation Data'!$I$6,0,10*ROW('Sanitation Data'!I177))),'Data Summary'!DK183="Yes"),OFFSET('Sanitation Data'!$I$6,0,10*ROW('Sanitation Data'!I177)),NA())</f>
        <v>#N/A</v>
      </c>
      <c r="AW183" s="518" t="e">
        <f ca="1">+IF(AND(ISNUMBER(OFFSET('Sanitation Data'!$I$10,0,10*ROW('Sanitation Data'!I177))),'Data Summary'!DL183="Yes"),OFFSET('Sanitation Data'!$I$10,0,10*ROW('Sanitation Data'!I177)),NA())</f>
        <v>#N/A</v>
      </c>
      <c r="AX183" s="518" t="e">
        <f ca="1">+IF(AND(ISNUMBER(OFFSET('Sanitation Data'!$I$11,0,10*ROW('Sanitation Data'!I177))),'Data Summary'!DM183="Yes"),OFFSET('Sanitation Data'!$I$11,0,10*ROW('Sanitation Data'!I177)),NA())</f>
        <v>#N/A</v>
      </c>
      <c r="AY183" s="518" t="e">
        <f ca="1">+IF(AND(ISNUMBER(OFFSET('Sanitation Data'!$I$12,0,10*ROW('Sanitation Data'!I177))),'Data Summary'!DN183="Yes"),OFFSET('Sanitation Data'!$I$12,0,10*ROW('Sanitation Data'!I177)),NA())</f>
        <v>#N/A</v>
      </c>
      <c r="AZ183" s="519" t="e">
        <f ca="1">+IF(AND(ISNUMBER(OFFSET('Hygiene Data'!$D$5,0,10*ROW('Hygiene Data'!D177))),'Data Summary'!DO183="Yes"),OFFSET('Hygiene Data'!$D$5,0,10*ROW('Hygiene Data'!D177)),NA())</f>
        <v>#N/A</v>
      </c>
      <c r="BA183" s="519" t="e">
        <f ca="1">+IF(AND(ISNUMBER(OFFSET('Hygiene Data'!$D$7,0,10*ROW('Hygiene Data'!D177))),'Data Summary'!DP183="Yes"),OFFSET('Hygiene Data'!$D$7,0,10*ROW('Hygiene Data'!D177)),NA())</f>
        <v>#N/A</v>
      </c>
      <c r="BB183" s="519" t="e">
        <f ca="1">+IF(AND(ISNUMBER(OFFSET('Hygiene Data'!$D$9,0,10*ROW('Hygiene Data'!D177))),'Data Summary'!DQ183="Yes"),OFFSET('Hygiene Data'!$D$9,0,10*ROW('Hygiene Data'!D177)),NA())</f>
        <v>#N/A</v>
      </c>
      <c r="BC183" s="519" t="e">
        <f ca="1">+IF(AND(ISNUMBER(OFFSET('Hygiene Data'!$E$5,0,10*ROW('Hygiene Data'!E177))),'Data Summary'!DR183="Yes"),OFFSET('Hygiene Data'!$E$5,0,10*ROW('Hygiene Data'!E177)),NA())</f>
        <v>#N/A</v>
      </c>
      <c r="BD183" s="519" t="e">
        <f ca="1">+IF(AND(ISNUMBER(OFFSET('Hygiene Data'!$E$7,0,10*ROW('Hygiene Data'!E177))),'Data Summary'!DS183="Yes"),OFFSET('Hygiene Data'!$E$7,0,10*ROW('Hygiene Data'!E177)),NA())</f>
        <v>#N/A</v>
      </c>
      <c r="BE183" s="519" t="e">
        <f ca="1">+IF(AND(ISNUMBER(OFFSET('Hygiene Data'!$E$9,0,10*ROW('Hygiene Data'!E177))),'Data Summary'!DT183="Yes"),OFFSET('Hygiene Data'!$E$9,0,10*ROW('Hygiene Data'!E177)),NA())</f>
        <v>#N/A</v>
      </c>
      <c r="BF183" s="519" t="e">
        <f ca="1">+IF(AND(ISNUMBER(OFFSET('Hygiene Data'!$F$5,0,10*ROW('Hygiene Data'!F177))),'Data Summary'!DU183="Yes"),OFFSET('Hygiene Data'!$F$5,0,10*ROW('Hygiene Data'!F177)),NA())</f>
        <v>#N/A</v>
      </c>
      <c r="BG183" s="519" t="e">
        <f ca="1">+IF(AND(ISNUMBER(OFFSET('Hygiene Data'!$F$7,0,10*ROW('Hygiene Data'!F177))),'Data Summary'!DV183="Yes"),OFFSET('Hygiene Data'!$F$7,0,10*ROW('Hygiene Data'!F177)),NA())</f>
        <v>#N/A</v>
      </c>
      <c r="BH183" s="519" t="e">
        <f ca="1">+IF(AND(ISNUMBER(OFFSET('Hygiene Data'!$F$9,0,10*ROW('Hygiene Data'!F177))),'Data Summary'!DW183="Yes"),OFFSET('Hygiene Data'!$F$9,0,10*ROW('Hygiene Data'!F177)),NA())</f>
        <v>#N/A</v>
      </c>
      <c r="BI183" s="519" t="e">
        <f ca="1">+IF(AND(ISNUMBER(OFFSET('Hygiene Data'!$G$5,0,10*ROW('Hygiene Data'!G177))),'Data Summary'!DX183="Yes"),OFFSET('Hygiene Data'!$G$5,0,10*ROW('Hygiene Data'!G177)),NA())</f>
        <v>#N/A</v>
      </c>
      <c r="BJ183" s="519" t="e">
        <f ca="1">+IF(AND(ISNUMBER(OFFSET('Hygiene Data'!$G$7,0,10*ROW('Hygiene Data'!G177))),'Data Summary'!DY183="Yes"),OFFSET('Hygiene Data'!$G$7,0,10*ROW('Hygiene Data'!G177)),NA())</f>
        <v>#N/A</v>
      </c>
      <c r="BK183" s="519" t="e">
        <f ca="1">+IF(AND(ISNUMBER(OFFSET('Hygiene Data'!$G$9,0,10*ROW('Hygiene Data'!G177))),'Data Summary'!DZ183="Yes"),OFFSET('Hygiene Data'!$G$9,0,10*ROW('Hygiene Data'!G177)),NA())</f>
        <v>#N/A</v>
      </c>
      <c r="BL183" s="519" t="e">
        <f ca="1">+IF(AND(ISNUMBER(OFFSET('Hygiene Data'!$H$5,0,10*ROW('Hygiene Data'!H177))),'Data Summary'!EA183="Yes"),OFFSET('Hygiene Data'!$H$5,0,10*ROW('Hygiene Data'!H177)),NA())</f>
        <v>#N/A</v>
      </c>
      <c r="BM183" s="519" t="e">
        <f ca="1">+IF(AND(ISNUMBER(OFFSET('Hygiene Data'!$H$7,0,10*ROW('Hygiene Data'!H177))),'Data Summary'!EB183="Yes"),OFFSET('Hygiene Data'!$H$7,0,10*ROW('Hygiene Data'!H177)),NA())</f>
        <v>#N/A</v>
      </c>
      <c r="BN183" s="519" t="e">
        <f ca="1">+IF(AND(ISNUMBER(OFFSET('Hygiene Data'!$H$9,0,10*ROW('Hygiene Data'!H177))),'Data Summary'!EC183="Yes"),OFFSET('Hygiene Data'!$H$9,0,10*ROW('Hygiene Data'!H177)),NA())</f>
        <v>#N/A</v>
      </c>
      <c r="BO183" s="519" t="e">
        <f ca="1">+IF(AND(ISNUMBER(OFFSET('Hygiene Data'!$I$5,0,10*ROW('Hygiene Data'!I177))),'Data Summary'!ED183="Yes"),OFFSET('Hygiene Data'!$I$5,0,10*ROW('Hygiene Data'!I177)),NA())</f>
        <v>#N/A</v>
      </c>
      <c r="BP183" s="519" t="e">
        <f ca="1">+IF(AND(ISNUMBER(OFFSET('Hygiene Data'!$I$7,0,10*ROW('Hygiene Data'!I177))),'Data Summary'!EE183="Yes"),OFFSET('Hygiene Data'!$I$7,0,10*ROW('Hygiene Data'!I177)),NA())</f>
        <v>#N/A</v>
      </c>
      <c r="BQ183" s="519" t="e">
        <f ca="1">+IF(AND(ISNUMBER(OFFSET('Hygiene Data'!$I$9,0,10*ROW('Hygiene Data'!I177))),'Data Summary'!EF183="Yes"),OFFSET('Hygiene Data'!$I$9,0,10*ROW('Hygiene Data'!I177)),NA())</f>
        <v>#N/A</v>
      </c>
    </row>
    <row r="184" spans="1:69" x14ac:dyDescent="0.25">
      <c r="A184" s="515" t="e">
        <f ca="1">+RIGHT('Data Summary'!A184,LEN('Data Summary'!A184)-9)</f>
        <v>#VALUE!</v>
      </c>
      <c r="B184" s="489" t="str">
        <f ca="1">+IF(ISTEXT('Data Summary'!B184),'Data Summary'!B184,"")</f>
        <v/>
      </c>
      <c r="C184" s="516" t="e">
        <f ca="1">+VALUE('Data Summary'!C184)</f>
        <v>#VALUE!</v>
      </c>
      <c r="D184" s="517" t="e">
        <f ca="1">+IF(AND(ISNUMBER(OFFSET('Water Data'!$D$4,0,10*ROW('Water Data'!D178))),'Data Summary'!BS184="Yes"),100-OFFSET('Water Data'!$D$4,0,10*ROW('Water Data'!D178)),NA())</f>
        <v>#N/A</v>
      </c>
      <c r="E184" s="517" t="e">
        <f ca="1">+IF(AND(ISNUMBER(OFFSET('Water Data'!$D$6,0,10*ROW('Water Data'!D178))),'Data Summary'!BT184="Yes"),OFFSET('Water Data'!$D$6,0,10*ROW('Water Data'!D178)),NA())</f>
        <v>#N/A</v>
      </c>
      <c r="F184" s="517" t="e">
        <f ca="1">+IF(AND(ISNUMBER(OFFSET('Water Data'!$D$9,0,10*ROW('Water Data'!D178))),'Data Summary'!BU184="Yes"),OFFSET('Water Data'!$D$9,0,10*ROW('Water Data'!D178)),NA())</f>
        <v>#N/A</v>
      </c>
      <c r="G184" s="517" t="e">
        <f ca="1">+IF(AND(ISNUMBER(OFFSET('Water Data'!$E$4,0,10*ROW('Water Data'!E178))),'Data Summary'!BV184="Yes"),100-OFFSET('Water Data'!$E$4,0,10*ROW('Water Data'!E178)),NA())</f>
        <v>#N/A</v>
      </c>
      <c r="H184" s="517" t="e">
        <f ca="1">+IF(AND(ISNUMBER(OFFSET('Water Data'!$E$6,0,10*ROW('Water Data'!E178))),'Data Summary'!BW184="Yes"),OFFSET('Water Data'!$E$6,0,10*ROW('Water Data'!E178)),NA())</f>
        <v>#N/A</v>
      </c>
      <c r="I184" s="517" t="e">
        <f ca="1">+IF(AND(ISNUMBER(OFFSET('Water Data'!$E$9,0,10*ROW('Water Data'!E178))),'Data Summary'!BX184="Yes"),OFFSET('Water Data'!$E$9,0,10*ROW('Water Data'!E178)),NA())</f>
        <v>#N/A</v>
      </c>
      <c r="J184" s="517" t="e">
        <f ca="1">+IF(AND(ISNUMBER(OFFSET('Water Data'!$F$4,0,10*ROW('Water Data'!F178))),'Data Summary'!BY184="Yes"),100-OFFSET('Water Data'!$F$4,0,10*ROW('Water Data'!F178)),NA())</f>
        <v>#N/A</v>
      </c>
      <c r="K184" s="517" t="e">
        <f ca="1">+IF(AND(ISNUMBER(OFFSET('Water Data'!$F$6,0,10*ROW('Water Data'!F178))),'Data Summary'!BZ184="Yes"),OFFSET('Water Data'!$F$6,0,10*ROW('Water Data'!F178)),NA())</f>
        <v>#N/A</v>
      </c>
      <c r="L184" s="517" t="e">
        <f ca="1">+IF(AND(ISNUMBER(OFFSET('Water Data'!$F$9,0,10*ROW('Water Data'!F178))),'Data Summary'!CA184="Yes"),OFFSET('Water Data'!$F$9,0,10*ROW('Water Data'!F178)),NA())</f>
        <v>#N/A</v>
      </c>
      <c r="M184" s="517" t="e">
        <f ca="1">+IF(AND(ISNUMBER(OFFSET('Water Data'!$G$4,0,10*ROW('Water Data'!G178))),'Data Summary'!CB184="Yes"),100-OFFSET('Water Data'!$G$4,0,10*ROW('Water Data'!G178)),NA())</f>
        <v>#N/A</v>
      </c>
      <c r="N184" s="517" t="e">
        <f ca="1">+IF(AND(ISNUMBER(OFFSET('Water Data'!$G$6,0,10*ROW('Water Data'!G178))),'Data Summary'!CC184="Yes"),OFFSET('Water Data'!$G$6,0,10*ROW('Water Data'!G178)),NA())</f>
        <v>#N/A</v>
      </c>
      <c r="O184" s="517" t="e">
        <f ca="1">+IF(AND(ISNUMBER(OFFSET('Water Data'!$G$9,0,10*ROW('Water Data'!G178))),'Data Summary'!CD184="Yes"),OFFSET('Water Data'!$G$9,0,10*ROW('Water Data'!G178)),NA())</f>
        <v>#N/A</v>
      </c>
      <c r="P184" s="517" t="e">
        <f ca="1">+IF(AND(ISNUMBER(OFFSET('Water Data'!$H$4,0,10*ROW('Water Data'!H178))),'Data Summary'!CE184="Yes"),100-OFFSET('Water Data'!$H$4,0,10*ROW('Water Data'!H178)),NA())</f>
        <v>#N/A</v>
      </c>
      <c r="Q184" s="517" t="e">
        <f ca="1">+IF(AND(ISNUMBER(OFFSET('Water Data'!$H$6,0,10*ROW('Water Data'!H178))),'Data Summary'!CF184="Yes"),OFFSET('Water Data'!$H$6,0,10*ROW('Water Data'!H178)),NA())</f>
        <v>#N/A</v>
      </c>
      <c r="R184" s="517" t="e">
        <f ca="1">+IF(AND(ISNUMBER(OFFSET('Water Data'!$H$9,0,10*ROW('Water Data'!H178))),'Data Summary'!CG184="Yes"),OFFSET('Water Data'!$H$9,0,10*ROW('Water Data'!H178)),NA())</f>
        <v>#N/A</v>
      </c>
      <c r="S184" s="517" t="e">
        <f ca="1">+IF(AND(ISNUMBER(OFFSET('Water Data'!$I$4,0,10*ROW('Water Data'!I178))),'Data Summary'!CH184="Yes"),100-OFFSET('Water Data'!$I$4,0,10*ROW('Water Data'!I178)),NA())</f>
        <v>#N/A</v>
      </c>
      <c r="T184" s="517" t="e">
        <f ca="1">+IF(AND(ISNUMBER(OFFSET('Water Data'!$I$6,0,10*ROW('Water Data'!I178))),'Data Summary'!CI184="Yes"),OFFSET('Water Data'!$I$6,0,10*ROW('Water Data'!I178)),NA())</f>
        <v>#N/A</v>
      </c>
      <c r="U184" s="517" t="e">
        <f ca="1">+IF(AND(ISNUMBER(OFFSET('Water Data'!$I$9,0,10*ROW('Water Data'!I178))),'Data Summary'!CJ184="Yes"),OFFSET('Water Data'!$I$9,0,10*ROW('Water Data'!I178)),NA())</f>
        <v>#N/A</v>
      </c>
      <c r="V184" s="518" t="e">
        <f ca="1">+IF(AND(ISNUMBER(OFFSET('Sanitation Data'!$D$4,0,10*ROW('Sanitation Data'!D178))),'Data Summary'!CK184="Yes"),100-OFFSET('Sanitation Data'!$D$4,0,10*ROW('Sanitation Data'!D178)),NA())</f>
        <v>#N/A</v>
      </c>
      <c r="W184" s="518" t="e">
        <f ca="1">+IF(AND(ISNUMBER(OFFSET('Sanitation Data'!$D$6,0,10*ROW('Sanitation Data'!D178))),'Data Summary'!CL184="Yes"),OFFSET('Sanitation Data'!$D$6,0,10*ROW('Sanitation Data'!D178)),NA())</f>
        <v>#N/A</v>
      </c>
      <c r="X184" s="518" t="e">
        <f ca="1">+IF(AND(ISNUMBER(OFFSET('Sanitation Data'!$D$10,0,10*ROW('Sanitation Data'!D178))),'Data Summary'!CM184="Yes"),OFFSET('Sanitation Data'!$D$10,0,10*ROW('Sanitation Data'!D178)),NA())</f>
        <v>#N/A</v>
      </c>
      <c r="Y184" s="518" t="e">
        <f ca="1">+IF(AND(ISNUMBER(OFFSET('Sanitation Data'!$D$11,0,10*ROW('Sanitation Data'!D178))),'Data Summary'!CN184="Yes"),OFFSET('Sanitation Data'!$D$11,0,10*ROW('Sanitation Data'!D178)),NA())</f>
        <v>#N/A</v>
      </c>
      <c r="Z184" s="518" t="e">
        <f ca="1">+IF(AND(ISNUMBER(OFFSET('Sanitation Data'!$D$12,0,10*ROW('Sanitation Data'!D178))),'Data Summary'!CO184="Yes"),OFFSET('Sanitation Data'!$D$12,0,10*ROW('Sanitation Data'!D178)),NA())</f>
        <v>#N/A</v>
      </c>
      <c r="AA184" s="518" t="e">
        <f ca="1">+IF(AND(ISNUMBER(OFFSET('Sanitation Data'!$E$4,0,10*ROW('Sanitation Data'!E178))),'Data Summary'!CP184="Yes"),100-OFFSET('Sanitation Data'!$E$4,0,10*ROW('Sanitation Data'!E178)),NA())</f>
        <v>#N/A</v>
      </c>
      <c r="AB184" s="518" t="e">
        <f ca="1">+IF(AND(ISNUMBER(OFFSET('Sanitation Data'!$E$6,0,10*ROW('Sanitation Data'!E178))),'Data Summary'!CQ184="Yes"),OFFSET('Sanitation Data'!$E$6,0,10*ROW('Sanitation Data'!E178)),NA())</f>
        <v>#N/A</v>
      </c>
      <c r="AC184" s="518" t="e">
        <f ca="1">+IF(AND(ISNUMBER(OFFSET('Sanitation Data'!$E$10,0,10*ROW('Sanitation Data'!E178))),'Data Summary'!CR184="Yes"),OFFSET('Sanitation Data'!$E$10,0,10*ROW('Sanitation Data'!E178)),NA())</f>
        <v>#N/A</v>
      </c>
      <c r="AD184" s="518" t="e">
        <f ca="1">+IF(AND(ISNUMBER(OFFSET('Sanitation Data'!$E$11,0,10*ROW('Sanitation Data'!E178))),'Data Summary'!CS184="Yes"),OFFSET('Sanitation Data'!$E$11,0,10*ROW('Sanitation Data'!E178)),NA())</f>
        <v>#N/A</v>
      </c>
      <c r="AE184" s="518" t="e">
        <f ca="1">+IF(AND(ISNUMBER(OFFSET('Sanitation Data'!$E$12,0,10*ROW('Sanitation Data'!E178))),'Data Summary'!CT184="Yes"),OFFSET('Sanitation Data'!$E$12,0,10*ROW('Sanitation Data'!E178)),NA())</f>
        <v>#N/A</v>
      </c>
      <c r="AF184" s="518" t="e">
        <f ca="1">+IF(AND(ISNUMBER(OFFSET('Sanitation Data'!$F$4,0,10*ROW('Sanitation Data'!F178))),'Data Summary'!CU184="Yes"),100-OFFSET('Sanitation Data'!$F$4,0,10*ROW('Sanitation Data'!F178)),NA())</f>
        <v>#N/A</v>
      </c>
      <c r="AG184" s="518" t="e">
        <f ca="1">+IF(AND(ISNUMBER(OFFSET('Sanitation Data'!$F$6,0,10*ROW('Sanitation Data'!F178))),'Data Summary'!CV184="Yes"),OFFSET('Sanitation Data'!$F$6,0,10*ROW('Sanitation Data'!F178)),NA())</f>
        <v>#N/A</v>
      </c>
      <c r="AH184" s="518" t="e">
        <f ca="1">+IF(AND(ISNUMBER(OFFSET('Sanitation Data'!$F$10,0,10*ROW('Sanitation Data'!F178))),'Data Summary'!CW184="Yes"),OFFSET('Sanitation Data'!$F$10,0,10*ROW('Sanitation Data'!F178)),NA())</f>
        <v>#N/A</v>
      </c>
      <c r="AI184" s="518" t="e">
        <f ca="1">+IF(AND(ISNUMBER(OFFSET('Sanitation Data'!$F$11,0,10*ROW('Sanitation Data'!F178))),'Data Summary'!CX184="Yes"),OFFSET('Sanitation Data'!$F$11,0,10*ROW('Sanitation Data'!F178)),NA())</f>
        <v>#N/A</v>
      </c>
      <c r="AJ184" s="518" t="e">
        <f ca="1">+IF(AND(ISNUMBER(OFFSET('Sanitation Data'!$F$12,0,10*ROW('Sanitation Data'!F178))),'Data Summary'!CY184="Yes"),OFFSET('Sanitation Data'!$F$12,0,10*ROW('Sanitation Data'!F178)),NA())</f>
        <v>#N/A</v>
      </c>
      <c r="AK184" s="518" t="e">
        <f ca="1">+IF(AND(ISNUMBER(OFFSET('Sanitation Data'!$G$4,0,10*ROW('Sanitation Data'!G178))),'Data Summary'!CZ184="Yes"),100-OFFSET('Sanitation Data'!$G$4,0,10*ROW('Sanitation Data'!G178)),NA())</f>
        <v>#N/A</v>
      </c>
      <c r="AL184" s="518" t="e">
        <f ca="1">+IF(AND(ISNUMBER(OFFSET('Sanitation Data'!$G$6,0,10*ROW('Sanitation Data'!G178))),'Data Summary'!DA184="Yes"),OFFSET('Sanitation Data'!$G$6,0,10*ROW('Sanitation Data'!G178)),NA())</f>
        <v>#N/A</v>
      </c>
      <c r="AM184" s="518" t="e">
        <f ca="1">+IF(AND(ISNUMBER(OFFSET('Sanitation Data'!$G$10,0,10*ROW('Sanitation Data'!G178))),'Data Summary'!DB184="Yes"),OFFSET('Sanitation Data'!$G$10,0,10*ROW('Sanitation Data'!G178)),NA())</f>
        <v>#N/A</v>
      </c>
      <c r="AN184" s="518" t="e">
        <f ca="1">+IF(AND(ISNUMBER(OFFSET('Sanitation Data'!$G$11,0,10*ROW('Sanitation Data'!G178))),'Data Summary'!DC184="Yes"),OFFSET('Sanitation Data'!$G$11,0,10*ROW('Sanitation Data'!G178)),NA())</f>
        <v>#N/A</v>
      </c>
      <c r="AO184" s="518" t="e">
        <f ca="1">+IF(AND(ISNUMBER(OFFSET('Sanitation Data'!$G$12,0,10*ROW('Sanitation Data'!G178))),'Data Summary'!DD184="Yes"),OFFSET('Sanitation Data'!$G$12,0,10*ROW('Sanitation Data'!G178)),NA())</f>
        <v>#N/A</v>
      </c>
      <c r="AP184" s="518" t="e">
        <f ca="1">+IF(AND(ISNUMBER(OFFSET('Sanitation Data'!$H$4,0,10*ROW('Sanitation Data'!H178))),'Data Summary'!DE184="Yes"),100-OFFSET('Sanitation Data'!$H$4,0,10*ROW('Sanitation Data'!H178)),NA())</f>
        <v>#N/A</v>
      </c>
      <c r="AQ184" s="518" t="e">
        <f ca="1">+IF(AND(ISNUMBER(OFFSET('Sanitation Data'!$H$6,0,10*ROW('Sanitation Data'!H178))),'Data Summary'!DF184="Yes"),OFFSET('Sanitation Data'!$H$6,0,10*ROW('Sanitation Data'!H178)),NA())</f>
        <v>#N/A</v>
      </c>
      <c r="AR184" s="518" t="e">
        <f ca="1">+IF(AND(ISNUMBER(OFFSET('Sanitation Data'!$H$10,0,10*ROW('Sanitation Data'!H178))),'Data Summary'!DG184="Yes"),OFFSET('Sanitation Data'!$H$10,0,10*ROW('Sanitation Data'!H178)),NA())</f>
        <v>#N/A</v>
      </c>
      <c r="AS184" s="518" t="e">
        <f ca="1">+IF(AND(ISNUMBER(OFFSET('Sanitation Data'!$H$11,0,10*ROW('Sanitation Data'!H178))),'Data Summary'!DH184="Yes"),OFFSET('Sanitation Data'!$H$11,0,10*ROW('Sanitation Data'!H178)),NA())</f>
        <v>#N/A</v>
      </c>
      <c r="AT184" s="518" t="e">
        <f ca="1">+IF(AND(ISNUMBER(OFFSET('Sanitation Data'!$H$12,0,10*ROW('Sanitation Data'!H178))),'Data Summary'!DI184="Yes"),OFFSET('Sanitation Data'!$H$12,0,10*ROW('Sanitation Data'!H178)),NA())</f>
        <v>#N/A</v>
      </c>
      <c r="AU184" s="518" t="e">
        <f ca="1">+IF(AND(ISNUMBER(OFFSET('Sanitation Data'!$I$4,0,10*ROW('Sanitation Data'!I178))),'Data Summary'!DJ184="Yes"),100-OFFSET('Sanitation Data'!$I$4,0,10*ROW('Sanitation Data'!I178)),NA())</f>
        <v>#N/A</v>
      </c>
      <c r="AV184" s="518" t="e">
        <f ca="1">+IF(AND(ISNUMBER(OFFSET('Sanitation Data'!$I$6,0,10*ROW('Sanitation Data'!I178))),'Data Summary'!DK184="Yes"),OFFSET('Sanitation Data'!$I$6,0,10*ROW('Sanitation Data'!I178)),NA())</f>
        <v>#N/A</v>
      </c>
      <c r="AW184" s="518" t="e">
        <f ca="1">+IF(AND(ISNUMBER(OFFSET('Sanitation Data'!$I$10,0,10*ROW('Sanitation Data'!I178))),'Data Summary'!DL184="Yes"),OFFSET('Sanitation Data'!$I$10,0,10*ROW('Sanitation Data'!I178)),NA())</f>
        <v>#N/A</v>
      </c>
      <c r="AX184" s="518" t="e">
        <f ca="1">+IF(AND(ISNUMBER(OFFSET('Sanitation Data'!$I$11,0,10*ROW('Sanitation Data'!I178))),'Data Summary'!DM184="Yes"),OFFSET('Sanitation Data'!$I$11,0,10*ROW('Sanitation Data'!I178)),NA())</f>
        <v>#N/A</v>
      </c>
      <c r="AY184" s="518" t="e">
        <f ca="1">+IF(AND(ISNUMBER(OFFSET('Sanitation Data'!$I$12,0,10*ROW('Sanitation Data'!I178))),'Data Summary'!DN184="Yes"),OFFSET('Sanitation Data'!$I$12,0,10*ROW('Sanitation Data'!I178)),NA())</f>
        <v>#N/A</v>
      </c>
      <c r="AZ184" s="519" t="e">
        <f ca="1">+IF(AND(ISNUMBER(OFFSET('Hygiene Data'!$D$5,0,10*ROW('Hygiene Data'!D178))),'Data Summary'!DO184="Yes"),OFFSET('Hygiene Data'!$D$5,0,10*ROW('Hygiene Data'!D178)),NA())</f>
        <v>#N/A</v>
      </c>
      <c r="BA184" s="519" t="e">
        <f ca="1">+IF(AND(ISNUMBER(OFFSET('Hygiene Data'!$D$7,0,10*ROW('Hygiene Data'!D178))),'Data Summary'!DP184="Yes"),OFFSET('Hygiene Data'!$D$7,0,10*ROW('Hygiene Data'!D178)),NA())</f>
        <v>#N/A</v>
      </c>
      <c r="BB184" s="519" t="e">
        <f ca="1">+IF(AND(ISNUMBER(OFFSET('Hygiene Data'!$D$9,0,10*ROW('Hygiene Data'!D178))),'Data Summary'!DQ184="Yes"),OFFSET('Hygiene Data'!$D$9,0,10*ROW('Hygiene Data'!D178)),NA())</f>
        <v>#N/A</v>
      </c>
      <c r="BC184" s="519" t="e">
        <f ca="1">+IF(AND(ISNUMBER(OFFSET('Hygiene Data'!$E$5,0,10*ROW('Hygiene Data'!E178))),'Data Summary'!DR184="Yes"),OFFSET('Hygiene Data'!$E$5,0,10*ROW('Hygiene Data'!E178)),NA())</f>
        <v>#N/A</v>
      </c>
      <c r="BD184" s="519" t="e">
        <f ca="1">+IF(AND(ISNUMBER(OFFSET('Hygiene Data'!$E$7,0,10*ROW('Hygiene Data'!E178))),'Data Summary'!DS184="Yes"),OFFSET('Hygiene Data'!$E$7,0,10*ROW('Hygiene Data'!E178)),NA())</f>
        <v>#N/A</v>
      </c>
      <c r="BE184" s="519" t="e">
        <f ca="1">+IF(AND(ISNUMBER(OFFSET('Hygiene Data'!$E$9,0,10*ROW('Hygiene Data'!E178))),'Data Summary'!DT184="Yes"),OFFSET('Hygiene Data'!$E$9,0,10*ROW('Hygiene Data'!E178)),NA())</f>
        <v>#N/A</v>
      </c>
      <c r="BF184" s="519" t="e">
        <f ca="1">+IF(AND(ISNUMBER(OFFSET('Hygiene Data'!$F$5,0,10*ROW('Hygiene Data'!F178))),'Data Summary'!DU184="Yes"),OFFSET('Hygiene Data'!$F$5,0,10*ROW('Hygiene Data'!F178)),NA())</f>
        <v>#N/A</v>
      </c>
      <c r="BG184" s="519" t="e">
        <f ca="1">+IF(AND(ISNUMBER(OFFSET('Hygiene Data'!$F$7,0,10*ROW('Hygiene Data'!F178))),'Data Summary'!DV184="Yes"),OFFSET('Hygiene Data'!$F$7,0,10*ROW('Hygiene Data'!F178)),NA())</f>
        <v>#N/A</v>
      </c>
      <c r="BH184" s="519" t="e">
        <f ca="1">+IF(AND(ISNUMBER(OFFSET('Hygiene Data'!$F$9,0,10*ROW('Hygiene Data'!F178))),'Data Summary'!DW184="Yes"),OFFSET('Hygiene Data'!$F$9,0,10*ROW('Hygiene Data'!F178)),NA())</f>
        <v>#N/A</v>
      </c>
      <c r="BI184" s="519" t="e">
        <f ca="1">+IF(AND(ISNUMBER(OFFSET('Hygiene Data'!$G$5,0,10*ROW('Hygiene Data'!G178))),'Data Summary'!DX184="Yes"),OFFSET('Hygiene Data'!$G$5,0,10*ROW('Hygiene Data'!G178)),NA())</f>
        <v>#N/A</v>
      </c>
      <c r="BJ184" s="519" t="e">
        <f ca="1">+IF(AND(ISNUMBER(OFFSET('Hygiene Data'!$G$7,0,10*ROW('Hygiene Data'!G178))),'Data Summary'!DY184="Yes"),OFFSET('Hygiene Data'!$G$7,0,10*ROW('Hygiene Data'!G178)),NA())</f>
        <v>#N/A</v>
      </c>
      <c r="BK184" s="519" t="e">
        <f ca="1">+IF(AND(ISNUMBER(OFFSET('Hygiene Data'!$G$9,0,10*ROW('Hygiene Data'!G178))),'Data Summary'!DZ184="Yes"),OFFSET('Hygiene Data'!$G$9,0,10*ROW('Hygiene Data'!G178)),NA())</f>
        <v>#N/A</v>
      </c>
      <c r="BL184" s="519" t="e">
        <f ca="1">+IF(AND(ISNUMBER(OFFSET('Hygiene Data'!$H$5,0,10*ROW('Hygiene Data'!H178))),'Data Summary'!EA184="Yes"),OFFSET('Hygiene Data'!$H$5,0,10*ROW('Hygiene Data'!H178)),NA())</f>
        <v>#N/A</v>
      </c>
      <c r="BM184" s="519" t="e">
        <f ca="1">+IF(AND(ISNUMBER(OFFSET('Hygiene Data'!$H$7,0,10*ROW('Hygiene Data'!H178))),'Data Summary'!EB184="Yes"),OFFSET('Hygiene Data'!$H$7,0,10*ROW('Hygiene Data'!H178)),NA())</f>
        <v>#N/A</v>
      </c>
      <c r="BN184" s="519" t="e">
        <f ca="1">+IF(AND(ISNUMBER(OFFSET('Hygiene Data'!$H$9,0,10*ROW('Hygiene Data'!H178))),'Data Summary'!EC184="Yes"),OFFSET('Hygiene Data'!$H$9,0,10*ROW('Hygiene Data'!H178)),NA())</f>
        <v>#N/A</v>
      </c>
      <c r="BO184" s="519" t="e">
        <f ca="1">+IF(AND(ISNUMBER(OFFSET('Hygiene Data'!$I$5,0,10*ROW('Hygiene Data'!I178))),'Data Summary'!ED184="Yes"),OFFSET('Hygiene Data'!$I$5,0,10*ROW('Hygiene Data'!I178)),NA())</f>
        <v>#N/A</v>
      </c>
      <c r="BP184" s="519" t="e">
        <f ca="1">+IF(AND(ISNUMBER(OFFSET('Hygiene Data'!$I$7,0,10*ROW('Hygiene Data'!I178))),'Data Summary'!EE184="Yes"),OFFSET('Hygiene Data'!$I$7,0,10*ROW('Hygiene Data'!I178)),NA())</f>
        <v>#N/A</v>
      </c>
      <c r="BQ184" s="519" t="e">
        <f ca="1">+IF(AND(ISNUMBER(OFFSET('Hygiene Data'!$I$9,0,10*ROW('Hygiene Data'!I178))),'Data Summary'!EF184="Yes"),OFFSET('Hygiene Data'!$I$9,0,10*ROW('Hygiene Data'!I178)),NA())</f>
        <v>#N/A</v>
      </c>
    </row>
    <row r="185" spans="1:69" x14ac:dyDescent="0.25">
      <c r="A185" s="515" t="e">
        <f ca="1">+RIGHT('Data Summary'!A185,LEN('Data Summary'!A185)-9)</f>
        <v>#VALUE!</v>
      </c>
      <c r="B185" s="489" t="str">
        <f ca="1">+IF(ISTEXT('Data Summary'!B185),'Data Summary'!B185,"")</f>
        <v/>
      </c>
      <c r="C185" s="516" t="e">
        <f ca="1">+VALUE('Data Summary'!C185)</f>
        <v>#VALUE!</v>
      </c>
      <c r="D185" s="517" t="e">
        <f ca="1">+IF(AND(ISNUMBER(OFFSET('Water Data'!$D$4,0,10*ROW('Water Data'!D179))),'Data Summary'!BS185="Yes"),100-OFFSET('Water Data'!$D$4,0,10*ROW('Water Data'!D179)),NA())</f>
        <v>#N/A</v>
      </c>
      <c r="E185" s="517" t="e">
        <f ca="1">+IF(AND(ISNUMBER(OFFSET('Water Data'!$D$6,0,10*ROW('Water Data'!D179))),'Data Summary'!BT185="Yes"),OFFSET('Water Data'!$D$6,0,10*ROW('Water Data'!D179)),NA())</f>
        <v>#N/A</v>
      </c>
      <c r="F185" s="517" t="e">
        <f ca="1">+IF(AND(ISNUMBER(OFFSET('Water Data'!$D$9,0,10*ROW('Water Data'!D179))),'Data Summary'!BU185="Yes"),OFFSET('Water Data'!$D$9,0,10*ROW('Water Data'!D179)),NA())</f>
        <v>#N/A</v>
      </c>
      <c r="G185" s="517" t="e">
        <f ca="1">+IF(AND(ISNUMBER(OFFSET('Water Data'!$E$4,0,10*ROW('Water Data'!E179))),'Data Summary'!BV185="Yes"),100-OFFSET('Water Data'!$E$4,0,10*ROW('Water Data'!E179)),NA())</f>
        <v>#N/A</v>
      </c>
      <c r="H185" s="517" t="e">
        <f ca="1">+IF(AND(ISNUMBER(OFFSET('Water Data'!$E$6,0,10*ROW('Water Data'!E179))),'Data Summary'!BW185="Yes"),OFFSET('Water Data'!$E$6,0,10*ROW('Water Data'!E179)),NA())</f>
        <v>#N/A</v>
      </c>
      <c r="I185" s="517" t="e">
        <f ca="1">+IF(AND(ISNUMBER(OFFSET('Water Data'!$E$9,0,10*ROW('Water Data'!E179))),'Data Summary'!BX185="Yes"),OFFSET('Water Data'!$E$9,0,10*ROW('Water Data'!E179)),NA())</f>
        <v>#N/A</v>
      </c>
      <c r="J185" s="517" t="e">
        <f ca="1">+IF(AND(ISNUMBER(OFFSET('Water Data'!$F$4,0,10*ROW('Water Data'!F179))),'Data Summary'!BY185="Yes"),100-OFFSET('Water Data'!$F$4,0,10*ROW('Water Data'!F179)),NA())</f>
        <v>#N/A</v>
      </c>
      <c r="K185" s="517" t="e">
        <f ca="1">+IF(AND(ISNUMBER(OFFSET('Water Data'!$F$6,0,10*ROW('Water Data'!F179))),'Data Summary'!BZ185="Yes"),OFFSET('Water Data'!$F$6,0,10*ROW('Water Data'!F179)),NA())</f>
        <v>#N/A</v>
      </c>
      <c r="L185" s="517" t="e">
        <f ca="1">+IF(AND(ISNUMBER(OFFSET('Water Data'!$F$9,0,10*ROW('Water Data'!F179))),'Data Summary'!CA185="Yes"),OFFSET('Water Data'!$F$9,0,10*ROW('Water Data'!F179)),NA())</f>
        <v>#N/A</v>
      </c>
      <c r="M185" s="517" t="e">
        <f ca="1">+IF(AND(ISNUMBER(OFFSET('Water Data'!$G$4,0,10*ROW('Water Data'!G179))),'Data Summary'!CB185="Yes"),100-OFFSET('Water Data'!$G$4,0,10*ROW('Water Data'!G179)),NA())</f>
        <v>#N/A</v>
      </c>
      <c r="N185" s="517" t="e">
        <f ca="1">+IF(AND(ISNUMBER(OFFSET('Water Data'!$G$6,0,10*ROW('Water Data'!G179))),'Data Summary'!CC185="Yes"),OFFSET('Water Data'!$G$6,0,10*ROW('Water Data'!G179)),NA())</f>
        <v>#N/A</v>
      </c>
      <c r="O185" s="517" t="e">
        <f ca="1">+IF(AND(ISNUMBER(OFFSET('Water Data'!$G$9,0,10*ROW('Water Data'!G179))),'Data Summary'!CD185="Yes"),OFFSET('Water Data'!$G$9,0,10*ROW('Water Data'!G179)),NA())</f>
        <v>#N/A</v>
      </c>
      <c r="P185" s="517" t="e">
        <f ca="1">+IF(AND(ISNUMBER(OFFSET('Water Data'!$H$4,0,10*ROW('Water Data'!H179))),'Data Summary'!CE185="Yes"),100-OFFSET('Water Data'!$H$4,0,10*ROW('Water Data'!H179)),NA())</f>
        <v>#N/A</v>
      </c>
      <c r="Q185" s="517" t="e">
        <f ca="1">+IF(AND(ISNUMBER(OFFSET('Water Data'!$H$6,0,10*ROW('Water Data'!H179))),'Data Summary'!CF185="Yes"),OFFSET('Water Data'!$H$6,0,10*ROW('Water Data'!H179)),NA())</f>
        <v>#N/A</v>
      </c>
      <c r="R185" s="517" t="e">
        <f ca="1">+IF(AND(ISNUMBER(OFFSET('Water Data'!$H$9,0,10*ROW('Water Data'!H179))),'Data Summary'!CG185="Yes"),OFFSET('Water Data'!$H$9,0,10*ROW('Water Data'!H179)),NA())</f>
        <v>#N/A</v>
      </c>
      <c r="S185" s="517" t="e">
        <f ca="1">+IF(AND(ISNUMBER(OFFSET('Water Data'!$I$4,0,10*ROW('Water Data'!I179))),'Data Summary'!CH185="Yes"),100-OFFSET('Water Data'!$I$4,0,10*ROW('Water Data'!I179)),NA())</f>
        <v>#N/A</v>
      </c>
      <c r="T185" s="517" t="e">
        <f ca="1">+IF(AND(ISNUMBER(OFFSET('Water Data'!$I$6,0,10*ROW('Water Data'!I179))),'Data Summary'!CI185="Yes"),OFFSET('Water Data'!$I$6,0,10*ROW('Water Data'!I179)),NA())</f>
        <v>#N/A</v>
      </c>
      <c r="U185" s="517" t="e">
        <f ca="1">+IF(AND(ISNUMBER(OFFSET('Water Data'!$I$9,0,10*ROW('Water Data'!I179))),'Data Summary'!CJ185="Yes"),OFFSET('Water Data'!$I$9,0,10*ROW('Water Data'!I179)),NA())</f>
        <v>#N/A</v>
      </c>
      <c r="V185" s="518" t="e">
        <f ca="1">+IF(AND(ISNUMBER(OFFSET('Sanitation Data'!$D$4,0,10*ROW('Sanitation Data'!D179))),'Data Summary'!CK185="Yes"),100-OFFSET('Sanitation Data'!$D$4,0,10*ROW('Sanitation Data'!D179)),NA())</f>
        <v>#N/A</v>
      </c>
      <c r="W185" s="518" t="e">
        <f ca="1">+IF(AND(ISNUMBER(OFFSET('Sanitation Data'!$D$6,0,10*ROW('Sanitation Data'!D179))),'Data Summary'!CL185="Yes"),OFFSET('Sanitation Data'!$D$6,0,10*ROW('Sanitation Data'!D179)),NA())</f>
        <v>#N/A</v>
      </c>
      <c r="X185" s="518" t="e">
        <f ca="1">+IF(AND(ISNUMBER(OFFSET('Sanitation Data'!$D$10,0,10*ROW('Sanitation Data'!D179))),'Data Summary'!CM185="Yes"),OFFSET('Sanitation Data'!$D$10,0,10*ROW('Sanitation Data'!D179)),NA())</f>
        <v>#N/A</v>
      </c>
      <c r="Y185" s="518" t="e">
        <f ca="1">+IF(AND(ISNUMBER(OFFSET('Sanitation Data'!$D$11,0,10*ROW('Sanitation Data'!D179))),'Data Summary'!CN185="Yes"),OFFSET('Sanitation Data'!$D$11,0,10*ROW('Sanitation Data'!D179)),NA())</f>
        <v>#N/A</v>
      </c>
      <c r="Z185" s="518" t="e">
        <f ca="1">+IF(AND(ISNUMBER(OFFSET('Sanitation Data'!$D$12,0,10*ROW('Sanitation Data'!D179))),'Data Summary'!CO185="Yes"),OFFSET('Sanitation Data'!$D$12,0,10*ROW('Sanitation Data'!D179)),NA())</f>
        <v>#N/A</v>
      </c>
      <c r="AA185" s="518" t="e">
        <f ca="1">+IF(AND(ISNUMBER(OFFSET('Sanitation Data'!$E$4,0,10*ROW('Sanitation Data'!E179))),'Data Summary'!CP185="Yes"),100-OFFSET('Sanitation Data'!$E$4,0,10*ROW('Sanitation Data'!E179)),NA())</f>
        <v>#N/A</v>
      </c>
      <c r="AB185" s="518" t="e">
        <f ca="1">+IF(AND(ISNUMBER(OFFSET('Sanitation Data'!$E$6,0,10*ROW('Sanitation Data'!E179))),'Data Summary'!CQ185="Yes"),OFFSET('Sanitation Data'!$E$6,0,10*ROW('Sanitation Data'!E179)),NA())</f>
        <v>#N/A</v>
      </c>
      <c r="AC185" s="518" t="e">
        <f ca="1">+IF(AND(ISNUMBER(OFFSET('Sanitation Data'!$E$10,0,10*ROW('Sanitation Data'!E179))),'Data Summary'!CR185="Yes"),OFFSET('Sanitation Data'!$E$10,0,10*ROW('Sanitation Data'!E179)),NA())</f>
        <v>#N/A</v>
      </c>
      <c r="AD185" s="518" t="e">
        <f ca="1">+IF(AND(ISNUMBER(OFFSET('Sanitation Data'!$E$11,0,10*ROW('Sanitation Data'!E179))),'Data Summary'!CS185="Yes"),OFFSET('Sanitation Data'!$E$11,0,10*ROW('Sanitation Data'!E179)),NA())</f>
        <v>#N/A</v>
      </c>
      <c r="AE185" s="518" t="e">
        <f ca="1">+IF(AND(ISNUMBER(OFFSET('Sanitation Data'!$E$12,0,10*ROW('Sanitation Data'!E179))),'Data Summary'!CT185="Yes"),OFFSET('Sanitation Data'!$E$12,0,10*ROW('Sanitation Data'!E179)),NA())</f>
        <v>#N/A</v>
      </c>
      <c r="AF185" s="518" t="e">
        <f ca="1">+IF(AND(ISNUMBER(OFFSET('Sanitation Data'!$F$4,0,10*ROW('Sanitation Data'!F179))),'Data Summary'!CU185="Yes"),100-OFFSET('Sanitation Data'!$F$4,0,10*ROW('Sanitation Data'!F179)),NA())</f>
        <v>#N/A</v>
      </c>
      <c r="AG185" s="518" t="e">
        <f ca="1">+IF(AND(ISNUMBER(OFFSET('Sanitation Data'!$F$6,0,10*ROW('Sanitation Data'!F179))),'Data Summary'!CV185="Yes"),OFFSET('Sanitation Data'!$F$6,0,10*ROW('Sanitation Data'!F179)),NA())</f>
        <v>#N/A</v>
      </c>
      <c r="AH185" s="518" t="e">
        <f ca="1">+IF(AND(ISNUMBER(OFFSET('Sanitation Data'!$F$10,0,10*ROW('Sanitation Data'!F179))),'Data Summary'!CW185="Yes"),OFFSET('Sanitation Data'!$F$10,0,10*ROW('Sanitation Data'!F179)),NA())</f>
        <v>#N/A</v>
      </c>
      <c r="AI185" s="518" t="e">
        <f ca="1">+IF(AND(ISNUMBER(OFFSET('Sanitation Data'!$F$11,0,10*ROW('Sanitation Data'!F179))),'Data Summary'!CX185="Yes"),OFFSET('Sanitation Data'!$F$11,0,10*ROW('Sanitation Data'!F179)),NA())</f>
        <v>#N/A</v>
      </c>
      <c r="AJ185" s="518" t="e">
        <f ca="1">+IF(AND(ISNUMBER(OFFSET('Sanitation Data'!$F$12,0,10*ROW('Sanitation Data'!F179))),'Data Summary'!CY185="Yes"),OFFSET('Sanitation Data'!$F$12,0,10*ROW('Sanitation Data'!F179)),NA())</f>
        <v>#N/A</v>
      </c>
      <c r="AK185" s="518" t="e">
        <f ca="1">+IF(AND(ISNUMBER(OFFSET('Sanitation Data'!$G$4,0,10*ROW('Sanitation Data'!G179))),'Data Summary'!CZ185="Yes"),100-OFFSET('Sanitation Data'!$G$4,0,10*ROW('Sanitation Data'!G179)),NA())</f>
        <v>#N/A</v>
      </c>
      <c r="AL185" s="518" t="e">
        <f ca="1">+IF(AND(ISNUMBER(OFFSET('Sanitation Data'!$G$6,0,10*ROW('Sanitation Data'!G179))),'Data Summary'!DA185="Yes"),OFFSET('Sanitation Data'!$G$6,0,10*ROW('Sanitation Data'!G179)),NA())</f>
        <v>#N/A</v>
      </c>
      <c r="AM185" s="518" t="e">
        <f ca="1">+IF(AND(ISNUMBER(OFFSET('Sanitation Data'!$G$10,0,10*ROW('Sanitation Data'!G179))),'Data Summary'!DB185="Yes"),OFFSET('Sanitation Data'!$G$10,0,10*ROW('Sanitation Data'!G179)),NA())</f>
        <v>#N/A</v>
      </c>
      <c r="AN185" s="518" t="e">
        <f ca="1">+IF(AND(ISNUMBER(OFFSET('Sanitation Data'!$G$11,0,10*ROW('Sanitation Data'!G179))),'Data Summary'!DC185="Yes"),OFFSET('Sanitation Data'!$G$11,0,10*ROW('Sanitation Data'!G179)),NA())</f>
        <v>#N/A</v>
      </c>
      <c r="AO185" s="518" t="e">
        <f ca="1">+IF(AND(ISNUMBER(OFFSET('Sanitation Data'!$G$12,0,10*ROW('Sanitation Data'!G179))),'Data Summary'!DD185="Yes"),OFFSET('Sanitation Data'!$G$12,0,10*ROW('Sanitation Data'!G179)),NA())</f>
        <v>#N/A</v>
      </c>
      <c r="AP185" s="518" t="e">
        <f ca="1">+IF(AND(ISNUMBER(OFFSET('Sanitation Data'!$H$4,0,10*ROW('Sanitation Data'!H179))),'Data Summary'!DE185="Yes"),100-OFFSET('Sanitation Data'!$H$4,0,10*ROW('Sanitation Data'!H179)),NA())</f>
        <v>#N/A</v>
      </c>
      <c r="AQ185" s="518" t="e">
        <f ca="1">+IF(AND(ISNUMBER(OFFSET('Sanitation Data'!$H$6,0,10*ROW('Sanitation Data'!H179))),'Data Summary'!DF185="Yes"),OFFSET('Sanitation Data'!$H$6,0,10*ROW('Sanitation Data'!H179)),NA())</f>
        <v>#N/A</v>
      </c>
      <c r="AR185" s="518" t="e">
        <f ca="1">+IF(AND(ISNUMBER(OFFSET('Sanitation Data'!$H$10,0,10*ROW('Sanitation Data'!H179))),'Data Summary'!DG185="Yes"),OFFSET('Sanitation Data'!$H$10,0,10*ROW('Sanitation Data'!H179)),NA())</f>
        <v>#N/A</v>
      </c>
      <c r="AS185" s="518" t="e">
        <f ca="1">+IF(AND(ISNUMBER(OFFSET('Sanitation Data'!$H$11,0,10*ROW('Sanitation Data'!H179))),'Data Summary'!DH185="Yes"),OFFSET('Sanitation Data'!$H$11,0,10*ROW('Sanitation Data'!H179)),NA())</f>
        <v>#N/A</v>
      </c>
      <c r="AT185" s="518" t="e">
        <f ca="1">+IF(AND(ISNUMBER(OFFSET('Sanitation Data'!$H$12,0,10*ROW('Sanitation Data'!H179))),'Data Summary'!DI185="Yes"),OFFSET('Sanitation Data'!$H$12,0,10*ROW('Sanitation Data'!H179)),NA())</f>
        <v>#N/A</v>
      </c>
      <c r="AU185" s="518" t="e">
        <f ca="1">+IF(AND(ISNUMBER(OFFSET('Sanitation Data'!$I$4,0,10*ROW('Sanitation Data'!I179))),'Data Summary'!DJ185="Yes"),100-OFFSET('Sanitation Data'!$I$4,0,10*ROW('Sanitation Data'!I179)),NA())</f>
        <v>#N/A</v>
      </c>
      <c r="AV185" s="518" t="e">
        <f ca="1">+IF(AND(ISNUMBER(OFFSET('Sanitation Data'!$I$6,0,10*ROW('Sanitation Data'!I179))),'Data Summary'!DK185="Yes"),OFFSET('Sanitation Data'!$I$6,0,10*ROW('Sanitation Data'!I179)),NA())</f>
        <v>#N/A</v>
      </c>
      <c r="AW185" s="518" t="e">
        <f ca="1">+IF(AND(ISNUMBER(OFFSET('Sanitation Data'!$I$10,0,10*ROW('Sanitation Data'!I179))),'Data Summary'!DL185="Yes"),OFFSET('Sanitation Data'!$I$10,0,10*ROW('Sanitation Data'!I179)),NA())</f>
        <v>#N/A</v>
      </c>
      <c r="AX185" s="518" t="e">
        <f ca="1">+IF(AND(ISNUMBER(OFFSET('Sanitation Data'!$I$11,0,10*ROW('Sanitation Data'!I179))),'Data Summary'!DM185="Yes"),OFFSET('Sanitation Data'!$I$11,0,10*ROW('Sanitation Data'!I179)),NA())</f>
        <v>#N/A</v>
      </c>
      <c r="AY185" s="518" t="e">
        <f ca="1">+IF(AND(ISNUMBER(OFFSET('Sanitation Data'!$I$12,0,10*ROW('Sanitation Data'!I179))),'Data Summary'!DN185="Yes"),OFFSET('Sanitation Data'!$I$12,0,10*ROW('Sanitation Data'!I179)),NA())</f>
        <v>#N/A</v>
      </c>
      <c r="AZ185" s="519" t="e">
        <f ca="1">+IF(AND(ISNUMBER(OFFSET('Hygiene Data'!$D$5,0,10*ROW('Hygiene Data'!D179))),'Data Summary'!DO185="Yes"),OFFSET('Hygiene Data'!$D$5,0,10*ROW('Hygiene Data'!D179)),NA())</f>
        <v>#N/A</v>
      </c>
      <c r="BA185" s="519" t="e">
        <f ca="1">+IF(AND(ISNUMBER(OFFSET('Hygiene Data'!$D$7,0,10*ROW('Hygiene Data'!D179))),'Data Summary'!DP185="Yes"),OFFSET('Hygiene Data'!$D$7,0,10*ROW('Hygiene Data'!D179)),NA())</f>
        <v>#N/A</v>
      </c>
      <c r="BB185" s="519" t="e">
        <f ca="1">+IF(AND(ISNUMBER(OFFSET('Hygiene Data'!$D$9,0,10*ROW('Hygiene Data'!D179))),'Data Summary'!DQ185="Yes"),OFFSET('Hygiene Data'!$D$9,0,10*ROW('Hygiene Data'!D179)),NA())</f>
        <v>#N/A</v>
      </c>
      <c r="BC185" s="519" t="e">
        <f ca="1">+IF(AND(ISNUMBER(OFFSET('Hygiene Data'!$E$5,0,10*ROW('Hygiene Data'!E179))),'Data Summary'!DR185="Yes"),OFFSET('Hygiene Data'!$E$5,0,10*ROW('Hygiene Data'!E179)),NA())</f>
        <v>#N/A</v>
      </c>
      <c r="BD185" s="519" t="e">
        <f ca="1">+IF(AND(ISNUMBER(OFFSET('Hygiene Data'!$E$7,0,10*ROW('Hygiene Data'!E179))),'Data Summary'!DS185="Yes"),OFFSET('Hygiene Data'!$E$7,0,10*ROW('Hygiene Data'!E179)),NA())</f>
        <v>#N/A</v>
      </c>
      <c r="BE185" s="519" t="e">
        <f ca="1">+IF(AND(ISNUMBER(OFFSET('Hygiene Data'!$E$9,0,10*ROW('Hygiene Data'!E179))),'Data Summary'!DT185="Yes"),OFFSET('Hygiene Data'!$E$9,0,10*ROW('Hygiene Data'!E179)),NA())</f>
        <v>#N/A</v>
      </c>
      <c r="BF185" s="519" t="e">
        <f ca="1">+IF(AND(ISNUMBER(OFFSET('Hygiene Data'!$F$5,0,10*ROW('Hygiene Data'!F179))),'Data Summary'!DU185="Yes"),OFFSET('Hygiene Data'!$F$5,0,10*ROW('Hygiene Data'!F179)),NA())</f>
        <v>#N/A</v>
      </c>
      <c r="BG185" s="519" t="e">
        <f ca="1">+IF(AND(ISNUMBER(OFFSET('Hygiene Data'!$F$7,0,10*ROW('Hygiene Data'!F179))),'Data Summary'!DV185="Yes"),OFFSET('Hygiene Data'!$F$7,0,10*ROW('Hygiene Data'!F179)),NA())</f>
        <v>#N/A</v>
      </c>
      <c r="BH185" s="519" t="e">
        <f ca="1">+IF(AND(ISNUMBER(OFFSET('Hygiene Data'!$F$9,0,10*ROW('Hygiene Data'!F179))),'Data Summary'!DW185="Yes"),OFFSET('Hygiene Data'!$F$9,0,10*ROW('Hygiene Data'!F179)),NA())</f>
        <v>#N/A</v>
      </c>
      <c r="BI185" s="519" t="e">
        <f ca="1">+IF(AND(ISNUMBER(OFFSET('Hygiene Data'!$G$5,0,10*ROW('Hygiene Data'!G179))),'Data Summary'!DX185="Yes"),OFFSET('Hygiene Data'!$G$5,0,10*ROW('Hygiene Data'!G179)),NA())</f>
        <v>#N/A</v>
      </c>
      <c r="BJ185" s="519" t="e">
        <f ca="1">+IF(AND(ISNUMBER(OFFSET('Hygiene Data'!$G$7,0,10*ROW('Hygiene Data'!G179))),'Data Summary'!DY185="Yes"),OFFSET('Hygiene Data'!$G$7,0,10*ROW('Hygiene Data'!G179)),NA())</f>
        <v>#N/A</v>
      </c>
      <c r="BK185" s="519" t="e">
        <f ca="1">+IF(AND(ISNUMBER(OFFSET('Hygiene Data'!$G$9,0,10*ROW('Hygiene Data'!G179))),'Data Summary'!DZ185="Yes"),OFFSET('Hygiene Data'!$G$9,0,10*ROW('Hygiene Data'!G179)),NA())</f>
        <v>#N/A</v>
      </c>
      <c r="BL185" s="519" t="e">
        <f ca="1">+IF(AND(ISNUMBER(OFFSET('Hygiene Data'!$H$5,0,10*ROW('Hygiene Data'!H179))),'Data Summary'!EA185="Yes"),OFFSET('Hygiene Data'!$H$5,0,10*ROW('Hygiene Data'!H179)),NA())</f>
        <v>#N/A</v>
      </c>
      <c r="BM185" s="519" t="e">
        <f ca="1">+IF(AND(ISNUMBER(OFFSET('Hygiene Data'!$H$7,0,10*ROW('Hygiene Data'!H179))),'Data Summary'!EB185="Yes"),OFFSET('Hygiene Data'!$H$7,0,10*ROW('Hygiene Data'!H179)),NA())</f>
        <v>#N/A</v>
      </c>
      <c r="BN185" s="519" t="e">
        <f ca="1">+IF(AND(ISNUMBER(OFFSET('Hygiene Data'!$H$9,0,10*ROW('Hygiene Data'!H179))),'Data Summary'!EC185="Yes"),OFFSET('Hygiene Data'!$H$9,0,10*ROW('Hygiene Data'!H179)),NA())</f>
        <v>#N/A</v>
      </c>
      <c r="BO185" s="519" t="e">
        <f ca="1">+IF(AND(ISNUMBER(OFFSET('Hygiene Data'!$I$5,0,10*ROW('Hygiene Data'!I179))),'Data Summary'!ED185="Yes"),OFFSET('Hygiene Data'!$I$5,0,10*ROW('Hygiene Data'!I179)),NA())</f>
        <v>#N/A</v>
      </c>
      <c r="BP185" s="519" t="e">
        <f ca="1">+IF(AND(ISNUMBER(OFFSET('Hygiene Data'!$I$7,0,10*ROW('Hygiene Data'!I179))),'Data Summary'!EE185="Yes"),OFFSET('Hygiene Data'!$I$7,0,10*ROW('Hygiene Data'!I179)),NA())</f>
        <v>#N/A</v>
      </c>
      <c r="BQ185" s="519" t="e">
        <f ca="1">+IF(AND(ISNUMBER(OFFSET('Hygiene Data'!$I$9,0,10*ROW('Hygiene Data'!I179))),'Data Summary'!EF185="Yes"),OFFSET('Hygiene Data'!$I$9,0,10*ROW('Hygiene Data'!I179)),NA())</f>
        <v>#N/A</v>
      </c>
    </row>
    <row r="186" spans="1:69" x14ac:dyDescent="0.25">
      <c r="A186" s="515" t="e">
        <f ca="1">+RIGHT('Data Summary'!A186,LEN('Data Summary'!A186)-9)</f>
        <v>#VALUE!</v>
      </c>
      <c r="B186" s="489" t="str">
        <f ca="1">+IF(ISTEXT('Data Summary'!B186),'Data Summary'!B186,"")</f>
        <v/>
      </c>
      <c r="C186" s="516" t="e">
        <f ca="1">+VALUE('Data Summary'!C186)</f>
        <v>#VALUE!</v>
      </c>
      <c r="D186" s="517" t="e">
        <f ca="1">+IF(AND(ISNUMBER(OFFSET('Water Data'!$D$4,0,10*ROW('Water Data'!D180))),'Data Summary'!BS186="Yes"),100-OFFSET('Water Data'!$D$4,0,10*ROW('Water Data'!D180)),NA())</f>
        <v>#N/A</v>
      </c>
      <c r="E186" s="517" t="e">
        <f ca="1">+IF(AND(ISNUMBER(OFFSET('Water Data'!$D$6,0,10*ROW('Water Data'!D180))),'Data Summary'!BT186="Yes"),OFFSET('Water Data'!$D$6,0,10*ROW('Water Data'!D180)),NA())</f>
        <v>#N/A</v>
      </c>
      <c r="F186" s="517" t="e">
        <f ca="1">+IF(AND(ISNUMBER(OFFSET('Water Data'!$D$9,0,10*ROW('Water Data'!D180))),'Data Summary'!BU186="Yes"),OFFSET('Water Data'!$D$9,0,10*ROW('Water Data'!D180)),NA())</f>
        <v>#N/A</v>
      </c>
      <c r="G186" s="517" t="e">
        <f ca="1">+IF(AND(ISNUMBER(OFFSET('Water Data'!$E$4,0,10*ROW('Water Data'!E180))),'Data Summary'!BV186="Yes"),100-OFFSET('Water Data'!$E$4,0,10*ROW('Water Data'!E180)),NA())</f>
        <v>#N/A</v>
      </c>
      <c r="H186" s="517" t="e">
        <f ca="1">+IF(AND(ISNUMBER(OFFSET('Water Data'!$E$6,0,10*ROW('Water Data'!E180))),'Data Summary'!BW186="Yes"),OFFSET('Water Data'!$E$6,0,10*ROW('Water Data'!E180)),NA())</f>
        <v>#N/A</v>
      </c>
      <c r="I186" s="517" t="e">
        <f ca="1">+IF(AND(ISNUMBER(OFFSET('Water Data'!$E$9,0,10*ROW('Water Data'!E180))),'Data Summary'!BX186="Yes"),OFFSET('Water Data'!$E$9,0,10*ROW('Water Data'!E180)),NA())</f>
        <v>#N/A</v>
      </c>
      <c r="J186" s="517" t="e">
        <f ca="1">+IF(AND(ISNUMBER(OFFSET('Water Data'!$F$4,0,10*ROW('Water Data'!F180))),'Data Summary'!BY186="Yes"),100-OFFSET('Water Data'!$F$4,0,10*ROW('Water Data'!F180)),NA())</f>
        <v>#N/A</v>
      </c>
      <c r="K186" s="517" t="e">
        <f ca="1">+IF(AND(ISNUMBER(OFFSET('Water Data'!$F$6,0,10*ROW('Water Data'!F180))),'Data Summary'!BZ186="Yes"),OFFSET('Water Data'!$F$6,0,10*ROW('Water Data'!F180)),NA())</f>
        <v>#N/A</v>
      </c>
      <c r="L186" s="517" t="e">
        <f ca="1">+IF(AND(ISNUMBER(OFFSET('Water Data'!$F$9,0,10*ROW('Water Data'!F180))),'Data Summary'!CA186="Yes"),OFFSET('Water Data'!$F$9,0,10*ROW('Water Data'!F180)),NA())</f>
        <v>#N/A</v>
      </c>
      <c r="M186" s="517" t="e">
        <f ca="1">+IF(AND(ISNUMBER(OFFSET('Water Data'!$G$4,0,10*ROW('Water Data'!G180))),'Data Summary'!CB186="Yes"),100-OFFSET('Water Data'!$G$4,0,10*ROW('Water Data'!G180)),NA())</f>
        <v>#N/A</v>
      </c>
      <c r="N186" s="517" t="e">
        <f ca="1">+IF(AND(ISNUMBER(OFFSET('Water Data'!$G$6,0,10*ROW('Water Data'!G180))),'Data Summary'!CC186="Yes"),OFFSET('Water Data'!$G$6,0,10*ROW('Water Data'!G180)),NA())</f>
        <v>#N/A</v>
      </c>
      <c r="O186" s="517" t="e">
        <f ca="1">+IF(AND(ISNUMBER(OFFSET('Water Data'!$G$9,0,10*ROW('Water Data'!G180))),'Data Summary'!CD186="Yes"),OFFSET('Water Data'!$G$9,0,10*ROW('Water Data'!G180)),NA())</f>
        <v>#N/A</v>
      </c>
      <c r="P186" s="517" t="e">
        <f ca="1">+IF(AND(ISNUMBER(OFFSET('Water Data'!$H$4,0,10*ROW('Water Data'!H180))),'Data Summary'!CE186="Yes"),100-OFFSET('Water Data'!$H$4,0,10*ROW('Water Data'!H180)),NA())</f>
        <v>#N/A</v>
      </c>
      <c r="Q186" s="517" t="e">
        <f ca="1">+IF(AND(ISNUMBER(OFFSET('Water Data'!$H$6,0,10*ROW('Water Data'!H180))),'Data Summary'!CF186="Yes"),OFFSET('Water Data'!$H$6,0,10*ROW('Water Data'!H180)),NA())</f>
        <v>#N/A</v>
      </c>
      <c r="R186" s="517" t="e">
        <f ca="1">+IF(AND(ISNUMBER(OFFSET('Water Data'!$H$9,0,10*ROW('Water Data'!H180))),'Data Summary'!CG186="Yes"),OFFSET('Water Data'!$H$9,0,10*ROW('Water Data'!H180)),NA())</f>
        <v>#N/A</v>
      </c>
      <c r="S186" s="517" t="e">
        <f ca="1">+IF(AND(ISNUMBER(OFFSET('Water Data'!$I$4,0,10*ROW('Water Data'!I180))),'Data Summary'!CH186="Yes"),100-OFFSET('Water Data'!$I$4,0,10*ROW('Water Data'!I180)),NA())</f>
        <v>#N/A</v>
      </c>
      <c r="T186" s="517" t="e">
        <f ca="1">+IF(AND(ISNUMBER(OFFSET('Water Data'!$I$6,0,10*ROW('Water Data'!I180))),'Data Summary'!CI186="Yes"),OFFSET('Water Data'!$I$6,0,10*ROW('Water Data'!I180)),NA())</f>
        <v>#N/A</v>
      </c>
      <c r="U186" s="517" t="e">
        <f ca="1">+IF(AND(ISNUMBER(OFFSET('Water Data'!$I$9,0,10*ROW('Water Data'!I180))),'Data Summary'!CJ186="Yes"),OFFSET('Water Data'!$I$9,0,10*ROW('Water Data'!I180)),NA())</f>
        <v>#N/A</v>
      </c>
      <c r="V186" s="518" t="e">
        <f ca="1">+IF(AND(ISNUMBER(OFFSET('Sanitation Data'!$D$4,0,10*ROW('Sanitation Data'!D180))),'Data Summary'!CK186="Yes"),100-OFFSET('Sanitation Data'!$D$4,0,10*ROW('Sanitation Data'!D180)),NA())</f>
        <v>#N/A</v>
      </c>
      <c r="W186" s="518" t="e">
        <f ca="1">+IF(AND(ISNUMBER(OFFSET('Sanitation Data'!$D$6,0,10*ROW('Sanitation Data'!D180))),'Data Summary'!CL186="Yes"),OFFSET('Sanitation Data'!$D$6,0,10*ROW('Sanitation Data'!D180)),NA())</f>
        <v>#N/A</v>
      </c>
      <c r="X186" s="518" t="e">
        <f ca="1">+IF(AND(ISNUMBER(OFFSET('Sanitation Data'!$D$10,0,10*ROW('Sanitation Data'!D180))),'Data Summary'!CM186="Yes"),OFFSET('Sanitation Data'!$D$10,0,10*ROW('Sanitation Data'!D180)),NA())</f>
        <v>#N/A</v>
      </c>
      <c r="Y186" s="518" t="e">
        <f ca="1">+IF(AND(ISNUMBER(OFFSET('Sanitation Data'!$D$11,0,10*ROW('Sanitation Data'!D180))),'Data Summary'!CN186="Yes"),OFFSET('Sanitation Data'!$D$11,0,10*ROW('Sanitation Data'!D180)),NA())</f>
        <v>#N/A</v>
      </c>
      <c r="Z186" s="518" t="e">
        <f ca="1">+IF(AND(ISNUMBER(OFFSET('Sanitation Data'!$D$12,0,10*ROW('Sanitation Data'!D180))),'Data Summary'!CO186="Yes"),OFFSET('Sanitation Data'!$D$12,0,10*ROW('Sanitation Data'!D180)),NA())</f>
        <v>#N/A</v>
      </c>
      <c r="AA186" s="518" t="e">
        <f ca="1">+IF(AND(ISNUMBER(OFFSET('Sanitation Data'!$E$4,0,10*ROW('Sanitation Data'!E180))),'Data Summary'!CP186="Yes"),100-OFFSET('Sanitation Data'!$E$4,0,10*ROW('Sanitation Data'!E180)),NA())</f>
        <v>#N/A</v>
      </c>
      <c r="AB186" s="518" t="e">
        <f ca="1">+IF(AND(ISNUMBER(OFFSET('Sanitation Data'!$E$6,0,10*ROW('Sanitation Data'!E180))),'Data Summary'!CQ186="Yes"),OFFSET('Sanitation Data'!$E$6,0,10*ROW('Sanitation Data'!E180)),NA())</f>
        <v>#N/A</v>
      </c>
      <c r="AC186" s="518" t="e">
        <f ca="1">+IF(AND(ISNUMBER(OFFSET('Sanitation Data'!$E$10,0,10*ROW('Sanitation Data'!E180))),'Data Summary'!CR186="Yes"),OFFSET('Sanitation Data'!$E$10,0,10*ROW('Sanitation Data'!E180)),NA())</f>
        <v>#N/A</v>
      </c>
      <c r="AD186" s="518" t="e">
        <f ca="1">+IF(AND(ISNUMBER(OFFSET('Sanitation Data'!$E$11,0,10*ROW('Sanitation Data'!E180))),'Data Summary'!CS186="Yes"),OFFSET('Sanitation Data'!$E$11,0,10*ROW('Sanitation Data'!E180)),NA())</f>
        <v>#N/A</v>
      </c>
      <c r="AE186" s="518" t="e">
        <f ca="1">+IF(AND(ISNUMBER(OFFSET('Sanitation Data'!$E$12,0,10*ROW('Sanitation Data'!E180))),'Data Summary'!CT186="Yes"),OFFSET('Sanitation Data'!$E$12,0,10*ROW('Sanitation Data'!E180)),NA())</f>
        <v>#N/A</v>
      </c>
      <c r="AF186" s="518" t="e">
        <f ca="1">+IF(AND(ISNUMBER(OFFSET('Sanitation Data'!$F$4,0,10*ROW('Sanitation Data'!F180))),'Data Summary'!CU186="Yes"),100-OFFSET('Sanitation Data'!$F$4,0,10*ROW('Sanitation Data'!F180)),NA())</f>
        <v>#N/A</v>
      </c>
      <c r="AG186" s="518" t="e">
        <f ca="1">+IF(AND(ISNUMBER(OFFSET('Sanitation Data'!$F$6,0,10*ROW('Sanitation Data'!F180))),'Data Summary'!CV186="Yes"),OFFSET('Sanitation Data'!$F$6,0,10*ROW('Sanitation Data'!F180)),NA())</f>
        <v>#N/A</v>
      </c>
      <c r="AH186" s="518" t="e">
        <f ca="1">+IF(AND(ISNUMBER(OFFSET('Sanitation Data'!$F$10,0,10*ROW('Sanitation Data'!F180))),'Data Summary'!CW186="Yes"),OFFSET('Sanitation Data'!$F$10,0,10*ROW('Sanitation Data'!F180)),NA())</f>
        <v>#N/A</v>
      </c>
      <c r="AI186" s="518" t="e">
        <f ca="1">+IF(AND(ISNUMBER(OFFSET('Sanitation Data'!$F$11,0,10*ROW('Sanitation Data'!F180))),'Data Summary'!CX186="Yes"),OFFSET('Sanitation Data'!$F$11,0,10*ROW('Sanitation Data'!F180)),NA())</f>
        <v>#N/A</v>
      </c>
      <c r="AJ186" s="518" t="e">
        <f ca="1">+IF(AND(ISNUMBER(OFFSET('Sanitation Data'!$F$12,0,10*ROW('Sanitation Data'!F180))),'Data Summary'!CY186="Yes"),OFFSET('Sanitation Data'!$F$12,0,10*ROW('Sanitation Data'!F180)),NA())</f>
        <v>#N/A</v>
      </c>
      <c r="AK186" s="518" t="e">
        <f ca="1">+IF(AND(ISNUMBER(OFFSET('Sanitation Data'!$G$4,0,10*ROW('Sanitation Data'!G180))),'Data Summary'!CZ186="Yes"),100-OFFSET('Sanitation Data'!$G$4,0,10*ROW('Sanitation Data'!G180)),NA())</f>
        <v>#N/A</v>
      </c>
      <c r="AL186" s="518" t="e">
        <f ca="1">+IF(AND(ISNUMBER(OFFSET('Sanitation Data'!$G$6,0,10*ROW('Sanitation Data'!G180))),'Data Summary'!DA186="Yes"),OFFSET('Sanitation Data'!$G$6,0,10*ROW('Sanitation Data'!G180)),NA())</f>
        <v>#N/A</v>
      </c>
      <c r="AM186" s="518" t="e">
        <f ca="1">+IF(AND(ISNUMBER(OFFSET('Sanitation Data'!$G$10,0,10*ROW('Sanitation Data'!G180))),'Data Summary'!DB186="Yes"),OFFSET('Sanitation Data'!$G$10,0,10*ROW('Sanitation Data'!G180)),NA())</f>
        <v>#N/A</v>
      </c>
      <c r="AN186" s="518" t="e">
        <f ca="1">+IF(AND(ISNUMBER(OFFSET('Sanitation Data'!$G$11,0,10*ROW('Sanitation Data'!G180))),'Data Summary'!DC186="Yes"),OFFSET('Sanitation Data'!$G$11,0,10*ROW('Sanitation Data'!G180)),NA())</f>
        <v>#N/A</v>
      </c>
      <c r="AO186" s="518" t="e">
        <f ca="1">+IF(AND(ISNUMBER(OFFSET('Sanitation Data'!$G$12,0,10*ROW('Sanitation Data'!G180))),'Data Summary'!DD186="Yes"),OFFSET('Sanitation Data'!$G$12,0,10*ROW('Sanitation Data'!G180)),NA())</f>
        <v>#N/A</v>
      </c>
      <c r="AP186" s="518" t="e">
        <f ca="1">+IF(AND(ISNUMBER(OFFSET('Sanitation Data'!$H$4,0,10*ROW('Sanitation Data'!H180))),'Data Summary'!DE186="Yes"),100-OFFSET('Sanitation Data'!$H$4,0,10*ROW('Sanitation Data'!H180)),NA())</f>
        <v>#N/A</v>
      </c>
      <c r="AQ186" s="518" t="e">
        <f ca="1">+IF(AND(ISNUMBER(OFFSET('Sanitation Data'!$H$6,0,10*ROW('Sanitation Data'!H180))),'Data Summary'!DF186="Yes"),OFFSET('Sanitation Data'!$H$6,0,10*ROW('Sanitation Data'!H180)),NA())</f>
        <v>#N/A</v>
      </c>
      <c r="AR186" s="518" t="e">
        <f ca="1">+IF(AND(ISNUMBER(OFFSET('Sanitation Data'!$H$10,0,10*ROW('Sanitation Data'!H180))),'Data Summary'!DG186="Yes"),OFFSET('Sanitation Data'!$H$10,0,10*ROW('Sanitation Data'!H180)),NA())</f>
        <v>#N/A</v>
      </c>
      <c r="AS186" s="518" t="e">
        <f ca="1">+IF(AND(ISNUMBER(OFFSET('Sanitation Data'!$H$11,0,10*ROW('Sanitation Data'!H180))),'Data Summary'!DH186="Yes"),OFFSET('Sanitation Data'!$H$11,0,10*ROW('Sanitation Data'!H180)),NA())</f>
        <v>#N/A</v>
      </c>
      <c r="AT186" s="518" t="e">
        <f ca="1">+IF(AND(ISNUMBER(OFFSET('Sanitation Data'!$H$12,0,10*ROW('Sanitation Data'!H180))),'Data Summary'!DI186="Yes"),OFFSET('Sanitation Data'!$H$12,0,10*ROW('Sanitation Data'!H180)),NA())</f>
        <v>#N/A</v>
      </c>
      <c r="AU186" s="518" t="e">
        <f ca="1">+IF(AND(ISNUMBER(OFFSET('Sanitation Data'!$I$4,0,10*ROW('Sanitation Data'!I180))),'Data Summary'!DJ186="Yes"),100-OFFSET('Sanitation Data'!$I$4,0,10*ROW('Sanitation Data'!I180)),NA())</f>
        <v>#N/A</v>
      </c>
      <c r="AV186" s="518" t="e">
        <f ca="1">+IF(AND(ISNUMBER(OFFSET('Sanitation Data'!$I$6,0,10*ROW('Sanitation Data'!I180))),'Data Summary'!DK186="Yes"),OFFSET('Sanitation Data'!$I$6,0,10*ROW('Sanitation Data'!I180)),NA())</f>
        <v>#N/A</v>
      </c>
      <c r="AW186" s="518" t="e">
        <f ca="1">+IF(AND(ISNUMBER(OFFSET('Sanitation Data'!$I$10,0,10*ROW('Sanitation Data'!I180))),'Data Summary'!DL186="Yes"),OFFSET('Sanitation Data'!$I$10,0,10*ROW('Sanitation Data'!I180)),NA())</f>
        <v>#N/A</v>
      </c>
      <c r="AX186" s="518" t="e">
        <f ca="1">+IF(AND(ISNUMBER(OFFSET('Sanitation Data'!$I$11,0,10*ROW('Sanitation Data'!I180))),'Data Summary'!DM186="Yes"),OFFSET('Sanitation Data'!$I$11,0,10*ROW('Sanitation Data'!I180)),NA())</f>
        <v>#N/A</v>
      </c>
      <c r="AY186" s="518" t="e">
        <f ca="1">+IF(AND(ISNUMBER(OFFSET('Sanitation Data'!$I$12,0,10*ROW('Sanitation Data'!I180))),'Data Summary'!DN186="Yes"),OFFSET('Sanitation Data'!$I$12,0,10*ROW('Sanitation Data'!I180)),NA())</f>
        <v>#N/A</v>
      </c>
      <c r="AZ186" s="519" t="e">
        <f ca="1">+IF(AND(ISNUMBER(OFFSET('Hygiene Data'!$D$5,0,10*ROW('Hygiene Data'!D180))),'Data Summary'!DO186="Yes"),OFFSET('Hygiene Data'!$D$5,0,10*ROW('Hygiene Data'!D180)),NA())</f>
        <v>#N/A</v>
      </c>
      <c r="BA186" s="519" t="e">
        <f ca="1">+IF(AND(ISNUMBER(OFFSET('Hygiene Data'!$D$7,0,10*ROW('Hygiene Data'!D180))),'Data Summary'!DP186="Yes"),OFFSET('Hygiene Data'!$D$7,0,10*ROW('Hygiene Data'!D180)),NA())</f>
        <v>#N/A</v>
      </c>
      <c r="BB186" s="519" t="e">
        <f ca="1">+IF(AND(ISNUMBER(OFFSET('Hygiene Data'!$D$9,0,10*ROW('Hygiene Data'!D180))),'Data Summary'!DQ186="Yes"),OFFSET('Hygiene Data'!$D$9,0,10*ROW('Hygiene Data'!D180)),NA())</f>
        <v>#N/A</v>
      </c>
      <c r="BC186" s="519" t="e">
        <f ca="1">+IF(AND(ISNUMBER(OFFSET('Hygiene Data'!$E$5,0,10*ROW('Hygiene Data'!E180))),'Data Summary'!DR186="Yes"),OFFSET('Hygiene Data'!$E$5,0,10*ROW('Hygiene Data'!E180)),NA())</f>
        <v>#N/A</v>
      </c>
      <c r="BD186" s="519" t="e">
        <f ca="1">+IF(AND(ISNUMBER(OFFSET('Hygiene Data'!$E$7,0,10*ROW('Hygiene Data'!E180))),'Data Summary'!DS186="Yes"),OFFSET('Hygiene Data'!$E$7,0,10*ROW('Hygiene Data'!E180)),NA())</f>
        <v>#N/A</v>
      </c>
      <c r="BE186" s="519" t="e">
        <f ca="1">+IF(AND(ISNUMBER(OFFSET('Hygiene Data'!$E$9,0,10*ROW('Hygiene Data'!E180))),'Data Summary'!DT186="Yes"),OFFSET('Hygiene Data'!$E$9,0,10*ROW('Hygiene Data'!E180)),NA())</f>
        <v>#N/A</v>
      </c>
      <c r="BF186" s="519" t="e">
        <f ca="1">+IF(AND(ISNUMBER(OFFSET('Hygiene Data'!$F$5,0,10*ROW('Hygiene Data'!F180))),'Data Summary'!DU186="Yes"),OFFSET('Hygiene Data'!$F$5,0,10*ROW('Hygiene Data'!F180)),NA())</f>
        <v>#N/A</v>
      </c>
      <c r="BG186" s="519" t="e">
        <f ca="1">+IF(AND(ISNUMBER(OFFSET('Hygiene Data'!$F$7,0,10*ROW('Hygiene Data'!F180))),'Data Summary'!DV186="Yes"),OFFSET('Hygiene Data'!$F$7,0,10*ROW('Hygiene Data'!F180)),NA())</f>
        <v>#N/A</v>
      </c>
      <c r="BH186" s="519" t="e">
        <f ca="1">+IF(AND(ISNUMBER(OFFSET('Hygiene Data'!$F$9,0,10*ROW('Hygiene Data'!F180))),'Data Summary'!DW186="Yes"),OFFSET('Hygiene Data'!$F$9,0,10*ROW('Hygiene Data'!F180)),NA())</f>
        <v>#N/A</v>
      </c>
      <c r="BI186" s="519" t="e">
        <f ca="1">+IF(AND(ISNUMBER(OFFSET('Hygiene Data'!$G$5,0,10*ROW('Hygiene Data'!G180))),'Data Summary'!DX186="Yes"),OFFSET('Hygiene Data'!$G$5,0,10*ROW('Hygiene Data'!G180)),NA())</f>
        <v>#N/A</v>
      </c>
      <c r="BJ186" s="519" t="e">
        <f ca="1">+IF(AND(ISNUMBER(OFFSET('Hygiene Data'!$G$7,0,10*ROW('Hygiene Data'!G180))),'Data Summary'!DY186="Yes"),OFFSET('Hygiene Data'!$G$7,0,10*ROW('Hygiene Data'!G180)),NA())</f>
        <v>#N/A</v>
      </c>
      <c r="BK186" s="519" t="e">
        <f ca="1">+IF(AND(ISNUMBER(OFFSET('Hygiene Data'!$G$9,0,10*ROW('Hygiene Data'!G180))),'Data Summary'!DZ186="Yes"),OFFSET('Hygiene Data'!$G$9,0,10*ROW('Hygiene Data'!G180)),NA())</f>
        <v>#N/A</v>
      </c>
      <c r="BL186" s="519" t="e">
        <f ca="1">+IF(AND(ISNUMBER(OFFSET('Hygiene Data'!$H$5,0,10*ROW('Hygiene Data'!H180))),'Data Summary'!EA186="Yes"),OFFSET('Hygiene Data'!$H$5,0,10*ROW('Hygiene Data'!H180)),NA())</f>
        <v>#N/A</v>
      </c>
      <c r="BM186" s="519" t="e">
        <f ca="1">+IF(AND(ISNUMBER(OFFSET('Hygiene Data'!$H$7,0,10*ROW('Hygiene Data'!H180))),'Data Summary'!EB186="Yes"),OFFSET('Hygiene Data'!$H$7,0,10*ROW('Hygiene Data'!H180)),NA())</f>
        <v>#N/A</v>
      </c>
      <c r="BN186" s="519" t="e">
        <f ca="1">+IF(AND(ISNUMBER(OFFSET('Hygiene Data'!$H$9,0,10*ROW('Hygiene Data'!H180))),'Data Summary'!EC186="Yes"),OFFSET('Hygiene Data'!$H$9,0,10*ROW('Hygiene Data'!H180)),NA())</f>
        <v>#N/A</v>
      </c>
      <c r="BO186" s="519" t="e">
        <f ca="1">+IF(AND(ISNUMBER(OFFSET('Hygiene Data'!$I$5,0,10*ROW('Hygiene Data'!I180))),'Data Summary'!ED186="Yes"),OFFSET('Hygiene Data'!$I$5,0,10*ROW('Hygiene Data'!I180)),NA())</f>
        <v>#N/A</v>
      </c>
      <c r="BP186" s="519" t="e">
        <f ca="1">+IF(AND(ISNUMBER(OFFSET('Hygiene Data'!$I$7,0,10*ROW('Hygiene Data'!I180))),'Data Summary'!EE186="Yes"),OFFSET('Hygiene Data'!$I$7,0,10*ROW('Hygiene Data'!I180)),NA())</f>
        <v>#N/A</v>
      </c>
      <c r="BQ186" s="519" t="e">
        <f ca="1">+IF(AND(ISNUMBER(OFFSET('Hygiene Data'!$I$9,0,10*ROW('Hygiene Data'!I180))),'Data Summary'!EF186="Yes"),OFFSET('Hygiene Data'!$I$9,0,10*ROW('Hygiene Data'!I180)),NA())</f>
        <v>#N/A</v>
      </c>
    </row>
    <row r="187" spans="1:69" x14ac:dyDescent="0.25">
      <c r="A187" s="515" t="e">
        <f ca="1">+RIGHT('Data Summary'!A187,LEN('Data Summary'!A187)-9)</f>
        <v>#VALUE!</v>
      </c>
      <c r="B187" s="489" t="str">
        <f ca="1">+IF(ISTEXT('Data Summary'!B187),'Data Summary'!B187,"")</f>
        <v/>
      </c>
      <c r="C187" s="516" t="e">
        <f ca="1">+VALUE('Data Summary'!C187)</f>
        <v>#VALUE!</v>
      </c>
      <c r="D187" s="517" t="e">
        <f ca="1">+IF(AND(ISNUMBER(OFFSET('Water Data'!$D$4,0,10*ROW('Water Data'!D181))),'Data Summary'!BS187="Yes"),100-OFFSET('Water Data'!$D$4,0,10*ROW('Water Data'!D181)),NA())</f>
        <v>#N/A</v>
      </c>
      <c r="E187" s="517" t="e">
        <f ca="1">+IF(AND(ISNUMBER(OFFSET('Water Data'!$D$6,0,10*ROW('Water Data'!D181))),'Data Summary'!BT187="Yes"),OFFSET('Water Data'!$D$6,0,10*ROW('Water Data'!D181)),NA())</f>
        <v>#N/A</v>
      </c>
      <c r="F187" s="517" t="e">
        <f ca="1">+IF(AND(ISNUMBER(OFFSET('Water Data'!$D$9,0,10*ROW('Water Data'!D181))),'Data Summary'!BU187="Yes"),OFFSET('Water Data'!$D$9,0,10*ROW('Water Data'!D181)),NA())</f>
        <v>#N/A</v>
      </c>
      <c r="G187" s="517" t="e">
        <f ca="1">+IF(AND(ISNUMBER(OFFSET('Water Data'!$E$4,0,10*ROW('Water Data'!E181))),'Data Summary'!BV187="Yes"),100-OFFSET('Water Data'!$E$4,0,10*ROW('Water Data'!E181)),NA())</f>
        <v>#N/A</v>
      </c>
      <c r="H187" s="517" t="e">
        <f ca="1">+IF(AND(ISNUMBER(OFFSET('Water Data'!$E$6,0,10*ROW('Water Data'!E181))),'Data Summary'!BW187="Yes"),OFFSET('Water Data'!$E$6,0,10*ROW('Water Data'!E181)),NA())</f>
        <v>#N/A</v>
      </c>
      <c r="I187" s="517" t="e">
        <f ca="1">+IF(AND(ISNUMBER(OFFSET('Water Data'!$E$9,0,10*ROW('Water Data'!E181))),'Data Summary'!BX187="Yes"),OFFSET('Water Data'!$E$9,0,10*ROW('Water Data'!E181)),NA())</f>
        <v>#N/A</v>
      </c>
      <c r="J187" s="517" t="e">
        <f ca="1">+IF(AND(ISNUMBER(OFFSET('Water Data'!$F$4,0,10*ROW('Water Data'!F181))),'Data Summary'!BY187="Yes"),100-OFFSET('Water Data'!$F$4,0,10*ROW('Water Data'!F181)),NA())</f>
        <v>#N/A</v>
      </c>
      <c r="K187" s="517" t="e">
        <f ca="1">+IF(AND(ISNUMBER(OFFSET('Water Data'!$F$6,0,10*ROW('Water Data'!F181))),'Data Summary'!BZ187="Yes"),OFFSET('Water Data'!$F$6,0,10*ROW('Water Data'!F181)),NA())</f>
        <v>#N/A</v>
      </c>
      <c r="L187" s="517" t="e">
        <f ca="1">+IF(AND(ISNUMBER(OFFSET('Water Data'!$F$9,0,10*ROW('Water Data'!F181))),'Data Summary'!CA187="Yes"),OFFSET('Water Data'!$F$9,0,10*ROW('Water Data'!F181)),NA())</f>
        <v>#N/A</v>
      </c>
      <c r="M187" s="517" t="e">
        <f ca="1">+IF(AND(ISNUMBER(OFFSET('Water Data'!$G$4,0,10*ROW('Water Data'!G181))),'Data Summary'!CB187="Yes"),100-OFFSET('Water Data'!$G$4,0,10*ROW('Water Data'!G181)),NA())</f>
        <v>#N/A</v>
      </c>
      <c r="N187" s="517" t="e">
        <f ca="1">+IF(AND(ISNUMBER(OFFSET('Water Data'!$G$6,0,10*ROW('Water Data'!G181))),'Data Summary'!CC187="Yes"),OFFSET('Water Data'!$G$6,0,10*ROW('Water Data'!G181)),NA())</f>
        <v>#N/A</v>
      </c>
      <c r="O187" s="517" t="e">
        <f ca="1">+IF(AND(ISNUMBER(OFFSET('Water Data'!$G$9,0,10*ROW('Water Data'!G181))),'Data Summary'!CD187="Yes"),OFFSET('Water Data'!$G$9,0,10*ROW('Water Data'!G181)),NA())</f>
        <v>#N/A</v>
      </c>
      <c r="P187" s="517" t="e">
        <f ca="1">+IF(AND(ISNUMBER(OFFSET('Water Data'!$H$4,0,10*ROW('Water Data'!H181))),'Data Summary'!CE187="Yes"),100-OFFSET('Water Data'!$H$4,0,10*ROW('Water Data'!H181)),NA())</f>
        <v>#N/A</v>
      </c>
      <c r="Q187" s="517" t="e">
        <f ca="1">+IF(AND(ISNUMBER(OFFSET('Water Data'!$H$6,0,10*ROW('Water Data'!H181))),'Data Summary'!CF187="Yes"),OFFSET('Water Data'!$H$6,0,10*ROW('Water Data'!H181)),NA())</f>
        <v>#N/A</v>
      </c>
      <c r="R187" s="517" t="e">
        <f ca="1">+IF(AND(ISNUMBER(OFFSET('Water Data'!$H$9,0,10*ROW('Water Data'!H181))),'Data Summary'!CG187="Yes"),OFFSET('Water Data'!$H$9,0,10*ROW('Water Data'!H181)),NA())</f>
        <v>#N/A</v>
      </c>
      <c r="S187" s="517" t="e">
        <f ca="1">+IF(AND(ISNUMBER(OFFSET('Water Data'!$I$4,0,10*ROW('Water Data'!I181))),'Data Summary'!CH187="Yes"),100-OFFSET('Water Data'!$I$4,0,10*ROW('Water Data'!I181)),NA())</f>
        <v>#N/A</v>
      </c>
      <c r="T187" s="517" t="e">
        <f ca="1">+IF(AND(ISNUMBER(OFFSET('Water Data'!$I$6,0,10*ROW('Water Data'!I181))),'Data Summary'!CI187="Yes"),OFFSET('Water Data'!$I$6,0,10*ROW('Water Data'!I181)),NA())</f>
        <v>#N/A</v>
      </c>
      <c r="U187" s="517" t="e">
        <f ca="1">+IF(AND(ISNUMBER(OFFSET('Water Data'!$I$9,0,10*ROW('Water Data'!I181))),'Data Summary'!CJ187="Yes"),OFFSET('Water Data'!$I$9,0,10*ROW('Water Data'!I181)),NA())</f>
        <v>#N/A</v>
      </c>
      <c r="V187" s="518" t="e">
        <f ca="1">+IF(AND(ISNUMBER(OFFSET('Sanitation Data'!$D$4,0,10*ROW('Sanitation Data'!D181))),'Data Summary'!CK187="Yes"),100-OFFSET('Sanitation Data'!$D$4,0,10*ROW('Sanitation Data'!D181)),NA())</f>
        <v>#N/A</v>
      </c>
      <c r="W187" s="518" t="e">
        <f ca="1">+IF(AND(ISNUMBER(OFFSET('Sanitation Data'!$D$6,0,10*ROW('Sanitation Data'!D181))),'Data Summary'!CL187="Yes"),OFFSET('Sanitation Data'!$D$6,0,10*ROW('Sanitation Data'!D181)),NA())</f>
        <v>#N/A</v>
      </c>
      <c r="X187" s="518" t="e">
        <f ca="1">+IF(AND(ISNUMBER(OFFSET('Sanitation Data'!$D$10,0,10*ROW('Sanitation Data'!D181))),'Data Summary'!CM187="Yes"),OFFSET('Sanitation Data'!$D$10,0,10*ROW('Sanitation Data'!D181)),NA())</f>
        <v>#N/A</v>
      </c>
      <c r="Y187" s="518" t="e">
        <f ca="1">+IF(AND(ISNUMBER(OFFSET('Sanitation Data'!$D$11,0,10*ROW('Sanitation Data'!D181))),'Data Summary'!CN187="Yes"),OFFSET('Sanitation Data'!$D$11,0,10*ROW('Sanitation Data'!D181)),NA())</f>
        <v>#N/A</v>
      </c>
      <c r="Z187" s="518" t="e">
        <f ca="1">+IF(AND(ISNUMBER(OFFSET('Sanitation Data'!$D$12,0,10*ROW('Sanitation Data'!D181))),'Data Summary'!CO187="Yes"),OFFSET('Sanitation Data'!$D$12,0,10*ROW('Sanitation Data'!D181)),NA())</f>
        <v>#N/A</v>
      </c>
      <c r="AA187" s="518" t="e">
        <f ca="1">+IF(AND(ISNUMBER(OFFSET('Sanitation Data'!$E$4,0,10*ROW('Sanitation Data'!E181))),'Data Summary'!CP187="Yes"),100-OFFSET('Sanitation Data'!$E$4,0,10*ROW('Sanitation Data'!E181)),NA())</f>
        <v>#N/A</v>
      </c>
      <c r="AB187" s="518" t="e">
        <f ca="1">+IF(AND(ISNUMBER(OFFSET('Sanitation Data'!$E$6,0,10*ROW('Sanitation Data'!E181))),'Data Summary'!CQ187="Yes"),OFFSET('Sanitation Data'!$E$6,0,10*ROW('Sanitation Data'!E181)),NA())</f>
        <v>#N/A</v>
      </c>
      <c r="AC187" s="518" t="e">
        <f ca="1">+IF(AND(ISNUMBER(OFFSET('Sanitation Data'!$E$10,0,10*ROW('Sanitation Data'!E181))),'Data Summary'!CR187="Yes"),OFFSET('Sanitation Data'!$E$10,0,10*ROW('Sanitation Data'!E181)),NA())</f>
        <v>#N/A</v>
      </c>
      <c r="AD187" s="518" t="e">
        <f ca="1">+IF(AND(ISNUMBER(OFFSET('Sanitation Data'!$E$11,0,10*ROW('Sanitation Data'!E181))),'Data Summary'!CS187="Yes"),OFFSET('Sanitation Data'!$E$11,0,10*ROW('Sanitation Data'!E181)),NA())</f>
        <v>#N/A</v>
      </c>
      <c r="AE187" s="518" t="e">
        <f ca="1">+IF(AND(ISNUMBER(OFFSET('Sanitation Data'!$E$12,0,10*ROW('Sanitation Data'!E181))),'Data Summary'!CT187="Yes"),OFFSET('Sanitation Data'!$E$12,0,10*ROW('Sanitation Data'!E181)),NA())</f>
        <v>#N/A</v>
      </c>
      <c r="AF187" s="518" t="e">
        <f ca="1">+IF(AND(ISNUMBER(OFFSET('Sanitation Data'!$F$4,0,10*ROW('Sanitation Data'!F181))),'Data Summary'!CU187="Yes"),100-OFFSET('Sanitation Data'!$F$4,0,10*ROW('Sanitation Data'!F181)),NA())</f>
        <v>#N/A</v>
      </c>
      <c r="AG187" s="518" t="e">
        <f ca="1">+IF(AND(ISNUMBER(OFFSET('Sanitation Data'!$F$6,0,10*ROW('Sanitation Data'!F181))),'Data Summary'!CV187="Yes"),OFFSET('Sanitation Data'!$F$6,0,10*ROW('Sanitation Data'!F181)),NA())</f>
        <v>#N/A</v>
      </c>
      <c r="AH187" s="518" t="e">
        <f ca="1">+IF(AND(ISNUMBER(OFFSET('Sanitation Data'!$F$10,0,10*ROW('Sanitation Data'!F181))),'Data Summary'!CW187="Yes"),OFFSET('Sanitation Data'!$F$10,0,10*ROW('Sanitation Data'!F181)),NA())</f>
        <v>#N/A</v>
      </c>
      <c r="AI187" s="518" t="e">
        <f ca="1">+IF(AND(ISNUMBER(OFFSET('Sanitation Data'!$F$11,0,10*ROW('Sanitation Data'!F181))),'Data Summary'!CX187="Yes"),OFFSET('Sanitation Data'!$F$11,0,10*ROW('Sanitation Data'!F181)),NA())</f>
        <v>#N/A</v>
      </c>
      <c r="AJ187" s="518" t="e">
        <f ca="1">+IF(AND(ISNUMBER(OFFSET('Sanitation Data'!$F$12,0,10*ROW('Sanitation Data'!F181))),'Data Summary'!CY187="Yes"),OFFSET('Sanitation Data'!$F$12,0,10*ROW('Sanitation Data'!F181)),NA())</f>
        <v>#N/A</v>
      </c>
      <c r="AK187" s="518" t="e">
        <f ca="1">+IF(AND(ISNUMBER(OFFSET('Sanitation Data'!$G$4,0,10*ROW('Sanitation Data'!G181))),'Data Summary'!CZ187="Yes"),100-OFFSET('Sanitation Data'!$G$4,0,10*ROW('Sanitation Data'!G181)),NA())</f>
        <v>#N/A</v>
      </c>
      <c r="AL187" s="518" t="e">
        <f ca="1">+IF(AND(ISNUMBER(OFFSET('Sanitation Data'!$G$6,0,10*ROW('Sanitation Data'!G181))),'Data Summary'!DA187="Yes"),OFFSET('Sanitation Data'!$G$6,0,10*ROW('Sanitation Data'!G181)),NA())</f>
        <v>#N/A</v>
      </c>
      <c r="AM187" s="518" t="e">
        <f ca="1">+IF(AND(ISNUMBER(OFFSET('Sanitation Data'!$G$10,0,10*ROW('Sanitation Data'!G181))),'Data Summary'!DB187="Yes"),OFFSET('Sanitation Data'!$G$10,0,10*ROW('Sanitation Data'!G181)),NA())</f>
        <v>#N/A</v>
      </c>
      <c r="AN187" s="518" t="e">
        <f ca="1">+IF(AND(ISNUMBER(OFFSET('Sanitation Data'!$G$11,0,10*ROW('Sanitation Data'!G181))),'Data Summary'!DC187="Yes"),OFFSET('Sanitation Data'!$G$11,0,10*ROW('Sanitation Data'!G181)),NA())</f>
        <v>#N/A</v>
      </c>
      <c r="AO187" s="518" t="e">
        <f ca="1">+IF(AND(ISNUMBER(OFFSET('Sanitation Data'!$G$12,0,10*ROW('Sanitation Data'!G181))),'Data Summary'!DD187="Yes"),OFFSET('Sanitation Data'!$G$12,0,10*ROW('Sanitation Data'!G181)),NA())</f>
        <v>#N/A</v>
      </c>
      <c r="AP187" s="518" t="e">
        <f ca="1">+IF(AND(ISNUMBER(OFFSET('Sanitation Data'!$H$4,0,10*ROW('Sanitation Data'!H181))),'Data Summary'!DE187="Yes"),100-OFFSET('Sanitation Data'!$H$4,0,10*ROW('Sanitation Data'!H181)),NA())</f>
        <v>#N/A</v>
      </c>
      <c r="AQ187" s="518" t="e">
        <f ca="1">+IF(AND(ISNUMBER(OFFSET('Sanitation Data'!$H$6,0,10*ROW('Sanitation Data'!H181))),'Data Summary'!DF187="Yes"),OFFSET('Sanitation Data'!$H$6,0,10*ROW('Sanitation Data'!H181)),NA())</f>
        <v>#N/A</v>
      </c>
      <c r="AR187" s="518" t="e">
        <f ca="1">+IF(AND(ISNUMBER(OFFSET('Sanitation Data'!$H$10,0,10*ROW('Sanitation Data'!H181))),'Data Summary'!DG187="Yes"),OFFSET('Sanitation Data'!$H$10,0,10*ROW('Sanitation Data'!H181)),NA())</f>
        <v>#N/A</v>
      </c>
      <c r="AS187" s="518" t="e">
        <f ca="1">+IF(AND(ISNUMBER(OFFSET('Sanitation Data'!$H$11,0,10*ROW('Sanitation Data'!H181))),'Data Summary'!DH187="Yes"),OFFSET('Sanitation Data'!$H$11,0,10*ROW('Sanitation Data'!H181)),NA())</f>
        <v>#N/A</v>
      </c>
      <c r="AT187" s="518" t="e">
        <f ca="1">+IF(AND(ISNUMBER(OFFSET('Sanitation Data'!$H$12,0,10*ROW('Sanitation Data'!H181))),'Data Summary'!DI187="Yes"),OFFSET('Sanitation Data'!$H$12,0,10*ROW('Sanitation Data'!H181)),NA())</f>
        <v>#N/A</v>
      </c>
      <c r="AU187" s="518" t="e">
        <f ca="1">+IF(AND(ISNUMBER(OFFSET('Sanitation Data'!$I$4,0,10*ROW('Sanitation Data'!I181))),'Data Summary'!DJ187="Yes"),100-OFFSET('Sanitation Data'!$I$4,0,10*ROW('Sanitation Data'!I181)),NA())</f>
        <v>#N/A</v>
      </c>
      <c r="AV187" s="518" t="e">
        <f ca="1">+IF(AND(ISNUMBER(OFFSET('Sanitation Data'!$I$6,0,10*ROW('Sanitation Data'!I181))),'Data Summary'!DK187="Yes"),OFFSET('Sanitation Data'!$I$6,0,10*ROW('Sanitation Data'!I181)),NA())</f>
        <v>#N/A</v>
      </c>
      <c r="AW187" s="518" t="e">
        <f ca="1">+IF(AND(ISNUMBER(OFFSET('Sanitation Data'!$I$10,0,10*ROW('Sanitation Data'!I181))),'Data Summary'!DL187="Yes"),OFFSET('Sanitation Data'!$I$10,0,10*ROW('Sanitation Data'!I181)),NA())</f>
        <v>#N/A</v>
      </c>
      <c r="AX187" s="518" t="e">
        <f ca="1">+IF(AND(ISNUMBER(OFFSET('Sanitation Data'!$I$11,0,10*ROW('Sanitation Data'!I181))),'Data Summary'!DM187="Yes"),OFFSET('Sanitation Data'!$I$11,0,10*ROW('Sanitation Data'!I181)),NA())</f>
        <v>#N/A</v>
      </c>
      <c r="AY187" s="518" t="e">
        <f ca="1">+IF(AND(ISNUMBER(OFFSET('Sanitation Data'!$I$12,0,10*ROW('Sanitation Data'!I181))),'Data Summary'!DN187="Yes"),OFFSET('Sanitation Data'!$I$12,0,10*ROW('Sanitation Data'!I181)),NA())</f>
        <v>#N/A</v>
      </c>
      <c r="AZ187" s="519" t="e">
        <f ca="1">+IF(AND(ISNUMBER(OFFSET('Hygiene Data'!$D$5,0,10*ROW('Hygiene Data'!D181))),'Data Summary'!DO187="Yes"),OFFSET('Hygiene Data'!$D$5,0,10*ROW('Hygiene Data'!D181)),NA())</f>
        <v>#N/A</v>
      </c>
      <c r="BA187" s="519" t="e">
        <f ca="1">+IF(AND(ISNUMBER(OFFSET('Hygiene Data'!$D$7,0,10*ROW('Hygiene Data'!D181))),'Data Summary'!DP187="Yes"),OFFSET('Hygiene Data'!$D$7,0,10*ROW('Hygiene Data'!D181)),NA())</f>
        <v>#N/A</v>
      </c>
      <c r="BB187" s="519" t="e">
        <f ca="1">+IF(AND(ISNUMBER(OFFSET('Hygiene Data'!$D$9,0,10*ROW('Hygiene Data'!D181))),'Data Summary'!DQ187="Yes"),OFFSET('Hygiene Data'!$D$9,0,10*ROW('Hygiene Data'!D181)),NA())</f>
        <v>#N/A</v>
      </c>
      <c r="BC187" s="519" t="e">
        <f ca="1">+IF(AND(ISNUMBER(OFFSET('Hygiene Data'!$E$5,0,10*ROW('Hygiene Data'!E181))),'Data Summary'!DR187="Yes"),OFFSET('Hygiene Data'!$E$5,0,10*ROW('Hygiene Data'!E181)),NA())</f>
        <v>#N/A</v>
      </c>
      <c r="BD187" s="519" t="e">
        <f ca="1">+IF(AND(ISNUMBER(OFFSET('Hygiene Data'!$E$7,0,10*ROW('Hygiene Data'!E181))),'Data Summary'!DS187="Yes"),OFFSET('Hygiene Data'!$E$7,0,10*ROW('Hygiene Data'!E181)),NA())</f>
        <v>#N/A</v>
      </c>
      <c r="BE187" s="519" t="e">
        <f ca="1">+IF(AND(ISNUMBER(OFFSET('Hygiene Data'!$E$9,0,10*ROW('Hygiene Data'!E181))),'Data Summary'!DT187="Yes"),OFFSET('Hygiene Data'!$E$9,0,10*ROW('Hygiene Data'!E181)),NA())</f>
        <v>#N/A</v>
      </c>
      <c r="BF187" s="519" t="e">
        <f ca="1">+IF(AND(ISNUMBER(OFFSET('Hygiene Data'!$F$5,0,10*ROW('Hygiene Data'!F181))),'Data Summary'!DU187="Yes"),OFFSET('Hygiene Data'!$F$5,0,10*ROW('Hygiene Data'!F181)),NA())</f>
        <v>#N/A</v>
      </c>
      <c r="BG187" s="519" t="e">
        <f ca="1">+IF(AND(ISNUMBER(OFFSET('Hygiene Data'!$F$7,0,10*ROW('Hygiene Data'!F181))),'Data Summary'!DV187="Yes"),OFFSET('Hygiene Data'!$F$7,0,10*ROW('Hygiene Data'!F181)),NA())</f>
        <v>#N/A</v>
      </c>
      <c r="BH187" s="519" t="e">
        <f ca="1">+IF(AND(ISNUMBER(OFFSET('Hygiene Data'!$F$9,0,10*ROW('Hygiene Data'!F181))),'Data Summary'!DW187="Yes"),OFFSET('Hygiene Data'!$F$9,0,10*ROW('Hygiene Data'!F181)),NA())</f>
        <v>#N/A</v>
      </c>
      <c r="BI187" s="519" t="e">
        <f ca="1">+IF(AND(ISNUMBER(OFFSET('Hygiene Data'!$G$5,0,10*ROW('Hygiene Data'!G181))),'Data Summary'!DX187="Yes"),OFFSET('Hygiene Data'!$G$5,0,10*ROW('Hygiene Data'!G181)),NA())</f>
        <v>#N/A</v>
      </c>
      <c r="BJ187" s="519" t="e">
        <f ca="1">+IF(AND(ISNUMBER(OFFSET('Hygiene Data'!$G$7,0,10*ROW('Hygiene Data'!G181))),'Data Summary'!DY187="Yes"),OFFSET('Hygiene Data'!$G$7,0,10*ROW('Hygiene Data'!G181)),NA())</f>
        <v>#N/A</v>
      </c>
      <c r="BK187" s="519" t="e">
        <f ca="1">+IF(AND(ISNUMBER(OFFSET('Hygiene Data'!$G$9,0,10*ROW('Hygiene Data'!G181))),'Data Summary'!DZ187="Yes"),OFFSET('Hygiene Data'!$G$9,0,10*ROW('Hygiene Data'!G181)),NA())</f>
        <v>#N/A</v>
      </c>
      <c r="BL187" s="519" t="e">
        <f ca="1">+IF(AND(ISNUMBER(OFFSET('Hygiene Data'!$H$5,0,10*ROW('Hygiene Data'!H181))),'Data Summary'!EA187="Yes"),OFFSET('Hygiene Data'!$H$5,0,10*ROW('Hygiene Data'!H181)),NA())</f>
        <v>#N/A</v>
      </c>
      <c r="BM187" s="519" t="e">
        <f ca="1">+IF(AND(ISNUMBER(OFFSET('Hygiene Data'!$H$7,0,10*ROW('Hygiene Data'!H181))),'Data Summary'!EB187="Yes"),OFFSET('Hygiene Data'!$H$7,0,10*ROW('Hygiene Data'!H181)),NA())</f>
        <v>#N/A</v>
      </c>
      <c r="BN187" s="519" t="e">
        <f ca="1">+IF(AND(ISNUMBER(OFFSET('Hygiene Data'!$H$9,0,10*ROW('Hygiene Data'!H181))),'Data Summary'!EC187="Yes"),OFFSET('Hygiene Data'!$H$9,0,10*ROW('Hygiene Data'!H181)),NA())</f>
        <v>#N/A</v>
      </c>
      <c r="BO187" s="519" t="e">
        <f ca="1">+IF(AND(ISNUMBER(OFFSET('Hygiene Data'!$I$5,0,10*ROW('Hygiene Data'!I181))),'Data Summary'!ED187="Yes"),OFFSET('Hygiene Data'!$I$5,0,10*ROW('Hygiene Data'!I181)),NA())</f>
        <v>#N/A</v>
      </c>
      <c r="BP187" s="519" t="e">
        <f ca="1">+IF(AND(ISNUMBER(OFFSET('Hygiene Data'!$I$7,0,10*ROW('Hygiene Data'!I181))),'Data Summary'!EE187="Yes"),OFFSET('Hygiene Data'!$I$7,0,10*ROW('Hygiene Data'!I181)),NA())</f>
        <v>#N/A</v>
      </c>
      <c r="BQ187" s="519" t="e">
        <f ca="1">+IF(AND(ISNUMBER(OFFSET('Hygiene Data'!$I$9,0,10*ROW('Hygiene Data'!I181))),'Data Summary'!EF187="Yes"),OFFSET('Hygiene Data'!$I$9,0,10*ROW('Hygiene Data'!I181)),NA())</f>
        <v>#N/A</v>
      </c>
    </row>
    <row r="188" spans="1:69" x14ac:dyDescent="0.25">
      <c r="A188" s="515" t="e">
        <f ca="1">+RIGHT('Data Summary'!A188,LEN('Data Summary'!A188)-9)</f>
        <v>#VALUE!</v>
      </c>
      <c r="B188" s="489" t="str">
        <f ca="1">+IF(ISTEXT('Data Summary'!B188),'Data Summary'!B188,"")</f>
        <v/>
      </c>
      <c r="C188" s="516" t="e">
        <f ca="1">+VALUE('Data Summary'!C188)</f>
        <v>#VALUE!</v>
      </c>
      <c r="D188" s="517" t="e">
        <f ca="1">+IF(AND(ISNUMBER(OFFSET('Water Data'!$D$4,0,10*ROW('Water Data'!D182))),'Data Summary'!BS188="Yes"),100-OFFSET('Water Data'!$D$4,0,10*ROW('Water Data'!D182)),NA())</f>
        <v>#N/A</v>
      </c>
      <c r="E188" s="517" t="e">
        <f ca="1">+IF(AND(ISNUMBER(OFFSET('Water Data'!$D$6,0,10*ROW('Water Data'!D182))),'Data Summary'!BT188="Yes"),OFFSET('Water Data'!$D$6,0,10*ROW('Water Data'!D182)),NA())</f>
        <v>#N/A</v>
      </c>
      <c r="F188" s="517" t="e">
        <f ca="1">+IF(AND(ISNUMBER(OFFSET('Water Data'!$D$9,0,10*ROW('Water Data'!D182))),'Data Summary'!BU188="Yes"),OFFSET('Water Data'!$D$9,0,10*ROW('Water Data'!D182)),NA())</f>
        <v>#N/A</v>
      </c>
      <c r="G188" s="517" t="e">
        <f ca="1">+IF(AND(ISNUMBER(OFFSET('Water Data'!$E$4,0,10*ROW('Water Data'!E182))),'Data Summary'!BV188="Yes"),100-OFFSET('Water Data'!$E$4,0,10*ROW('Water Data'!E182)),NA())</f>
        <v>#N/A</v>
      </c>
      <c r="H188" s="517" t="e">
        <f ca="1">+IF(AND(ISNUMBER(OFFSET('Water Data'!$E$6,0,10*ROW('Water Data'!E182))),'Data Summary'!BW188="Yes"),OFFSET('Water Data'!$E$6,0,10*ROW('Water Data'!E182)),NA())</f>
        <v>#N/A</v>
      </c>
      <c r="I188" s="517" t="e">
        <f ca="1">+IF(AND(ISNUMBER(OFFSET('Water Data'!$E$9,0,10*ROW('Water Data'!E182))),'Data Summary'!BX188="Yes"),OFFSET('Water Data'!$E$9,0,10*ROW('Water Data'!E182)),NA())</f>
        <v>#N/A</v>
      </c>
      <c r="J188" s="517" t="e">
        <f ca="1">+IF(AND(ISNUMBER(OFFSET('Water Data'!$F$4,0,10*ROW('Water Data'!F182))),'Data Summary'!BY188="Yes"),100-OFFSET('Water Data'!$F$4,0,10*ROW('Water Data'!F182)),NA())</f>
        <v>#N/A</v>
      </c>
      <c r="K188" s="517" t="e">
        <f ca="1">+IF(AND(ISNUMBER(OFFSET('Water Data'!$F$6,0,10*ROW('Water Data'!F182))),'Data Summary'!BZ188="Yes"),OFFSET('Water Data'!$F$6,0,10*ROW('Water Data'!F182)),NA())</f>
        <v>#N/A</v>
      </c>
      <c r="L188" s="517" t="e">
        <f ca="1">+IF(AND(ISNUMBER(OFFSET('Water Data'!$F$9,0,10*ROW('Water Data'!F182))),'Data Summary'!CA188="Yes"),OFFSET('Water Data'!$F$9,0,10*ROW('Water Data'!F182)),NA())</f>
        <v>#N/A</v>
      </c>
      <c r="M188" s="517" t="e">
        <f ca="1">+IF(AND(ISNUMBER(OFFSET('Water Data'!$G$4,0,10*ROW('Water Data'!G182))),'Data Summary'!CB188="Yes"),100-OFFSET('Water Data'!$G$4,0,10*ROW('Water Data'!G182)),NA())</f>
        <v>#N/A</v>
      </c>
      <c r="N188" s="517" t="e">
        <f ca="1">+IF(AND(ISNUMBER(OFFSET('Water Data'!$G$6,0,10*ROW('Water Data'!G182))),'Data Summary'!CC188="Yes"),OFFSET('Water Data'!$G$6,0,10*ROW('Water Data'!G182)),NA())</f>
        <v>#N/A</v>
      </c>
      <c r="O188" s="517" t="e">
        <f ca="1">+IF(AND(ISNUMBER(OFFSET('Water Data'!$G$9,0,10*ROW('Water Data'!G182))),'Data Summary'!CD188="Yes"),OFFSET('Water Data'!$G$9,0,10*ROW('Water Data'!G182)),NA())</f>
        <v>#N/A</v>
      </c>
      <c r="P188" s="517" t="e">
        <f ca="1">+IF(AND(ISNUMBER(OFFSET('Water Data'!$H$4,0,10*ROW('Water Data'!H182))),'Data Summary'!CE188="Yes"),100-OFFSET('Water Data'!$H$4,0,10*ROW('Water Data'!H182)),NA())</f>
        <v>#N/A</v>
      </c>
      <c r="Q188" s="517" t="e">
        <f ca="1">+IF(AND(ISNUMBER(OFFSET('Water Data'!$H$6,0,10*ROW('Water Data'!H182))),'Data Summary'!CF188="Yes"),OFFSET('Water Data'!$H$6,0,10*ROW('Water Data'!H182)),NA())</f>
        <v>#N/A</v>
      </c>
      <c r="R188" s="517" t="e">
        <f ca="1">+IF(AND(ISNUMBER(OFFSET('Water Data'!$H$9,0,10*ROW('Water Data'!H182))),'Data Summary'!CG188="Yes"),OFFSET('Water Data'!$H$9,0,10*ROW('Water Data'!H182)),NA())</f>
        <v>#N/A</v>
      </c>
      <c r="S188" s="517" t="e">
        <f ca="1">+IF(AND(ISNUMBER(OFFSET('Water Data'!$I$4,0,10*ROW('Water Data'!I182))),'Data Summary'!CH188="Yes"),100-OFFSET('Water Data'!$I$4,0,10*ROW('Water Data'!I182)),NA())</f>
        <v>#N/A</v>
      </c>
      <c r="T188" s="517" t="e">
        <f ca="1">+IF(AND(ISNUMBER(OFFSET('Water Data'!$I$6,0,10*ROW('Water Data'!I182))),'Data Summary'!CI188="Yes"),OFFSET('Water Data'!$I$6,0,10*ROW('Water Data'!I182)),NA())</f>
        <v>#N/A</v>
      </c>
      <c r="U188" s="517" t="e">
        <f ca="1">+IF(AND(ISNUMBER(OFFSET('Water Data'!$I$9,0,10*ROW('Water Data'!I182))),'Data Summary'!CJ188="Yes"),OFFSET('Water Data'!$I$9,0,10*ROW('Water Data'!I182)),NA())</f>
        <v>#N/A</v>
      </c>
      <c r="V188" s="518" t="e">
        <f ca="1">+IF(AND(ISNUMBER(OFFSET('Sanitation Data'!$D$4,0,10*ROW('Sanitation Data'!D182))),'Data Summary'!CK188="Yes"),100-OFFSET('Sanitation Data'!$D$4,0,10*ROW('Sanitation Data'!D182)),NA())</f>
        <v>#N/A</v>
      </c>
      <c r="W188" s="518" t="e">
        <f ca="1">+IF(AND(ISNUMBER(OFFSET('Sanitation Data'!$D$6,0,10*ROW('Sanitation Data'!D182))),'Data Summary'!CL188="Yes"),OFFSET('Sanitation Data'!$D$6,0,10*ROW('Sanitation Data'!D182)),NA())</f>
        <v>#N/A</v>
      </c>
      <c r="X188" s="518" t="e">
        <f ca="1">+IF(AND(ISNUMBER(OFFSET('Sanitation Data'!$D$10,0,10*ROW('Sanitation Data'!D182))),'Data Summary'!CM188="Yes"),OFFSET('Sanitation Data'!$D$10,0,10*ROW('Sanitation Data'!D182)),NA())</f>
        <v>#N/A</v>
      </c>
      <c r="Y188" s="518" t="e">
        <f ca="1">+IF(AND(ISNUMBER(OFFSET('Sanitation Data'!$D$11,0,10*ROW('Sanitation Data'!D182))),'Data Summary'!CN188="Yes"),OFFSET('Sanitation Data'!$D$11,0,10*ROW('Sanitation Data'!D182)),NA())</f>
        <v>#N/A</v>
      </c>
      <c r="Z188" s="518" t="e">
        <f ca="1">+IF(AND(ISNUMBER(OFFSET('Sanitation Data'!$D$12,0,10*ROW('Sanitation Data'!D182))),'Data Summary'!CO188="Yes"),OFFSET('Sanitation Data'!$D$12,0,10*ROW('Sanitation Data'!D182)),NA())</f>
        <v>#N/A</v>
      </c>
      <c r="AA188" s="518" t="e">
        <f ca="1">+IF(AND(ISNUMBER(OFFSET('Sanitation Data'!$E$4,0,10*ROW('Sanitation Data'!E182))),'Data Summary'!CP188="Yes"),100-OFFSET('Sanitation Data'!$E$4,0,10*ROW('Sanitation Data'!E182)),NA())</f>
        <v>#N/A</v>
      </c>
      <c r="AB188" s="518" t="e">
        <f ca="1">+IF(AND(ISNUMBER(OFFSET('Sanitation Data'!$E$6,0,10*ROW('Sanitation Data'!E182))),'Data Summary'!CQ188="Yes"),OFFSET('Sanitation Data'!$E$6,0,10*ROW('Sanitation Data'!E182)),NA())</f>
        <v>#N/A</v>
      </c>
      <c r="AC188" s="518" t="e">
        <f ca="1">+IF(AND(ISNUMBER(OFFSET('Sanitation Data'!$E$10,0,10*ROW('Sanitation Data'!E182))),'Data Summary'!CR188="Yes"),OFFSET('Sanitation Data'!$E$10,0,10*ROW('Sanitation Data'!E182)),NA())</f>
        <v>#N/A</v>
      </c>
      <c r="AD188" s="518" t="e">
        <f ca="1">+IF(AND(ISNUMBER(OFFSET('Sanitation Data'!$E$11,0,10*ROW('Sanitation Data'!E182))),'Data Summary'!CS188="Yes"),OFFSET('Sanitation Data'!$E$11,0,10*ROW('Sanitation Data'!E182)),NA())</f>
        <v>#N/A</v>
      </c>
      <c r="AE188" s="518" t="e">
        <f ca="1">+IF(AND(ISNUMBER(OFFSET('Sanitation Data'!$E$12,0,10*ROW('Sanitation Data'!E182))),'Data Summary'!CT188="Yes"),OFFSET('Sanitation Data'!$E$12,0,10*ROW('Sanitation Data'!E182)),NA())</f>
        <v>#N/A</v>
      </c>
      <c r="AF188" s="518" t="e">
        <f ca="1">+IF(AND(ISNUMBER(OFFSET('Sanitation Data'!$F$4,0,10*ROW('Sanitation Data'!F182))),'Data Summary'!CU188="Yes"),100-OFFSET('Sanitation Data'!$F$4,0,10*ROW('Sanitation Data'!F182)),NA())</f>
        <v>#N/A</v>
      </c>
      <c r="AG188" s="518" t="e">
        <f ca="1">+IF(AND(ISNUMBER(OFFSET('Sanitation Data'!$F$6,0,10*ROW('Sanitation Data'!F182))),'Data Summary'!CV188="Yes"),OFFSET('Sanitation Data'!$F$6,0,10*ROW('Sanitation Data'!F182)),NA())</f>
        <v>#N/A</v>
      </c>
      <c r="AH188" s="518" t="e">
        <f ca="1">+IF(AND(ISNUMBER(OFFSET('Sanitation Data'!$F$10,0,10*ROW('Sanitation Data'!F182))),'Data Summary'!CW188="Yes"),OFFSET('Sanitation Data'!$F$10,0,10*ROW('Sanitation Data'!F182)),NA())</f>
        <v>#N/A</v>
      </c>
      <c r="AI188" s="518" t="e">
        <f ca="1">+IF(AND(ISNUMBER(OFFSET('Sanitation Data'!$F$11,0,10*ROW('Sanitation Data'!F182))),'Data Summary'!CX188="Yes"),OFFSET('Sanitation Data'!$F$11,0,10*ROW('Sanitation Data'!F182)),NA())</f>
        <v>#N/A</v>
      </c>
      <c r="AJ188" s="518" t="e">
        <f ca="1">+IF(AND(ISNUMBER(OFFSET('Sanitation Data'!$F$12,0,10*ROW('Sanitation Data'!F182))),'Data Summary'!CY188="Yes"),OFFSET('Sanitation Data'!$F$12,0,10*ROW('Sanitation Data'!F182)),NA())</f>
        <v>#N/A</v>
      </c>
      <c r="AK188" s="518" t="e">
        <f ca="1">+IF(AND(ISNUMBER(OFFSET('Sanitation Data'!$G$4,0,10*ROW('Sanitation Data'!G182))),'Data Summary'!CZ188="Yes"),100-OFFSET('Sanitation Data'!$G$4,0,10*ROW('Sanitation Data'!G182)),NA())</f>
        <v>#N/A</v>
      </c>
      <c r="AL188" s="518" t="e">
        <f ca="1">+IF(AND(ISNUMBER(OFFSET('Sanitation Data'!$G$6,0,10*ROW('Sanitation Data'!G182))),'Data Summary'!DA188="Yes"),OFFSET('Sanitation Data'!$G$6,0,10*ROW('Sanitation Data'!G182)),NA())</f>
        <v>#N/A</v>
      </c>
      <c r="AM188" s="518" t="e">
        <f ca="1">+IF(AND(ISNUMBER(OFFSET('Sanitation Data'!$G$10,0,10*ROW('Sanitation Data'!G182))),'Data Summary'!DB188="Yes"),OFFSET('Sanitation Data'!$G$10,0,10*ROW('Sanitation Data'!G182)),NA())</f>
        <v>#N/A</v>
      </c>
      <c r="AN188" s="518" t="e">
        <f ca="1">+IF(AND(ISNUMBER(OFFSET('Sanitation Data'!$G$11,0,10*ROW('Sanitation Data'!G182))),'Data Summary'!DC188="Yes"),OFFSET('Sanitation Data'!$G$11,0,10*ROW('Sanitation Data'!G182)),NA())</f>
        <v>#N/A</v>
      </c>
      <c r="AO188" s="518" t="e">
        <f ca="1">+IF(AND(ISNUMBER(OFFSET('Sanitation Data'!$G$12,0,10*ROW('Sanitation Data'!G182))),'Data Summary'!DD188="Yes"),OFFSET('Sanitation Data'!$G$12,0,10*ROW('Sanitation Data'!G182)),NA())</f>
        <v>#N/A</v>
      </c>
      <c r="AP188" s="518" t="e">
        <f ca="1">+IF(AND(ISNUMBER(OFFSET('Sanitation Data'!$H$4,0,10*ROW('Sanitation Data'!H182))),'Data Summary'!DE188="Yes"),100-OFFSET('Sanitation Data'!$H$4,0,10*ROW('Sanitation Data'!H182)),NA())</f>
        <v>#N/A</v>
      </c>
      <c r="AQ188" s="518" t="e">
        <f ca="1">+IF(AND(ISNUMBER(OFFSET('Sanitation Data'!$H$6,0,10*ROW('Sanitation Data'!H182))),'Data Summary'!DF188="Yes"),OFFSET('Sanitation Data'!$H$6,0,10*ROW('Sanitation Data'!H182)),NA())</f>
        <v>#N/A</v>
      </c>
      <c r="AR188" s="518" t="e">
        <f ca="1">+IF(AND(ISNUMBER(OFFSET('Sanitation Data'!$H$10,0,10*ROW('Sanitation Data'!H182))),'Data Summary'!DG188="Yes"),OFFSET('Sanitation Data'!$H$10,0,10*ROW('Sanitation Data'!H182)),NA())</f>
        <v>#N/A</v>
      </c>
      <c r="AS188" s="518" t="e">
        <f ca="1">+IF(AND(ISNUMBER(OFFSET('Sanitation Data'!$H$11,0,10*ROW('Sanitation Data'!H182))),'Data Summary'!DH188="Yes"),OFFSET('Sanitation Data'!$H$11,0,10*ROW('Sanitation Data'!H182)),NA())</f>
        <v>#N/A</v>
      </c>
      <c r="AT188" s="518" t="e">
        <f ca="1">+IF(AND(ISNUMBER(OFFSET('Sanitation Data'!$H$12,0,10*ROW('Sanitation Data'!H182))),'Data Summary'!DI188="Yes"),OFFSET('Sanitation Data'!$H$12,0,10*ROW('Sanitation Data'!H182)),NA())</f>
        <v>#N/A</v>
      </c>
      <c r="AU188" s="518" t="e">
        <f ca="1">+IF(AND(ISNUMBER(OFFSET('Sanitation Data'!$I$4,0,10*ROW('Sanitation Data'!I182))),'Data Summary'!DJ188="Yes"),100-OFFSET('Sanitation Data'!$I$4,0,10*ROW('Sanitation Data'!I182)),NA())</f>
        <v>#N/A</v>
      </c>
      <c r="AV188" s="518" t="e">
        <f ca="1">+IF(AND(ISNUMBER(OFFSET('Sanitation Data'!$I$6,0,10*ROW('Sanitation Data'!I182))),'Data Summary'!DK188="Yes"),OFFSET('Sanitation Data'!$I$6,0,10*ROW('Sanitation Data'!I182)),NA())</f>
        <v>#N/A</v>
      </c>
      <c r="AW188" s="518" t="e">
        <f ca="1">+IF(AND(ISNUMBER(OFFSET('Sanitation Data'!$I$10,0,10*ROW('Sanitation Data'!I182))),'Data Summary'!DL188="Yes"),OFFSET('Sanitation Data'!$I$10,0,10*ROW('Sanitation Data'!I182)),NA())</f>
        <v>#N/A</v>
      </c>
      <c r="AX188" s="518" t="e">
        <f ca="1">+IF(AND(ISNUMBER(OFFSET('Sanitation Data'!$I$11,0,10*ROW('Sanitation Data'!I182))),'Data Summary'!DM188="Yes"),OFFSET('Sanitation Data'!$I$11,0,10*ROW('Sanitation Data'!I182)),NA())</f>
        <v>#N/A</v>
      </c>
      <c r="AY188" s="518" t="e">
        <f ca="1">+IF(AND(ISNUMBER(OFFSET('Sanitation Data'!$I$12,0,10*ROW('Sanitation Data'!I182))),'Data Summary'!DN188="Yes"),OFFSET('Sanitation Data'!$I$12,0,10*ROW('Sanitation Data'!I182)),NA())</f>
        <v>#N/A</v>
      </c>
      <c r="AZ188" s="519" t="e">
        <f ca="1">+IF(AND(ISNUMBER(OFFSET('Hygiene Data'!$D$5,0,10*ROW('Hygiene Data'!D182))),'Data Summary'!DO188="Yes"),OFFSET('Hygiene Data'!$D$5,0,10*ROW('Hygiene Data'!D182)),NA())</f>
        <v>#N/A</v>
      </c>
      <c r="BA188" s="519" t="e">
        <f ca="1">+IF(AND(ISNUMBER(OFFSET('Hygiene Data'!$D$7,0,10*ROW('Hygiene Data'!D182))),'Data Summary'!DP188="Yes"),OFFSET('Hygiene Data'!$D$7,0,10*ROW('Hygiene Data'!D182)),NA())</f>
        <v>#N/A</v>
      </c>
      <c r="BB188" s="519" t="e">
        <f ca="1">+IF(AND(ISNUMBER(OFFSET('Hygiene Data'!$D$9,0,10*ROW('Hygiene Data'!D182))),'Data Summary'!DQ188="Yes"),OFFSET('Hygiene Data'!$D$9,0,10*ROW('Hygiene Data'!D182)),NA())</f>
        <v>#N/A</v>
      </c>
      <c r="BC188" s="519" t="e">
        <f ca="1">+IF(AND(ISNUMBER(OFFSET('Hygiene Data'!$E$5,0,10*ROW('Hygiene Data'!E182))),'Data Summary'!DR188="Yes"),OFFSET('Hygiene Data'!$E$5,0,10*ROW('Hygiene Data'!E182)),NA())</f>
        <v>#N/A</v>
      </c>
      <c r="BD188" s="519" t="e">
        <f ca="1">+IF(AND(ISNUMBER(OFFSET('Hygiene Data'!$E$7,0,10*ROW('Hygiene Data'!E182))),'Data Summary'!DS188="Yes"),OFFSET('Hygiene Data'!$E$7,0,10*ROW('Hygiene Data'!E182)),NA())</f>
        <v>#N/A</v>
      </c>
      <c r="BE188" s="519" t="e">
        <f ca="1">+IF(AND(ISNUMBER(OFFSET('Hygiene Data'!$E$9,0,10*ROW('Hygiene Data'!E182))),'Data Summary'!DT188="Yes"),OFFSET('Hygiene Data'!$E$9,0,10*ROW('Hygiene Data'!E182)),NA())</f>
        <v>#N/A</v>
      </c>
      <c r="BF188" s="519" t="e">
        <f ca="1">+IF(AND(ISNUMBER(OFFSET('Hygiene Data'!$F$5,0,10*ROW('Hygiene Data'!F182))),'Data Summary'!DU188="Yes"),OFFSET('Hygiene Data'!$F$5,0,10*ROW('Hygiene Data'!F182)),NA())</f>
        <v>#N/A</v>
      </c>
      <c r="BG188" s="519" t="e">
        <f ca="1">+IF(AND(ISNUMBER(OFFSET('Hygiene Data'!$F$7,0,10*ROW('Hygiene Data'!F182))),'Data Summary'!DV188="Yes"),OFFSET('Hygiene Data'!$F$7,0,10*ROW('Hygiene Data'!F182)),NA())</f>
        <v>#N/A</v>
      </c>
      <c r="BH188" s="519" t="e">
        <f ca="1">+IF(AND(ISNUMBER(OFFSET('Hygiene Data'!$F$9,0,10*ROW('Hygiene Data'!F182))),'Data Summary'!DW188="Yes"),OFFSET('Hygiene Data'!$F$9,0,10*ROW('Hygiene Data'!F182)),NA())</f>
        <v>#N/A</v>
      </c>
      <c r="BI188" s="519" t="e">
        <f ca="1">+IF(AND(ISNUMBER(OFFSET('Hygiene Data'!$G$5,0,10*ROW('Hygiene Data'!G182))),'Data Summary'!DX188="Yes"),OFFSET('Hygiene Data'!$G$5,0,10*ROW('Hygiene Data'!G182)),NA())</f>
        <v>#N/A</v>
      </c>
      <c r="BJ188" s="519" t="e">
        <f ca="1">+IF(AND(ISNUMBER(OFFSET('Hygiene Data'!$G$7,0,10*ROW('Hygiene Data'!G182))),'Data Summary'!DY188="Yes"),OFFSET('Hygiene Data'!$G$7,0,10*ROW('Hygiene Data'!G182)),NA())</f>
        <v>#N/A</v>
      </c>
      <c r="BK188" s="519" t="e">
        <f ca="1">+IF(AND(ISNUMBER(OFFSET('Hygiene Data'!$G$9,0,10*ROW('Hygiene Data'!G182))),'Data Summary'!DZ188="Yes"),OFFSET('Hygiene Data'!$G$9,0,10*ROW('Hygiene Data'!G182)),NA())</f>
        <v>#N/A</v>
      </c>
      <c r="BL188" s="519" t="e">
        <f ca="1">+IF(AND(ISNUMBER(OFFSET('Hygiene Data'!$H$5,0,10*ROW('Hygiene Data'!H182))),'Data Summary'!EA188="Yes"),OFFSET('Hygiene Data'!$H$5,0,10*ROW('Hygiene Data'!H182)),NA())</f>
        <v>#N/A</v>
      </c>
      <c r="BM188" s="519" t="e">
        <f ca="1">+IF(AND(ISNUMBER(OFFSET('Hygiene Data'!$H$7,0,10*ROW('Hygiene Data'!H182))),'Data Summary'!EB188="Yes"),OFFSET('Hygiene Data'!$H$7,0,10*ROW('Hygiene Data'!H182)),NA())</f>
        <v>#N/A</v>
      </c>
      <c r="BN188" s="519" t="e">
        <f ca="1">+IF(AND(ISNUMBER(OFFSET('Hygiene Data'!$H$9,0,10*ROW('Hygiene Data'!H182))),'Data Summary'!EC188="Yes"),OFFSET('Hygiene Data'!$H$9,0,10*ROW('Hygiene Data'!H182)),NA())</f>
        <v>#N/A</v>
      </c>
      <c r="BO188" s="519" t="e">
        <f ca="1">+IF(AND(ISNUMBER(OFFSET('Hygiene Data'!$I$5,0,10*ROW('Hygiene Data'!I182))),'Data Summary'!ED188="Yes"),OFFSET('Hygiene Data'!$I$5,0,10*ROW('Hygiene Data'!I182)),NA())</f>
        <v>#N/A</v>
      </c>
      <c r="BP188" s="519" t="e">
        <f ca="1">+IF(AND(ISNUMBER(OFFSET('Hygiene Data'!$I$7,0,10*ROW('Hygiene Data'!I182))),'Data Summary'!EE188="Yes"),OFFSET('Hygiene Data'!$I$7,0,10*ROW('Hygiene Data'!I182)),NA())</f>
        <v>#N/A</v>
      </c>
      <c r="BQ188" s="519" t="e">
        <f ca="1">+IF(AND(ISNUMBER(OFFSET('Hygiene Data'!$I$9,0,10*ROW('Hygiene Data'!I182))),'Data Summary'!EF188="Yes"),OFFSET('Hygiene Data'!$I$9,0,10*ROW('Hygiene Data'!I182)),NA())</f>
        <v>#N/A</v>
      </c>
    </row>
    <row r="189" spans="1:69" x14ac:dyDescent="0.25">
      <c r="A189" s="515" t="e">
        <f ca="1">+RIGHT('Data Summary'!A189,LEN('Data Summary'!A189)-9)</f>
        <v>#VALUE!</v>
      </c>
      <c r="B189" s="489" t="str">
        <f ca="1">+IF(ISTEXT('Data Summary'!B189),'Data Summary'!B189,"")</f>
        <v/>
      </c>
      <c r="C189" s="516" t="e">
        <f ca="1">+VALUE('Data Summary'!C189)</f>
        <v>#VALUE!</v>
      </c>
      <c r="D189" s="517" t="e">
        <f ca="1">+IF(AND(ISNUMBER(OFFSET('Water Data'!$D$4,0,10*ROW('Water Data'!D183))),'Data Summary'!BS189="Yes"),100-OFFSET('Water Data'!$D$4,0,10*ROW('Water Data'!D183)),NA())</f>
        <v>#N/A</v>
      </c>
      <c r="E189" s="517" t="e">
        <f ca="1">+IF(AND(ISNUMBER(OFFSET('Water Data'!$D$6,0,10*ROW('Water Data'!D183))),'Data Summary'!BT189="Yes"),OFFSET('Water Data'!$D$6,0,10*ROW('Water Data'!D183)),NA())</f>
        <v>#N/A</v>
      </c>
      <c r="F189" s="517" t="e">
        <f ca="1">+IF(AND(ISNUMBER(OFFSET('Water Data'!$D$9,0,10*ROW('Water Data'!D183))),'Data Summary'!BU189="Yes"),OFFSET('Water Data'!$D$9,0,10*ROW('Water Data'!D183)),NA())</f>
        <v>#N/A</v>
      </c>
      <c r="G189" s="517" t="e">
        <f ca="1">+IF(AND(ISNUMBER(OFFSET('Water Data'!$E$4,0,10*ROW('Water Data'!E183))),'Data Summary'!BV189="Yes"),100-OFFSET('Water Data'!$E$4,0,10*ROW('Water Data'!E183)),NA())</f>
        <v>#N/A</v>
      </c>
      <c r="H189" s="517" t="e">
        <f ca="1">+IF(AND(ISNUMBER(OFFSET('Water Data'!$E$6,0,10*ROW('Water Data'!E183))),'Data Summary'!BW189="Yes"),OFFSET('Water Data'!$E$6,0,10*ROW('Water Data'!E183)),NA())</f>
        <v>#N/A</v>
      </c>
      <c r="I189" s="517" t="e">
        <f ca="1">+IF(AND(ISNUMBER(OFFSET('Water Data'!$E$9,0,10*ROW('Water Data'!E183))),'Data Summary'!BX189="Yes"),OFFSET('Water Data'!$E$9,0,10*ROW('Water Data'!E183)),NA())</f>
        <v>#N/A</v>
      </c>
      <c r="J189" s="517" t="e">
        <f ca="1">+IF(AND(ISNUMBER(OFFSET('Water Data'!$F$4,0,10*ROW('Water Data'!F183))),'Data Summary'!BY189="Yes"),100-OFFSET('Water Data'!$F$4,0,10*ROW('Water Data'!F183)),NA())</f>
        <v>#N/A</v>
      </c>
      <c r="K189" s="517" t="e">
        <f ca="1">+IF(AND(ISNUMBER(OFFSET('Water Data'!$F$6,0,10*ROW('Water Data'!F183))),'Data Summary'!BZ189="Yes"),OFFSET('Water Data'!$F$6,0,10*ROW('Water Data'!F183)),NA())</f>
        <v>#N/A</v>
      </c>
      <c r="L189" s="517" t="e">
        <f ca="1">+IF(AND(ISNUMBER(OFFSET('Water Data'!$F$9,0,10*ROW('Water Data'!F183))),'Data Summary'!CA189="Yes"),OFFSET('Water Data'!$F$9,0,10*ROW('Water Data'!F183)),NA())</f>
        <v>#N/A</v>
      </c>
      <c r="M189" s="517" t="e">
        <f ca="1">+IF(AND(ISNUMBER(OFFSET('Water Data'!$G$4,0,10*ROW('Water Data'!G183))),'Data Summary'!CB189="Yes"),100-OFFSET('Water Data'!$G$4,0,10*ROW('Water Data'!G183)),NA())</f>
        <v>#N/A</v>
      </c>
      <c r="N189" s="517" t="e">
        <f ca="1">+IF(AND(ISNUMBER(OFFSET('Water Data'!$G$6,0,10*ROW('Water Data'!G183))),'Data Summary'!CC189="Yes"),OFFSET('Water Data'!$G$6,0,10*ROW('Water Data'!G183)),NA())</f>
        <v>#N/A</v>
      </c>
      <c r="O189" s="517" t="e">
        <f ca="1">+IF(AND(ISNUMBER(OFFSET('Water Data'!$G$9,0,10*ROW('Water Data'!G183))),'Data Summary'!CD189="Yes"),OFFSET('Water Data'!$G$9,0,10*ROW('Water Data'!G183)),NA())</f>
        <v>#N/A</v>
      </c>
      <c r="P189" s="517" t="e">
        <f ca="1">+IF(AND(ISNUMBER(OFFSET('Water Data'!$H$4,0,10*ROW('Water Data'!H183))),'Data Summary'!CE189="Yes"),100-OFFSET('Water Data'!$H$4,0,10*ROW('Water Data'!H183)),NA())</f>
        <v>#N/A</v>
      </c>
      <c r="Q189" s="517" t="e">
        <f ca="1">+IF(AND(ISNUMBER(OFFSET('Water Data'!$H$6,0,10*ROW('Water Data'!H183))),'Data Summary'!CF189="Yes"),OFFSET('Water Data'!$H$6,0,10*ROW('Water Data'!H183)),NA())</f>
        <v>#N/A</v>
      </c>
      <c r="R189" s="517" t="e">
        <f ca="1">+IF(AND(ISNUMBER(OFFSET('Water Data'!$H$9,0,10*ROW('Water Data'!H183))),'Data Summary'!CG189="Yes"),OFFSET('Water Data'!$H$9,0,10*ROW('Water Data'!H183)),NA())</f>
        <v>#N/A</v>
      </c>
      <c r="S189" s="517" t="e">
        <f ca="1">+IF(AND(ISNUMBER(OFFSET('Water Data'!$I$4,0,10*ROW('Water Data'!I183))),'Data Summary'!CH189="Yes"),100-OFFSET('Water Data'!$I$4,0,10*ROW('Water Data'!I183)),NA())</f>
        <v>#N/A</v>
      </c>
      <c r="T189" s="517" t="e">
        <f ca="1">+IF(AND(ISNUMBER(OFFSET('Water Data'!$I$6,0,10*ROW('Water Data'!I183))),'Data Summary'!CI189="Yes"),OFFSET('Water Data'!$I$6,0,10*ROW('Water Data'!I183)),NA())</f>
        <v>#N/A</v>
      </c>
      <c r="U189" s="517" t="e">
        <f ca="1">+IF(AND(ISNUMBER(OFFSET('Water Data'!$I$9,0,10*ROW('Water Data'!I183))),'Data Summary'!CJ189="Yes"),OFFSET('Water Data'!$I$9,0,10*ROW('Water Data'!I183)),NA())</f>
        <v>#N/A</v>
      </c>
      <c r="V189" s="518" t="e">
        <f ca="1">+IF(AND(ISNUMBER(OFFSET('Sanitation Data'!$D$4,0,10*ROW('Sanitation Data'!D183))),'Data Summary'!CK189="Yes"),100-OFFSET('Sanitation Data'!$D$4,0,10*ROW('Sanitation Data'!D183)),NA())</f>
        <v>#N/A</v>
      </c>
      <c r="W189" s="518" t="e">
        <f ca="1">+IF(AND(ISNUMBER(OFFSET('Sanitation Data'!$D$6,0,10*ROW('Sanitation Data'!D183))),'Data Summary'!CL189="Yes"),OFFSET('Sanitation Data'!$D$6,0,10*ROW('Sanitation Data'!D183)),NA())</f>
        <v>#N/A</v>
      </c>
      <c r="X189" s="518" t="e">
        <f ca="1">+IF(AND(ISNUMBER(OFFSET('Sanitation Data'!$D$10,0,10*ROW('Sanitation Data'!D183))),'Data Summary'!CM189="Yes"),OFFSET('Sanitation Data'!$D$10,0,10*ROW('Sanitation Data'!D183)),NA())</f>
        <v>#N/A</v>
      </c>
      <c r="Y189" s="518" t="e">
        <f ca="1">+IF(AND(ISNUMBER(OFFSET('Sanitation Data'!$D$11,0,10*ROW('Sanitation Data'!D183))),'Data Summary'!CN189="Yes"),OFFSET('Sanitation Data'!$D$11,0,10*ROW('Sanitation Data'!D183)),NA())</f>
        <v>#N/A</v>
      </c>
      <c r="Z189" s="518" t="e">
        <f ca="1">+IF(AND(ISNUMBER(OFFSET('Sanitation Data'!$D$12,0,10*ROW('Sanitation Data'!D183))),'Data Summary'!CO189="Yes"),OFFSET('Sanitation Data'!$D$12,0,10*ROW('Sanitation Data'!D183)),NA())</f>
        <v>#N/A</v>
      </c>
      <c r="AA189" s="518" t="e">
        <f ca="1">+IF(AND(ISNUMBER(OFFSET('Sanitation Data'!$E$4,0,10*ROW('Sanitation Data'!E183))),'Data Summary'!CP189="Yes"),100-OFFSET('Sanitation Data'!$E$4,0,10*ROW('Sanitation Data'!E183)),NA())</f>
        <v>#N/A</v>
      </c>
      <c r="AB189" s="518" t="e">
        <f ca="1">+IF(AND(ISNUMBER(OFFSET('Sanitation Data'!$E$6,0,10*ROW('Sanitation Data'!E183))),'Data Summary'!CQ189="Yes"),OFFSET('Sanitation Data'!$E$6,0,10*ROW('Sanitation Data'!E183)),NA())</f>
        <v>#N/A</v>
      </c>
      <c r="AC189" s="518" t="e">
        <f ca="1">+IF(AND(ISNUMBER(OFFSET('Sanitation Data'!$E$10,0,10*ROW('Sanitation Data'!E183))),'Data Summary'!CR189="Yes"),OFFSET('Sanitation Data'!$E$10,0,10*ROW('Sanitation Data'!E183)),NA())</f>
        <v>#N/A</v>
      </c>
      <c r="AD189" s="518" t="e">
        <f ca="1">+IF(AND(ISNUMBER(OFFSET('Sanitation Data'!$E$11,0,10*ROW('Sanitation Data'!E183))),'Data Summary'!CS189="Yes"),OFFSET('Sanitation Data'!$E$11,0,10*ROW('Sanitation Data'!E183)),NA())</f>
        <v>#N/A</v>
      </c>
      <c r="AE189" s="518" t="e">
        <f ca="1">+IF(AND(ISNUMBER(OFFSET('Sanitation Data'!$E$12,0,10*ROW('Sanitation Data'!E183))),'Data Summary'!CT189="Yes"),OFFSET('Sanitation Data'!$E$12,0,10*ROW('Sanitation Data'!E183)),NA())</f>
        <v>#N/A</v>
      </c>
      <c r="AF189" s="518" t="e">
        <f ca="1">+IF(AND(ISNUMBER(OFFSET('Sanitation Data'!$F$4,0,10*ROW('Sanitation Data'!F183))),'Data Summary'!CU189="Yes"),100-OFFSET('Sanitation Data'!$F$4,0,10*ROW('Sanitation Data'!F183)),NA())</f>
        <v>#N/A</v>
      </c>
      <c r="AG189" s="518" t="e">
        <f ca="1">+IF(AND(ISNUMBER(OFFSET('Sanitation Data'!$F$6,0,10*ROW('Sanitation Data'!F183))),'Data Summary'!CV189="Yes"),OFFSET('Sanitation Data'!$F$6,0,10*ROW('Sanitation Data'!F183)),NA())</f>
        <v>#N/A</v>
      </c>
      <c r="AH189" s="518" t="e">
        <f ca="1">+IF(AND(ISNUMBER(OFFSET('Sanitation Data'!$F$10,0,10*ROW('Sanitation Data'!F183))),'Data Summary'!CW189="Yes"),OFFSET('Sanitation Data'!$F$10,0,10*ROW('Sanitation Data'!F183)),NA())</f>
        <v>#N/A</v>
      </c>
      <c r="AI189" s="518" t="e">
        <f ca="1">+IF(AND(ISNUMBER(OFFSET('Sanitation Data'!$F$11,0,10*ROW('Sanitation Data'!F183))),'Data Summary'!CX189="Yes"),OFFSET('Sanitation Data'!$F$11,0,10*ROW('Sanitation Data'!F183)),NA())</f>
        <v>#N/A</v>
      </c>
      <c r="AJ189" s="518" t="e">
        <f ca="1">+IF(AND(ISNUMBER(OFFSET('Sanitation Data'!$F$12,0,10*ROW('Sanitation Data'!F183))),'Data Summary'!CY189="Yes"),OFFSET('Sanitation Data'!$F$12,0,10*ROW('Sanitation Data'!F183)),NA())</f>
        <v>#N/A</v>
      </c>
      <c r="AK189" s="518" t="e">
        <f ca="1">+IF(AND(ISNUMBER(OFFSET('Sanitation Data'!$G$4,0,10*ROW('Sanitation Data'!G183))),'Data Summary'!CZ189="Yes"),100-OFFSET('Sanitation Data'!$G$4,0,10*ROW('Sanitation Data'!G183)),NA())</f>
        <v>#N/A</v>
      </c>
      <c r="AL189" s="518" t="e">
        <f ca="1">+IF(AND(ISNUMBER(OFFSET('Sanitation Data'!$G$6,0,10*ROW('Sanitation Data'!G183))),'Data Summary'!DA189="Yes"),OFFSET('Sanitation Data'!$G$6,0,10*ROW('Sanitation Data'!G183)),NA())</f>
        <v>#N/A</v>
      </c>
      <c r="AM189" s="518" t="e">
        <f ca="1">+IF(AND(ISNUMBER(OFFSET('Sanitation Data'!$G$10,0,10*ROW('Sanitation Data'!G183))),'Data Summary'!DB189="Yes"),OFFSET('Sanitation Data'!$G$10,0,10*ROW('Sanitation Data'!G183)),NA())</f>
        <v>#N/A</v>
      </c>
      <c r="AN189" s="518" t="e">
        <f ca="1">+IF(AND(ISNUMBER(OFFSET('Sanitation Data'!$G$11,0,10*ROW('Sanitation Data'!G183))),'Data Summary'!DC189="Yes"),OFFSET('Sanitation Data'!$G$11,0,10*ROW('Sanitation Data'!G183)),NA())</f>
        <v>#N/A</v>
      </c>
      <c r="AO189" s="518" t="e">
        <f ca="1">+IF(AND(ISNUMBER(OFFSET('Sanitation Data'!$G$12,0,10*ROW('Sanitation Data'!G183))),'Data Summary'!DD189="Yes"),OFFSET('Sanitation Data'!$G$12,0,10*ROW('Sanitation Data'!G183)),NA())</f>
        <v>#N/A</v>
      </c>
      <c r="AP189" s="518" t="e">
        <f ca="1">+IF(AND(ISNUMBER(OFFSET('Sanitation Data'!$H$4,0,10*ROW('Sanitation Data'!H183))),'Data Summary'!DE189="Yes"),100-OFFSET('Sanitation Data'!$H$4,0,10*ROW('Sanitation Data'!H183)),NA())</f>
        <v>#N/A</v>
      </c>
      <c r="AQ189" s="518" t="e">
        <f ca="1">+IF(AND(ISNUMBER(OFFSET('Sanitation Data'!$H$6,0,10*ROW('Sanitation Data'!H183))),'Data Summary'!DF189="Yes"),OFFSET('Sanitation Data'!$H$6,0,10*ROW('Sanitation Data'!H183)),NA())</f>
        <v>#N/A</v>
      </c>
      <c r="AR189" s="518" t="e">
        <f ca="1">+IF(AND(ISNUMBER(OFFSET('Sanitation Data'!$H$10,0,10*ROW('Sanitation Data'!H183))),'Data Summary'!DG189="Yes"),OFFSET('Sanitation Data'!$H$10,0,10*ROW('Sanitation Data'!H183)),NA())</f>
        <v>#N/A</v>
      </c>
      <c r="AS189" s="518" t="e">
        <f ca="1">+IF(AND(ISNUMBER(OFFSET('Sanitation Data'!$H$11,0,10*ROW('Sanitation Data'!H183))),'Data Summary'!DH189="Yes"),OFFSET('Sanitation Data'!$H$11,0,10*ROW('Sanitation Data'!H183)),NA())</f>
        <v>#N/A</v>
      </c>
      <c r="AT189" s="518" t="e">
        <f ca="1">+IF(AND(ISNUMBER(OFFSET('Sanitation Data'!$H$12,0,10*ROW('Sanitation Data'!H183))),'Data Summary'!DI189="Yes"),OFFSET('Sanitation Data'!$H$12,0,10*ROW('Sanitation Data'!H183)),NA())</f>
        <v>#N/A</v>
      </c>
      <c r="AU189" s="518" t="e">
        <f ca="1">+IF(AND(ISNUMBER(OFFSET('Sanitation Data'!$I$4,0,10*ROW('Sanitation Data'!I183))),'Data Summary'!DJ189="Yes"),100-OFFSET('Sanitation Data'!$I$4,0,10*ROW('Sanitation Data'!I183)),NA())</f>
        <v>#N/A</v>
      </c>
      <c r="AV189" s="518" t="e">
        <f ca="1">+IF(AND(ISNUMBER(OFFSET('Sanitation Data'!$I$6,0,10*ROW('Sanitation Data'!I183))),'Data Summary'!DK189="Yes"),OFFSET('Sanitation Data'!$I$6,0,10*ROW('Sanitation Data'!I183)),NA())</f>
        <v>#N/A</v>
      </c>
      <c r="AW189" s="518" t="e">
        <f ca="1">+IF(AND(ISNUMBER(OFFSET('Sanitation Data'!$I$10,0,10*ROW('Sanitation Data'!I183))),'Data Summary'!DL189="Yes"),OFFSET('Sanitation Data'!$I$10,0,10*ROW('Sanitation Data'!I183)),NA())</f>
        <v>#N/A</v>
      </c>
      <c r="AX189" s="518" t="e">
        <f ca="1">+IF(AND(ISNUMBER(OFFSET('Sanitation Data'!$I$11,0,10*ROW('Sanitation Data'!I183))),'Data Summary'!DM189="Yes"),OFFSET('Sanitation Data'!$I$11,0,10*ROW('Sanitation Data'!I183)),NA())</f>
        <v>#N/A</v>
      </c>
      <c r="AY189" s="518" t="e">
        <f ca="1">+IF(AND(ISNUMBER(OFFSET('Sanitation Data'!$I$12,0,10*ROW('Sanitation Data'!I183))),'Data Summary'!DN189="Yes"),OFFSET('Sanitation Data'!$I$12,0,10*ROW('Sanitation Data'!I183)),NA())</f>
        <v>#N/A</v>
      </c>
      <c r="AZ189" s="519" t="e">
        <f ca="1">+IF(AND(ISNUMBER(OFFSET('Hygiene Data'!$D$5,0,10*ROW('Hygiene Data'!D183))),'Data Summary'!DO189="Yes"),OFFSET('Hygiene Data'!$D$5,0,10*ROW('Hygiene Data'!D183)),NA())</f>
        <v>#N/A</v>
      </c>
      <c r="BA189" s="519" t="e">
        <f ca="1">+IF(AND(ISNUMBER(OFFSET('Hygiene Data'!$D$7,0,10*ROW('Hygiene Data'!D183))),'Data Summary'!DP189="Yes"),OFFSET('Hygiene Data'!$D$7,0,10*ROW('Hygiene Data'!D183)),NA())</f>
        <v>#N/A</v>
      </c>
      <c r="BB189" s="519" t="e">
        <f ca="1">+IF(AND(ISNUMBER(OFFSET('Hygiene Data'!$D$9,0,10*ROW('Hygiene Data'!D183))),'Data Summary'!DQ189="Yes"),OFFSET('Hygiene Data'!$D$9,0,10*ROW('Hygiene Data'!D183)),NA())</f>
        <v>#N/A</v>
      </c>
      <c r="BC189" s="519" t="e">
        <f ca="1">+IF(AND(ISNUMBER(OFFSET('Hygiene Data'!$E$5,0,10*ROW('Hygiene Data'!E183))),'Data Summary'!DR189="Yes"),OFFSET('Hygiene Data'!$E$5,0,10*ROW('Hygiene Data'!E183)),NA())</f>
        <v>#N/A</v>
      </c>
      <c r="BD189" s="519" t="e">
        <f ca="1">+IF(AND(ISNUMBER(OFFSET('Hygiene Data'!$E$7,0,10*ROW('Hygiene Data'!E183))),'Data Summary'!DS189="Yes"),OFFSET('Hygiene Data'!$E$7,0,10*ROW('Hygiene Data'!E183)),NA())</f>
        <v>#N/A</v>
      </c>
      <c r="BE189" s="519" t="e">
        <f ca="1">+IF(AND(ISNUMBER(OFFSET('Hygiene Data'!$E$9,0,10*ROW('Hygiene Data'!E183))),'Data Summary'!DT189="Yes"),OFFSET('Hygiene Data'!$E$9,0,10*ROW('Hygiene Data'!E183)),NA())</f>
        <v>#N/A</v>
      </c>
      <c r="BF189" s="519" t="e">
        <f ca="1">+IF(AND(ISNUMBER(OFFSET('Hygiene Data'!$F$5,0,10*ROW('Hygiene Data'!F183))),'Data Summary'!DU189="Yes"),OFFSET('Hygiene Data'!$F$5,0,10*ROW('Hygiene Data'!F183)),NA())</f>
        <v>#N/A</v>
      </c>
      <c r="BG189" s="519" t="e">
        <f ca="1">+IF(AND(ISNUMBER(OFFSET('Hygiene Data'!$F$7,0,10*ROW('Hygiene Data'!F183))),'Data Summary'!DV189="Yes"),OFFSET('Hygiene Data'!$F$7,0,10*ROW('Hygiene Data'!F183)),NA())</f>
        <v>#N/A</v>
      </c>
      <c r="BH189" s="519" t="e">
        <f ca="1">+IF(AND(ISNUMBER(OFFSET('Hygiene Data'!$F$9,0,10*ROW('Hygiene Data'!F183))),'Data Summary'!DW189="Yes"),OFFSET('Hygiene Data'!$F$9,0,10*ROW('Hygiene Data'!F183)),NA())</f>
        <v>#N/A</v>
      </c>
      <c r="BI189" s="519" t="e">
        <f ca="1">+IF(AND(ISNUMBER(OFFSET('Hygiene Data'!$G$5,0,10*ROW('Hygiene Data'!G183))),'Data Summary'!DX189="Yes"),OFFSET('Hygiene Data'!$G$5,0,10*ROW('Hygiene Data'!G183)),NA())</f>
        <v>#N/A</v>
      </c>
      <c r="BJ189" s="519" t="e">
        <f ca="1">+IF(AND(ISNUMBER(OFFSET('Hygiene Data'!$G$7,0,10*ROW('Hygiene Data'!G183))),'Data Summary'!DY189="Yes"),OFFSET('Hygiene Data'!$G$7,0,10*ROW('Hygiene Data'!G183)),NA())</f>
        <v>#N/A</v>
      </c>
      <c r="BK189" s="519" t="e">
        <f ca="1">+IF(AND(ISNUMBER(OFFSET('Hygiene Data'!$G$9,0,10*ROW('Hygiene Data'!G183))),'Data Summary'!DZ189="Yes"),OFFSET('Hygiene Data'!$G$9,0,10*ROW('Hygiene Data'!G183)),NA())</f>
        <v>#N/A</v>
      </c>
      <c r="BL189" s="519" t="e">
        <f ca="1">+IF(AND(ISNUMBER(OFFSET('Hygiene Data'!$H$5,0,10*ROW('Hygiene Data'!H183))),'Data Summary'!EA189="Yes"),OFFSET('Hygiene Data'!$H$5,0,10*ROW('Hygiene Data'!H183)),NA())</f>
        <v>#N/A</v>
      </c>
      <c r="BM189" s="519" t="e">
        <f ca="1">+IF(AND(ISNUMBER(OFFSET('Hygiene Data'!$H$7,0,10*ROW('Hygiene Data'!H183))),'Data Summary'!EB189="Yes"),OFFSET('Hygiene Data'!$H$7,0,10*ROW('Hygiene Data'!H183)),NA())</f>
        <v>#N/A</v>
      </c>
      <c r="BN189" s="519" t="e">
        <f ca="1">+IF(AND(ISNUMBER(OFFSET('Hygiene Data'!$H$9,0,10*ROW('Hygiene Data'!H183))),'Data Summary'!EC189="Yes"),OFFSET('Hygiene Data'!$H$9,0,10*ROW('Hygiene Data'!H183)),NA())</f>
        <v>#N/A</v>
      </c>
      <c r="BO189" s="519" t="e">
        <f ca="1">+IF(AND(ISNUMBER(OFFSET('Hygiene Data'!$I$5,0,10*ROW('Hygiene Data'!I183))),'Data Summary'!ED189="Yes"),OFFSET('Hygiene Data'!$I$5,0,10*ROW('Hygiene Data'!I183)),NA())</f>
        <v>#N/A</v>
      </c>
      <c r="BP189" s="519" t="e">
        <f ca="1">+IF(AND(ISNUMBER(OFFSET('Hygiene Data'!$I$7,0,10*ROW('Hygiene Data'!I183))),'Data Summary'!EE189="Yes"),OFFSET('Hygiene Data'!$I$7,0,10*ROW('Hygiene Data'!I183)),NA())</f>
        <v>#N/A</v>
      </c>
      <c r="BQ189" s="519" t="e">
        <f ca="1">+IF(AND(ISNUMBER(OFFSET('Hygiene Data'!$I$9,0,10*ROW('Hygiene Data'!I183))),'Data Summary'!EF189="Yes"),OFFSET('Hygiene Data'!$I$9,0,10*ROW('Hygiene Data'!I183)),NA())</f>
        <v>#N/A</v>
      </c>
    </row>
    <row r="190" spans="1:69" x14ac:dyDescent="0.25">
      <c r="A190" s="515" t="e">
        <f ca="1">+RIGHT('Data Summary'!A190,LEN('Data Summary'!A190)-9)</f>
        <v>#VALUE!</v>
      </c>
      <c r="B190" s="489" t="str">
        <f ca="1">+IF(ISTEXT('Data Summary'!B190),'Data Summary'!B190,"")</f>
        <v/>
      </c>
      <c r="C190" s="516" t="e">
        <f ca="1">+VALUE('Data Summary'!C190)</f>
        <v>#VALUE!</v>
      </c>
      <c r="D190" s="517" t="e">
        <f ca="1">+IF(AND(ISNUMBER(OFFSET('Water Data'!$D$4,0,10*ROW('Water Data'!D184))),'Data Summary'!BS190="Yes"),100-OFFSET('Water Data'!$D$4,0,10*ROW('Water Data'!D184)),NA())</f>
        <v>#N/A</v>
      </c>
      <c r="E190" s="517" t="e">
        <f ca="1">+IF(AND(ISNUMBER(OFFSET('Water Data'!$D$6,0,10*ROW('Water Data'!D184))),'Data Summary'!BT190="Yes"),OFFSET('Water Data'!$D$6,0,10*ROW('Water Data'!D184)),NA())</f>
        <v>#N/A</v>
      </c>
      <c r="F190" s="517" t="e">
        <f ca="1">+IF(AND(ISNUMBER(OFFSET('Water Data'!$D$9,0,10*ROW('Water Data'!D184))),'Data Summary'!BU190="Yes"),OFFSET('Water Data'!$D$9,0,10*ROW('Water Data'!D184)),NA())</f>
        <v>#N/A</v>
      </c>
      <c r="G190" s="517" t="e">
        <f ca="1">+IF(AND(ISNUMBER(OFFSET('Water Data'!$E$4,0,10*ROW('Water Data'!E184))),'Data Summary'!BV190="Yes"),100-OFFSET('Water Data'!$E$4,0,10*ROW('Water Data'!E184)),NA())</f>
        <v>#N/A</v>
      </c>
      <c r="H190" s="517" t="e">
        <f ca="1">+IF(AND(ISNUMBER(OFFSET('Water Data'!$E$6,0,10*ROW('Water Data'!E184))),'Data Summary'!BW190="Yes"),OFFSET('Water Data'!$E$6,0,10*ROW('Water Data'!E184)),NA())</f>
        <v>#N/A</v>
      </c>
      <c r="I190" s="517" t="e">
        <f ca="1">+IF(AND(ISNUMBER(OFFSET('Water Data'!$E$9,0,10*ROW('Water Data'!E184))),'Data Summary'!BX190="Yes"),OFFSET('Water Data'!$E$9,0,10*ROW('Water Data'!E184)),NA())</f>
        <v>#N/A</v>
      </c>
      <c r="J190" s="517" t="e">
        <f ca="1">+IF(AND(ISNUMBER(OFFSET('Water Data'!$F$4,0,10*ROW('Water Data'!F184))),'Data Summary'!BY190="Yes"),100-OFFSET('Water Data'!$F$4,0,10*ROW('Water Data'!F184)),NA())</f>
        <v>#N/A</v>
      </c>
      <c r="K190" s="517" t="e">
        <f ca="1">+IF(AND(ISNUMBER(OFFSET('Water Data'!$F$6,0,10*ROW('Water Data'!F184))),'Data Summary'!BZ190="Yes"),OFFSET('Water Data'!$F$6,0,10*ROW('Water Data'!F184)),NA())</f>
        <v>#N/A</v>
      </c>
      <c r="L190" s="517" t="e">
        <f ca="1">+IF(AND(ISNUMBER(OFFSET('Water Data'!$F$9,0,10*ROW('Water Data'!F184))),'Data Summary'!CA190="Yes"),OFFSET('Water Data'!$F$9,0,10*ROW('Water Data'!F184)),NA())</f>
        <v>#N/A</v>
      </c>
      <c r="M190" s="517" t="e">
        <f ca="1">+IF(AND(ISNUMBER(OFFSET('Water Data'!$G$4,0,10*ROW('Water Data'!G184))),'Data Summary'!CB190="Yes"),100-OFFSET('Water Data'!$G$4,0,10*ROW('Water Data'!G184)),NA())</f>
        <v>#N/A</v>
      </c>
      <c r="N190" s="517" t="e">
        <f ca="1">+IF(AND(ISNUMBER(OFFSET('Water Data'!$G$6,0,10*ROW('Water Data'!G184))),'Data Summary'!CC190="Yes"),OFFSET('Water Data'!$G$6,0,10*ROW('Water Data'!G184)),NA())</f>
        <v>#N/A</v>
      </c>
      <c r="O190" s="517" t="e">
        <f ca="1">+IF(AND(ISNUMBER(OFFSET('Water Data'!$G$9,0,10*ROW('Water Data'!G184))),'Data Summary'!CD190="Yes"),OFFSET('Water Data'!$G$9,0,10*ROW('Water Data'!G184)),NA())</f>
        <v>#N/A</v>
      </c>
      <c r="P190" s="517" t="e">
        <f ca="1">+IF(AND(ISNUMBER(OFFSET('Water Data'!$H$4,0,10*ROW('Water Data'!H184))),'Data Summary'!CE190="Yes"),100-OFFSET('Water Data'!$H$4,0,10*ROW('Water Data'!H184)),NA())</f>
        <v>#N/A</v>
      </c>
      <c r="Q190" s="517" t="e">
        <f ca="1">+IF(AND(ISNUMBER(OFFSET('Water Data'!$H$6,0,10*ROW('Water Data'!H184))),'Data Summary'!CF190="Yes"),OFFSET('Water Data'!$H$6,0,10*ROW('Water Data'!H184)),NA())</f>
        <v>#N/A</v>
      </c>
      <c r="R190" s="517" t="e">
        <f ca="1">+IF(AND(ISNUMBER(OFFSET('Water Data'!$H$9,0,10*ROW('Water Data'!H184))),'Data Summary'!CG190="Yes"),OFFSET('Water Data'!$H$9,0,10*ROW('Water Data'!H184)),NA())</f>
        <v>#N/A</v>
      </c>
      <c r="S190" s="517" t="e">
        <f ca="1">+IF(AND(ISNUMBER(OFFSET('Water Data'!$I$4,0,10*ROW('Water Data'!I184))),'Data Summary'!CH190="Yes"),100-OFFSET('Water Data'!$I$4,0,10*ROW('Water Data'!I184)),NA())</f>
        <v>#N/A</v>
      </c>
      <c r="T190" s="517" t="e">
        <f ca="1">+IF(AND(ISNUMBER(OFFSET('Water Data'!$I$6,0,10*ROW('Water Data'!I184))),'Data Summary'!CI190="Yes"),OFFSET('Water Data'!$I$6,0,10*ROW('Water Data'!I184)),NA())</f>
        <v>#N/A</v>
      </c>
      <c r="U190" s="517" t="e">
        <f ca="1">+IF(AND(ISNUMBER(OFFSET('Water Data'!$I$9,0,10*ROW('Water Data'!I184))),'Data Summary'!CJ190="Yes"),OFFSET('Water Data'!$I$9,0,10*ROW('Water Data'!I184)),NA())</f>
        <v>#N/A</v>
      </c>
      <c r="V190" s="518" t="e">
        <f ca="1">+IF(AND(ISNUMBER(OFFSET('Sanitation Data'!$D$4,0,10*ROW('Sanitation Data'!D184))),'Data Summary'!CK190="Yes"),100-OFFSET('Sanitation Data'!$D$4,0,10*ROW('Sanitation Data'!D184)),NA())</f>
        <v>#N/A</v>
      </c>
      <c r="W190" s="518" t="e">
        <f ca="1">+IF(AND(ISNUMBER(OFFSET('Sanitation Data'!$D$6,0,10*ROW('Sanitation Data'!D184))),'Data Summary'!CL190="Yes"),OFFSET('Sanitation Data'!$D$6,0,10*ROW('Sanitation Data'!D184)),NA())</f>
        <v>#N/A</v>
      </c>
      <c r="X190" s="518" t="e">
        <f ca="1">+IF(AND(ISNUMBER(OFFSET('Sanitation Data'!$D$10,0,10*ROW('Sanitation Data'!D184))),'Data Summary'!CM190="Yes"),OFFSET('Sanitation Data'!$D$10,0,10*ROW('Sanitation Data'!D184)),NA())</f>
        <v>#N/A</v>
      </c>
      <c r="Y190" s="518" t="e">
        <f ca="1">+IF(AND(ISNUMBER(OFFSET('Sanitation Data'!$D$11,0,10*ROW('Sanitation Data'!D184))),'Data Summary'!CN190="Yes"),OFFSET('Sanitation Data'!$D$11,0,10*ROW('Sanitation Data'!D184)),NA())</f>
        <v>#N/A</v>
      </c>
      <c r="Z190" s="518" t="e">
        <f ca="1">+IF(AND(ISNUMBER(OFFSET('Sanitation Data'!$D$12,0,10*ROW('Sanitation Data'!D184))),'Data Summary'!CO190="Yes"),OFFSET('Sanitation Data'!$D$12,0,10*ROW('Sanitation Data'!D184)),NA())</f>
        <v>#N/A</v>
      </c>
      <c r="AA190" s="518" t="e">
        <f ca="1">+IF(AND(ISNUMBER(OFFSET('Sanitation Data'!$E$4,0,10*ROW('Sanitation Data'!E184))),'Data Summary'!CP190="Yes"),100-OFFSET('Sanitation Data'!$E$4,0,10*ROW('Sanitation Data'!E184)),NA())</f>
        <v>#N/A</v>
      </c>
      <c r="AB190" s="518" t="e">
        <f ca="1">+IF(AND(ISNUMBER(OFFSET('Sanitation Data'!$E$6,0,10*ROW('Sanitation Data'!E184))),'Data Summary'!CQ190="Yes"),OFFSET('Sanitation Data'!$E$6,0,10*ROW('Sanitation Data'!E184)),NA())</f>
        <v>#N/A</v>
      </c>
      <c r="AC190" s="518" t="e">
        <f ca="1">+IF(AND(ISNUMBER(OFFSET('Sanitation Data'!$E$10,0,10*ROW('Sanitation Data'!E184))),'Data Summary'!CR190="Yes"),OFFSET('Sanitation Data'!$E$10,0,10*ROW('Sanitation Data'!E184)),NA())</f>
        <v>#N/A</v>
      </c>
      <c r="AD190" s="518" t="e">
        <f ca="1">+IF(AND(ISNUMBER(OFFSET('Sanitation Data'!$E$11,0,10*ROW('Sanitation Data'!E184))),'Data Summary'!CS190="Yes"),OFFSET('Sanitation Data'!$E$11,0,10*ROW('Sanitation Data'!E184)),NA())</f>
        <v>#N/A</v>
      </c>
      <c r="AE190" s="518" t="e">
        <f ca="1">+IF(AND(ISNUMBER(OFFSET('Sanitation Data'!$E$12,0,10*ROW('Sanitation Data'!E184))),'Data Summary'!CT190="Yes"),OFFSET('Sanitation Data'!$E$12,0,10*ROW('Sanitation Data'!E184)),NA())</f>
        <v>#N/A</v>
      </c>
      <c r="AF190" s="518" t="e">
        <f ca="1">+IF(AND(ISNUMBER(OFFSET('Sanitation Data'!$F$4,0,10*ROW('Sanitation Data'!F184))),'Data Summary'!CU190="Yes"),100-OFFSET('Sanitation Data'!$F$4,0,10*ROW('Sanitation Data'!F184)),NA())</f>
        <v>#N/A</v>
      </c>
      <c r="AG190" s="518" t="e">
        <f ca="1">+IF(AND(ISNUMBER(OFFSET('Sanitation Data'!$F$6,0,10*ROW('Sanitation Data'!F184))),'Data Summary'!CV190="Yes"),OFFSET('Sanitation Data'!$F$6,0,10*ROW('Sanitation Data'!F184)),NA())</f>
        <v>#N/A</v>
      </c>
      <c r="AH190" s="518" t="e">
        <f ca="1">+IF(AND(ISNUMBER(OFFSET('Sanitation Data'!$F$10,0,10*ROW('Sanitation Data'!F184))),'Data Summary'!CW190="Yes"),OFFSET('Sanitation Data'!$F$10,0,10*ROW('Sanitation Data'!F184)),NA())</f>
        <v>#N/A</v>
      </c>
      <c r="AI190" s="518" t="e">
        <f ca="1">+IF(AND(ISNUMBER(OFFSET('Sanitation Data'!$F$11,0,10*ROW('Sanitation Data'!F184))),'Data Summary'!CX190="Yes"),OFFSET('Sanitation Data'!$F$11,0,10*ROW('Sanitation Data'!F184)),NA())</f>
        <v>#N/A</v>
      </c>
      <c r="AJ190" s="518" t="e">
        <f ca="1">+IF(AND(ISNUMBER(OFFSET('Sanitation Data'!$F$12,0,10*ROW('Sanitation Data'!F184))),'Data Summary'!CY190="Yes"),OFFSET('Sanitation Data'!$F$12,0,10*ROW('Sanitation Data'!F184)),NA())</f>
        <v>#N/A</v>
      </c>
      <c r="AK190" s="518" t="e">
        <f ca="1">+IF(AND(ISNUMBER(OFFSET('Sanitation Data'!$G$4,0,10*ROW('Sanitation Data'!G184))),'Data Summary'!CZ190="Yes"),100-OFFSET('Sanitation Data'!$G$4,0,10*ROW('Sanitation Data'!G184)),NA())</f>
        <v>#N/A</v>
      </c>
      <c r="AL190" s="518" t="e">
        <f ca="1">+IF(AND(ISNUMBER(OFFSET('Sanitation Data'!$G$6,0,10*ROW('Sanitation Data'!G184))),'Data Summary'!DA190="Yes"),OFFSET('Sanitation Data'!$G$6,0,10*ROW('Sanitation Data'!G184)),NA())</f>
        <v>#N/A</v>
      </c>
      <c r="AM190" s="518" t="e">
        <f ca="1">+IF(AND(ISNUMBER(OFFSET('Sanitation Data'!$G$10,0,10*ROW('Sanitation Data'!G184))),'Data Summary'!DB190="Yes"),OFFSET('Sanitation Data'!$G$10,0,10*ROW('Sanitation Data'!G184)),NA())</f>
        <v>#N/A</v>
      </c>
      <c r="AN190" s="518" t="e">
        <f ca="1">+IF(AND(ISNUMBER(OFFSET('Sanitation Data'!$G$11,0,10*ROW('Sanitation Data'!G184))),'Data Summary'!DC190="Yes"),OFFSET('Sanitation Data'!$G$11,0,10*ROW('Sanitation Data'!G184)),NA())</f>
        <v>#N/A</v>
      </c>
      <c r="AO190" s="518" t="e">
        <f ca="1">+IF(AND(ISNUMBER(OFFSET('Sanitation Data'!$G$12,0,10*ROW('Sanitation Data'!G184))),'Data Summary'!DD190="Yes"),OFFSET('Sanitation Data'!$G$12,0,10*ROW('Sanitation Data'!G184)),NA())</f>
        <v>#N/A</v>
      </c>
      <c r="AP190" s="518" t="e">
        <f ca="1">+IF(AND(ISNUMBER(OFFSET('Sanitation Data'!$H$4,0,10*ROW('Sanitation Data'!H184))),'Data Summary'!DE190="Yes"),100-OFFSET('Sanitation Data'!$H$4,0,10*ROW('Sanitation Data'!H184)),NA())</f>
        <v>#N/A</v>
      </c>
      <c r="AQ190" s="518" t="e">
        <f ca="1">+IF(AND(ISNUMBER(OFFSET('Sanitation Data'!$H$6,0,10*ROW('Sanitation Data'!H184))),'Data Summary'!DF190="Yes"),OFFSET('Sanitation Data'!$H$6,0,10*ROW('Sanitation Data'!H184)),NA())</f>
        <v>#N/A</v>
      </c>
      <c r="AR190" s="518" t="e">
        <f ca="1">+IF(AND(ISNUMBER(OFFSET('Sanitation Data'!$H$10,0,10*ROW('Sanitation Data'!H184))),'Data Summary'!DG190="Yes"),OFFSET('Sanitation Data'!$H$10,0,10*ROW('Sanitation Data'!H184)),NA())</f>
        <v>#N/A</v>
      </c>
      <c r="AS190" s="518" t="e">
        <f ca="1">+IF(AND(ISNUMBER(OFFSET('Sanitation Data'!$H$11,0,10*ROW('Sanitation Data'!H184))),'Data Summary'!DH190="Yes"),OFFSET('Sanitation Data'!$H$11,0,10*ROW('Sanitation Data'!H184)),NA())</f>
        <v>#N/A</v>
      </c>
      <c r="AT190" s="518" t="e">
        <f ca="1">+IF(AND(ISNUMBER(OFFSET('Sanitation Data'!$H$12,0,10*ROW('Sanitation Data'!H184))),'Data Summary'!DI190="Yes"),OFFSET('Sanitation Data'!$H$12,0,10*ROW('Sanitation Data'!H184)),NA())</f>
        <v>#N/A</v>
      </c>
      <c r="AU190" s="518" t="e">
        <f ca="1">+IF(AND(ISNUMBER(OFFSET('Sanitation Data'!$I$4,0,10*ROW('Sanitation Data'!I184))),'Data Summary'!DJ190="Yes"),100-OFFSET('Sanitation Data'!$I$4,0,10*ROW('Sanitation Data'!I184)),NA())</f>
        <v>#N/A</v>
      </c>
      <c r="AV190" s="518" t="e">
        <f ca="1">+IF(AND(ISNUMBER(OFFSET('Sanitation Data'!$I$6,0,10*ROW('Sanitation Data'!I184))),'Data Summary'!DK190="Yes"),OFFSET('Sanitation Data'!$I$6,0,10*ROW('Sanitation Data'!I184)),NA())</f>
        <v>#N/A</v>
      </c>
      <c r="AW190" s="518" t="e">
        <f ca="1">+IF(AND(ISNUMBER(OFFSET('Sanitation Data'!$I$10,0,10*ROW('Sanitation Data'!I184))),'Data Summary'!DL190="Yes"),OFFSET('Sanitation Data'!$I$10,0,10*ROW('Sanitation Data'!I184)),NA())</f>
        <v>#N/A</v>
      </c>
      <c r="AX190" s="518" t="e">
        <f ca="1">+IF(AND(ISNUMBER(OFFSET('Sanitation Data'!$I$11,0,10*ROW('Sanitation Data'!I184))),'Data Summary'!DM190="Yes"),OFFSET('Sanitation Data'!$I$11,0,10*ROW('Sanitation Data'!I184)),NA())</f>
        <v>#N/A</v>
      </c>
      <c r="AY190" s="518" t="e">
        <f ca="1">+IF(AND(ISNUMBER(OFFSET('Sanitation Data'!$I$12,0,10*ROW('Sanitation Data'!I184))),'Data Summary'!DN190="Yes"),OFFSET('Sanitation Data'!$I$12,0,10*ROW('Sanitation Data'!I184)),NA())</f>
        <v>#N/A</v>
      </c>
      <c r="AZ190" s="519" t="e">
        <f ca="1">+IF(AND(ISNUMBER(OFFSET('Hygiene Data'!$D$5,0,10*ROW('Hygiene Data'!D184))),'Data Summary'!DO190="Yes"),OFFSET('Hygiene Data'!$D$5,0,10*ROW('Hygiene Data'!D184)),NA())</f>
        <v>#N/A</v>
      </c>
      <c r="BA190" s="519" t="e">
        <f ca="1">+IF(AND(ISNUMBER(OFFSET('Hygiene Data'!$D$7,0,10*ROW('Hygiene Data'!D184))),'Data Summary'!DP190="Yes"),OFFSET('Hygiene Data'!$D$7,0,10*ROW('Hygiene Data'!D184)),NA())</f>
        <v>#N/A</v>
      </c>
      <c r="BB190" s="519" t="e">
        <f ca="1">+IF(AND(ISNUMBER(OFFSET('Hygiene Data'!$D$9,0,10*ROW('Hygiene Data'!D184))),'Data Summary'!DQ190="Yes"),OFFSET('Hygiene Data'!$D$9,0,10*ROW('Hygiene Data'!D184)),NA())</f>
        <v>#N/A</v>
      </c>
      <c r="BC190" s="519" t="e">
        <f ca="1">+IF(AND(ISNUMBER(OFFSET('Hygiene Data'!$E$5,0,10*ROW('Hygiene Data'!E184))),'Data Summary'!DR190="Yes"),OFFSET('Hygiene Data'!$E$5,0,10*ROW('Hygiene Data'!E184)),NA())</f>
        <v>#N/A</v>
      </c>
      <c r="BD190" s="519" t="e">
        <f ca="1">+IF(AND(ISNUMBER(OFFSET('Hygiene Data'!$E$7,0,10*ROW('Hygiene Data'!E184))),'Data Summary'!DS190="Yes"),OFFSET('Hygiene Data'!$E$7,0,10*ROW('Hygiene Data'!E184)),NA())</f>
        <v>#N/A</v>
      </c>
      <c r="BE190" s="519" t="e">
        <f ca="1">+IF(AND(ISNUMBER(OFFSET('Hygiene Data'!$E$9,0,10*ROW('Hygiene Data'!E184))),'Data Summary'!DT190="Yes"),OFFSET('Hygiene Data'!$E$9,0,10*ROW('Hygiene Data'!E184)),NA())</f>
        <v>#N/A</v>
      </c>
      <c r="BF190" s="519" t="e">
        <f ca="1">+IF(AND(ISNUMBER(OFFSET('Hygiene Data'!$F$5,0,10*ROW('Hygiene Data'!F184))),'Data Summary'!DU190="Yes"),OFFSET('Hygiene Data'!$F$5,0,10*ROW('Hygiene Data'!F184)),NA())</f>
        <v>#N/A</v>
      </c>
      <c r="BG190" s="519" t="e">
        <f ca="1">+IF(AND(ISNUMBER(OFFSET('Hygiene Data'!$F$7,0,10*ROW('Hygiene Data'!F184))),'Data Summary'!DV190="Yes"),OFFSET('Hygiene Data'!$F$7,0,10*ROW('Hygiene Data'!F184)),NA())</f>
        <v>#N/A</v>
      </c>
      <c r="BH190" s="519" t="e">
        <f ca="1">+IF(AND(ISNUMBER(OFFSET('Hygiene Data'!$F$9,0,10*ROW('Hygiene Data'!F184))),'Data Summary'!DW190="Yes"),OFFSET('Hygiene Data'!$F$9,0,10*ROW('Hygiene Data'!F184)),NA())</f>
        <v>#N/A</v>
      </c>
      <c r="BI190" s="519" t="e">
        <f ca="1">+IF(AND(ISNUMBER(OFFSET('Hygiene Data'!$G$5,0,10*ROW('Hygiene Data'!G184))),'Data Summary'!DX190="Yes"),OFFSET('Hygiene Data'!$G$5,0,10*ROW('Hygiene Data'!G184)),NA())</f>
        <v>#N/A</v>
      </c>
      <c r="BJ190" s="519" t="e">
        <f ca="1">+IF(AND(ISNUMBER(OFFSET('Hygiene Data'!$G$7,0,10*ROW('Hygiene Data'!G184))),'Data Summary'!DY190="Yes"),OFFSET('Hygiene Data'!$G$7,0,10*ROW('Hygiene Data'!G184)),NA())</f>
        <v>#N/A</v>
      </c>
      <c r="BK190" s="519" t="e">
        <f ca="1">+IF(AND(ISNUMBER(OFFSET('Hygiene Data'!$G$9,0,10*ROW('Hygiene Data'!G184))),'Data Summary'!DZ190="Yes"),OFFSET('Hygiene Data'!$G$9,0,10*ROW('Hygiene Data'!G184)),NA())</f>
        <v>#N/A</v>
      </c>
      <c r="BL190" s="519" t="e">
        <f ca="1">+IF(AND(ISNUMBER(OFFSET('Hygiene Data'!$H$5,0,10*ROW('Hygiene Data'!H184))),'Data Summary'!EA190="Yes"),OFFSET('Hygiene Data'!$H$5,0,10*ROW('Hygiene Data'!H184)),NA())</f>
        <v>#N/A</v>
      </c>
      <c r="BM190" s="519" t="e">
        <f ca="1">+IF(AND(ISNUMBER(OFFSET('Hygiene Data'!$H$7,0,10*ROW('Hygiene Data'!H184))),'Data Summary'!EB190="Yes"),OFFSET('Hygiene Data'!$H$7,0,10*ROW('Hygiene Data'!H184)),NA())</f>
        <v>#N/A</v>
      </c>
      <c r="BN190" s="519" t="e">
        <f ca="1">+IF(AND(ISNUMBER(OFFSET('Hygiene Data'!$H$9,0,10*ROW('Hygiene Data'!H184))),'Data Summary'!EC190="Yes"),OFFSET('Hygiene Data'!$H$9,0,10*ROW('Hygiene Data'!H184)),NA())</f>
        <v>#N/A</v>
      </c>
      <c r="BO190" s="519" t="e">
        <f ca="1">+IF(AND(ISNUMBER(OFFSET('Hygiene Data'!$I$5,0,10*ROW('Hygiene Data'!I184))),'Data Summary'!ED190="Yes"),OFFSET('Hygiene Data'!$I$5,0,10*ROW('Hygiene Data'!I184)),NA())</f>
        <v>#N/A</v>
      </c>
      <c r="BP190" s="519" t="e">
        <f ca="1">+IF(AND(ISNUMBER(OFFSET('Hygiene Data'!$I$7,0,10*ROW('Hygiene Data'!I184))),'Data Summary'!EE190="Yes"),OFFSET('Hygiene Data'!$I$7,0,10*ROW('Hygiene Data'!I184)),NA())</f>
        <v>#N/A</v>
      </c>
      <c r="BQ190" s="519" t="e">
        <f ca="1">+IF(AND(ISNUMBER(OFFSET('Hygiene Data'!$I$9,0,10*ROW('Hygiene Data'!I184))),'Data Summary'!EF190="Yes"),OFFSET('Hygiene Data'!$I$9,0,10*ROW('Hygiene Data'!I184)),NA())</f>
        <v>#N/A</v>
      </c>
    </row>
    <row r="191" spans="1:69" x14ac:dyDescent="0.25">
      <c r="A191" s="515" t="e">
        <f ca="1">+RIGHT('Data Summary'!A191,LEN('Data Summary'!A191)-9)</f>
        <v>#VALUE!</v>
      </c>
      <c r="B191" s="489" t="str">
        <f ca="1">+IF(ISTEXT('Data Summary'!B191),'Data Summary'!B191,"")</f>
        <v/>
      </c>
      <c r="C191" s="516" t="e">
        <f ca="1">+VALUE('Data Summary'!C191)</f>
        <v>#VALUE!</v>
      </c>
      <c r="D191" s="517" t="e">
        <f ca="1">+IF(AND(ISNUMBER(OFFSET('Water Data'!$D$4,0,10*ROW('Water Data'!D185))),'Data Summary'!BS191="Yes"),100-OFFSET('Water Data'!$D$4,0,10*ROW('Water Data'!D185)),NA())</f>
        <v>#N/A</v>
      </c>
      <c r="E191" s="517" t="e">
        <f ca="1">+IF(AND(ISNUMBER(OFFSET('Water Data'!$D$6,0,10*ROW('Water Data'!D185))),'Data Summary'!BT191="Yes"),OFFSET('Water Data'!$D$6,0,10*ROW('Water Data'!D185)),NA())</f>
        <v>#N/A</v>
      </c>
      <c r="F191" s="517" t="e">
        <f ca="1">+IF(AND(ISNUMBER(OFFSET('Water Data'!$D$9,0,10*ROW('Water Data'!D185))),'Data Summary'!BU191="Yes"),OFFSET('Water Data'!$D$9,0,10*ROW('Water Data'!D185)),NA())</f>
        <v>#N/A</v>
      </c>
      <c r="G191" s="517" t="e">
        <f ca="1">+IF(AND(ISNUMBER(OFFSET('Water Data'!$E$4,0,10*ROW('Water Data'!E185))),'Data Summary'!BV191="Yes"),100-OFFSET('Water Data'!$E$4,0,10*ROW('Water Data'!E185)),NA())</f>
        <v>#N/A</v>
      </c>
      <c r="H191" s="517" t="e">
        <f ca="1">+IF(AND(ISNUMBER(OFFSET('Water Data'!$E$6,0,10*ROW('Water Data'!E185))),'Data Summary'!BW191="Yes"),OFFSET('Water Data'!$E$6,0,10*ROW('Water Data'!E185)),NA())</f>
        <v>#N/A</v>
      </c>
      <c r="I191" s="517" t="e">
        <f ca="1">+IF(AND(ISNUMBER(OFFSET('Water Data'!$E$9,0,10*ROW('Water Data'!E185))),'Data Summary'!BX191="Yes"),OFFSET('Water Data'!$E$9,0,10*ROW('Water Data'!E185)),NA())</f>
        <v>#N/A</v>
      </c>
      <c r="J191" s="517" t="e">
        <f ca="1">+IF(AND(ISNUMBER(OFFSET('Water Data'!$F$4,0,10*ROW('Water Data'!F185))),'Data Summary'!BY191="Yes"),100-OFFSET('Water Data'!$F$4,0,10*ROW('Water Data'!F185)),NA())</f>
        <v>#N/A</v>
      </c>
      <c r="K191" s="517" t="e">
        <f ca="1">+IF(AND(ISNUMBER(OFFSET('Water Data'!$F$6,0,10*ROW('Water Data'!F185))),'Data Summary'!BZ191="Yes"),OFFSET('Water Data'!$F$6,0,10*ROW('Water Data'!F185)),NA())</f>
        <v>#N/A</v>
      </c>
      <c r="L191" s="517" t="e">
        <f ca="1">+IF(AND(ISNUMBER(OFFSET('Water Data'!$F$9,0,10*ROW('Water Data'!F185))),'Data Summary'!CA191="Yes"),OFFSET('Water Data'!$F$9,0,10*ROW('Water Data'!F185)),NA())</f>
        <v>#N/A</v>
      </c>
      <c r="M191" s="517" t="e">
        <f ca="1">+IF(AND(ISNUMBER(OFFSET('Water Data'!$G$4,0,10*ROW('Water Data'!G185))),'Data Summary'!CB191="Yes"),100-OFFSET('Water Data'!$G$4,0,10*ROW('Water Data'!G185)),NA())</f>
        <v>#N/A</v>
      </c>
      <c r="N191" s="517" t="e">
        <f ca="1">+IF(AND(ISNUMBER(OFFSET('Water Data'!$G$6,0,10*ROW('Water Data'!G185))),'Data Summary'!CC191="Yes"),OFFSET('Water Data'!$G$6,0,10*ROW('Water Data'!G185)),NA())</f>
        <v>#N/A</v>
      </c>
      <c r="O191" s="517" t="e">
        <f ca="1">+IF(AND(ISNUMBER(OFFSET('Water Data'!$G$9,0,10*ROW('Water Data'!G185))),'Data Summary'!CD191="Yes"),OFFSET('Water Data'!$G$9,0,10*ROW('Water Data'!G185)),NA())</f>
        <v>#N/A</v>
      </c>
      <c r="P191" s="517" t="e">
        <f ca="1">+IF(AND(ISNUMBER(OFFSET('Water Data'!$H$4,0,10*ROW('Water Data'!H185))),'Data Summary'!CE191="Yes"),100-OFFSET('Water Data'!$H$4,0,10*ROW('Water Data'!H185)),NA())</f>
        <v>#N/A</v>
      </c>
      <c r="Q191" s="517" t="e">
        <f ca="1">+IF(AND(ISNUMBER(OFFSET('Water Data'!$H$6,0,10*ROW('Water Data'!H185))),'Data Summary'!CF191="Yes"),OFFSET('Water Data'!$H$6,0,10*ROW('Water Data'!H185)),NA())</f>
        <v>#N/A</v>
      </c>
      <c r="R191" s="517" t="e">
        <f ca="1">+IF(AND(ISNUMBER(OFFSET('Water Data'!$H$9,0,10*ROW('Water Data'!H185))),'Data Summary'!CG191="Yes"),OFFSET('Water Data'!$H$9,0,10*ROW('Water Data'!H185)),NA())</f>
        <v>#N/A</v>
      </c>
      <c r="S191" s="517" t="e">
        <f ca="1">+IF(AND(ISNUMBER(OFFSET('Water Data'!$I$4,0,10*ROW('Water Data'!I185))),'Data Summary'!CH191="Yes"),100-OFFSET('Water Data'!$I$4,0,10*ROW('Water Data'!I185)),NA())</f>
        <v>#N/A</v>
      </c>
      <c r="T191" s="517" t="e">
        <f ca="1">+IF(AND(ISNUMBER(OFFSET('Water Data'!$I$6,0,10*ROW('Water Data'!I185))),'Data Summary'!CI191="Yes"),OFFSET('Water Data'!$I$6,0,10*ROW('Water Data'!I185)),NA())</f>
        <v>#N/A</v>
      </c>
      <c r="U191" s="517" t="e">
        <f ca="1">+IF(AND(ISNUMBER(OFFSET('Water Data'!$I$9,0,10*ROW('Water Data'!I185))),'Data Summary'!CJ191="Yes"),OFFSET('Water Data'!$I$9,0,10*ROW('Water Data'!I185)),NA())</f>
        <v>#N/A</v>
      </c>
      <c r="V191" s="518" t="e">
        <f ca="1">+IF(AND(ISNUMBER(OFFSET('Sanitation Data'!$D$4,0,10*ROW('Sanitation Data'!D185))),'Data Summary'!CK191="Yes"),100-OFFSET('Sanitation Data'!$D$4,0,10*ROW('Sanitation Data'!D185)),NA())</f>
        <v>#N/A</v>
      </c>
      <c r="W191" s="518" t="e">
        <f ca="1">+IF(AND(ISNUMBER(OFFSET('Sanitation Data'!$D$6,0,10*ROW('Sanitation Data'!D185))),'Data Summary'!CL191="Yes"),OFFSET('Sanitation Data'!$D$6,0,10*ROW('Sanitation Data'!D185)),NA())</f>
        <v>#N/A</v>
      </c>
      <c r="X191" s="518" t="e">
        <f ca="1">+IF(AND(ISNUMBER(OFFSET('Sanitation Data'!$D$10,0,10*ROW('Sanitation Data'!D185))),'Data Summary'!CM191="Yes"),OFFSET('Sanitation Data'!$D$10,0,10*ROW('Sanitation Data'!D185)),NA())</f>
        <v>#N/A</v>
      </c>
      <c r="Y191" s="518" t="e">
        <f ca="1">+IF(AND(ISNUMBER(OFFSET('Sanitation Data'!$D$11,0,10*ROW('Sanitation Data'!D185))),'Data Summary'!CN191="Yes"),OFFSET('Sanitation Data'!$D$11,0,10*ROW('Sanitation Data'!D185)),NA())</f>
        <v>#N/A</v>
      </c>
      <c r="Z191" s="518" t="e">
        <f ca="1">+IF(AND(ISNUMBER(OFFSET('Sanitation Data'!$D$12,0,10*ROW('Sanitation Data'!D185))),'Data Summary'!CO191="Yes"),OFFSET('Sanitation Data'!$D$12,0,10*ROW('Sanitation Data'!D185)),NA())</f>
        <v>#N/A</v>
      </c>
      <c r="AA191" s="518" t="e">
        <f ca="1">+IF(AND(ISNUMBER(OFFSET('Sanitation Data'!$E$4,0,10*ROW('Sanitation Data'!E185))),'Data Summary'!CP191="Yes"),100-OFFSET('Sanitation Data'!$E$4,0,10*ROW('Sanitation Data'!E185)),NA())</f>
        <v>#N/A</v>
      </c>
      <c r="AB191" s="518" t="e">
        <f ca="1">+IF(AND(ISNUMBER(OFFSET('Sanitation Data'!$E$6,0,10*ROW('Sanitation Data'!E185))),'Data Summary'!CQ191="Yes"),OFFSET('Sanitation Data'!$E$6,0,10*ROW('Sanitation Data'!E185)),NA())</f>
        <v>#N/A</v>
      </c>
      <c r="AC191" s="518" t="e">
        <f ca="1">+IF(AND(ISNUMBER(OFFSET('Sanitation Data'!$E$10,0,10*ROW('Sanitation Data'!E185))),'Data Summary'!CR191="Yes"),OFFSET('Sanitation Data'!$E$10,0,10*ROW('Sanitation Data'!E185)),NA())</f>
        <v>#N/A</v>
      </c>
      <c r="AD191" s="518" t="e">
        <f ca="1">+IF(AND(ISNUMBER(OFFSET('Sanitation Data'!$E$11,0,10*ROW('Sanitation Data'!E185))),'Data Summary'!CS191="Yes"),OFFSET('Sanitation Data'!$E$11,0,10*ROW('Sanitation Data'!E185)),NA())</f>
        <v>#N/A</v>
      </c>
      <c r="AE191" s="518" t="e">
        <f ca="1">+IF(AND(ISNUMBER(OFFSET('Sanitation Data'!$E$12,0,10*ROW('Sanitation Data'!E185))),'Data Summary'!CT191="Yes"),OFFSET('Sanitation Data'!$E$12,0,10*ROW('Sanitation Data'!E185)),NA())</f>
        <v>#N/A</v>
      </c>
      <c r="AF191" s="518" t="e">
        <f ca="1">+IF(AND(ISNUMBER(OFFSET('Sanitation Data'!$F$4,0,10*ROW('Sanitation Data'!F185))),'Data Summary'!CU191="Yes"),100-OFFSET('Sanitation Data'!$F$4,0,10*ROW('Sanitation Data'!F185)),NA())</f>
        <v>#N/A</v>
      </c>
      <c r="AG191" s="518" t="e">
        <f ca="1">+IF(AND(ISNUMBER(OFFSET('Sanitation Data'!$F$6,0,10*ROW('Sanitation Data'!F185))),'Data Summary'!CV191="Yes"),OFFSET('Sanitation Data'!$F$6,0,10*ROW('Sanitation Data'!F185)),NA())</f>
        <v>#N/A</v>
      </c>
      <c r="AH191" s="518" t="e">
        <f ca="1">+IF(AND(ISNUMBER(OFFSET('Sanitation Data'!$F$10,0,10*ROW('Sanitation Data'!F185))),'Data Summary'!CW191="Yes"),OFFSET('Sanitation Data'!$F$10,0,10*ROW('Sanitation Data'!F185)),NA())</f>
        <v>#N/A</v>
      </c>
      <c r="AI191" s="518" t="e">
        <f ca="1">+IF(AND(ISNUMBER(OFFSET('Sanitation Data'!$F$11,0,10*ROW('Sanitation Data'!F185))),'Data Summary'!CX191="Yes"),OFFSET('Sanitation Data'!$F$11,0,10*ROW('Sanitation Data'!F185)),NA())</f>
        <v>#N/A</v>
      </c>
      <c r="AJ191" s="518" t="e">
        <f ca="1">+IF(AND(ISNUMBER(OFFSET('Sanitation Data'!$F$12,0,10*ROW('Sanitation Data'!F185))),'Data Summary'!CY191="Yes"),OFFSET('Sanitation Data'!$F$12,0,10*ROW('Sanitation Data'!F185)),NA())</f>
        <v>#N/A</v>
      </c>
      <c r="AK191" s="518" t="e">
        <f ca="1">+IF(AND(ISNUMBER(OFFSET('Sanitation Data'!$G$4,0,10*ROW('Sanitation Data'!G185))),'Data Summary'!CZ191="Yes"),100-OFFSET('Sanitation Data'!$G$4,0,10*ROW('Sanitation Data'!G185)),NA())</f>
        <v>#N/A</v>
      </c>
      <c r="AL191" s="518" t="e">
        <f ca="1">+IF(AND(ISNUMBER(OFFSET('Sanitation Data'!$G$6,0,10*ROW('Sanitation Data'!G185))),'Data Summary'!DA191="Yes"),OFFSET('Sanitation Data'!$G$6,0,10*ROW('Sanitation Data'!G185)),NA())</f>
        <v>#N/A</v>
      </c>
      <c r="AM191" s="518" t="e">
        <f ca="1">+IF(AND(ISNUMBER(OFFSET('Sanitation Data'!$G$10,0,10*ROW('Sanitation Data'!G185))),'Data Summary'!DB191="Yes"),OFFSET('Sanitation Data'!$G$10,0,10*ROW('Sanitation Data'!G185)),NA())</f>
        <v>#N/A</v>
      </c>
      <c r="AN191" s="518" t="e">
        <f ca="1">+IF(AND(ISNUMBER(OFFSET('Sanitation Data'!$G$11,0,10*ROW('Sanitation Data'!G185))),'Data Summary'!DC191="Yes"),OFFSET('Sanitation Data'!$G$11,0,10*ROW('Sanitation Data'!G185)),NA())</f>
        <v>#N/A</v>
      </c>
      <c r="AO191" s="518" t="e">
        <f ca="1">+IF(AND(ISNUMBER(OFFSET('Sanitation Data'!$G$12,0,10*ROW('Sanitation Data'!G185))),'Data Summary'!DD191="Yes"),OFFSET('Sanitation Data'!$G$12,0,10*ROW('Sanitation Data'!G185)),NA())</f>
        <v>#N/A</v>
      </c>
      <c r="AP191" s="518" t="e">
        <f ca="1">+IF(AND(ISNUMBER(OFFSET('Sanitation Data'!$H$4,0,10*ROW('Sanitation Data'!H185))),'Data Summary'!DE191="Yes"),100-OFFSET('Sanitation Data'!$H$4,0,10*ROW('Sanitation Data'!H185)),NA())</f>
        <v>#N/A</v>
      </c>
      <c r="AQ191" s="518" t="e">
        <f ca="1">+IF(AND(ISNUMBER(OFFSET('Sanitation Data'!$H$6,0,10*ROW('Sanitation Data'!H185))),'Data Summary'!DF191="Yes"),OFFSET('Sanitation Data'!$H$6,0,10*ROW('Sanitation Data'!H185)),NA())</f>
        <v>#N/A</v>
      </c>
      <c r="AR191" s="518" t="e">
        <f ca="1">+IF(AND(ISNUMBER(OFFSET('Sanitation Data'!$H$10,0,10*ROW('Sanitation Data'!H185))),'Data Summary'!DG191="Yes"),OFFSET('Sanitation Data'!$H$10,0,10*ROW('Sanitation Data'!H185)),NA())</f>
        <v>#N/A</v>
      </c>
      <c r="AS191" s="518" t="e">
        <f ca="1">+IF(AND(ISNUMBER(OFFSET('Sanitation Data'!$H$11,0,10*ROW('Sanitation Data'!H185))),'Data Summary'!DH191="Yes"),OFFSET('Sanitation Data'!$H$11,0,10*ROW('Sanitation Data'!H185)),NA())</f>
        <v>#N/A</v>
      </c>
      <c r="AT191" s="518" t="e">
        <f ca="1">+IF(AND(ISNUMBER(OFFSET('Sanitation Data'!$H$12,0,10*ROW('Sanitation Data'!H185))),'Data Summary'!DI191="Yes"),OFFSET('Sanitation Data'!$H$12,0,10*ROW('Sanitation Data'!H185)),NA())</f>
        <v>#N/A</v>
      </c>
      <c r="AU191" s="518" t="e">
        <f ca="1">+IF(AND(ISNUMBER(OFFSET('Sanitation Data'!$I$4,0,10*ROW('Sanitation Data'!I185))),'Data Summary'!DJ191="Yes"),100-OFFSET('Sanitation Data'!$I$4,0,10*ROW('Sanitation Data'!I185)),NA())</f>
        <v>#N/A</v>
      </c>
      <c r="AV191" s="518" t="e">
        <f ca="1">+IF(AND(ISNUMBER(OFFSET('Sanitation Data'!$I$6,0,10*ROW('Sanitation Data'!I185))),'Data Summary'!DK191="Yes"),OFFSET('Sanitation Data'!$I$6,0,10*ROW('Sanitation Data'!I185)),NA())</f>
        <v>#N/A</v>
      </c>
      <c r="AW191" s="518" t="e">
        <f ca="1">+IF(AND(ISNUMBER(OFFSET('Sanitation Data'!$I$10,0,10*ROW('Sanitation Data'!I185))),'Data Summary'!DL191="Yes"),OFFSET('Sanitation Data'!$I$10,0,10*ROW('Sanitation Data'!I185)),NA())</f>
        <v>#N/A</v>
      </c>
      <c r="AX191" s="518" t="e">
        <f ca="1">+IF(AND(ISNUMBER(OFFSET('Sanitation Data'!$I$11,0,10*ROW('Sanitation Data'!I185))),'Data Summary'!DM191="Yes"),OFFSET('Sanitation Data'!$I$11,0,10*ROW('Sanitation Data'!I185)),NA())</f>
        <v>#N/A</v>
      </c>
      <c r="AY191" s="518" t="e">
        <f ca="1">+IF(AND(ISNUMBER(OFFSET('Sanitation Data'!$I$12,0,10*ROW('Sanitation Data'!I185))),'Data Summary'!DN191="Yes"),OFFSET('Sanitation Data'!$I$12,0,10*ROW('Sanitation Data'!I185)),NA())</f>
        <v>#N/A</v>
      </c>
      <c r="AZ191" s="519" t="e">
        <f ca="1">+IF(AND(ISNUMBER(OFFSET('Hygiene Data'!$D$5,0,10*ROW('Hygiene Data'!D185))),'Data Summary'!DO191="Yes"),OFFSET('Hygiene Data'!$D$5,0,10*ROW('Hygiene Data'!D185)),NA())</f>
        <v>#N/A</v>
      </c>
      <c r="BA191" s="519" t="e">
        <f ca="1">+IF(AND(ISNUMBER(OFFSET('Hygiene Data'!$D$7,0,10*ROW('Hygiene Data'!D185))),'Data Summary'!DP191="Yes"),OFFSET('Hygiene Data'!$D$7,0,10*ROW('Hygiene Data'!D185)),NA())</f>
        <v>#N/A</v>
      </c>
      <c r="BB191" s="519" t="e">
        <f ca="1">+IF(AND(ISNUMBER(OFFSET('Hygiene Data'!$D$9,0,10*ROW('Hygiene Data'!D185))),'Data Summary'!DQ191="Yes"),OFFSET('Hygiene Data'!$D$9,0,10*ROW('Hygiene Data'!D185)),NA())</f>
        <v>#N/A</v>
      </c>
      <c r="BC191" s="519" t="e">
        <f ca="1">+IF(AND(ISNUMBER(OFFSET('Hygiene Data'!$E$5,0,10*ROW('Hygiene Data'!E185))),'Data Summary'!DR191="Yes"),OFFSET('Hygiene Data'!$E$5,0,10*ROW('Hygiene Data'!E185)),NA())</f>
        <v>#N/A</v>
      </c>
      <c r="BD191" s="519" t="e">
        <f ca="1">+IF(AND(ISNUMBER(OFFSET('Hygiene Data'!$E$7,0,10*ROW('Hygiene Data'!E185))),'Data Summary'!DS191="Yes"),OFFSET('Hygiene Data'!$E$7,0,10*ROW('Hygiene Data'!E185)),NA())</f>
        <v>#N/A</v>
      </c>
      <c r="BE191" s="519" t="e">
        <f ca="1">+IF(AND(ISNUMBER(OFFSET('Hygiene Data'!$E$9,0,10*ROW('Hygiene Data'!E185))),'Data Summary'!DT191="Yes"),OFFSET('Hygiene Data'!$E$9,0,10*ROW('Hygiene Data'!E185)),NA())</f>
        <v>#N/A</v>
      </c>
      <c r="BF191" s="519" t="e">
        <f ca="1">+IF(AND(ISNUMBER(OFFSET('Hygiene Data'!$F$5,0,10*ROW('Hygiene Data'!F185))),'Data Summary'!DU191="Yes"),OFFSET('Hygiene Data'!$F$5,0,10*ROW('Hygiene Data'!F185)),NA())</f>
        <v>#N/A</v>
      </c>
      <c r="BG191" s="519" t="e">
        <f ca="1">+IF(AND(ISNUMBER(OFFSET('Hygiene Data'!$F$7,0,10*ROW('Hygiene Data'!F185))),'Data Summary'!DV191="Yes"),OFFSET('Hygiene Data'!$F$7,0,10*ROW('Hygiene Data'!F185)),NA())</f>
        <v>#N/A</v>
      </c>
      <c r="BH191" s="519" t="e">
        <f ca="1">+IF(AND(ISNUMBER(OFFSET('Hygiene Data'!$F$9,0,10*ROW('Hygiene Data'!F185))),'Data Summary'!DW191="Yes"),OFFSET('Hygiene Data'!$F$9,0,10*ROW('Hygiene Data'!F185)),NA())</f>
        <v>#N/A</v>
      </c>
      <c r="BI191" s="519" t="e">
        <f ca="1">+IF(AND(ISNUMBER(OFFSET('Hygiene Data'!$G$5,0,10*ROW('Hygiene Data'!G185))),'Data Summary'!DX191="Yes"),OFFSET('Hygiene Data'!$G$5,0,10*ROW('Hygiene Data'!G185)),NA())</f>
        <v>#N/A</v>
      </c>
      <c r="BJ191" s="519" t="e">
        <f ca="1">+IF(AND(ISNUMBER(OFFSET('Hygiene Data'!$G$7,0,10*ROW('Hygiene Data'!G185))),'Data Summary'!DY191="Yes"),OFFSET('Hygiene Data'!$G$7,0,10*ROW('Hygiene Data'!G185)),NA())</f>
        <v>#N/A</v>
      </c>
      <c r="BK191" s="519" t="e">
        <f ca="1">+IF(AND(ISNUMBER(OFFSET('Hygiene Data'!$G$9,0,10*ROW('Hygiene Data'!G185))),'Data Summary'!DZ191="Yes"),OFFSET('Hygiene Data'!$G$9,0,10*ROW('Hygiene Data'!G185)),NA())</f>
        <v>#N/A</v>
      </c>
      <c r="BL191" s="519" t="e">
        <f ca="1">+IF(AND(ISNUMBER(OFFSET('Hygiene Data'!$H$5,0,10*ROW('Hygiene Data'!H185))),'Data Summary'!EA191="Yes"),OFFSET('Hygiene Data'!$H$5,0,10*ROW('Hygiene Data'!H185)),NA())</f>
        <v>#N/A</v>
      </c>
      <c r="BM191" s="519" t="e">
        <f ca="1">+IF(AND(ISNUMBER(OFFSET('Hygiene Data'!$H$7,0,10*ROW('Hygiene Data'!H185))),'Data Summary'!EB191="Yes"),OFFSET('Hygiene Data'!$H$7,0,10*ROW('Hygiene Data'!H185)),NA())</f>
        <v>#N/A</v>
      </c>
      <c r="BN191" s="519" t="e">
        <f ca="1">+IF(AND(ISNUMBER(OFFSET('Hygiene Data'!$H$9,0,10*ROW('Hygiene Data'!H185))),'Data Summary'!EC191="Yes"),OFFSET('Hygiene Data'!$H$9,0,10*ROW('Hygiene Data'!H185)),NA())</f>
        <v>#N/A</v>
      </c>
      <c r="BO191" s="519" t="e">
        <f ca="1">+IF(AND(ISNUMBER(OFFSET('Hygiene Data'!$I$5,0,10*ROW('Hygiene Data'!I185))),'Data Summary'!ED191="Yes"),OFFSET('Hygiene Data'!$I$5,0,10*ROW('Hygiene Data'!I185)),NA())</f>
        <v>#N/A</v>
      </c>
      <c r="BP191" s="519" t="e">
        <f ca="1">+IF(AND(ISNUMBER(OFFSET('Hygiene Data'!$I$7,0,10*ROW('Hygiene Data'!I185))),'Data Summary'!EE191="Yes"),OFFSET('Hygiene Data'!$I$7,0,10*ROW('Hygiene Data'!I185)),NA())</f>
        <v>#N/A</v>
      </c>
      <c r="BQ191" s="519" t="e">
        <f ca="1">+IF(AND(ISNUMBER(OFFSET('Hygiene Data'!$I$9,0,10*ROW('Hygiene Data'!I185))),'Data Summary'!EF191="Yes"),OFFSET('Hygiene Data'!$I$9,0,10*ROW('Hygiene Data'!I185)),NA())</f>
        <v>#N/A</v>
      </c>
    </row>
    <row r="192" spans="1:69" x14ac:dyDescent="0.25">
      <c r="A192" s="515" t="e">
        <f ca="1">+RIGHT('Data Summary'!A192,LEN('Data Summary'!A192)-9)</f>
        <v>#VALUE!</v>
      </c>
      <c r="B192" s="489" t="str">
        <f ca="1">+IF(ISTEXT('Data Summary'!B192),'Data Summary'!B192,"")</f>
        <v/>
      </c>
      <c r="C192" s="516" t="e">
        <f ca="1">+VALUE('Data Summary'!C192)</f>
        <v>#VALUE!</v>
      </c>
      <c r="D192" s="517" t="e">
        <f ca="1">+IF(AND(ISNUMBER(OFFSET('Water Data'!$D$4,0,10*ROW('Water Data'!D186))),'Data Summary'!BS192="Yes"),100-OFFSET('Water Data'!$D$4,0,10*ROW('Water Data'!D186)),NA())</f>
        <v>#N/A</v>
      </c>
      <c r="E192" s="517" t="e">
        <f ca="1">+IF(AND(ISNUMBER(OFFSET('Water Data'!$D$6,0,10*ROW('Water Data'!D186))),'Data Summary'!BT192="Yes"),OFFSET('Water Data'!$D$6,0,10*ROW('Water Data'!D186)),NA())</f>
        <v>#N/A</v>
      </c>
      <c r="F192" s="517" t="e">
        <f ca="1">+IF(AND(ISNUMBER(OFFSET('Water Data'!$D$9,0,10*ROW('Water Data'!D186))),'Data Summary'!BU192="Yes"),OFFSET('Water Data'!$D$9,0,10*ROW('Water Data'!D186)),NA())</f>
        <v>#N/A</v>
      </c>
      <c r="G192" s="517" t="e">
        <f ca="1">+IF(AND(ISNUMBER(OFFSET('Water Data'!$E$4,0,10*ROW('Water Data'!E186))),'Data Summary'!BV192="Yes"),100-OFFSET('Water Data'!$E$4,0,10*ROW('Water Data'!E186)),NA())</f>
        <v>#N/A</v>
      </c>
      <c r="H192" s="517" t="e">
        <f ca="1">+IF(AND(ISNUMBER(OFFSET('Water Data'!$E$6,0,10*ROW('Water Data'!E186))),'Data Summary'!BW192="Yes"),OFFSET('Water Data'!$E$6,0,10*ROW('Water Data'!E186)),NA())</f>
        <v>#N/A</v>
      </c>
      <c r="I192" s="517" t="e">
        <f ca="1">+IF(AND(ISNUMBER(OFFSET('Water Data'!$E$9,0,10*ROW('Water Data'!E186))),'Data Summary'!BX192="Yes"),OFFSET('Water Data'!$E$9,0,10*ROW('Water Data'!E186)),NA())</f>
        <v>#N/A</v>
      </c>
      <c r="J192" s="517" t="e">
        <f ca="1">+IF(AND(ISNUMBER(OFFSET('Water Data'!$F$4,0,10*ROW('Water Data'!F186))),'Data Summary'!BY192="Yes"),100-OFFSET('Water Data'!$F$4,0,10*ROW('Water Data'!F186)),NA())</f>
        <v>#N/A</v>
      </c>
      <c r="K192" s="517" t="e">
        <f ca="1">+IF(AND(ISNUMBER(OFFSET('Water Data'!$F$6,0,10*ROW('Water Data'!F186))),'Data Summary'!BZ192="Yes"),OFFSET('Water Data'!$F$6,0,10*ROW('Water Data'!F186)),NA())</f>
        <v>#N/A</v>
      </c>
      <c r="L192" s="517" t="e">
        <f ca="1">+IF(AND(ISNUMBER(OFFSET('Water Data'!$F$9,0,10*ROW('Water Data'!F186))),'Data Summary'!CA192="Yes"),OFFSET('Water Data'!$F$9,0,10*ROW('Water Data'!F186)),NA())</f>
        <v>#N/A</v>
      </c>
      <c r="M192" s="517" t="e">
        <f ca="1">+IF(AND(ISNUMBER(OFFSET('Water Data'!$G$4,0,10*ROW('Water Data'!G186))),'Data Summary'!CB192="Yes"),100-OFFSET('Water Data'!$G$4,0,10*ROW('Water Data'!G186)),NA())</f>
        <v>#N/A</v>
      </c>
      <c r="N192" s="517" t="e">
        <f ca="1">+IF(AND(ISNUMBER(OFFSET('Water Data'!$G$6,0,10*ROW('Water Data'!G186))),'Data Summary'!CC192="Yes"),OFFSET('Water Data'!$G$6,0,10*ROW('Water Data'!G186)),NA())</f>
        <v>#N/A</v>
      </c>
      <c r="O192" s="517" t="e">
        <f ca="1">+IF(AND(ISNUMBER(OFFSET('Water Data'!$G$9,0,10*ROW('Water Data'!G186))),'Data Summary'!CD192="Yes"),OFFSET('Water Data'!$G$9,0,10*ROW('Water Data'!G186)),NA())</f>
        <v>#N/A</v>
      </c>
      <c r="P192" s="517" t="e">
        <f ca="1">+IF(AND(ISNUMBER(OFFSET('Water Data'!$H$4,0,10*ROW('Water Data'!H186))),'Data Summary'!CE192="Yes"),100-OFFSET('Water Data'!$H$4,0,10*ROW('Water Data'!H186)),NA())</f>
        <v>#N/A</v>
      </c>
      <c r="Q192" s="517" t="e">
        <f ca="1">+IF(AND(ISNUMBER(OFFSET('Water Data'!$H$6,0,10*ROW('Water Data'!H186))),'Data Summary'!CF192="Yes"),OFFSET('Water Data'!$H$6,0,10*ROW('Water Data'!H186)),NA())</f>
        <v>#N/A</v>
      </c>
      <c r="R192" s="517" t="e">
        <f ca="1">+IF(AND(ISNUMBER(OFFSET('Water Data'!$H$9,0,10*ROW('Water Data'!H186))),'Data Summary'!CG192="Yes"),OFFSET('Water Data'!$H$9,0,10*ROW('Water Data'!H186)),NA())</f>
        <v>#N/A</v>
      </c>
      <c r="S192" s="517" t="e">
        <f ca="1">+IF(AND(ISNUMBER(OFFSET('Water Data'!$I$4,0,10*ROW('Water Data'!I186))),'Data Summary'!CH192="Yes"),100-OFFSET('Water Data'!$I$4,0,10*ROW('Water Data'!I186)),NA())</f>
        <v>#N/A</v>
      </c>
      <c r="T192" s="517" t="e">
        <f ca="1">+IF(AND(ISNUMBER(OFFSET('Water Data'!$I$6,0,10*ROW('Water Data'!I186))),'Data Summary'!CI192="Yes"),OFFSET('Water Data'!$I$6,0,10*ROW('Water Data'!I186)),NA())</f>
        <v>#N/A</v>
      </c>
      <c r="U192" s="517" t="e">
        <f ca="1">+IF(AND(ISNUMBER(OFFSET('Water Data'!$I$9,0,10*ROW('Water Data'!I186))),'Data Summary'!CJ192="Yes"),OFFSET('Water Data'!$I$9,0,10*ROW('Water Data'!I186)),NA())</f>
        <v>#N/A</v>
      </c>
      <c r="V192" s="518" t="e">
        <f ca="1">+IF(AND(ISNUMBER(OFFSET('Sanitation Data'!$D$4,0,10*ROW('Sanitation Data'!D186))),'Data Summary'!CK192="Yes"),100-OFFSET('Sanitation Data'!$D$4,0,10*ROW('Sanitation Data'!D186)),NA())</f>
        <v>#N/A</v>
      </c>
      <c r="W192" s="518" t="e">
        <f ca="1">+IF(AND(ISNUMBER(OFFSET('Sanitation Data'!$D$6,0,10*ROW('Sanitation Data'!D186))),'Data Summary'!CL192="Yes"),OFFSET('Sanitation Data'!$D$6,0,10*ROW('Sanitation Data'!D186)),NA())</f>
        <v>#N/A</v>
      </c>
      <c r="X192" s="518" t="e">
        <f ca="1">+IF(AND(ISNUMBER(OFFSET('Sanitation Data'!$D$10,0,10*ROW('Sanitation Data'!D186))),'Data Summary'!CM192="Yes"),OFFSET('Sanitation Data'!$D$10,0,10*ROW('Sanitation Data'!D186)),NA())</f>
        <v>#N/A</v>
      </c>
      <c r="Y192" s="518" t="e">
        <f ca="1">+IF(AND(ISNUMBER(OFFSET('Sanitation Data'!$D$11,0,10*ROW('Sanitation Data'!D186))),'Data Summary'!CN192="Yes"),OFFSET('Sanitation Data'!$D$11,0,10*ROW('Sanitation Data'!D186)),NA())</f>
        <v>#N/A</v>
      </c>
      <c r="Z192" s="518" t="e">
        <f ca="1">+IF(AND(ISNUMBER(OFFSET('Sanitation Data'!$D$12,0,10*ROW('Sanitation Data'!D186))),'Data Summary'!CO192="Yes"),OFFSET('Sanitation Data'!$D$12,0,10*ROW('Sanitation Data'!D186)),NA())</f>
        <v>#N/A</v>
      </c>
      <c r="AA192" s="518" t="e">
        <f ca="1">+IF(AND(ISNUMBER(OFFSET('Sanitation Data'!$E$4,0,10*ROW('Sanitation Data'!E186))),'Data Summary'!CP192="Yes"),100-OFFSET('Sanitation Data'!$E$4,0,10*ROW('Sanitation Data'!E186)),NA())</f>
        <v>#N/A</v>
      </c>
      <c r="AB192" s="518" t="e">
        <f ca="1">+IF(AND(ISNUMBER(OFFSET('Sanitation Data'!$E$6,0,10*ROW('Sanitation Data'!E186))),'Data Summary'!CQ192="Yes"),OFFSET('Sanitation Data'!$E$6,0,10*ROW('Sanitation Data'!E186)),NA())</f>
        <v>#N/A</v>
      </c>
      <c r="AC192" s="518" t="e">
        <f ca="1">+IF(AND(ISNUMBER(OFFSET('Sanitation Data'!$E$10,0,10*ROW('Sanitation Data'!E186))),'Data Summary'!CR192="Yes"),OFFSET('Sanitation Data'!$E$10,0,10*ROW('Sanitation Data'!E186)),NA())</f>
        <v>#N/A</v>
      </c>
      <c r="AD192" s="518" t="e">
        <f ca="1">+IF(AND(ISNUMBER(OFFSET('Sanitation Data'!$E$11,0,10*ROW('Sanitation Data'!E186))),'Data Summary'!CS192="Yes"),OFFSET('Sanitation Data'!$E$11,0,10*ROW('Sanitation Data'!E186)),NA())</f>
        <v>#N/A</v>
      </c>
      <c r="AE192" s="518" t="e">
        <f ca="1">+IF(AND(ISNUMBER(OFFSET('Sanitation Data'!$E$12,0,10*ROW('Sanitation Data'!E186))),'Data Summary'!CT192="Yes"),OFFSET('Sanitation Data'!$E$12,0,10*ROW('Sanitation Data'!E186)),NA())</f>
        <v>#N/A</v>
      </c>
      <c r="AF192" s="518" t="e">
        <f ca="1">+IF(AND(ISNUMBER(OFFSET('Sanitation Data'!$F$4,0,10*ROW('Sanitation Data'!F186))),'Data Summary'!CU192="Yes"),100-OFFSET('Sanitation Data'!$F$4,0,10*ROW('Sanitation Data'!F186)),NA())</f>
        <v>#N/A</v>
      </c>
      <c r="AG192" s="518" t="e">
        <f ca="1">+IF(AND(ISNUMBER(OFFSET('Sanitation Data'!$F$6,0,10*ROW('Sanitation Data'!F186))),'Data Summary'!CV192="Yes"),OFFSET('Sanitation Data'!$F$6,0,10*ROW('Sanitation Data'!F186)),NA())</f>
        <v>#N/A</v>
      </c>
      <c r="AH192" s="518" t="e">
        <f ca="1">+IF(AND(ISNUMBER(OFFSET('Sanitation Data'!$F$10,0,10*ROW('Sanitation Data'!F186))),'Data Summary'!CW192="Yes"),OFFSET('Sanitation Data'!$F$10,0,10*ROW('Sanitation Data'!F186)),NA())</f>
        <v>#N/A</v>
      </c>
      <c r="AI192" s="518" t="e">
        <f ca="1">+IF(AND(ISNUMBER(OFFSET('Sanitation Data'!$F$11,0,10*ROW('Sanitation Data'!F186))),'Data Summary'!CX192="Yes"),OFFSET('Sanitation Data'!$F$11,0,10*ROW('Sanitation Data'!F186)),NA())</f>
        <v>#N/A</v>
      </c>
      <c r="AJ192" s="518" t="e">
        <f ca="1">+IF(AND(ISNUMBER(OFFSET('Sanitation Data'!$F$12,0,10*ROW('Sanitation Data'!F186))),'Data Summary'!CY192="Yes"),OFFSET('Sanitation Data'!$F$12,0,10*ROW('Sanitation Data'!F186)),NA())</f>
        <v>#N/A</v>
      </c>
      <c r="AK192" s="518" t="e">
        <f ca="1">+IF(AND(ISNUMBER(OFFSET('Sanitation Data'!$G$4,0,10*ROW('Sanitation Data'!G186))),'Data Summary'!CZ192="Yes"),100-OFFSET('Sanitation Data'!$G$4,0,10*ROW('Sanitation Data'!G186)),NA())</f>
        <v>#N/A</v>
      </c>
      <c r="AL192" s="518" t="e">
        <f ca="1">+IF(AND(ISNUMBER(OFFSET('Sanitation Data'!$G$6,0,10*ROW('Sanitation Data'!G186))),'Data Summary'!DA192="Yes"),OFFSET('Sanitation Data'!$G$6,0,10*ROW('Sanitation Data'!G186)),NA())</f>
        <v>#N/A</v>
      </c>
      <c r="AM192" s="518" t="e">
        <f ca="1">+IF(AND(ISNUMBER(OFFSET('Sanitation Data'!$G$10,0,10*ROW('Sanitation Data'!G186))),'Data Summary'!DB192="Yes"),OFFSET('Sanitation Data'!$G$10,0,10*ROW('Sanitation Data'!G186)),NA())</f>
        <v>#N/A</v>
      </c>
      <c r="AN192" s="518" t="e">
        <f ca="1">+IF(AND(ISNUMBER(OFFSET('Sanitation Data'!$G$11,0,10*ROW('Sanitation Data'!G186))),'Data Summary'!DC192="Yes"),OFFSET('Sanitation Data'!$G$11,0,10*ROW('Sanitation Data'!G186)),NA())</f>
        <v>#N/A</v>
      </c>
      <c r="AO192" s="518" t="e">
        <f ca="1">+IF(AND(ISNUMBER(OFFSET('Sanitation Data'!$G$12,0,10*ROW('Sanitation Data'!G186))),'Data Summary'!DD192="Yes"),OFFSET('Sanitation Data'!$G$12,0,10*ROW('Sanitation Data'!G186)),NA())</f>
        <v>#N/A</v>
      </c>
      <c r="AP192" s="518" t="e">
        <f ca="1">+IF(AND(ISNUMBER(OFFSET('Sanitation Data'!$H$4,0,10*ROW('Sanitation Data'!H186))),'Data Summary'!DE192="Yes"),100-OFFSET('Sanitation Data'!$H$4,0,10*ROW('Sanitation Data'!H186)),NA())</f>
        <v>#N/A</v>
      </c>
      <c r="AQ192" s="518" t="e">
        <f ca="1">+IF(AND(ISNUMBER(OFFSET('Sanitation Data'!$H$6,0,10*ROW('Sanitation Data'!H186))),'Data Summary'!DF192="Yes"),OFFSET('Sanitation Data'!$H$6,0,10*ROW('Sanitation Data'!H186)),NA())</f>
        <v>#N/A</v>
      </c>
      <c r="AR192" s="518" t="e">
        <f ca="1">+IF(AND(ISNUMBER(OFFSET('Sanitation Data'!$H$10,0,10*ROW('Sanitation Data'!H186))),'Data Summary'!DG192="Yes"),OFFSET('Sanitation Data'!$H$10,0,10*ROW('Sanitation Data'!H186)),NA())</f>
        <v>#N/A</v>
      </c>
      <c r="AS192" s="518" t="e">
        <f ca="1">+IF(AND(ISNUMBER(OFFSET('Sanitation Data'!$H$11,0,10*ROW('Sanitation Data'!H186))),'Data Summary'!DH192="Yes"),OFFSET('Sanitation Data'!$H$11,0,10*ROW('Sanitation Data'!H186)),NA())</f>
        <v>#N/A</v>
      </c>
      <c r="AT192" s="518" t="e">
        <f ca="1">+IF(AND(ISNUMBER(OFFSET('Sanitation Data'!$H$12,0,10*ROW('Sanitation Data'!H186))),'Data Summary'!DI192="Yes"),OFFSET('Sanitation Data'!$H$12,0,10*ROW('Sanitation Data'!H186)),NA())</f>
        <v>#N/A</v>
      </c>
      <c r="AU192" s="518" t="e">
        <f ca="1">+IF(AND(ISNUMBER(OFFSET('Sanitation Data'!$I$4,0,10*ROW('Sanitation Data'!I186))),'Data Summary'!DJ192="Yes"),100-OFFSET('Sanitation Data'!$I$4,0,10*ROW('Sanitation Data'!I186)),NA())</f>
        <v>#N/A</v>
      </c>
      <c r="AV192" s="518" t="e">
        <f ca="1">+IF(AND(ISNUMBER(OFFSET('Sanitation Data'!$I$6,0,10*ROW('Sanitation Data'!I186))),'Data Summary'!DK192="Yes"),OFFSET('Sanitation Data'!$I$6,0,10*ROW('Sanitation Data'!I186)),NA())</f>
        <v>#N/A</v>
      </c>
      <c r="AW192" s="518" t="e">
        <f ca="1">+IF(AND(ISNUMBER(OFFSET('Sanitation Data'!$I$10,0,10*ROW('Sanitation Data'!I186))),'Data Summary'!DL192="Yes"),OFFSET('Sanitation Data'!$I$10,0,10*ROW('Sanitation Data'!I186)),NA())</f>
        <v>#N/A</v>
      </c>
      <c r="AX192" s="518" t="e">
        <f ca="1">+IF(AND(ISNUMBER(OFFSET('Sanitation Data'!$I$11,0,10*ROW('Sanitation Data'!I186))),'Data Summary'!DM192="Yes"),OFFSET('Sanitation Data'!$I$11,0,10*ROW('Sanitation Data'!I186)),NA())</f>
        <v>#N/A</v>
      </c>
      <c r="AY192" s="518" t="e">
        <f ca="1">+IF(AND(ISNUMBER(OFFSET('Sanitation Data'!$I$12,0,10*ROW('Sanitation Data'!I186))),'Data Summary'!DN192="Yes"),OFFSET('Sanitation Data'!$I$12,0,10*ROW('Sanitation Data'!I186)),NA())</f>
        <v>#N/A</v>
      </c>
      <c r="AZ192" s="519" t="e">
        <f ca="1">+IF(AND(ISNUMBER(OFFSET('Hygiene Data'!$D$5,0,10*ROW('Hygiene Data'!D186))),'Data Summary'!DO192="Yes"),OFFSET('Hygiene Data'!$D$5,0,10*ROW('Hygiene Data'!D186)),NA())</f>
        <v>#N/A</v>
      </c>
      <c r="BA192" s="519" t="e">
        <f ca="1">+IF(AND(ISNUMBER(OFFSET('Hygiene Data'!$D$7,0,10*ROW('Hygiene Data'!D186))),'Data Summary'!DP192="Yes"),OFFSET('Hygiene Data'!$D$7,0,10*ROW('Hygiene Data'!D186)),NA())</f>
        <v>#N/A</v>
      </c>
      <c r="BB192" s="519" t="e">
        <f ca="1">+IF(AND(ISNUMBER(OFFSET('Hygiene Data'!$D$9,0,10*ROW('Hygiene Data'!D186))),'Data Summary'!DQ192="Yes"),OFFSET('Hygiene Data'!$D$9,0,10*ROW('Hygiene Data'!D186)),NA())</f>
        <v>#N/A</v>
      </c>
      <c r="BC192" s="519" t="e">
        <f ca="1">+IF(AND(ISNUMBER(OFFSET('Hygiene Data'!$E$5,0,10*ROW('Hygiene Data'!E186))),'Data Summary'!DR192="Yes"),OFFSET('Hygiene Data'!$E$5,0,10*ROW('Hygiene Data'!E186)),NA())</f>
        <v>#N/A</v>
      </c>
      <c r="BD192" s="519" t="e">
        <f ca="1">+IF(AND(ISNUMBER(OFFSET('Hygiene Data'!$E$7,0,10*ROW('Hygiene Data'!E186))),'Data Summary'!DS192="Yes"),OFFSET('Hygiene Data'!$E$7,0,10*ROW('Hygiene Data'!E186)),NA())</f>
        <v>#N/A</v>
      </c>
      <c r="BE192" s="519" t="e">
        <f ca="1">+IF(AND(ISNUMBER(OFFSET('Hygiene Data'!$E$9,0,10*ROW('Hygiene Data'!E186))),'Data Summary'!DT192="Yes"),OFFSET('Hygiene Data'!$E$9,0,10*ROW('Hygiene Data'!E186)),NA())</f>
        <v>#N/A</v>
      </c>
      <c r="BF192" s="519" t="e">
        <f ca="1">+IF(AND(ISNUMBER(OFFSET('Hygiene Data'!$F$5,0,10*ROW('Hygiene Data'!F186))),'Data Summary'!DU192="Yes"),OFFSET('Hygiene Data'!$F$5,0,10*ROW('Hygiene Data'!F186)),NA())</f>
        <v>#N/A</v>
      </c>
      <c r="BG192" s="519" t="e">
        <f ca="1">+IF(AND(ISNUMBER(OFFSET('Hygiene Data'!$F$7,0,10*ROW('Hygiene Data'!F186))),'Data Summary'!DV192="Yes"),OFFSET('Hygiene Data'!$F$7,0,10*ROW('Hygiene Data'!F186)),NA())</f>
        <v>#N/A</v>
      </c>
      <c r="BH192" s="519" t="e">
        <f ca="1">+IF(AND(ISNUMBER(OFFSET('Hygiene Data'!$F$9,0,10*ROW('Hygiene Data'!F186))),'Data Summary'!DW192="Yes"),OFFSET('Hygiene Data'!$F$9,0,10*ROW('Hygiene Data'!F186)),NA())</f>
        <v>#N/A</v>
      </c>
      <c r="BI192" s="519" t="e">
        <f ca="1">+IF(AND(ISNUMBER(OFFSET('Hygiene Data'!$G$5,0,10*ROW('Hygiene Data'!G186))),'Data Summary'!DX192="Yes"),OFFSET('Hygiene Data'!$G$5,0,10*ROW('Hygiene Data'!G186)),NA())</f>
        <v>#N/A</v>
      </c>
      <c r="BJ192" s="519" t="e">
        <f ca="1">+IF(AND(ISNUMBER(OFFSET('Hygiene Data'!$G$7,0,10*ROW('Hygiene Data'!G186))),'Data Summary'!DY192="Yes"),OFFSET('Hygiene Data'!$G$7,0,10*ROW('Hygiene Data'!G186)),NA())</f>
        <v>#N/A</v>
      </c>
      <c r="BK192" s="519" t="e">
        <f ca="1">+IF(AND(ISNUMBER(OFFSET('Hygiene Data'!$G$9,0,10*ROW('Hygiene Data'!G186))),'Data Summary'!DZ192="Yes"),OFFSET('Hygiene Data'!$G$9,0,10*ROW('Hygiene Data'!G186)),NA())</f>
        <v>#N/A</v>
      </c>
      <c r="BL192" s="519" t="e">
        <f ca="1">+IF(AND(ISNUMBER(OFFSET('Hygiene Data'!$H$5,0,10*ROW('Hygiene Data'!H186))),'Data Summary'!EA192="Yes"),OFFSET('Hygiene Data'!$H$5,0,10*ROW('Hygiene Data'!H186)),NA())</f>
        <v>#N/A</v>
      </c>
      <c r="BM192" s="519" t="e">
        <f ca="1">+IF(AND(ISNUMBER(OFFSET('Hygiene Data'!$H$7,0,10*ROW('Hygiene Data'!H186))),'Data Summary'!EB192="Yes"),OFFSET('Hygiene Data'!$H$7,0,10*ROW('Hygiene Data'!H186)),NA())</f>
        <v>#N/A</v>
      </c>
      <c r="BN192" s="519" t="e">
        <f ca="1">+IF(AND(ISNUMBER(OFFSET('Hygiene Data'!$H$9,0,10*ROW('Hygiene Data'!H186))),'Data Summary'!EC192="Yes"),OFFSET('Hygiene Data'!$H$9,0,10*ROW('Hygiene Data'!H186)),NA())</f>
        <v>#N/A</v>
      </c>
      <c r="BO192" s="519" t="e">
        <f ca="1">+IF(AND(ISNUMBER(OFFSET('Hygiene Data'!$I$5,0,10*ROW('Hygiene Data'!I186))),'Data Summary'!ED192="Yes"),OFFSET('Hygiene Data'!$I$5,0,10*ROW('Hygiene Data'!I186)),NA())</f>
        <v>#N/A</v>
      </c>
      <c r="BP192" s="519" t="e">
        <f ca="1">+IF(AND(ISNUMBER(OFFSET('Hygiene Data'!$I$7,0,10*ROW('Hygiene Data'!I186))),'Data Summary'!EE192="Yes"),OFFSET('Hygiene Data'!$I$7,0,10*ROW('Hygiene Data'!I186)),NA())</f>
        <v>#N/A</v>
      </c>
      <c r="BQ192" s="519" t="e">
        <f ca="1">+IF(AND(ISNUMBER(OFFSET('Hygiene Data'!$I$9,0,10*ROW('Hygiene Data'!I186))),'Data Summary'!EF192="Yes"),OFFSET('Hygiene Data'!$I$9,0,10*ROW('Hygiene Data'!I186)),NA())</f>
        <v>#N/A</v>
      </c>
    </row>
    <row r="193" spans="1:69" x14ac:dyDescent="0.25">
      <c r="A193" s="515" t="e">
        <f ca="1">+RIGHT('Data Summary'!A193,LEN('Data Summary'!A193)-9)</f>
        <v>#VALUE!</v>
      </c>
      <c r="B193" s="489" t="str">
        <f ca="1">+IF(ISTEXT('Data Summary'!B193),'Data Summary'!B193,"")</f>
        <v/>
      </c>
      <c r="C193" s="516" t="e">
        <f ca="1">+VALUE('Data Summary'!C193)</f>
        <v>#VALUE!</v>
      </c>
      <c r="D193" s="517" t="e">
        <f ca="1">+IF(AND(ISNUMBER(OFFSET('Water Data'!$D$4,0,10*ROW('Water Data'!D187))),'Data Summary'!BS193="Yes"),100-OFFSET('Water Data'!$D$4,0,10*ROW('Water Data'!D187)),NA())</f>
        <v>#N/A</v>
      </c>
      <c r="E193" s="517" t="e">
        <f ca="1">+IF(AND(ISNUMBER(OFFSET('Water Data'!$D$6,0,10*ROW('Water Data'!D187))),'Data Summary'!BT193="Yes"),OFFSET('Water Data'!$D$6,0,10*ROW('Water Data'!D187)),NA())</f>
        <v>#N/A</v>
      </c>
      <c r="F193" s="517" t="e">
        <f ca="1">+IF(AND(ISNUMBER(OFFSET('Water Data'!$D$9,0,10*ROW('Water Data'!D187))),'Data Summary'!BU193="Yes"),OFFSET('Water Data'!$D$9,0,10*ROW('Water Data'!D187)),NA())</f>
        <v>#N/A</v>
      </c>
      <c r="G193" s="517" t="e">
        <f ca="1">+IF(AND(ISNUMBER(OFFSET('Water Data'!$E$4,0,10*ROW('Water Data'!E187))),'Data Summary'!BV193="Yes"),100-OFFSET('Water Data'!$E$4,0,10*ROW('Water Data'!E187)),NA())</f>
        <v>#N/A</v>
      </c>
      <c r="H193" s="517" t="e">
        <f ca="1">+IF(AND(ISNUMBER(OFFSET('Water Data'!$E$6,0,10*ROW('Water Data'!E187))),'Data Summary'!BW193="Yes"),OFFSET('Water Data'!$E$6,0,10*ROW('Water Data'!E187)),NA())</f>
        <v>#N/A</v>
      </c>
      <c r="I193" s="517" t="e">
        <f ca="1">+IF(AND(ISNUMBER(OFFSET('Water Data'!$E$9,0,10*ROW('Water Data'!E187))),'Data Summary'!BX193="Yes"),OFFSET('Water Data'!$E$9,0,10*ROW('Water Data'!E187)),NA())</f>
        <v>#N/A</v>
      </c>
      <c r="J193" s="517" t="e">
        <f ca="1">+IF(AND(ISNUMBER(OFFSET('Water Data'!$F$4,0,10*ROW('Water Data'!F187))),'Data Summary'!BY193="Yes"),100-OFFSET('Water Data'!$F$4,0,10*ROW('Water Data'!F187)),NA())</f>
        <v>#N/A</v>
      </c>
      <c r="K193" s="517" t="e">
        <f ca="1">+IF(AND(ISNUMBER(OFFSET('Water Data'!$F$6,0,10*ROW('Water Data'!F187))),'Data Summary'!BZ193="Yes"),OFFSET('Water Data'!$F$6,0,10*ROW('Water Data'!F187)),NA())</f>
        <v>#N/A</v>
      </c>
      <c r="L193" s="517" t="e">
        <f ca="1">+IF(AND(ISNUMBER(OFFSET('Water Data'!$F$9,0,10*ROW('Water Data'!F187))),'Data Summary'!CA193="Yes"),OFFSET('Water Data'!$F$9,0,10*ROW('Water Data'!F187)),NA())</f>
        <v>#N/A</v>
      </c>
      <c r="M193" s="517" t="e">
        <f ca="1">+IF(AND(ISNUMBER(OFFSET('Water Data'!$G$4,0,10*ROW('Water Data'!G187))),'Data Summary'!CB193="Yes"),100-OFFSET('Water Data'!$G$4,0,10*ROW('Water Data'!G187)),NA())</f>
        <v>#N/A</v>
      </c>
      <c r="N193" s="517" t="e">
        <f ca="1">+IF(AND(ISNUMBER(OFFSET('Water Data'!$G$6,0,10*ROW('Water Data'!G187))),'Data Summary'!CC193="Yes"),OFFSET('Water Data'!$G$6,0,10*ROW('Water Data'!G187)),NA())</f>
        <v>#N/A</v>
      </c>
      <c r="O193" s="517" t="e">
        <f ca="1">+IF(AND(ISNUMBER(OFFSET('Water Data'!$G$9,0,10*ROW('Water Data'!G187))),'Data Summary'!CD193="Yes"),OFFSET('Water Data'!$G$9,0,10*ROW('Water Data'!G187)),NA())</f>
        <v>#N/A</v>
      </c>
      <c r="P193" s="517" t="e">
        <f ca="1">+IF(AND(ISNUMBER(OFFSET('Water Data'!$H$4,0,10*ROW('Water Data'!H187))),'Data Summary'!CE193="Yes"),100-OFFSET('Water Data'!$H$4,0,10*ROW('Water Data'!H187)),NA())</f>
        <v>#N/A</v>
      </c>
      <c r="Q193" s="517" t="e">
        <f ca="1">+IF(AND(ISNUMBER(OFFSET('Water Data'!$H$6,0,10*ROW('Water Data'!H187))),'Data Summary'!CF193="Yes"),OFFSET('Water Data'!$H$6,0,10*ROW('Water Data'!H187)),NA())</f>
        <v>#N/A</v>
      </c>
      <c r="R193" s="517" t="e">
        <f ca="1">+IF(AND(ISNUMBER(OFFSET('Water Data'!$H$9,0,10*ROW('Water Data'!H187))),'Data Summary'!CG193="Yes"),OFFSET('Water Data'!$H$9,0,10*ROW('Water Data'!H187)),NA())</f>
        <v>#N/A</v>
      </c>
      <c r="S193" s="517" t="e">
        <f ca="1">+IF(AND(ISNUMBER(OFFSET('Water Data'!$I$4,0,10*ROW('Water Data'!I187))),'Data Summary'!CH193="Yes"),100-OFFSET('Water Data'!$I$4,0,10*ROW('Water Data'!I187)),NA())</f>
        <v>#N/A</v>
      </c>
      <c r="T193" s="517" t="e">
        <f ca="1">+IF(AND(ISNUMBER(OFFSET('Water Data'!$I$6,0,10*ROW('Water Data'!I187))),'Data Summary'!CI193="Yes"),OFFSET('Water Data'!$I$6,0,10*ROW('Water Data'!I187)),NA())</f>
        <v>#N/A</v>
      </c>
      <c r="U193" s="517" t="e">
        <f ca="1">+IF(AND(ISNUMBER(OFFSET('Water Data'!$I$9,0,10*ROW('Water Data'!I187))),'Data Summary'!CJ193="Yes"),OFFSET('Water Data'!$I$9,0,10*ROW('Water Data'!I187)),NA())</f>
        <v>#N/A</v>
      </c>
      <c r="V193" s="518" t="e">
        <f ca="1">+IF(AND(ISNUMBER(OFFSET('Sanitation Data'!$D$4,0,10*ROW('Sanitation Data'!D187))),'Data Summary'!CK193="Yes"),100-OFFSET('Sanitation Data'!$D$4,0,10*ROW('Sanitation Data'!D187)),NA())</f>
        <v>#N/A</v>
      </c>
      <c r="W193" s="518" t="e">
        <f ca="1">+IF(AND(ISNUMBER(OFFSET('Sanitation Data'!$D$6,0,10*ROW('Sanitation Data'!D187))),'Data Summary'!CL193="Yes"),OFFSET('Sanitation Data'!$D$6,0,10*ROW('Sanitation Data'!D187)),NA())</f>
        <v>#N/A</v>
      </c>
      <c r="X193" s="518" t="e">
        <f ca="1">+IF(AND(ISNUMBER(OFFSET('Sanitation Data'!$D$10,0,10*ROW('Sanitation Data'!D187))),'Data Summary'!CM193="Yes"),OFFSET('Sanitation Data'!$D$10,0,10*ROW('Sanitation Data'!D187)),NA())</f>
        <v>#N/A</v>
      </c>
      <c r="Y193" s="518" t="e">
        <f ca="1">+IF(AND(ISNUMBER(OFFSET('Sanitation Data'!$D$11,0,10*ROW('Sanitation Data'!D187))),'Data Summary'!CN193="Yes"),OFFSET('Sanitation Data'!$D$11,0,10*ROW('Sanitation Data'!D187)),NA())</f>
        <v>#N/A</v>
      </c>
      <c r="Z193" s="518" t="e">
        <f ca="1">+IF(AND(ISNUMBER(OFFSET('Sanitation Data'!$D$12,0,10*ROW('Sanitation Data'!D187))),'Data Summary'!CO193="Yes"),OFFSET('Sanitation Data'!$D$12,0,10*ROW('Sanitation Data'!D187)),NA())</f>
        <v>#N/A</v>
      </c>
      <c r="AA193" s="518" t="e">
        <f ca="1">+IF(AND(ISNUMBER(OFFSET('Sanitation Data'!$E$4,0,10*ROW('Sanitation Data'!E187))),'Data Summary'!CP193="Yes"),100-OFFSET('Sanitation Data'!$E$4,0,10*ROW('Sanitation Data'!E187)),NA())</f>
        <v>#N/A</v>
      </c>
      <c r="AB193" s="518" t="e">
        <f ca="1">+IF(AND(ISNUMBER(OFFSET('Sanitation Data'!$E$6,0,10*ROW('Sanitation Data'!E187))),'Data Summary'!CQ193="Yes"),OFFSET('Sanitation Data'!$E$6,0,10*ROW('Sanitation Data'!E187)),NA())</f>
        <v>#N/A</v>
      </c>
      <c r="AC193" s="518" t="e">
        <f ca="1">+IF(AND(ISNUMBER(OFFSET('Sanitation Data'!$E$10,0,10*ROW('Sanitation Data'!E187))),'Data Summary'!CR193="Yes"),OFFSET('Sanitation Data'!$E$10,0,10*ROW('Sanitation Data'!E187)),NA())</f>
        <v>#N/A</v>
      </c>
      <c r="AD193" s="518" t="e">
        <f ca="1">+IF(AND(ISNUMBER(OFFSET('Sanitation Data'!$E$11,0,10*ROW('Sanitation Data'!E187))),'Data Summary'!CS193="Yes"),OFFSET('Sanitation Data'!$E$11,0,10*ROW('Sanitation Data'!E187)),NA())</f>
        <v>#N/A</v>
      </c>
      <c r="AE193" s="518" t="e">
        <f ca="1">+IF(AND(ISNUMBER(OFFSET('Sanitation Data'!$E$12,0,10*ROW('Sanitation Data'!E187))),'Data Summary'!CT193="Yes"),OFFSET('Sanitation Data'!$E$12,0,10*ROW('Sanitation Data'!E187)),NA())</f>
        <v>#N/A</v>
      </c>
      <c r="AF193" s="518" t="e">
        <f ca="1">+IF(AND(ISNUMBER(OFFSET('Sanitation Data'!$F$4,0,10*ROW('Sanitation Data'!F187))),'Data Summary'!CU193="Yes"),100-OFFSET('Sanitation Data'!$F$4,0,10*ROW('Sanitation Data'!F187)),NA())</f>
        <v>#N/A</v>
      </c>
      <c r="AG193" s="518" t="e">
        <f ca="1">+IF(AND(ISNUMBER(OFFSET('Sanitation Data'!$F$6,0,10*ROW('Sanitation Data'!F187))),'Data Summary'!CV193="Yes"),OFFSET('Sanitation Data'!$F$6,0,10*ROW('Sanitation Data'!F187)),NA())</f>
        <v>#N/A</v>
      </c>
      <c r="AH193" s="518" t="e">
        <f ca="1">+IF(AND(ISNUMBER(OFFSET('Sanitation Data'!$F$10,0,10*ROW('Sanitation Data'!F187))),'Data Summary'!CW193="Yes"),OFFSET('Sanitation Data'!$F$10,0,10*ROW('Sanitation Data'!F187)),NA())</f>
        <v>#N/A</v>
      </c>
      <c r="AI193" s="518" t="e">
        <f ca="1">+IF(AND(ISNUMBER(OFFSET('Sanitation Data'!$F$11,0,10*ROW('Sanitation Data'!F187))),'Data Summary'!CX193="Yes"),OFFSET('Sanitation Data'!$F$11,0,10*ROW('Sanitation Data'!F187)),NA())</f>
        <v>#N/A</v>
      </c>
      <c r="AJ193" s="518" t="e">
        <f ca="1">+IF(AND(ISNUMBER(OFFSET('Sanitation Data'!$F$12,0,10*ROW('Sanitation Data'!F187))),'Data Summary'!CY193="Yes"),OFFSET('Sanitation Data'!$F$12,0,10*ROW('Sanitation Data'!F187)),NA())</f>
        <v>#N/A</v>
      </c>
      <c r="AK193" s="518" t="e">
        <f ca="1">+IF(AND(ISNUMBER(OFFSET('Sanitation Data'!$G$4,0,10*ROW('Sanitation Data'!G187))),'Data Summary'!CZ193="Yes"),100-OFFSET('Sanitation Data'!$G$4,0,10*ROW('Sanitation Data'!G187)),NA())</f>
        <v>#N/A</v>
      </c>
      <c r="AL193" s="518" t="e">
        <f ca="1">+IF(AND(ISNUMBER(OFFSET('Sanitation Data'!$G$6,0,10*ROW('Sanitation Data'!G187))),'Data Summary'!DA193="Yes"),OFFSET('Sanitation Data'!$G$6,0,10*ROW('Sanitation Data'!G187)),NA())</f>
        <v>#N/A</v>
      </c>
      <c r="AM193" s="518" t="e">
        <f ca="1">+IF(AND(ISNUMBER(OFFSET('Sanitation Data'!$G$10,0,10*ROW('Sanitation Data'!G187))),'Data Summary'!DB193="Yes"),OFFSET('Sanitation Data'!$G$10,0,10*ROW('Sanitation Data'!G187)),NA())</f>
        <v>#N/A</v>
      </c>
      <c r="AN193" s="518" t="e">
        <f ca="1">+IF(AND(ISNUMBER(OFFSET('Sanitation Data'!$G$11,0,10*ROW('Sanitation Data'!G187))),'Data Summary'!DC193="Yes"),OFFSET('Sanitation Data'!$G$11,0,10*ROW('Sanitation Data'!G187)),NA())</f>
        <v>#N/A</v>
      </c>
      <c r="AO193" s="518" t="e">
        <f ca="1">+IF(AND(ISNUMBER(OFFSET('Sanitation Data'!$G$12,0,10*ROW('Sanitation Data'!G187))),'Data Summary'!DD193="Yes"),OFFSET('Sanitation Data'!$G$12,0,10*ROW('Sanitation Data'!G187)),NA())</f>
        <v>#N/A</v>
      </c>
      <c r="AP193" s="518" t="e">
        <f ca="1">+IF(AND(ISNUMBER(OFFSET('Sanitation Data'!$H$4,0,10*ROW('Sanitation Data'!H187))),'Data Summary'!DE193="Yes"),100-OFFSET('Sanitation Data'!$H$4,0,10*ROW('Sanitation Data'!H187)),NA())</f>
        <v>#N/A</v>
      </c>
      <c r="AQ193" s="518" t="e">
        <f ca="1">+IF(AND(ISNUMBER(OFFSET('Sanitation Data'!$H$6,0,10*ROW('Sanitation Data'!H187))),'Data Summary'!DF193="Yes"),OFFSET('Sanitation Data'!$H$6,0,10*ROW('Sanitation Data'!H187)),NA())</f>
        <v>#N/A</v>
      </c>
      <c r="AR193" s="518" t="e">
        <f ca="1">+IF(AND(ISNUMBER(OFFSET('Sanitation Data'!$H$10,0,10*ROW('Sanitation Data'!H187))),'Data Summary'!DG193="Yes"),OFFSET('Sanitation Data'!$H$10,0,10*ROW('Sanitation Data'!H187)),NA())</f>
        <v>#N/A</v>
      </c>
      <c r="AS193" s="518" t="e">
        <f ca="1">+IF(AND(ISNUMBER(OFFSET('Sanitation Data'!$H$11,0,10*ROW('Sanitation Data'!H187))),'Data Summary'!DH193="Yes"),OFFSET('Sanitation Data'!$H$11,0,10*ROW('Sanitation Data'!H187)),NA())</f>
        <v>#N/A</v>
      </c>
      <c r="AT193" s="518" t="e">
        <f ca="1">+IF(AND(ISNUMBER(OFFSET('Sanitation Data'!$H$12,0,10*ROW('Sanitation Data'!H187))),'Data Summary'!DI193="Yes"),OFFSET('Sanitation Data'!$H$12,0,10*ROW('Sanitation Data'!H187)),NA())</f>
        <v>#N/A</v>
      </c>
      <c r="AU193" s="518" t="e">
        <f ca="1">+IF(AND(ISNUMBER(OFFSET('Sanitation Data'!$I$4,0,10*ROW('Sanitation Data'!I187))),'Data Summary'!DJ193="Yes"),100-OFFSET('Sanitation Data'!$I$4,0,10*ROW('Sanitation Data'!I187)),NA())</f>
        <v>#N/A</v>
      </c>
      <c r="AV193" s="518" t="e">
        <f ca="1">+IF(AND(ISNUMBER(OFFSET('Sanitation Data'!$I$6,0,10*ROW('Sanitation Data'!I187))),'Data Summary'!DK193="Yes"),OFFSET('Sanitation Data'!$I$6,0,10*ROW('Sanitation Data'!I187)),NA())</f>
        <v>#N/A</v>
      </c>
      <c r="AW193" s="518" t="e">
        <f ca="1">+IF(AND(ISNUMBER(OFFSET('Sanitation Data'!$I$10,0,10*ROW('Sanitation Data'!I187))),'Data Summary'!DL193="Yes"),OFFSET('Sanitation Data'!$I$10,0,10*ROW('Sanitation Data'!I187)),NA())</f>
        <v>#N/A</v>
      </c>
      <c r="AX193" s="518" t="e">
        <f ca="1">+IF(AND(ISNUMBER(OFFSET('Sanitation Data'!$I$11,0,10*ROW('Sanitation Data'!I187))),'Data Summary'!DM193="Yes"),OFFSET('Sanitation Data'!$I$11,0,10*ROW('Sanitation Data'!I187)),NA())</f>
        <v>#N/A</v>
      </c>
      <c r="AY193" s="518" t="e">
        <f ca="1">+IF(AND(ISNUMBER(OFFSET('Sanitation Data'!$I$12,0,10*ROW('Sanitation Data'!I187))),'Data Summary'!DN193="Yes"),OFFSET('Sanitation Data'!$I$12,0,10*ROW('Sanitation Data'!I187)),NA())</f>
        <v>#N/A</v>
      </c>
      <c r="AZ193" s="519" t="e">
        <f ca="1">+IF(AND(ISNUMBER(OFFSET('Hygiene Data'!$D$5,0,10*ROW('Hygiene Data'!D187))),'Data Summary'!DO193="Yes"),OFFSET('Hygiene Data'!$D$5,0,10*ROW('Hygiene Data'!D187)),NA())</f>
        <v>#N/A</v>
      </c>
      <c r="BA193" s="519" t="e">
        <f ca="1">+IF(AND(ISNUMBER(OFFSET('Hygiene Data'!$D$7,0,10*ROW('Hygiene Data'!D187))),'Data Summary'!DP193="Yes"),OFFSET('Hygiene Data'!$D$7,0,10*ROW('Hygiene Data'!D187)),NA())</f>
        <v>#N/A</v>
      </c>
      <c r="BB193" s="519" t="e">
        <f ca="1">+IF(AND(ISNUMBER(OFFSET('Hygiene Data'!$D$9,0,10*ROW('Hygiene Data'!D187))),'Data Summary'!DQ193="Yes"),OFFSET('Hygiene Data'!$D$9,0,10*ROW('Hygiene Data'!D187)),NA())</f>
        <v>#N/A</v>
      </c>
      <c r="BC193" s="519" t="e">
        <f ca="1">+IF(AND(ISNUMBER(OFFSET('Hygiene Data'!$E$5,0,10*ROW('Hygiene Data'!E187))),'Data Summary'!DR193="Yes"),OFFSET('Hygiene Data'!$E$5,0,10*ROW('Hygiene Data'!E187)),NA())</f>
        <v>#N/A</v>
      </c>
      <c r="BD193" s="519" t="e">
        <f ca="1">+IF(AND(ISNUMBER(OFFSET('Hygiene Data'!$E$7,0,10*ROW('Hygiene Data'!E187))),'Data Summary'!DS193="Yes"),OFFSET('Hygiene Data'!$E$7,0,10*ROW('Hygiene Data'!E187)),NA())</f>
        <v>#N/A</v>
      </c>
      <c r="BE193" s="519" t="e">
        <f ca="1">+IF(AND(ISNUMBER(OFFSET('Hygiene Data'!$E$9,0,10*ROW('Hygiene Data'!E187))),'Data Summary'!DT193="Yes"),OFFSET('Hygiene Data'!$E$9,0,10*ROW('Hygiene Data'!E187)),NA())</f>
        <v>#N/A</v>
      </c>
      <c r="BF193" s="519" t="e">
        <f ca="1">+IF(AND(ISNUMBER(OFFSET('Hygiene Data'!$F$5,0,10*ROW('Hygiene Data'!F187))),'Data Summary'!DU193="Yes"),OFFSET('Hygiene Data'!$F$5,0,10*ROW('Hygiene Data'!F187)),NA())</f>
        <v>#N/A</v>
      </c>
      <c r="BG193" s="519" t="e">
        <f ca="1">+IF(AND(ISNUMBER(OFFSET('Hygiene Data'!$F$7,0,10*ROW('Hygiene Data'!F187))),'Data Summary'!DV193="Yes"),OFFSET('Hygiene Data'!$F$7,0,10*ROW('Hygiene Data'!F187)),NA())</f>
        <v>#N/A</v>
      </c>
      <c r="BH193" s="519" t="e">
        <f ca="1">+IF(AND(ISNUMBER(OFFSET('Hygiene Data'!$F$9,0,10*ROW('Hygiene Data'!F187))),'Data Summary'!DW193="Yes"),OFFSET('Hygiene Data'!$F$9,0,10*ROW('Hygiene Data'!F187)),NA())</f>
        <v>#N/A</v>
      </c>
      <c r="BI193" s="519" t="e">
        <f ca="1">+IF(AND(ISNUMBER(OFFSET('Hygiene Data'!$G$5,0,10*ROW('Hygiene Data'!G187))),'Data Summary'!DX193="Yes"),OFFSET('Hygiene Data'!$G$5,0,10*ROW('Hygiene Data'!G187)),NA())</f>
        <v>#N/A</v>
      </c>
      <c r="BJ193" s="519" t="e">
        <f ca="1">+IF(AND(ISNUMBER(OFFSET('Hygiene Data'!$G$7,0,10*ROW('Hygiene Data'!G187))),'Data Summary'!DY193="Yes"),OFFSET('Hygiene Data'!$G$7,0,10*ROW('Hygiene Data'!G187)),NA())</f>
        <v>#N/A</v>
      </c>
      <c r="BK193" s="519" t="e">
        <f ca="1">+IF(AND(ISNUMBER(OFFSET('Hygiene Data'!$G$9,0,10*ROW('Hygiene Data'!G187))),'Data Summary'!DZ193="Yes"),OFFSET('Hygiene Data'!$G$9,0,10*ROW('Hygiene Data'!G187)),NA())</f>
        <v>#N/A</v>
      </c>
      <c r="BL193" s="519" t="e">
        <f ca="1">+IF(AND(ISNUMBER(OFFSET('Hygiene Data'!$H$5,0,10*ROW('Hygiene Data'!H187))),'Data Summary'!EA193="Yes"),OFFSET('Hygiene Data'!$H$5,0,10*ROW('Hygiene Data'!H187)),NA())</f>
        <v>#N/A</v>
      </c>
      <c r="BM193" s="519" t="e">
        <f ca="1">+IF(AND(ISNUMBER(OFFSET('Hygiene Data'!$H$7,0,10*ROW('Hygiene Data'!H187))),'Data Summary'!EB193="Yes"),OFFSET('Hygiene Data'!$H$7,0,10*ROW('Hygiene Data'!H187)),NA())</f>
        <v>#N/A</v>
      </c>
      <c r="BN193" s="519" t="e">
        <f ca="1">+IF(AND(ISNUMBER(OFFSET('Hygiene Data'!$H$9,0,10*ROW('Hygiene Data'!H187))),'Data Summary'!EC193="Yes"),OFFSET('Hygiene Data'!$H$9,0,10*ROW('Hygiene Data'!H187)),NA())</f>
        <v>#N/A</v>
      </c>
      <c r="BO193" s="519" t="e">
        <f ca="1">+IF(AND(ISNUMBER(OFFSET('Hygiene Data'!$I$5,0,10*ROW('Hygiene Data'!I187))),'Data Summary'!ED193="Yes"),OFFSET('Hygiene Data'!$I$5,0,10*ROW('Hygiene Data'!I187)),NA())</f>
        <v>#N/A</v>
      </c>
      <c r="BP193" s="519" t="e">
        <f ca="1">+IF(AND(ISNUMBER(OFFSET('Hygiene Data'!$I$7,0,10*ROW('Hygiene Data'!I187))),'Data Summary'!EE193="Yes"),OFFSET('Hygiene Data'!$I$7,0,10*ROW('Hygiene Data'!I187)),NA())</f>
        <v>#N/A</v>
      </c>
      <c r="BQ193" s="519" t="e">
        <f ca="1">+IF(AND(ISNUMBER(OFFSET('Hygiene Data'!$I$9,0,10*ROW('Hygiene Data'!I187))),'Data Summary'!EF193="Yes"),OFFSET('Hygiene Data'!$I$9,0,10*ROW('Hygiene Data'!I187)),NA())</f>
        <v>#N/A</v>
      </c>
    </row>
    <row r="194" spans="1:69" x14ac:dyDescent="0.25">
      <c r="A194" s="515" t="e">
        <f ca="1">+RIGHT('Data Summary'!A194,LEN('Data Summary'!A194)-9)</f>
        <v>#VALUE!</v>
      </c>
      <c r="B194" s="489" t="str">
        <f ca="1">+IF(ISTEXT('Data Summary'!B194),'Data Summary'!B194,"")</f>
        <v/>
      </c>
      <c r="C194" s="516" t="e">
        <f ca="1">+VALUE('Data Summary'!C194)</f>
        <v>#VALUE!</v>
      </c>
      <c r="D194" s="517" t="e">
        <f ca="1">+IF(AND(ISNUMBER(OFFSET('Water Data'!$D$4,0,10*ROW('Water Data'!D188))),'Data Summary'!BS194="Yes"),100-OFFSET('Water Data'!$D$4,0,10*ROW('Water Data'!D188)),NA())</f>
        <v>#N/A</v>
      </c>
      <c r="E194" s="517" t="e">
        <f ca="1">+IF(AND(ISNUMBER(OFFSET('Water Data'!$D$6,0,10*ROW('Water Data'!D188))),'Data Summary'!BT194="Yes"),OFFSET('Water Data'!$D$6,0,10*ROW('Water Data'!D188)),NA())</f>
        <v>#N/A</v>
      </c>
      <c r="F194" s="517" t="e">
        <f ca="1">+IF(AND(ISNUMBER(OFFSET('Water Data'!$D$9,0,10*ROW('Water Data'!D188))),'Data Summary'!BU194="Yes"),OFFSET('Water Data'!$D$9,0,10*ROW('Water Data'!D188)),NA())</f>
        <v>#N/A</v>
      </c>
      <c r="G194" s="517" t="e">
        <f ca="1">+IF(AND(ISNUMBER(OFFSET('Water Data'!$E$4,0,10*ROW('Water Data'!E188))),'Data Summary'!BV194="Yes"),100-OFFSET('Water Data'!$E$4,0,10*ROW('Water Data'!E188)),NA())</f>
        <v>#N/A</v>
      </c>
      <c r="H194" s="517" t="e">
        <f ca="1">+IF(AND(ISNUMBER(OFFSET('Water Data'!$E$6,0,10*ROW('Water Data'!E188))),'Data Summary'!BW194="Yes"),OFFSET('Water Data'!$E$6,0,10*ROW('Water Data'!E188)),NA())</f>
        <v>#N/A</v>
      </c>
      <c r="I194" s="517" t="e">
        <f ca="1">+IF(AND(ISNUMBER(OFFSET('Water Data'!$E$9,0,10*ROW('Water Data'!E188))),'Data Summary'!BX194="Yes"),OFFSET('Water Data'!$E$9,0,10*ROW('Water Data'!E188)),NA())</f>
        <v>#N/A</v>
      </c>
      <c r="J194" s="517" t="e">
        <f ca="1">+IF(AND(ISNUMBER(OFFSET('Water Data'!$F$4,0,10*ROW('Water Data'!F188))),'Data Summary'!BY194="Yes"),100-OFFSET('Water Data'!$F$4,0,10*ROW('Water Data'!F188)),NA())</f>
        <v>#N/A</v>
      </c>
      <c r="K194" s="517" t="e">
        <f ca="1">+IF(AND(ISNUMBER(OFFSET('Water Data'!$F$6,0,10*ROW('Water Data'!F188))),'Data Summary'!BZ194="Yes"),OFFSET('Water Data'!$F$6,0,10*ROW('Water Data'!F188)),NA())</f>
        <v>#N/A</v>
      </c>
      <c r="L194" s="517" t="e">
        <f ca="1">+IF(AND(ISNUMBER(OFFSET('Water Data'!$F$9,0,10*ROW('Water Data'!F188))),'Data Summary'!CA194="Yes"),OFFSET('Water Data'!$F$9,0,10*ROW('Water Data'!F188)),NA())</f>
        <v>#N/A</v>
      </c>
      <c r="M194" s="517" t="e">
        <f ca="1">+IF(AND(ISNUMBER(OFFSET('Water Data'!$G$4,0,10*ROW('Water Data'!G188))),'Data Summary'!CB194="Yes"),100-OFFSET('Water Data'!$G$4,0,10*ROW('Water Data'!G188)),NA())</f>
        <v>#N/A</v>
      </c>
      <c r="N194" s="517" t="e">
        <f ca="1">+IF(AND(ISNUMBER(OFFSET('Water Data'!$G$6,0,10*ROW('Water Data'!G188))),'Data Summary'!CC194="Yes"),OFFSET('Water Data'!$G$6,0,10*ROW('Water Data'!G188)),NA())</f>
        <v>#N/A</v>
      </c>
      <c r="O194" s="517" t="e">
        <f ca="1">+IF(AND(ISNUMBER(OFFSET('Water Data'!$G$9,0,10*ROW('Water Data'!G188))),'Data Summary'!CD194="Yes"),OFFSET('Water Data'!$G$9,0,10*ROW('Water Data'!G188)),NA())</f>
        <v>#N/A</v>
      </c>
      <c r="P194" s="517" t="e">
        <f ca="1">+IF(AND(ISNUMBER(OFFSET('Water Data'!$H$4,0,10*ROW('Water Data'!H188))),'Data Summary'!CE194="Yes"),100-OFFSET('Water Data'!$H$4,0,10*ROW('Water Data'!H188)),NA())</f>
        <v>#N/A</v>
      </c>
      <c r="Q194" s="517" t="e">
        <f ca="1">+IF(AND(ISNUMBER(OFFSET('Water Data'!$H$6,0,10*ROW('Water Data'!H188))),'Data Summary'!CF194="Yes"),OFFSET('Water Data'!$H$6,0,10*ROW('Water Data'!H188)),NA())</f>
        <v>#N/A</v>
      </c>
      <c r="R194" s="517" t="e">
        <f ca="1">+IF(AND(ISNUMBER(OFFSET('Water Data'!$H$9,0,10*ROW('Water Data'!H188))),'Data Summary'!CG194="Yes"),OFFSET('Water Data'!$H$9,0,10*ROW('Water Data'!H188)),NA())</f>
        <v>#N/A</v>
      </c>
      <c r="S194" s="517" t="e">
        <f ca="1">+IF(AND(ISNUMBER(OFFSET('Water Data'!$I$4,0,10*ROW('Water Data'!I188))),'Data Summary'!CH194="Yes"),100-OFFSET('Water Data'!$I$4,0,10*ROW('Water Data'!I188)),NA())</f>
        <v>#N/A</v>
      </c>
      <c r="T194" s="517" t="e">
        <f ca="1">+IF(AND(ISNUMBER(OFFSET('Water Data'!$I$6,0,10*ROW('Water Data'!I188))),'Data Summary'!CI194="Yes"),OFFSET('Water Data'!$I$6,0,10*ROW('Water Data'!I188)),NA())</f>
        <v>#N/A</v>
      </c>
      <c r="U194" s="517" t="e">
        <f ca="1">+IF(AND(ISNUMBER(OFFSET('Water Data'!$I$9,0,10*ROW('Water Data'!I188))),'Data Summary'!CJ194="Yes"),OFFSET('Water Data'!$I$9,0,10*ROW('Water Data'!I188)),NA())</f>
        <v>#N/A</v>
      </c>
      <c r="V194" s="518" t="e">
        <f ca="1">+IF(AND(ISNUMBER(OFFSET('Sanitation Data'!$D$4,0,10*ROW('Sanitation Data'!D188))),'Data Summary'!CK194="Yes"),100-OFFSET('Sanitation Data'!$D$4,0,10*ROW('Sanitation Data'!D188)),NA())</f>
        <v>#N/A</v>
      </c>
      <c r="W194" s="518" t="e">
        <f ca="1">+IF(AND(ISNUMBER(OFFSET('Sanitation Data'!$D$6,0,10*ROW('Sanitation Data'!D188))),'Data Summary'!CL194="Yes"),OFFSET('Sanitation Data'!$D$6,0,10*ROW('Sanitation Data'!D188)),NA())</f>
        <v>#N/A</v>
      </c>
      <c r="X194" s="518" t="e">
        <f ca="1">+IF(AND(ISNUMBER(OFFSET('Sanitation Data'!$D$10,0,10*ROW('Sanitation Data'!D188))),'Data Summary'!CM194="Yes"),OFFSET('Sanitation Data'!$D$10,0,10*ROW('Sanitation Data'!D188)),NA())</f>
        <v>#N/A</v>
      </c>
      <c r="Y194" s="518" t="e">
        <f ca="1">+IF(AND(ISNUMBER(OFFSET('Sanitation Data'!$D$11,0,10*ROW('Sanitation Data'!D188))),'Data Summary'!CN194="Yes"),OFFSET('Sanitation Data'!$D$11,0,10*ROW('Sanitation Data'!D188)),NA())</f>
        <v>#N/A</v>
      </c>
      <c r="Z194" s="518" t="e">
        <f ca="1">+IF(AND(ISNUMBER(OFFSET('Sanitation Data'!$D$12,0,10*ROW('Sanitation Data'!D188))),'Data Summary'!CO194="Yes"),OFFSET('Sanitation Data'!$D$12,0,10*ROW('Sanitation Data'!D188)),NA())</f>
        <v>#N/A</v>
      </c>
      <c r="AA194" s="518" t="e">
        <f ca="1">+IF(AND(ISNUMBER(OFFSET('Sanitation Data'!$E$4,0,10*ROW('Sanitation Data'!E188))),'Data Summary'!CP194="Yes"),100-OFFSET('Sanitation Data'!$E$4,0,10*ROW('Sanitation Data'!E188)),NA())</f>
        <v>#N/A</v>
      </c>
      <c r="AB194" s="518" t="e">
        <f ca="1">+IF(AND(ISNUMBER(OFFSET('Sanitation Data'!$E$6,0,10*ROW('Sanitation Data'!E188))),'Data Summary'!CQ194="Yes"),OFFSET('Sanitation Data'!$E$6,0,10*ROW('Sanitation Data'!E188)),NA())</f>
        <v>#N/A</v>
      </c>
      <c r="AC194" s="518" t="e">
        <f ca="1">+IF(AND(ISNUMBER(OFFSET('Sanitation Data'!$E$10,0,10*ROW('Sanitation Data'!E188))),'Data Summary'!CR194="Yes"),OFFSET('Sanitation Data'!$E$10,0,10*ROW('Sanitation Data'!E188)),NA())</f>
        <v>#N/A</v>
      </c>
      <c r="AD194" s="518" t="e">
        <f ca="1">+IF(AND(ISNUMBER(OFFSET('Sanitation Data'!$E$11,0,10*ROW('Sanitation Data'!E188))),'Data Summary'!CS194="Yes"),OFFSET('Sanitation Data'!$E$11,0,10*ROW('Sanitation Data'!E188)),NA())</f>
        <v>#N/A</v>
      </c>
      <c r="AE194" s="518" t="e">
        <f ca="1">+IF(AND(ISNUMBER(OFFSET('Sanitation Data'!$E$12,0,10*ROW('Sanitation Data'!E188))),'Data Summary'!CT194="Yes"),OFFSET('Sanitation Data'!$E$12,0,10*ROW('Sanitation Data'!E188)),NA())</f>
        <v>#N/A</v>
      </c>
      <c r="AF194" s="518" t="e">
        <f ca="1">+IF(AND(ISNUMBER(OFFSET('Sanitation Data'!$F$4,0,10*ROW('Sanitation Data'!F188))),'Data Summary'!CU194="Yes"),100-OFFSET('Sanitation Data'!$F$4,0,10*ROW('Sanitation Data'!F188)),NA())</f>
        <v>#N/A</v>
      </c>
      <c r="AG194" s="518" t="e">
        <f ca="1">+IF(AND(ISNUMBER(OFFSET('Sanitation Data'!$F$6,0,10*ROW('Sanitation Data'!F188))),'Data Summary'!CV194="Yes"),OFFSET('Sanitation Data'!$F$6,0,10*ROW('Sanitation Data'!F188)),NA())</f>
        <v>#N/A</v>
      </c>
      <c r="AH194" s="518" t="e">
        <f ca="1">+IF(AND(ISNUMBER(OFFSET('Sanitation Data'!$F$10,0,10*ROW('Sanitation Data'!F188))),'Data Summary'!CW194="Yes"),OFFSET('Sanitation Data'!$F$10,0,10*ROW('Sanitation Data'!F188)),NA())</f>
        <v>#N/A</v>
      </c>
      <c r="AI194" s="518" t="e">
        <f ca="1">+IF(AND(ISNUMBER(OFFSET('Sanitation Data'!$F$11,0,10*ROW('Sanitation Data'!F188))),'Data Summary'!CX194="Yes"),OFFSET('Sanitation Data'!$F$11,0,10*ROW('Sanitation Data'!F188)),NA())</f>
        <v>#N/A</v>
      </c>
      <c r="AJ194" s="518" t="e">
        <f ca="1">+IF(AND(ISNUMBER(OFFSET('Sanitation Data'!$F$12,0,10*ROW('Sanitation Data'!F188))),'Data Summary'!CY194="Yes"),OFFSET('Sanitation Data'!$F$12,0,10*ROW('Sanitation Data'!F188)),NA())</f>
        <v>#N/A</v>
      </c>
      <c r="AK194" s="518" t="e">
        <f ca="1">+IF(AND(ISNUMBER(OFFSET('Sanitation Data'!$G$4,0,10*ROW('Sanitation Data'!G188))),'Data Summary'!CZ194="Yes"),100-OFFSET('Sanitation Data'!$G$4,0,10*ROW('Sanitation Data'!G188)),NA())</f>
        <v>#N/A</v>
      </c>
      <c r="AL194" s="518" t="e">
        <f ca="1">+IF(AND(ISNUMBER(OFFSET('Sanitation Data'!$G$6,0,10*ROW('Sanitation Data'!G188))),'Data Summary'!DA194="Yes"),OFFSET('Sanitation Data'!$G$6,0,10*ROW('Sanitation Data'!G188)),NA())</f>
        <v>#N/A</v>
      </c>
      <c r="AM194" s="518" t="e">
        <f ca="1">+IF(AND(ISNUMBER(OFFSET('Sanitation Data'!$G$10,0,10*ROW('Sanitation Data'!G188))),'Data Summary'!DB194="Yes"),OFFSET('Sanitation Data'!$G$10,0,10*ROW('Sanitation Data'!G188)),NA())</f>
        <v>#N/A</v>
      </c>
      <c r="AN194" s="518" t="e">
        <f ca="1">+IF(AND(ISNUMBER(OFFSET('Sanitation Data'!$G$11,0,10*ROW('Sanitation Data'!G188))),'Data Summary'!DC194="Yes"),OFFSET('Sanitation Data'!$G$11,0,10*ROW('Sanitation Data'!G188)),NA())</f>
        <v>#N/A</v>
      </c>
      <c r="AO194" s="518" t="e">
        <f ca="1">+IF(AND(ISNUMBER(OFFSET('Sanitation Data'!$G$12,0,10*ROW('Sanitation Data'!G188))),'Data Summary'!DD194="Yes"),OFFSET('Sanitation Data'!$G$12,0,10*ROW('Sanitation Data'!G188)),NA())</f>
        <v>#N/A</v>
      </c>
      <c r="AP194" s="518" t="e">
        <f ca="1">+IF(AND(ISNUMBER(OFFSET('Sanitation Data'!$H$4,0,10*ROW('Sanitation Data'!H188))),'Data Summary'!DE194="Yes"),100-OFFSET('Sanitation Data'!$H$4,0,10*ROW('Sanitation Data'!H188)),NA())</f>
        <v>#N/A</v>
      </c>
      <c r="AQ194" s="518" t="e">
        <f ca="1">+IF(AND(ISNUMBER(OFFSET('Sanitation Data'!$H$6,0,10*ROW('Sanitation Data'!H188))),'Data Summary'!DF194="Yes"),OFFSET('Sanitation Data'!$H$6,0,10*ROW('Sanitation Data'!H188)),NA())</f>
        <v>#N/A</v>
      </c>
      <c r="AR194" s="518" t="e">
        <f ca="1">+IF(AND(ISNUMBER(OFFSET('Sanitation Data'!$H$10,0,10*ROW('Sanitation Data'!H188))),'Data Summary'!DG194="Yes"),OFFSET('Sanitation Data'!$H$10,0,10*ROW('Sanitation Data'!H188)),NA())</f>
        <v>#N/A</v>
      </c>
      <c r="AS194" s="518" t="e">
        <f ca="1">+IF(AND(ISNUMBER(OFFSET('Sanitation Data'!$H$11,0,10*ROW('Sanitation Data'!H188))),'Data Summary'!DH194="Yes"),OFFSET('Sanitation Data'!$H$11,0,10*ROW('Sanitation Data'!H188)),NA())</f>
        <v>#N/A</v>
      </c>
      <c r="AT194" s="518" t="e">
        <f ca="1">+IF(AND(ISNUMBER(OFFSET('Sanitation Data'!$H$12,0,10*ROW('Sanitation Data'!H188))),'Data Summary'!DI194="Yes"),OFFSET('Sanitation Data'!$H$12,0,10*ROW('Sanitation Data'!H188)),NA())</f>
        <v>#N/A</v>
      </c>
      <c r="AU194" s="518" t="e">
        <f ca="1">+IF(AND(ISNUMBER(OFFSET('Sanitation Data'!$I$4,0,10*ROW('Sanitation Data'!I188))),'Data Summary'!DJ194="Yes"),100-OFFSET('Sanitation Data'!$I$4,0,10*ROW('Sanitation Data'!I188)),NA())</f>
        <v>#N/A</v>
      </c>
      <c r="AV194" s="518" t="e">
        <f ca="1">+IF(AND(ISNUMBER(OFFSET('Sanitation Data'!$I$6,0,10*ROW('Sanitation Data'!I188))),'Data Summary'!DK194="Yes"),OFFSET('Sanitation Data'!$I$6,0,10*ROW('Sanitation Data'!I188)),NA())</f>
        <v>#N/A</v>
      </c>
      <c r="AW194" s="518" t="e">
        <f ca="1">+IF(AND(ISNUMBER(OFFSET('Sanitation Data'!$I$10,0,10*ROW('Sanitation Data'!I188))),'Data Summary'!DL194="Yes"),OFFSET('Sanitation Data'!$I$10,0,10*ROW('Sanitation Data'!I188)),NA())</f>
        <v>#N/A</v>
      </c>
      <c r="AX194" s="518" t="e">
        <f ca="1">+IF(AND(ISNUMBER(OFFSET('Sanitation Data'!$I$11,0,10*ROW('Sanitation Data'!I188))),'Data Summary'!DM194="Yes"),OFFSET('Sanitation Data'!$I$11,0,10*ROW('Sanitation Data'!I188)),NA())</f>
        <v>#N/A</v>
      </c>
      <c r="AY194" s="518" t="e">
        <f ca="1">+IF(AND(ISNUMBER(OFFSET('Sanitation Data'!$I$12,0,10*ROW('Sanitation Data'!I188))),'Data Summary'!DN194="Yes"),OFFSET('Sanitation Data'!$I$12,0,10*ROW('Sanitation Data'!I188)),NA())</f>
        <v>#N/A</v>
      </c>
      <c r="AZ194" s="519" t="e">
        <f ca="1">+IF(AND(ISNUMBER(OFFSET('Hygiene Data'!$D$5,0,10*ROW('Hygiene Data'!D188))),'Data Summary'!DO194="Yes"),OFFSET('Hygiene Data'!$D$5,0,10*ROW('Hygiene Data'!D188)),NA())</f>
        <v>#N/A</v>
      </c>
      <c r="BA194" s="519" t="e">
        <f ca="1">+IF(AND(ISNUMBER(OFFSET('Hygiene Data'!$D$7,0,10*ROW('Hygiene Data'!D188))),'Data Summary'!DP194="Yes"),OFFSET('Hygiene Data'!$D$7,0,10*ROW('Hygiene Data'!D188)),NA())</f>
        <v>#N/A</v>
      </c>
      <c r="BB194" s="519" t="e">
        <f ca="1">+IF(AND(ISNUMBER(OFFSET('Hygiene Data'!$D$9,0,10*ROW('Hygiene Data'!D188))),'Data Summary'!DQ194="Yes"),OFFSET('Hygiene Data'!$D$9,0,10*ROW('Hygiene Data'!D188)),NA())</f>
        <v>#N/A</v>
      </c>
      <c r="BC194" s="519" t="e">
        <f ca="1">+IF(AND(ISNUMBER(OFFSET('Hygiene Data'!$E$5,0,10*ROW('Hygiene Data'!E188))),'Data Summary'!DR194="Yes"),OFFSET('Hygiene Data'!$E$5,0,10*ROW('Hygiene Data'!E188)),NA())</f>
        <v>#N/A</v>
      </c>
      <c r="BD194" s="519" t="e">
        <f ca="1">+IF(AND(ISNUMBER(OFFSET('Hygiene Data'!$E$7,0,10*ROW('Hygiene Data'!E188))),'Data Summary'!DS194="Yes"),OFFSET('Hygiene Data'!$E$7,0,10*ROW('Hygiene Data'!E188)),NA())</f>
        <v>#N/A</v>
      </c>
      <c r="BE194" s="519" t="e">
        <f ca="1">+IF(AND(ISNUMBER(OFFSET('Hygiene Data'!$E$9,0,10*ROW('Hygiene Data'!E188))),'Data Summary'!DT194="Yes"),OFFSET('Hygiene Data'!$E$9,0,10*ROW('Hygiene Data'!E188)),NA())</f>
        <v>#N/A</v>
      </c>
      <c r="BF194" s="519" t="e">
        <f ca="1">+IF(AND(ISNUMBER(OFFSET('Hygiene Data'!$F$5,0,10*ROW('Hygiene Data'!F188))),'Data Summary'!DU194="Yes"),OFFSET('Hygiene Data'!$F$5,0,10*ROW('Hygiene Data'!F188)),NA())</f>
        <v>#N/A</v>
      </c>
      <c r="BG194" s="519" t="e">
        <f ca="1">+IF(AND(ISNUMBER(OFFSET('Hygiene Data'!$F$7,0,10*ROW('Hygiene Data'!F188))),'Data Summary'!DV194="Yes"),OFFSET('Hygiene Data'!$F$7,0,10*ROW('Hygiene Data'!F188)),NA())</f>
        <v>#N/A</v>
      </c>
      <c r="BH194" s="519" t="e">
        <f ca="1">+IF(AND(ISNUMBER(OFFSET('Hygiene Data'!$F$9,0,10*ROW('Hygiene Data'!F188))),'Data Summary'!DW194="Yes"),OFFSET('Hygiene Data'!$F$9,0,10*ROW('Hygiene Data'!F188)),NA())</f>
        <v>#N/A</v>
      </c>
      <c r="BI194" s="519" t="e">
        <f ca="1">+IF(AND(ISNUMBER(OFFSET('Hygiene Data'!$G$5,0,10*ROW('Hygiene Data'!G188))),'Data Summary'!DX194="Yes"),OFFSET('Hygiene Data'!$G$5,0,10*ROW('Hygiene Data'!G188)),NA())</f>
        <v>#N/A</v>
      </c>
      <c r="BJ194" s="519" t="e">
        <f ca="1">+IF(AND(ISNUMBER(OFFSET('Hygiene Data'!$G$7,0,10*ROW('Hygiene Data'!G188))),'Data Summary'!DY194="Yes"),OFFSET('Hygiene Data'!$G$7,0,10*ROW('Hygiene Data'!G188)),NA())</f>
        <v>#N/A</v>
      </c>
      <c r="BK194" s="519" t="e">
        <f ca="1">+IF(AND(ISNUMBER(OFFSET('Hygiene Data'!$G$9,0,10*ROW('Hygiene Data'!G188))),'Data Summary'!DZ194="Yes"),OFFSET('Hygiene Data'!$G$9,0,10*ROW('Hygiene Data'!G188)),NA())</f>
        <v>#N/A</v>
      </c>
      <c r="BL194" s="519" t="e">
        <f ca="1">+IF(AND(ISNUMBER(OFFSET('Hygiene Data'!$H$5,0,10*ROW('Hygiene Data'!H188))),'Data Summary'!EA194="Yes"),OFFSET('Hygiene Data'!$H$5,0,10*ROW('Hygiene Data'!H188)),NA())</f>
        <v>#N/A</v>
      </c>
      <c r="BM194" s="519" t="e">
        <f ca="1">+IF(AND(ISNUMBER(OFFSET('Hygiene Data'!$H$7,0,10*ROW('Hygiene Data'!H188))),'Data Summary'!EB194="Yes"),OFFSET('Hygiene Data'!$H$7,0,10*ROW('Hygiene Data'!H188)),NA())</f>
        <v>#N/A</v>
      </c>
      <c r="BN194" s="519" t="e">
        <f ca="1">+IF(AND(ISNUMBER(OFFSET('Hygiene Data'!$H$9,0,10*ROW('Hygiene Data'!H188))),'Data Summary'!EC194="Yes"),OFFSET('Hygiene Data'!$H$9,0,10*ROW('Hygiene Data'!H188)),NA())</f>
        <v>#N/A</v>
      </c>
      <c r="BO194" s="519" t="e">
        <f ca="1">+IF(AND(ISNUMBER(OFFSET('Hygiene Data'!$I$5,0,10*ROW('Hygiene Data'!I188))),'Data Summary'!ED194="Yes"),OFFSET('Hygiene Data'!$I$5,0,10*ROW('Hygiene Data'!I188)),NA())</f>
        <v>#N/A</v>
      </c>
      <c r="BP194" s="519" t="e">
        <f ca="1">+IF(AND(ISNUMBER(OFFSET('Hygiene Data'!$I$7,0,10*ROW('Hygiene Data'!I188))),'Data Summary'!EE194="Yes"),OFFSET('Hygiene Data'!$I$7,0,10*ROW('Hygiene Data'!I188)),NA())</f>
        <v>#N/A</v>
      </c>
      <c r="BQ194" s="519" t="e">
        <f ca="1">+IF(AND(ISNUMBER(OFFSET('Hygiene Data'!$I$9,0,10*ROW('Hygiene Data'!I188))),'Data Summary'!EF194="Yes"),OFFSET('Hygiene Data'!$I$9,0,10*ROW('Hygiene Data'!I188)),NA())</f>
        <v>#N/A</v>
      </c>
    </row>
    <row r="195" spans="1:69" x14ac:dyDescent="0.25">
      <c r="A195" s="515" t="e">
        <f ca="1">+RIGHT('Data Summary'!A195,LEN('Data Summary'!A195)-9)</f>
        <v>#VALUE!</v>
      </c>
      <c r="B195" s="489" t="str">
        <f ca="1">+IF(ISTEXT('Data Summary'!B195),'Data Summary'!B195,"")</f>
        <v/>
      </c>
      <c r="C195" s="516" t="e">
        <f ca="1">+VALUE('Data Summary'!C195)</f>
        <v>#VALUE!</v>
      </c>
      <c r="D195" s="517" t="e">
        <f ca="1">+IF(AND(ISNUMBER(OFFSET('Water Data'!$D$4,0,10*ROW('Water Data'!D189))),'Data Summary'!BS195="Yes"),100-OFFSET('Water Data'!$D$4,0,10*ROW('Water Data'!D189)),NA())</f>
        <v>#N/A</v>
      </c>
      <c r="E195" s="517" t="e">
        <f ca="1">+IF(AND(ISNUMBER(OFFSET('Water Data'!$D$6,0,10*ROW('Water Data'!D189))),'Data Summary'!BT195="Yes"),OFFSET('Water Data'!$D$6,0,10*ROW('Water Data'!D189)),NA())</f>
        <v>#N/A</v>
      </c>
      <c r="F195" s="517" t="e">
        <f ca="1">+IF(AND(ISNUMBER(OFFSET('Water Data'!$D$9,0,10*ROW('Water Data'!D189))),'Data Summary'!BU195="Yes"),OFFSET('Water Data'!$D$9,0,10*ROW('Water Data'!D189)),NA())</f>
        <v>#N/A</v>
      </c>
      <c r="G195" s="517" t="e">
        <f ca="1">+IF(AND(ISNUMBER(OFFSET('Water Data'!$E$4,0,10*ROW('Water Data'!E189))),'Data Summary'!BV195="Yes"),100-OFFSET('Water Data'!$E$4,0,10*ROW('Water Data'!E189)),NA())</f>
        <v>#N/A</v>
      </c>
      <c r="H195" s="517" t="e">
        <f ca="1">+IF(AND(ISNUMBER(OFFSET('Water Data'!$E$6,0,10*ROW('Water Data'!E189))),'Data Summary'!BW195="Yes"),OFFSET('Water Data'!$E$6,0,10*ROW('Water Data'!E189)),NA())</f>
        <v>#N/A</v>
      </c>
      <c r="I195" s="517" t="e">
        <f ca="1">+IF(AND(ISNUMBER(OFFSET('Water Data'!$E$9,0,10*ROW('Water Data'!E189))),'Data Summary'!BX195="Yes"),OFFSET('Water Data'!$E$9,0,10*ROW('Water Data'!E189)),NA())</f>
        <v>#N/A</v>
      </c>
      <c r="J195" s="517" t="e">
        <f ca="1">+IF(AND(ISNUMBER(OFFSET('Water Data'!$F$4,0,10*ROW('Water Data'!F189))),'Data Summary'!BY195="Yes"),100-OFFSET('Water Data'!$F$4,0,10*ROW('Water Data'!F189)),NA())</f>
        <v>#N/A</v>
      </c>
      <c r="K195" s="517" t="e">
        <f ca="1">+IF(AND(ISNUMBER(OFFSET('Water Data'!$F$6,0,10*ROW('Water Data'!F189))),'Data Summary'!BZ195="Yes"),OFFSET('Water Data'!$F$6,0,10*ROW('Water Data'!F189)),NA())</f>
        <v>#N/A</v>
      </c>
      <c r="L195" s="517" t="e">
        <f ca="1">+IF(AND(ISNUMBER(OFFSET('Water Data'!$F$9,0,10*ROW('Water Data'!F189))),'Data Summary'!CA195="Yes"),OFFSET('Water Data'!$F$9,0,10*ROW('Water Data'!F189)),NA())</f>
        <v>#N/A</v>
      </c>
      <c r="M195" s="517" t="e">
        <f ca="1">+IF(AND(ISNUMBER(OFFSET('Water Data'!$G$4,0,10*ROW('Water Data'!G189))),'Data Summary'!CB195="Yes"),100-OFFSET('Water Data'!$G$4,0,10*ROW('Water Data'!G189)),NA())</f>
        <v>#N/A</v>
      </c>
      <c r="N195" s="517" t="e">
        <f ca="1">+IF(AND(ISNUMBER(OFFSET('Water Data'!$G$6,0,10*ROW('Water Data'!G189))),'Data Summary'!CC195="Yes"),OFFSET('Water Data'!$G$6,0,10*ROW('Water Data'!G189)),NA())</f>
        <v>#N/A</v>
      </c>
      <c r="O195" s="517" t="e">
        <f ca="1">+IF(AND(ISNUMBER(OFFSET('Water Data'!$G$9,0,10*ROW('Water Data'!G189))),'Data Summary'!CD195="Yes"),OFFSET('Water Data'!$G$9,0,10*ROW('Water Data'!G189)),NA())</f>
        <v>#N/A</v>
      </c>
      <c r="P195" s="517" t="e">
        <f ca="1">+IF(AND(ISNUMBER(OFFSET('Water Data'!$H$4,0,10*ROW('Water Data'!H189))),'Data Summary'!CE195="Yes"),100-OFFSET('Water Data'!$H$4,0,10*ROW('Water Data'!H189)),NA())</f>
        <v>#N/A</v>
      </c>
      <c r="Q195" s="517" t="e">
        <f ca="1">+IF(AND(ISNUMBER(OFFSET('Water Data'!$H$6,0,10*ROW('Water Data'!H189))),'Data Summary'!CF195="Yes"),OFFSET('Water Data'!$H$6,0,10*ROW('Water Data'!H189)),NA())</f>
        <v>#N/A</v>
      </c>
      <c r="R195" s="517" t="e">
        <f ca="1">+IF(AND(ISNUMBER(OFFSET('Water Data'!$H$9,0,10*ROW('Water Data'!H189))),'Data Summary'!CG195="Yes"),OFFSET('Water Data'!$H$9,0,10*ROW('Water Data'!H189)),NA())</f>
        <v>#N/A</v>
      </c>
      <c r="S195" s="517" t="e">
        <f ca="1">+IF(AND(ISNUMBER(OFFSET('Water Data'!$I$4,0,10*ROW('Water Data'!I189))),'Data Summary'!CH195="Yes"),100-OFFSET('Water Data'!$I$4,0,10*ROW('Water Data'!I189)),NA())</f>
        <v>#N/A</v>
      </c>
      <c r="T195" s="517" t="e">
        <f ca="1">+IF(AND(ISNUMBER(OFFSET('Water Data'!$I$6,0,10*ROW('Water Data'!I189))),'Data Summary'!CI195="Yes"),OFFSET('Water Data'!$I$6,0,10*ROW('Water Data'!I189)),NA())</f>
        <v>#N/A</v>
      </c>
      <c r="U195" s="517" t="e">
        <f ca="1">+IF(AND(ISNUMBER(OFFSET('Water Data'!$I$9,0,10*ROW('Water Data'!I189))),'Data Summary'!CJ195="Yes"),OFFSET('Water Data'!$I$9,0,10*ROW('Water Data'!I189)),NA())</f>
        <v>#N/A</v>
      </c>
      <c r="V195" s="518" t="e">
        <f ca="1">+IF(AND(ISNUMBER(OFFSET('Sanitation Data'!$D$4,0,10*ROW('Sanitation Data'!D189))),'Data Summary'!CK195="Yes"),100-OFFSET('Sanitation Data'!$D$4,0,10*ROW('Sanitation Data'!D189)),NA())</f>
        <v>#N/A</v>
      </c>
      <c r="W195" s="518" t="e">
        <f ca="1">+IF(AND(ISNUMBER(OFFSET('Sanitation Data'!$D$6,0,10*ROW('Sanitation Data'!D189))),'Data Summary'!CL195="Yes"),OFFSET('Sanitation Data'!$D$6,0,10*ROW('Sanitation Data'!D189)),NA())</f>
        <v>#N/A</v>
      </c>
      <c r="X195" s="518" t="e">
        <f ca="1">+IF(AND(ISNUMBER(OFFSET('Sanitation Data'!$D$10,0,10*ROW('Sanitation Data'!D189))),'Data Summary'!CM195="Yes"),OFFSET('Sanitation Data'!$D$10,0,10*ROW('Sanitation Data'!D189)),NA())</f>
        <v>#N/A</v>
      </c>
      <c r="Y195" s="518" t="e">
        <f ca="1">+IF(AND(ISNUMBER(OFFSET('Sanitation Data'!$D$11,0,10*ROW('Sanitation Data'!D189))),'Data Summary'!CN195="Yes"),OFFSET('Sanitation Data'!$D$11,0,10*ROW('Sanitation Data'!D189)),NA())</f>
        <v>#N/A</v>
      </c>
      <c r="Z195" s="518" t="e">
        <f ca="1">+IF(AND(ISNUMBER(OFFSET('Sanitation Data'!$D$12,0,10*ROW('Sanitation Data'!D189))),'Data Summary'!CO195="Yes"),OFFSET('Sanitation Data'!$D$12,0,10*ROW('Sanitation Data'!D189)),NA())</f>
        <v>#N/A</v>
      </c>
      <c r="AA195" s="518" t="e">
        <f ca="1">+IF(AND(ISNUMBER(OFFSET('Sanitation Data'!$E$4,0,10*ROW('Sanitation Data'!E189))),'Data Summary'!CP195="Yes"),100-OFFSET('Sanitation Data'!$E$4,0,10*ROW('Sanitation Data'!E189)),NA())</f>
        <v>#N/A</v>
      </c>
      <c r="AB195" s="518" t="e">
        <f ca="1">+IF(AND(ISNUMBER(OFFSET('Sanitation Data'!$E$6,0,10*ROW('Sanitation Data'!E189))),'Data Summary'!CQ195="Yes"),OFFSET('Sanitation Data'!$E$6,0,10*ROW('Sanitation Data'!E189)),NA())</f>
        <v>#N/A</v>
      </c>
      <c r="AC195" s="518" t="e">
        <f ca="1">+IF(AND(ISNUMBER(OFFSET('Sanitation Data'!$E$10,0,10*ROW('Sanitation Data'!E189))),'Data Summary'!CR195="Yes"),OFFSET('Sanitation Data'!$E$10,0,10*ROW('Sanitation Data'!E189)),NA())</f>
        <v>#N/A</v>
      </c>
      <c r="AD195" s="518" t="e">
        <f ca="1">+IF(AND(ISNUMBER(OFFSET('Sanitation Data'!$E$11,0,10*ROW('Sanitation Data'!E189))),'Data Summary'!CS195="Yes"),OFFSET('Sanitation Data'!$E$11,0,10*ROW('Sanitation Data'!E189)),NA())</f>
        <v>#N/A</v>
      </c>
      <c r="AE195" s="518" t="e">
        <f ca="1">+IF(AND(ISNUMBER(OFFSET('Sanitation Data'!$E$12,0,10*ROW('Sanitation Data'!E189))),'Data Summary'!CT195="Yes"),OFFSET('Sanitation Data'!$E$12,0,10*ROW('Sanitation Data'!E189)),NA())</f>
        <v>#N/A</v>
      </c>
      <c r="AF195" s="518" t="e">
        <f ca="1">+IF(AND(ISNUMBER(OFFSET('Sanitation Data'!$F$4,0,10*ROW('Sanitation Data'!F189))),'Data Summary'!CU195="Yes"),100-OFFSET('Sanitation Data'!$F$4,0,10*ROW('Sanitation Data'!F189)),NA())</f>
        <v>#N/A</v>
      </c>
      <c r="AG195" s="518" t="e">
        <f ca="1">+IF(AND(ISNUMBER(OFFSET('Sanitation Data'!$F$6,0,10*ROW('Sanitation Data'!F189))),'Data Summary'!CV195="Yes"),OFFSET('Sanitation Data'!$F$6,0,10*ROW('Sanitation Data'!F189)),NA())</f>
        <v>#N/A</v>
      </c>
      <c r="AH195" s="518" t="e">
        <f ca="1">+IF(AND(ISNUMBER(OFFSET('Sanitation Data'!$F$10,0,10*ROW('Sanitation Data'!F189))),'Data Summary'!CW195="Yes"),OFFSET('Sanitation Data'!$F$10,0,10*ROW('Sanitation Data'!F189)),NA())</f>
        <v>#N/A</v>
      </c>
      <c r="AI195" s="518" t="e">
        <f ca="1">+IF(AND(ISNUMBER(OFFSET('Sanitation Data'!$F$11,0,10*ROW('Sanitation Data'!F189))),'Data Summary'!CX195="Yes"),OFFSET('Sanitation Data'!$F$11,0,10*ROW('Sanitation Data'!F189)),NA())</f>
        <v>#N/A</v>
      </c>
      <c r="AJ195" s="518" t="e">
        <f ca="1">+IF(AND(ISNUMBER(OFFSET('Sanitation Data'!$F$12,0,10*ROW('Sanitation Data'!F189))),'Data Summary'!CY195="Yes"),OFFSET('Sanitation Data'!$F$12,0,10*ROW('Sanitation Data'!F189)),NA())</f>
        <v>#N/A</v>
      </c>
      <c r="AK195" s="518" t="e">
        <f ca="1">+IF(AND(ISNUMBER(OFFSET('Sanitation Data'!$G$4,0,10*ROW('Sanitation Data'!G189))),'Data Summary'!CZ195="Yes"),100-OFFSET('Sanitation Data'!$G$4,0,10*ROW('Sanitation Data'!G189)),NA())</f>
        <v>#N/A</v>
      </c>
      <c r="AL195" s="518" t="e">
        <f ca="1">+IF(AND(ISNUMBER(OFFSET('Sanitation Data'!$G$6,0,10*ROW('Sanitation Data'!G189))),'Data Summary'!DA195="Yes"),OFFSET('Sanitation Data'!$G$6,0,10*ROW('Sanitation Data'!G189)),NA())</f>
        <v>#N/A</v>
      </c>
      <c r="AM195" s="518" t="e">
        <f ca="1">+IF(AND(ISNUMBER(OFFSET('Sanitation Data'!$G$10,0,10*ROW('Sanitation Data'!G189))),'Data Summary'!DB195="Yes"),OFFSET('Sanitation Data'!$G$10,0,10*ROW('Sanitation Data'!G189)),NA())</f>
        <v>#N/A</v>
      </c>
      <c r="AN195" s="518" t="e">
        <f ca="1">+IF(AND(ISNUMBER(OFFSET('Sanitation Data'!$G$11,0,10*ROW('Sanitation Data'!G189))),'Data Summary'!DC195="Yes"),OFFSET('Sanitation Data'!$G$11,0,10*ROW('Sanitation Data'!G189)),NA())</f>
        <v>#N/A</v>
      </c>
      <c r="AO195" s="518" t="e">
        <f ca="1">+IF(AND(ISNUMBER(OFFSET('Sanitation Data'!$G$12,0,10*ROW('Sanitation Data'!G189))),'Data Summary'!DD195="Yes"),OFFSET('Sanitation Data'!$G$12,0,10*ROW('Sanitation Data'!G189)),NA())</f>
        <v>#N/A</v>
      </c>
      <c r="AP195" s="518" t="e">
        <f ca="1">+IF(AND(ISNUMBER(OFFSET('Sanitation Data'!$H$4,0,10*ROW('Sanitation Data'!H189))),'Data Summary'!DE195="Yes"),100-OFFSET('Sanitation Data'!$H$4,0,10*ROW('Sanitation Data'!H189)),NA())</f>
        <v>#N/A</v>
      </c>
      <c r="AQ195" s="518" t="e">
        <f ca="1">+IF(AND(ISNUMBER(OFFSET('Sanitation Data'!$H$6,0,10*ROW('Sanitation Data'!H189))),'Data Summary'!DF195="Yes"),OFFSET('Sanitation Data'!$H$6,0,10*ROW('Sanitation Data'!H189)),NA())</f>
        <v>#N/A</v>
      </c>
      <c r="AR195" s="518" t="e">
        <f ca="1">+IF(AND(ISNUMBER(OFFSET('Sanitation Data'!$H$10,0,10*ROW('Sanitation Data'!H189))),'Data Summary'!DG195="Yes"),OFFSET('Sanitation Data'!$H$10,0,10*ROW('Sanitation Data'!H189)),NA())</f>
        <v>#N/A</v>
      </c>
      <c r="AS195" s="518" t="e">
        <f ca="1">+IF(AND(ISNUMBER(OFFSET('Sanitation Data'!$H$11,0,10*ROW('Sanitation Data'!H189))),'Data Summary'!DH195="Yes"),OFFSET('Sanitation Data'!$H$11,0,10*ROW('Sanitation Data'!H189)),NA())</f>
        <v>#N/A</v>
      </c>
      <c r="AT195" s="518" t="e">
        <f ca="1">+IF(AND(ISNUMBER(OFFSET('Sanitation Data'!$H$12,0,10*ROW('Sanitation Data'!H189))),'Data Summary'!DI195="Yes"),OFFSET('Sanitation Data'!$H$12,0,10*ROW('Sanitation Data'!H189)),NA())</f>
        <v>#N/A</v>
      </c>
      <c r="AU195" s="518" t="e">
        <f ca="1">+IF(AND(ISNUMBER(OFFSET('Sanitation Data'!$I$4,0,10*ROW('Sanitation Data'!I189))),'Data Summary'!DJ195="Yes"),100-OFFSET('Sanitation Data'!$I$4,0,10*ROW('Sanitation Data'!I189)),NA())</f>
        <v>#N/A</v>
      </c>
      <c r="AV195" s="518" t="e">
        <f ca="1">+IF(AND(ISNUMBER(OFFSET('Sanitation Data'!$I$6,0,10*ROW('Sanitation Data'!I189))),'Data Summary'!DK195="Yes"),OFFSET('Sanitation Data'!$I$6,0,10*ROW('Sanitation Data'!I189)),NA())</f>
        <v>#N/A</v>
      </c>
      <c r="AW195" s="518" t="e">
        <f ca="1">+IF(AND(ISNUMBER(OFFSET('Sanitation Data'!$I$10,0,10*ROW('Sanitation Data'!I189))),'Data Summary'!DL195="Yes"),OFFSET('Sanitation Data'!$I$10,0,10*ROW('Sanitation Data'!I189)),NA())</f>
        <v>#N/A</v>
      </c>
      <c r="AX195" s="518" t="e">
        <f ca="1">+IF(AND(ISNUMBER(OFFSET('Sanitation Data'!$I$11,0,10*ROW('Sanitation Data'!I189))),'Data Summary'!DM195="Yes"),OFFSET('Sanitation Data'!$I$11,0,10*ROW('Sanitation Data'!I189)),NA())</f>
        <v>#N/A</v>
      </c>
      <c r="AY195" s="518" t="e">
        <f ca="1">+IF(AND(ISNUMBER(OFFSET('Sanitation Data'!$I$12,0,10*ROW('Sanitation Data'!I189))),'Data Summary'!DN195="Yes"),OFFSET('Sanitation Data'!$I$12,0,10*ROW('Sanitation Data'!I189)),NA())</f>
        <v>#N/A</v>
      </c>
      <c r="AZ195" s="519" t="e">
        <f ca="1">+IF(AND(ISNUMBER(OFFSET('Hygiene Data'!$D$5,0,10*ROW('Hygiene Data'!D189))),'Data Summary'!DO195="Yes"),OFFSET('Hygiene Data'!$D$5,0,10*ROW('Hygiene Data'!D189)),NA())</f>
        <v>#N/A</v>
      </c>
      <c r="BA195" s="519" t="e">
        <f ca="1">+IF(AND(ISNUMBER(OFFSET('Hygiene Data'!$D$7,0,10*ROW('Hygiene Data'!D189))),'Data Summary'!DP195="Yes"),OFFSET('Hygiene Data'!$D$7,0,10*ROW('Hygiene Data'!D189)),NA())</f>
        <v>#N/A</v>
      </c>
      <c r="BB195" s="519" t="e">
        <f ca="1">+IF(AND(ISNUMBER(OFFSET('Hygiene Data'!$D$9,0,10*ROW('Hygiene Data'!D189))),'Data Summary'!DQ195="Yes"),OFFSET('Hygiene Data'!$D$9,0,10*ROW('Hygiene Data'!D189)),NA())</f>
        <v>#N/A</v>
      </c>
      <c r="BC195" s="519" t="e">
        <f ca="1">+IF(AND(ISNUMBER(OFFSET('Hygiene Data'!$E$5,0,10*ROW('Hygiene Data'!E189))),'Data Summary'!DR195="Yes"),OFFSET('Hygiene Data'!$E$5,0,10*ROW('Hygiene Data'!E189)),NA())</f>
        <v>#N/A</v>
      </c>
      <c r="BD195" s="519" t="e">
        <f ca="1">+IF(AND(ISNUMBER(OFFSET('Hygiene Data'!$E$7,0,10*ROW('Hygiene Data'!E189))),'Data Summary'!DS195="Yes"),OFFSET('Hygiene Data'!$E$7,0,10*ROW('Hygiene Data'!E189)),NA())</f>
        <v>#N/A</v>
      </c>
      <c r="BE195" s="519" t="e">
        <f ca="1">+IF(AND(ISNUMBER(OFFSET('Hygiene Data'!$E$9,0,10*ROW('Hygiene Data'!E189))),'Data Summary'!DT195="Yes"),OFFSET('Hygiene Data'!$E$9,0,10*ROW('Hygiene Data'!E189)),NA())</f>
        <v>#N/A</v>
      </c>
      <c r="BF195" s="519" t="e">
        <f ca="1">+IF(AND(ISNUMBER(OFFSET('Hygiene Data'!$F$5,0,10*ROW('Hygiene Data'!F189))),'Data Summary'!DU195="Yes"),OFFSET('Hygiene Data'!$F$5,0,10*ROW('Hygiene Data'!F189)),NA())</f>
        <v>#N/A</v>
      </c>
      <c r="BG195" s="519" t="e">
        <f ca="1">+IF(AND(ISNUMBER(OFFSET('Hygiene Data'!$F$7,0,10*ROW('Hygiene Data'!F189))),'Data Summary'!DV195="Yes"),OFFSET('Hygiene Data'!$F$7,0,10*ROW('Hygiene Data'!F189)),NA())</f>
        <v>#N/A</v>
      </c>
      <c r="BH195" s="519" t="e">
        <f ca="1">+IF(AND(ISNUMBER(OFFSET('Hygiene Data'!$F$9,0,10*ROW('Hygiene Data'!F189))),'Data Summary'!DW195="Yes"),OFFSET('Hygiene Data'!$F$9,0,10*ROW('Hygiene Data'!F189)),NA())</f>
        <v>#N/A</v>
      </c>
      <c r="BI195" s="519" t="e">
        <f ca="1">+IF(AND(ISNUMBER(OFFSET('Hygiene Data'!$G$5,0,10*ROW('Hygiene Data'!G189))),'Data Summary'!DX195="Yes"),OFFSET('Hygiene Data'!$G$5,0,10*ROW('Hygiene Data'!G189)),NA())</f>
        <v>#N/A</v>
      </c>
      <c r="BJ195" s="519" t="e">
        <f ca="1">+IF(AND(ISNUMBER(OFFSET('Hygiene Data'!$G$7,0,10*ROW('Hygiene Data'!G189))),'Data Summary'!DY195="Yes"),OFFSET('Hygiene Data'!$G$7,0,10*ROW('Hygiene Data'!G189)),NA())</f>
        <v>#N/A</v>
      </c>
      <c r="BK195" s="519" t="e">
        <f ca="1">+IF(AND(ISNUMBER(OFFSET('Hygiene Data'!$G$9,0,10*ROW('Hygiene Data'!G189))),'Data Summary'!DZ195="Yes"),OFFSET('Hygiene Data'!$G$9,0,10*ROW('Hygiene Data'!G189)),NA())</f>
        <v>#N/A</v>
      </c>
      <c r="BL195" s="519" t="e">
        <f ca="1">+IF(AND(ISNUMBER(OFFSET('Hygiene Data'!$H$5,0,10*ROW('Hygiene Data'!H189))),'Data Summary'!EA195="Yes"),OFFSET('Hygiene Data'!$H$5,0,10*ROW('Hygiene Data'!H189)),NA())</f>
        <v>#N/A</v>
      </c>
      <c r="BM195" s="519" t="e">
        <f ca="1">+IF(AND(ISNUMBER(OFFSET('Hygiene Data'!$H$7,0,10*ROW('Hygiene Data'!H189))),'Data Summary'!EB195="Yes"),OFFSET('Hygiene Data'!$H$7,0,10*ROW('Hygiene Data'!H189)),NA())</f>
        <v>#N/A</v>
      </c>
      <c r="BN195" s="519" t="e">
        <f ca="1">+IF(AND(ISNUMBER(OFFSET('Hygiene Data'!$H$9,0,10*ROW('Hygiene Data'!H189))),'Data Summary'!EC195="Yes"),OFFSET('Hygiene Data'!$H$9,0,10*ROW('Hygiene Data'!H189)),NA())</f>
        <v>#N/A</v>
      </c>
      <c r="BO195" s="519" t="e">
        <f ca="1">+IF(AND(ISNUMBER(OFFSET('Hygiene Data'!$I$5,0,10*ROW('Hygiene Data'!I189))),'Data Summary'!ED195="Yes"),OFFSET('Hygiene Data'!$I$5,0,10*ROW('Hygiene Data'!I189)),NA())</f>
        <v>#N/A</v>
      </c>
      <c r="BP195" s="519" t="e">
        <f ca="1">+IF(AND(ISNUMBER(OFFSET('Hygiene Data'!$I$7,0,10*ROW('Hygiene Data'!I189))),'Data Summary'!EE195="Yes"),OFFSET('Hygiene Data'!$I$7,0,10*ROW('Hygiene Data'!I189)),NA())</f>
        <v>#N/A</v>
      </c>
      <c r="BQ195" s="519" t="e">
        <f ca="1">+IF(AND(ISNUMBER(OFFSET('Hygiene Data'!$I$9,0,10*ROW('Hygiene Data'!I189))),'Data Summary'!EF195="Yes"),OFFSET('Hygiene Data'!$I$9,0,10*ROW('Hygiene Data'!I189)),NA())</f>
        <v>#N/A</v>
      </c>
    </row>
    <row r="196" spans="1:69" x14ac:dyDescent="0.25">
      <c r="A196" s="515" t="e">
        <f ca="1">+RIGHT('Data Summary'!A196,LEN('Data Summary'!A196)-9)</f>
        <v>#VALUE!</v>
      </c>
      <c r="B196" s="489" t="str">
        <f ca="1">+IF(ISTEXT('Data Summary'!B196),'Data Summary'!B196,"")</f>
        <v/>
      </c>
      <c r="C196" s="516" t="e">
        <f ca="1">+VALUE('Data Summary'!C196)</f>
        <v>#VALUE!</v>
      </c>
      <c r="D196" s="517" t="e">
        <f ca="1">+IF(AND(ISNUMBER(OFFSET('Water Data'!$D$4,0,10*ROW('Water Data'!D190))),'Data Summary'!BS196="Yes"),100-OFFSET('Water Data'!$D$4,0,10*ROW('Water Data'!D190)),NA())</f>
        <v>#N/A</v>
      </c>
      <c r="E196" s="517" t="e">
        <f ca="1">+IF(AND(ISNUMBER(OFFSET('Water Data'!$D$6,0,10*ROW('Water Data'!D190))),'Data Summary'!BT196="Yes"),OFFSET('Water Data'!$D$6,0,10*ROW('Water Data'!D190)),NA())</f>
        <v>#N/A</v>
      </c>
      <c r="F196" s="517" t="e">
        <f ca="1">+IF(AND(ISNUMBER(OFFSET('Water Data'!$D$9,0,10*ROW('Water Data'!D190))),'Data Summary'!BU196="Yes"),OFFSET('Water Data'!$D$9,0,10*ROW('Water Data'!D190)),NA())</f>
        <v>#N/A</v>
      </c>
      <c r="G196" s="517" t="e">
        <f ca="1">+IF(AND(ISNUMBER(OFFSET('Water Data'!$E$4,0,10*ROW('Water Data'!E190))),'Data Summary'!BV196="Yes"),100-OFFSET('Water Data'!$E$4,0,10*ROW('Water Data'!E190)),NA())</f>
        <v>#N/A</v>
      </c>
      <c r="H196" s="517" t="e">
        <f ca="1">+IF(AND(ISNUMBER(OFFSET('Water Data'!$E$6,0,10*ROW('Water Data'!E190))),'Data Summary'!BW196="Yes"),OFFSET('Water Data'!$E$6,0,10*ROW('Water Data'!E190)),NA())</f>
        <v>#N/A</v>
      </c>
      <c r="I196" s="517" t="e">
        <f ca="1">+IF(AND(ISNUMBER(OFFSET('Water Data'!$E$9,0,10*ROW('Water Data'!E190))),'Data Summary'!BX196="Yes"),OFFSET('Water Data'!$E$9,0,10*ROW('Water Data'!E190)),NA())</f>
        <v>#N/A</v>
      </c>
      <c r="J196" s="517" t="e">
        <f ca="1">+IF(AND(ISNUMBER(OFFSET('Water Data'!$F$4,0,10*ROW('Water Data'!F190))),'Data Summary'!BY196="Yes"),100-OFFSET('Water Data'!$F$4,0,10*ROW('Water Data'!F190)),NA())</f>
        <v>#N/A</v>
      </c>
      <c r="K196" s="517" t="e">
        <f ca="1">+IF(AND(ISNUMBER(OFFSET('Water Data'!$F$6,0,10*ROW('Water Data'!F190))),'Data Summary'!BZ196="Yes"),OFFSET('Water Data'!$F$6,0,10*ROW('Water Data'!F190)),NA())</f>
        <v>#N/A</v>
      </c>
      <c r="L196" s="517" t="e">
        <f ca="1">+IF(AND(ISNUMBER(OFFSET('Water Data'!$F$9,0,10*ROW('Water Data'!F190))),'Data Summary'!CA196="Yes"),OFFSET('Water Data'!$F$9,0,10*ROW('Water Data'!F190)),NA())</f>
        <v>#N/A</v>
      </c>
      <c r="M196" s="517" t="e">
        <f ca="1">+IF(AND(ISNUMBER(OFFSET('Water Data'!$G$4,0,10*ROW('Water Data'!G190))),'Data Summary'!CB196="Yes"),100-OFFSET('Water Data'!$G$4,0,10*ROW('Water Data'!G190)),NA())</f>
        <v>#N/A</v>
      </c>
      <c r="N196" s="517" t="e">
        <f ca="1">+IF(AND(ISNUMBER(OFFSET('Water Data'!$G$6,0,10*ROW('Water Data'!G190))),'Data Summary'!CC196="Yes"),OFFSET('Water Data'!$G$6,0,10*ROW('Water Data'!G190)),NA())</f>
        <v>#N/A</v>
      </c>
      <c r="O196" s="517" t="e">
        <f ca="1">+IF(AND(ISNUMBER(OFFSET('Water Data'!$G$9,0,10*ROW('Water Data'!G190))),'Data Summary'!CD196="Yes"),OFFSET('Water Data'!$G$9,0,10*ROW('Water Data'!G190)),NA())</f>
        <v>#N/A</v>
      </c>
      <c r="P196" s="517" t="e">
        <f ca="1">+IF(AND(ISNUMBER(OFFSET('Water Data'!$H$4,0,10*ROW('Water Data'!H190))),'Data Summary'!CE196="Yes"),100-OFFSET('Water Data'!$H$4,0,10*ROW('Water Data'!H190)),NA())</f>
        <v>#N/A</v>
      </c>
      <c r="Q196" s="517" t="e">
        <f ca="1">+IF(AND(ISNUMBER(OFFSET('Water Data'!$H$6,0,10*ROW('Water Data'!H190))),'Data Summary'!CF196="Yes"),OFFSET('Water Data'!$H$6,0,10*ROW('Water Data'!H190)),NA())</f>
        <v>#N/A</v>
      </c>
      <c r="R196" s="517" t="e">
        <f ca="1">+IF(AND(ISNUMBER(OFFSET('Water Data'!$H$9,0,10*ROW('Water Data'!H190))),'Data Summary'!CG196="Yes"),OFFSET('Water Data'!$H$9,0,10*ROW('Water Data'!H190)),NA())</f>
        <v>#N/A</v>
      </c>
      <c r="S196" s="517" t="e">
        <f ca="1">+IF(AND(ISNUMBER(OFFSET('Water Data'!$I$4,0,10*ROW('Water Data'!I190))),'Data Summary'!CH196="Yes"),100-OFFSET('Water Data'!$I$4,0,10*ROW('Water Data'!I190)),NA())</f>
        <v>#N/A</v>
      </c>
      <c r="T196" s="517" t="e">
        <f ca="1">+IF(AND(ISNUMBER(OFFSET('Water Data'!$I$6,0,10*ROW('Water Data'!I190))),'Data Summary'!CI196="Yes"),OFFSET('Water Data'!$I$6,0,10*ROW('Water Data'!I190)),NA())</f>
        <v>#N/A</v>
      </c>
      <c r="U196" s="517" t="e">
        <f ca="1">+IF(AND(ISNUMBER(OFFSET('Water Data'!$I$9,0,10*ROW('Water Data'!I190))),'Data Summary'!CJ196="Yes"),OFFSET('Water Data'!$I$9,0,10*ROW('Water Data'!I190)),NA())</f>
        <v>#N/A</v>
      </c>
      <c r="V196" s="518" t="e">
        <f ca="1">+IF(AND(ISNUMBER(OFFSET('Sanitation Data'!$D$4,0,10*ROW('Sanitation Data'!D190))),'Data Summary'!CK196="Yes"),100-OFFSET('Sanitation Data'!$D$4,0,10*ROW('Sanitation Data'!D190)),NA())</f>
        <v>#N/A</v>
      </c>
      <c r="W196" s="518" t="e">
        <f ca="1">+IF(AND(ISNUMBER(OFFSET('Sanitation Data'!$D$6,0,10*ROW('Sanitation Data'!D190))),'Data Summary'!CL196="Yes"),OFFSET('Sanitation Data'!$D$6,0,10*ROW('Sanitation Data'!D190)),NA())</f>
        <v>#N/A</v>
      </c>
      <c r="X196" s="518" t="e">
        <f ca="1">+IF(AND(ISNUMBER(OFFSET('Sanitation Data'!$D$10,0,10*ROW('Sanitation Data'!D190))),'Data Summary'!CM196="Yes"),OFFSET('Sanitation Data'!$D$10,0,10*ROW('Sanitation Data'!D190)),NA())</f>
        <v>#N/A</v>
      </c>
      <c r="Y196" s="518" t="e">
        <f ca="1">+IF(AND(ISNUMBER(OFFSET('Sanitation Data'!$D$11,0,10*ROW('Sanitation Data'!D190))),'Data Summary'!CN196="Yes"),OFFSET('Sanitation Data'!$D$11,0,10*ROW('Sanitation Data'!D190)),NA())</f>
        <v>#N/A</v>
      </c>
      <c r="Z196" s="518" t="e">
        <f ca="1">+IF(AND(ISNUMBER(OFFSET('Sanitation Data'!$D$12,0,10*ROW('Sanitation Data'!D190))),'Data Summary'!CO196="Yes"),OFFSET('Sanitation Data'!$D$12,0,10*ROW('Sanitation Data'!D190)),NA())</f>
        <v>#N/A</v>
      </c>
      <c r="AA196" s="518" t="e">
        <f ca="1">+IF(AND(ISNUMBER(OFFSET('Sanitation Data'!$E$4,0,10*ROW('Sanitation Data'!E190))),'Data Summary'!CP196="Yes"),100-OFFSET('Sanitation Data'!$E$4,0,10*ROW('Sanitation Data'!E190)),NA())</f>
        <v>#N/A</v>
      </c>
      <c r="AB196" s="518" t="e">
        <f ca="1">+IF(AND(ISNUMBER(OFFSET('Sanitation Data'!$E$6,0,10*ROW('Sanitation Data'!E190))),'Data Summary'!CQ196="Yes"),OFFSET('Sanitation Data'!$E$6,0,10*ROW('Sanitation Data'!E190)),NA())</f>
        <v>#N/A</v>
      </c>
      <c r="AC196" s="518" t="e">
        <f ca="1">+IF(AND(ISNUMBER(OFFSET('Sanitation Data'!$E$10,0,10*ROW('Sanitation Data'!E190))),'Data Summary'!CR196="Yes"),OFFSET('Sanitation Data'!$E$10,0,10*ROW('Sanitation Data'!E190)),NA())</f>
        <v>#N/A</v>
      </c>
      <c r="AD196" s="518" t="e">
        <f ca="1">+IF(AND(ISNUMBER(OFFSET('Sanitation Data'!$E$11,0,10*ROW('Sanitation Data'!E190))),'Data Summary'!CS196="Yes"),OFFSET('Sanitation Data'!$E$11,0,10*ROW('Sanitation Data'!E190)),NA())</f>
        <v>#N/A</v>
      </c>
      <c r="AE196" s="518" t="e">
        <f ca="1">+IF(AND(ISNUMBER(OFFSET('Sanitation Data'!$E$12,0,10*ROW('Sanitation Data'!E190))),'Data Summary'!CT196="Yes"),OFFSET('Sanitation Data'!$E$12,0,10*ROW('Sanitation Data'!E190)),NA())</f>
        <v>#N/A</v>
      </c>
      <c r="AF196" s="518" t="e">
        <f ca="1">+IF(AND(ISNUMBER(OFFSET('Sanitation Data'!$F$4,0,10*ROW('Sanitation Data'!F190))),'Data Summary'!CU196="Yes"),100-OFFSET('Sanitation Data'!$F$4,0,10*ROW('Sanitation Data'!F190)),NA())</f>
        <v>#N/A</v>
      </c>
      <c r="AG196" s="518" t="e">
        <f ca="1">+IF(AND(ISNUMBER(OFFSET('Sanitation Data'!$F$6,0,10*ROW('Sanitation Data'!F190))),'Data Summary'!CV196="Yes"),OFFSET('Sanitation Data'!$F$6,0,10*ROW('Sanitation Data'!F190)),NA())</f>
        <v>#N/A</v>
      </c>
      <c r="AH196" s="518" t="e">
        <f ca="1">+IF(AND(ISNUMBER(OFFSET('Sanitation Data'!$F$10,0,10*ROW('Sanitation Data'!F190))),'Data Summary'!CW196="Yes"),OFFSET('Sanitation Data'!$F$10,0,10*ROW('Sanitation Data'!F190)),NA())</f>
        <v>#N/A</v>
      </c>
      <c r="AI196" s="518" t="e">
        <f ca="1">+IF(AND(ISNUMBER(OFFSET('Sanitation Data'!$F$11,0,10*ROW('Sanitation Data'!F190))),'Data Summary'!CX196="Yes"),OFFSET('Sanitation Data'!$F$11,0,10*ROW('Sanitation Data'!F190)),NA())</f>
        <v>#N/A</v>
      </c>
      <c r="AJ196" s="518" t="e">
        <f ca="1">+IF(AND(ISNUMBER(OFFSET('Sanitation Data'!$F$12,0,10*ROW('Sanitation Data'!F190))),'Data Summary'!CY196="Yes"),OFFSET('Sanitation Data'!$F$12,0,10*ROW('Sanitation Data'!F190)),NA())</f>
        <v>#N/A</v>
      </c>
      <c r="AK196" s="518" t="e">
        <f ca="1">+IF(AND(ISNUMBER(OFFSET('Sanitation Data'!$G$4,0,10*ROW('Sanitation Data'!G190))),'Data Summary'!CZ196="Yes"),100-OFFSET('Sanitation Data'!$G$4,0,10*ROW('Sanitation Data'!G190)),NA())</f>
        <v>#N/A</v>
      </c>
      <c r="AL196" s="518" t="e">
        <f ca="1">+IF(AND(ISNUMBER(OFFSET('Sanitation Data'!$G$6,0,10*ROW('Sanitation Data'!G190))),'Data Summary'!DA196="Yes"),OFFSET('Sanitation Data'!$G$6,0,10*ROW('Sanitation Data'!G190)),NA())</f>
        <v>#N/A</v>
      </c>
      <c r="AM196" s="518" t="e">
        <f ca="1">+IF(AND(ISNUMBER(OFFSET('Sanitation Data'!$G$10,0,10*ROW('Sanitation Data'!G190))),'Data Summary'!DB196="Yes"),OFFSET('Sanitation Data'!$G$10,0,10*ROW('Sanitation Data'!G190)),NA())</f>
        <v>#N/A</v>
      </c>
      <c r="AN196" s="518" t="e">
        <f ca="1">+IF(AND(ISNUMBER(OFFSET('Sanitation Data'!$G$11,0,10*ROW('Sanitation Data'!G190))),'Data Summary'!DC196="Yes"),OFFSET('Sanitation Data'!$G$11,0,10*ROW('Sanitation Data'!G190)),NA())</f>
        <v>#N/A</v>
      </c>
      <c r="AO196" s="518" t="e">
        <f ca="1">+IF(AND(ISNUMBER(OFFSET('Sanitation Data'!$G$12,0,10*ROW('Sanitation Data'!G190))),'Data Summary'!DD196="Yes"),OFFSET('Sanitation Data'!$G$12,0,10*ROW('Sanitation Data'!G190)),NA())</f>
        <v>#N/A</v>
      </c>
      <c r="AP196" s="518" t="e">
        <f ca="1">+IF(AND(ISNUMBER(OFFSET('Sanitation Data'!$H$4,0,10*ROW('Sanitation Data'!H190))),'Data Summary'!DE196="Yes"),100-OFFSET('Sanitation Data'!$H$4,0,10*ROW('Sanitation Data'!H190)),NA())</f>
        <v>#N/A</v>
      </c>
      <c r="AQ196" s="518" t="e">
        <f ca="1">+IF(AND(ISNUMBER(OFFSET('Sanitation Data'!$H$6,0,10*ROW('Sanitation Data'!H190))),'Data Summary'!DF196="Yes"),OFFSET('Sanitation Data'!$H$6,0,10*ROW('Sanitation Data'!H190)),NA())</f>
        <v>#N/A</v>
      </c>
      <c r="AR196" s="518" t="e">
        <f ca="1">+IF(AND(ISNUMBER(OFFSET('Sanitation Data'!$H$10,0,10*ROW('Sanitation Data'!H190))),'Data Summary'!DG196="Yes"),OFFSET('Sanitation Data'!$H$10,0,10*ROW('Sanitation Data'!H190)),NA())</f>
        <v>#N/A</v>
      </c>
      <c r="AS196" s="518" t="e">
        <f ca="1">+IF(AND(ISNUMBER(OFFSET('Sanitation Data'!$H$11,0,10*ROW('Sanitation Data'!H190))),'Data Summary'!DH196="Yes"),OFFSET('Sanitation Data'!$H$11,0,10*ROW('Sanitation Data'!H190)),NA())</f>
        <v>#N/A</v>
      </c>
      <c r="AT196" s="518" t="e">
        <f ca="1">+IF(AND(ISNUMBER(OFFSET('Sanitation Data'!$H$12,0,10*ROW('Sanitation Data'!H190))),'Data Summary'!DI196="Yes"),OFFSET('Sanitation Data'!$H$12,0,10*ROW('Sanitation Data'!H190)),NA())</f>
        <v>#N/A</v>
      </c>
      <c r="AU196" s="518" t="e">
        <f ca="1">+IF(AND(ISNUMBER(OFFSET('Sanitation Data'!$I$4,0,10*ROW('Sanitation Data'!I190))),'Data Summary'!DJ196="Yes"),100-OFFSET('Sanitation Data'!$I$4,0,10*ROW('Sanitation Data'!I190)),NA())</f>
        <v>#N/A</v>
      </c>
      <c r="AV196" s="518" t="e">
        <f ca="1">+IF(AND(ISNUMBER(OFFSET('Sanitation Data'!$I$6,0,10*ROW('Sanitation Data'!I190))),'Data Summary'!DK196="Yes"),OFFSET('Sanitation Data'!$I$6,0,10*ROW('Sanitation Data'!I190)),NA())</f>
        <v>#N/A</v>
      </c>
      <c r="AW196" s="518" t="e">
        <f ca="1">+IF(AND(ISNUMBER(OFFSET('Sanitation Data'!$I$10,0,10*ROW('Sanitation Data'!I190))),'Data Summary'!DL196="Yes"),OFFSET('Sanitation Data'!$I$10,0,10*ROW('Sanitation Data'!I190)),NA())</f>
        <v>#N/A</v>
      </c>
      <c r="AX196" s="518" t="e">
        <f ca="1">+IF(AND(ISNUMBER(OFFSET('Sanitation Data'!$I$11,0,10*ROW('Sanitation Data'!I190))),'Data Summary'!DM196="Yes"),OFFSET('Sanitation Data'!$I$11,0,10*ROW('Sanitation Data'!I190)),NA())</f>
        <v>#N/A</v>
      </c>
      <c r="AY196" s="518" t="e">
        <f ca="1">+IF(AND(ISNUMBER(OFFSET('Sanitation Data'!$I$12,0,10*ROW('Sanitation Data'!I190))),'Data Summary'!DN196="Yes"),OFFSET('Sanitation Data'!$I$12,0,10*ROW('Sanitation Data'!I190)),NA())</f>
        <v>#N/A</v>
      </c>
      <c r="AZ196" s="519" t="e">
        <f ca="1">+IF(AND(ISNUMBER(OFFSET('Hygiene Data'!$D$5,0,10*ROW('Hygiene Data'!D190))),'Data Summary'!DO196="Yes"),OFFSET('Hygiene Data'!$D$5,0,10*ROW('Hygiene Data'!D190)),NA())</f>
        <v>#N/A</v>
      </c>
      <c r="BA196" s="519" t="e">
        <f ca="1">+IF(AND(ISNUMBER(OFFSET('Hygiene Data'!$D$7,0,10*ROW('Hygiene Data'!D190))),'Data Summary'!DP196="Yes"),OFFSET('Hygiene Data'!$D$7,0,10*ROW('Hygiene Data'!D190)),NA())</f>
        <v>#N/A</v>
      </c>
      <c r="BB196" s="519" t="e">
        <f ca="1">+IF(AND(ISNUMBER(OFFSET('Hygiene Data'!$D$9,0,10*ROW('Hygiene Data'!D190))),'Data Summary'!DQ196="Yes"),OFFSET('Hygiene Data'!$D$9,0,10*ROW('Hygiene Data'!D190)),NA())</f>
        <v>#N/A</v>
      </c>
      <c r="BC196" s="519" t="e">
        <f ca="1">+IF(AND(ISNUMBER(OFFSET('Hygiene Data'!$E$5,0,10*ROW('Hygiene Data'!E190))),'Data Summary'!DR196="Yes"),OFFSET('Hygiene Data'!$E$5,0,10*ROW('Hygiene Data'!E190)),NA())</f>
        <v>#N/A</v>
      </c>
      <c r="BD196" s="519" t="e">
        <f ca="1">+IF(AND(ISNUMBER(OFFSET('Hygiene Data'!$E$7,0,10*ROW('Hygiene Data'!E190))),'Data Summary'!DS196="Yes"),OFFSET('Hygiene Data'!$E$7,0,10*ROW('Hygiene Data'!E190)),NA())</f>
        <v>#N/A</v>
      </c>
      <c r="BE196" s="519" t="e">
        <f ca="1">+IF(AND(ISNUMBER(OFFSET('Hygiene Data'!$E$9,0,10*ROW('Hygiene Data'!E190))),'Data Summary'!DT196="Yes"),OFFSET('Hygiene Data'!$E$9,0,10*ROW('Hygiene Data'!E190)),NA())</f>
        <v>#N/A</v>
      </c>
      <c r="BF196" s="519" t="e">
        <f ca="1">+IF(AND(ISNUMBER(OFFSET('Hygiene Data'!$F$5,0,10*ROW('Hygiene Data'!F190))),'Data Summary'!DU196="Yes"),OFFSET('Hygiene Data'!$F$5,0,10*ROW('Hygiene Data'!F190)),NA())</f>
        <v>#N/A</v>
      </c>
      <c r="BG196" s="519" t="e">
        <f ca="1">+IF(AND(ISNUMBER(OFFSET('Hygiene Data'!$F$7,0,10*ROW('Hygiene Data'!F190))),'Data Summary'!DV196="Yes"),OFFSET('Hygiene Data'!$F$7,0,10*ROW('Hygiene Data'!F190)),NA())</f>
        <v>#N/A</v>
      </c>
      <c r="BH196" s="519" t="e">
        <f ca="1">+IF(AND(ISNUMBER(OFFSET('Hygiene Data'!$F$9,0,10*ROW('Hygiene Data'!F190))),'Data Summary'!DW196="Yes"),OFFSET('Hygiene Data'!$F$9,0,10*ROW('Hygiene Data'!F190)),NA())</f>
        <v>#N/A</v>
      </c>
      <c r="BI196" s="519" t="e">
        <f ca="1">+IF(AND(ISNUMBER(OFFSET('Hygiene Data'!$G$5,0,10*ROW('Hygiene Data'!G190))),'Data Summary'!DX196="Yes"),OFFSET('Hygiene Data'!$G$5,0,10*ROW('Hygiene Data'!G190)),NA())</f>
        <v>#N/A</v>
      </c>
      <c r="BJ196" s="519" t="e">
        <f ca="1">+IF(AND(ISNUMBER(OFFSET('Hygiene Data'!$G$7,0,10*ROW('Hygiene Data'!G190))),'Data Summary'!DY196="Yes"),OFFSET('Hygiene Data'!$G$7,0,10*ROW('Hygiene Data'!G190)),NA())</f>
        <v>#N/A</v>
      </c>
      <c r="BK196" s="519" t="e">
        <f ca="1">+IF(AND(ISNUMBER(OFFSET('Hygiene Data'!$G$9,0,10*ROW('Hygiene Data'!G190))),'Data Summary'!DZ196="Yes"),OFFSET('Hygiene Data'!$G$9,0,10*ROW('Hygiene Data'!G190)),NA())</f>
        <v>#N/A</v>
      </c>
      <c r="BL196" s="519" t="e">
        <f ca="1">+IF(AND(ISNUMBER(OFFSET('Hygiene Data'!$H$5,0,10*ROW('Hygiene Data'!H190))),'Data Summary'!EA196="Yes"),OFFSET('Hygiene Data'!$H$5,0,10*ROW('Hygiene Data'!H190)),NA())</f>
        <v>#N/A</v>
      </c>
      <c r="BM196" s="519" t="e">
        <f ca="1">+IF(AND(ISNUMBER(OFFSET('Hygiene Data'!$H$7,0,10*ROW('Hygiene Data'!H190))),'Data Summary'!EB196="Yes"),OFFSET('Hygiene Data'!$H$7,0,10*ROW('Hygiene Data'!H190)),NA())</f>
        <v>#N/A</v>
      </c>
      <c r="BN196" s="519" t="e">
        <f ca="1">+IF(AND(ISNUMBER(OFFSET('Hygiene Data'!$H$9,0,10*ROW('Hygiene Data'!H190))),'Data Summary'!EC196="Yes"),OFFSET('Hygiene Data'!$H$9,0,10*ROW('Hygiene Data'!H190)),NA())</f>
        <v>#N/A</v>
      </c>
      <c r="BO196" s="519" t="e">
        <f ca="1">+IF(AND(ISNUMBER(OFFSET('Hygiene Data'!$I$5,0,10*ROW('Hygiene Data'!I190))),'Data Summary'!ED196="Yes"),OFFSET('Hygiene Data'!$I$5,0,10*ROW('Hygiene Data'!I190)),NA())</f>
        <v>#N/A</v>
      </c>
      <c r="BP196" s="519" t="e">
        <f ca="1">+IF(AND(ISNUMBER(OFFSET('Hygiene Data'!$I$7,0,10*ROW('Hygiene Data'!I190))),'Data Summary'!EE196="Yes"),OFFSET('Hygiene Data'!$I$7,0,10*ROW('Hygiene Data'!I190)),NA())</f>
        <v>#N/A</v>
      </c>
      <c r="BQ196" s="519" t="e">
        <f ca="1">+IF(AND(ISNUMBER(OFFSET('Hygiene Data'!$I$9,0,10*ROW('Hygiene Data'!I190))),'Data Summary'!EF196="Yes"),OFFSET('Hygiene Data'!$I$9,0,10*ROW('Hygiene Data'!I190)),NA())</f>
        <v>#N/A</v>
      </c>
    </row>
    <row r="197" spans="1:69" x14ac:dyDescent="0.25">
      <c r="A197" s="515" t="e">
        <f ca="1">+RIGHT('Data Summary'!A197,LEN('Data Summary'!A197)-9)</f>
        <v>#VALUE!</v>
      </c>
      <c r="B197" s="489" t="str">
        <f ca="1">+IF(ISTEXT('Data Summary'!B197),'Data Summary'!B197,"")</f>
        <v/>
      </c>
      <c r="C197" s="516" t="e">
        <f ca="1">+VALUE('Data Summary'!C197)</f>
        <v>#VALUE!</v>
      </c>
      <c r="D197" s="517" t="e">
        <f ca="1">+IF(AND(ISNUMBER(OFFSET('Water Data'!$D$4,0,10*ROW('Water Data'!D191))),'Data Summary'!BS197="Yes"),100-OFFSET('Water Data'!$D$4,0,10*ROW('Water Data'!D191)),NA())</f>
        <v>#N/A</v>
      </c>
      <c r="E197" s="517" t="e">
        <f ca="1">+IF(AND(ISNUMBER(OFFSET('Water Data'!$D$6,0,10*ROW('Water Data'!D191))),'Data Summary'!BT197="Yes"),OFFSET('Water Data'!$D$6,0,10*ROW('Water Data'!D191)),NA())</f>
        <v>#N/A</v>
      </c>
      <c r="F197" s="517" t="e">
        <f ca="1">+IF(AND(ISNUMBER(OFFSET('Water Data'!$D$9,0,10*ROW('Water Data'!D191))),'Data Summary'!BU197="Yes"),OFFSET('Water Data'!$D$9,0,10*ROW('Water Data'!D191)),NA())</f>
        <v>#N/A</v>
      </c>
      <c r="G197" s="517" t="e">
        <f ca="1">+IF(AND(ISNUMBER(OFFSET('Water Data'!$E$4,0,10*ROW('Water Data'!E191))),'Data Summary'!BV197="Yes"),100-OFFSET('Water Data'!$E$4,0,10*ROW('Water Data'!E191)),NA())</f>
        <v>#N/A</v>
      </c>
      <c r="H197" s="517" t="e">
        <f ca="1">+IF(AND(ISNUMBER(OFFSET('Water Data'!$E$6,0,10*ROW('Water Data'!E191))),'Data Summary'!BW197="Yes"),OFFSET('Water Data'!$E$6,0,10*ROW('Water Data'!E191)),NA())</f>
        <v>#N/A</v>
      </c>
      <c r="I197" s="517" t="e">
        <f ca="1">+IF(AND(ISNUMBER(OFFSET('Water Data'!$E$9,0,10*ROW('Water Data'!E191))),'Data Summary'!BX197="Yes"),OFFSET('Water Data'!$E$9,0,10*ROW('Water Data'!E191)),NA())</f>
        <v>#N/A</v>
      </c>
      <c r="J197" s="517" t="e">
        <f ca="1">+IF(AND(ISNUMBER(OFFSET('Water Data'!$F$4,0,10*ROW('Water Data'!F191))),'Data Summary'!BY197="Yes"),100-OFFSET('Water Data'!$F$4,0,10*ROW('Water Data'!F191)),NA())</f>
        <v>#N/A</v>
      </c>
      <c r="K197" s="517" t="e">
        <f ca="1">+IF(AND(ISNUMBER(OFFSET('Water Data'!$F$6,0,10*ROW('Water Data'!F191))),'Data Summary'!BZ197="Yes"),OFFSET('Water Data'!$F$6,0,10*ROW('Water Data'!F191)),NA())</f>
        <v>#N/A</v>
      </c>
      <c r="L197" s="517" t="e">
        <f ca="1">+IF(AND(ISNUMBER(OFFSET('Water Data'!$F$9,0,10*ROW('Water Data'!F191))),'Data Summary'!CA197="Yes"),OFFSET('Water Data'!$F$9,0,10*ROW('Water Data'!F191)),NA())</f>
        <v>#N/A</v>
      </c>
      <c r="M197" s="517" t="e">
        <f ca="1">+IF(AND(ISNUMBER(OFFSET('Water Data'!$G$4,0,10*ROW('Water Data'!G191))),'Data Summary'!CB197="Yes"),100-OFFSET('Water Data'!$G$4,0,10*ROW('Water Data'!G191)),NA())</f>
        <v>#N/A</v>
      </c>
      <c r="N197" s="517" t="e">
        <f ca="1">+IF(AND(ISNUMBER(OFFSET('Water Data'!$G$6,0,10*ROW('Water Data'!G191))),'Data Summary'!CC197="Yes"),OFFSET('Water Data'!$G$6,0,10*ROW('Water Data'!G191)),NA())</f>
        <v>#N/A</v>
      </c>
      <c r="O197" s="517" t="e">
        <f ca="1">+IF(AND(ISNUMBER(OFFSET('Water Data'!$G$9,0,10*ROW('Water Data'!G191))),'Data Summary'!CD197="Yes"),OFFSET('Water Data'!$G$9,0,10*ROW('Water Data'!G191)),NA())</f>
        <v>#N/A</v>
      </c>
      <c r="P197" s="517" t="e">
        <f ca="1">+IF(AND(ISNUMBER(OFFSET('Water Data'!$H$4,0,10*ROW('Water Data'!H191))),'Data Summary'!CE197="Yes"),100-OFFSET('Water Data'!$H$4,0,10*ROW('Water Data'!H191)),NA())</f>
        <v>#N/A</v>
      </c>
      <c r="Q197" s="517" t="e">
        <f ca="1">+IF(AND(ISNUMBER(OFFSET('Water Data'!$H$6,0,10*ROW('Water Data'!H191))),'Data Summary'!CF197="Yes"),OFFSET('Water Data'!$H$6,0,10*ROW('Water Data'!H191)),NA())</f>
        <v>#N/A</v>
      </c>
      <c r="R197" s="517" t="e">
        <f ca="1">+IF(AND(ISNUMBER(OFFSET('Water Data'!$H$9,0,10*ROW('Water Data'!H191))),'Data Summary'!CG197="Yes"),OFFSET('Water Data'!$H$9,0,10*ROW('Water Data'!H191)),NA())</f>
        <v>#N/A</v>
      </c>
      <c r="S197" s="517" t="e">
        <f ca="1">+IF(AND(ISNUMBER(OFFSET('Water Data'!$I$4,0,10*ROW('Water Data'!I191))),'Data Summary'!CH197="Yes"),100-OFFSET('Water Data'!$I$4,0,10*ROW('Water Data'!I191)),NA())</f>
        <v>#N/A</v>
      </c>
      <c r="T197" s="517" t="e">
        <f ca="1">+IF(AND(ISNUMBER(OFFSET('Water Data'!$I$6,0,10*ROW('Water Data'!I191))),'Data Summary'!CI197="Yes"),OFFSET('Water Data'!$I$6,0,10*ROW('Water Data'!I191)),NA())</f>
        <v>#N/A</v>
      </c>
      <c r="U197" s="517" t="e">
        <f ca="1">+IF(AND(ISNUMBER(OFFSET('Water Data'!$I$9,0,10*ROW('Water Data'!I191))),'Data Summary'!CJ197="Yes"),OFFSET('Water Data'!$I$9,0,10*ROW('Water Data'!I191)),NA())</f>
        <v>#N/A</v>
      </c>
      <c r="V197" s="518" t="e">
        <f ca="1">+IF(AND(ISNUMBER(OFFSET('Sanitation Data'!$D$4,0,10*ROW('Sanitation Data'!D191))),'Data Summary'!CK197="Yes"),100-OFFSET('Sanitation Data'!$D$4,0,10*ROW('Sanitation Data'!D191)),NA())</f>
        <v>#N/A</v>
      </c>
      <c r="W197" s="518" t="e">
        <f ca="1">+IF(AND(ISNUMBER(OFFSET('Sanitation Data'!$D$6,0,10*ROW('Sanitation Data'!D191))),'Data Summary'!CL197="Yes"),OFFSET('Sanitation Data'!$D$6,0,10*ROW('Sanitation Data'!D191)),NA())</f>
        <v>#N/A</v>
      </c>
      <c r="X197" s="518" t="e">
        <f ca="1">+IF(AND(ISNUMBER(OFFSET('Sanitation Data'!$D$10,0,10*ROW('Sanitation Data'!D191))),'Data Summary'!CM197="Yes"),OFFSET('Sanitation Data'!$D$10,0,10*ROW('Sanitation Data'!D191)),NA())</f>
        <v>#N/A</v>
      </c>
      <c r="Y197" s="518" t="e">
        <f ca="1">+IF(AND(ISNUMBER(OFFSET('Sanitation Data'!$D$11,0,10*ROW('Sanitation Data'!D191))),'Data Summary'!CN197="Yes"),OFFSET('Sanitation Data'!$D$11,0,10*ROW('Sanitation Data'!D191)),NA())</f>
        <v>#N/A</v>
      </c>
      <c r="Z197" s="518" t="e">
        <f ca="1">+IF(AND(ISNUMBER(OFFSET('Sanitation Data'!$D$12,0,10*ROW('Sanitation Data'!D191))),'Data Summary'!CO197="Yes"),OFFSET('Sanitation Data'!$D$12,0,10*ROW('Sanitation Data'!D191)),NA())</f>
        <v>#N/A</v>
      </c>
      <c r="AA197" s="518" t="e">
        <f ca="1">+IF(AND(ISNUMBER(OFFSET('Sanitation Data'!$E$4,0,10*ROW('Sanitation Data'!E191))),'Data Summary'!CP197="Yes"),100-OFFSET('Sanitation Data'!$E$4,0,10*ROW('Sanitation Data'!E191)),NA())</f>
        <v>#N/A</v>
      </c>
      <c r="AB197" s="518" t="e">
        <f ca="1">+IF(AND(ISNUMBER(OFFSET('Sanitation Data'!$E$6,0,10*ROW('Sanitation Data'!E191))),'Data Summary'!CQ197="Yes"),OFFSET('Sanitation Data'!$E$6,0,10*ROW('Sanitation Data'!E191)),NA())</f>
        <v>#N/A</v>
      </c>
      <c r="AC197" s="518" t="e">
        <f ca="1">+IF(AND(ISNUMBER(OFFSET('Sanitation Data'!$E$10,0,10*ROW('Sanitation Data'!E191))),'Data Summary'!CR197="Yes"),OFFSET('Sanitation Data'!$E$10,0,10*ROW('Sanitation Data'!E191)),NA())</f>
        <v>#N/A</v>
      </c>
      <c r="AD197" s="518" t="e">
        <f ca="1">+IF(AND(ISNUMBER(OFFSET('Sanitation Data'!$E$11,0,10*ROW('Sanitation Data'!E191))),'Data Summary'!CS197="Yes"),OFFSET('Sanitation Data'!$E$11,0,10*ROW('Sanitation Data'!E191)),NA())</f>
        <v>#N/A</v>
      </c>
      <c r="AE197" s="518" t="e">
        <f ca="1">+IF(AND(ISNUMBER(OFFSET('Sanitation Data'!$E$12,0,10*ROW('Sanitation Data'!E191))),'Data Summary'!CT197="Yes"),OFFSET('Sanitation Data'!$E$12,0,10*ROW('Sanitation Data'!E191)),NA())</f>
        <v>#N/A</v>
      </c>
      <c r="AF197" s="518" t="e">
        <f ca="1">+IF(AND(ISNUMBER(OFFSET('Sanitation Data'!$F$4,0,10*ROW('Sanitation Data'!F191))),'Data Summary'!CU197="Yes"),100-OFFSET('Sanitation Data'!$F$4,0,10*ROW('Sanitation Data'!F191)),NA())</f>
        <v>#N/A</v>
      </c>
      <c r="AG197" s="518" t="e">
        <f ca="1">+IF(AND(ISNUMBER(OFFSET('Sanitation Data'!$F$6,0,10*ROW('Sanitation Data'!F191))),'Data Summary'!CV197="Yes"),OFFSET('Sanitation Data'!$F$6,0,10*ROW('Sanitation Data'!F191)),NA())</f>
        <v>#N/A</v>
      </c>
      <c r="AH197" s="518" t="e">
        <f ca="1">+IF(AND(ISNUMBER(OFFSET('Sanitation Data'!$F$10,0,10*ROW('Sanitation Data'!F191))),'Data Summary'!CW197="Yes"),OFFSET('Sanitation Data'!$F$10,0,10*ROW('Sanitation Data'!F191)),NA())</f>
        <v>#N/A</v>
      </c>
      <c r="AI197" s="518" t="e">
        <f ca="1">+IF(AND(ISNUMBER(OFFSET('Sanitation Data'!$F$11,0,10*ROW('Sanitation Data'!F191))),'Data Summary'!CX197="Yes"),OFFSET('Sanitation Data'!$F$11,0,10*ROW('Sanitation Data'!F191)),NA())</f>
        <v>#N/A</v>
      </c>
      <c r="AJ197" s="518" t="e">
        <f ca="1">+IF(AND(ISNUMBER(OFFSET('Sanitation Data'!$F$12,0,10*ROW('Sanitation Data'!F191))),'Data Summary'!CY197="Yes"),OFFSET('Sanitation Data'!$F$12,0,10*ROW('Sanitation Data'!F191)),NA())</f>
        <v>#N/A</v>
      </c>
      <c r="AK197" s="518" t="e">
        <f ca="1">+IF(AND(ISNUMBER(OFFSET('Sanitation Data'!$G$4,0,10*ROW('Sanitation Data'!G191))),'Data Summary'!CZ197="Yes"),100-OFFSET('Sanitation Data'!$G$4,0,10*ROW('Sanitation Data'!G191)),NA())</f>
        <v>#N/A</v>
      </c>
      <c r="AL197" s="518" t="e">
        <f ca="1">+IF(AND(ISNUMBER(OFFSET('Sanitation Data'!$G$6,0,10*ROW('Sanitation Data'!G191))),'Data Summary'!DA197="Yes"),OFFSET('Sanitation Data'!$G$6,0,10*ROW('Sanitation Data'!G191)),NA())</f>
        <v>#N/A</v>
      </c>
      <c r="AM197" s="518" t="e">
        <f ca="1">+IF(AND(ISNUMBER(OFFSET('Sanitation Data'!$G$10,0,10*ROW('Sanitation Data'!G191))),'Data Summary'!DB197="Yes"),OFFSET('Sanitation Data'!$G$10,0,10*ROW('Sanitation Data'!G191)),NA())</f>
        <v>#N/A</v>
      </c>
      <c r="AN197" s="518" t="e">
        <f ca="1">+IF(AND(ISNUMBER(OFFSET('Sanitation Data'!$G$11,0,10*ROW('Sanitation Data'!G191))),'Data Summary'!DC197="Yes"),OFFSET('Sanitation Data'!$G$11,0,10*ROW('Sanitation Data'!G191)),NA())</f>
        <v>#N/A</v>
      </c>
      <c r="AO197" s="518" t="e">
        <f ca="1">+IF(AND(ISNUMBER(OFFSET('Sanitation Data'!$G$12,0,10*ROW('Sanitation Data'!G191))),'Data Summary'!DD197="Yes"),OFFSET('Sanitation Data'!$G$12,0,10*ROW('Sanitation Data'!G191)),NA())</f>
        <v>#N/A</v>
      </c>
      <c r="AP197" s="518" t="e">
        <f ca="1">+IF(AND(ISNUMBER(OFFSET('Sanitation Data'!$H$4,0,10*ROW('Sanitation Data'!H191))),'Data Summary'!DE197="Yes"),100-OFFSET('Sanitation Data'!$H$4,0,10*ROW('Sanitation Data'!H191)),NA())</f>
        <v>#N/A</v>
      </c>
      <c r="AQ197" s="518" t="e">
        <f ca="1">+IF(AND(ISNUMBER(OFFSET('Sanitation Data'!$H$6,0,10*ROW('Sanitation Data'!H191))),'Data Summary'!DF197="Yes"),OFFSET('Sanitation Data'!$H$6,0,10*ROW('Sanitation Data'!H191)),NA())</f>
        <v>#N/A</v>
      </c>
      <c r="AR197" s="518" t="e">
        <f ca="1">+IF(AND(ISNUMBER(OFFSET('Sanitation Data'!$H$10,0,10*ROW('Sanitation Data'!H191))),'Data Summary'!DG197="Yes"),OFFSET('Sanitation Data'!$H$10,0,10*ROW('Sanitation Data'!H191)),NA())</f>
        <v>#N/A</v>
      </c>
      <c r="AS197" s="518" t="e">
        <f ca="1">+IF(AND(ISNUMBER(OFFSET('Sanitation Data'!$H$11,0,10*ROW('Sanitation Data'!H191))),'Data Summary'!DH197="Yes"),OFFSET('Sanitation Data'!$H$11,0,10*ROW('Sanitation Data'!H191)),NA())</f>
        <v>#N/A</v>
      </c>
      <c r="AT197" s="518" t="e">
        <f ca="1">+IF(AND(ISNUMBER(OFFSET('Sanitation Data'!$H$12,0,10*ROW('Sanitation Data'!H191))),'Data Summary'!DI197="Yes"),OFFSET('Sanitation Data'!$H$12,0,10*ROW('Sanitation Data'!H191)),NA())</f>
        <v>#N/A</v>
      </c>
      <c r="AU197" s="518" t="e">
        <f ca="1">+IF(AND(ISNUMBER(OFFSET('Sanitation Data'!$I$4,0,10*ROW('Sanitation Data'!I191))),'Data Summary'!DJ197="Yes"),100-OFFSET('Sanitation Data'!$I$4,0,10*ROW('Sanitation Data'!I191)),NA())</f>
        <v>#N/A</v>
      </c>
      <c r="AV197" s="518" t="e">
        <f ca="1">+IF(AND(ISNUMBER(OFFSET('Sanitation Data'!$I$6,0,10*ROW('Sanitation Data'!I191))),'Data Summary'!DK197="Yes"),OFFSET('Sanitation Data'!$I$6,0,10*ROW('Sanitation Data'!I191)),NA())</f>
        <v>#N/A</v>
      </c>
      <c r="AW197" s="518" t="e">
        <f ca="1">+IF(AND(ISNUMBER(OFFSET('Sanitation Data'!$I$10,0,10*ROW('Sanitation Data'!I191))),'Data Summary'!DL197="Yes"),OFFSET('Sanitation Data'!$I$10,0,10*ROW('Sanitation Data'!I191)),NA())</f>
        <v>#N/A</v>
      </c>
      <c r="AX197" s="518" t="e">
        <f ca="1">+IF(AND(ISNUMBER(OFFSET('Sanitation Data'!$I$11,0,10*ROW('Sanitation Data'!I191))),'Data Summary'!DM197="Yes"),OFFSET('Sanitation Data'!$I$11,0,10*ROW('Sanitation Data'!I191)),NA())</f>
        <v>#N/A</v>
      </c>
      <c r="AY197" s="518" t="e">
        <f ca="1">+IF(AND(ISNUMBER(OFFSET('Sanitation Data'!$I$12,0,10*ROW('Sanitation Data'!I191))),'Data Summary'!DN197="Yes"),OFFSET('Sanitation Data'!$I$12,0,10*ROW('Sanitation Data'!I191)),NA())</f>
        <v>#N/A</v>
      </c>
      <c r="AZ197" s="519" t="e">
        <f ca="1">+IF(AND(ISNUMBER(OFFSET('Hygiene Data'!$D$5,0,10*ROW('Hygiene Data'!D191))),'Data Summary'!DO197="Yes"),OFFSET('Hygiene Data'!$D$5,0,10*ROW('Hygiene Data'!D191)),NA())</f>
        <v>#N/A</v>
      </c>
      <c r="BA197" s="519" t="e">
        <f ca="1">+IF(AND(ISNUMBER(OFFSET('Hygiene Data'!$D$7,0,10*ROW('Hygiene Data'!D191))),'Data Summary'!DP197="Yes"),OFFSET('Hygiene Data'!$D$7,0,10*ROW('Hygiene Data'!D191)),NA())</f>
        <v>#N/A</v>
      </c>
      <c r="BB197" s="519" t="e">
        <f ca="1">+IF(AND(ISNUMBER(OFFSET('Hygiene Data'!$D$9,0,10*ROW('Hygiene Data'!D191))),'Data Summary'!DQ197="Yes"),OFFSET('Hygiene Data'!$D$9,0,10*ROW('Hygiene Data'!D191)),NA())</f>
        <v>#N/A</v>
      </c>
      <c r="BC197" s="519" t="e">
        <f ca="1">+IF(AND(ISNUMBER(OFFSET('Hygiene Data'!$E$5,0,10*ROW('Hygiene Data'!E191))),'Data Summary'!DR197="Yes"),OFFSET('Hygiene Data'!$E$5,0,10*ROW('Hygiene Data'!E191)),NA())</f>
        <v>#N/A</v>
      </c>
      <c r="BD197" s="519" t="e">
        <f ca="1">+IF(AND(ISNUMBER(OFFSET('Hygiene Data'!$E$7,0,10*ROW('Hygiene Data'!E191))),'Data Summary'!DS197="Yes"),OFFSET('Hygiene Data'!$E$7,0,10*ROW('Hygiene Data'!E191)),NA())</f>
        <v>#N/A</v>
      </c>
      <c r="BE197" s="519" t="e">
        <f ca="1">+IF(AND(ISNUMBER(OFFSET('Hygiene Data'!$E$9,0,10*ROW('Hygiene Data'!E191))),'Data Summary'!DT197="Yes"),OFFSET('Hygiene Data'!$E$9,0,10*ROW('Hygiene Data'!E191)),NA())</f>
        <v>#N/A</v>
      </c>
      <c r="BF197" s="519" t="e">
        <f ca="1">+IF(AND(ISNUMBER(OFFSET('Hygiene Data'!$F$5,0,10*ROW('Hygiene Data'!F191))),'Data Summary'!DU197="Yes"),OFFSET('Hygiene Data'!$F$5,0,10*ROW('Hygiene Data'!F191)),NA())</f>
        <v>#N/A</v>
      </c>
      <c r="BG197" s="519" t="e">
        <f ca="1">+IF(AND(ISNUMBER(OFFSET('Hygiene Data'!$F$7,0,10*ROW('Hygiene Data'!F191))),'Data Summary'!DV197="Yes"),OFFSET('Hygiene Data'!$F$7,0,10*ROW('Hygiene Data'!F191)),NA())</f>
        <v>#N/A</v>
      </c>
      <c r="BH197" s="519" t="e">
        <f ca="1">+IF(AND(ISNUMBER(OFFSET('Hygiene Data'!$F$9,0,10*ROW('Hygiene Data'!F191))),'Data Summary'!DW197="Yes"),OFFSET('Hygiene Data'!$F$9,0,10*ROW('Hygiene Data'!F191)),NA())</f>
        <v>#N/A</v>
      </c>
      <c r="BI197" s="519" t="e">
        <f ca="1">+IF(AND(ISNUMBER(OFFSET('Hygiene Data'!$G$5,0,10*ROW('Hygiene Data'!G191))),'Data Summary'!DX197="Yes"),OFFSET('Hygiene Data'!$G$5,0,10*ROW('Hygiene Data'!G191)),NA())</f>
        <v>#N/A</v>
      </c>
      <c r="BJ197" s="519" t="e">
        <f ca="1">+IF(AND(ISNUMBER(OFFSET('Hygiene Data'!$G$7,0,10*ROW('Hygiene Data'!G191))),'Data Summary'!DY197="Yes"),OFFSET('Hygiene Data'!$G$7,0,10*ROW('Hygiene Data'!G191)),NA())</f>
        <v>#N/A</v>
      </c>
      <c r="BK197" s="519" t="e">
        <f ca="1">+IF(AND(ISNUMBER(OFFSET('Hygiene Data'!$G$9,0,10*ROW('Hygiene Data'!G191))),'Data Summary'!DZ197="Yes"),OFFSET('Hygiene Data'!$G$9,0,10*ROW('Hygiene Data'!G191)),NA())</f>
        <v>#N/A</v>
      </c>
      <c r="BL197" s="519" t="e">
        <f ca="1">+IF(AND(ISNUMBER(OFFSET('Hygiene Data'!$H$5,0,10*ROW('Hygiene Data'!H191))),'Data Summary'!EA197="Yes"),OFFSET('Hygiene Data'!$H$5,0,10*ROW('Hygiene Data'!H191)),NA())</f>
        <v>#N/A</v>
      </c>
      <c r="BM197" s="519" t="e">
        <f ca="1">+IF(AND(ISNUMBER(OFFSET('Hygiene Data'!$H$7,0,10*ROW('Hygiene Data'!H191))),'Data Summary'!EB197="Yes"),OFFSET('Hygiene Data'!$H$7,0,10*ROW('Hygiene Data'!H191)),NA())</f>
        <v>#N/A</v>
      </c>
      <c r="BN197" s="519" t="e">
        <f ca="1">+IF(AND(ISNUMBER(OFFSET('Hygiene Data'!$H$9,0,10*ROW('Hygiene Data'!H191))),'Data Summary'!EC197="Yes"),OFFSET('Hygiene Data'!$H$9,0,10*ROW('Hygiene Data'!H191)),NA())</f>
        <v>#N/A</v>
      </c>
      <c r="BO197" s="519" t="e">
        <f ca="1">+IF(AND(ISNUMBER(OFFSET('Hygiene Data'!$I$5,0,10*ROW('Hygiene Data'!I191))),'Data Summary'!ED197="Yes"),OFFSET('Hygiene Data'!$I$5,0,10*ROW('Hygiene Data'!I191)),NA())</f>
        <v>#N/A</v>
      </c>
      <c r="BP197" s="519" t="e">
        <f ca="1">+IF(AND(ISNUMBER(OFFSET('Hygiene Data'!$I$7,0,10*ROW('Hygiene Data'!I191))),'Data Summary'!EE197="Yes"),OFFSET('Hygiene Data'!$I$7,0,10*ROW('Hygiene Data'!I191)),NA())</f>
        <v>#N/A</v>
      </c>
      <c r="BQ197" s="519" t="e">
        <f ca="1">+IF(AND(ISNUMBER(OFFSET('Hygiene Data'!$I$9,0,10*ROW('Hygiene Data'!I191))),'Data Summary'!EF197="Yes"),OFFSET('Hygiene Data'!$I$9,0,10*ROW('Hygiene Data'!I191)),NA())</f>
        <v>#N/A</v>
      </c>
    </row>
    <row r="198" spans="1:69" x14ac:dyDescent="0.25">
      <c r="A198" s="515" t="e">
        <f ca="1">+RIGHT('Data Summary'!A198,LEN('Data Summary'!A198)-9)</f>
        <v>#VALUE!</v>
      </c>
      <c r="B198" s="489" t="str">
        <f ca="1">+IF(ISTEXT('Data Summary'!B198),'Data Summary'!B198,"")</f>
        <v/>
      </c>
      <c r="C198" s="516" t="e">
        <f ca="1">+VALUE('Data Summary'!C198)</f>
        <v>#VALUE!</v>
      </c>
      <c r="D198" s="517" t="e">
        <f ca="1">+IF(AND(ISNUMBER(OFFSET('Water Data'!$D$4,0,10*ROW('Water Data'!D192))),'Data Summary'!BS198="Yes"),100-OFFSET('Water Data'!$D$4,0,10*ROW('Water Data'!D192)),NA())</f>
        <v>#N/A</v>
      </c>
      <c r="E198" s="517" t="e">
        <f ca="1">+IF(AND(ISNUMBER(OFFSET('Water Data'!$D$6,0,10*ROW('Water Data'!D192))),'Data Summary'!BT198="Yes"),OFFSET('Water Data'!$D$6,0,10*ROW('Water Data'!D192)),NA())</f>
        <v>#N/A</v>
      </c>
      <c r="F198" s="517" t="e">
        <f ca="1">+IF(AND(ISNUMBER(OFFSET('Water Data'!$D$9,0,10*ROW('Water Data'!D192))),'Data Summary'!BU198="Yes"),OFFSET('Water Data'!$D$9,0,10*ROW('Water Data'!D192)),NA())</f>
        <v>#N/A</v>
      </c>
      <c r="G198" s="517" t="e">
        <f ca="1">+IF(AND(ISNUMBER(OFFSET('Water Data'!$E$4,0,10*ROW('Water Data'!E192))),'Data Summary'!BV198="Yes"),100-OFFSET('Water Data'!$E$4,0,10*ROW('Water Data'!E192)),NA())</f>
        <v>#N/A</v>
      </c>
      <c r="H198" s="517" t="e">
        <f ca="1">+IF(AND(ISNUMBER(OFFSET('Water Data'!$E$6,0,10*ROW('Water Data'!E192))),'Data Summary'!BW198="Yes"),OFFSET('Water Data'!$E$6,0,10*ROW('Water Data'!E192)),NA())</f>
        <v>#N/A</v>
      </c>
      <c r="I198" s="517" t="e">
        <f ca="1">+IF(AND(ISNUMBER(OFFSET('Water Data'!$E$9,0,10*ROW('Water Data'!E192))),'Data Summary'!BX198="Yes"),OFFSET('Water Data'!$E$9,0,10*ROW('Water Data'!E192)),NA())</f>
        <v>#N/A</v>
      </c>
      <c r="J198" s="517" t="e">
        <f ca="1">+IF(AND(ISNUMBER(OFFSET('Water Data'!$F$4,0,10*ROW('Water Data'!F192))),'Data Summary'!BY198="Yes"),100-OFFSET('Water Data'!$F$4,0,10*ROW('Water Data'!F192)),NA())</f>
        <v>#N/A</v>
      </c>
      <c r="K198" s="517" t="e">
        <f ca="1">+IF(AND(ISNUMBER(OFFSET('Water Data'!$F$6,0,10*ROW('Water Data'!F192))),'Data Summary'!BZ198="Yes"),OFFSET('Water Data'!$F$6,0,10*ROW('Water Data'!F192)),NA())</f>
        <v>#N/A</v>
      </c>
      <c r="L198" s="517" t="e">
        <f ca="1">+IF(AND(ISNUMBER(OFFSET('Water Data'!$F$9,0,10*ROW('Water Data'!F192))),'Data Summary'!CA198="Yes"),OFFSET('Water Data'!$F$9,0,10*ROW('Water Data'!F192)),NA())</f>
        <v>#N/A</v>
      </c>
      <c r="M198" s="517" t="e">
        <f ca="1">+IF(AND(ISNUMBER(OFFSET('Water Data'!$G$4,0,10*ROW('Water Data'!G192))),'Data Summary'!CB198="Yes"),100-OFFSET('Water Data'!$G$4,0,10*ROW('Water Data'!G192)),NA())</f>
        <v>#N/A</v>
      </c>
      <c r="N198" s="517" t="e">
        <f ca="1">+IF(AND(ISNUMBER(OFFSET('Water Data'!$G$6,0,10*ROW('Water Data'!G192))),'Data Summary'!CC198="Yes"),OFFSET('Water Data'!$G$6,0,10*ROW('Water Data'!G192)),NA())</f>
        <v>#N/A</v>
      </c>
      <c r="O198" s="517" t="e">
        <f ca="1">+IF(AND(ISNUMBER(OFFSET('Water Data'!$G$9,0,10*ROW('Water Data'!G192))),'Data Summary'!CD198="Yes"),OFFSET('Water Data'!$G$9,0,10*ROW('Water Data'!G192)),NA())</f>
        <v>#N/A</v>
      </c>
      <c r="P198" s="517" t="e">
        <f ca="1">+IF(AND(ISNUMBER(OFFSET('Water Data'!$H$4,0,10*ROW('Water Data'!H192))),'Data Summary'!CE198="Yes"),100-OFFSET('Water Data'!$H$4,0,10*ROW('Water Data'!H192)),NA())</f>
        <v>#N/A</v>
      </c>
      <c r="Q198" s="517" t="e">
        <f ca="1">+IF(AND(ISNUMBER(OFFSET('Water Data'!$H$6,0,10*ROW('Water Data'!H192))),'Data Summary'!CF198="Yes"),OFFSET('Water Data'!$H$6,0,10*ROW('Water Data'!H192)),NA())</f>
        <v>#N/A</v>
      </c>
      <c r="R198" s="517" t="e">
        <f ca="1">+IF(AND(ISNUMBER(OFFSET('Water Data'!$H$9,0,10*ROW('Water Data'!H192))),'Data Summary'!CG198="Yes"),OFFSET('Water Data'!$H$9,0,10*ROW('Water Data'!H192)),NA())</f>
        <v>#N/A</v>
      </c>
      <c r="S198" s="517" t="e">
        <f ca="1">+IF(AND(ISNUMBER(OFFSET('Water Data'!$I$4,0,10*ROW('Water Data'!I192))),'Data Summary'!CH198="Yes"),100-OFFSET('Water Data'!$I$4,0,10*ROW('Water Data'!I192)),NA())</f>
        <v>#N/A</v>
      </c>
      <c r="T198" s="517" t="e">
        <f ca="1">+IF(AND(ISNUMBER(OFFSET('Water Data'!$I$6,0,10*ROW('Water Data'!I192))),'Data Summary'!CI198="Yes"),OFFSET('Water Data'!$I$6,0,10*ROW('Water Data'!I192)),NA())</f>
        <v>#N/A</v>
      </c>
      <c r="U198" s="517" t="e">
        <f ca="1">+IF(AND(ISNUMBER(OFFSET('Water Data'!$I$9,0,10*ROW('Water Data'!I192))),'Data Summary'!CJ198="Yes"),OFFSET('Water Data'!$I$9,0,10*ROW('Water Data'!I192)),NA())</f>
        <v>#N/A</v>
      </c>
      <c r="V198" s="518" t="e">
        <f ca="1">+IF(AND(ISNUMBER(OFFSET('Sanitation Data'!$D$4,0,10*ROW('Sanitation Data'!D192))),'Data Summary'!CK198="Yes"),100-OFFSET('Sanitation Data'!$D$4,0,10*ROW('Sanitation Data'!D192)),NA())</f>
        <v>#N/A</v>
      </c>
      <c r="W198" s="518" t="e">
        <f ca="1">+IF(AND(ISNUMBER(OFFSET('Sanitation Data'!$D$6,0,10*ROW('Sanitation Data'!D192))),'Data Summary'!CL198="Yes"),OFFSET('Sanitation Data'!$D$6,0,10*ROW('Sanitation Data'!D192)),NA())</f>
        <v>#N/A</v>
      </c>
      <c r="X198" s="518" t="e">
        <f ca="1">+IF(AND(ISNUMBER(OFFSET('Sanitation Data'!$D$10,0,10*ROW('Sanitation Data'!D192))),'Data Summary'!CM198="Yes"),OFFSET('Sanitation Data'!$D$10,0,10*ROW('Sanitation Data'!D192)),NA())</f>
        <v>#N/A</v>
      </c>
      <c r="Y198" s="518" t="e">
        <f ca="1">+IF(AND(ISNUMBER(OFFSET('Sanitation Data'!$D$11,0,10*ROW('Sanitation Data'!D192))),'Data Summary'!CN198="Yes"),OFFSET('Sanitation Data'!$D$11,0,10*ROW('Sanitation Data'!D192)),NA())</f>
        <v>#N/A</v>
      </c>
      <c r="Z198" s="518" t="e">
        <f ca="1">+IF(AND(ISNUMBER(OFFSET('Sanitation Data'!$D$12,0,10*ROW('Sanitation Data'!D192))),'Data Summary'!CO198="Yes"),OFFSET('Sanitation Data'!$D$12,0,10*ROW('Sanitation Data'!D192)),NA())</f>
        <v>#N/A</v>
      </c>
      <c r="AA198" s="518" t="e">
        <f ca="1">+IF(AND(ISNUMBER(OFFSET('Sanitation Data'!$E$4,0,10*ROW('Sanitation Data'!E192))),'Data Summary'!CP198="Yes"),100-OFFSET('Sanitation Data'!$E$4,0,10*ROW('Sanitation Data'!E192)),NA())</f>
        <v>#N/A</v>
      </c>
      <c r="AB198" s="518" t="e">
        <f ca="1">+IF(AND(ISNUMBER(OFFSET('Sanitation Data'!$E$6,0,10*ROW('Sanitation Data'!E192))),'Data Summary'!CQ198="Yes"),OFFSET('Sanitation Data'!$E$6,0,10*ROW('Sanitation Data'!E192)),NA())</f>
        <v>#N/A</v>
      </c>
      <c r="AC198" s="518" t="e">
        <f ca="1">+IF(AND(ISNUMBER(OFFSET('Sanitation Data'!$E$10,0,10*ROW('Sanitation Data'!E192))),'Data Summary'!CR198="Yes"),OFFSET('Sanitation Data'!$E$10,0,10*ROW('Sanitation Data'!E192)),NA())</f>
        <v>#N/A</v>
      </c>
      <c r="AD198" s="518" t="e">
        <f ca="1">+IF(AND(ISNUMBER(OFFSET('Sanitation Data'!$E$11,0,10*ROW('Sanitation Data'!E192))),'Data Summary'!CS198="Yes"),OFFSET('Sanitation Data'!$E$11,0,10*ROW('Sanitation Data'!E192)),NA())</f>
        <v>#N/A</v>
      </c>
      <c r="AE198" s="518" t="e">
        <f ca="1">+IF(AND(ISNUMBER(OFFSET('Sanitation Data'!$E$12,0,10*ROW('Sanitation Data'!E192))),'Data Summary'!CT198="Yes"),OFFSET('Sanitation Data'!$E$12,0,10*ROW('Sanitation Data'!E192)),NA())</f>
        <v>#N/A</v>
      </c>
      <c r="AF198" s="518" t="e">
        <f ca="1">+IF(AND(ISNUMBER(OFFSET('Sanitation Data'!$F$4,0,10*ROW('Sanitation Data'!F192))),'Data Summary'!CU198="Yes"),100-OFFSET('Sanitation Data'!$F$4,0,10*ROW('Sanitation Data'!F192)),NA())</f>
        <v>#N/A</v>
      </c>
      <c r="AG198" s="518" t="e">
        <f ca="1">+IF(AND(ISNUMBER(OFFSET('Sanitation Data'!$F$6,0,10*ROW('Sanitation Data'!F192))),'Data Summary'!CV198="Yes"),OFFSET('Sanitation Data'!$F$6,0,10*ROW('Sanitation Data'!F192)),NA())</f>
        <v>#N/A</v>
      </c>
      <c r="AH198" s="518" t="e">
        <f ca="1">+IF(AND(ISNUMBER(OFFSET('Sanitation Data'!$F$10,0,10*ROW('Sanitation Data'!F192))),'Data Summary'!CW198="Yes"),OFFSET('Sanitation Data'!$F$10,0,10*ROW('Sanitation Data'!F192)),NA())</f>
        <v>#N/A</v>
      </c>
      <c r="AI198" s="518" t="e">
        <f ca="1">+IF(AND(ISNUMBER(OFFSET('Sanitation Data'!$F$11,0,10*ROW('Sanitation Data'!F192))),'Data Summary'!CX198="Yes"),OFFSET('Sanitation Data'!$F$11,0,10*ROW('Sanitation Data'!F192)),NA())</f>
        <v>#N/A</v>
      </c>
      <c r="AJ198" s="518" t="e">
        <f ca="1">+IF(AND(ISNUMBER(OFFSET('Sanitation Data'!$F$12,0,10*ROW('Sanitation Data'!F192))),'Data Summary'!CY198="Yes"),OFFSET('Sanitation Data'!$F$12,0,10*ROW('Sanitation Data'!F192)),NA())</f>
        <v>#N/A</v>
      </c>
      <c r="AK198" s="518" t="e">
        <f ca="1">+IF(AND(ISNUMBER(OFFSET('Sanitation Data'!$G$4,0,10*ROW('Sanitation Data'!G192))),'Data Summary'!CZ198="Yes"),100-OFFSET('Sanitation Data'!$G$4,0,10*ROW('Sanitation Data'!G192)),NA())</f>
        <v>#N/A</v>
      </c>
      <c r="AL198" s="518" t="e">
        <f ca="1">+IF(AND(ISNUMBER(OFFSET('Sanitation Data'!$G$6,0,10*ROW('Sanitation Data'!G192))),'Data Summary'!DA198="Yes"),OFFSET('Sanitation Data'!$G$6,0,10*ROW('Sanitation Data'!G192)),NA())</f>
        <v>#N/A</v>
      </c>
      <c r="AM198" s="518" t="e">
        <f ca="1">+IF(AND(ISNUMBER(OFFSET('Sanitation Data'!$G$10,0,10*ROW('Sanitation Data'!G192))),'Data Summary'!DB198="Yes"),OFFSET('Sanitation Data'!$G$10,0,10*ROW('Sanitation Data'!G192)),NA())</f>
        <v>#N/A</v>
      </c>
      <c r="AN198" s="518" t="e">
        <f ca="1">+IF(AND(ISNUMBER(OFFSET('Sanitation Data'!$G$11,0,10*ROW('Sanitation Data'!G192))),'Data Summary'!DC198="Yes"),OFFSET('Sanitation Data'!$G$11,0,10*ROW('Sanitation Data'!G192)),NA())</f>
        <v>#N/A</v>
      </c>
      <c r="AO198" s="518" t="e">
        <f ca="1">+IF(AND(ISNUMBER(OFFSET('Sanitation Data'!$G$12,0,10*ROW('Sanitation Data'!G192))),'Data Summary'!DD198="Yes"),OFFSET('Sanitation Data'!$G$12,0,10*ROW('Sanitation Data'!G192)),NA())</f>
        <v>#N/A</v>
      </c>
      <c r="AP198" s="518" t="e">
        <f ca="1">+IF(AND(ISNUMBER(OFFSET('Sanitation Data'!$H$4,0,10*ROW('Sanitation Data'!H192))),'Data Summary'!DE198="Yes"),100-OFFSET('Sanitation Data'!$H$4,0,10*ROW('Sanitation Data'!H192)),NA())</f>
        <v>#N/A</v>
      </c>
      <c r="AQ198" s="518" t="e">
        <f ca="1">+IF(AND(ISNUMBER(OFFSET('Sanitation Data'!$H$6,0,10*ROW('Sanitation Data'!H192))),'Data Summary'!DF198="Yes"),OFFSET('Sanitation Data'!$H$6,0,10*ROW('Sanitation Data'!H192)),NA())</f>
        <v>#N/A</v>
      </c>
      <c r="AR198" s="518" t="e">
        <f ca="1">+IF(AND(ISNUMBER(OFFSET('Sanitation Data'!$H$10,0,10*ROW('Sanitation Data'!H192))),'Data Summary'!DG198="Yes"),OFFSET('Sanitation Data'!$H$10,0,10*ROW('Sanitation Data'!H192)),NA())</f>
        <v>#N/A</v>
      </c>
      <c r="AS198" s="518" t="e">
        <f ca="1">+IF(AND(ISNUMBER(OFFSET('Sanitation Data'!$H$11,0,10*ROW('Sanitation Data'!H192))),'Data Summary'!DH198="Yes"),OFFSET('Sanitation Data'!$H$11,0,10*ROW('Sanitation Data'!H192)),NA())</f>
        <v>#N/A</v>
      </c>
      <c r="AT198" s="518" t="e">
        <f ca="1">+IF(AND(ISNUMBER(OFFSET('Sanitation Data'!$H$12,0,10*ROW('Sanitation Data'!H192))),'Data Summary'!DI198="Yes"),OFFSET('Sanitation Data'!$H$12,0,10*ROW('Sanitation Data'!H192)),NA())</f>
        <v>#N/A</v>
      </c>
      <c r="AU198" s="518" t="e">
        <f ca="1">+IF(AND(ISNUMBER(OFFSET('Sanitation Data'!$I$4,0,10*ROW('Sanitation Data'!I192))),'Data Summary'!DJ198="Yes"),100-OFFSET('Sanitation Data'!$I$4,0,10*ROW('Sanitation Data'!I192)),NA())</f>
        <v>#N/A</v>
      </c>
      <c r="AV198" s="518" t="e">
        <f ca="1">+IF(AND(ISNUMBER(OFFSET('Sanitation Data'!$I$6,0,10*ROW('Sanitation Data'!I192))),'Data Summary'!DK198="Yes"),OFFSET('Sanitation Data'!$I$6,0,10*ROW('Sanitation Data'!I192)),NA())</f>
        <v>#N/A</v>
      </c>
      <c r="AW198" s="518" t="e">
        <f ca="1">+IF(AND(ISNUMBER(OFFSET('Sanitation Data'!$I$10,0,10*ROW('Sanitation Data'!I192))),'Data Summary'!DL198="Yes"),OFFSET('Sanitation Data'!$I$10,0,10*ROW('Sanitation Data'!I192)),NA())</f>
        <v>#N/A</v>
      </c>
      <c r="AX198" s="518" t="e">
        <f ca="1">+IF(AND(ISNUMBER(OFFSET('Sanitation Data'!$I$11,0,10*ROW('Sanitation Data'!I192))),'Data Summary'!DM198="Yes"),OFFSET('Sanitation Data'!$I$11,0,10*ROW('Sanitation Data'!I192)),NA())</f>
        <v>#N/A</v>
      </c>
      <c r="AY198" s="518" t="e">
        <f ca="1">+IF(AND(ISNUMBER(OFFSET('Sanitation Data'!$I$12,0,10*ROW('Sanitation Data'!I192))),'Data Summary'!DN198="Yes"),OFFSET('Sanitation Data'!$I$12,0,10*ROW('Sanitation Data'!I192)),NA())</f>
        <v>#N/A</v>
      </c>
      <c r="AZ198" s="519" t="e">
        <f ca="1">+IF(AND(ISNUMBER(OFFSET('Hygiene Data'!$D$5,0,10*ROW('Hygiene Data'!D192))),'Data Summary'!DO198="Yes"),OFFSET('Hygiene Data'!$D$5,0,10*ROW('Hygiene Data'!D192)),NA())</f>
        <v>#N/A</v>
      </c>
      <c r="BA198" s="519" t="e">
        <f ca="1">+IF(AND(ISNUMBER(OFFSET('Hygiene Data'!$D$7,0,10*ROW('Hygiene Data'!D192))),'Data Summary'!DP198="Yes"),OFFSET('Hygiene Data'!$D$7,0,10*ROW('Hygiene Data'!D192)),NA())</f>
        <v>#N/A</v>
      </c>
      <c r="BB198" s="519" t="e">
        <f ca="1">+IF(AND(ISNUMBER(OFFSET('Hygiene Data'!$D$9,0,10*ROW('Hygiene Data'!D192))),'Data Summary'!DQ198="Yes"),OFFSET('Hygiene Data'!$D$9,0,10*ROW('Hygiene Data'!D192)),NA())</f>
        <v>#N/A</v>
      </c>
      <c r="BC198" s="519" t="e">
        <f ca="1">+IF(AND(ISNUMBER(OFFSET('Hygiene Data'!$E$5,0,10*ROW('Hygiene Data'!E192))),'Data Summary'!DR198="Yes"),OFFSET('Hygiene Data'!$E$5,0,10*ROW('Hygiene Data'!E192)),NA())</f>
        <v>#N/A</v>
      </c>
      <c r="BD198" s="519" t="e">
        <f ca="1">+IF(AND(ISNUMBER(OFFSET('Hygiene Data'!$E$7,0,10*ROW('Hygiene Data'!E192))),'Data Summary'!DS198="Yes"),OFFSET('Hygiene Data'!$E$7,0,10*ROW('Hygiene Data'!E192)),NA())</f>
        <v>#N/A</v>
      </c>
      <c r="BE198" s="519" t="e">
        <f ca="1">+IF(AND(ISNUMBER(OFFSET('Hygiene Data'!$E$9,0,10*ROW('Hygiene Data'!E192))),'Data Summary'!DT198="Yes"),OFFSET('Hygiene Data'!$E$9,0,10*ROW('Hygiene Data'!E192)),NA())</f>
        <v>#N/A</v>
      </c>
      <c r="BF198" s="519" t="e">
        <f ca="1">+IF(AND(ISNUMBER(OFFSET('Hygiene Data'!$F$5,0,10*ROW('Hygiene Data'!F192))),'Data Summary'!DU198="Yes"),OFFSET('Hygiene Data'!$F$5,0,10*ROW('Hygiene Data'!F192)),NA())</f>
        <v>#N/A</v>
      </c>
      <c r="BG198" s="519" t="e">
        <f ca="1">+IF(AND(ISNUMBER(OFFSET('Hygiene Data'!$F$7,0,10*ROW('Hygiene Data'!F192))),'Data Summary'!DV198="Yes"),OFFSET('Hygiene Data'!$F$7,0,10*ROW('Hygiene Data'!F192)),NA())</f>
        <v>#N/A</v>
      </c>
      <c r="BH198" s="519" t="e">
        <f ca="1">+IF(AND(ISNUMBER(OFFSET('Hygiene Data'!$F$9,0,10*ROW('Hygiene Data'!F192))),'Data Summary'!DW198="Yes"),OFFSET('Hygiene Data'!$F$9,0,10*ROW('Hygiene Data'!F192)),NA())</f>
        <v>#N/A</v>
      </c>
      <c r="BI198" s="519" t="e">
        <f ca="1">+IF(AND(ISNUMBER(OFFSET('Hygiene Data'!$G$5,0,10*ROW('Hygiene Data'!G192))),'Data Summary'!DX198="Yes"),OFFSET('Hygiene Data'!$G$5,0,10*ROW('Hygiene Data'!G192)),NA())</f>
        <v>#N/A</v>
      </c>
      <c r="BJ198" s="519" t="e">
        <f ca="1">+IF(AND(ISNUMBER(OFFSET('Hygiene Data'!$G$7,0,10*ROW('Hygiene Data'!G192))),'Data Summary'!DY198="Yes"),OFFSET('Hygiene Data'!$G$7,0,10*ROW('Hygiene Data'!G192)),NA())</f>
        <v>#N/A</v>
      </c>
      <c r="BK198" s="519" t="e">
        <f ca="1">+IF(AND(ISNUMBER(OFFSET('Hygiene Data'!$G$9,0,10*ROW('Hygiene Data'!G192))),'Data Summary'!DZ198="Yes"),OFFSET('Hygiene Data'!$G$9,0,10*ROW('Hygiene Data'!G192)),NA())</f>
        <v>#N/A</v>
      </c>
      <c r="BL198" s="519" t="e">
        <f ca="1">+IF(AND(ISNUMBER(OFFSET('Hygiene Data'!$H$5,0,10*ROW('Hygiene Data'!H192))),'Data Summary'!EA198="Yes"),OFFSET('Hygiene Data'!$H$5,0,10*ROW('Hygiene Data'!H192)),NA())</f>
        <v>#N/A</v>
      </c>
      <c r="BM198" s="519" t="e">
        <f ca="1">+IF(AND(ISNUMBER(OFFSET('Hygiene Data'!$H$7,0,10*ROW('Hygiene Data'!H192))),'Data Summary'!EB198="Yes"),OFFSET('Hygiene Data'!$H$7,0,10*ROW('Hygiene Data'!H192)),NA())</f>
        <v>#N/A</v>
      </c>
      <c r="BN198" s="519" t="e">
        <f ca="1">+IF(AND(ISNUMBER(OFFSET('Hygiene Data'!$H$9,0,10*ROW('Hygiene Data'!H192))),'Data Summary'!EC198="Yes"),OFFSET('Hygiene Data'!$H$9,0,10*ROW('Hygiene Data'!H192)),NA())</f>
        <v>#N/A</v>
      </c>
      <c r="BO198" s="519" t="e">
        <f ca="1">+IF(AND(ISNUMBER(OFFSET('Hygiene Data'!$I$5,0,10*ROW('Hygiene Data'!I192))),'Data Summary'!ED198="Yes"),OFFSET('Hygiene Data'!$I$5,0,10*ROW('Hygiene Data'!I192)),NA())</f>
        <v>#N/A</v>
      </c>
      <c r="BP198" s="519" t="e">
        <f ca="1">+IF(AND(ISNUMBER(OFFSET('Hygiene Data'!$I$7,0,10*ROW('Hygiene Data'!I192))),'Data Summary'!EE198="Yes"),OFFSET('Hygiene Data'!$I$7,0,10*ROW('Hygiene Data'!I192)),NA())</f>
        <v>#N/A</v>
      </c>
      <c r="BQ198" s="519" t="e">
        <f ca="1">+IF(AND(ISNUMBER(OFFSET('Hygiene Data'!$I$9,0,10*ROW('Hygiene Data'!I192))),'Data Summary'!EF198="Yes"),OFFSET('Hygiene Data'!$I$9,0,10*ROW('Hygiene Data'!I192)),NA())</f>
        <v>#N/A</v>
      </c>
    </row>
    <row r="199" spans="1:69" x14ac:dyDescent="0.25">
      <c r="A199" s="515" t="e">
        <f ca="1">+RIGHT('Data Summary'!A199,LEN('Data Summary'!A199)-9)</f>
        <v>#VALUE!</v>
      </c>
      <c r="B199" s="489" t="str">
        <f ca="1">+IF(ISTEXT('Data Summary'!B199),'Data Summary'!B199,"")</f>
        <v/>
      </c>
      <c r="C199" s="516" t="e">
        <f ca="1">+VALUE('Data Summary'!C199)</f>
        <v>#VALUE!</v>
      </c>
      <c r="D199" s="517" t="e">
        <f ca="1">+IF(AND(ISNUMBER(OFFSET('Water Data'!$D$4,0,10*ROW('Water Data'!D193))),'Data Summary'!BS199="Yes"),100-OFFSET('Water Data'!$D$4,0,10*ROW('Water Data'!D193)),NA())</f>
        <v>#N/A</v>
      </c>
      <c r="E199" s="517" t="e">
        <f ca="1">+IF(AND(ISNUMBER(OFFSET('Water Data'!$D$6,0,10*ROW('Water Data'!D193))),'Data Summary'!BT199="Yes"),OFFSET('Water Data'!$D$6,0,10*ROW('Water Data'!D193)),NA())</f>
        <v>#N/A</v>
      </c>
      <c r="F199" s="517" t="e">
        <f ca="1">+IF(AND(ISNUMBER(OFFSET('Water Data'!$D$9,0,10*ROW('Water Data'!D193))),'Data Summary'!BU199="Yes"),OFFSET('Water Data'!$D$9,0,10*ROW('Water Data'!D193)),NA())</f>
        <v>#N/A</v>
      </c>
      <c r="G199" s="517" t="e">
        <f ca="1">+IF(AND(ISNUMBER(OFFSET('Water Data'!$E$4,0,10*ROW('Water Data'!E193))),'Data Summary'!BV199="Yes"),100-OFFSET('Water Data'!$E$4,0,10*ROW('Water Data'!E193)),NA())</f>
        <v>#N/A</v>
      </c>
      <c r="H199" s="517" t="e">
        <f ca="1">+IF(AND(ISNUMBER(OFFSET('Water Data'!$E$6,0,10*ROW('Water Data'!E193))),'Data Summary'!BW199="Yes"),OFFSET('Water Data'!$E$6,0,10*ROW('Water Data'!E193)),NA())</f>
        <v>#N/A</v>
      </c>
      <c r="I199" s="517" t="e">
        <f ca="1">+IF(AND(ISNUMBER(OFFSET('Water Data'!$E$9,0,10*ROW('Water Data'!E193))),'Data Summary'!BX199="Yes"),OFFSET('Water Data'!$E$9,0,10*ROW('Water Data'!E193)),NA())</f>
        <v>#N/A</v>
      </c>
      <c r="J199" s="517" t="e">
        <f ca="1">+IF(AND(ISNUMBER(OFFSET('Water Data'!$F$4,0,10*ROW('Water Data'!F193))),'Data Summary'!BY199="Yes"),100-OFFSET('Water Data'!$F$4,0,10*ROW('Water Data'!F193)),NA())</f>
        <v>#N/A</v>
      </c>
      <c r="K199" s="517" t="e">
        <f ca="1">+IF(AND(ISNUMBER(OFFSET('Water Data'!$F$6,0,10*ROW('Water Data'!F193))),'Data Summary'!BZ199="Yes"),OFFSET('Water Data'!$F$6,0,10*ROW('Water Data'!F193)),NA())</f>
        <v>#N/A</v>
      </c>
      <c r="L199" s="517" t="e">
        <f ca="1">+IF(AND(ISNUMBER(OFFSET('Water Data'!$F$9,0,10*ROW('Water Data'!F193))),'Data Summary'!CA199="Yes"),OFFSET('Water Data'!$F$9,0,10*ROW('Water Data'!F193)),NA())</f>
        <v>#N/A</v>
      </c>
      <c r="M199" s="517" t="e">
        <f ca="1">+IF(AND(ISNUMBER(OFFSET('Water Data'!$G$4,0,10*ROW('Water Data'!G193))),'Data Summary'!CB199="Yes"),100-OFFSET('Water Data'!$G$4,0,10*ROW('Water Data'!G193)),NA())</f>
        <v>#N/A</v>
      </c>
      <c r="N199" s="517" t="e">
        <f ca="1">+IF(AND(ISNUMBER(OFFSET('Water Data'!$G$6,0,10*ROW('Water Data'!G193))),'Data Summary'!CC199="Yes"),OFFSET('Water Data'!$G$6,0,10*ROW('Water Data'!G193)),NA())</f>
        <v>#N/A</v>
      </c>
      <c r="O199" s="517" t="e">
        <f ca="1">+IF(AND(ISNUMBER(OFFSET('Water Data'!$G$9,0,10*ROW('Water Data'!G193))),'Data Summary'!CD199="Yes"),OFFSET('Water Data'!$G$9,0,10*ROW('Water Data'!G193)),NA())</f>
        <v>#N/A</v>
      </c>
      <c r="P199" s="517" t="e">
        <f ca="1">+IF(AND(ISNUMBER(OFFSET('Water Data'!$H$4,0,10*ROW('Water Data'!H193))),'Data Summary'!CE199="Yes"),100-OFFSET('Water Data'!$H$4,0,10*ROW('Water Data'!H193)),NA())</f>
        <v>#N/A</v>
      </c>
      <c r="Q199" s="517" t="e">
        <f ca="1">+IF(AND(ISNUMBER(OFFSET('Water Data'!$H$6,0,10*ROW('Water Data'!H193))),'Data Summary'!CF199="Yes"),OFFSET('Water Data'!$H$6,0,10*ROW('Water Data'!H193)),NA())</f>
        <v>#N/A</v>
      </c>
      <c r="R199" s="517" t="e">
        <f ca="1">+IF(AND(ISNUMBER(OFFSET('Water Data'!$H$9,0,10*ROW('Water Data'!H193))),'Data Summary'!CG199="Yes"),OFFSET('Water Data'!$H$9,0,10*ROW('Water Data'!H193)),NA())</f>
        <v>#N/A</v>
      </c>
      <c r="S199" s="517" t="e">
        <f ca="1">+IF(AND(ISNUMBER(OFFSET('Water Data'!$I$4,0,10*ROW('Water Data'!I193))),'Data Summary'!CH199="Yes"),100-OFFSET('Water Data'!$I$4,0,10*ROW('Water Data'!I193)),NA())</f>
        <v>#N/A</v>
      </c>
      <c r="T199" s="517" t="e">
        <f ca="1">+IF(AND(ISNUMBER(OFFSET('Water Data'!$I$6,0,10*ROW('Water Data'!I193))),'Data Summary'!CI199="Yes"),OFFSET('Water Data'!$I$6,0,10*ROW('Water Data'!I193)),NA())</f>
        <v>#N/A</v>
      </c>
      <c r="U199" s="517" t="e">
        <f ca="1">+IF(AND(ISNUMBER(OFFSET('Water Data'!$I$9,0,10*ROW('Water Data'!I193))),'Data Summary'!CJ199="Yes"),OFFSET('Water Data'!$I$9,0,10*ROW('Water Data'!I193)),NA())</f>
        <v>#N/A</v>
      </c>
      <c r="V199" s="518" t="e">
        <f ca="1">+IF(AND(ISNUMBER(OFFSET('Sanitation Data'!$D$4,0,10*ROW('Sanitation Data'!D193))),'Data Summary'!CK199="Yes"),100-OFFSET('Sanitation Data'!$D$4,0,10*ROW('Sanitation Data'!D193)),NA())</f>
        <v>#N/A</v>
      </c>
      <c r="W199" s="518" t="e">
        <f ca="1">+IF(AND(ISNUMBER(OFFSET('Sanitation Data'!$D$6,0,10*ROW('Sanitation Data'!D193))),'Data Summary'!CL199="Yes"),OFFSET('Sanitation Data'!$D$6,0,10*ROW('Sanitation Data'!D193)),NA())</f>
        <v>#N/A</v>
      </c>
      <c r="X199" s="518" t="e">
        <f ca="1">+IF(AND(ISNUMBER(OFFSET('Sanitation Data'!$D$10,0,10*ROW('Sanitation Data'!D193))),'Data Summary'!CM199="Yes"),OFFSET('Sanitation Data'!$D$10,0,10*ROW('Sanitation Data'!D193)),NA())</f>
        <v>#N/A</v>
      </c>
      <c r="Y199" s="518" t="e">
        <f ca="1">+IF(AND(ISNUMBER(OFFSET('Sanitation Data'!$D$11,0,10*ROW('Sanitation Data'!D193))),'Data Summary'!CN199="Yes"),OFFSET('Sanitation Data'!$D$11,0,10*ROW('Sanitation Data'!D193)),NA())</f>
        <v>#N/A</v>
      </c>
      <c r="Z199" s="518" t="e">
        <f ca="1">+IF(AND(ISNUMBER(OFFSET('Sanitation Data'!$D$12,0,10*ROW('Sanitation Data'!D193))),'Data Summary'!CO199="Yes"),OFFSET('Sanitation Data'!$D$12,0,10*ROW('Sanitation Data'!D193)),NA())</f>
        <v>#N/A</v>
      </c>
      <c r="AA199" s="518" t="e">
        <f ca="1">+IF(AND(ISNUMBER(OFFSET('Sanitation Data'!$E$4,0,10*ROW('Sanitation Data'!E193))),'Data Summary'!CP199="Yes"),100-OFFSET('Sanitation Data'!$E$4,0,10*ROW('Sanitation Data'!E193)),NA())</f>
        <v>#N/A</v>
      </c>
      <c r="AB199" s="518" t="e">
        <f ca="1">+IF(AND(ISNUMBER(OFFSET('Sanitation Data'!$E$6,0,10*ROW('Sanitation Data'!E193))),'Data Summary'!CQ199="Yes"),OFFSET('Sanitation Data'!$E$6,0,10*ROW('Sanitation Data'!E193)),NA())</f>
        <v>#N/A</v>
      </c>
      <c r="AC199" s="518" t="e">
        <f ca="1">+IF(AND(ISNUMBER(OFFSET('Sanitation Data'!$E$10,0,10*ROW('Sanitation Data'!E193))),'Data Summary'!CR199="Yes"),OFFSET('Sanitation Data'!$E$10,0,10*ROW('Sanitation Data'!E193)),NA())</f>
        <v>#N/A</v>
      </c>
      <c r="AD199" s="518" t="e">
        <f ca="1">+IF(AND(ISNUMBER(OFFSET('Sanitation Data'!$E$11,0,10*ROW('Sanitation Data'!E193))),'Data Summary'!CS199="Yes"),OFFSET('Sanitation Data'!$E$11,0,10*ROW('Sanitation Data'!E193)),NA())</f>
        <v>#N/A</v>
      </c>
      <c r="AE199" s="518" t="e">
        <f ca="1">+IF(AND(ISNUMBER(OFFSET('Sanitation Data'!$E$12,0,10*ROW('Sanitation Data'!E193))),'Data Summary'!CT199="Yes"),OFFSET('Sanitation Data'!$E$12,0,10*ROW('Sanitation Data'!E193)),NA())</f>
        <v>#N/A</v>
      </c>
      <c r="AF199" s="518" t="e">
        <f ca="1">+IF(AND(ISNUMBER(OFFSET('Sanitation Data'!$F$4,0,10*ROW('Sanitation Data'!F193))),'Data Summary'!CU199="Yes"),100-OFFSET('Sanitation Data'!$F$4,0,10*ROW('Sanitation Data'!F193)),NA())</f>
        <v>#N/A</v>
      </c>
      <c r="AG199" s="518" t="e">
        <f ca="1">+IF(AND(ISNUMBER(OFFSET('Sanitation Data'!$F$6,0,10*ROW('Sanitation Data'!F193))),'Data Summary'!CV199="Yes"),OFFSET('Sanitation Data'!$F$6,0,10*ROW('Sanitation Data'!F193)),NA())</f>
        <v>#N/A</v>
      </c>
      <c r="AH199" s="518" t="e">
        <f ca="1">+IF(AND(ISNUMBER(OFFSET('Sanitation Data'!$F$10,0,10*ROW('Sanitation Data'!F193))),'Data Summary'!CW199="Yes"),OFFSET('Sanitation Data'!$F$10,0,10*ROW('Sanitation Data'!F193)),NA())</f>
        <v>#N/A</v>
      </c>
      <c r="AI199" s="518" t="e">
        <f ca="1">+IF(AND(ISNUMBER(OFFSET('Sanitation Data'!$F$11,0,10*ROW('Sanitation Data'!F193))),'Data Summary'!CX199="Yes"),OFFSET('Sanitation Data'!$F$11,0,10*ROW('Sanitation Data'!F193)),NA())</f>
        <v>#N/A</v>
      </c>
      <c r="AJ199" s="518" t="e">
        <f ca="1">+IF(AND(ISNUMBER(OFFSET('Sanitation Data'!$F$12,0,10*ROW('Sanitation Data'!F193))),'Data Summary'!CY199="Yes"),OFFSET('Sanitation Data'!$F$12,0,10*ROW('Sanitation Data'!F193)),NA())</f>
        <v>#N/A</v>
      </c>
      <c r="AK199" s="518" t="e">
        <f ca="1">+IF(AND(ISNUMBER(OFFSET('Sanitation Data'!$G$4,0,10*ROW('Sanitation Data'!G193))),'Data Summary'!CZ199="Yes"),100-OFFSET('Sanitation Data'!$G$4,0,10*ROW('Sanitation Data'!G193)),NA())</f>
        <v>#N/A</v>
      </c>
      <c r="AL199" s="518" t="e">
        <f ca="1">+IF(AND(ISNUMBER(OFFSET('Sanitation Data'!$G$6,0,10*ROW('Sanitation Data'!G193))),'Data Summary'!DA199="Yes"),OFFSET('Sanitation Data'!$G$6,0,10*ROW('Sanitation Data'!G193)),NA())</f>
        <v>#N/A</v>
      </c>
      <c r="AM199" s="518" t="e">
        <f ca="1">+IF(AND(ISNUMBER(OFFSET('Sanitation Data'!$G$10,0,10*ROW('Sanitation Data'!G193))),'Data Summary'!DB199="Yes"),OFFSET('Sanitation Data'!$G$10,0,10*ROW('Sanitation Data'!G193)),NA())</f>
        <v>#N/A</v>
      </c>
      <c r="AN199" s="518" t="e">
        <f ca="1">+IF(AND(ISNUMBER(OFFSET('Sanitation Data'!$G$11,0,10*ROW('Sanitation Data'!G193))),'Data Summary'!DC199="Yes"),OFFSET('Sanitation Data'!$G$11,0,10*ROW('Sanitation Data'!G193)),NA())</f>
        <v>#N/A</v>
      </c>
      <c r="AO199" s="518" t="e">
        <f ca="1">+IF(AND(ISNUMBER(OFFSET('Sanitation Data'!$G$12,0,10*ROW('Sanitation Data'!G193))),'Data Summary'!DD199="Yes"),OFFSET('Sanitation Data'!$G$12,0,10*ROW('Sanitation Data'!G193)),NA())</f>
        <v>#N/A</v>
      </c>
      <c r="AP199" s="518" t="e">
        <f ca="1">+IF(AND(ISNUMBER(OFFSET('Sanitation Data'!$H$4,0,10*ROW('Sanitation Data'!H193))),'Data Summary'!DE199="Yes"),100-OFFSET('Sanitation Data'!$H$4,0,10*ROW('Sanitation Data'!H193)),NA())</f>
        <v>#N/A</v>
      </c>
      <c r="AQ199" s="518" t="e">
        <f ca="1">+IF(AND(ISNUMBER(OFFSET('Sanitation Data'!$H$6,0,10*ROW('Sanitation Data'!H193))),'Data Summary'!DF199="Yes"),OFFSET('Sanitation Data'!$H$6,0,10*ROW('Sanitation Data'!H193)),NA())</f>
        <v>#N/A</v>
      </c>
      <c r="AR199" s="518" t="e">
        <f ca="1">+IF(AND(ISNUMBER(OFFSET('Sanitation Data'!$H$10,0,10*ROW('Sanitation Data'!H193))),'Data Summary'!DG199="Yes"),OFFSET('Sanitation Data'!$H$10,0,10*ROW('Sanitation Data'!H193)),NA())</f>
        <v>#N/A</v>
      </c>
      <c r="AS199" s="518" t="e">
        <f ca="1">+IF(AND(ISNUMBER(OFFSET('Sanitation Data'!$H$11,0,10*ROW('Sanitation Data'!H193))),'Data Summary'!DH199="Yes"),OFFSET('Sanitation Data'!$H$11,0,10*ROW('Sanitation Data'!H193)),NA())</f>
        <v>#N/A</v>
      </c>
      <c r="AT199" s="518" t="e">
        <f ca="1">+IF(AND(ISNUMBER(OFFSET('Sanitation Data'!$H$12,0,10*ROW('Sanitation Data'!H193))),'Data Summary'!DI199="Yes"),OFFSET('Sanitation Data'!$H$12,0,10*ROW('Sanitation Data'!H193)),NA())</f>
        <v>#N/A</v>
      </c>
      <c r="AU199" s="518" t="e">
        <f ca="1">+IF(AND(ISNUMBER(OFFSET('Sanitation Data'!$I$4,0,10*ROW('Sanitation Data'!I193))),'Data Summary'!DJ199="Yes"),100-OFFSET('Sanitation Data'!$I$4,0,10*ROW('Sanitation Data'!I193)),NA())</f>
        <v>#N/A</v>
      </c>
      <c r="AV199" s="518" t="e">
        <f ca="1">+IF(AND(ISNUMBER(OFFSET('Sanitation Data'!$I$6,0,10*ROW('Sanitation Data'!I193))),'Data Summary'!DK199="Yes"),OFFSET('Sanitation Data'!$I$6,0,10*ROW('Sanitation Data'!I193)),NA())</f>
        <v>#N/A</v>
      </c>
      <c r="AW199" s="518" t="e">
        <f ca="1">+IF(AND(ISNUMBER(OFFSET('Sanitation Data'!$I$10,0,10*ROW('Sanitation Data'!I193))),'Data Summary'!DL199="Yes"),OFFSET('Sanitation Data'!$I$10,0,10*ROW('Sanitation Data'!I193)),NA())</f>
        <v>#N/A</v>
      </c>
      <c r="AX199" s="518" t="e">
        <f ca="1">+IF(AND(ISNUMBER(OFFSET('Sanitation Data'!$I$11,0,10*ROW('Sanitation Data'!I193))),'Data Summary'!DM199="Yes"),OFFSET('Sanitation Data'!$I$11,0,10*ROW('Sanitation Data'!I193)),NA())</f>
        <v>#N/A</v>
      </c>
      <c r="AY199" s="518" t="e">
        <f ca="1">+IF(AND(ISNUMBER(OFFSET('Sanitation Data'!$I$12,0,10*ROW('Sanitation Data'!I193))),'Data Summary'!DN199="Yes"),OFFSET('Sanitation Data'!$I$12,0,10*ROW('Sanitation Data'!I193)),NA())</f>
        <v>#N/A</v>
      </c>
      <c r="AZ199" s="519" t="e">
        <f ca="1">+IF(AND(ISNUMBER(OFFSET('Hygiene Data'!$D$5,0,10*ROW('Hygiene Data'!D193))),'Data Summary'!DO199="Yes"),OFFSET('Hygiene Data'!$D$5,0,10*ROW('Hygiene Data'!D193)),NA())</f>
        <v>#N/A</v>
      </c>
      <c r="BA199" s="519" t="e">
        <f ca="1">+IF(AND(ISNUMBER(OFFSET('Hygiene Data'!$D$7,0,10*ROW('Hygiene Data'!D193))),'Data Summary'!DP199="Yes"),OFFSET('Hygiene Data'!$D$7,0,10*ROW('Hygiene Data'!D193)),NA())</f>
        <v>#N/A</v>
      </c>
      <c r="BB199" s="519" t="e">
        <f ca="1">+IF(AND(ISNUMBER(OFFSET('Hygiene Data'!$D$9,0,10*ROW('Hygiene Data'!D193))),'Data Summary'!DQ199="Yes"),OFFSET('Hygiene Data'!$D$9,0,10*ROW('Hygiene Data'!D193)),NA())</f>
        <v>#N/A</v>
      </c>
      <c r="BC199" s="519" t="e">
        <f ca="1">+IF(AND(ISNUMBER(OFFSET('Hygiene Data'!$E$5,0,10*ROW('Hygiene Data'!E193))),'Data Summary'!DR199="Yes"),OFFSET('Hygiene Data'!$E$5,0,10*ROW('Hygiene Data'!E193)),NA())</f>
        <v>#N/A</v>
      </c>
      <c r="BD199" s="519" t="e">
        <f ca="1">+IF(AND(ISNUMBER(OFFSET('Hygiene Data'!$E$7,0,10*ROW('Hygiene Data'!E193))),'Data Summary'!DS199="Yes"),OFFSET('Hygiene Data'!$E$7,0,10*ROW('Hygiene Data'!E193)),NA())</f>
        <v>#N/A</v>
      </c>
      <c r="BE199" s="519" t="e">
        <f ca="1">+IF(AND(ISNUMBER(OFFSET('Hygiene Data'!$E$9,0,10*ROW('Hygiene Data'!E193))),'Data Summary'!DT199="Yes"),OFFSET('Hygiene Data'!$E$9,0,10*ROW('Hygiene Data'!E193)),NA())</f>
        <v>#N/A</v>
      </c>
      <c r="BF199" s="519" t="e">
        <f ca="1">+IF(AND(ISNUMBER(OFFSET('Hygiene Data'!$F$5,0,10*ROW('Hygiene Data'!F193))),'Data Summary'!DU199="Yes"),OFFSET('Hygiene Data'!$F$5,0,10*ROW('Hygiene Data'!F193)),NA())</f>
        <v>#N/A</v>
      </c>
      <c r="BG199" s="519" t="e">
        <f ca="1">+IF(AND(ISNUMBER(OFFSET('Hygiene Data'!$F$7,0,10*ROW('Hygiene Data'!F193))),'Data Summary'!DV199="Yes"),OFFSET('Hygiene Data'!$F$7,0,10*ROW('Hygiene Data'!F193)),NA())</f>
        <v>#N/A</v>
      </c>
      <c r="BH199" s="519" t="e">
        <f ca="1">+IF(AND(ISNUMBER(OFFSET('Hygiene Data'!$F$9,0,10*ROW('Hygiene Data'!F193))),'Data Summary'!DW199="Yes"),OFFSET('Hygiene Data'!$F$9,0,10*ROW('Hygiene Data'!F193)),NA())</f>
        <v>#N/A</v>
      </c>
      <c r="BI199" s="519" t="e">
        <f ca="1">+IF(AND(ISNUMBER(OFFSET('Hygiene Data'!$G$5,0,10*ROW('Hygiene Data'!G193))),'Data Summary'!DX199="Yes"),OFFSET('Hygiene Data'!$G$5,0,10*ROW('Hygiene Data'!G193)),NA())</f>
        <v>#N/A</v>
      </c>
      <c r="BJ199" s="519" t="e">
        <f ca="1">+IF(AND(ISNUMBER(OFFSET('Hygiene Data'!$G$7,0,10*ROW('Hygiene Data'!G193))),'Data Summary'!DY199="Yes"),OFFSET('Hygiene Data'!$G$7,0,10*ROW('Hygiene Data'!G193)),NA())</f>
        <v>#N/A</v>
      </c>
      <c r="BK199" s="519" t="e">
        <f ca="1">+IF(AND(ISNUMBER(OFFSET('Hygiene Data'!$G$9,0,10*ROW('Hygiene Data'!G193))),'Data Summary'!DZ199="Yes"),OFFSET('Hygiene Data'!$G$9,0,10*ROW('Hygiene Data'!G193)),NA())</f>
        <v>#N/A</v>
      </c>
      <c r="BL199" s="519" t="e">
        <f ca="1">+IF(AND(ISNUMBER(OFFSET('Hygiene Data'!$H$5,0,10*ROW('Hygiene Data'!H193))),'Data Summary'!EA199="Yes"),OFFSET('Hygiene Data'!$H$5,0,10*ROW('Hygiene Data'!H193)),NA())</f>
        <v>#N/A</v>
      </c>
      <c r="BM199" s="519" t="e">
        <f ca="1">+IF(AND(ISNUMBER(OFFSET('Hygiene Data'!$H$7,0,10*ROW('Hygiene Data'!H193))),'Data Summary'!EB199="Yes"),OFFSET('Hygiene Data'!$H$7,0,10*ROW('Hygiene Data'!H193)),NA())</f>
        <v>#N/A</v>
      </c>
      <c r="BN199" s="519" t="e">
        <f ca="1">+IF(AND(ISNUMBER(OFFSET('Hygiene Data'!$H$9,0,10*ROW('Hygiene Data'!H193))),'Data Summary'!EC199="Yes"),OFFSET('Hygiene Data'!$H$9,0,10*ROW('Hygiene Data'!H193)),NA())</f>
        <v>#N/A</v>
      </c>
      <c r="BO199" s="519" t="e">
        <f ca="1">+IF(AND(ISNUMBER(OFFSET('Hygiene Data'!$I$5,0,10*ROW('Hygiene Data'!I193))),'Data Summary'!ED199="Yes"),OFFSET('Hygiene Data'!$I$5,0,10*ROW('Hygiene Data'!I193)),NA())</f>
        <v>#N/A</v>
      </c>
      <c r="BP199" s="519" t="e">
        <f ca="1">+IF(AND(ISNUMBER(OFFSET('Hygiene Data'!$I$7,0,10*ROW('Hygiene Data'!I193))),'Data Summary'!EE199="Yes"),OFFSET('Hygiene Data'!$I$7,0,10*ROW('Hygiene Data'!I193)),NA())</f>
        <v>#N/A</v>
      </c>
      <c r="BQ199" s="519" t="e">
        <f ca="1">+IF(AND(ISNUMBER(OFFSET('Hygiene Data'!$I$9,0,10*ROW('Hygiene Data'!I193))),'Data Summary'!EF199="Yes"),OFFSET('Hygiene Data'!$I$9,0,10*ROW('Hygiene Data'!I193)),NA())</f>
        <v>#N/A</v>
      </c>
    </row>
    <row r="200" spans="1:69" x14ac:dyDescent="0.25">
      <c r="A200" s="515" t="e">
        <f ca="1">+RIGHT('Data Summary'!A200,LEN('Data Summary'!A200)-9)</f>
        <v>#VALUE!</v>
      </c>
      <c r="B200" s="489" t="str">
        <f ca="1">+IF(ISTEXT('Data Summary'!B200),'Data Summary'!B200,"")</f>
        <v/>
      </c>
      <c r="C200" s="516" t="e">
        <f ca="1">+VALUE('Data Summary'!C200)</f>
        <v>#VALUE!</v>
      </c>
      <c r="D200" s="517" t="e">
        <f ca="1">+IF(AND(ISNUMBER(OFFSET('Water Data'!$D$4,0,10*ROW('Water Data'!D194))),'Data Summary'!BS200="Yes"),100-OFFSET('Water Data'!$D$4,0,10*ROW('Water Data'!D194)),NA())</f>
        <v>#N/A</v>
      </c>
      <c r="E200" s="517" t="e">
        <f ca="1">+IF(AND(ISNUMBER(OFFSET('Water Data'!$D$6,0,10*ROW('Water Data'!D194))),'Data Summary'!BT200="Yes"),OFFSET('Water Data'!$D$6,0,10*ROW('Water Data'!D194)),NA())</f>
        <v>#N/A</v>
      </c>
      <c r="F200" s="517" t="e">
        <f ca="1">+IF(AND(ISNUMBER(OFFSET('Water Data'!$D$9,0,10*ROW('Water Data'!D194))),'Data Summary'!BU200="Yes"),OFFSET('Water Data'!$D$9,0,10*ROW('Water Data'!D194)),NA())</f>
        <v>#N/A</v>
      </c>
      <c r="G200" s="517" t="e">
        <f ca="1">+IF(AND(ISNUMBER(OFFSET('Water Data'!$E$4,0,10*ROW('Water Data'!E194))),'Data Summary'!BV200="Yes"),100-OFFSET('Water Data'!$E$4,0,10*ROW('Water Data'!E194)),NA())</f>
        <v>#N/A</v>
      </c>
      <c r="H200" s="517" t="e">
        <f ca="1">+IF(AND(ISNUMBER(OFFSET('Water Data'!$E$6,0,10*ROW('Water Data'!E194))),'Data Summary'!BW200="Yes"),OFFSET('Water Data'!$E$6,0,10*ROW('Water Data'!E194)),NA())</f>
        <v>#N/A</v>
      </c>
      <c r="I200" s="517" t="e">
        <f ca="1">+IF(AND(ISNUMBER(OFFSET('Water Data'!$E$9,0,10*ROW('Water Data'!E194))),'Data Summary'!BX200="Yes"),OFFSET('Water Data'!$E$9,0,10*ROW('Water Data'!E194)),NA())</f>
        <v>#N/A</v>
      </c>
      <c r="J200" s="517" t="e">
        <f ca="1">+IF(AND(ISNUMBER(OFFSET('Water Data'!$F$4,0,10*ROW('Water Data'!F194))),'Data Summary'!BY200="Yes"),100-OFFSET('Water Data'!$F$4,0,10*ROW('Water Data'!F194)),NA())</f>
        <v>#N/A</v>
      </c>
      <c r="K200" s="517" t="e">
        <f ca="1">+IF(AND(ISNUMBER(OFFSET('Water Data'!$F$6,0,10*ROW('Water Data'!F194))),'Data Summary'!BZ200="Yes"),OFFSET('Water Data'!$F$6,0,10*ROW('Water Data'!F194)),NA())</f>
        <v>#N/A</v>
      </c>
      <c r="L200" s="517" t="e">
        <f ca="1">+IF(AND(ISNUMBER(OFFSET('Water Data'!$F$9,0,10*ROW('Water Data'!F194))),'Data Summary'!CA200="Yes"),OFFSET('Water Data'!$F$9,0,10*ROW('Water Data'!F194)),NA())</f>
        <v>#N/A</v>
      </c>
      <c r="M200" s="517" t="e">
        <f ca="1">+IF(AND(ISNUMBER(OFFSET('Water Data'!$G$4,0,10*ROW('Water Data'!G194))),'Data Summary'!CB200="Yes"),100-OFFSET('Water Data'!$G$4,0,10*ROW('Water Data'!G194)),NA())</f>
        <v>#N/A</v>
      </c>
      <c r="N200" s="517" t="e">
        <f ca="1">+IF(AND(ISNUMBER(OFFSET('Water Data'!$G$6,0,10*ROW('Water Data'!G194))),'Data Summary'!CC200="Yes"),OFFSET('Water Data'!$G$6,0,10*ROW('Water Data'!G194)),NA())</f>
        <v>#N/A</v>
      </c>
      <c r="O200" s="517" t="e">
        <f ca="1">+IF(AND(ISNUMBER(OFFSET('Water Data'!$G$9,0,10*ROW('Water Data'!G194))),'Data Summary'!CD200="Yes"),OFFSET('Water Data'!$G$9,0,10*ROW('Water Data'!G194)),NA())</f>
        <v>#N/A</v>
      </c>
      <c r="P200" s="517" t="e">
        <f ca="1">+IF(AND(ISNUMBER(OFFSET('Water Data'!$H$4,0,10*ROW('Water Data'!H194))),'Data Summary'!CE200="Yes"),100-OFFSET('Water Data'!$H$4,0,10*ROW('Water Data'!H194)),NA())</f>
        <v>#N/A</v>
      </c>
      <c r="Q200" s="517" t="e">
        <f ca="1">+IF(AND(ISNUMBER(OFFSET('Water Data'!$H$6,0,10*ROW('Water Data'!H194))),'Data Summary'!CF200="Yes"),OFFSET('Water Data'!$H$6,0,10*ROW('Water Data'!H194)),NA())</f>
        <v>#N/A</v>
      </c>
      <c r="R200" s="517" t="e">
        <f ca="1">+IF(AND(ISNUMBER(OFFSET('Water Data'!$H$9,0,10*ROW('Water Data'!H194))),'Data Summary'!CG200="Yes"),OFFSET('Water Data'!$H$9,0,10*ROW('Water Data'!H194)),NA())</f>
        <v>#N/A</v>
      </c>
      <c r="S200" s="517" t="e">
        <f ca="1">+IF(AND(ISNUMBER(OFFSET('Water Data'!$I$4,0,10*ROW('Water Data'!I194))),'Data Summary'!CH200="Yes"),100-OFFSET('Water Data'!$I$4,0,10*ROW('Water Data'!I194)),NA())</f>
        <v>#N/A</v>
      </c>
      <c r="T200" s="517" t="e">
        <f ca="1">+IF(AND(ISNUMBER(OFFSET('Water Data'!$I$6,0,10*ROW('Water Data'!I194))),'Data Summary'!CI200="Yes"),OFFSET('Water Data'!$I$6,0,10*ROW('Water Data'!I194)),NA())</f>
        <v>#N/A</v>
      </c>
      <c r="U200" s="517" t="e">
        <f ca="1">+IF(AND(ISNUMBER(OFFSET('Water Data'!$I$9,0,10*ROW('Water Data'!I194))),'Data Summary'!CJ200="Yes"),OFFSET('Water Data'!$I$9,0,10*ROW('Water Data'!I194)),NA())</f>
        <v>#N/A</v>
      </c>
      <c r="V200" s="518" t="e">
        <f ca="1">+IF(AND(ISNUMBER(OFFSET('Sanitation Data'!$D$4,0,10*ROW('Sanitation Data'!D194))),'Data Summary'!CK200="Yes"),100-OFFSET('Sanitation Data'!$D$4,0,10*ROW('Sanitation Data'!D194)),NA())</f>
        <v>#N/A</v>
      </c>
      <c r="W200" s="518" t="e">
        <f ca="1">+IF(AND(ISNUMBER(OFFSET('Sanitation Data'!$D$6,0,10*ROW('Sanitation Data'!D194))),'Data Summary'!CL200="Yes"),OFFSET('Sanitation Data'!$D$6,0,10*ROW('Sanitation Data'!D194)),NA())</f>
        <v>#N/A</v>
      </c>
      <c r="X200" s="518" t="e">
        <f ca="1">+IF(AND(ISNUMBER(OFFSET('Sanitation Data'!$D$10,0,10*ROW('Sanitation Data'!D194))),'Data Summary'!CM200="Yes"),OFFSET('Sanitation Data'!$D$10,0,10*ROW('Sanitation Data'!D194)),NA())</f>
        <v>#N/A</v>
      </c>
      <c r="Y200" s="518" t="e">
        <f ca="1">+IF(AND(ISNUMBER(OFFSET('Sanitation Data'!$D$11,0,10*ROW('Sanitation Data'!D194))),'Data Summary'!CN200="Yes"),OFFSET('Sanitation Data'!$D$11,0,10*ROW('Sanitation Data'!D194)),NA())</f>
        <v>#N/A</v>
      </c>
      <c r="Z200" s="518" t="e">
        <f ca="1">+IF(AND(ISNUMBER(OFFSET('Sanitation Data'!$D$12,0,10*ROW('Sanitation Data'!D194))),'Data Summary'!CO200="Yes"),OFFSET('Sanitation Data'!$D$12,0,10*ROW('Sanitation Data'!D194)),NA())</f>
        <v>#N/A</v>
      </c>
      <c r="AA200" s="518" t="e">
        <f ca="1">+IF(AND(ISNUMBER(OFFSET('Sanitation Data'!$E$4,0,10*ROW('Sanitation Data'!E194))),'Data Summary'!CP200="Yes"),100-OFFSET('Sanitation Data'!$E$4,0,10*ROW('Sanitation Data'!E194)),NA())</f>
        <v>#N/A</v>
      </c>
      <c r="AB200" s="518" t="e">
        <f ca="1">+IF(AND(ISNUMBER(OFFSET('Sanitation Data'!$E$6,0,10*ROW('Sanitation Data'!E194))),'Data Summary'!CQ200="Yes"),OFFSET('Sanitation Data'!$E$6,0,10*ROW('Sanitation Data'!E194)),NA())</f>
        <v>#N/A</v>
      </c>
      <c r="AC200" s="518" t="e">
        <f ca="1">+IF(AND(ISNUMBER(OFFSET('Sanitation Data'!$E$10,0,10*ROW('Sanitation Data'!E194))),'Data Summary'!CR200="Yes"),OFFSET('Sanitation Data'!$E$10,0,10*ROW('Sanitation Data'!E194)),NA())</f>
        <v>#N/A</v>
      </c>
      <c r="AD200" s="518" t="e">
        <f ca="1">+IF(AND(ISNUMBER(OFFSET('Sanitation Data'!$E$11,0,10*ROW('Sanitation Data'!E194))),'Data Summary'!CS200="Yes"),OFFSET('Sanitation Data'!$E$11,0,10*ROW('Sanitation Data'!E194)),NA())</f>
        <v>#N/A</v>
      </c>
      <c r="AE200" s="518" t="e">
        <f ca="1">+IF(AND(ISNUMBER(OFFSET('Sanitation Data'!$E$12,0,10*ROW('Sanitation Data'!E194))),'Data Summary'!CT200="Yes"),OFFSET('Sanitation Data'!$E$12,0,10*ROW('Sanitation Data'!E194)),NA())</f>
        <v>#N/A</v>
      </c>
      <c r="AF200" s="518" t="e">
        <f ca="1">+IF(AND(ISNUMBER(OFFSET('Sanitation Data'!$F$4,0,10*ROW('Sanitation Data'!F194))),'Data Summary'!CU200="Yes"),100-OFFSET('Sanitation Data'!$F$4,0,10*ROW('Sanitation Data'!F194)),NA())</f>
        <v>#N/A</v>
      </c>
      <c r="AG200" s="518" t="e">
        <f ca="1">+IF(AND(ISNUMBER(OFFSET('Sanitation Data'!$F$6,0,10*ROW('Sanitation Data'!F194))),'Data Summary'!CV200="Yes"),OFFSET('Sanitation Data'!$F$6,0,10*ROW('Sanitation Data'!F194)),NA())</f>
        <v>#N/A</v>
      </c>
      <c r="AH200" s="518" t="e">
        <f ca="1">+IF(AND(ISNUMBER(OFFSET('Sanitation Data'!$F$10,0,10*ROW('Sanitation Data'!F194))),'Data Summary'!CW200="Yes"),OFFSET('Sanitation Data'!$F$10,0,10*ROW('Sanitation Data'!F194)),NA())</f>
        <v>#N/A</v>
      </c>
      <c r="AI200" s="518" t="e">
        <f ca="1">+IF(AND(ISNUMBER(OFFSET('Sanitation Data'!$F$11,0,10*ROW('Sanitation Data'!F194))),'Data Summary'!CX200="Yes"),OFFSET('Sanitation Data'!$F$11,0,10*ROW('Sanitation Data'!F194)),NA())</f>
        <v>#N/A</v>
      </c>
      <c r="AJ200" s="518" t="e">
        <f ca="1">+IF(AND(ISNUMBER(OFFSET('Sanitation Data'!$F$12,0,10*ROW('Sanitation Data'!F194))),'Data Summary'!CY200="Yes"),OFFSET('Sanitation Data'!$F$12,0,10*ROW('Sanitation Data'!F194)),NA())</f>
        <v>#N/A</v>
      </c>
      <c r="AK200" s="518" t="e">
        <f ca="1">+IF(AND(ISNUMBER(OFFSET('Sanitation Data'!$G$4,0,10*ROW('Sanitation Data'!G194))),'Data Summary'!CZ200="Yes"),100-OFFSET('Sanitation Data'!$G$4,0,10*ROW('Sanitation Data'!G194)),NA())</f>
        <v>#N/A</v>
      </c>
      <c r="AL200" s="518" t="e">
        <f ca="1">+IF(AND(ISNUMBER(OFFSET('Sanitation Data'!$G$6,0,10*ROW('Sanitation Data'!G194))),'Data Summary'!DA200="Yes"),OFFSET('Sanitation Data'!$G$6,0,10*ROW('Sanitation Data'!G194)),NA())</f>
        <v>#N/A</v>
      </c>
      <c r="AM200" s="518" t="e">
        <f ca="1">+IF(AND(ISNUMBER(OFFSET('Sanitation Data'!$G$10,0,10*ROW('Sanitation Data'!G194))),'Data Summary'!DB200="Yes"),OFFSET('Sanitation Data'!$G$10,0,10*ROW('Sanitation Data'!G194)),NA())</f>
        <v>#N/A</v>
      </c>
      <c r="AN200" s="518" t="e">
        <f ca="1">+IF(AND(ISNUMBER(OFFSET('Sanitation Data'!$G$11,0,10*ROW('Sanitation Data'!G194))),'Data Summary'!DC200="Yes"),OFFSET('Sanitation Data'!$G$11,0,10*ROW('Sanitation Data'!G194)),NA())</f>
        <v>#N/A</v>
      </c>
      <c r="AO200" s="518" t="e">
        <f ca="1">+IF(AND(ISNUMBER(OFFSET('Sanitation Data'!$G$12,0,10*ROW('Sanitation Data'!G194))),'Data Summary'!DD200="Yes"),OFFSET('Sanitation Data'!$G$12,0,10*ROW('Sanitation Data'!G194)),NA())</f>
        <v>#N/A</v>
      </c>
      <c r="AP200" s="518" t="e">
        <f ca="1">+IF(AND(ISNUMBER(OFFSET('Sanitation Data'!$H$4,0,10*ROW('Sanitation Data'!H194))),'Data Summary'!DE200="Yes"),100-OFFSET('Sanitation Data'!$H$4,0,10*ROW('Sanitation Data'!H194)),NA())</f>
        <v>#N/A</v>
      </c>
      <c r="AQ200" s="518" t="e">
        <f ca="1">+IF(AND(ISNUMBER(OFFSET('Sanitation Data'!$H$6,0,10*ROW('Sanitation Data'!H194))),'Data Summary'!DF200="Yes"),OFFSET('Sanitation Data'!$H$6,0,10*ROW('Sanitation Data'!H194)),NA())</f>
        <v>#N/A</v>
      </c>
      <c r="AR200" s="518" t="e">
        <f ca="1">+IF(AND(ISNUMBER(OFFSET('Sanitation Data'!$H$10,0,10*ROW('Sanitation Data'!H194))),'Data Summary'!DG200="Yes"),OFFSET('Sanitation Data'!$H$10,0,10*ROW('Sanitation Data'!H194)),NA())</f>
        <v>#N/A</v>
      </c>
      <c r="AS200" s="518" t="e">
        <f ca="1">+IF(AND(ISNUMBER(OFFSET('Sanitation Data'!$H$11,0,10*ROW('Sanitation Data'!H194))),'Data Summary'!DH200="Yes"),OFFSET('Sanitation Data'!$H$11,0,10*ROW('Sanitation Data'!H194)),NA())</f>
        <v>#N/A</v>
      </c>
      <c r="AT200" s="518" t="e">
        <f ca="1">+IF(AND(ISNUMBER(OFFSET('Sanitation Data'!$H$12,0,10*ROW('Sanitation Data'!H194))),'Data Summary'!DI200="Yes"),OFFSET('Sanitation Data'!$H$12,0,10*ROW('Sanitation Data'!H194)),NA())</f>
        <v>#N/A</v>
      </c>
      <c r="AU200" s="518" t="e">
        <f ca="1">+IF(AND(ISNUMBER(OFFSET('Sanitation Data'!$I$4,0,10*ROW('Sanitation Data'!I194))),'Data Summary'!DJ200="Yes"),100-OFFSET('Sanitation Data'!$I$4,0,10*ROW('Sanitation Data'!I194)),NA())</f>
        <v>#N/A</v>
      </c>
      <c r="AV200" s="518" t="e">
        <f ca="1">+IF(AND(ISNUMBER(OFFSET('Sanitation Data'!$I$6,0,10*ROW('Sanitation Data'!I194))),'Data Summary'!DK200="Yes"),OFFSET('Sanitation Data'!$I$6,0,10*ROW('Sanitation Data'!I194)),NA())</f>
        <v>#N/A</v>
      </c>
      <c r="AW200" s="518" t="e">
        <f ca="1">+IF(AND(ISNUMBER(OFFSET('Sanitation Data'!$I$10,0,10*ROW('Sanitation Data'!I194))),'Data Summary'!DL200="Yes"),OFFSET('Sanitation Data'!$I$10,0,10*ROW('Sanitation Data'!I194)),NA())</f>
        <v>#N/A</v>
      </c>
      <c r="AX200" s="518" t="e">
        <f ca="1">+IF(AND(ISNUMBER(OFFSET('Sanitation Data'!$I$11,0,10*ROW('Sanitation Data'!I194))),'Data Summary'!DM200="Yes"),OFFSET('Sanitation Data'!$I$11,0,10*ROW('Sanitation Data'!I194)),NA())</f>
        <v>#N/A</v>
      </c>
      <c r="AY200" s="518" t="e">
        <f ca="1">+IF(AND(ISNUMBER(OFFSET('Sanitation Data'!$I$12,0,10*ROW('Sanitation Data'!I194))),'Data Summary'!DN200="Yes"),OFFSET('Sanitation Data'!$I$12,0,10*ROW('Sanitation Data'!I194)),NA())</f>
        <v>#N/A</v>
      </c>
      <c r="AZ200" s="519" t="e">
        <f ca="1">+IF(AND(ISNUMBER(OFFSET('Hygiene Data'!$D$5,0,10*ROW('Hygiene Data'!D194))),'Data Summary'!DO200="Yes"),OFFSET('Hygiene Data'!$D$5,0,10*ROW('Hygiene Data'!D194)),NA())</f>
        <v>#N/A</v>
      </c>
      <c r="BA200" s="519" t="e">
        <f ca="1">+IF(AND(ISNUMBER(OFFSET('Hygiene Data'!$D$7,0,10*ROW('Hygiene Data'!D194))),'Data Summary'!DP200="Yes"),OFFSET('Hygiene Data'!$D$7,0,10*ROW('Hygiene Data'!D194)),NA())</f>
        <v>#N/A</v>
      </c>
      <c r="BB200" s="519" t="e">
        <f ca="1">+IF(AND(ISNUMBER(OFFSET('Hygiene Data'!$D$9,0,10*ROW('Hygiene Data'!D194))),'Data Summary'!DQ200="Yes"),OFFSET('Hygiene Data'!$D$9,0,10*ROW('Hygiene Data'!D194)),NA())</f>
        <v>#N/A</v>
      </c>
      <c r="BC200" s="519" t="e">
        <f ca="1">+IF(AND(ISNUMBER(OFFSET('Hygiene Data'!$E$5,0,10*ROW('Hygiene Data'!E194))),'Data Summary'!DR200="Yes"),OFFSET('Hygiene Data'!$E$5,0,10*ROW('Hygiene Data'!E194)),NA())</f>
        <v>#N/A</v>
      </c>
      <c r="BD200" s="519" t="e">
        <f ca="1">+IF(AND(ISNUMBER(OFFSET('Hygiene Data'!$E$7,0,10*ROW('Hygiene Data'!E194))),'Data Summary'!DS200="Yes"),OFFSET('Hygiene Data'!$E$7,0,10*ROW('Hygiene Data'!E194)),NA())</f>
        <v>#N/A</v>
      </c>
      <c r="BE200" s="519" t="e">
        <f ca="1">+IF(AND(ISNUMBER(OFFSET('Hygiene Data'!$E$9,0,10*ROW('Hygiene Data'!E194))),'Data Summary'!DT200="Yes"),OFFSET('Hygiene Data'!$E$9,0,10*ROW('Hygiene Data'!E194)),NA())</f>
        <v>#N/A</v>
      </c>
      <c r="BF200" s="519" t="e">
        <f ca="1">+IF(AND(ISNUMBER(OFFSET('Hygiene Data'!$F$5,0,10*ROW('Hygiene Data'!F194))),'Data Summary'!DU200="Yes"),OFFSET('Hygiene Data'!$F$5,0,10*ROW('Hygiene Data'!F194)),NA())</f>
        <v>#N/A</v>
      </c>
      <c r="BG200" s="519" t="e">
        <f ca="1">+IF(AND(ISNUMBER(OFFSET('Hygiene Data'!$F$7,0,10*ROW('Hygiene Data'!F194))),'Data Summary'!DV200="Yes"),OFFSET('Hygiene Data'!$F$7,0,10*ROW('Hygiene Data'!F194)),NA())</f>
        <v>#N/A</v>
      </c>
      <c r="BH200" s="519" t="e">
        <f ca="1">+IF(AND(ISNUMBER(OFFSET('Hygiene Data'!$F$9,0,10*ROW('Hygiene Data'!F194))),'Data Summary'!DW200="Yes"),OFFSET('Hygiene Data'!$F$9,0,10*ROW('Hygiene Data'!F194)),NA())</f>
        <v>#N/A</v>
      </c>
      <c r="BI200" s="519" t="e">
        <f ca="1">+IF(AND(ISNUMBER(OFFSET('Hygiene Data'!$G$5,0,10*ROW('Hygiene Data'!G194))),'Data Summary'!DX200="Yes"),OFFSET('Hygiene Data'!$G$5,0,10*ROW('Hygiene Data'!G194)),NA())</f>
        <v>#N/A</v>
      </c>
      <c r="BJ200" s="519" t="e">
        <f ca="1">+IF(AND(ISNUMBER(OFFSET('Hygiene Data'!$G$7,0,10*ROW('Hygiene Data'!G194))),'Data Summary'!DY200="Yes"),OFFSET('Hygiene Data'!$G$7,0,10*ROW('Hygiene Data'!G194)),NA())</f>
        <v>#N/A</v>
      </c>
      <c r="BK200" s="519" t="e">
        <f ca="1">+IF(AND(ISNUMBER(OFFSET('Hygiene Data'!$G$9,0,10*ROW('Hygiene Data'!G194))),'Data Summary'!DZ200="Yes"),OFFSET('Hygiene Data'!$G$9,0,10*ROW('Hygiene Data'!G194)),NA())</f>
        <v>#N/A</v>
      </c>
      <c r="BL200" s="519" t="e">
        <f ca="1">+IF(AND(ISNUMBER(OFFSET('Hygiene Data'!$H$5,0,10*ROW('Hygiene Data'!H194))),'Data Summary'!EA200="Yes"),OFFSET('Hygiene Data'!$H$5,0,10*ROW('Hygiene Data'!H194)),NA())</f>
        <v>#N/A</v>
      </c>
      <c r="BM200" s="519" t="e">
        <f ca="1">+IF(AND(ISNUMBER(OFFSET('Hygiene Data'!$H$7,0,10*ROW('Hygiene Data'!H194))),'Data Summary'!EB200="Yes"),OFFSET('Hygiene Data'!$H$7,0,10*ROW('Hygiene Data'!H194)),NA())</f>
        <v>#N/A</v>
      </c>
      <c r="BN200" s="519" t="e">
        <f ca="1">+IF(AND(ISNUMBER(OFFSET('Hygiene Data'!$H$9,0,10*ROW('Hygiene Data'!H194))),'Data Summary'!EC200="Yes"),OFFSET('Hygiene Data'!$H$9,0,10*ROW('Hygiene Data'!H194)),NA())</f>
        <v>#N/A</v>
      </c>
      <c r="BO200" s="519" t="e">
        <f ca="1">+IF(AND(ISNUMBER(OFFSET('Hygiene Data'!$I$5,0,10*ROW('Hygiene Data'!I194))),'Data Summary'!ED200="Yes"),OFFSET('Hygiene Data'!$I$5,0,10*ROW('Hygiene Data'!I194)),NA())</f>
        <v>#N/A</v>
      </c>
      <c r="BP200" s="519" t="e">
        <f ca="1">+IF(AND(ISNUMBER(OFFSET('Hygiene Data'!$I$7,0,10*ROW('Hygiene Data'!I194))),'Data Summary'!EE200="Yes"),OFFSET('Hygiene Data'!$I$7,0,10*ROW('Hygiene Data'!I194)),NA())</f>
        <v>#N/A</v>
      </c>
      <c r="BQ200" s="519" t="e">
        <f ca="1">+IF(AND(ISNUMBER(OFFSET('Hygiene Data'!$I$9,0,10*ROW('Hygiene Data'!I194))),'Data Summary'!EF200="Yes"),OFFSET('Hygiene Data'!$I$9,0,10*ROW('Hygiene Data'!I194)),NA())</f>
        <v>#N/A</v>
      </c>
    </row>
    <row r="201" spans="1:69" x14ac:dyDescent="0.25">
      <c r="A201" s="515" t="e">
        <f ca="1">+RIGHT('Data Summary'!A201,LEN('Data Summary'!A201)-9)</f>
        <v>#VALUE!</v>
      </c>
      <c r="B201" s="489" t="str">
        <f ca="1">+IF(ISTEXT('Data Summary'!B201),'Data Summary'!B201,"")</f>
        <v/>
      </c>
      <c r="C201" s="516" t="e">
        <f ca="1">+VALUE('Data Summary'!C201)</f>
        <v>#VALUE!</v>
      </c>
      <c r="D201" s="517" t="e">
        <f ca="1">+IF(AND(ISNUMBER(OFFSET('Water Data'!$D$4,0,10*ROW('Water Data'!D195))),'Data Summary'!BS201="Yes"),100-OFFSET('Water Data'!$D$4,0,10*ROW('Water Data'!D195)),NA())</f>
        <v>#N/A</v>
      </c>
      <c r="E201" s="517" t="e">
        <f ca="1">+IF(AND(ISNUMBER(OFFSET('Water Data'!$D$6,0,10*ROW('Water Data'!D195))),'Data Summary'!BT201="Yes"),OFFSET('Water Data'!$D$6,0,10*ROW('Water Data'!D195)),NA())</f>
        <v>#N/A</v>
      </c>
      <c r="F201" s="517" t="e">
        <f ca="1">+IF(AND(ISNUMBER(OFFSET('Water Data'!$D$9,0,10*ROW('Water Data'!D195))),'Data Summary'!BU201="Yes"),OFFSET('Water Data'!$D$9,0,10*ROW('Water Data'!D195)),NA())</f>
        <v>#N/A</v>
      </c>
      <c r="G201" s="517" t="e">
        <f ca="1">+IF(AND(ISNUMBER(OFFSET('Water Data'!$E$4,0,10*ROW('Water Data'!E195))),'Data Summary'!BV201="Yes"),100-OFFSET('Water Data'!$E$4,0,10*ROW('Water Data'!E195)),NA())</f>
        <v>#N/A</v>
      </c>
      <c r="H201" s="517" t="e">
        <f ca="1">+IF(AND(ISNUMBER(OFFSET('Water Data'!$E$6,0,10*ROW('Water Data'!E195))),'Data Summary'!BW201="Yes"),OFFSET('Water Data'!$E$6,0,10*ROW('Water Data'!E195)),NA())</f>
        <v>#N/A</v>
      </c>
      <c r="I201" s="517" t="e">
        <f ca="1">+IF(AND(ISNUMBER(OFFSET('Water Data'!$E$9,0,10*ROW('Water Data'!E195))),'Data Summary'!BX201="Yes"),OFFSET('Water Data'!$E$9,0,10*ROW('Water Data'!E195)),NA())</f>
        <v>#N/A</v>
      </c>
      <c r="J201" s="517" t="e">
        <f ca="1">+IF(AND(ISNUMBER(OFFSET('Water Data'!$F$4,0,10*ROW('Water Data'!F195))),'Data Summary'!BY201="Yes"),100-OFFSET('Water Data'!$F$4,0,10*ROW('Water Data'!F195)),NA())</f>
        <v>#N/A</v>
      </c>
      <c r="K201" s="517" t="e">
        <f ca="1">+IF(AND(ISNUMBER(OFFSET('Water Data'!$F$6,0,10*ROW('Water Data'!F195))),'Data Summary'!BZ201="Yes"),OFFSET('Water Data'!$F$6,0,10*ROW('Water Data'!F195)),NA())</f>
        <v>#N/A</v>
      </c>
      <c r="L201" s="517" t="e">
        <f ca="1">+IF(AND(ISNUMBER(OFFSET('Water Data'!$F$9,0,10*ROW('Water Data'!F195))),'Data Summary'!CA201="Yes"),OFFSET('Water Data'!$F$9,0,10*ROW('Water Data'!F195)),NA())</f>
        <v>#N/A</v>
      </c>
      <c r="M201" s="517" t="e">
        <f ca="1">+IF(AND(ISNUMBER(OFFSET('Water Data'!$G$4,0,10*ROW('Water Data'!G195))),'Data Summary'!CB201="Yes"),100-OFFSET('Water Data'!$G$4,0,10*ROW('Water Data'!G195)),NA())</f>
        <v>#N/A</v>
      </c>
      <c r="N201" s="517" t="e">
        <f ca="1">+IF(AND(ISNUMBER(OFFSET('Water Data'!$G$6,0,10*ROW('Water Data'!G195))),'Data Summary'!CC201="Yes"),OFFSET('Water Data'!$G$6,0,10*ROW('Water Data'!G195)),NA())</f>
        <v>#N/A</v>
      </c>
      <c r="O201" s="517" t="e">
        <f ca="1">+IF(AND(ISNUMBER(OFFSET('Water Data'!$G$9,0,10*ROW('Water Data'!G195))),'Data Summary'!CD201="Yes"),OFFSET('Water Data'!$G$9,0,10*ROW('Water Data'!G195)),NA())</f>
        <v>#N/A</v>
      </c>
      <c r="P201" s="517" t="e">
        <f ca="1">+IF(AND(ISNUMBER(OFFSET('Water Data'!$H$4,0,10*ROW('Water Data'!H195))),'Data Summary'!CE201="Yes"),100-OFFSET('Water Data'!$H$4,0,10*ROW('Water Data'!H195)),NA())</f>
        <v>#N/A</v>
      </c>
      <c r="Q201" s="517" t="e">
        <f ca="1">+IF(AND(ISNUMBER(OFFSET('Water Data'!$H$6,0,10*ROW('Water Data'!H195))),'Data Summary'!CF201="Yes"),OFFSET('Water Data'!$H$6,0,10*ROW('Water Data'!H195)),NA())</f>
        <v>#N/A</v>
      </c>
      <c r="R201" s="517" t="e">
        <f ca="1">+IF(AND(ISNUMBER(OFFSET('Water Data'!$H$9,0,10*ROW('Water Data'!H195))),'Data Summary'!CG201="Yes"),OFFSET('Water Data'!$H$9,0,10*ROW('Water Data'!H195)),NA())</f>
        <v>#N/A</v>
      </c>
      <c r="S201" s="517" t="e">
        <f ca="1">+IF(AND(ISNUMBER(OFFSET('Water Data'!$I$4,0,10*ROW('Water Data'!I195))),'Data Summary'!CH201="Yes"),100-OFFSET('Water Data'!$I$4,0,10*ROW('Water Data'!I195)),NA())</f>
        <v>#N/A</v>
      </c>
      <c r="T201" s="517" t="e">
        <f ca="1">+IF(AND(ISNUMBER(OFFSET('Water Data'!$I$6,0,10*ROW('Water Data'!I195))),'Data Summary'!CI201="Yes"),OFFSET('Water Data'!$I$6,0,10*ROW('Water Data'!I195)),NA())</f>
        <v>#N/A</v>
      </c>
      <c r="U201" s="517" t="e">
        <f ca="1">+IF(AND(ISNUMBER(OFFSET('Water Data'!$I$9,0,10*ROW('Water Data'!I195))),'Data Summary'!CJ201="Yes"),OFFSET('Water Data'!$I$9,0,10*ROW('Water Data'!I195)),NA())</f>
        <v>#N/A</v>
      </c>
      <c r="V201" s="518" t="e">
        <f ca="1">+IF(AND(ISNUMBER(OFFSET('Sanitation Data'!$D$4,0,10*ROW('Sanitation Data'!D195))),'Data Summary'!CK201="Yes"),100-OFFSET('Sanitation Data'!$D$4,0,10*ROW('Sanitation Data'!D195)),NA())</f>
        <v>#N/A</v>
      </c>
      <c r="W201" s="518" t="e">
        <f ca="1">+IF(AND(ISNUMBER(OFFSET('Sanitation Data'!$D$6,0,10*ROW('Sanitation Data'!D195))),'Data Summary'!CL201="Yes"),OFFSET('Sanitation Data'!$D$6,0,10*ROW('Sanitation Data'!D195)),NA())</f>
        <v>#N/A</v>
      </c>
      <c r="X201" s="518" t="e">
        <f ca="1">+IF(AND(ISNUMBER(OFFSET('Sanitation Data'!$D$10,0,10*ROW('Sanitation Data'!D195))),'Data Summary'!CM201="Yes"),OFFSET('Sanitation Data'!$D$10,0,10*ROW('Sanitation Data'!D195)),NA())</f>
        <v>#N/A</v>
      </c>
      <c r="Y201" s="518" t="e">
        <f ca="1">+IF(AND(ISNUMBER(OFFSET('Sanitation Data'!$D$11,0,10*ROW('Sanitation Data'!D195))),'Data Summary'!CN201="Yes"),OFFSET('Sanitation Data'!$D$11,0,10*ROW('Sanitation Data'!D195)),NA())</f>
        <v>#N/A</v>
      </c>
      <c r="Z201" s="518" t="e">
        <f ca="1">+IF(AND(ISNUMBER(OFFSET('Sanitation Data'!$D$12,0,10*ROW('Sanitation Data'!D195))),'Data Summary'!CO201="Yes"),OFFSET('Sanitation Data'!$D$12,0,10*ROW('Sanitation Data'!D195)),NA())</f>
        <v>#N/A</v>
      </c>
      <c r="AA201" s="518" t="e">
        <f ca="1">+IF(AND(ISNUMBER(OFFSET('Sanitation Data'!$E$4,0,10*ROW('Sanitation Data'!E195))),'Data Summary'!CP201="Yes"),100-OFFSET('Sanitation Data'!$E$4,0,10*ROW('Sanitation Data'!E195)),NA())</f>
        <v>#N/A</v>
      </c>
      <c r="AB201" s="518" t="e">
        <f ca="1">+IF(AND(ISNUMBER(OFFSET('Sanitation Data'!$E$6,0,10*ROW('Sanitation Data'!E195))),'Data Summary'!CQ201="Yes"),OFFSET('Sanitation Data'!$E$6,0,10*ROW('Sanitation Data'!E195)),NA())</f>
        <v>#N/A</v>
      </c>
      <c r="AC201" s="518" t="e">
        <f ca="1">+IF(AND(ISNUMBER(OFFSET('Sanitation Data'!$E$10,0,10*ROW('Sanitation Data'!E195))),'Data Summary'!CR201="Yes"),OFFSET('Sanitation Data'!$E$10,0,10*ROW('Sanitation Data'!E195)),NA())</f>
        <v>#N/A</v>
      </c>
      <c r="AD201" s="518" t="e">
        <f ca="1">+IF(AND(ISNUMBER(OFFSET('Sanitation Data'!$E$11,0,10*ROW('Sanitation Data'!E195))),'Data Summary'!CS201="Yes"),OFFSET('Sanitation Data'!$E$11,0,10*ROW('Sanitation Data'!E195)),NA())</f>
        <v>#N/A</v>
      </c>
      <c r="AE201" s="518" t="e">
        <f ca="1">+IF(AND(ISNUMBER(OFFSET('Sanitation Data'!$E$12,0,10*ROW('Sanitation Data'!E195))),'Data Summary'!CT201="Yes"),OFFSET('Sanitation Data'!$E$12,0,10*ROW('Sanitation Data'!E195)),NA())</f>
        <v>#N/A</v>
      </c>
      <c r="AF201" s="518" t="e">
        <f ca="1">+IF(AND(ISNUMBER(OFFSET('Sanitation Data'!$F$4,0,10*ROW('Sanitation Data'!F195))),'Data Summary'!CU201="Yes"),100-OFFSET('Sanitation Data'!$F$4,0,10*ROW('Sanitation Data'!F195)),NA())</f>
        <v>#N/A</v>
      </c>
      <c r="AG201" s="518" t="e">
        <f ca="1">+IF(AND(ISNUMBER(OFFSET('Sanitation Data'!$F$6,0,10*ROW('Sanitation Data'!F195))),'Data Summary'!CV201="Yes"),OFFSET('Sanitation Data'!$F$6,0,10*ROW('Sanitation Data'!F195)),NA())</f>
        <v>#N/A</v>
      </c>
      <c r="AH201" s="518" t="e">
        <f ca="1">+IF(AND(ISNUMBER(OFFSET('Sanitation Data'!$F$10,0,10*ROW('Sanitation Data'!F195))),'Data Summary'!CW201="Yes"),OFFSET('Sanitation Data'!$F$10,0,10*ROW('Sanitation Data'!F195)),NA())</f>
        <v>#N/A</v>
      </c>
      <c r="AI201" s="518" t="e">
        <f ca="1">+IF(AND(ISNUMBER(OFFSET('Sanitation Data'!$F$11,0,10*ROW('Sanitation Data'!F195))),'Data Summary'!CX201="Yes"),OFFSET('Sanitation Data'!$F$11,0,10*ROW('Sanitation Data'!F195)),NA())</f>
        <v>#N/A</v>
      </c>
      <c r="AJ201" s="518" t="e">
        <f ca="1">+IF(AND(ISNUMBER(OFFSET('Sanitation Data'!$F$12,0,10*ROW('Sanitation Data'!F195))),'Data Summary'!CY201="Yes"),OFFSET('Sanitation Data'!$F$12,0,10*ROW('Sanitation Data'!F195)),NA())</f>
        <v>#N/A</v>
      </c>
      <c r="AK201" s="518" t="e">
        <f ca="1">+IF(AND(ISNUMBER(OFFSET('Sanitation Data'!$G$4,0,10*ROW('Sanitation Data'!G195))),'Data Summary'!CZ201="Yes"),100-OFFSET('Sanitation Data'!$G$4,0,10*ROW('Sanitation Data'!G195)),NA())</f>
        <v>#N/A</v>
      </c>
      <c r="AL201" s="518" t="e">
        <f ca="1">+IF(AND(ISNUMBER(OFFSET('Sanitation Data'!$G$6,0,10*ROW('Sanitation Data'!G195))),'Data Summary'!DA201="Yes"),OFFSET('Sanitation Data'!$G$6,0,10*ROW('Sanitation Data'!G195)),NA())</f>
        <v>#N/A</v>
      </c>
      <c r="AM201" s="518" t="e">
        <f ca="1">+IF(AND(ISNUMBER(OFFSET('Sanitation Data'!$G$10,0,10*ROW('Sanitation Data'!G195))),'Data Summary'!DB201="Yes"),OFFSET('Sanitation Data'!$G$10,0,10*ROW('Sanitation Data'!G195)),NA())</f>
        <v>#N/A</v>
      </c>
      <c r="AN201" s="518" t="e">
        <f ca="1">+IF(AND(ISNUMBER(OFFSET('Sanitation Data'!$G$11,0,10*ROW('Sanitation Data'!G195))),'Data Summary'!DC201="Yes"),OFFSET('Sanitation Data'!$G$11,0,10*ROW('Sanitation Data'!G195)),NA())</f>
        <v>#N/A</v>
      </c>
      <c r="AO201" s="518" t="e">
        <f ca="1">+IF(AND(ISNUMBER(OFFSET('Sanitation Data'!$G$12,0,10*ROW('Sanitation Data'!G195))),'Data Summary'!DD201="Yes"),OFFSET('Sanitation Data'!$G$12,0,10*ROW('Sanitation Data'!G195)),NA())</f>
        <v>#N/A</v>
      </c>
      <c r="AP201" s="518" t="e">
        <f ca="1">+IF(AND(ISNUMBER(OFFSET('Sanitation Data'!$H$4,0,10*ROW('Sanitation Data'!H195))),'Data Summary'!DE201="Yes"),100-OFFSET('Sanitation Data'!$H$4,0,10*ROW('Sanitation Data'!H195)),NA())</f>
        <v>#N/A</v>
      </c>
      <c r="AQ201" s="518" t="e">
        <f ca="1">+IF(AND(ISNUMBER(OFFSET('Sanitation Data'!$H$6,0,10*ROW('Sanitation Data'!H195))),'Data Summary'!DF201="Yes"),OFFSET('Sanitation Data'!$H$6,0,10*ROW('Sanitation Data'!H195)),NA())</f>
        <v>#N/A</v>
      </c>
      <c r="AR201" s="518" t="e">
        <f ca="1">+IF(AND(ISNUMBER(OFFSET('Sanitation Data'!$H$10,0,10*ROW('Sanitation Data'!H195))),'Data Summary'!DG201="Yes"),OFFSET('Sanitation Data'!$H$10,0,10*ROW('Sanitation Data'!H195)),NA())</f>
        <v>#N/A</v>
      </c>
      <c r="AS201" s="518" t="e">
        <f ca="1">+IF(AND(ISNUMBER(OFFSET('Sanitation Data'!$H$11,0,10*ROW('Sanitation Data'!H195))),'Data Summary'!DH201="Yes"),OFFSET('Sanitation Data'!$H$11,0,10*ROW('Sanitation Data'!H195)),NA())</f>
        <v>#N/A</v>
      </c>
      <c r="AT201" s="518" t="e">
        <f ca="1">+IF(AND(ISNUMBER(OFFSET('Sanitation Data'!$H$12,0,10*ROW('Sanitation Data'!H195))),'Data Summary'!DI201="Yes"),OFFSET('Sanitation Data'!$H$12,0,10*ROW('Sanitation Data'!H195)),NA())</f>
        <v>#N/A</v>
      </c>
      <c r="AU201" s="518" t="e">
        <f ca="1">+IF(AND(ISNUMBER(OFFSET('Sanitation Data'!$I$4,0,10*ROW('Sanitation Data'!I195))),'Data Summary'!DJ201="Yes"),100-OFFSET('Sanitation Data'!$I$4,0,10*ROW('Sanitation Data'!I195)),NA())</f>
        <v>#N/A</v>
      </c>
      <c r="AV201" s="518" t="e">
        <f ca="1">+IF(AND(ISNUMBER(OFFSET('Sanitation Data'!$I$6,0,10*ROW('Sanitation Data'!I195))),'Data Summary'!DK201="Yes"),OFFSET('Sanitation Data'!$I$6,0,10*ROW('Sanitation Data'!I195)),NA())</f>
        <v>#N/A</v>
      </c>
      <c r="AW201" s="518" t="e">
        <f ca="1">+IF(AND(ISNUMBER(OFFSET('Sanitation Data'!$I$10,0,10*ROW('Sanitation Data'!I195))),'Data Summary'!DL201="Yes"),OFFSET('Sanitation Data'!$I$10,0,10*ROW('Sanitation Data'!I195)),NA())</f>
        <v>#N/A</v>
      </c>
      <c r="AX201" s="518" t="e">
        <f ca="1">+IF(AND(ISNUMBER(OFFSET('Sanitation Data'!$I$11,0,10*ROW('Sanitation Data'!I195))),'Data Summary'!DM201="Yes"),OFFSET('Sanitation Data'!$I$11,0,10*ROW('Sanitation Data'!I195)),NA())</f>
        <v>#N/A</v>
      </c>
      <c r="AY201" s="518" t="e">
        <f ca="1">+IF(AND(ISNUMBER(OFFSET('Sanitation Data'!$I$12,0,10*ROW('Sanitation Data'!I195))),'Data Summary'!DN201="Yes"),OFFSET('Sanitation Data'!$I$12,0,10*ROW('Sanitation Data'!I195)),NA())</f>
        <v>#N/A</v>
      </c>
      <c r="AZ201" s="519" t="e">
        <f ca="1">+IF(AND(ISNUMBER(OFFSET('Hygiene Data'!$D$5,0,10*ROW('Hygiene Data'!D195))),'Data Summary'!DO201="Yes"),OFFSET('Hygiene Data'!$D$5,0,10*ROW('Hygiene Data'!D195)),NA())</f>
        <v>#N/A</v>
      </c>
      <c r="BA201" s="519" t="e">
        <f ca="1">+IF(AND(ISNUMBER(OFFSET('Hygiene Data'!$D$7,0,10*ROW('Hygiene Data'!D195))),'Data Summary'!DP201="Yes"),OFFSET('Hygiene Data'!$D$7,0,10*ROW('Hygiene Data'!D195)),NA())</f>
        <v>#N/A</v>
      </c>
      <c r="BB201" s="519" t="e">
        <f ca="1">+IF(AND(ISNUMBER(OFFSET('Hygiene Data'!$D$9,0,10*ROW('Hygiene Data'!D195))),'Data Summary'!DQ201="Yes"),OFFSET('Hygiene Data'!$D$9,0,10*ROW('Hygiene Data'!D195)),NA())</f>
        <v>#N/A</v>
      </c>
      <c r="BC201" s="519" t="e">
        <f ca="1">+IF(AND(ISNUMBER(OFFSET('Hygiene Data'!$E$5,0,10*ROW('Hygiene Data'!E195))),'Data Summary'!DR201="Yes"),OFFSET('Hygiene Data'!$E$5,0,10*ROW('Hygiene Data'!E195)),NA())</f>
        <v>#N/A</v>
      </c>
      <c r="BD201" s="519" t="e">
        <f ca="1">+IF(AND(ISNUMBER(OFFSET('Hygiene Data'!$E$7,0,10*ROW('Hygiene Data'!E195))),'Data Summary'!DS201="Yes"),OFFSET('Hygiene Data'!$E$7,0,10*ROW('Hygiene Data'!E195)),NA())</f>
        <v>#N/A</v>
      </c>
      <c r="BE201" s="519" t="e">
        <f ca="1">+IF(AND(ISNUMBER(OFFSET('Hygiene Data'!$E$9,0,10*ROW('Hygiene Data'!E195))),'Data Summary'!DT201="Yes"),OFFSET('Hygiene Data'!$E$9,0,10*ROW('Hygiene Data'!E195)),NA())</f>
        <v>#N/A</v>
      </c>
      <c r="BF201" s="519" t="e">
        <f ca="1">+IF(AND(ISNUMBER(OFFSET('Hygiene Data'!$F$5,0,10*ROW('Hygiene Data'!F195))),'Data Summary'!DU201="Yes"),OFFSET('Hygiene Data'!$F$5,0,10*ROW('Hygiene Data'!F195)),NA())</f>
        <v>#N/A</v>
      </c>
      <c r="BG201" s="519" t="e">
        <f ca="1">+IF(AND(ISNUMBER(OFFSET('Hygiene Data'!$F$7,0,10*ROW('Hygiene Data'!F195))),'Data Summary'!DV201="Yes"),OFFSET('Hygiene Data'!$F$7,0,10*ROW('Hygiene Data'!F195)),NA())</f>
        <v>#N/A</v>
      </c>
      <c r="BH201" s="519" t="e">
        <f ca="1">+IF(AND(ISNUMBER(OFFSET('Hygiene Data'!$F$9,0,10*ROW('Hygiene Data'!F195))),'Data Summary'!DW201="Yes"),OFFSET('Hygiene Data'!$F$9,0,10*ROW('Hygiene Data'!F195)),NA())</f>
        <v>#N/A</v>
      </c>
      <c r="BI201" s="519" t="e">
        <f ca="1">+IF(AND(ISNUMBER(OFFSET('Hygiene Data'!$G$5,0,10*ROW('Hygiene Data'!G195))),'Data Summary'!DX201="Yes"),OFFSET('Hygiene Data'!$G$5,0,10*ROW('Hygiene Data'!G195)),NA())</f>
        <v>#N/A</v>
      </c>
      <c r="BJ201" s="519" t="e">
        <f ca="1">+IF(AND(ISNUMBER(OFFSET('Hygiene Data'!$G$7,0,10*ROW('Hygiene Data'!G195))),'Data Summary'!DY201="Yes"),OFFSET('Hygiene Data'!$G$7,0,10*ROW('Hygiene Data'!G195)),NA())</f>
        <v>#N/A</v>
      </c>
      <c r="BK201" s="519" t="e">
        <f ca="1">+IF(AND(ISNUMBER(OFFSET('Hygiene Data'!$G$9,0,10*ROW('Hygiene Data'!G195))),'Data Summary'!DZ201="Yes"),OFFSET('Hygiene Data'!$G$9,0,10*ROW('Hygiene Data'!G195)),NA())</f>
        <v>#N/A</v>
      </c>
      <c r="BL201" s="519" t="e">
        <f ca="1">+IF(AND(ISNUMBER(OFFSET('Hygiene Data'!$H$5,0,10*ROW('Hygiene Data'!H195))),'Data Summary'!EA201="Yes"),OFFSET('Hygiene Data'!$H$5,0,10*ROW('Hygiene Data'!H195)),NA())</f>
        <v>#N/A</v>
      </c>
      <c r="BM201" s="519" t="e">
        <f ca="1">+IF(AND(ISNUMBER(OFFSET('Hygiene Data'!$H$7,0,10*ROW('Hygiene Data'!H195))),'Data Summary'!EB201="Yes"),OFFSET('Hygiene Data'!$H$7,0,10*ROW('Hygiene Data'!H195)),NA())</f>
        <v>#N/A</v>
      </c>
      <c r="BN201" s="519" t="e">
        <f ca="1">+IF(AND(ISNUMBER(OFFSET('Hygiene Data'!$H$9,0,10*ROW('Hygiene Data'!H195))),'Data Summary'!EC201="Yes"),OFFSET('Hygiene Data'!$H$9,0,10*ROW('Hygiene Data'!H195)),NA())</f>
        <v>#N/A</v>
      </c>
      <c r="BO201" s="519" t="e">
        <f ca="1">+IF(AND(ISNUMBER(OFFSET('Hygiene Data'!$I$5,0,10*ROW('Hygiene Data'!I195))),'Data Summary'!ED201="Yes"),OFFSET('Hygiene Data'!$I$5,0,10*ROW('Hygiene Data'!I195)),NA())</f>
        <v>#N/A</v>
      </c>
      <c r="BP201" s="519" t="e">
        <f ca="1">+IF(AND(ISNUMBER(OFFSET('Hygiene Data'!$I$7,0,10*ROW('Hygiene Data'!I195))),'Data Summary'!EE201="Yes"),OFFSET('Hygiene Data'!$I$7,0,10*ROW('Hygiene Data'!I195)),NA())</f>
        <v>#N/A</v>
      </c>
      <c r="BQ201" s="519" t="e">
        <f ca="1">+IF(AND(ISNUMBER(OFFSET('Hygiene Data'!$I$9,0,10*ROW('Hygiene Data'!I195))),'Data Summary'!EF201="Yes"),OFFSET('Hygiene Data'!$I$9,0,10*ROW('Hygiene Data'!I195)),NA())</f>
        <v>#N/A</v>
      </c>
    </row>
    <row r="202" spans="1:69" x14ac:dyDescent="0.25">
      <c r="A202" s="515" t="e">
        <f ca="1">+RIGHT('Data Summary'!A202,LEN('Data Summary'!A202)-9)</f>
        <v>#VALUE!</v>
      </c>
      <c r="B202" s="489" t="str">
        <f ca="1">+IF(ISTEXT('Data Summary'!B202),'Data Summary'!B202,"")</f>
        <v/>
      </c>
      <c r="C202" s="516" t="e">
        <f ca="1">+VALUE('Data Summary'!C202)</f>
        <v>#VALUE!</v>
      </c>
      <c r="D202" s="517" t="e">
        <f ca="1">+IF(AND(ISNUMBER(OFFSET('Water Data'!$D$4,0,10*ROW('Water Data'!D196))),'Data Summary'!BS202="Yes"),100-OFFSET('Water Data'!$D$4,0,10*ROW('Water Data'!D196)),NA())</f>
        <v>#N/A</v>
      </c>
      <c r="E202" s="517" t="e">
        <f ca="1">+IF(AND(ISNUMBER(OFFSET('Water Data'!$D$6,0,10*ROW('Water Data'!D196))),'Data Summary'!BT202="Yes"),OFFSET('Water Data'!$D$6,0,10*ROW('Water Data'!D196)),NA())</f>
        <v>#N/A</v>
      </c>
      <c r="F202" s="517" t="e">
        <f ca="1">+IF(AND(ISNUMBER(OFFSET('Water Data'!$D$9,0,10*ROW('Water Data'!D196))),'Data Summary'!BU202="Yes"),OFFSET('Water Data'!$D$9,0,10*ROW('Water Data'!D196)),NA())</f>
        <v>#N/A</v>
      </c>
      <c r="G202" s="517" t="e">
        <f ca="1">+IF(AND(ISNUMBER(OFFSET('Water Data'!$E$4,0,10*ROW('Water Data'!E196))),'Data Summary'!BV202="Yes"),100-OFFSET('Water Data'!$E$4,0,10*ROW('Water Data'!E196)),NA())</f>
        <v>#N/A</v>
      </c>
      <c r="H202" s="517" t="e">
        <f ca="1">+IF(AND(ISNUMBER(OFFSET('Water Data'!$E$6,0,10*ROW('Water Data'!E196))),'Data Summary'!BW202="Yes"),OFFSET('Water Data'!$E$6,0,10*ROW('Water Data'!E196)),NA())</f>
        <v>#N/A</v>
      </c>
      <c r="I202" s="517" t="e">
        <f ca="1">+IF(AND(ISNUMBER(OFFSET('Water Data'!$E$9,0,10*ROW('Water Data'!E196))),'Data Summary'!BX202="Yes"),OFFSET('Water Data'!$E$9,0,10*ROW('Water Data'!E196)),NA())</f>
        <v>#N/A</v>
      </c>
      <c r="J202" s="517" t="e">
        <f ca="1">+IF(AND(ISNUMBER(OFFSET('Water Data'!$F$4,0,10*ROW('Water Data'!F196))),'Data Summary'!BY202="Yes"),100-OFFSET('Water Data'!$F$4,0,10*ROW('Water Data'!F196)),NA())</f>
        <v>#N/A</v>
      </c>
      <c r="K202" s="517" t="e">
        <f ca="1">+IF(AND(ISNUMBER(OFFSET('Water Data'!$F$6,0,10*ROW('Water Data'!F196))),'Data Summary'!BZ202="Yes"),OFFSET('Water Data'!$F$6,0,10*ROW('Water Data'!F196)),NA())</f>
        <v>#N/A</v>
      </c>
      <c r="L202" s="517" t="e">
        <f ca="1">+IF(AND(ISNUMBER(OFFSET('Water Data'!$F$9,0,10*ROW('Water Data'!F196))),'Data Summary'!CA202="Yes"),OFFSET('Water Data'!$F$9,0,10*ROW('Water Data'!F196)),NA())</f>
        <v>#N/A</v>
      </c>
      <c r="M202" s="517" t="e">
        <f ca="1">+IF(AND(ISNUMBER(OFFSET('Water Data'!$G$4,0,10*ROW('Water Data'!G196))),'Data Summary'!CB202="Yes"),100-OFFSET('Water Data'!$G$4,0,10*ROW('Water Data'!G196)),NA())</f>
        <v>#N/A</v>
      </c>
      <c r="N202" s="517" t="e">
        <f ca="1">+IF(AND(ISNUMBER(OFFSET('Water Data'!$G$6,0,10*ROW('Water Data'!G196))),'Data Summary'!CC202="Yes"),OFFSET('Water Data'!$G$6,0,10*ROW('Water Data'!G196)),NA())</f>
        <v>#N/A</v>
      </c>
      <c r="O202" s="517" t="e">
        <f ca="1">+IF(AND(ISNUMBER(OFFSET('Water Data'!$G$9,0,10*ROW('Water Data'!G196))),'Data Summary'!CD202="Yes"),OFFSET('Water Data'!$G$9,0,10*ROW('Water Data'!G196)),NA())</f>
        <v>#N/A</v>
      </c>
      <c r="P202" s="517" t="e">
        <f ca="1">+IF(AND(ISNUMBER(OFFSET('Water Data'!$H$4,0,10*ROW('Water Data'!H196))),'Data Summary'!CE202="Yes"),100-OFFSET('Water Data'!$H$4,0,10*ROW('Water Data'!H196)),NA())</f>
        <v>#N/A</v>
      </c>
      <c r="Q202" s="517" t="e">
        <f ca="1">+IF(AND(ISNUMBER(OFFSET('Water Data'!$H$6,0,10*ROW('Water Data'!H196))),'Data Summary'!CF202="Yes"),OFFSET('Water Data'!$H$6,0,10*ROW('Water Data'!H196)),NA())</f>
        <v>#N/A</v>
      </c>
      <c r="R202" s="517" t="e">
        <f ca="1">+IF(AND(ISNUMBER(OFFSET('Water Data'!$H$9,0,10*ROW('Water Data'!H196))),'Data Summary'!CG202="Yes"),OFFSET('Water Data'!$H$9,0,10*ROW('Water Data'!H196)),NA())</f>
        <v>#N/A</v>
      </c>
      <c r="S202" s="517" t="e">
        <f ca="1">+IF(AND(ISNUMBER(OFFSET('Water Data'!$I$4,0,10*ROW('Water Data'!I196))),'Data Summary'!CH202="Yes"),100-OFFSET('Water Data'!$I$4,0,10*ROW('Water Data'!I196)),NA())</f>
        <v>#N/A</v>
      </c>
      <c r="T202" s="517" t="e">
        <f ca="1">+IF(AND(ISNUMBER(OFFSET('Water Data'!$I$6,0,10*ROW('Water Data'!I196))),'Data Summary'!CI202="Yes"),OFFSET('Water Data'!$I$6,0,10*ROW('Water Data'!I196)),NA())</f>
        <v>#N/A</v>
      </c>
      <c r="U202" s="517" t="e">
        <f ca="1">+IF(AND(ISNUMBER(OFFSET('Water Data'!$I$9,0,10*ROW('Water Data'!I196))),'Data Summary'!CJ202="Yes"),OFFSET('Water Data'!$I$9,0,10*ROW('Water Data'!I196)),NA())</f>
        <v>#N/A</v>
      </c>
      <c r="V202" s="518" t="e">
        <f ca="1">+IF(AND(ISNUMBER(OFFSET('Sanitation Data'!$D$4,0,10*ROW('Sanitation Data'!D196))),'Data Summary'!CK202="Yes"),100-OFFSET('Sanitation Data'!$D$4,0,10*ROW('Sanitation Data'!D196)),NA())</f>
        <v>#N/A</v>
      </c>
      <c r="W202" s="518" t="e">
        <f ca="1">+IF(AND(ISNUMBER(OFFSET('Sanitation Data'!$D$6,0,10*ROW('Sanitation Data'!D196))),'Data Summary'!CL202="Yes"),OFFSET('Sanitation Data'!$D$6,0,10*ROW('Sanitation Data'!D196)),NA())</f>
        <v>#N/A</v>
      </c>
      <c r="X202" s="518" t="e">
        <f ca="1">+IF(AND(ISNUMBER(OFFSET('Sanitation Data'!$D$10,0,10*ROW('Sanitation Data'!D196))),'Data Summary'!CM202="Yes"),OFFSET('Sanitation Data'!$D$10,0,10*ROW('Sanitation Data'!D196)),NA())</f>
        <v>#N/A</v>
      </c>
      <c r="Y202" s="518" t="e">
        <f ca="1">+IF(AND(ISNUMBER(OFFSET('Sanitation Data'!$D$11,0,10*ROW('Sanitation Data'!D196))),'Data Summary'!CN202="Yes"),OFFSET('Sanitation Data'!$D$11,0,10*ROW('Sanitation Data'!D196)),NA())</f>
        <v>#N/A</v>
      </c>
      <c r="Z202" s="518" t="e">
        <f ca="1">+IF(AND(ISNUMBER(OFFSET('Sanitation Data'!$D$12,0,10*ROW('Sanitation Data'!D196))),'Data Summary'!CO202="Yes"),OFFSET('Sanitation Data'!$D$12,0,10*ROW('Sanitation Data'!D196)),NA())</f>
        <v>#N/A</v>
      </c>
      <c r="AA202" s="518" t="e">
        <f ca="1">+IF(AND(ISNUMBER(OFFSET('Sanitation Data'!$E$4,0,10*ROW('Sanitation Data'!E196))),'Data Summary'!CP202="Yes"),100-OFFSET('Sanitation Data'!$E$4,0,10*ROW('Sanitation Data'!E196)),NA())</f>
        <v>#N/A</v>
      </c>
      <c r="AB202" s="518" t="e">
        <f ca="1">+IF(AND(ISNUMBER(OFFSET('Sanitation Data'!$E$6,0,10*ROW('Sanitation Data'!E196))),'Data Summary'!CQ202="Yes"),OFFSET('Sanitation Data'!$E$6,0,10*ROW('Sanitation Data'!E196)),NA())</f>
        <v>#N/A</v>
      </c>
      <c r="AC202" s="518" t="e">
        <f ca="1">+IF(AND(ISNUMBER(OFFSET('Sanitation Data'!$E$10,0,10*ROW('Sanitation Data'!E196))),'Data Summary'!CR202="Yes"),OFFSET('Sanitation Data'!$E$10,0,10*ROW('Sanitation Data'!E196)),NA())</f>
        <v>#N/A</v>
      </c>
      <c r="AD202" s="518" t="e">
        <f ca="1">+IF(AND(ISNUMBER(OFFSET('Sanitation Data'!$E$11,0,10*ROW('Sanitation Data'!E196))),'Data Summary'!CS202="Yes"),OFFSET('Sanitation Data'!$E$11,0,10*ROW('Sanitation Data'!E196)),NA())</f>
        <v>#N/A</v>
      </c>
      <c r="AE202" s="518" t="e">
        <f ca="1">+IF(AND(ISNUMBER(OFFSET('Sanitation Data'!$E$12,0,10*ROW('Sanitation Data'!E196))),'Data Summary'!CT202="Yes"),OFFSET('Sanitation Data'!$E$12,0,10*ROW('Sanitation Data'!E196)),NA())</f>
        <v>#N/A</v>
      </c>
      <c r="AF202" s="518" t="e">
        <f ca="1">+IF(AND(ISNUMBER(OFFSET('Sanitation Data'!$F$4,0,10*ROW('Sanitation Data'!F196))),'Data Summary'!CU202="Yes"),100-OFFSET('Sanitation Data'!$F$4,0,10*ROW('Sanitation Data'!F196)),NA())</f>
        <v>#N/A</v>
      </c>
      <c r="AG202" s="518" t="e">
        <f ca="1">+IF(AND(ISNUMBER(OFFSET('Sanitation Data'!$F$6,0,10*ROW('Sanitation Data'!F196))),'Data Summary'!CV202="Yes"),OFFSET('Sanitation Data'!$F$6,0,10*ROW('Sanitation Data'!F196)),NA())</f>
        <v>#N/A</v>
      </c>
      <c r="AH202" s="518" t="e">
        <f ca="1">+IF(AND(ISNUMBER(OFFSET('Sanitation Data'!$F$10,0,10*ROW('Sanitation Data'!F196))),'Data Summary'!CW202="Yes"),OFFSET('Sanitation Data'!$F$10,0,10*ROW('Sanitation Data'!F196)),NA())</f>
        <v>#N/A</v>
      </c>
      <c r="AI202" s="518" t="e">
        <f ca="1">+IF(AND(ISNUMBER(OFFSET('Sanitation Data'!$F$11,0,10*ROW('Sanitation Data'!F196))),'Data Summary'!CX202="Yes"),OFFSET('Sanitation Data'!$F$11,0,10*ROW('Sanitation Data'!F196)),NA())</f>
        <v>#N/A</v>
      </c>
      <c r="AJ202" s="518" t="e">
        <f ca="1">+IF(AND(ISNUMBER(OFFSET('Sanitation Data'!$F$12,0,10*ROW('Sanitation Data'!F196))),'Data Summary'!CY202="Yes"),OFFSET('Sanitation Data'!$F$12,0,10*ROW('Sanitation Data'!F196)),NA())</f>
        <v>#N/A</v>
      </c>
      <c r="AK202" s="518" t="e">
        <f ca="1">+IF(AND(ISNUMBER(OFFSET('Sanitation Data'!$G$4,0,10*ROW('Sanitation Data'!G196))),'Data Summary'!CZ202="Yes"),100-OFFSET('Sanitation Data'!$G$4,0,10*ROW('Sanitation Data'!G196)),NA())</f>
        <v>#N/A</v>
      </c>
      <c r="AL202" s="518" t="e">
        <f ca="1">+IF(AND(ISNUMBER(OFFSET('Sanitation Data'!$G$6,0,10*ROW('Sanitation Data'!G196))),'Data Summary'!DA202="Yes"),OFFSET('Sanitation Data'!$G$6,0,10*ROW('Sanitation Data'!G196)),NA())</f>
        <v>#N/A</v>
      </c>
      <c r="AM202" s="518" t="e">
        <f ca="1">+IF(AND(ISNUMBER(OFFSET('Sanitation Data'!$G$10,0,10*ROW('Sanitation Data'!G196))),'Data Summary'!DB202="Yes"),OFFSET('Sanitation Data'!$G$10,0,10*ROW('Sanitation Data'!G196)),NA())</f>
        <v>#N/A</v>
      </c>
      <c r="AN202" s="518" t="e">
        <f ca="1">+IF(AND(ISNUMBER(OFFSET('Sanitation Data'!$G$11,0,10*ROW('Sanitation Data'!G196))),'Data Summary'!DC202="Yes"),OFFSET('Sanitation Data'!$G$11,0,10*ROW('Sanitation Data'!G196)),NA())</f>
        <v>#N/A</v>
      </c>
      <c r="AO202" s="518" t="e">
        <f ca="1">+IF(AND(ISNUMBER(OFFSET('Sanitation Data'!$G$12,0,10*ROW('Sanitation Data'!G196))),'Data Summary'!DD202="Yes"),OFFSET('Sanitation Data'!$G$12,0,10*ROW('Sanitation Data'!G196)),NA())</f>
        <v>#N/A</v>
      </c>
      <c r="AP202" s="518" t="e">
        <f ca="1">+IF(AND(ISNUMBER(OFFSET('Sanitation Data'!$H$4,0,10*ROW('Sanitation Data'!H196))),'Data Summary'!DE202="Yes"),100-OFFSET('Sanitation Data'!$H$4,0,10*ROW('Sanitation Data'!H196)),NA())</f>
        <v>#N/A</v>
      </c>
      <c r="AQ202" s="518" t="e">
        <f ca="1">+IF(AND(ISNUMBER(OFFSET('Sanitation Data'!$H$6,0,10*ROW('Sanitation Data'!H196))),'Data Summary'!DF202="Yes"),OFFSET('Sanitation Data'!$H$6,0,10*ROW('Sanitation Data'!H196)),NA())</f>
        <v>#N/A</v>
      </c>
      <c r="AR202" s="518" t="e">
        <f ca="1">+IF(AND(ISNUMBER(OFFSET('Sanitation Data'!$H$10,0,10*ROW('Sanitation Data'!H196))),'Data Summary'!DG202="Yes"),OFFSET('Sanitation Data'!$H$10,0,10*ROW('Sanitation Data'!H196)),NA())</f>
        <v>#N/A</v>
      </c>
      <c r="AS202" s="518" t="e">
        <f ca="1">+IF(AND(ISNUMBER(OFFSET('Sanitation Data'!$H$11,0,10*ROW('Sanitation Data'!H196))),'Data Summary'!DH202="Yes"),OFFSET('Sanitation Data'!$H$11,0,10*ROW('Sanitation Data'!H196)),NA())</f>
        <v>#N/A</v>
      </c>
      <c r="AT202" s="518" t="e">
        <f ca="1">+IF(AND(ISNUMBER(OFFSET('Sanitation Data'!$H$12,0,10*ROW('Sanitation Data'!H196))),'Data Summary'!DI202="Yes"),OFFSET('Sanitation Data'!$H$12,0,10*ROW('Sanitation Data'!H196)),NA())</f>
        <v>#N/A</v>
      </c>
      <c r="AU202" s="518" t="e">
        <f ca="1">+IF(AND(ISNUMBER(OFFSET('Sanitation Data'!$I$4,0,10*ROW('Sanitation Data'!I196))),'Data Summary'!DJ202="Yes"),100-OFFSET('Sanitation Data'!$I$4,0,10*ROW('Sanitation Data'!I196)),NA())</f>
        <v>#N/A</v>
      </c>
      <c r="AV202" s="518" t="e">
        <f ca="1">+IF(AND(ISNUMBER(OFFSET('Sanitation Data'!$I$6,0,10*ROW('Sanitation Data'!I196))),'Data Summary'!DK202="Yes"),OFFSET('Sanitation Data'!$I$6,0,10*ROW('Sanitation Data'!I196)),NA())</f>
        <v>#N/A</v>
      </c>
      <c r="AW202" s="518" t="e">
        <f ca="1">+IF(AND(ISNUMBER(OFFSET('Sanitation Data'!$I$10,0,10*ROW('Sanitation Data'!I196))),'Data Summary'!DL202="Yes"),OFFSET('Sanitation Data'!$I$10,0,10*ROW('Sanitation Data'!I196)),NA())</f>
        <v>#N/A</v>
      </c>
      <c r="AX202" s="518" t="e">
        <f ca="1">+IF(AND(ISNUMBER(OFFSET('Sanitation Data'!$I$11,0,10*ROW('Sanitation Data'!I196))),'Data Summary'!DM202="Yes"),OFFSET('Sanitation Data'!$I$11,0,10*ROW('Sanitation Data'!I196)),NA())</f>
        <v>#N/A</v>
      </c>
      <c r="AY202" s="518" t="e">
        <f ca="1">+IF(AND(ISNUMBER(OFFSET('Sanitation Data'!$I$12,0,10*ROW('Sanitation Data'!I196))),'Data Summary'!DN202="Yes"),OFFSET('Sanitation Data'!$I$12,0,10*ROW('Sanitation Data'!I196)),NA())</f>
        <v>#N/A</v>
      </c>
      <c r="AZ202" s="519" t="e">
        <f ca="1">+IF(AND(ISNUMBER(OFFSET('Hygiene Data'!$D$5,0,10*ROW('Hygiene Data'!D196))),'Data Summary'!DO202="Yes"),OFFSET('Hygiene Data'!$D$5,0,10*ROW('Hygiene Data'!D196)),NA())</f>
        <v>#N/A</v>
      </c>
      <c r="BA202" s="519" t="e">
        <f ca="1">+IF(AND(ISNUMBER(OFFSET('Hygiene Data'!$D$7,0,10*ROW('Hygiene Data'!D196))),'Data Summary'!DP202="Yes"),OFFSET('Hygiene Data'!$D$7,0,10*ROW('Hygiene Data'!D196)),NA())</f>
        <v>#N/A</v>
      </c>
      <c r="BB202" s="519" t="e">
        <f ca="1">+IF(AND(ISNUMBER(OFFSET('Hygiene Data'!$D$9,0,10*ROW('Hygiene Data'!D196))),'Data Summary'!DQ202="Yes"),OFFSET('Hygiene Data'!$D$9,0,10*ROW('Hygiene Data'!D196)),NA())</f>
        <v>#N/A</v>
      </c>
      <c r="BC202" s="519" t="e">
        <f ca="1">+IF(AND(ISNUMBER(OFFSET('Hygiene Data'!$E$5,0,10*ROW('Hygiene Data'!E196))),'Data Summary'!DR202="Yes"),OFFSET('Hygiene Data'!$E$5,0,10*ROW('Hygiene Data'!E196)),NA())</f>
        <v>#N/A</v>
      </c>
      <c r="BD202" s="519" t="e">
        <f ca="1">+IF(AND(ISNUMBER(OFFSET('Hygiene Data'!$E$7,0,10*ROW('Hygiene Data'!E196))),'Data Summary'!DS202="Yes"),OFFSET('Hygiene Data'!$E$7,0,10*ROW('Hygiene Data'!E196)),NA())</f>
        <v>#N/A</v>
      </c>
      <c r="BE202" s="519" t="e">
        <f ca="1">+IF(AND(ISNUMBER(OFFSET('Hygiene Data'!$E$9,0,10*ROW('Hygiene Data'!E196))),'Data Summary'!DT202="Yes"),OFFSET('Hygiene Data'!$E$9,0,10*ROW('Hygiene Data'!E196)),NA())</f>
        <v>#N/A</v>
      </c>
      <c r="BF202" s="519" t="e">
        <f ca="1">+IF(AND(ISNUMBER(OFFSET('Hygiene Data'!$F$5,0,10*ROW('Hygiene Data'!F196))),'Data Summary'!DU202="Yes"),OFFSET('Hygiene Data'!$F$5,0,10*ROW('Hygiene Data'!F196)),NA())</f>
        <v>#N/A</v>
      </c>
      <c r="BG202" s="519" t="e">
        <f ca="1">+IF(AND(ISNUMBER(OFFSET('Hygiene Data'!$F$7,0,10*ROW('Hygiene Data'!F196))),'Data Summary'!DV202="Yes"),OFFSET('Hygiene Data'!$F$7,0,10*ROW('Hygiene Data'!F196)),NA())</f>
        <v>#N/A</v>
      </c>
      <c r="BH202" s="519" t="e">
        <f ca="1">+IF(AND(ISNUMBER(OFFSET('Hygiene Data'!$F$9,0,10*ROW('Hygiene Data'!F196))),'Data Summary'!DW202="Yes"),OFFSET('Hygiene Data'!$F$9,0,10*ROW('Hygiene Data'!F196)),NA())</f>
        <v>#N/A</v>
      </c>
      <c r="BI202" s="519" t="e">
        <f ca="1">+IF(AND(ISNUMBER(OFFSET('Hygiene Data'!$G$5,0,10*ROW('Hygiene Data'!G196))),'Data Summary'!DX202="Yes"),OFFSET('Hygiene Data'!$G$5,0,10*ROW('Hygiene Data'!G196)),NA())</f>
        <v>#N/A</v>
      </c>
      <c r="BJ202" s="519" t="e">
        <f ca="1">+IF(AND(ISNUMBER(OFFSET('Hygiene Data'!$G$7,0,10*ROW('Hygiene Data'!G196))),'Data Summary'!DY202="Yes"),OFFSET('Hygiene Data'!$G$7,0,10*ROW('Hygiene Data'!G196)),NA())</f>
        <v>#N/A</v>
      </c>
      <c r="BK202" s="519" t="e">
        <f ca="1">+IF(AND(ISNUMBER(OFFSET('Hygiene Data'!$G$9,0,10*ROW('Hygiene Data'!G196))),'Data Summary'!DZ202="Yes"),OFFSET('Hygiene Data'!$G$9,0,10*ROW('Hygiene Data'!G196)),NA())</f>
        <v>#N/A</v>
      </c>
      <c r="BL202" s="519" t="e">
        <f ca="1">+IF(AND(ISNUMBER(OFFSET('Hygiene Data'!$H$5,0,10*ROW('Hygiene Data'!H196))),'Data Summary'!EA202="Yes"),OFFSET('Hygiene Data'!$H$5,0,10*ROW('Hygiene Data'!H196)),NA())</f>
        <v>#N/A</v>
      </c>
      <c r="BM202" s="519" t="e">
        <f ca="1">+IF(AND(ISNUMBER(OFFSET('Hygiene Data'!$H$7,0,10*ROW('Hygiene Data'!H196))),'Data Summary'!EB202="Yes"),OFFSET('Hygiene Data'!$H$7,0,10*ROW('Hygiene Data'!H196)),NA())</f>
        <v>#N/A</v>
      </c>
      <c r="BN202" s="519" t="e">
        <f ca="1">+IF(AND(ISNUMBER(OFFSET('Hygiene Data'!$H$9,0,10*ROW('Hygiene Data'!H196))),'Data Summary'!EC202="Yes"),OFFSET('Hygiene Data'!$H$9,0,10*ROW('Hygiene Data'!H196)),NA())</f>
        <v>#N/A</v>
      </c>
      <c r="BO202" s="519" t="e">
        <f ca="1">+IF(AND(ISNUMBER(OFFSET('Hygiene Data'!$I$5,0,10*ROW('Hygiene Data'!I196))),'Data Summary'!ED202="Yes"),OFFSET('Hygiene Data'!$I$5,0,10*ROW('Hygiene Data'!I196)),NA())</f>
        <v>#N/A</v>
      </c>
      <c r="BP202" s="519" t="e">
        <f ca="1">+IF(AND(ISNUMBER(OFFSET('Hygiene Data'!$I$7,0,10*ROW('Hygiene Data'!I196))),'Data Summary'!EE202="Yes"),OFFSET('Hygiene Data'!$I$7,0,10*ROW('Hygiene Data'!I196)),NA())</f>
        <v>#N/A</v>
      </c>
      <c r="BQ202" s="519" t="e">
        <f ca="1">+IF(AND(ISNUMBER(OFFSET('Hygiene Data'!$I$9,0,10*ROW('Hygiene Data'!I196))),'Data Summary'!EF202="Yes"),OFFSET('Hygiene Data'!$I$9,0,10*ROW('Hygiene Data'!I196)),NA())</f>
        <v>#N/A</v>
      </c>
    </row>
    <row r="203" spans="1:69" x14ac:dyDescent="0.25">
      <c r="A203" s="515" t="e">
        <f ca="1">+RIGHT('Data Summary'!A203,LEN('Data Summary'!A203)-9)</f>
        <v>#VALUE!</v>
      </c>
      <c r="B203" s="489" t="str">
        <f ca="1">+IF(ISTEXT('Data Summary'!B203),'Data Summary'!B203,"")</f>
        <v/>
      </c>
      <c r="C203" s="516" t="e">
        <f ca="1">+VALUE('Data Summary'!C203)</f>
        <v>#VALUE!</v>
      </c>
      <c r="D203" s="517" t="e">
        <f ca="1">+IF(AND(ISNUMBER(OFFSET('Water Data'!$D$4,0,10*ROW('Water Data'!D197))),'Data Summary'!BS203="Yes"),100-OFFSET('Water Data'!$D$4,0,10*ROW('Water Data'!D197)),NA())</f>
        <v>#N/A</v>
      </c>
      <c r="E203" s="517" t="e">
        <f ca="1">+IF(AND(ISNUMBER(OFFSET('Water Data'!$D$6,0,10*ROW('Water Data'!D197))),'Data Summary'!BT203="Yes"),OFFSET('Water Data'!$D$6,0,10*ROW('Water Data'!D197)),NA())</f>
        <v>#N/A</v>
      </c>
      <c r="F203" s="517" t="e">
        <f ca="1">+IF(AND(ISNUMBER(OFFSET('Water Data'!$D$9,0,10*ROW('Water Data'!D197))),'Data Summary'!BU203="Yes"),OFFSET('Water Data'!$D$9,0,10*ROW('Water Data'!D197)),NA())</f>
        <v>#N/A</v>
      </c>
      <c r="G203" s="517" t="e">
        <f ca="1">+IF(AND(ISNUMBER(OFFSET('Water Data'!$E$4,0,10*ROW('Water Data'!E197))),'Data Summary'!BV203="Yes"),100-OFFSET('Water Data'!$E$4,0,10*ROW('Water Data'!E197)),NA())</f>
        <v>#N/A</v>
      </c>
      <c r="H203" s="517" t="e">
        <f ca="1">+IF(AND(ISNUMBER(OFFSET('Water Data'!$E$6,0,10*ROW('Water Data'!E197))),'Data Summary'!BW203="Yes"),OFFSET('Water Data'!$E$6,0,10*ROW('Water Data'!E197)),NA())</f>
        <v>#N/A</v>
      </c>
      <c r="I203" s="517" t="e">
        <f ca="1">+IF(AND(ISNUMBER(OFFSET('Water Data'!$E$9,0,10*ROW('Water Data'!E197))),'Data Summary'!BX203="Yes"),OFFSET('Water Data'!$E$9,0,10*ROW('Water Data'!E197)),NA())</f>
        <v>#N/A</v>
      </c>
      <c r="J203" s="517" t="e">
        <f ca="1">+IF(AND(ISNUMBER(OFFSET('Water Data'!$F$4,0,10*ROW('Water Data'!F197))),'Data Summary'!BY203="Yes"),100-OFFSET('Water Data'!$F$4,0,10*ROW('Water Data'!F197)),NA())</f>
        <v>#N/A</v>
      </c>
      <c r="K203" s="517" t="e">
        <f ca="1">+IF(AND(ISNUMBER(OFFSET('Water Data'!$F$6,0,10*ROW('Water Data'!F197))),'Data Summary'!BZ203="Yes"),OFFSET('Water Data'!$F$6,0,10*ROW('Water Data'!F197)),NA())</f>
        <v>#N/A</v>
      </c>
      <c r="L203" s="517" t="e">
        <f ca="1">+IF(AND(ISNUMBER(OFFSET('Water Data'!$F$9,0,10*ROW('Water Data'!F197))),'Data Summary'!CA203="Yes"),OFFSET('Water Data'!$F$9,0,10*ROW('Water Data'!F197)),NA())</f>
        <v>#N/A</v>
      </c>
      <c r="M203" s="517" t="e">
        <f ca="1">+IF(AND(ISNUMBER(OFFSET('Water Data'!$G$4,0,10*ROW('Water Data'!G197))),'Data Summary'!CB203="Yes"),100-OFFSET('Water Data'!$G$4,0,10*ROW('Water Data'!G197)),NA())</f>
        <v>#N/A</v>
      </c>
      <c r="N203" s="517" t="e">
        <f ca="1">+IF(AND(ISNUMBER(OFFSET('Water Data'!$G$6,0,10*ROW('Water Data'!G197))),'Data Summary'!CC203="Yes"),OFFSET('Water Data'!$G$6,0,10*ROW('Water Data'!G197)),NA())</f>
        <v>#N/A</v>
      </c>
      <c r="O203" s="517" t="e">
        <f ca="1">+IF(AND(ISNUMBER(OFFSET('Water Data'!$G$9,0,10*ROW('Water Data'!G197))),'Data Summary'!CD203="Yes"),OFFSET('Water Data'!$G$9,0,10*ROW('Water Data'!G197)),NA())</f>
        <v>#N/A</v>
      </c>
      <c r="P203" s="517" t="e">
        <f ca="1">+IF(AND(ISNUMBER(OFFSET('Water Data'!$H$4,0,10*ROW('Water Data'!H197))),'Data Summary'!CE203="Yes"),100-OFFSET('Water Data'!$H$4,0,10*ROW('Water Data'!H197)),NA())</f>
        <v>#N/A</v>
      </c>
      <c r="Q203" s="517" t="e">
        <f ca="1">+IF(AND(ISNUMBER(OFFSET('Water Data'!$H$6,0,10*ROW('Water Data'!H197))),'Data Summary'!CF203="Yes"),OFFSET('Water Data'!$H$6,0,10*ROW('Water Data'!H197)),NA())</f>
        <v>#N/A</v>
      </c>
      <c r="R203" s="517" t="e">
        <f ca="1">+IF(AND(ISNUMBER(OFFSET('Water Data'!$H$9,0,10*ROW('Water Data'!H197))),'Data Summary'!CG203="Yes"),OFFSET('Water Data'!$H$9,0,10*ROW('Water Data'!H197)),NA())</f>
        <v>#N/A</v>
      </c>
      <c r="S203" s="517" t="e">
        <f ca="1">+IF(AND(ISNUMBER(OFFSET('Water Data'!$I$4,0,10*ROW('Water Data'!I197))),'Data Summary'!CH203="Yes"),100-OFFSET('Water Data'!$I$4,0,10*ROW('Water Data'!I197)),NA())</f>
        <v>#N/A</v>
      </c>
      <c r="T203" s="517" t="e">
        <f ca="1">+IF(AND(ISNUMBER(OFFSET('Water Data'!$I$6,0,10*ROW('Water Data'!I197))),'Data Summary'!CI203="Yes"),OFFSET('Water Data'!$I$6,0,10*ROW('Water Data'!I197)),NA())</f>
        <v>#N/A</v>
      </c>
      <c r="U203" s="517" t="e">
        <f ca="1">+IF(AND(ISNUMBER(OFFSET('Water Data'!$I$9,0,10*ROW('Water Data'!I197))),'Data Summary'!CJ203="Yes"),OFFSET('Water Data'!$I$9,0,10*ROW('Water Data'!I197)),NA())</f>
        <v>#N/A</v>
      </c>
      <c r="V203" s="518" t="e">
        <f ca="1">+IF(AND(ISNUMBER(OFFSET('Sanitation Data'!$D$4,0,10*ROW('Sanitation Data'!D197))),'Data Summary'!CK203="Yes"),100-OFFSET('Sanitation Data'!$D$4,0,10*ROW('Sanitation Data'!D197)),NA())</f>
        <v>#N/A</v>
      </c>
      <c r="W203" s="518" t="e">
        <f ca="1">+IF(AND(ISNUMBER(OFFSET('Sanitation Data'!$D$6,0,10*ROW('Sanitation Data'!D197))),'Data Summary'!CL203="Yes"),OFFSET('Sanitation Data'!$D$6,0,10*ROW('Sanitation Data'!D197)),NA())</f>
        <v>#N/A</v>
      </c>
      <c r="X203" s="518" t="e">
        <f ca="1">+IF(AND(ISNUMBER(OFFSET('Sanitation Data'!$D$10,0,10*ROW('Sanitation Data'!D197))),'Data Summary'!CM203="Yes"),OFFSET('Sanitation Data'!$D$10,0,10*ROW('Sanitation Data'!D197)),NA())</f>
        <v>#N/A</v>
      </c>
      <c r="Y203" s="518" t="e">
        <f ca="1">+IF(AND(ISNUMBER(OFFSET('Sanitation Data'!$D$11,0,10*ROW('Sanitation Data'!D197))),'Data Summary'!CN203="Yes"),OFFSET('Sanitation Data'!$D$11,0,10*ROW('Sanitation Data'!D197)),NA())</f>
        <v>#N/A</v>
      </c>
      <c r="Z203" s="518" t="e">
        <f ca="1">+IF(AND(ISNUMBER(OFFSET('Sanitation Data'!$D$12,0,10*ROW('Sanitation Data'!D197))),'Data Summary'!CO203="Yes"),OFFSET('Sanitation Data'!$D$12,0,10*ROW('Sanitation Data'!D197)),NA())</f>
        <v>#N/A</v>
      </c>
      <c r="AA203" s="518" t="e">
        <f ca="1">+IF(AND(ISNUMBER(OFFSET('Sanitation Data'!$E$4,0,10*ROW('Sanitation Data'!E197))),'Data Summary'!CP203="Yes"),100-OFFSET('Sanitation Data'!$E$4,0,10*ROW('Sanitation Data'!E197)),NA())</f>
        <v>#N/A</v>
      </c>
      <c r="AB203" s="518" t="e">
        <f ca="1">+IF(AND(ISNUMBER(OFFSET('Sanitation Data'!$E$6,0,10*ROW('Sanitation Data'!E197))),'Data Summary'!CQ203="Yes"),OFFSET('Sanitation Data'!$E$6,0,10*ROW('Sanitation Data'!E197)),NA())</f>
        <v>#N/A</v>
      </c>
      <c r="AC203" s="518" t="e">
        <f ca="1">+IF(AND(ISNUMBER(OFFSET('Sanitation Data'!$E$10,0,10*ROW('Sanitation Data'!E197))),'Data Summary'!CR203="Yes"),OFFSET('Sanitation Data'!$E$10,0,10*ROW('Sanitation Data'!E197)),NA())</f>
        <v>#N/A</v>
      </c>
      <c r="AD203" s="518" t="e">
        <f ca="1">+IF(AND(ISNUMBER(OFFSET('Sanitation Data'!$E$11,0,10*ROW('Sanitation Data'!E197))),'Data Summary'!CS203="Yes"),OFFSET('Sanitation Data'!$E$11,0,10*ROW('Sanitation Data'!E197)),NA())</f>
        <v>#N/A</v>
      </c>
      <c r="AE203" s="518" t="e">
        <f ca="1">+IF(AND(ISNUMBER(OFFSET('Sanitation Data'!$E$12,0,10*ROW('Sanitation Data'!E197))),'Data Summary'!CT203="Yes"),OFFSET('Sanitation Data'!$E$12,0,10*ROW('Sanitation Data'!E197)),NA())</f>
        <v>#N/A</v>
      </c>
      <c r="AF203" s="518" t="e">
        <f ca="1">+IF(AND(ISNUMBER(OFFSET('Sanitation Data'!$F$4,0,10*ROW('Sanitation Data'!F197))),'Data Summary'!CU203="Yes"),100-OFFSET('Sanitation Data'!$F$4,0,10*ROW('Sanitation Data'!F197)),NA())</f>
        <v>#N/A</v>
      </c>
      <c r="AG203" s="518" t="e">
        <f ca="1">+IF(AND(ISNUMBER(OFFSET('Sanitation Data'!$F$6,0,10*ROW('Sanitation Data'!F197))),'Data Summary'!CV203="Yes"),OFFSET('Sanitation Data'!$F$6,0,10*ROW('Sanitation Data'!F197)),NA())</f>
        <v>#N/A</v>
      </c>
      <c r="AH203" s="518" t="e">
        <f ca="1">+IF(AND(ISNUMBER(OFFSET('Sanitation Data'!$F$10,0,10*ROW('Sanitation Data'!F197))),'Data Summary'!CW203="Yes"),OFFSET('Sanitation Data'!$F$10,0,10*ROW('Sanitation Data'!F197)),NA())</f>
        <v>#N/A</v>
      </c>
      <c r="AI203" s="518" t="e">
        <f ca="1">+IF(AND(ISNUMBER(OFFSET('Sanitation Data'!$F$11,0,10*ROW('Sanitation Data'!F197))),'Data Summary'!CX203="Yes"),OFFSET('Sanitation Data'!$F$11,0,10*ROW('Sanitation Data'!F197)),NA())</f>
        <v>#N/A</v>
      </c>
      <c r="AJ203" s="518" t="e">
        <f ca="1">+IF(AND(ISNUMBER(OFFSET('Sanitation Data'!$F$12,0,10*ROW('Sanitation Data'!F197))),'Data Summary'!CY203="Yes"),OFFSET('Sanitation Data'!$F$12,0,10*ROW('Sanitation Data'!F197)),NA())</f>
        <v>#N/A</v>
      </c>
      <c r="AK203" s="518" t="e">
        <f ca="1">+IF(AND(ISNUMBER(OFFSET('Sanitation Data'!$G$4,0,10*ROW('Sanitation Data'!G197))),'Data Summary'!CZ203="Yes"),100-OFFSET('Sanitation Data'!$G$4,0,10*ROW('Sanitation Data'!G197)),NA())</f>
        <v>#N/A</v>
      </c>
      <c r="AL203" s="518" t="e">
        <f ca="1">+IF(AND(ISNUMBER(OFFSET('Sanitation Data'!$G$6,0,10*ROW('Sanitation Data'!G197))),'Data Summary'!DA203="Yes"),OFFSET('Sanitation Data'!$G$6,0,10*ROW('Sanitation Data'!G197)),NA())</f>
        <v>#N/A</v>
      </c>
      <c r="AM203" s="518" t="e">
        <f ca="1">+IF(AND(ISNUMBER(OFFSET('Sanitation Data'!$G$10,0,10*ROW('Sanitation Data'!G197))),'Data Summary'!DB203="Yes"),OFFSET('Sanitation Data'!$G$10,0,10*ROW('Sanitation Data'!G197)),NA())</f>
        <v>#N/A</v>
      </c>
      <c r="AN203" s="518" t="e">
        <f ca="1">+IF(AND(ISNUMBER(OFFSET('Sanitation Data'!$G$11,0,10*ROW('Sanitation Data'!G197))),'Data Summary'!DC203="Yes"),OFFSET('Sanitation Data'!$G$11,0,10*ROW('Sanitation Data'!G197)),NA())</f>
        <v>#N/A</v>
      </c>
      <c r="AO203" s="518" t="e">
        <f ca="1">+IF(AND(ISNUMBER(OFFSET('Sanitation Data'!$G$12,0,10*ROW('Sanitation Data'!G197))),'Data Summary'!DD203="Yes"),OFFSET('Sanitation Data'!$G$12,0,10*ROW('Sanitation Data'!G197)),NA())</f>
        <v>#N/A</v>
      </c>
      <c r="AP203" s="518" t="e">
        <f ca="1">+IF(AND(ISNUMBER(OFFSET('Sanitation Data'!$H$4,0,10*ROW('Sanitation Data'!H197))),'Data Summary'!DE203="Yes"),100-OFFSET('Sanitation Data'!$H$4,0,10*ROW('Sanitation Data'!H197)),NA())</f>
        <v>#N/A</v>
      </c>
      <c r="AQ203" s="518" t="e">
        <f ca="1">+IF(AND(ISNUMBER(OFFSET('Sanitation Data'!$H$6,0,10*ROW('Sanitation Data'!H197))),'Data Summary'!DF203="Yes"),OFFSET('Sanitation Data'!$H$6,0,10*ROW('Sanitation Data'!H197)),NA())</f>
        <v>#N/A</v>
      </c>
      <c r="AR203" s="518" t="e">
        <f ca="1">+IF(AND(ISNUMBER(OFFSET('Sanitation Data'!$H$10,0,10*ROW('Sanitation Data'!H197))),'Data Summary'!DG203="Yes"),OFFSET('Sanitation Data'!$H$10,0,10*ROW('Sanitation Data'!H197)),NA())</f>
        <v>#N/A</v>
      </c>
      <c r="AS203" s="518" t="e">
        <f ca="1">+IF(AND(ISNUMBER(OFFSET('Sanitation Data'!$H$11,0,10*ROW('Sanitation Data'!H197))),'Data Summary'!DH203="Yes"),OFFSET('Sanitation Data'!$H$11,0,10*ROW('Sanitation Data'!H197)),NA())</f>
        <v>#N/A</v>
      </c>
      <c r="AT203" s="518" t="e">
        <f ca="1">+IF(AND(ISNUMBER(OFFSET('Sanitation Data'!$H$12,0,10*ROW('Sanitation Data'!H197))),'Data Summary'!DI203="Yes"),OFFSET('Sanitation Data'!$H$12,0,10*ROW('Sanitation Data'!H197)),NA())</f>
        <v>#N/A</v>
      </c>
      <c r="AU203" s="518" t="e">
        <f ca="1">+IF(AND(ISNUMBER(OFFSET('Sanitation Data'!$I$4,0,10*ROW('Sanitation Data'!I197))),'Data Summary'!DJ203="Yes"),100-OFFSET('Sanitation Data'!$I$4,0,10*ROW('Sanitation Data'!I197)),NA())</f>
        <v>#N/A</v>
      </c>
      <c r="AV203" s="518" t="e">
        <f ca="1">+IF(AND(ISNUMBER(OFFSET('Sanitation Data'!$I$6,0,10*ROW('Sanitation Data'!I197))),'Data Summary'!DK203="Yes"),OFFSET('Sanitation Data'!$I$6,0,10*ROW('Sanitation Data'!I197)),NA())</f>
        <v>#N/A</v>
      </c>
      <c r="AW203" s="518" t="e">
        <f ca="1">+IF(AND(ISNUMBER(OFFSET('Sanitation Data'!$I$10,0,10*ROW('Sanitation Data'!I197))),'Data Summary'!DL203="Yes"),OFFSET('Sanitation Data'!$I$10,0,10*ROW('Sanitation Data'!I197)),NA())</f>
        <v>#N/A</v>
      </c>
      <c r="AX203" s="518" t="e">
        <f ca="1">+IF(AND(ISNUMBER(OFFSET('Sanitation Data'!$I$11,0,10*ROW('Sanitation Data'!I197))),'Data Summary'!DM203="Yes"),OFFSET('Sanitation Data'!$I$11,0,10*ROW('Sanitation Data'!I197)),NA())</f>
        <v>#N/A</v>
      </c>
      <c r="AY203" s="518" t="e">
        <f ca="1">+IF(AND(ISNUMBER(OFFSET('Sanitation Data'!$I$12,0,10*ROW('Sanitation Data'!I197))),'Data Summary'!DN203="Yes"),OFFSET('Sanitation Data'!$I$12,0,10*ROW('Sanitation Data'!I197)),NA())</f>
        <v>#N/A</v>
      </c>
      <c r="AZ203" s="519" t="e">
        <f ca="1">+IF(AND(ISNUMBER(OFFSET('Hygiene Data'!$D$5,0,10*ROW('Hygiene Data'!D197))),'Data Summary'!DO203="Yes"),OFFSET('Hygiene Data'!$D$5,0,10*ROW('Hygiene Data'!D197)),NA())</f>
        <v>#N/A</v>
      </c>
      <c r="BA203" s="519" t="e">
        <f ca="1">+IF(AND(ISNUMBER(OFFSET('Hygiene Data'!$D$7,0,10*ROW('Hygiene Data'!D197))),'Data Summary'!DP203="Yes"),OFFSET('Hygiene Data'!$D$7,0,10*ROW('Hygiene Data'!D197)),NA())</f>
        <v>#N/A</v>
      </c>
      <c r="BB203" s="519" t="e">
        <f ca="1">+IF(AND(ISNUMBER(OFFSET('Hygiene Data'!$D$9,0,10*ROW('Hygiene Data'!D197))),'Data Summary'!DQ203="Yes"),OFFSET('Hygiene Data'!$D$9,0,10*ROW('Hygiene Data'!D197)),NA())</f>
        <v>#N/A</v>
      </c>
      <c r="BC203" s="519" t="e">
        <f ca="1">+IF(AND(ISNUMBER(OFFSET('Hygiene Data'!$E$5,0,10*ROW('Hygiene Data'!E197))),'Data Summary'!DR203="Yes"),OFFSET('Hygiene Data'!$E$5,0,10*ROW('Hygiene Data'!E197)),NA())</f>
        <v>#N/A</v>
      </c>
      <c r="BD203" s="519" t="e">
        <f ca="1">+IF(AND(ISNUMBER(OFFSET('Hygiene Data'!$E$7,0,10*ROW('Hygiene Data'!E197))),'Data Summary'!DS203="Yes"),OFFSET('Hygiene Data'!$E$7,0,10*ROW('Hygiene Data'!E197)),NA())</f>
        <v>#N/A</v>
      </c>
      <c r="BE203" s="519" t="e">
        <f ca="1">+IF(AND(ISNUMBER(OFFSET('Hygiene Data'!$E$9,0,10*ROW('Hygiene Data'!E197))),'Data Summary'!DT203="Yes"),OFFSET('Hygiene Data'!$E$9,0,10*ROW('Hygiene Data'!E197)),NA())</f>
        <v>#N/A</v>
      </c>
      <c r="BF203" s="519" t="e">
        <f ca="1">+IF(AND(ISNUMBER(OFFSET('Hygiene Data'!$F$5,0,10*ROW('Hygiene Data'!F197))),'Data Summary'!DU203="Yes"),OFFSET('Hygiene Data'!$F$5,0,10*ROW('Hygiene Data'!F197)),NA())</f>
        <v>#N/A</v>
      </c>
      <c r="BG203" s="519" t="e">
        <f ca="1">+IF(AND(ISNUMBER(OFFSET('Hygiene Data'!$F$7,0,10*ROW('Hygiene Data'!F197))),'Data Summary'!DV203="Yes"),OFFSET('Hygiene Data'!$F$7,0,10*ROW('Hygiene Data'!F197)),NA())</f>
        <v>#N/A</v>
      </c>
      <c r="BH203" s="519" t="e">
        <f ca="1">+IF(AND(ISNUMBER(OFFSET('Hygiene Data'!$F$9,0,10*ROW('Hygiene Data'!F197))),'Data Summary'!DW203="Yes"),OFFSET('Hygiene Data'!$F$9,0,10*ROW('Hygiene Data'!F197)),NA())</f>
        <v>#N/A</v>
      </c>
      <c r="BI203" s="519" t="e">
        <f ca="1">+IF(AND(ISNUMBER(OFFSET('Hygiene Data'!$G$5,0,10*ROW('Hygiene Data'!G197))),'Data Summary'!DX203="Yes"),OFFSET('Hygiene Data'!$G$5,0,10*ROW('Hygiene Data'!G197)),NA())</f>
        <v>#N/A</v>
      </c>
      <c r="BJ203" s="519" t="e">
        <f ca="1">+IF(AND(ISNUMBER(OFFSET('Hygiene Data'!$G$7,0,10*ROW('Hygiene Data'!G197))),'Data Summary'!DY203="Yes"),OFFSET('Hygiene Data'!$G$7,0,10*ROW('Hygiene Data'!G197)),NA())</f>
        <v>#N/A</v>
      </c>
      <c r="BK203" s="519" t="e">
        <f ca="1">+IF(AND(ISNUMBER(OFFSET('Hygiene Data'!$G$9,0,10*ROW('Hygiene Data'!G197))),'Data Summary'!DZ203="Yes"),OFFSET('Hygiene Data'!$G$9,0,10*ROW('Hygiene Data'!G197)),NA())</f>
        <v>#N/A</v>
      </c>
      <c r="BL203" s="519" t="e">
        <f ca="1">+IF(AND(ISNUMBER(OFFSET('Hygiene Data'!$H$5,0,10*ROW('Hygiene Data'!H197))),'Data Summary'!EA203="Yes"),OFFSET('Hygiene Data'!$H$5,0,10*ROW('Hygiene Data'!H197)),NA())</f>
        <v>#N/A</v>
      </c>
      <c r="BM203" s="519" t="e">
        <f ca="1">+IF(AND(ISNUMBER(OFFSET('Hygiene Data'!$H$7,0,10*ROW('Hygiene Data'!H197))),'Data Summary'!EB203="Yes"),OFFSET('Hygiene Data'!$H$7,0,10*ROW('Hygiene Data'!H197)),NA())</f>
        <v>#N/A</v>
      </c>
      <c r="BN203" s="519" t="e">
        <f ca="1">+IF(AND(ISNUMBER(OFFSET('Hygiene Data'!$H$9,0,10*ROW('Hygiene Data'!H197))),'Data Summary'!EC203="Yes"),OFFSET('Hygiene Data'!$H$9,0,10*ROW('Hygiene Data'!H197)),NA())</f>
        <v>#N/A</v>
      </c>
      <c r="BO203" s="519" t="e">
        <f ca="1">+IF(AND(ISNUMBER(OFFSET('Hygiene Data'!$I$5,0,10*ROW('Hygiene Data'!I197))),'Data Summary'!ED203="Yes"),OFFSET('Hygiene Data'!$I$5,0,10*ROW('Hygiene Data'!I197)),NA())</f>
        <v>#N/A</v>
      </c>
      <c r="BP203" s="519" t="e">
        <f ca="1">+IF(AND(ISNUMBER(OFFSET('Hygiene Data'!$I$7,0,10*ROW('Hygiene Data'!I197))),'Data Summary'!EE203="Yes"),OFFSET('Hygiene Data'!$I$7,0,10*ROW('Hygiene Data'!I197)),NA())</f>
        <v>#N/A</v>
      </c>
      <c r="BQ203" s="519" t="e">
        <f ca="1">+IF(AND(ISNUMBER(OFFSET('Hygiene Data'!$I$9,0,10*ROW('Hygiene Data'!I197))),'Data Summary'!EF203="Yes"),OFFSET('Hygiene Data'!$I$9,0,10*ROW('Hygiene Data'!I197)),NA())</f>
        <v>#N/A</v>
      </c>
    </row>
    <row r="204" spans="1:69" x14ac:dyDescent="0.25">
      <c r="A204" s="515" t="e">
        <f ca="1">+RIGHT('Data Summary'!A204,LEN('Data Summary'!A204)-9)</f>
        <v>#VALUE!</v>
      </c>
      <c r="B204" s="489" t="str">
        <f ca="1">+IF(ISTEXT('Data Summary'!B204),'Data Summary'!B204,"")</f>
        <v/>
      </c>
      <c r="C204" s="516" t="e">
        <f ca="1">+VALUE('Data Summary'!C204)</f>
        <v>#VALUE!</v>
      </c>
      <c r="D204" s="517" t="e">
        <f ca="1">+IF(AND(ISNUMBER(OFFSET('Water Data'!$D$4,0,10*ROW('Water Data'!D198))),'Data Summary'!BS204="Yes"),100-OFFSET('Water Data'!$D$4,0,10*ROW('Water Data'!D198)),NA())</f>
        <v>#N/A</v>
      </c>
      <c r="E204" s="517" t="e">
        <f ca="1">+IF(AND(ISNUMBER(OFFSET('Water Data'!$D$6,0,10*ROW('Water Data'!D198))),'Data Summary'!BT204="Yes"),OFFSET('Water Data'!$D$6,0,10*ROW('Water Data'!D198)),NA())</f>
        <v>#N/A</v>
      </c>
      <c r="F204" s="517" t="e">
        <f ca="1">+IF(AND(ISNUMBER(OFFSET('Water Data'!$D$9,0,10*ROW('Water Data'!D198))),'Data Summary'!BU204="Yes"),OFFSET('Water Data'!$D$9,0,10*ROW('Water Data'!D198)),NA())</f>
        <v>#N/A</v>
      </c>
      <c r="G204" s="517" t="e">
        <f ca="1">+IF(AND(ISNUMBER(OFFSET('Water Data'!$E$4,0,10*ROW('Water Data'!E198))),'Data Summary'!BV204="Yes"),100-OFFSET('Water Data'!$E$4,0,10*ROW('Water Data'!E198)),NA())</f>
        <v>#N/A</v>
      </c>
      <c r="H204" s="517" t="e">
        <f ca="1">+IF(AND(ISNUMBER(OFFSET('Water Data'!$E$6,0,10*ROW('Water Data'!E198))),'Data Summary'!BW204="Yes"),OFFSET('Water Data'!$E$6,0,10*ROW('Water Data'!E198)),NA())</f>
        <v>#N/A</v>
      </c>
      <c r="I204" s="517" t="e">
        <f ca="1">+IF(AND(ISNUMBER(OFFSET('Water Data'!$E$9,0,10*ROW('Water Data'!E198))),'Data Summary'!BX204="Yes"),OFFSET('Water Data'!$E$9,0,10*ROW('Water Data'!E198)),NA())</f>
        <v>#N/A</v>
      </c>
      <c r="J204" s="517" t="e">
        <f ca="1">+IF(AND(ISNUMBER(OFFSET('Water Data'!$F$4,0,10*ROW('Water Data'!F198))),'Data Summary'!BY204="Yes"),100-OFFSET('Water Data'!$F$4,0,10*ROW('Water Data'!F198)),NA())</f>
        <v>#N/A</v>
      </c>
      <c r="K204" s="517" t="e">
        <f ca="1">+IF(AND(ISNUMBER(OFFSET('Water Data'!$F$6,0,10*ROW('Water Data'!F198))),'Data Summary'!BZ204="Yes"),OFFSET('Water Data'!$F$6,0,10*ROW('Water Data'!F198)),NA())</f>
        <v>#N/A</v>
      </c>
      <c r="L204" s="517" t="e">
        <f ca="1">+IF(AND(ISNUMBER(OFFSET('Water Data'!$F$9,0,10*ROW('Water Data'!F198))),'Data Summary'!CA204="Yes"),OFFSET('Water Data'!$F$9,0,10*ROW('Water Data'!F198)),NA())</f>
        <v>#N/A</v>
      </c>
      <c r="M204" s="517" t="e">
        <f ca="1">+IF(AND(ISNUMBER(OFFSET('Water Data'!$G$4,0,10*ROW('Water Data'!G198))),'Data Summary'!CB204="Yes"),100-OFFSET('Water Data'!$G$4,0,10*ROW('Water Data'!G198)),NA())</f>
        <v>#N/A</v>
      </c>
      <c r="N204" s="517" t="e">
        <f ca="1">+IF(AND(ISNUMBER(OFFSET('Water Data'!$G$6,0,10*ROW('Water Data'!G198))),'Data Summary'!CC204="Yes"),OFFSET('Water Data'!$G$6,0,10*ROW('Water Data'!G198)),NA())</f>
        <v>#N/A</v>
      </c>
      <c r="O204" s="517" t="e">
        <f ca="1">+IF(AND(ISNUMBER(OFFSET('Water Data'!$G$9,0,10*ROW('Water Data'!G198))),'Data Summary'!CD204="Yes"),OFFSET('Water Data'!$G$9,0,10*ROW('Water Data'!G198)),NA())</f>
        <v>#N/A</v>
      </c>
      <c r="P204" s="517" t="e">
        <f ca="1">+IF(AND(ISNUMBER(OFFSET('Water Data'!$H$4,0,10*ROW('Water Data'!H198))),'Data Summary'!CE204="Yes"),100-OFFSET('Water Data'!$H$4,0,10*ROW('Water Data'!H198)),NA())</f>
        <v>#N/A</v>
      </c>
      <c r="Q204" s="517" t="e">
        <f ca="1">+IF(AND(ISNUMBER(OFFSET('Water Data'!$H$6,0,10*ROW('Water Data'!H198))),'Data Summary'!CF204="Yes"),OFFSET('Water Data'!$H$6,0,10*ROW('Water Data'!H198)),NA())</f>
        <v>#N/A</v>
      </c>
      <c r="R204" s="517" t="e">
        <f ca="1">+IF(AND(ISNUMBER(OFFSET('Water Data'!$H$9,0,10*ROW('Water Data'!H198))),'Data Summary'!CG204="Yes"),OFFSET('Water Data'!$H$9,0,10*ROW('Water Data'!H198)),NA())</f>
        <v>#N/A</v>
      </c>
      <c r="S204" s="517" t="e">
        <f ca="1">+IF(AND(ISNUMBER(OFFSET('Water Data'!$I$4,0,10*ROW('Water Data'!I198))),'Data Summary'!CH204="Yes"),100-OFFSET('Water Data'!$I$4,0,10*ROW('Water Data'!I198)),NA())</f>
        <v>#N/A</v>
      </c>
      <c r="T204" s="517" t="e">
        <f ca="1">+IF(AND(ISNUMBER(OFFSET('Water Data'!$I$6,0,10*ROW('Water Data'!I198))),'Data Summary'!CI204="Yes"),OFFSET('Water Data'!$I$6,0,10*ROW('Water Data'!I198)),NA())</f>
        <v>#N/A</v>
      </c>
      <c r="U204" s="517" t="e">
        <f ca="1">+IF(AND(ISNUMBER(OFFSET('Water Data'!$I$9,0,10*ROW('Water Data'!I198))),'Data Summary'!CJ204="Yes"),OFFSET('Water Data'!$I$9,0,10*ROW('Water Data'!I198)),NA())</f>
        <v>#N/A</v>
      </c>
      <c r="V204" s="518" t="e">
        <f ca="1">+IF(AND(ISNUMBER(OFFSET('Sanitation Data'!$D$4,0,10*ROW('Sanitation Data'!D198))),'Data Summary'!CK204="Yes"),100-OFFSET('Sanitation Data'!$D$4,0,10*ROW('Sanitation Data'!D198)),NA())</f>
        <v>#N/A</v>
      </c>
      <c r="W204" s="518" t="e">
        <f ca="1">+IF(AND(ISNUMBER(OFFSET('Sanitation Data'!$D$6,0,10*ROW('Sanitation Data'!D198))),'Data Summary'!CL204="Yes"),OFFSET('Sanitation Data'!$D$6,0,10*ROW('Sanitation Data'!D198)),NA())</f>
        <v>#N/A</v>
      </c>
      <c r="X204" s="518" t="e">
        <f ca="1">+IF(AND(ISNUMBER(OFFSET('Sanitation Data'!$D$10,0,10*ROW('Sanitation Data'!D198))),'Data Summary'!CM204="Yes"),OFFSET('Sanitation Data'!$D$10,0,10*ROW('Sanitation Data'!D198)),NA())</f>
        <v>#N/A</v>
      </c>
      <c r="Y204" s="518" t="e">
        <f ca="1">+IF(AND(ISNUMBER(OFFSET('Sanitation Data'!$D$11,0,10*ROW('Sanitation Data'!D198))),'Data Summary'!CN204="Yes"),OFFSET('Sanitation Data'!$D$11,0,10*ROW('Sanitation Data'!D198)),NA())</f>
        <v>#N/A</v>
      </c>
      <c r="Z204" s="518" t="e">
        <f ca="1">+IF(AND(ISNUMBER(OFFSET('Sanitation Data'!$D$12,0,10*ROW('Sanitation Data'!D198))),'Data Summary'!CO204="Yes"),OFFSET('Sanitation Data'!$D$12,0,10*ROW('Sanitation Data'!D198)),NA())</f>
        <v>#N/A</v>
      </c>
      <c r="AA204" s="518" t="e">
        <f ca="1">+IF(AND(ISNUMBER(OFFSET('Sanitation Data'!$E$4,0,10*ROW('Sanitation Data'!E198))),'Data Summary'!CP204="Yes"),100-OFFSET('Sanitation Data'!$E$4,0,10*ROW('Sanitation Data'!E198)),NA())</f>
        <v>#N/A</v>
      </c>
      <c r="AB204" s="518" t="e">
        <f ca="1">+IF(AND(ISNUMBER(OFFSET('Sanitation Data'!$E$6,0,10*ROW('Sanitation Data'!E198))),'Data Summary'!CQ204="Yes"),OFFSET('Sanitation Data'!$E$6,0,10*ROW('Sanitation Data'!E198)),NA())</f>
        <v>#N/A</v>
      </c>
      <c r="AC204" s="518" t="e">
        <f ca="1">+IF(AND(ISNUMBER(OFFSET('Sanitation Data'!$E$10,0,10*ROW('Sanitation Data'!E198))),'Data Summary'!CR204="Yes"),OFFSET('Sanitation Data'!$E$10,0,10*ROW('Sanitation Data'!E198)),NA())</f>
        <v>#N/A</v>
      </c>
      <c r="AD204" s="518" t="e">
        <f ca="1">+IF(AND(ISNUMBER(OFFSET('Sanitation Data'!$E$11,0,10*ROW('Sanitation Data'!E198))),'Data Summary'!CS204="Yes"),OFFSET('Sanitation Data'!$E$11,0,10*ROW('Sanitation Data'!E198)),NA())</f>
        <v>#N/A</v>
      </c>
      <c r="AE204" s="518" t="e">
        <f ca="1">+IF(AND(ISNUMBER(OFFSET('Sanitation Data'!$E$12,0,10*ROW('Sanitation Data'!E198))),'Data Summary'!CT204="Yes"),OFFSET('Sanitation Data'!$E$12,0,10*ROW('Sanitation Data'!E198)),NA())</f>
        <v>#N/A</v>
      </c>
      <c r="AF204" s="518" t="e">
        <f ca="1">+IF(AND(ISNUMBER(OFFSET('Sanitation Data'!$F$4,0,10*ROW('Sanitation Data'!F198))),'Data Summary'!CU204="Yes"),100-OFFSET('Sanitation Data'!$F$4,0,10*ROW('Sanitation Data'!F198)),NA())</f>
        <v>#N/A</v>
      </c>
      <c r="AG204" s="518" t="e">
        <f ca="1">+IF(AND(ISNUMBER(OFFSET('Sanitation Data'!$F$6,0,10*ROW('Sanitation Data'!F198))),'Data Summary'!CV204="Yes"),OFFSET('Sanitation Data'!$F$6,0,10*ROW('Sanitation Data'!F198)),NA())</f>
        <v>#N/A</v>
      </c>
      <c r="AH204" s="518" t="e">
        <f ca="1">+IF(AND(ISNUMBER(OFFSET('Sanitation Data'!$F$10,0,10*ROW('Sanitation Data'!F198))),'Data Summary'!CW204="Yes"),OFFSET('Sanitation Data'!$F$10,0,10*ROW('Sanitation Data'!F198)),NA())</f>
        <v>#N/A</v>
      </c>
      <c r="AI204" s="518" t="e">
        <f ca="1">+IF(AND(ISNUMBER(OFFSET('Sanitation Data'!$F$11,0,10*ROW('Sanitation Data'!F198))),'Data Summary'!CX204="Yes"),OFFSET('Sanitation Data'!$F$11,0,10*ROW('Sanitation Data'!F198)),NA())</f>
        <v>#N/A</v>
      </c>
      <c r="AJ204" s="518" t="e">
        <f ca="1">+IF(AND(ISNUMBER(OFFSET('Sanitation Data'!$F$12,0,10*ROW('Sanitation Data'!F198))),'Data Summary'!CY204="Yes"),OFFSET('Sanitation Data'!$F$12,0,10*ROW('Sanitation Data'!F198)),NA())</f>
        <v>#N/A</v>
      </c>
      <c r="AK204" s="518" t="e">
        <f ca="1">+IF(AND(ISNUMBER(OFFSET('Sanitation Data'!$G$4,0,10*ROW('Sanitation Data'!G198))),'Data Summary'!CZ204="Yes"),100-OFFSET('Sanitation Data'!$G$4,0,10*ROW('Sanitation Data'!G198)),NA())</f>
        <v>#N/A</v>
      </c>
      <c r="AL204" s="518" t="e">
        <f ca="1">+IF(AND(ISNUMBER(OFFSET('Sanitation Data'!$G$6,0,10*ROW('Sanitation Data'!G198))),'Data Summary'!DA204="Yes"),OFFSET('Sanitation Data'!$G$6,0,10*ROW('Sanitation Data'!G198)),NA())</f>
        <v>#N/A</v>
      </c>
      <c r="AM204" s="518" t="e">
        <f ca="1">+IF(AND(ISNUMBER(OFFSET('Sanitation Data'!$G$10,0,10*ROW('Sanitation Data'!G198))),'Data Summary'!DB204="Yes"),OFFSET('Sanitation Data'!$G$10,0,10*ROW('Sanitation Data'!G198)),NA())</f>
        <v>#N/A</v>
      </c>
      <c r="AN204" s="518" t="e">
        <f ca="1">+IF(AND(ISNUMBER(OFFSET('Sanitation Data'!$G$11,0,10*ROW('Sanitation Data'!G198))),'Data Summary'!DC204="Yes"),OFFSET('Sanitation Data'!$G$11,0,10*ROW('Sanitation Data'!G198)),NA())</f>
        <v>#N/A</v>
      </c>
      <c r="AO204" s="518" t="e">
        <f ca="1">+IF(AND(ISNUMBER(OFFSET('Sanitation Data'!$G$12,0,10*ROW('Sanitation Data'!G198))),'Data Summary'!DD204="Yes"),OFFSET('Sanitation Data'!$G$12,0,10*ROW('Sanitation Data'!G198)),NA())</f>
        <v>#N/A</v>
      </c>
      <c r="AP204" s="518" t="e">
        <f ca="1">+IF(AND(ISNUMBER(OFFSET('Sanitation Data'!$H$4,0,10*ROW('Sanitation Data'!H198))),'Data Summary'!DE204="Yes"),100-OFFSET('Sanitation Data'!$H$4,0,10*ROW('Sanitation Data'!H198)),NA())</f>
        <v>#N/A</v>
      </c>
      <c r="AQ204" s="518" t="e">
        <f ca="1">+IF(AND(ISNUMBER(OFFSET('Sanitation Data'!$H$6,0,10*ROW('Sanitation Data'!H198))),'Data Summary'!DF204="Yes"),OFFSET('Sanitation Data'!$H$6,0,10*ROW('Sanitation Data'!H198)),NA())</f>
        <v>#N/A</v>
      </c>
      <c r="AR204" s="518" t="e">
        <f ca="1">+IF(AND(ISNUMBER(OFFSET('Sanitation Data'!$H$10,0,10*ROW('Sanitation Data'!H198))),'Data Summary'!DG204="Yes"),OFFSET('Sanitation Data'!$H$10,0,10*ROW('Sanitation Data'!H198)),NA())</f>
        <v>#N/A</v>
      </c>
      <c r="AS204" s="518" t="e">
        <f ca="1">+IF(AND(ISNUMBER(OFFSET('Sanitation Data'!$H$11,0,10*ROW('Sanitation Data'!H198))),'Data Summary'!DH204="Yes"),OFFSET('Sanitation Data'!$H$11,0,10*ROW('Sanitation Data'!H198)),NA())</f>
        <v>#N/A</v>
      </c>
      <c r="AT204" s="518" t="e">
        <f ca="1">+IF(AND(ISNUMBER(OFFSET('Sanitation Data'!$H$12,0,10*ROW('Sanitation Data'!H198))),'Data Summary'!DI204="Yes"),OFFSET('Sanitation Data'!$H$12,0,10*ROW('Sanitation Data'!H198)),NA())</f>
        <v>#N/A</v>
      </c>
      <c r="AU204" s="518" t="e">
        <f ca="1">+IF(AND(ISNUMBER(OFFSET('Sanitation Data'!$I$4,0,10*ROW('Sanitation Data'!I198))),'Data Summary'!DJ204="Yes"),100-OFFSET('Sanitation Data'!$I$4,0,10*ROW('Sanitation Data'!I198)),NA())</f>
        <v>#N/A</v>
      </c>
      <c r="AV204" s="518" t="e">
        <f ca="1">+IF(AND(ISNUMBER(OFFSET('Sanitation Data'!$I$6,0,10*ROW('Sanitation Data'!I198))),'Data Summary'!DK204="Yes"),OFFSET('Sanitation Data'!$I$6,0,10*ROW('Sanitation Data'!I198)),NA())</f>
        <v>#N/A</v>
      </c>
      <c r="AW204" s="518" t="e">
        <f ca="1">+IF(AND(ISNUMBER(OFFSET('Sanitation Data'!$I$10,0,10*ROW('Sanitation Data'!I198))),'Data Summary'!DL204="Yes"),OFFSET('Sanitation Data'!$I$10,0,10*ROW('Sanitation Data'!I198)),NA())</f>
        <v>#N/A</v>
      </c>
      <c r="AX204" s="518" t="e">
        <f ca="1">+IF(AND(ISNUMBER(OFFSET('Sanitation Data'!$I$11,0,10*ROW('Sanitation Data'!I198))),'Data Summary'!DM204="Yes"),OFFSET('Sanitation Data'!$I$11,0,10*ROW('Sanitation Data'!I198)),NA())</f>
        <v>#N/A</v>
      </c>
      <c r="AY204" s="518" t="e">
        <f ca="1">+IF(AND(ISNUMBER(OFFSET('Sanitation Data'!$I$12,0,10*ROW('Sanitation Data'!I198))),'Data Summary'!DN204="Yes"),OFFSET('Sanitation Data'!$I$12,0,10*ROW('Sanitation Data'!I198)),NA())</f>
        <v>#N/A</v>
      </c>
      <c r="AZ204" s="519" t="e">
        <f ca="1">+IF(AND(ISNUMBER(OFFSET('Hygiene Data'!$D$5,0,10*ROW('Hygiene Data'!D198))),'Data Summary'!DO204="Yes"),OFFSET('Hygiene Data'!$D$5,0,10*ROW('Hygiene Data'!D198)),NA())</f>
        <v>#N/A</v>
      </c>
      <c r="BA204" s="519" t="e">
        <f ca="1">+IF(AND(ISNUMBER(OFFSET('Hygiene Data'!$D$7,0,10*ROW('Hygiene Data'!D198))),'Data Summary'!DP204="Yes"),OFFSET('Hygiene Data'!$D$7,0,10*ROW('Hygiene Data'!D198)),NA())</f>
        <v>#N/A</v>
      </c>
      <c r="BB204" s="519" t="e">
        <f ca="1">+IF(AND(ISNUMBER(OFFSET('Hygiene Data'!$D$9,0,10*ROW('Hygiene Data'!D198))),'Data Summary'!DQ204="Yes"),OFFSET('Hygiene Data'!$D$9,0,10*ROW('Hygiene Data'!D198)),NA())</f>
        <v>#N/A</v>
      </c>
      <c r="BC204" s="519" t="e">
        <f ca="1">+IF(AND(ISNUMBER(OFFSET('Hygiene Data'!$E$5,0,10*ROW('Hygiene Data'!E198))),'Data Summary'!DR204="Yes"),OFFSET('Hygiene Data'!$E$5,0,10*ROW('Hygiene Data'!E198)),NA())</f>
        <v>#N/A</v>
      </c>
      <c r="BD204" s="519" t="e">
        <f ca="1">+IF(AND(ISNUMBER(OFFSET('Hygiene Data'!$E$7,0,10*ROW('Hygiene Data'!E198))),'Data Summary'!DS204="Yes"),OFFSET('Hygiene Data'!$E$7,0,10*ROW('Hygiene Data'!E198)),NA())</f>
        <v>#N/A</v>
      </c>
      <c r="BE204" s="519" t="e">
        <f ca="1">+IF(AND(ISNUMBER(OFFSET('Hygiene Data'!$E$9,0,10*ROW('Hygiene Data'!E198))),'Data Summary'!DT204="Yes"),OFFSET('Hygiene Data'!$E$9,0,10*ROW('Hygiene Data'!E198)),NA())</f>
        <v>#N/A</v>
      </c>
      <c r="BF204" s="519" t="e">
        <f ca="1">+IF(AND(ISNUMBER(OFFSET('Hygiene Data'!$F$5,0,10*ROW('Hygiene Data'!F198))),'Data Summary'!DU204="Yes"),OFFSET('Hygiene Data'!$F$5,0,10*ROW('Hygiene Data'!F198)),NA())</f>
        <v>#N/A</v>
      </c>
      <c r="BG204" s="519" t="e">
        <f ca="1">+IF(AND(ISNUMBER(OFFSET('Hygiene Data'!$F$7,0,10*ROW('Hygiene Data'!F198))),'Data Summary'!DV204="Yes"),OFFSET('Hygiene Data'!$F$7,0,10*ROW('Hygiene Data'!F198)),NA())</f>
        <v>#N/A</v>
      </c>
      <c r="BH204" s="519" t="e">
        <f ca="1">+IF(AND(ISNUMBER(OFFSET('Hygiene Data'!$F$9,0,10*ROW('Hygiene Data'!F198))),'Data Summary'!DW204="Yes"),OFFSET('Hygiene Data'!$F$9,0,10*ROW('Hygiene Data'!F198)),NA())</f>
        <v>#N/A</v>
      </c>
      <c r="BI204" s="519" t="e">
        <f ca="1">+IF(AND(ISNUMBER(OFFSET('Hygiene Data'!$G$5,0,10*ROW('Hygiene Data'!G198))),'Data Summary'!DX204="Yes"),OFFSET('Hygiene Data'!$G$5,0,10*ROW('Hygiene Data'!G198)),NA())</f>
        <v>#N/A</v>
      </c>
      <c r="BJ204" s="519" t="e">
        <f ca="1">+IF(AND(ISNUMBER(OFFSET('Hygiene Data'!$G$7,0,10*ROW('Hygiene Data'!G198))),'Data Summary'!DY204="Yes"),OFFSET('Hygiene Data'!$G$7,0,10*ROW('Hygiene Data'!G198)),NA())</f>
        <v>#N/A</v>
      </c>
      <c r="BK204" s="519" t="e">
        <f ca="1">+IF(AND(ISNUMBER(OFFSET('Hygiene Data'!$G$9,0,10*ROW('Hygiene Data'!G198))),'Data Summary'!DZ204="Yes"),OFFSET('Hygiene Data'!$G$9,0,10*ROW('Hygiene Data'!G198)),NA())</f>
        <v>#N/A</v>
      </c>
      <c r="BL204" s="519" t="e">
        <f ca="1">+IF(AND(ISNUMBER(OFFSET('Hygiene Data'!$H$5,0,10*ROW('Hygiene Data'!H198))),'Data Summary'!EA204="Yes"),OFFSET('Hygiene Data'!$H$5,0,10*ROW('Hygiene Data'!H198)),NA())</f>
        <v>#N/A</v>
      </c>
      <c r="BM204" s="519" t="e">
        <f ca="1">+IF(AND(ISNUMBER(OFFSET('Hygiene Data'!$H$7,0,10*ROW('Hygiene Data'!H198))),'Data Summary'!EB204="Yes"),OFFSET('Hygiene Data'!$H$7,0,10*ROW('Hygiene Data'!H198)),NA())</f>
        <v>#N/A</v>
      </c>
      <c r="BN204" s="519" t="e">
        <f ca="1">+IF(AND(ISNUMBER(OFFSET('Hygiene Data'!$H$9,0,10*ROW('Hygiene Data'!H198))),'Data Summary'!EC204="Yes"),OFFSET('Hygiene Data'!$H$9,0,10*ROW('Hygiene Data'!H198)),NA())</f>
        <v>#N/A</v>
      </c>
      <c r="BO204" s="519" t="e">
        <f ca="1">+IF(AND(ISNUMBER(OFFSET('Hygiene Data'!$I$5,0,10*ROW('Hygiene Data'!I198))),'Data Summary'!ED204="Yes"),OFFSET('Hygiene Data'!$I$5,0,10*ROW('Hygiene Data'!I198)),NA())</f>
        <v>#N/A</v>
      </c>
      <c r="BP204" s="519" t="e">
        <f ca="1">+IF(AND(ISNUMBER(OFFSET('Hygiene Data'!$I$7,0,10*ROW('Hygiene Data'!I198))),'Data Summary'!EE204="Yes"),OFFSET('Hygiene Data'!$I$7,0,10*ROW('Hygiene Data'!I198)),NA())</f>
        <v>#N/A</v>
      </c>
      <c r="BQ204" s="519" t="e">
        <f ca="1">+IF(AND(ISNUMBER(OFFSET('Hygiene Data'!$I$9,0,10*ROW('Hygiene Data'!I198))),'Data Summary'!EF204="Yes"),OFFSET('Hygiene Data'!$I$9,0,10*ROW('Hygiene Data'!I198)),NA())</f>
        <v>#N/A</v>
      </c>
    </row>
    <row r="205" spans="1:69" x14ac:dyDescent="0.25">
      <c r="A205" s="515" t="e">
        <f ca="1">+RIGHT('Data Summary'!A205,LEN('Data Summary'!A205)-9)</f>
        <v>#VALUE!</v>
      </c>
      <c r="B205" s="489" t="str">
        <f ca="1">+IF(ISTEXT('Data Summary'!B205),'Data Summary'!B205,"")</f>
        <v/>
      </c>
      <c r="C205" s="516" t="e">
        <f ca="1">+VALUE('Data Summary'!C205)</f>
        <v>#VALUE!</v>
      </c>
      <c r="D205" s="517" t="e">
        <f ca="1">+IF(AND(ISNUMBER(OFFSET('Water Data'!$D$4,0,10*ROW('Water Data'!D199))),'Data Summary'!BS205="Yes"),100-OFFSET('Water Data'!$D$4,0,10*ROW('Water Data'!D199)),NA())</f>
        <v>#N/A</v>
      </c>
      <c r="E205" s="517" t="e">
        <f ca="1">+IF(AND(ISNUMBER(OFFSET('Water Data'!$D$6,0,10*ROW('Water Data'!D199))),'Data Summary'!BT205="Yes"),OFFSET('Water Data'!$D$6,0,10*ROW('Water Data'!D199)),NA())</f>
        <v>#N/A</v>
      </c>
      <c r="F205" s="517" t="e">
        <f ca="1">+IF(AND(ISNUMBER(OFFSET('Water Data'!$D$9,0,10*ROW('Water Data'!D199))),'Data Summary'!BU205="Yes"),OFFSET('Water Data'!$D$9,0,10*ROW('Water Data'!D199)),NA())</f>
        <v>#N/A</v>
      </c>
      <c r="G205" s="517" t="e">
        <f ca="1">+IF(AND(ISNUMBER(OFFSET('Water Data'!$E$4,0,10*ROW('Water Data'!E199))),'Data Summary'!BV205="Yes"),100-OFFSET('Water Data'!$E$4,0,10*ROW('Water Data'!E199)),NA())</f>
        <v>#N/A</v>
      </c>
      <c r="H205" s="517" t="e">
        <f ca="1">+IF(AND(ISNUMBER(OFFSET('Water Data'!$E$6,0,10*ROW('Water Data'!E199))),'Data Summary'!BW205="Yes"),OFFSET('Water Data'!$E$6,0,10*ROW('Water Data'!E199)),NA())</f>
        <v>#N/A</v>
      </c>
      <c r="I205" s="517" t="e">
        <f ca="1">+IF(AND(ISNUMBER(OFFSET('Water Data'!$E$9,0,10*ROW('Water Data'!E199))),'Data Summary'!BX205="Yes"),OFFSET('Water Data'!$E$9,0,10*ROW('Water Data'!E199)),NA())</f>
        <v>#N/A</v>
      </c>
      <c r="J205" s="517" t="e">
        <f ca="1">+IF(AND(ISNUMBER(OFFSET('Water Data'!$F$4,0,10*ROW('Water Data'!F199))),'Data Summary'!BY205="Yes"),100-OFFSET('Water Data'!$F$4,0,10*ROW('Water Data'!F199)),NA())</f>
        <v>#N/A</v>
      </c>
      <c r="K205" s="517" t="e">
        <f ca="1">+IF(AND(ISNUMBER(OFFSET('Water Data'!$F$6,0,10*ROW('Water Data'!F199))),'Data Summary'!BZ205="Yes"),OFFSET('Water Data'!$F$6,0,10*ROW('Water Data'!F199)),NA())</f>
        <v>#N/A</v>
      </c>
      <c r="L205" s="517" t="e">
        <f ca="1">+IF(AND(ISNUMBER(OFFSET('Water Data'!$F$9,0,10*ROW('Water Data'!F199))),'Data Summary'!CA205="Yes"),OFFSET('Water Data'!$F$9,0,10*ROW('Water Data'!F199)),NA())</f>
        <v>#N/A</v>
      </c>
      <c r="M205" s="517" t="e">
        <f ca="1">+IF(AND(ISNUMBER(OFFSET('Water Data'!$G$4,0,10*ROW('Water Data'!G199))),'Data Summary'!CB205="Yes"),100-OFFSET('Water Data'!$G$4,0,10*ROW('Water Data'!G199)),NA())</f>
        <v>#N/A</v>
      </c>
      <c r="N205" s="517" t="e">
        <f ca="1">+IF(AND(ISNUMBER(OFFSET('Water Data'!$G$6,0,10*ROW('Water Data'!G199))),'Data Summary'!CC205="Yes"),OFFSET('Water Data'!$G$6,0,10*ROW('Water Data'!G199)),NA())</f>
        <v>#N/A</v>
      </c>
      <c r="O205" s="517" t="e">
        <f ca="1">+IF(AND(ISNUMBER(OFFSET('Water Data'!$G$9,0,10*ROW('Water Data'!G199))),'Data Summary'!CD205="Yes"),OFFSET('Water Data'!$G$9,0,10*ROW('Water Data'!G199)),NA())</f>
        <v>#N/A</v>
      </c>
      <c r="P205" s="517" t="e">
        <f ca="1">+IF(AND(ISNUMBER(OFFSET('Water Data'!$H$4,0,10*ROW('Water Data'!H199))),'Data Summary'!CE205="Yes"),100-OFFSET('Water Data'!$H$4,0,10*ROW('Water Data'!H199)),NA())</f>
        <v>#N/A</v>
      </c>
      <c r="Q205" s="517" t="e">
        <f ca="1">+IF(AND(ISNUMBER(OFFSET('Water Data'!$H$6,0,10*ROW('Water Data'!H199))),'Data Summary'!CF205="Yes"),OFFSET('Water Data'!$H$6,0,10*ROW('Water Data'!H199)),NA())</f>
        <v>#N/A</v>
      </c>
      <c r="R205" s="517" t="e">
        <f ca="1">+IF(AND(ISNUMBER(OFFSET('Water Data'!$H$9,0,10*ROW('Water Data'!H199))),'Data Summary'!CG205="Yes"),OFFSET('Water Data'!$H$9,0,10*ROW('Water Data'!H199)),NA())</f>
        <v>#N/A</v>
      </c>
      <c r="S205" s="517" t="e">
        <f ca="1">+IF(AND(ISNUMBER(OFFSET('Water Data'!$I$4,0,10*ROW('Water Data'!I199))),'Data Summary'!CH205="Yes"),100-OFFSET('Water Data'!$I$4,0,10*ROW('Water Data'!I199)),NA())</f>
        <v>#N/A</v>
      </c>
      <c r="T205" s="517" t="e">
        <f ca="1">+IF(AND(ISNUMBER(OFFSET('Water Data'!$I$6,0,10*ROW('Water Data'!I199))),'Data Summary'!CI205="Yes"),OFFSET('Water Data'!$I$6,0,10*ROW('Water Data'!I199)),NA())</f>
        <v>#N/A</v>
      </c>
      <c r="U205" s="517" t="e">
        <f ca="1">+IF(AND(ISNUMBER(OFFSET('Water Data'!$I$9,0,10*ROW('Water Data'!I199))),'Data Summary'!CJ205="Yes"),OFFSET('Water Data'!$I$9,0,10*ROW('Water Data'!I199)),NA())</f>
        <v>#N/A</v>
      </c>
      <c r="V205" s="518" t="e">
        <f ca="1">+IF(AND(ISNUMBER(OFFSET('Sanitation Data'!$D$4,0,10*ROW('Sanitation Data'!D199))),'Data Summary'!CK205="Yes"),100-OFFSET('Sanitation Data'!$D$4,0,10*ROW('Sanitation Data'!D199)),NA())</f>
        <v>#N/A</v>
      </c>
      <c r="W205" s="518" t="e">
        <f ca="1">+IF(AND(ISNUMBER(OFFSET('Sanitation Data'!$D$6,0,10*ROW('Sanitation Data'!D199))),'Data Summary'!CL205="Yes"),OFFSET('Sanitation Data'!$D$6,0,10*ROW('Sanitation Data'!D199)),NA())</f>
        <v>#N/A</v>
      </c>
      <c r="X205" s="518" t="e">
        <f ca="1">+IF(AND(ISNUMBER(OFFSET('Sanitation Data'!$D$10,0,10*ROW('Sanitation Data'!D199))),'Data Summary'!CM205="Yes"),OFFSET('Sanitation Data'!$D$10,0,10*ROW('Sanitation Data'!D199)),NA())</f>
        <v>#N/A</v>
      </c>
      <c r="Y205" s="518" t="e">
        <f ca="1">+IF(AND(ISNUMBER(OFFSET('Sanitation Data'!$D$11,0,10*ROW('Sanitation Data'!D199))),'Data Summary'!CN205="Yes"),OFFSET('Sanitation Data'!$D$11,0,10*ROW('Sanitation Data'!D199)),NA())</f>
        <v>#N/A</v>
      </c>
      <c r="Z205" s="518" t="e">
        <f ca="1">+IF(AND(ISNUMBER(OFFSET('Sanitation Data'!$D$12,0,10*ROW('Sanitation Data'!D199))),'Data Summary'!CO205="Yes"),OFFSET('Sanitation Data'!$D$12,0,10*ROW('Sanitation Data'!D199)),NA())</f>
        <v>#N/A</v>
      </c>
      <c r="AA205" s="518" t="e">
        <f ca="1">+IF(AND(ISNUMBER(OFFSET('Sanitation Data'!$E$4,0,10*ROW('Sanitation Data'!E199))),'Data Summary'!CP205="Yes"),100-OFFSET('Sanitation Data'!$E$4,0,10*ROW('Sanitation Data'!E199)),NA())</f>
        <v>#N/A</v>
      </c>
      <c r="AB205" s="518" t="e">
        <f ca="1">+IF(AND(ISNUMBER(OFFSET('Sanitation Data'!$E$6,0,10*ROW('Sanitation Data'!E199))),'Data Summary'!CQ205="Yes"),OFFSET('Sanitation Data'!$E$6,0,10*ROW('Sanitation Data'!E199)),NA())</f>
        <v>#N/A</v>
      </c>
      <c r="AC205" s="518" t="e">
        <f ca="1">+IF(AND(ISNUMBER(OFFSET('Sanitation Data'!$E$10,0,10*ROW('Sanitation Data'!E199))),'Data Summary'!CR205="Yes"),OFFSET('Sanitation Data'!$E$10,0,10*ROW('Sanitation Data'!E199)),NA())</f>
        <v>#N/A</v>
      </c>
      <c r="AD205" s="518" t="e">
        <f ca="1">+IF(AND(ISNUMBER(OFFSET('Sanitation Data'!$E$11,0,10*ROW('Sanitation Data'!E199))),'Data Summary'!CS205="Yes"),OFFSET('Sanitation Data'!$E$11,0,10*ROW('Sanitation Data'!E199)),NA())</f>
        <v>#N/A</v>
      </c>
      <c r="AE205" s="518" t="e">
        <f ca="1">+IF(AND(ISNUMBER(OFFSET('Sanitation Data'!$E$12,0,10*ROW('Sanitation Data'!E199))),'Data Summary'!CT205="Yes"),OFFSET('Sanitation Data'!$E$12,0,10*ROW('Sanitation Data'!E199)),NA())</f>
        <v>#N/A</v>
      </c>
      <c r="AF205" s="518" t="e">
        <f ca="1">+IF(AND(ISNUMBER(OFFSET('Sanitation Data'!$F$4,0,10*ROW('Sanitation Data'!F199))),'Data Summary'!CU205="Yes"),100-OFFSET('Sanitation Data'!$F$4,0,10*ROW('Sanitation Data'!F199)),NA())</f>
        <v>#N/A</v>
      </c>
      <c r="AG205" s="518" t="e">
        <f ca="1">+IF(AND(ISNUMBER(OFFSET('Sanitation Data'!$F$6,0,10*ROW('Sanitation Data'!F199))),'Data Summary'!CV205="Yes"),OFFSET('Sanitation Data'!$F$6,0,10*ROW('Sanitation Data'!F199)),NA())</f>
        <v>#N/A</v>
      </c>
      <c r="AH205" s="518" t="e">
        <f ca="1">+IF(AND(ISNUMBER(OFFSET('Sanitation Data'!$F$10,0,10*ROW('Sanitation Data'!F199))),'Data Summary'!CW205="Yes"),OFFSET('Sanitation Data'!$F$10,0,10*ROW('Sanitation Data'!F199)),NA())</f>
        <v>#N/A</v>
      </c>
      <c r="AI205" s="518" t="e">
        <f ca="1">+IF(AND(ISNUMBER(OFFSET('Sanitation Data'!$F$11,0,10*ROW('Sanitation Data'!F199))),'Data Summary'!CX205="Yes"),OFFSET('Sanitation Data'!$F$11,0,10*ROW('Sanitation Data'!F199)),NA())</f>
        <v>#N/A</v>
      </c>
      <c r="AJ205" s="518" t="e">
        <f ca="1">+IF(AND(ISNUMBER(OFFSET('Sanitation Data'!$F$12,0,10*ROW('Sanitation Data'!F199))),'Data Summary'!CY205="Yes"),OFFSET('Sanitation Data'!$F$12,0,10*ROW('Sanitation Data'!F199)),NA())</f>
        <v>#N/A</v>
      </c>
      <c r="AK205" s="518" t="e">
        <f ca="1">+IF(AND(ISNUMBER(OFFSET('Sanitation Data'!$G$4,0,10*ROW('Sanitation Data'!G199))),'Data Summary'!CZ205="Yes"),100-OFFSET('Sanitation Data'!$G$4,0,10*ROW('Sanitation Data'!G199)),NA())</f>
        <v>#N/A</v>
      </c>
      <c r="AL205" s="518" t="e">
        <f ca="1">+IF(AND(ISNUMBER(OFFSET('Sanitation Data'!$G$6,0,10*ROW('Sanitation Data'!G199))),'Data Summary'!DA205="Yes"),OFFSET('Sanitation Data'!$G$6,0,10*ROW('Sanitation Data'!G199)),NA())</f>
        <v>#N/A</v>
      </c>
      <c r="AM205" s="518" t="e">
        <f ca="1">+IF(AND(ISNUMBER(OFFSET('Sanitation Data'!$G$10,0,10*ROW('Sanitation Data'!G199))),'Data Summary'!DB205="Yes"),OFFSET('Sanitation Data'!$G$10,0,10*ROW('Sanitation Data'!G199)),NA())</f>
        <v>#N/A</v>
      </c>
      <c r="AN205" s="518" t="e">
        <f ca="1">+IF(AND(ISNUMBER(OFFSET('Sanitation Data'!$G$11,0,10*ROW('Sanitation Data'!G199))),'Data Summary'!DC205="Yes"),OFFSET('Sanitation Data'!$G$11,0,10*ROW('Sanitation Data'!G199)),NA())</f>
        <v>#N/A</v>
      </c>
      <c r="AO205" s="518" t="e">
        <f ca="1">+IF(AND(ISNUMBER(OFFSET('Sanitation Data'!$G$12,0,10*ROW('Sanitation Data'!G199))),'Data Summary'!DD205="Yes"),OFFSET('Sanitation Data'!$G$12,0,10*ROW('Sanitation Data'!G199)),NA())</f>
        <v>#N/A</v>
      </c>
      <c r="AP205" s="518" t="e">
        <f ca="1">+IF(AND(ISNUMBER(OFFSET('Sanitation Data'!$H$4,0,10*ROW('Sanitation Data'!H199))),'Data Summary'!DE205="Yes"),100-OFFSET('Sanitation Data'!$H$4,0,10*ROW('Sanitation Data'!H199)),NA())</f>
        <v>#N/A</v>
      </c>
      <c r="AQ205" s="518" t="e">
        <f ca="1">+IF(AND(ISNUMBER(OFFSET('Sanitation Data'!$H$6,0,10*ROW('Sanitation Data'!H199))),'Data Summary'!DF205="Yes"),OFFSET('Sanitation Data'!$H$6,0,10*ROW('Sanitation Data'!H199)),NA())</f>
        <v>#N/A</v>
      </c>
      <c r="AR205" s="518" t="e">
        <f ca="1">+IF(AND(ISNUMBER(OFFSET('Sanitation Data'!$H$10,0,10*ROW('Sanitation Data'!H199))),'Data Summary'!DG205="Yes"),OFFSET('Sanitation Data'!$H$10,0,10*ROW('Sanitation Data'!H199)),NA())</f>
        <v>#N/A</v>
      </c>
      <c r="AS205" s="518" t="e">
        <f ca="1">+IF(AND(ISNUMBER(OFFSET('Sanitation Data'!$H$11,0,10*ROW('Sanitation Data'!H199))),'Data Summary'!DH205="Yes"),OFFSET('Sanitation Data'!$H$11,0,10*ROW('Sanitation Data'!H199)),NA())</f>
        <v>#N/A</v>
      </c>
      <c r="AT205" s="518" t="e">
        <f ca="1">+IF(AND(ISNUMBER(OFFSET('Sanitation Data'!$H$12,0,10*ROW('Sanitation Data'!H199))),'Data Summary'!DI205="Yes"),OFFSET('Sanitation Data'!$H$12,0,10*ROW('Sanitation Data'!H199)),NA())</f>
        <v>#N/A</v>
      </c>
      <c r="AU205" s="518" t="e">
        <f ca="1">+IF(AND(ISNUMBER(OFFSET('Sanitation Data'!$I$4,0,10*ROW('Sanitation Data'!I199))),'Data Summary'!DJ205="Yes"),100-OFFSET('Sanitation Data'!$I$4,0,10*ROW('Sanitation Data'!I199)),NA())</f>
        <v>#N/A</v>
      </c>
      <c r="AV205" s="518" t="e">
        <f ca="1">+IF(AND(ISNUMBER(OFFSET('Sanitation Data'!$I$6,0,10*ROW('Sanitation Data'!I199))),'Data Summary'!DK205="Yes"),OFFSET('Sanitation Data'!$I$6,0,10*ROW('Sanitation Data'!I199)),NA())</f>
        <v>#N/A</v>
      </c>
      <c r="AW205" s="518" t="e">
        <f ca="1">+IF(AND(ISNUMBER(OFFSET('Sanitation Data'!$I$10,0,10*ROW('Sanitation Data'!I199))),'Data Summary'!DL205="Yes"),OFFSET('Sanitation Data'!$I$10,0,10*ROW('Sanitation Data'!I199)),NA())</f>
        <v>#N/A</v>
      </c>
      <c r="AX205" s="518" t="e">
        <f ca="1">+IF(AND(ISNUMBER(OFFSET('Sanitation Data'!$I$11,0,10*ROW('Sanitation Data'!I199))),'Data Summary'!DM205="Yes"),OFFSET('Sanitation Data'!$I$11,0,10*ROW('Sanitation Data'!I199)),NA())</f>
        <v>#N/A</v>
      </c>
      <c r="AY205" s="518" t="e">
        <f ca="1">+IF(AND(ISNUMBER(OFFSET('Sanitation Data'!$I$12,0,10*ROW('Sanitation Data'!I199))),'Data Summary'!DN205="Yes"),OFFSET('Sanitation Data'!$I$12,0,10*ROW('Sanitation Data'!I199)),NA())</f>
        <v>#N/A</v>
      </c>
      <c r="AZ205" s="519" t="e">
        <f ca="1">+IF(AND(ISNUMBER(OFFSET('Hygiene Data'!$D$5,0,10*ROW('Hygiene Data'!D199))),'Data Summary'!DO205="Yes"),OFFSET('Hygiene Data'!$D$5,0,10*ROW('Hygiene Data'!D199)),NA())</f>
        <v>#N/A</v>
      </c>
      <c r="BA205" s="519" t="e">
        <f ca="1">+IF(AND(ISNUMBER(OFFSET('Hygiene Data'!$D$7,0,10*ROW('Hygiene Data'!D199))),'Data Summary'!DP205="Yes"),OFFSET('Hygiene Data'!$D$7,0,10*ROW('Hygiene Data'!D199)),NA())</f>
        <v>#N/A</v>
      </c>
      <c r="BB205" s="519" t="e">
        <f ca="1">+IF(AND(ISNUMBER(OFFSET('Hygiene Data'!$D$9,0,10*ROW('Hygiene Data'!D199))),'Data Summary'!DQ205="Yes"),OFFSET('Hygiene Data'!$D$9,0,10*ROW('Hygiene Data'!D199)),NA())</f>
        <v>#N/A</v>
      </c>
      <c r="BC205" s="519" t="e">
        <f ca="1">+IF(AND(ISNUMBER(OFFSET('Hygiene Data'!$E$5,0,10*ROW('Hygiene Data'!E199))),'Data Summary'!DR205="Yes"),OFFSET('Hygiene Data'!$E$5,0,10*ROW('Hygiene Data'!E199)),NA())</f>
        <v>#N/A</v>
      </c>
      <c r="BD205" s="519" t="e">
        <f ca="1">+IF(AND(ISNUMBER(OFFSET('Hygiene Data'!$E$7,0,10*ROW('Hygiene Data'!E199))),'Data Summary'!DS205="Yes"),OFFSET('Hygiene Data'!$E$7,0,10*ROW('Hygiene Data'!E199)),NA())</f>
        <v>#N/A</v>
      </c>
      <c r="BE205" s="519" t="e">
        <f ca="1">+IF(AND(ISNUMBER(OFFSET('Hygiene Data'!$E$9,0,10*ROW('Hygiene Data'!E199))),'Data Summary'!DT205="Yes"),OFFSET('Hygiene Data'!$E$9,0,10*ROW('Hygiene Data'!E199)),NA())</f>
        <v>#N/A</v>
      </c>
      <c r="BF205" s="519" t="e">
        <f ca="1">+IF(AND(ISNUMBER(OFFSET('Hygiene Data'!$F$5,0,10*ROW('Hygiene Data'!F199))),'Data Summary'!DU205="Yes"),OFFSET('Hygiene Data'!$F$5,0,10*ROW('Hygiene Data'!F199)),NA())</f>
        <v>#N/A</v>
      </c>
      <c r="BG205" s="519" t="e">
        <f ca="1">+IF(AND(ISNUMBER(OFFSET('Hygiene Data'!$F$7,0,10*ROW('Hygiene Data'!F199))),'Data Summary'!DV205="Yes"),OFFSET('Hygiene Data'!$F$7,0,10*ROW('Hygiene Data'!F199)),NA())</f>
        <v>#N/A</v>
      </c>
      <c r="BH205" s="519" t="e">
        <f ca="1">+IF(AND(ISNUMBER(OFFSET('Hygiene Data'!$F$9,0,10*ROW('Hygiene Data'!F199))),'Data Summary'!DW205="Yes"),OFFSET('Hygiene Data'!$F$9,0,10*ROW('Hygiene Data'!F199)),NA())</f>
        <v>#N/A</v>
      </c>
      <c r="BI205" s="519" t="e">
        <f ca="1">+IF(AND(ISNUMBER(OFFSET('Hygiene Data'!$G$5,0,10*ROW('Hygiene Data'!G199))),'Data Summary'!DX205="Yes"),OFFSET('Hygiene Data'!$G$5,0,10*ROW('Hygiene Data'!G199)),NA())</f>
        <v>#N/A</v>
      </c>
      <c r="BJ205" s="519" t="e">
        <f ca="1">+IF(AND(ISNUMBER(OFFSET('Hygiene Data'!$G$7,0,10*ROW('Hygiene Data'!G199))),'Data Summary'!DY205="Yes"),OFFSET('Hygiene Data'!$G$7,0,10*ROW('Hygiene Data'!G199)),NA())</f>
        <v>#N/A</v>
      </c>
      <c r="BK205" s="519" t="e">
        <f ca="1">+IF(AND(ISNUMBER(OFFSET('Hygiene Data'!$G$9,0,10*ROW('Hygiene Data'!G199))),'Data Summary'!DZ205="Yes"),OFFSET('Hygiene Data'!$G$9,0,10*ROW('Hygiene Data'!G199)),NA())</f>
        <v>#N/A</v>
      </c>
      <c r="BL205" s="519" t="e">
        <f ca="1">+IF(AND(ISNUMBER(OFFSET('Hygiene Data'!$H$5,0,10*ROW('Hygiene Data'!H199))),'Data Summary'!EA205="Yes"),OFFSET('Hygiene Data'!$H$5,0,10*ROW('Hygiene Data'!H199)),NA())</f>
        <v>#N/A</v>
      </c>
      <c r="BM205" s="519" t="e">
        <f ca="1">+IF(AND(ISNUMBER(OFFSET('Hygiene Data'!$H$7,0,10*ROW('Hygiene Data'!H199))),'Data Summary'!EB205="Yes"),OFFSET('Hygiene Data'!$H$7,0,10*ROW('Hygiene Data'!H199)),NA())</f>
        <v>#N/A</v>
      </c>
      <c r="BN205" s="519" t="e">
        <f ca="1">+IF(AND(ISNUMBER(OFFSET('Hygiene Data'!$H$9,0,10*ROW('Hygiene Data'!H199))),'Data Summary'!EC205="Yes"),OFFSET('Hygiene Data'!$H$9,0,10*ROW('Hygiene Data'!H199)),NA())</f>
        <v>#N/A</v>
      </c>
      <c r="BO205" s="519" t="e">
        <f ca="1">+IF(AND(ISNUMBER(OFFSET('Hygiene Data'!$I$5,0,10*ROW('Hygiene Data'!I199))),'Data Summary'!ED205="Yes"),OFFSET('Hygiene Data'!$I$5,0,10*ROW('Hygiene Data'!I199)),NA())</f>
        <v>#N/A</v>
      </c>
      <c r="BP205" s="519" t="e">
        <f ca="1">+IF(AND(ISNUMBER(OFFSET('Hygiene Data'!$I$7,0,10*ROW('Hygiene Data'!I199))),'Data Summary'!EE205="Yes"),OFFSET('Hygiene Data'!$I$7,0,10*ROW('Hygiene Data'!I199)),NA())</f>
        <v>#N/A</v>
      </c>
      <c r="BQ205" s="519" t="e">
        <f ca="1">+IF(AND(ISNUMBER(OFFSET('Hygiene Data'!$I$9,0,10*ROW('Hygiene Data'!I199))),'Data Summary'!EF205="Yes"),OFFSET('Hygiene Data'!$I$9,0,10*ROW('Hygiene Data'!I199)),NA())</f>
        <v>#N/A</v>
      </c>
    </row>
    <row r="206" spans="1:69" x14ac:dyDescent="0.25">
      <c r="A206" s="515" t="e">
        <f ca="1">+RIGHT('Data Summary'!A206,LEN('Data Summary'!A206)-9)</f>
        <v>#VALUE!</v>
      </c>
      <c r="B206" s="489" t="str">
        <f ca="1">+IF(ISTEXT('Data Summary'!B206),'Data Summary'!B206,"")</f>
        <v/>
      </c>
      <c r="C206" s="516" t="e">
        <f ca="1">+VALUE('Data Summary'!C206)</f>
        <v>#VALUE!</v>
      </c>
      <c r="D206" s="517" t="e">
        <f ca="1">+IF(AND(ISNUMBER(OFFSET('Water Data'!$D$4,0,10*ROW('Water Data'!D200))),'Data Summary'!BS206="Yes"),100-OFFSET('Water Data'!$D$4,0,10*ROW('Water Data'!D200)),NA())</f>
        <v>#N/A</v>
      </c>
      <c r="E206" s="517" t="e">
        <f ca="1">+IF(AND(ISNUMBER(OFFSET('Water Data'!$D$6,0,10*ROW('Water Data'!D200))),'Data Summary'!BT206="Yes"),OFFSET('Water Data'!$D$6,0,10*ROW('Water Data'!D200)),NA())</f>
        <v>#N/A</v>
      </c>
      <c r="F206" s="517" t="e">
        <f ca="1">+IF(AND(ISNUMBER(OFFSET('Water Data'!$D$9,0,10*ROW('Water Data'!D200))),'Data Summary'!BU206="Yes"),OFFSET('Water Data'!$D$9,0,10*ROW('Water Data'!D200)),NA())</f>
        <v>#N/A</v>
      </c>
      <c r="G206" s="517" t="e">
        <f ca="1">+IF(AND(ISNUMBER(OFFSET('Water Data'!$E$4,0,10*ROW('Water Data'!E200))),'Data Summary'!BV206="Yes"),100-OFFSET('Water Data'!$E$4,0,10*ROW('Water Data'!E200)),NA())</f>
        <v>#N/A</v>
      </c>
      <c r="H206" s="517" t="e">
        <f ca="1">+IF(AND(ISNUMBER(OFFSET('Water Data'!$E$6,0,10*ROW('Water Data'!E200))),'Data Summary'!BW206="Yes"),OFFSET('Water Data'!$E$6,0,10*ROW('Water Data'!E200)),NA())</f>
        <v>#N/A</v>
      </c>
      <c r="I206" s="517" t="e">
        <f ca="1">+IF(AND(ISNUMBER(OFFSET('Water Data'!$E$9,0,10*ROW('Water Data'!E200))),'Data Summary'!BX206="Yes"),OFFSET('Water Data'!$E$9,0,10*ROW('Water Data'!E200)),NA())</f>
        <v>#N/A</v>
      </c>
      <c r="J206" s="517" t="e">
        <f ca="1">+IF(AND(ISNUMBER(OFFSET('Water Data'!$F$4,0,10*ROW('Water Data'!F200))),'Data Summary'!BY206="Yes"),100-OFFSET('Water Data'!$F$4,0,10*ROW('Water Data'!F200)),NA())</f>
        <v>#N/A</v>
      </c>
      <c r="K206" s="517" t="e">
        <f ca="1">+IF(AND(ISNUMBER(OFFSET('Water Data'!$F$6,0,10*ROW('Water Data'!F200))),'Data Summary'!BZ206="Yes"),OFFSET('Water Data'!$F$6,0,10*ROW('Water Data'!F200)),NA())</f>
        <v>#N/A</v>
      </c>
      <c r="L206" s="517" t="e">
        <f ca="1">+IF(AND(ISNUMBER(OFFSET('Water Data'!$F$9,0,10*ROW('Water Data'!F200))),'Data Summary'!CA206="Yes"),OFFSET('Water Data'!$F$9,0,10*ROW('Water Data'!F200)),NA())</f>
        <v>#N/A</v>
      </c>
      <c r="M206" s="517" t="e">
        <f ca="1">+IF(AND(ISNUMBER(OFFSET('Water Data'!$G$4,0,10*ROW('Water Data'!G200))),'Data Summary'!CB206="Yes"),100-OFFSET('Water Data'!$G$4,0,10*ROW('Water Data'!G200)),NA())</f>
        <v>#N/A</v>
      </c>
      <c r="N206" s="517" t="e">
        <f ca="1">+IF(AND(ISNUMBER(OFFSET('Water Data'!$G$6,0,10*ROW('Water Data'!G200))),'Data Summary'!CC206="Yes"),OFFSET('Water Data'!$G$6,0,10*ROW('Water Data'!G200)),NA())</f>
        <v>#N/A</v>
      </c>
      <c r="O206" s="517" t="e">
        <f ca="1">+IF(AND(ISNUMBER(OFFSET('Water Data'!$G$9,0,10*ROW('Water Data'!G200))),'Data Summary'!CD206="Yes"),OFFSET('Water Data'!$G$9,0,10*ROW('Water Data'!G200)),NA())</f>
        <v>#N/A</v>
      </c>
      <c r="P206" s="517" t="e">
        <f ca="1">+IF(AND(ISNUMBER(OFFSET('Water Data'!$H$4,0,10*ROW('Water Data'!H200))),'Data Summary'!CE206="Yes"),100-OFFSET('Water Data'!$H$4,0,10*ROW('Water Data'!H200)),NA())</f>
        <v>#N/A</v>
      </c>
      <c r="Q206" s="517" t="e">
        <f ca="1">+IF(AND(ISNUMBER(OFFSET('Water Data'!$H$6,0,10*ROW('Water Data'!H200))),'Data Summary'!CF206="Yes"),OFFSET('Water Data'!$H$6,0,10*ROW('Water Data'!H200)),NA())</f>
        <v>#N/A</v>
      </c>
      <c r="R206" s="517" t="e">
        <f ca="1">+IF(AND(ISNUMBER(OFFSET('Water Data'!$H$9,0,10*ROW('Water Data'!H200))),'Data Summary'!CG206="Yes"),OFFSET('Water Data'!$H$9,0,10*ROW('Water Data'!H200)),NA())</f>
        <v>#N/A</v>
      </c>
      <c r="S206" s="517" t="e">
        <f ca="1">+IF(AND(ISNUMBER(OFFSET('Water Data'!$I$4,0,10*ROW('Water Data'!I200))),'Data Summary'!CH206="Yes"),100-OFFSET('Water Data'!$I$4,0,10*ROW('Water Data'!I200)),NA())</f>
        <v>#N/A</v>
      </c>
      <c r="T206" s="517" t="e">
        <f ca="1">+IF(AND(ISNUMBER(OFFSET('Water Data'!$I$6,0,10*ROW('Water Data'!I200))),'Data Summary'!CI206="Yes"),OFFSET('Water Data'!$I$6,0,10*ROW('Water Data'!I200)),NA())</f>
        <v>#N/A</v>
      </c>
      <c r="U206" s="517" t="e">
        <f ca="1">+IF(AND(ISNUMBER(OFFSET('Water Data'!$I$9,0,10*ROW('Water Data'!I200))),'Data Summary'!CJ206="Yes"),OFFSET('Water Data'!$I$9,0,10*ROW('Water Data'!I200)),NA())</f>
        <v>#N/A</v>
      </c>
      <c r="V206" s="518" t="e">
        <f ca="1">+IF(AND(ISNUMBER(OFFSET('Sanitation Data'!$D$4,0,10*ROW('Sanitation Data'!D200))),'Data Summary'!CK206="Yes"),100-OFFSET('Sanitation Data'!$D$4,0,10*ROW('Sanitation Data'!D200)),NA())</f>
        <v>#N/A</v>
      </c>
      <c r="W206" s="518" t="e">
        <f ca="1">+IF(AND(ISNUMBER(OFFSET('Sanitation Data'!$D$6,0,10*ROW('Sanitation Data'!D200))),'Data Summary'!CL206="Yes"),OFFSET('Sanitation Data'!$D$6,0,10*ROW('Sanitation Data'!D200)),NA())</f>
        <v>#N/A</v>
      </c>
      <c r="X206" s="518" t="e">
        <f ca="1">+IF(AND(ISNUMBER(OFFSET('Sanitation Data'!$D$10,0,10*ROW('Sanitation Data'!D200))),'Data Summary'!CM206="Yes"),OFFSET('Sanitation Data'!$D$10,0,10*ROW('Sanitation Data'!D200)),NA())</f>
        <v>#N/A</v>
      </c>
      <c r="Y206" s="518" t="e">
        <f ca="1">+IF(AND(ISNUMBER(OFFSET('Sanitation Data'!$D$11,0,10*ROW('Sanitation Data'!D200))),'Data Summary'!CN206="Yes"),OFFSET('Sanitation Data'!$D$11,0,10*ROW('Sanitation Data'!D200)),NA())</f>
        <v>#N/A</v>
      </c>
      <c r="Z206" s="518" t="e">
        <f ca="1">+IF(AND(ISNUMBER(OFFSET('Sanitation Data'!$D$12,0,10*ROW('Sanitation Data'!D200))),'Data Summary'!CO206="Yes"),OFFSET('Sanitation Data'!$D$12,0,10*ROW('Sanitation Data'!D200)),NA())</f>
        <v>#N/A</v>
      </c>
      <c r="AA206" s="518" t="e">
        <f ca="1">+IF(AND(ISNUMBER(OFFSET('Sanitation Data'!$E$4,0,10*ROW('Sanitation Data'!E200))),'Data Summary'!CP206="Yes"),100-OFFSET('Sanitation Data'!$E$4,0,10*ROW('Sanitation Data'!E200)),NA())</f>
        <v>#N/A</v>
      </c>
      <c r="AB206" s="518" t="e">
        <f ca="1">+IF(AND(ISNUMBER(OFFSET('Sanitation Data'!$E$6,0,10*ROW('Sanitation Data'!E200))),'Data Summary'!CQ206="Yes"),OFFSET('Sanitation Data'!$E$6,0,10*ROW('Sanitation Data'!E200)),NA())</f>
        <v>#N/A</v>
      </c>
      <c r="AC206" s="518" t="e">
        <f ca="1">+IF(AND(ISNUMBER(OFFSET('Sanitation Data'!$E$10,0,10*ROW('Sanitation Data'!E200))),'Data Summary'!CR206="Yes"),OFFSET('Sanitation Data'!$E$10,0,10*ROW('Sanitation Data'!E200)),NA())</f>
        <v>#N/A</v>
      </c>
      <c r="AD206" s="518" t="e">
        <f ca="1">+IF(AND(ISNUMBER(OFFSET('Sanitation Data'!$E$11,0,10*ROW('Sanitation Data'!E200))),'Data Summary'!CS206="Yes"),OFFSET('Sanitation Data'!$E$11,0,10*ROW('Sanitation Data'!E200)),NA())</f>
        <v>#N/A</v>
      </c>
      <c r="AE206" s="518" t="e">
        <f ca="1">+IF(AND(ISNUMBER(OFFSET('Sanitation Data'!$E$12,0,10*ROW('Sanitation Data'!E200))),'Data Summary'!CT206="Yes"),OFFSET('Sanitation Data'!$E$12,0,10*ROW('Sanitation Data'!E200)),NA())</f>
        <v>#N/A</v>
      </c>
      <c r="AF206" s="518" t="e">
        <f ca="1">+IF(AND(ISNUMBER(OFFSET('Sanitation Data'!$F$4,0,10*ROW('Sanitation Data'!F200))),'Data Summary'!CU206="Yes"),100-OFFSET('Sanitation Data'!$F$4,0,10*ROW('Sanitation Data'!F200)),NA())</f>
        <v>#N/A</v>
      </c>
      <c r="AG206" s="518" t="e">
        <f ca="1">+IF(AND(ISNUMBER(OFFSET('Sanitation Data'!$F$6,0,10*ROW('Sanitation Data'!F200))),'Data Summary'!CV206="Yes"),OFFSET('Sanitation Data'!$F$6,0,10*ROW('Sanitation Data'!F200)),NA())</f>
        <v>#N/A</v>
      </c>
      <c r="AH206" s="518" t="e">
        <f ca="1">+IF(AND(ISNUMBER(OFFSET('Sanitation Data'!$F$10,0,10*ROW('Sanitation Data'!F200))),'Data Summary'!CW206="Yes"),OFFSET('Sanitation Data'!$F$10,0,10*ROW('Sanitation Data'!F200)),NA())</f>
        <v>#N/A</v>
      </c>
      <c r="AI206" s="518" t="e">
        <f ca="1">+IF(AND(ISNUMBER(OFFSET('Sanitation Data'!$F$11,0,10*ROW('Sanitation Data'!F200))),'Data Summary'!CX206="Yes"),OFFSET('Sanitation Data'!$F$11,0,10*ROW('Sanitation Data'!F200)),NA())</f>
        <v>#N/A</v>
      </c>
      <c r="AJ206" s="518" t="e">
        <f ca="1">+IF(AND(ISNUMBER(OFFSET('Sanitation Data'!$F$12,0,10*ROW('Sanitation Data'!F200))),'Data Summary'!CY206="Yes"),OFFSET('Sanitation Data'!$F$12,0,10*ROW('Sanitation Data'!F200)),NA())</f>
        <v>#N/A</v>
      </c>
      <c r="AK206" s="518" t="e">
        <f ca="1">+IF(AND(ISNUMBER(OFFSET('Sanitation Data'!$G$4,0,10*ROW('Sanitation Data'!G200))),'Data Summary'!CZ206="Yes"),100-OFFSET('Sanitation Data'!$G$4,0,10*ROW('Sanitation Data'!G200)),NA())</f>
        <v>#N/A</v>
      </c>
      <c r="AL206" s="518" t="e">
        <f ca="1">+IF(AND(ISNUMBER(OFFSET('Sanitation Data'!$G$6,0,10*ROW('Sanitation Data'!G200))),'Data Summary'!DA206="Yes"),OFFSET('Sanitation Data'!$G$6,0,10*ROW('Sanitation Data'!G200)),NA())</f>
        <v>#N/A</v>
      </c>
      <c r="AM206" s="518" t="e">
        <f ca="1">+IF(AND(ISNUMBER(OFFSET('Sanitation Data'!$G$10,0,10*ROW('Sanitation Data'!G200))),'Data Summary'!DB206="Yes"),OFFSET('Sanitation Data'!$G$10,0,10*ROW('Sanitation Data'!G200)),NA())</f>
        <v>#N/A</v>
      </c>
      <c r="AN206" s="518" t="e">
        <f ca="1">+IF(AND(ISNUMBER(OFFSET('Sanitation Data'!$G$11,0,10*ROW('Sanitation Data'!G200))),'Data Summary'!DC206="Yes"),OFFSET('Sanitation Data'!$G$11,0,10*ROW('Sanitation Data'!G200)),NA())</f>
        <v>#N/A</v>
      </c>
      <c r="AO206" s="518" t="e">
        <f ca="1">+IF(AND(ISNUMBER(OFFSET('Sanitation Data'!$G$12,0,10*ROW('Sanitation Data'!G200))),'Data Summary'!DD206="Yes"),OFFSET('Sanitation Data'!$G$12,0,10*ROW('Sanitation Data'!G200)),NA())</f>
        <v>#N/A</v>
      </c>
      <c r="AP206" s="518" t="e">
        <f ca="1">+IF(AND(ISNUMBER(OFFSET('Sanitation Data'!$H$4,0,10*ROW('Sanitation Data'!H200))),'Data Summary'!DE206="Yes"),100-OFFSET('Sanitation Data'!$H$4,0,10*ROW('Sanitation Data'!H200)),NA())</f>
        <v>#N/A</v>
      </c>
      <c r="AQ206" s="518" t="e">
        <f ca="1">+IF(AND(ISNUMBER(OFFSET('Sanitation Data'!$H$6,0,10*ROW('Sanitation Data'!H200))),'Data Summary'!DF206="Yes"),OFFSET('Sanitation Data'!$H$6,0,10*ROW('Sanitation Data'!H200)),NA())</f>
        <v>#N/A</v>
      </c>
      <c r="AR206" s="518" t="e">
        <f ca="1">+IF(AND(ISNUMBER(OFFSET('Sanitation Data'!$H$10,0,10*ROW('Sanitation Data'!H200))),'Data Summary'!DG206="Yes"),OFFSET('Sanitation Data'!$H$10,0,10*ROW('Sanitation Data'!H200)),NA())</f>
        <v>#N/A</v>
      </c>
      <c r="AS206" s="518" t="e">
        <f ca="1">+IF(AND(ISNUMBER(OFFSET('Sanitation Data'!$H$11,0,10*ROW('Sanitation Data'!H200))),'Data Summary'!DH206="Yes"),OFFSET('Sanitation Data'!$H$11,0,10*ROW('Sanitation Data'!H200)),NA())</f>
        <v>#N/A</v>
      </c>
      <c r="AT206" s="518" t="e">
        <f ca="1">+IF(AND(ISNUMBER(OFFSET('Sanitation Data'!$H$12,0,10*ROW('Sanitation Data'!H200))),'Data Summary'!DI206="Yes"),OFFSET('Sanitation Data'!$H$12,0,10*ROW('Sanitation Data'!H200)),NA())</f>
        <v>#N/A</v>
      </c>
      <c r="AU206" s="518" t="e">
        <f ca="1">+IF(AND(ISNUMBER(OFFSET('Sanitation Data'!$I$4,0,10*ROW('Sanitation Data'!I200))),'Data Summary'!DJ206="Yes"),100-OFFSET('Sanitation Data'!$I$4,0,10*ROW('Sanitation Data'!I200)),NA())</f>
        <v>#N/A</v>
      </c>
      <c r="AV206" s="518" t="e">
        <f ca="1">+IF(AND(ISNUMBER(OFFSET('Sanitation Data'!$I$6,0,10*ROW('Sanitation Data'!I200))),'Data Summary'!DK206="Yes"),OFFSET('Sanitation Data'!$I$6,0,10*ROW('Sanitation Data'!I200)),NA())</f>
        <v>#N/A</v>
      </c>
      <c r="AW206" s="518" t="e">
        <f ca="1">+IF(AND(ISNUMBER(OFFSET('Sanitation Data'!$I$10,0,10*ROW('Sanitation Data'!I200))),'Data Summary'!DL206="Yes"),OFFSET('Sanitation Data'!$I$10,0,10*ROW('Sanitation Data'!I200)),NA())</f>
        <v>#N/A</v>
      </c>
      <c r="AX206" s="518" t="e">
        <f ca="1">+IF(AND(ISNUMBER(OFFSET('Sanitation Data'!$I$11,0,10*ROW('Sanitation Data'!I200))),'Data Summary'!DM206="Yes"),OFFSET('Sanitation Data'!$I$11,0,10*ROW('Sanitation Data'!I200)),NA())</f>
        <v>#N/A</v>
      </c>
      <c r="AY206" s="518" t="e">
        <f ca="1">+IF(AND(ISNUMBER(OFFSET('Sanitation Data'!$I$12,0,10*ROW('Sanitation Data'!I200))),'Data Summary'!DN206="Yes"),OFFSET('Sanitation Data'!$I$12,0,10*ROW('Sanitation Data'!I200)),NA())</f>
        <v>#N/A</v>
      </c>
      <c r="AZ206" s="519" t="e">
        <f ca="1">+IF(AND(ISNUMBER(OFFSET('Hygiene Data'!$D$5,0,10*ROW('Hygiene Data'!D200))),'Data Summary'!DO206="Yes"),OFFSET('Hygiene Data'!$D$5,0,10*ROW('Hygiene Data'!D200)),NA())</f>
        <v>#N/A</v>
      </c>
      <c r="BA206" s="519" t="e">
        <f ca="1">+IF(AND(ISNUMBER(OFFSET('Hygiene Data'!$D$7,0,10*ROW('Hygiene Data'!D200))),'Data Summary'!DP206="Yes"),OFFSET('Hygiene Data'!$D$7,0,10*ROW('Hygiene Data'!D200)),NA())</f>
        <v>#N/A</v>
      </c>
      <c r="BB206" s="519" t="e">
        <f ca="1">+IF(AND(ISNUMBER(OFFSET('Hygiene Data'!$D$9,0,10*ROW('Hygiene Data'!D200))),'Data Summary'!DQ206="Yes"),OFFSET('Hygiene Data'!$D$9,0,10*ROW('Hygiene Data'!D200)),NA())</f>
        <v>#N/A</v>
      </c>
      <c r="BC206" s="519" t="e">
        <f ca="1">+IF(AND(ISNUMBER(OFFSET('Hygiene Data'!$E$5,0,10*ROW('Hygiene Data'!E200))),'Data Summary'!DR206="Yes"),OFFSET('Hygiene Data'!$E$5,0,10*ROW('Hygiene Data'!E200)),NA())</f>
        <v>#N/A</v>
      </c>
      <c r="BD206" s="519" t="e">
        <f ca="1">+IF(AND(ISNUMBER(OFFSET('Hygiene Data'!$E$7,0,10*ROW('Hygiene Data'!E200))),'Data Summary'!DS206="Yes"),OFFSET('Hygiene Data'!$E$7,0,10*ROW('Hygiene Data'!E200)),NA())</f>
        <v>#N/A</v>
      </c>
      <c r="BE206" s="519" t="e">
        <f ca="1">+IF(AND(ISNUMBER(OFFSET('Hygiene Data'!$E$9,0,10*ROW('Hygiene Data'!E200))),'Data Summary'!DT206="Yes"),OFFSET('Hygiene Data'!$E$9,0,10*ROW('Hygiene Data'!E200)),NA())</f>
        <v>#N/A</v>
      </c>
      <c r="BF206" s="519" t="e">
        <f ca="1">+IF(AND(ISNUMBER(OFFSET('Hygiene Data'!$F$5,0,10*ROW('Hygiene Data'!F200))),'Data Summary'!DU206="Yes"),OFFSET('Hygiene Data'!$F$5,0,10*ROW('Hygiene Data'!F200)),NA())</f>
        <v>#N/A</v>
      </c>
      <c r="BG206" s="519" t="e">
        <f ca="1">+IF(AND(ISNUMBER(OFFSET('Hygiene Data'!$F$7,0,10*ROW('Hygiene Data'!F200))),'Data Summary'!DV206="Yes"),OFFSET('Hygiene Data'!$F$7,0,10*ROW('Hygiene Data'!F200)),NA())</f>
        <v>#N/A</v>
      </c>
      <c r="BH206" s="519" t="e">
        <f ca="1">+IF(AND(ISNUMBER(OFFSET('Hygiene Data'!$F$9,0,10*ROW('Hygiene Data'!F200))),'Data Summary'!DW206="Yes"),OFFSET('Hygiene Data'!$F$9,0,10*ROW('Hygiene Data'!F200)),NA())</f>
        <v>#N/A</v>
      </c>
      <c r="BI206" s="519" t="e">
        <f ca="1">+IF(AND(ISNUMBER(OFFSET('Hygiene Data'!$G$5,0,10*ROW('Hygiene Data'!G200))),'Data Summary'!DX206="Yes"),OFFSET('Hygiene Data'!$G$5,0,10*ROW('Hygiene Data'!G200)),NA())</f>
        <v>#N/A</v>
      </c>
      <c r="BJ206" s="519" t="e">
        <f ca="1">+IF(AND(ISNUMBER(OFFSET('Hygiene Data'!$G$7,0,10*ROW('Hygiene Data'!G200))),'Data Summary'!DY206="Yes"),OFFSET('Hygiene Data'!$G$7,0,10*ROW('Hygiene Data'!G200)),NA())</f>
        <v>#N/A</v>
      </c>
      <c r="BK206" s="519" t="e">
        <f ca="1">+IF(AND(ISNUMBER(OFFSET('Hygiene Data'!$G$9,0,10*ROW('Hygiene Data'!G200))),'Data Summary'!DZ206="Yes"),OFFSET('Hygiene Data'!$G$9,0,10*ROW('Hygiene Data'!G200)),NA())</f>
        <v>#N/A</v>
      </c>
      <c r="BL206" s="519" t="e">
        <f ca="1">+IF(AND(ISNUMBER(OFFSET('Hygiene Data'!$H$5,0,10*ROW('Hygiene Data'!H200))),'Data Summary'!EA206="Yes"),OFFSET('Hygiene Data'!$H$5,0,10*ROW('Hygiene Data'!H200)),NA())</f>
        <v>#N/A</v>
      </c>
      <c r="BM206" s="519" t="e">
        <f ca="1">+IF(AND(ISNUMBER(OFFSET('Hygiene Data'!$H$7,0,10*ROW('Hygiene Data'!H200))),'Data Summary'!EB206="Yes"),OFFSET('Hygiene Data'!$H$7,0,10*ROW('Hygiene Data'!H200)),NA())</f>
        <v>#N/A</v>
      </c>
      <c r="BN206" s="519" t="e">
        <f ca="1">+IF(AND(ISNUMBER(OFFSET('Hygiene Data'!$H$9,0,10*ROW('Hygiene Data'!H200))),'Data Summary'!EC206="Yes"),OFFSET('Hygiene Data'!$H$9,0,10*ROW('Hygiene Data'!H200)),NA())</f>
        <v>#N/A</v>
      </c>
      <c r="BO206" s="519" t="e">
        <f ca="1">+IF(AND(ISNUMBER(OFFSET('Hygiene Data'!$I$5,0,10*ROW('Hygiene Data'!I200))),'Data Summary'!ED206="Yes"),OFFSET('Hygiene Data'!$I$5,0,10*ROW('Hygiene Data'!I200)),NA())</f>
        <v>#N/A</v>
      </c>
      <c r="BP206" s="519" t="e">
        <f ca="1">+IF(AND(ISNUMBER(OFFSET('Hygiene Data'!$I$7,0,10*ROW('Hygiene Data'!I200))),'Data Summary'!EE206="Yes"),OFFSET('Hygiene Data'!$I$7,0,10*ROW('Hygiene Data'!I200)),NA())</f>
        <v>#N/A</v>
      </c>
      <c r="BQ206" s="519" t="e">
        <f ca="1">+IF(AND(ISNUMBER(OFFSET('Hygiene Data'!$I$9,0,10*ROW('Hygiene Data'!I200))),'Data Summary'!EF206="Yes"),OFFSET('Hygiene Data'!$I$9,0,10*ROW('Hygiene Data'!I200)),NA())</f>
        <v>#N/A</v>
      </c>
    </row>
    <row r="207" spans="1:69" x14ac:dyDescent="0.25">
      <c r="A207" s="515" t="e">
        <f ca="1">+RIGHT('Data Summary'!A207,LEN('Data Summary'!A207)-9)</f>
        <v>#VALUE!</v>
      </c>
      <c r="B207" s="489" t="str">
        <f ca="1">+IF(ISTEXT('Data Summary'!B207),'Data Summary'!B207,"")</f>
        <v/>
      </c>
      <c r="C207" s="516" t="e">
        <f ca="1">+VALUE('Data Summary'!C207)</f>
        <v>#VALUE!</v>
      </c>
      <c r="D207" s="517" t="e">
        <f ca="1">+IF(AND(ISNUMBER(OFFSET('Water Data'!$D$4,0,10*ROW('Water Data'!D201))),'Data Summary'!BS207="Yes"),100-OFFSET('Water Data'!$D$4,0,10*ROW('Water Data'!D201)),NA())</f>
        <v>#N/A</v>
      </c>
      <c r="E207" s="517" t="e">
        <f ca="1">+IF(AND(ISNUMBER(OFFSET('Water Data'!$D$6,0,10*ROW('Water Data'!D201))),'Data Summary'!BT207="Yes"),OFFSET('Water Data'!$D$6,0,10*ROW('Water Data'!D201)),NA())</f>
        <v>#N/A</v>
      </c>
      <c r="F207" s="517" t="e">
        <f ca="1">+IF(AND(ISNUMBER(OFFSET('Water Data'!$D$9,0,10*ROW('Water Data'!D201))),'Data Summary'!BU207="Yes"),OFFSET('Water Data'!$D$9,0,10*ROW('Water Data'!D201)),NA())</f>
        <v>#N/A</v>
      </c>
      <c r="G207" s="517" t="e">
        <f ca="1">+IF(AND(ISNUMBER(OFFSET('Water Data'!$E$4,0,10*ROW('Water Data'!E201))),'Data Summary'!BV207="Yes"),100-OFFSET('Water Data'!$E$4,0,10*ROW('Water Data'!E201)),NA())</f>
        <v>#N/A</v>
      </c>
      <c r="H207" s="517" t="e">
        <f ca="1">+IF(AND(ISNUMBER(OFFSET('Water Data'!$E$6,0,10*ROW('Water Data'!E201))),'Data Summary'!BW207="Yes"),OFFSET('Water Data'!$E$6,0,10*ROW('Water Data'!E201)),NA())</f>
        <v>#N/A</v>
      </c>
      <c r="I207" s="517" t="e">
        <f ca="1">+IF(AND(ISNUMBER(OFFSET('Water Data'!$E$9,0,10*ROW('Water Data'!E201))),'Data Summary'!BX207="Yes"),OFFSET('Water Data'!$E$9,0,10*ROW('Water Data'!E201)),NA())</f>
        <v>#N/A</v>
      </c>
      <c r="J207" s="517" t="e">
        <f ca="1">+IF(AND(ISNUMBER(OFFSET('Water Data'!$F$4,0,10*ROW('Water Data'!F201))),'Data Summary'!BY207="Yes"),100-OFFSET('Water Data'!$F$4,0,10*ROW('Water Data'!F201)),NA())</f>
        <v>#N/A</v>
      </c>
      <c r="K207" s="517" t="e">
        <f ca="1">+IF(AND(ISNUMBER(OFFSET('Water Data'!$F$6,0,10*ROW('Water Data'!F201))),'Data Summary'!BZ207="Yes"),OFFSET('Water Data'!$F$6,0,10*ROW('Water Data'!F201)),NA())</f>
        <v>#N/A</v>
      </c>
      <c r="L207" s="517" t="e">
        <f ca="1">+IF(AND(ISNUMBER(OFFSET('Water Data'!$F$9,0,10*ROW('Water Data'!F201))),'Data Summary'!CA207="Yes"),OFFSET('Water Data'!$F$9,0,10*ROW('Water Data'!F201)),NA())</f>
        <v>#N/A</v>
      </c>
      <c r="M207" s="517" t="e">
        <f ca="1">+IF(AND(ISNUMBER(OFFSET('Water Data'!$G$4,0,10*ROW('Water Data'!G201))),'Data Summary'!CB207="Yes"),100-OFFSET('Water Data'!$G$4,0,10*ROW('Water Data'!G201)),NA())</f>
        <v>#N/A</v>
      </c>
      <c r="N207" s="517" t="e">
        <f ca="1">+IF(AND(ISNUMBER(OFFSET('Water Data'!$G$6,0,10*ROW('Water Data'!G201))),'Data Summary'!CC207="Yes"),OFFSET('Water Data'!$G$6,0,10*ROW('Water Data'!G201)),NA())</f>
        <v>#N/A</v>
      </c>
      <c r="O207" s="517" t="e">
        <f ca="1">+IF(AND(ISNUMBER(OFFSET('Water Data'!$G$9,0,10*ROW('Water Data'!G201))),'Data Summary'!CD207="Yes"),OFFSET('Water Data'!$G$9,0,10*ROW('Water Data'!G201)),NA())</f>
        <v>#N/A</v>
      </c>
      <c r="P207" s="517" t="e">
        <f ca="1">+IF(AND(ISNUMBER(OFFSET('Water Data'!$H$4,0,10*ROW('Water Data'!H201))),'Data Summary'!CE207="Yes"),100-OFFSET('Water Data'!$H$4,0,10*ROW('Water Data'!H201)),NA())</f>
        <v>#N/A</v>
      </c>
      <c r="Q207" s="517" t="e">
        <f ca="1">+IF(AND(ISNUMBER(OFFSET('Water Data'!$H$6,0,10*ROW('Water Data'!H201))),'Data Summary'!CF207="Yes"),OFFSET('Water Data'!$H$6,0,10*ROW('Water Data'!H201)),NA())</f>
        <v>#N/A</v>
      </c>
      <c r="R207" s="517" t="e">
        <f ca="1">+IF(AND(ISNUMBER(OFFSET('Water Data'!$H$9,0,10*ROW('Water Data'!H201))),'Data Summary'!CG207="Yes"),OFFSET('Water Data'!$H$9,0,10*ROW('Water Data'!H201)),NA())</f>
        <v>#N/A</v>
      </c>
      <c r="S207" s="517" t="e">
        <f ca="1">+IF(AND(ISNUMBER(OFFSET('Water Data'!$I$4,0,10*ROW('Water Data'!I201))),'Data Summary'!CH207="Yes"),100-OFFSET('Water Data'!$I$4,0,10*ROW('Water Data'!I201)),NA())</f>
        <v>#N/A</v>
      </c>
      <c r="T207" s="517" t="e">
        <f ca="1">+IF(AND(ISNUMBER(OFFSET('Water Data'!$I$6,0,10*ROW('Water Data'!I201))),'Data Summary'!CI207="Yes"),OFFSET('Water Data'!$I$6,0,10*ROW('Water Data'!I201)),NA())</f>
        <v>#N/A</v>
      </c>
      <c r="U207" s="517" t="e">
        <f ca="1">+IF(AND(ISNUMBER(OFFSET('Water Data'!$I$9,0,10*ROW('Water Data'!I201))),'Data Summary'!CJ207="Yes"),OFFSET('Water Data'!$I$9,0,10*ROW('Water Data'!I201)),NA())</f>
        <v>#N/A</v>
      </c>
      <c r="V207" s="518" t="e">
        <f ca="1">+IF(AND(ISNUMBER(OFFSET('Sanitation Data'!$D$4,0,10*ROW('Sanitation Data'!D201))),'Data Summary'!CK207="Yes"),100-OFFSET('Sanitation Data'!$D$4,0,10*ROW('Sanitation Data'!D201)),NA())</f>
        <v>#N/A</v>
      </c>
      <c r="W207" s="518" t="e">
        <f ca="1">+IF(AND(ISNUMBER(OFFSET('Sanitation Data'!$D$6,0,10*ROW('Sanitation Data'!D201))),'Data Summary'!CL207="Yes"),OFFSET('Sanitation Data'!$D$6,0,10*ROW('Sanitation Data'!D201)),NA())</f>
        <v>#N/A</v>
      </c>
      <c r="X207" s="518" t="e">
        <f ca="1">+IF(AND(ISNUMBER(OFFSET('Sanitation Data'!$D$10,0,10*ROW('Sanitation Data'!D201))),'Data Summary'!CM207="Yes"),OFFSET('Sanitation Data'!$D$10,0,10*ROW('Sanitation Data'!D201)),NA())</f>
        <v>#N/A</v>
      </c>
      <c r="Y207" s="518" t="e">
        <f ca="1">+IF(AND(ISNUMBER(OFFSET('Sanitation Data'!$D$11,0,10*ROW('Sanitation Data'!D201))),'Data Summary'!CN207="Yes"),OFFSET('Sanitation Data'!$D$11,0,10*ROW('Sanitation Data'!D201)),NA())</f>
        <v>#N/A</v>
      </c>
      <c r="Z207" s="518" t="e">
        <f ca="1">+IF(AND(ISNUMBER(OFFSET('Sanitation Data'!$D$12,0,10*ROW('Sanitation Data'!D201))),'Data Summary'!CO207="Yes"),OFFSET('Sanitation Data'!$D$12,0,10*ROW('Sanitation Data'!D201)),NA())</f>
        <v>#N/A</v>
      </c>
      <c r="AA207" s="518" t="e">
        <f ca="1">+IF(AND(ISNUMBER(OFFSET('Sanitation Data'!$E$4,0,10*ROW('Sanitation Data'!E201))),'Data Summary'!CP207="Yes"),100-OFFSET('Sanitation Data'!$E$4,0,10*ROW('Sanitation Data'!E201)),NA())</f>
        <v>#N/A</v>
      </c>
      <c r="AB207" s="518" t="e">
        <f ca="1">+IF(AND(ISNUMBER(OFFSET('Sanitation Data'!$E$6,0,10*ROW('Sanitation Data'!E201))),'Data Summary'!CQ207="Yes"),OFFSET('Sanitation Data'!$E$6,0,10*ROW('Sanitation Data'!E201)),NA())</f>
        <v>#N/A</v>
      </c>
      <c r="AC207" s="518" t="e">
        <f ca="1">+IF(AND(ISNUMBER(OFFSET('Sanitation Data'!$E$10,0,10*ROW('Sanitation Data'!E201))),'Data Summary'!CR207="Yes"),OFFSET('Sanitation Data'!$E$10,0,10*ROW('Sanitation Data'!E201)),NA())</f>
        <v>#N/A</v>
      </c>
      <c r="AD207" s="518" t="e">
        <f ca="1">+IF(AND(ISNUMBER(OFFSET('Sanitation Data'!$E$11,0,10*ROW('Sanitation Data'!E201))),'Data Summary'!CS207="Yes"),OFFSET('Sanitation Data'!$E$11,0,10*ROW('Sanitation Data'!E201)),NA())</f>
        <v>#N/A</v>
      </c>
      <c r="AE207" s="518" t="e">
        <f ca="1">+IF(AND(ISNUMBER(OFFSET('Sanitation Data'!$E$12,0,10*ROW('Sanitation Data'!E201))),'Data Summary'!CT207="Yes"),OFFSET('Sanitation Data'!$E$12,0,10*ROW('Sanitation Data'!E201)),NA())</f>
        <v>#N/A</v>
      </c>
      <c r="AF207" s="518" t="e">
        <f ca="1">+IF(AND(ISNUMBER(OFFSET('Sanitation Data'!$F$4,0,10*ROW('Sanitation Data'!F201))),'Data Summary'!CU207="Yes"),100-OFFSET('Sanitation Data'!$F$4,0,10*ROW('Sanitation Data'!F201)),NA())</f>
        <v>#N/A</v>
      </c>
      <c r="AG207" s="518" t="e">
        <f ca="1">+IF(AND(ISNUMBER(OFFSET('Sanitation Data'!$F$6,0,10*ROW('Sanitation Data'!F201))),'Data Summary'!CV207="Yes"),OFFSET('Sanitation Data'!$F$6,0,10*ROW('Sanitation Data'!F201)),NA())</f>
        <v>#N/A</v>
      </c>
      <c r="AH207" s="518" t="e">
        <f ca="1">+IF(AND(ISNUMBER(OFFSET('Sanitation Data'!$F$10,0,10*ROW('Sanitation Data'!F201))),'Data Summary'!CW207="Yes"),OFFSET('Sanitation Data'!$F$10,0,10*ROW('Sanitation Data'!F201)),NA())</f>
        <v>#N/A</v>
      </c>
      <c r="AI207" s="518" t="e">
        <f ca="1">+IF(AND(ISNUMBER(OFFSET('Sanitation Data'!$F$11,0,10*ROW('Sanitation Data'!F201))),'Data Summary'!CX207="Yes"),OFFSET('Sanitation Data'!$F$11,0,10*ROW('Sanitation Data'!F201)),NA())</f>
        <v>#N/A</v>
      </c>
      <c r="AJ207" s="518" t="e">
        <f ca="1">+IF(AND(ISNUMBER(OFFSET('Sanitation Data'!$F$12,0,10*ROW('Sanitation Data'!F201))),'Data Summary'!CY207="Yes"),OFFSET('Sanitation Data'!$F$12,0,10*ROW('Sanitation Data'!F201)),NA())</f>
        <v>#N/A</v>
      </c>
      <c r="AK207" s="518" t="e">
        <f ca="1">+IF(AND(ISNUMBER(OFFSET('Sanitation Data'!$G$4,0,10*ROW('Sanitation Data'!G201))),'Data Summary'!CZ207="Yes"),100-OFFSET('Sanitation Data'!$G$4,0,10*ROW('Sanitation Data'!G201)),NA())</f>
        <v>#N/A</v>
      </c>
      <c r="AL207" s="518" t="e">
        <f ca="1">+IF(AND(ISNUMBER(OFFSET('Sanitation Data'!$G$6,0,10*ROW('Sanitation Data'!G201))),'Data Summary'!DA207="Yes"),OFFSET('Sanitation Data'!$G$6,0,10*ROW('Sanitation Data'!G201)),NA())</f>
        <v>#N/A</v>
      </c>
      <c r="AM207" s="518" t="e">
        <f ca="1">+IF(AND(ISNUMBER(OFFSET('Sanitation Data'!$G$10,0,10*ROW('Sanitation Data'!G201))),'Data Summary'!DB207="Yes"),OFFSET('Sanitation Data'!$G$10,0,10*ROW('Sanitation Data'!G201)),NA())</f>
        <v>#N/A</v>
      </c>
      <c r="AN207" s="518" t="e">
        <f ca="1">+IF(AND(ISNUMBER(OFFSET('Sanitation Data'!$G$11,0,10*ROW('Sanitation Data'!G201))),'Data Summary'!DC207="Yes"),OFFSET('Sanitation Data'!$G$11,0,10*ROW('Sanitation Data'!G201)),NA())</f>
        <v>#N/A</v>
      </c>
      <c r="AO207" s="518" t="e">
        <f ca="1">+IF(AND(ISNUMBER(OFFSET('Sanitation Data'!$G$12,0,10*ROW('Sanitation Data'!G201))),'Data Summary'!DD207="Yes"),OFFSET('Sanitation Data'!$G$12,0,10*ROW('Sanitation Data'!G201)),NA())</f>
        <v>#N/A</v>
      </c>
      <c r="AP207" s="518" t="e">
        <f ca="1">+IF(AND(ISNUMBER(OFFSET('Sanitation Data'!$H$4,0,10*ROW('Sanitation Data'!H201))),'Data Summary'!DE207="Yes"),100-OFFSET('Sanitation Data'!$H$4,0,10*ROW('Sanitation Data'!H201)),NA())</f>
        <v>#N/A</v>
      </c>
      <c r="AQ207" s="518" t="e">
        <f ca="1">+IF(AND(ISNUMBER(OFFSET('Sanitation Data'!$H$6,0,10*ROW('Sanitation Data'!H201))),'Data Summary'!DF207="Yes"),OFFSET('Sanitation Data'!$H$6,0,10*ROW('Sanitation Data'!H201)),NA())</f>
        <v>#N/A</v>
      </c>
      <c r="AR207" s="518" t="e">
        <f ca="1">+IF(AND(ISNUMBER(OFFSET('Sanitation Data'!$H$10,0,10*ROW('Sanitation Data'!H201))),'Data Summary'!DG207="Yes"),OFFSET('Sanitation Data'!$H$10,0,10*ROW('Sanitation Data'!H201)),NA())</f>
        <v>#N/A</v>
      </c>
      <c r="AS207" s="518" t="e">
        <f ca="1">+IF(AND(ISNUMBER(OFFSET('Sanitation Data'!$H$11,0,10*ROW('Sanitation Data'!H201))),'Data Summary'!DH207="Yes"),OFFSET('Sanitation Data'!$H$11,0,10*ROW('Sanitation Data'!H201)),NA())</f>
        <v>#N/A</v>
      </c>
      <c r="AT207" s="518" t="e">
        <f ca="1">+IF(AND(ISNUMBER(OFFSET('Sanitation Data'!$H$12,0,10*ROW('Sanitation Data'!H201))),'Data Summary'!DI207="Yes"),OFFSET('Sanitation Data'!$H$12,0,10*ROW('Sanitation Data'!H201)),NA())</f>
        <v>#N/A</v>
      </c>
      <c r="AU207" s="518" t="e">
        <f ca="1">+IF(AND(ISNUMBER(OFFSET('Sanitation Data'!$I$4,0,10*ROW('Sanitation Data'!I201))),'Data Summary'!DJ207="Yes"),100-OFFSET('Sanitation Data'!$I$4,0,10*ROW('Sanitation Data'!I201)),NA())</f>
        <v>#N/A</v>
      </c>
      <c r="AV207" s="518" t="e">
        <f ca="1">+IF(AND(ISNUMBER(OFFSET('Sanitation Data'!$I$6,0,10*ROW('Sanitation Data'!I201))),'Data Summary'!DK207="Yes"),OFFSET('Sanitation Data'!$I$6,0,10*ROW('Sanitation Data'!I201)),NA())</f>
        <v>#N/A</v>
      </c>
      <c r="AW207" s="518" t="e">
        <f ca="1">+IF(AND(ISNUMBER(OFFSET('Sanitation Data'!$I$10,0,10*ROW('Sanitation Data'!I201))),'Data Summary'!DL207="Yes"),OFFSET('Sanitation Data'!$I$10,0,10*ROW('Sanitation Data'!I201)),NA())</f>
        <v>#N/A</v>
      </c>
      <c r="AX207" s="518" t="e">
        <f ca="1">+IF(AND(ISNUMBER(OFFSET('Sanitation Data'!$I$11,0,10*ROW('Sanitation Data'!I201))),'Data Summary'!DM207="Yes"),OFFSET('Sanitation Data'!$I$11,0,10*ROW('Sanitation Data'!I201)),NA())</f>
        <v>#N/A</v>
      </c>
      <c r="AY207" s="518" t="e">
        <f ca="1">+IF(AND(ISNUMBER(OFFSET('Sanitation Data'!$I$12,0,10*ROW('Sanitation Data'!I201))),'Data Summary'!DN207="Yes"),OFFSET('Sanitation Data'!$I$12,0,10*ROW('Sanitation Data'!I201)),NA())</f>
        <v>#N/A</v>
      </c>
      <c r="AZ207" s="519" t="e">
        <f ca="1">+IF(AND(ISNUMBER(OFFSET('Hygiene Data'!$D$5,0,10*ROW('Hygiene Data'!D201))),'Data Summary'!DO207="Yes"),OFFSET('Hygiene Data'!$D$5,0,10*ROW('Hygiene Data'!D201)),NA())</f>
        <v>#N/A</v>
      </c>
      <c r="BA207" s="519" t="e">
        <f ca="1">+IF(AND(ISNUMBER(OFFSET('Hygiene Data'!$D$7,0,10*ROW('Hygiene Data'!D201))),'Data Summary'!DP207="Yes"),OFFSET('Hygiene Data'!$D$7,0,10*ROW('Hygiene Data'!D201)),NA())</f>
        <v>#N/A</v>
      </c>
      <c r="BB207" s="519" t="e">
        <f ca="1">+IF(AND(ISNUMBER(OFFSET('Hygiene Data'!$D$9,0,10*ROW('Hygiene Data'!D201))),'Data Summary'!DQ207="Yes"),OFFSET('Hygiene Data'!$D$9,0,10*ROW('Hygiene Data'!D201)),NA())</f>
        <v>#N/A</v>
      </c>
      <c r="BC207" s="519" t="e">
        <f ca="1">+IF(AND(ISNUMBER(OFFSET('Hygiene Data'!$E$5,0,10*ROW('Hygiene Data'!E201))),'Data Summary'!DR207="Yes"),OFFSET('Hygiene Data'!$E$5,0,10*ROW('Hygiene Data'!E201)),NA())</f>
        <v>#N/A</v>
      </c>
      <c r="BD207" s="519" t="e">
        <f ca="1">+IF(AND(ISNUMBER(OFFSET('Hygiene Data'!$E$7,0,10*ROW('Hygiene Data'!E201))),'Data Summary'!DS207="Yes"),OFFSET('Hygiene Data'!$E$7,0,10*ROW('Hygiene Data'!E201)),NA())</f>
        <v>#N/A</v>
      </c>
      <c r="BE207" s="519" t="e">
        <f ca="1">+IF(AND(ISNUMBER(OFFSET('Hygiene Data'!$E$9,0,10*ROW('Hygiene Data'!E201))),'Data Summary'!DT207="Yes"),OFFSET('Hygiene Data'!$E$9,0,10*ROW('Hygiene Data'!E201)),NA())</f>
        <v>#N/A</v>
      </c>
      <c r="BF207" s="519" t="e">
        <f ca="1">+IF(AND(ISNUMBER(OFFSET('Hygiene Data'!$F$5,0,10*ROW('Hygiene Data'!F201))),'Data Summary'!DU207="Yes"),OFFSET('Hygiene Data'!$F$5,0,10*ROW('Hygiene Data'!F201)),NA())</f>
        <v>#N/A</v>
      </c>
      <c r="BG207" s="519" t="e">
        <f ca="1">+IF(AND(ISNUMBER(OFFSET('Hygiene Data'!$F$7,0,10*ROW('Hygiene Data'!F201))),'Data Summary'!DV207="Yes"),OFFSET('Hygiene Data'!$F$7,0,10*ROW('Hygiene Data'!F201)),NA())</f>
        <v>#N/A</v>
      </c>
      <c r="BH207" s="519" t="e">
        <f ca="1">+IF(AND(ISNUMBER(OFFSET('Hygiene Data'!$F$9,0,10*ROW('Hygiene Data'!F201))),'Data Summary'!DW207="Yes"),OFFSET('Hygiene Data'!$F$9,0,10*ROW('Hygiene Data'!F201)),NA())</f>
        <v>#N/A</v>
      </c>
      <c r="BI207" s="519" t="e">
        <f ca="1">+IF(AND(ISNUMBER(OFFSET('Hygiene Data'!$G$5,0,10*ROW('Hygiene Data'!G201))),'Data Summary'!DX207="Yes"),OFFSET('Hygiene Data'!$G$5,0,10*ROW('Hygiene Data'!G201)),NA())</f>
        <v>#N/A</v>
      </c>
      <c r="BJ207" s="519" t="e">
        <f ca="1">+IF(AND(ISNUMBER(OFFSET('Hygiene Data'!$G$7,0,10*ROW('Hygiene Data'!G201))),'Data Summary'!DY207="Yes"),OFFSET('Hygiene Data'!$G$7,0,10*ROW('Hygiene Data'!G201)),NA())</f>
        <v>#N/A</v>
      </c>
      <c r="BK207" s="519" t="e">
        <f ca="1">+IF(AND(ISNUMBER(OFFSET('Hygiene Data'!$G$9,0,10*ROW('Hygiene Data'!G201))),'Data Summary'!DZ207="Yes"),OFFSET('Hygiene Data'!$G$9,0,10*ROW('Hygiene Data'!G201)),NA())</f>
        <v>#N/A</v>
      </c>
      <c r="BL207" s="519" t="e">
        <f ca="1">+IF(AND(ISNUMBER(OFFSET('Hygiene Data'!$H$5,0,10*ROW('Hygiene Data'!H201))),'Data Summary'!EA207="Yes"),OFFSET('Hygiene Data'!$H$5,0,10*ROW('Hygiene Data'!H201)),NA())</f>
        <v>#N/A</v>
      </c>
      <c r="BM207" s="519" t="e">
        <f ca="1">+IF(AND(ISNUMBER(OFFSET('Hygiene Data'!$H$7,0,10*ROW('Hygiene Data'!H201))),'Data Summary'!EB207="Yes"),OFFSET('Hygiene Data'!$H$7,0,10*ROW('Hygiene Data'!H201)),NA())</f>
        <v>#N/A</v>
      </c>
      <c r="BN207" s="519" t="e">
        <f ca="1">+IF(AND(ISNUMBER(OFFSET('Hygiene Data'!$H$9,0,10*ROW('Hygiene Data'!H201))),'Data Summary'!EC207="Yes"),OFFSET('Hygiene Data'!$H$9,0,10*ROW('Hygiene Data'!H201)),NA())</f>
        <v>#N/A</v>
      </c>
      <c r="BO207" s="519" t="e">
        <f ca="1">+IF(AND(ISNUMBER(OFFSET('Hygiene Data'!$I$5,0,10*ROW('Hygiene Data'!I201))),'Data Summary'!ED207="Yes"),OFFSET('Hygiene Data'!$I$5,0,10*ROW('Hygiene Data'!I201)),NA())</f>
        <v>#N/A</v>
      </c>
      <c r="BP207" s="519" t="e">
        <f ca="1">+IF(AND(ISNUMBER(OFFSET('Hygiene Data'!$I$7,0,10*ROW('Hygiene Data'!I201))),'Data Summary'!EE207="Yes"),OFFSET('Hygiene Data'!$I$7,0,10*ROW('Hygiene Data'!I201)),NA())</f>
        <v>#N/A</v>
      </c>
      <c r="BQ207" s="519"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AE7C1-2EE2-494D-B686-A6BCF70C24D7}">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79" customWidth="1"/>
    <col min="2" max="2" width="6.5" style="580" customWidth="1"/>
    <col min="3" max="3" width="21.59765625" style="581" customWidth="1"/>
    <col min="4" max="4" width="9.69921875" style="529" customWidth="1"/>
    <col min="5" max="5" width="8" style="584" customWidth="1"/>
    <col min="6" max="6" width="8" style="582" customWidth="1"/>
    <col min="7" max="7" width="8" style="585" customWidth="1"/>
    <col min="8" max="8" width="8" style="582" customWidth="1"/>
    <col min="9" max="9" width="8" style="529" customWidth="1"/>
    <col min="10" max="10" width="8" style="583" customWidth="1"/>
    <col min="11" max="11" width="8" style="586" customWidth="1"/>
    <col min="12" max="12" width="8" style="582" customWidth="1"/>
    <col min="13" max="13" width="8" style="587" customWidth="1"/>
    <col min="14" max="14" width="8" style="583" customWidth="1"/>
    <col min="15" max="19" width="8" style="529" customWidth="1"/>
    <col min="20" max="16384" width="9" style="529"/>
  </cols>
  <sheetData>
    <row r="1" spans="1:19" ht="20.25" customHeight="1" x14ac:dyDescent="0.25">
      <c r="A1" s="520" t="str">
        <f>HLOOKUP(Introduction!$G$4,nametranslations,157,FALSE)</f>
        <v>Estimations JMP OMS/UNICEF
(Mise à jour 2026)</v>
      </c>
      <c r="B1" s="521" t="str">
        <f ca="1">HLOOKUP([1]Introduction!$G$4,nametranslations,38,FALSE)</f>
        <v>Services d'eau, d'assainissement et d'hygiène en milieu scolaire</v>
      </c>
      <c r="C1" s="521" t="str">
        <f ca="1">HLOOKUP([1]Introduction!$G$4,nametranslations,38,FALSE)</f>
        <v>Services d'eau, d'assainissement et d'hygiène en milieu scolaire</v>
      </c>
      <c r="D1" s="521" t="str">
        <f ca="1">HLOOKUP([1]Introduction!$G$4,nametranslations,38,FALSE)</f>
        <v>Services d'eau, d'assainissement et d'hygiène en milieu scolaire</v>
      </c>
      <c r="E1" s="522" t="str">
        <f>HLOOKUP(Introduction!$G$4,nametranslations,68,FALSE)</f>
        <v>Eau de boisson (%)</v>
      </c>
      <c r="F1" s="523"/>
      <c r="G1" s="523"/>
      <c r="H1" s="523"/>
      <c r="I1" s="524"/>
      <c r="J1" s="525" t="str">
        <f>HLOOKUP(Introduction!$G$4,nametranslations,69,FALSE)</f>
        <v>Assainissement (%)</v>
      </c>
      <c r="K1" s="525"/>
      <c r="L1" s="525"/>
      <c r="M1" s="525"/>
      <c r="N1" s="525"/>
      <c r="O1" s="526" t="str">
        <f>HLOOKUP(Introduction!$G$4,nametranslations,70,FALSE)</f>
        <v>Hygiène (%)</v>
      </c>
      <c r="P1" s="527"/>
      <c r="Q1" s="527"/>
      <c r="R1" s="527"/>
      <c r="S1" s="528"/>
    </row>
    <row r="2" spans="1:19" x14ac:dyDescent="0.25">
      <c r="A2" s="521" t="str">
        <f ca="1">HLOOKUP([1]Introduction!$G$4,nametranslations,38,FALSE)</f>
        <v>Services d'eau, d'assainissement et d'hygiène en milieu scolaire</v>
      </c>
      <c r="B2" s="521" t="str">
        <f ca="1">HLOOKUP([1]Introduction!$G$4,nametranslations,38,FALSE)</f>
        <v>Services d'eau, d'assainissement et d'hygiène en milieu scolaire</v>
      </c>
      <c r="C2" s="521" t="str">
        <f ca="1">HLOOKUP([1]Introduction!$G$4,nametranslations,38,FALSE)</f>
        <v>Services d'eau, d'assainissement et d'hygiène en milieu scolaire</v>
      </c>
      <c r="D2" s="521" t="str">
        <f ca="1">HLOOKUP([1]Introduction!$G$4,nametranslations,38,FALSE)</f>
        <v>Services d'eau, d'assainissement et d'hygiène en milieu scolaire</v>
      </c>
      <c r="E2" s="530"/>
      <c r="F2" s="531"/>
      <c r="G2" s="532"/>
      <c r="H2" s="533"/>
      <c r="I2" s="534"/>
      <c r="J2" s="535"/>
      <c r="K2" s="531"/>
      <c r="L2" s="536"/>
      <c r="M2" s="533"/>
      <c r="N2" s="537"/>
      <c r="O2" s="530"/>
      <c r="P2" s="531"/>
      <c r="Q2" s="538"/>
      <c r="R2" s="533"/>
      <c r="S2" s="534"/>
    </row>
    <row r="3" spans="1:19" ht="134.25" customHeight="1" x14ac:dyDescent="0.25">
      <c r="A3" s="539" t="str">
        <f>HLOOKUP(Introduction!$G$4,nametranslations,71,FALSE)</f>
        <v>Pays</v>
      </c>
      <c r="B3" s="540" t="str">
        <f>HLOOKUP(Introduction!$G$4,nametranslations,72,FALSE)</f>
        <v>Année</v>
      </c>
      <c r="C3" s="541" t="str">
        <f>HLOOKUP(Introduction!$G$4,nametranslations,73,FALSE)</f>
        <v>Milieu</v>
      </c>
      <c r="D3" s="542" t="str">
        <f>HLOOKUP(Introduction!$G$4,nametranslations,67,FALSE)</f>
        <v>Population d'âge scolaire
Source : Division de la population des Nations Unies et UNESCO</v>
      </c>
      <c r="E3" s="543" t="str">
        <f>HLOOKUP(Introduction!$G$4,nametranslations,74,FALSE)</f>
        <v>Installation</v>
      </c>
      <c r="F3" s="544" t="str">
        <f>HLOOKUP(Introduction!$G$4,nametranslations,75,FALSE)</f>
        <v>Ameliorée</v>
      </c>
      <c r="G3" s="545" t="str">
        <f>HLOOKUP(Introduction!$G$4,nametranslations,76,FALSE)</f>
        <v>De base (ameliorée et disponible)</v>
      </c>
      <c r="H3" s="546" t="str">
        <f>HLOOKUP(Introduction!$G$4,nametranslations,77,FALSE)</f>
        <v>Limité</v>
      </c>
      <c r="I3" s="547" t="str">
        <f>HLOOKUP(Introduction!$G$4,nametranslations,78,FALSE)</f>
        <v>Pas de service</v>
      </c>
      <c r="J3" s="548" t="str">
        <f>HLOOKUP(Introduction!$G$4,nametranslations,74,FALSE)</f>
        <v>Installation</v>
      </c>
      <c r="K3" s="549" t="str">
        <f>HLOOKUP(Introduction!$G$4,nametranslations,75,FALSE)</f>
        <v>Ameliorée</v>
      </c>
      <c r="L3" s="550" t="str">
        <f>HLOOKUP(Introduction!$G$4,nametranslations,79,FALSE)</f>
        <v>De base 
(améliorée, utilisable et non mixte)</v>
      </c>
      <c r="M3" s="546" t="str">
        <f>HLOOKUP(Introduction!$G$4,nametranslations,77,FALSE)</f>
        <v>Limité</v>
      </c>
      <c r="N3" s="547" t="str">
        <f>HLOOKUP(Introduction!$G$4,nametranslations,78,FALSE)</f>
        <v>Pas de service</v>
      </c>
      <c r="O3" s="543" t="str">
        <f>HLOOKUP(Introduction!$G$4,nametranslations,74,FALSE)</f>
        <v>Installation</v>
      </c>
      <c r="P3" s="544" t="str">
        <f>HLOOKUP(Introduction!$G$4,nametranslations,80,FALSE)</f>
        <v>Installation avec de l'eau</v>
      </c>
      <c r="Q3" s="551" t="str">
        <f>HLOOKUP(Introduction!$G$4,nametranslations,81,FALSE)</f>
        <v>De base
 (installation avec de l'eau et du savon)</v>
      </c>
      <c r="R3" s="546" t="str">
        <f>HLOOKUP(Introduction!$G$4,nametranslations,77,FALSE)</f>
        <v>Limité</v>
      </c>
      <c r="S3" s="547" t="str">
        <f>HLOOKUP(Introduction!$G$4,nametranslations,78,FALSE)</f>
        <v>Pas de service</v>
      </c>
    </row>
    <row r="4" spans="1:19" x14ac:dyDescent="0.25">
      <c r="A4" s="552" t="str">
        <f>+Introduction!$C$7</f>
        <v>Italie</v>
      </c>
      <c r="B4" s="553">
        <f>IF(ISBLANK(Regressions!B14), " ", Regressions!B14)</f>
        <v>2000</v>
      </c>
      <c r="C4" s="554" t="str">
        <f>HLOOKUP(Introduction!$G$4,nametranslations,24,FALSE)</f>
        <v>Total</v>
      </c>
      <c r="D4" s="555">
        <f>IF(ISBLANK(Regressions!D14), " ", Regressions!D14)</f>
        <v>8992102</v>
      </c>
      <c r="E4" s="556">
        <f>IF(ISNUMBER(Regressions!E14),ROUND(Regressions!E14, 1), NA())</f>
        <v>100</v>
      </c>
      <c r="F4" s="557">
        <f>IF(ISNUMBER(Regressions!F14),ROUND(Regressions!F14, 1), NA())</f>
        <v>100</v>
      </c>
      <c r="G4" s="558">
        <f>IF(ISNUMBER(Regressions!G14),ROUND(Regressions!G14, 1), NA())</f>
        <v>100</v>
      </c>
      <c r="H4" s="559">
        <f>IF(ISNUMBER(Regressions!H14),ROUND(Regressions!H14, 1), NA())</f>
        <v>0</v>
      </c>
      <c r="I4" s="560">
        <f>IF(ISNUMBER(Regressions!I14),ROUND(Regressions!I14, 1), NA())</f>
        <v>0</v>
      </c>
      <c r="J4" s="561">
        <f>IF(ISNUMBER(Regressions!K14),ROUND(Regressions!K14, 1), NA())</f>
        <v>100</v>
      </c>
      <c r="K4" s="557">
        <f>IF(ISNUMBER(Regressions!L14),ROUND(Regressions!L14, 1), NA())</f>
        <v>100</v>
      </c>
      <c r="L4" s="562">
        <f>IF(ISNUMBER(Regressions!M14),ROUND(Regressions!M14, 1), NA())</f>
        <v>100</v>
      </c>
      <c r="M4" s="559">
        <f>IF(ISNUMBER(Regressions!N14),ROUND(Regressions!N14, 1), NA())</f>
        <v>0</v>
      </c>
      <c r="N4" s="560">
        <f>IF(ISNUMBER(Regressions!O14),ROUND(Regressions!O14, 1), NA())</f>
        <v>0</v>
      </c>
      <c r="O4" s="561">
        <f>IF(ISNUMBER(Regressions!Q14),ROUND(Regressions!Q14, 1), NA())</f>
        <v>100</v>
      </c>
      <c r="P4" s="557">
        <f>IF(ISNUMBER(Regressions!R14),ROUND(Regressions!R14, 1), NA())</f>
        <v>100</v>
      </c>
      <c r="Q4" s="563">
        <f>IF(ISNUMBER(Regressions!S14),ROUND(Regressions!S14, 1), NA())</f>
        <v>100</v>
      </c>
      <c r="R4" s="559">
        <f>IF(ISNUMBER(Regressions!T14),ROUND(Regressions!T14, 1), NA())</f>
        <v>0</v>
      </c>
      <c r="S4" s="560">
        <f>IF(ISNUMBER(Regressions!U14),ROUND(Regressions!U14, 1), NA())</f>
        <v>0</v>
      </c>
    </row>
    <row r="5" spans="1:19" x14ac:dyDescent="0.25">
      <c r="A5" s="552" t="str">
        <f>+Introduction!$C$7</f>
        <v>Italie</v>
      </c>
      <c r="B5" s="553">
        <f>IF(ISBLANK(Regressions!B15), " ", Regressions!B15)</f>
        <v>2001</v>
      </c>
      <c r="C5" s="552" t="str">
        <f>HLOOKUP(Introduction!$G$4,nametranslations,24,FALSE)</f>
        <v>Total</v>
      </c>
      <c r="D5" s="555">
        <f>IF(ISBLANK(Regressions!D15), " ", Regressions!D15)</f>
        <v>8917547</v>
      </c>
      <c r="E5" s="556">
        <f>IF(ISNUMBER(Regressions!E15),ROUND(Regressions!E15, 1), NA())</f>
        <v>100</v>
      </c>
      <c r="F5" s="557">
        <f>IF(ISNUMBER(Regressions!F15),ROUND(Regressions!F15, 1), NA())</f>
        <v>100</v>
      </c>
      <c r="G5" s="558">
        <f>IF(ISNUMBER(Regressions!G15),ROUND(Regressions!G15, 1), NA())</f>
        <v>100</v>
      </c>
      <c r="H5" s="559">
        <f>IF(ISNUMBER(Regressions!H15),ROUND(Regressions!H15, 1), NA())</f>
        <v>0</v>
      </c>
      <c r="I5" s="560">
        <f>IF(ISNUMBER(Regressions!I15),ROUND(Regressions!I15, 1), NA())</f>
        <v>0</v>
      </c>
      <c r="J5" s="561">
        <f>IF(ISNUMBER(Regressions!K15),ROUND(Regressions!K15, 1), NA())</f>
        <v>100</v>
      </c>
      <c r="K5" s="557">
        <f>IF(ISNUMBER(Regressions!L15),ROUND(Regressions!L15, 1), NA())</f>
        <v>100</v>
      </c>
      <c r="L5" s="562">
        <f>IF(ISNUMBER(Regressions!M15),ROUND(Regressions!M15, 1), NA())</f>
        <v>100</v>
      </c>
      <c r="M5" s="559">
        <f>IF(ISNUMBER(Regressions!N15),ROUND(Regressions!N15, 1), NA())</f>
        <v>0</v>
      </c>
      <c r="N5" s="560">
        <f>IF(ISNUMBER(Regressions!O15),ROUND(Regressions!O15, 1), NA())</f>
        <v>0</v>
      </c>
      <c r="O5" s="561">
        <f>IF(ISNUMBER(Regressions!Q15),ROUND(Regressions!Q15, 1), NA())</f>
        <v>100</v>
      </c>
      <c r="P5" s="557">
        <f>IF(ISNUMBER(Regressions!R15),ROUND(Regressions!R15, 1), NA())</f>
        <v>100</v>
      </c>
      <c r="Q5" s="563">
        <f>IF(ISNUMBER(Regressions!S15),ROUND(Regressions!S15, 1), NA())</f>
        <v>100</v>
      </c>
      <c r="R5" s="559">
        <f>IF(ISNUMBER(Regressions!T15),ROUND(Regressions!T15, 1), NA())</f>
        <v>0</v>
      </c>
      <c r="S5" s="560">
        <f>IF(ISNUMBER(Regressions!U15),ROUND(Regressions!U15, 1), NA())</f>
        <v>0</v>
      </c>
    </row>
    <row r="6" spans="1:19" x14ac:dyDescent="0.25">
      <c r="A6" s="552" t="str">
        <f>+Introduction!$C$7</f>
        <v>Italie</v>
      </c>
      <c r="B6" s="553">
        <f>IF(ISBLANK(Regressions!B16), " ", Regressions!B16)</f>
        <v>2002</v>
      </c>
      <c r="C6" s="552" t="str">
        <f>HLOOKUP(Introduction!$G$4,nametranslations,24,FALSE)</f>
        <v>Total</v>
      </c>
      <c r="D6" s="555">
        <f>IF(ISBLANK(Regressions!D16), " ", Regressions!D16)</f>
        <v>8842012</v>
      </c>
      <c r="E6" s="556">
        <f>IF(ISNUMBER(Regressions!E16),ROUND(Regressions!E16, 1), NA())</f>
        <v>100</v>
      </c>
      <c r="F6" s="557">
        <f>IF(ISNUMBER(Regressions!F16),ROUND(Regressions!F16, 1), NA())</f>
        <v>100</v>
      </c>
      <c r="G6" s="558">
        <f>IF(ISNUMBER(Regressions!G16),ROUND(Regressions!G16, 1), NA())</f>
        <v>100</v>
      </c>
      <c r="H6" s="559">
        <f>IF(ISNUMBER(Regressions!H16),ROUND(Regressions!H16, 1), NA())</f>
        <v>0</v>
      </c>
      <c r="I6" s="560">
        <f>IF(ISNUMBER(Regressions!I16),ROUND(Regressions!I16, 1), NA())</f>
        <v>0</v>
      </c>
      <c r="J6" s="561">
        <f>IF(ISNUMBER(Regressions!K16),ROUND(Regressions!K16, 1), NA())</f>
        <v>100</v>
      </c>
      <c r="K6" s="557">
        <f>IF(ISNUMBER(Regressions!L16),ROUND(Regressions!L16, 1), NA())</f>
        <v>100</v>
      </c>
      <c r="L6" s="562">
        <f>IF(ISNUMBER(Regressions!M16),ROUND(Regressions!M16, 1), NA())</f>
        <v>100</v>
      </c>
      <c r="M6" s="559">
        <f>IF(ISNUMBER(Regressions!N16),ROUND(Regressions!N16, 1), NA())</f>
        <v>0</v>
      </c>
      <c r="N6" s="560">
        <f>IF(ISNUMBER(Regressions!O16),ROUND(Regressions!O16, 1), NA())</f>
        <v>0</v>
      </c>
      <c r="O6" s="561">
        <f>IF(ISNUMBER(Regressions!Q16),ROUND(Regressions!Q16, 1), NA())</f>
        <v>100</v>
      </c>
      <c r="P6" s="557">
        <f>IF(ISNUMBER(Regressions!R16),ROUND(Regressions!R16, 1), NA())</f>
        <v>100</v>
      </c>
      <c r="Q6" s="563">
        <f>IF(ISNUMBER(Regressions!S16),ROUND(Regressions!S16, 1), NA())</f>
        <v>100</v>
      </c>
      <c r="R6" s="559">
        <f>IF(ISNUMBER(Regressions!T16),ROUND(Regressions!T16, 1), NA())</f>
        <v>0</v>
      </c>
      <c r="S6" s="560">
        <f>IF(ISNUMBER(Regressions!U16),ROUND(Regressions!U16, 1), NA())</f>
        <v>0</v>
      </c>
    </row>
    <row r="7" spans="1:19" x14ac:dyDescent="0.25">
      <c r="A7" s="552" t="str">
        <f>+Introduction!$C$7</f>
        <v>Italie</v>
      </c>
      <c r="B7" s="553">
        <f>IF(ISBLANK(Regressions!B17), " ", Regressions!B17)</f>
        <v>2003</v>
      </c>
      <c r="C7" s="552" t="str">
        <f>HLOOKUP(Introduction!$G$4,nametranslations,24,FALSE)</f>
        <v>Total</v>
      </c>
      <c r="D7" s="555">
        <f>IF(ISBLANK(Regressions!D17), " ", Regressions!D17)</f>
        <v>8811486</v>
      </c>
      <c r="E7" s="556">
        <f>IF(ISNUMBER(Regressions!E17),ROUND(Regressions!E17, 1), NA())</f>
        <v>100</v>
      </c>
      <c r="F7" s="557">
        <f>IF(ISNUMBER(Regressions!F17),ROUND(Regressions!F17, 1), NA())</f>
        <v>100</v>
      </c>
      <c r="G7" s="558">
        <f>IF(ISNUMBER(Regressions!G17),ROUND(Regressions!G17, 1), NA())</f>
        <v>100</v>
      </c>
      <c r="H7" s="559">
        <f>IF(ISNUMBER(Regressions!H17),ROUND(Regressions!H17, 1), NA())</f>
        <v>0</v>
      </c>
      <c r="I7" s="560">
        <f>IF(ISNUMBER(Regressions!I17),ROUND(Regressions!I17, 1), NA())</f>
        <v>0</v>
      </c>
      <c r="J7" s="561">
        <f>IF(ISNUMBER(Regressions!K17),ROUND(Regressions!K17, 1), NA())</f>
        <v>100</v>
      </c>
      <c r="K7" s="557">
        <f>IF(ISNUMBER(Regressions!L17),ROUND(Regressions!L17, 1), NA())</f>
        <v>100</v>
      </c>
      <c r="L7" s="562">
        <f>IF(ISNUMBER(Regressions!M17),ROUND(Regressions!M17, 1), NA())</f>
        <v>100</v>
      </c>
      <c r="M7" s="559">
        <f>IF(ISNUMBER(Regressions!N17),ROUND(Regressions!N17, 1), NA())</f>
        <v>0</v>
      </c>
      <c r="N7" s="560">
        <f>IF(ISNUMBER(Regressions!O17),ROUND(Regressions!O17, 1), NA())</f>
        <v>0</v>
      </c>
      <c r="O7" s="561">
        <f>IF(ISNUMBER(Regressions!Q17),ROUND(Regressions!Q17, 1), NA())</f>
        <v>100</v>
      </c>
      <c r="P7" s="557">
        <f>IF(ISNUMBER(Regressions!R17),ROUND(Regressions!R17, 1), NA())</f>
        <v>100</v>
      </c>
      <c r="Q7" s="563">
        <f>IF(ISNUMBER(Regressions!S17),ROUND(Regressions!S17, 1), NA())</f>
        <v>100</v>
      </c>
      <c r="R7" s="559">
        <f>IF(ISNUMBER(Regressions!T17),ROUND(Regressions!T17, 1), NA())</f>
        <v>0</v>
      </c>
      <c r="S7" s="560">
        <f>IF(ISNUMBER(Regressions!U17),ROUND(Regressions!U17, 1), NA())</f>
        <v>0</v>
      </c>
    </row>
    <row r="8" spans="1:19" x14ac:dyDescent="0.25">
      <c r="A8" s="552" t="str">
        <f>+Introduction!$C$7</f>
        <v>Italie</v>
      </c>
      <c r="B8" s="553">
        <f>IF(ISBLANK(Regressions!B18), " ", Regressions!B18)</f>
        <v>2004</v>
      </c>
      <c r="C8" s="552" t="str">
        <f>HLOOKUP(Introduction!$G$4,nametranslations,24,FALSE)</f>
        <v>Total</v>
      </c>
      <c r="D8" s="555">
        <f>IF(ISBLANK(Regressions!D18), " ", Regressions!D18)</f>
        <v>8808391</v>
      </c>
      <c r="E8" s="556">
        <f>IF(ISNUMBER(Regressions!E18),ROUND(Regressions!E18, 1), NA())</f>
        <v>100</v>
      </c>
      <c r="F8" s="557">
        <f>IF(ISNUMBER(Regressions!F18),ROUND(Regressions!F18, 1), NA())</f>
        <v>100</v>
      </c>
      <c r="G8" s="558">
        <f>IF(ISNUMBER(Regressions!G18),ROUND(Regressions!G18, 1), NA())</f>
        <v>100</v>
      </c>
      <c r="H8" s="559">
        <f>IF(ISNUMBER(Regressions!H18),ROUND(Regressions!H18, 1), NA())</f>
        <v>0</v>
      </c>
      <c r="I8" s="560">
        <f>IF(ISNUMBER(Regressions!I18),ROUND(Regressions!I18, 1), NA())</f>
        <v>0</v>
      </c>
      <c r="J8" s="561">
        <f>IF(ISNUMBER(Regressions!K18),ROUND(Regressions!K18, 1), NA())</f>
        <v>100</v>
      </c>
      <c r="K8" s="557">
        <f>IF(ISNUMBER(Regressions!L18),ROUND(Regressions!L18, 1), NA())</f>
        <v>100</v>
      </c>
      <c r="L8" s="562">
        <f>IF(ISNUMBER(Regressions!M18),ROUND(Regressions!M18, 1), NA())</f>
        <v>100</v>
      </c>
      <c r="M8" s="559">
        <f>IF(ISNUMBER(Regressions!N18),ROUND(Regressions!N18, 1), NA())</f>
        <v>0</v>
      </c>
      <c r="N8" s="560">
        <f>IF(ISNUMBER(Regressions!O18),ROUND(Regressions!O18, 1), NA())</f>
        <v>0</v>
      </c>
      <c r="O8" s="561">
        <f>IF(ISNUMBER(Regressions!Q18),ROUND(Regressions!Q18, 1), NA())</f>
        <v>100</v>
      </c>
      <c r="P8" s="557">
        <f>IF(ISNUMBER(Regressions!R18),ROUND(Regressions!R18, 1), NA())</f>
        <v>100</v>
      </c>
      <c r="Q8" s="563">
        <f>IF(ISNUMBER(Regressions!S18),ROUND(Regressions!S18, 1), NA())</f>
        <v>100</v>
      </c>
      <c r="R8" s="559">
        <f>IF(ISNUMBER(Regressions!T18),ROUND(Regressions!T18, 1), NA())</f>
        <v>0</v>
      </c>
      <c r="S8" s="560">
        <f>IF(ISNUMBER(Regressions!U18),ROUND(Regressions!U18, 1), NA())</f>
        <v>0</v>
      </c>
    </row>
    <row r="9" spans="1:19" x14ac:dyDescent="0.25">
      <c r="A9" s="552" t="str">
        <f>+Introduction!$C$7</f>
        <v>Italie</v>
      </c>
      <c r="B9" s="553">
        <f>IF(ISBLANK(Regressions!B19), " ", Regressions!B19)</f>
        <v>2005</v>
      </c>
      <c r="C9" s="552" t="str">
        <f>HLOOKUP(Introduction!$G$4,nametranslations,24,FALSE)</f>
        <v>Total</v>
      </c>
      <c r="D9" s="555">
        <f>IF(ISBLANK(Regressions!D19), " ", Regressions!D19)</f>
        <v>8824357</v>
      </c>
      <c r="E9" s="556">
        <f>IF(ISNUMBER(Regressions!E19),ROUND(Regressions!E19, 1), NA())</f>
        <v>100</v>
      </c>
      <c r="F9" s="557">
        <f>IF(ISNUMBER(Regressions!F19),ROUND(Regressions!F19, 1), NA())</f>
        <v>100</v>
      </c>
      <c r="G9" s="558">
        <f>IF(ISNUMBER(Regressions!G19),ROUND(Regressions!G19, 1), NA())</f>
        <v>100</v>
      </c>
      <c r="H9" s="559">
        <f>IF(ISNUMBER(Regressions!H19),ROUND(Regressions!H19, 1), NA())</f>
        <v>0</v>
      </c>
      <c r="I9" s="560">
        <f>IF(ISNUMBER(Regressions!I19),ROUND(Regressions!I19, 1), NA())</f>
        <v>0</v>
      </c>
      <c r="J9" s="561">
        <f>IF(ISNUMBER(Regressions!K19),ROUND(Regressions!K19, 1), NA())</f>
        <v>100</v>
      </c>
      <c r="K9" s="557">
        <f>IF(ISNUMBER(Regressions!L19),ROUND(Regressions!L19, 1), NA())</f>
        <v>100</v>
      </c>
      <c r="L9" s="562">
        <f>IF(ISNUMBER(Regressions!M19),ROUND(Regressions!M19, 1), NA())</f>
        <v>100</v>
      </c>
      <c r="M9" s="559">
        <f>IF(ISNUMBER(Regressions!N19),ROUND(Regressions!N19, 1), NA())</f>
        <v>0</v>
      </c>
      <c r="N9" s="560">
        <f>IF(ISNUMBER(Regressions!O19),ROUND(Regressions!O19, 1), NA())</f>
        <v>0</v>
      </c>
      <c r="O9" s="561">
        <f>IF(ISNUMBER(Regressions!Q19),ROUND(Regressions!Q19, 1), NA())</f>
        <v>100</v>
      </c>
      <c r="P9" s="557">
        <f>IF(ISNUMBER(Regressions!R19),ROUND(Regressions!R19, 1), NA())</f>
        <v>100</v>
      </c>
      <c r="Q9" s="563">
        <f>IF(ISNUMBER(Regressions!S19),ROUND(Regressions!S19, 1), NA())</f>
        <v>100</v>
      </c>
      <c r="R9" s="559">
        <f>IF(ISNUMBER(Regressions!T19),ROUND(Regressions!T19, 1), NA())</f>
        <v>0</v>
      </c>
      <c r="S9" s="560">
        <f>IF(ISNUMBER(Regressions!U19),ROUND(Regressions!U19, 1), NA())</f>
        <v>0</v>
      </c>
    </row>
    <row r="10" spans="1:19" x14ac:dyDescent="0.25">
      <c r="A10" s="552" t="str">
        <f>+Introduction!$C$7</f>
        <v>Italie</v>
      </c>
      <c r="B10" s="553">
        <f>IF(ISBLANK(Regressions!B20), " ", Regressions!B20)</f>
        <v>2006</v>
      </c>
      <c r="C10" s="552" t="str">
        <f>HLOOKUP(Introduction!$G$4,nametranslations,24,FALSE)</f>
        <v>Total</v>
      </c>
      <c r="D10" s="555">
        <f>IF(ISBLANK(Regressions!D20), " ", Regressions!D20)</f>
        <v>8872651</v>
      </c>
      <c r="E10" s="556">
        <f>IF(ISNUMBER(Regressions!E20),ROUND(Regressions!E20, 1), NA())</f>
        <v>100</v>
      </c>
      <c r="F10" s="557">
        <f>IF(ISNUMBER(Regressions!F20),ROUND(Regressions!F20, 1), NA())</f>
        <v>100</v>
      </c>
      <c r="G10" s="558">
        <f>IF(ISNUMBER(Regressions!G20),ROUND(Regressions!G20, 1), NA())</f>
        <v>100</v>
      </c>
      <c r="H10" s="559">
        <f>IF(ISNUMBER(Regressions!H20),ROUND(Regressions!H20, 1), NA())</f>
        <v>0</v>
      </c>
      <c r="I10" s="560">
        <f>IF(ISNUMBER(Regressions!I20),ROUND(Regressions!I20, 1), NA())</f>
        <v>0</v>
      </c>
      <c r="J10" s="561">
        <f>IF(ISNUMBER(Regressions!K20),ROUND(Regressions!K20, 1), NA())</f>
        <v>100</v>
      </c>
      <c r="K10" s="557">
        <f>IF(ISNUMBER(Regressions!L20),ROUND(Regressions!L20, 1), NA())</f>
        <v>100</v>
      </c>
      <c r="L10" s="562">
        <f>IF(ISNUMBER(Regressions!M20),ROUND(Regressions!M20, 1), NA())</f>
        <v>100</v>
      </c>
      <c r="M10" s="559">
        <f>IF(ISNUMBER(Regressions!N20),ROUND(Regressions!N20, 1), NA())</f>
        <v>0</v>
      </c>
      <c r="N10" s="560">
        <f>IF(ISNUMBER(Regressions!O20),ROUND(Regressions!O20, 1), NA())</f>
        <v>0</v>
      </c>
      <c r="O10" s="561">
        <f>IF(ISNUMBER(Regressions!Q20),ROUND(Regressions!Q20, 1), NA())</f>
        <v>100</v>
      </c>
      <c r="P10" s="557">
        <f>IF(ISNUMBER(Regressions!R20),ROUND(Regressions!R20, 1), NA())</f>
        <v>100</v>
      </c>
      <c r="Q10" s="563">
        <f>IF(ISNUMBER(Regressions!S20),ROUND(Regressions!S20, 1), NA())</f>
        <v>100</v>
      </c>
      <c r="R10" s="559">
        <f>IF(ISNUMBER(Regressions!T20),ROUND(Regressions!T20, 1), NA())</f>
        <v>0</v>
      </c>
      <c r="S10" s="560">
        <f>IF(ISNUMBER(Regressions!U20),ROUND(Regressions!U20, 1), NA())</f>
        <v>0</v>
      </c>
    </row>
    <row r="11" spans="1:19" x14ac:dyDescent="0.25">
      <c r="A11" s="552" t="str">
        <f>+Introduction!$C$7</f>
        <v>Italie</v>
      </c>
      <c r="B11" s="553">
        <f>IF(ISBLANK(Regressions!B21), " ", Regressions!B21)</f>
        <v>2007</v>
      </c>
      <c r="C11" s="552" t="str">
        <f>HLOOKUP(Introduction!$G$4,nametranslations,24,FALSE)</f>
        <v>Total</v>
      </c>
      <c r="D11" s="555">
        <f>IF(ISBLANK(Regressions!D21), " ", Regressions!D21)</f>
        <v>8919153</v>
      </c>
      <c r="E11" s="556">
        <f>IF(ISNUMBER(Regressions!E21),ROUND(Regressions!E21, 1), NA())</f>
        <v>100</v>
      </c>
      <c r="F11" s="557">
        <f>IF(ISNUMBER(Regressions!F21),ROUND(Regressions!F21, 1), NA())</f>
        <v>100</v>
      </c>
      <c r="G11" s="558">
        <f>IF(ISNUMBER(Regressions!G21),ROUND(Regressions!G21, 1), NA())</f>
        <v>100</v>
      </c>
      <c r="H11" s="559">
        <f>IF(ISNUMBER(Regressions!H21),ROUND(Regressions!H21, 1), NA())</f>
        <v>0</v>
      </c>
      <c r="I11" s="560">
        <f>IF(ISNUMBER(Regressions!I21),ROUND(Regressions!I21, 1), NA())</f>
        <v>0</v>
      </c>
      <c r="J11" s="561">
        <f>IF(ISNUMBER(Regressions!K21),ROUND(Regressions!K21, 1), NA())</f>
        <v>100</v>
      </c>
      <c r="K11" s="557">
        <f>IF(ISNUMBER(Regressions!L21),ROUND(Regressions!L21, 1), NA())</f>
        <v>100</v>
      </c>
      <c r="L11" s="562">
        <f>IF(ISNUMBER(Regressions!M21),ROUND(Regressions!M21, 1), NA())</f>
        <v>100</v>
      </c>
      <c r="M11" s="559">
        <f>IF(ISNUMBER(Regressions!N21),ROUND(Regressions!N21, 1), NA())</f>
        <v>0</v>
      </c>
      <c r="N11" s="560">
        <f>IF(ISNUMBER(Regressions!O21),ROUND(Regressions!O21, 1), NA())</f>
        <v>0</v>
      </c>
      <c r="O11" s="561">
        <f>IF(ISNUMBER(Regressions!Q21),ROUND(Regressions!Q21, 1), NA())</f>
        <v>100</v>
      </c>
      <c r="P11" s="557">
        <f>IF(ISNUMBER(Regressions!R21),ROUND(Regressions!R21, 1), NA())</f>
        <v>100</v>
      </c>
      <c r="Q11" s="563">
        <f>IF(ISNUMBER(Regressions!S21),ROUND(Regressions!S21, 1), NA())</f>
        <v>100</v>
      </c>
      <c r="R11" s="559">
        <f>IF(ISNUMBER(Regressions!T21),ROUND(Regressions!T21, 1), NA())</f>
        <v>0</v>
      </c>
      <c r="S11" s="560">
        <f>IF(ISNUMBER(Regressions!U21),ROUND(Regressions!U21, 1), NA())</f>
        <v>0</v>
      </c>
    </row>
    <row r="12" spans="1:19" x14ac:dyDescent="0.25">
      <c r="A12" s="552" t="str">
        <f>+Introduction!$C$7</f>
        <v>Italie</v>
      </c>
      <c r="B12" s="553">
        <f>IF(ISBLANK(Regressions!B22), " ", Regressions!B22)</f>
        <v>2008</v>
      </c>
      <c r="C12" s="552" t="str">
        <f>HLOOKUP(Introduction!$G$4,nametranslations,24,FALSE)</f>
        <v>Total</v>
      </c>
      <c r="D12" s="555">
        <f>IF(ISBLANK(Regressions!D22), " ", Regressions!D22)</f>
        <v>8978658</v>
      </c>
      <c r="E12" s="556">
        <f>IF(ISNUMBER(Regressions!E22),ROUND(Regressions!E22, 1), NA())</f>
        <v>100</v>
      </c>
      <c r="F12" s="557">
        <f>IF(ISNUMBER(Regressions!F22),ROUND(Regressions!F22, 1), NA())</f>
        <v>100</v>
      </c>
      <c r="G12" s="558">
        <f>IF(ISNUMBER(Regressions!G22),ROUND(Regressions!G22, 1), NA())</f>
        <v>100</v>
      </c>
      <c r="H12" s="559">
        <f>IF(ISNUMBER(Regressions!H22),ROUND(Regressions!H22, 1), NA())</f>
        <v>0</v>
      </c>
      <c r="I12" s="560">
        <f>IF(ISNUMBER(Regressions!I22),ROUND(Regressions!I22, 1), NA())</f>
        <v>0</v>
      </c>
      <c r="J12" s="561">
        <f>IF(ISNUMBER(Regressions!K22),ROUND(Regressions!K22, 1), NA())</f>
        <v>100</v>
      </c>
      <c r="K12" s="557">
        <f>IF(ISNUMBER(Regressions!L22),ROUND(Regressions!L22, 1), NA())</f>
        <v>100</v>
      </c>
      <c r="L12" s="562">
        <f>IF(ISNUMBER(Regressions!M22),ROUND(Regressions!M22, 1), NA())</f>
        <v>100</v>
      </c>
      <c r="M12" s="559">
        <f>IF(ISNUMBER(Regressions!N22),ROUND(Regressions!N22, 1), NA())</f>
        <v>0</v>
      </c>
      <c r="N12" s="560">
        <f>IF(ISNUMBER(Regressions!O22),ROUND(Regressions!O22, 1), NA())</f>
        <v>0</v>
      </c>
      <c r="O12" s="561">
        <f>IF(ISNUMBER(Regressions!Q22),ROUND(Regressions!Q22, 1), NA())</f>
        <v>100</v>
      </c>
      <c r="P12" s="557">
        <f>IF(ISNUMBER(Regressions!R22),ROUND(Regressions!R22, 1), NA())</f>
        <v>100</v>
      </c>
      <c r="Q12" s="563">
        <f>IF(ISNUMBER(Regressions!S22),ROUND(Regressions!S22, 1), NA())</f>
        <v>100</v>
      </c>
      <c r="R12" s="559">
        <f>IF(ISNUMBER(Regressions!T22),ROUND(Regressions!T22, 1), NA())</f>
        <v>0</v>
      </c>
      <c r="S12" s="560">
        <f>IF(ISNUMBER(Regressions!U22),ROUND(Regressions!U22, 1), NA())</f>
        <v>0</v>
      </c>
    </row>
    <row r="13" spans="1:19" x14ac:dyDescent="0.25">
      <c r="A13" s="552" t="str">
        <f>+Introduction!$C$7</f>
        <v>Italie</v>
      </c>
      <c r="B13" s="553">
        <f>IF(ISBLANK(Regressions!B23), " ", Regressions!B23)</f>
        <v>2009</v>
      </c>
      <c r="C13" s="552" t="str">
        <f>HLOOKUP(Introduction!$G$4,nametranslations,24,FALSE)</f>
        <v>Total</v>
      </c>
      <c r="D13" s="555">
        <f>IF(ISBLANK(Regressions!D23), " ", Regressions!D23)</f>
        <v>9028184</v>
      </c>
      <c r="E13" s="556">
        <f>IF(ISNUMBER(Regressions!E23),ROUND(Regressions!E23, 1), NA())</f>
        <v>100</v>
      </c>
      <c r="F13" s="557">
        <f>IF(ISNUMBER(Regressions!F23),ROUND(Regressions!F23, 1), NA())</f>
        <v>100</v>
      </c>
      <c r="G13" s="558">
        <f>IF(ISNUMBER(Regressions!G23),ROUND(Regressions!G23, 1), NA())</f>
        <v>100</v>
      </c>
      <c r="H13" s="559">
        <f>IF(ISNUMBER(Regressions!H23),ROUND(Regressions!H23, 1), NA())</f>
        <v>0</v>
      </c>
      <c r="I13" s="560">
        <f>IF(ISNUMBER(Regressions!I23),ROUND(Regressions!I23, 1), NA())</f>
        <v>0</v>
      </c>
      <c r="J13" s="561">
        <f>IF(ISNUMBER(Regressions!K23),ROUND(Regressions!K23, 1), NA())</f>
        <v>100</v>
      </c>
      <c r="K13" s="557">
        <f>IF(ISNUMBER(Regressions!L23),ROUND(Regressions!L23, 1), NA())</f>
        <v>100</v>
      </c>
      <c r="L13" s="562">
        <f>IF(ISNUMBER(Regressions!M23),ROUND(Regressions!M23, 1), NA())</f>
        <v>100</v>
      </c>
      <c r="M13" s="559">
        <f>IF(ISNUMBER(Regressions!N23),ROUND(Regressions!N23, 1), NA())</f>
        <v>0</v>
      </c>
      <c r="N13" s="560">
        <f>IF(ISNUMBER(Regressions!O23),ROUND(Regressions!O23, 1), NA())</f>
        <v>0</v>
      </c>
      <c r="O13" s="561">
        <f>IF(ISNUMBER(Regressions!Q23),ROUND(Regressions!Q23, 1), NA())</f>
        <v>100</v>
      </c>
      <c r="P13" s="557">
        <f>IF(ISNUMBER(Regressions!R23),ROUND(Regressions!R23, 1), NA())</f>
        <v>100</v>
      </c>
      <c r="Q13" s="563">
        <f>IF(ISNUMBER(Regressions!S23),ROUND(Regressions!S23, 1), NA())</f>
        <v>100</v>
      </c>
      <c r="R13" s="559">
        <f>IF(ISNUMBER(Regressions!T23),ROUND(Regressions!T23, 1), NA())</f>
        <v>0</v>
      </c>
      <c r="S13" s="560">
        <f>IF(ISNUMBER(Regressions!U23),ROUND(Regressions!U23, 1), NA())</f>
        <v>0</v>
      </c>
    </row>
    <row r="14" spans="1:19" x14ac:dyDescent="0.25">
      <c r="A14" s="552" t="str">
        <f>+Introduction!$C$7</f>
        <v>Italie</v>
      </c>
      <c r="B14" s="553">
        <f>IF(ISBLANK(Regressions!B24), " ", Regressions!B24)</f>
        <v>2010</v>
      </c>
      <c r="C14" s="552" t="str">
        <f>HLOOKUP(Introduction!$G$4,nametranslations,24,FALSE)</f>
        <v>Total</v>
      </c>
      <c r="D14" s="555">
        <f>IF(ISBLANK(Regressions!D24), " ", Regressions!D24)</f>
        <v>9053972</v>
      </c>
      <c r="E14" s="556">
        <f>IF(ISNUMBER(Regressions!E24),ROUND(Regressions!E24, 1), NA())</f>
        <v>100</v>
      </c>
      <c r="F14" s="557">
        <f>IF(ISNUMBER(Regressions!F24),ROUND(Regressions!F24, 1), NA())</f>
        <v>100</v>
      </c>
      <c r="G14" s="558">
        <f>IF(ISNUMBER(Regressions!G24),ROUND(Regressions!G24, 1), NA())</f>
        <v>100</v>
      </c>
      <c r="H14" s="559">
        <f>IF(ISNUMBER(Regressions!H24),ROUND(Regressions!H24, 1), NA())</f>
        <v>0</v>
      </c>
      <c r="I14" s="560">
        <f>IF(ISNUMBER(Regressions!I24),ROUND(Regressions!I24, 1), NA())</f>
        <v>0</v>
      </c>
      <c r="J14" s="561">
        <f>IF(ISNUMBER(Regressions!K24),ROUND(Regressions!K24, 1), NA())</f>
        <v>100</v>
      </c>
      <c r="K14" s="557">
        <f>IF(ISNUMBER(Regressions!L24),ROUND(Regressions!L24, 1), NA())</f>
        <v>100</v>
      </c>
      <c r="L14" s="562">
        <f>IF(ISNUMBER(Regressions!M24),ROUND(Regressions!M24, 1), NA())</f>
        <v>100</v>
      </c>
      <c r="M14" s="559">
        <f>IF(ISNUMBER(Regressions!N24),ROUND(Regressions!N24, 1), NA())</f>
        <v>0</v>
      </c>
      <c r="N14" s="560">
        <f>IF(ISNUMBER(Regressions!O24),ROUND(Regressions!O24, 1), NA())</f>
        <v>0</v>
      </c>
      <c r="O14" s="561">
        <f>IF(ISNUMBER(Regressions!Q24),ROUND(Regressions!Q24, 1), NA())</f>
        <v>100</v>
      </c>
      <c r="P14" s="557">
        <f>IF(ISNUMBER(Regressions!R24),ROUND(Regressions!R24, 1), NA())</f>
        <v>100</v>
      </c>
      <c r="Q14" s="563">
        <f>IF(ISNUMBER(Regressions!S24),ROUND(Regressions!S24, 1), NA())</f>
        <v>100</v>
      </c>
      <c r="R14" s="559">
        <f>IF(ISNUMBER(Regressions!T24),ROUND(Regressions!T24, 1), NA())</f>
        <v>0</v>
      </c>
      <c r="S14" s="560">
        <f>IF(ISNUMBER(Regressions!U24),ROUND(Regressions!U24, 1), NA())</f>
        <v>0</v>
      </c>
    </row>
    <row r="15" spans="1:19" x14ac:dyDescent="0.25">
      <c r="A15" s="552" t="str">
        <f>+Introduction!$C$7</f>
        <v>Italie</v>
      </c>
      <c r="B15" s="553">
        <f>IF(ISBLANK(Regressions!B25), " ", Regressions!B25)</f>
        <v>2011</v>
      </c>
      <c r="C15" s="552" t="str">
        <f>HLOOKUP(Introduction!$G$4,nametranslations,24,FALSE)</f>
        <v>Total</v>
      </c>
      <c r="D15" s="555">
        <f>IF(ISBLANK(Regressions!D25), " ", Regressions!D25)</f>
        <v>9069420</v>
      </c>
      <c r="E15" s="556">
        <f>IF(ISNUMBER(Regressions!E25),ROUND(Regressions!E25, 1), NA())</f>
        <v>100</v>
      </c>
      <c r="F15" s="557">
        <f>IF(ISNUMBER(Regressions!F25),ROUND(Regressions!F25, 1), NA())</f>
        <v>100</v>
      </c>
      <c r="G15" s="558">
        <f>IF(ISNUMBER(Regressions!G25),ROUND(Regressions!G25, 1), NA())</f>
        <v>100</v>
      </c>
      <c r="H15" s="559">
        <f>IF(ISNUMBER(Regressions!H25),ROUND(Regressions!H25, 1), NA())</f>
        <v>0</v>
      </c>
      <c r="I15" s="560">
        <f>IF(ISNUMBER(Regressions!I25),ROUND(Regressions!I25, 1), NA())</f>
        <v>0</v>
      </c>
      <c r="J15" s="561">
        <f>IF(ISNUMBER(Regressions!K25),ROUND(Regressions!K25, 1), NA())</f>
        <v>100</v>
      </c>
      <c r="K15" s="557">
        <f>IF(ISNUMBER(Regressions!L25),ROUND(Regressions!L25, 1), NA())</f>
        <v>100</v>
      </c>
      <c r="L15" s="562">
        <f>IF(ISNUMBER(Regressions!M25),ROUND(Regressions!M25, 1), NA())</f>
        <v>100</v>
      </c>
      <c r="M15" s="559">
        <f>IF(ISNUMBER(Regressions!N25),ROUND(Regressions!N25, 1), NA())</f>
        <v>0</v>
      </c>
      <c r="N15" s="560">
        <f>IF(ISNUMBER(Regressions!O25),ROUND(Regressions!O25, 1), NA())</f>
        <v>0</v>
      </c>
      <c r="O15" s="561">
        <f>IF(ISNUMBER(Regressions!Q25),ROUND(Regressions!Q25, 1), NA())</f>
        <v>100</v>
      </c>
      <c r="P15" s="557">
        <f>IF(ISNUMBER(Regressions!R25),ROUND(Regressions!R25, 1), NA())</f>
        <v>100</v>
      </c>
      <c r="Q15" s="563">
        <f>IF(ISNUMBER(Regressions!S25),ROUND(Regressions!S25, 1), NA())</f>
        <v>100</v>
      </c>
      <c r="R15" s="559">
        <f>IF(ISNUMBER(Regressions!T25),ROUND(Regressions!T25, 1), NA())</f>
        <v>0</v>
      </c>
      <c r="S15" s="560">
        <f>IF(ISNUMBER(Regressions!U25),ROUND(Regressions!U25, 1), NA())</f>
        <v>0</v>
      </c>
    </row>
    <row r="16" spans="1:19" x14ac:dyDescent="0.25">
      <c r="A16" s="552" t="str">
        <f>+Introduction!$C$7</f>
        <v>Italie</v>
      </c>
      <c r="B16" s="553">
        <f>IF(ISBLANK(Regressions!B26), " ", Regressions!B26)</f>
        <v>2012</v>
      </c>
      <c r="C16" s="552" t="str">
        <f>HLOOKUP(Introduction!$G$4,nametranslations,24,FALSE)</f>
        <v>Total</v>
      </c>
      <c r="D16" s="555">
        <f>IF(ISBLANK(Regressions!D26), " ", Regressions!D26)</f>
        <v>9070358</v>
      </c>
      <c r="E16" s="556">
        <f>IF(ISNUMBER(Regressions!E26),ROUND(Regressions!E26, 1), NA())</f>
        <v>100</v>
      </c>
      <c r="F16" s="557">
        <f>IF(ISNUMBER(Regressions!F26),ROUND(Regressions!F26, 1), NA())</f>
        <v>100</v>
      </c>
      <c r="G16" s="558">
        <f>IF(ISNUMBER(Regressions!G26),ROUND(Regressions!G26, 1), NA())</f>
        <v>100</v>
      </c>
      <c r="H16" s="559">
        <f>IF(ISNUMBER(Regressions!H26),ROUND(Regressions!H26, 1), NA())</f>
        <v>0</v>
      </c>
      <c r="I16" s="560">
        <f>IF(ISNUMBER(Regressions!I26),ROUND(Regressions!I26, 1), NA())</f>
        <v>0</v>
      </c>
      <c r="J16" s="561">
        <f>IF(ISNUMBER(Regressions!K26),ROUND(Regressions!K26, 1), NA())</f>
        <v>100</v>
      </c>
      <c r="K16" s="557">
        <f>IF(ISNUMBER(Regressions!L26),ROUND(Regressions!L26, 1), NA())</f>
        <v>100</v>
      </c>
      <c r="L16" s="562">
        <f>IF(ISNUMBER(Regressions!M26),ROUND(Regressions!M26, 1), NA())</f>
        <v>100</v>
      </c>
      <c r="M16" s="559">
        <f>IF(ISNUMBER(Regressions!N26),ROUND(Regressions!N26, 1), NA())</f>
        <v>0</v>
      </c>
      <c r="N16" s="560">
        <f>IF(ISNUMBER(Regressions!O26),ROUND(Regressions!O26, 1), NA())</f>
        <v>0</v>
      </c>
      <c r="O16" s="561">
        <f>IF(ISNUMBER(Regressions!Q26),ROUND(Regressions!Q26, 1), NA())</f>
        <v>100</v>
      </c>
      <c r="P16" s="557">
        <f>IF(ISNUMBER(Regressions!R26),ROUND(Regressions!R26, 1), NA())</f>
        <v>100</v>
      </c>
      <c r="Q16" s="563">
        <f>IF(ISNUMBER(Regressions!S26),ROUND(Regressions!S26, 1), NA())</f>
        <v>100</v>
      </c>
      <c r="R16" s="559">
        <f>IF(ISNUMBER(Regressions!T26),ROUND(Regressions!T26, 1), NA())</f>
        <v>0</v>
      </c>
      <c r="S16" s="560">
        <f>IF(ISNUMBER(Regressions!U26),ROUND(Regressions!U26, 1), NA())</f>
        <v>0</v>
      </c>
    </row>
    <row r="17" spans="1:19" x14ac:dyDescent="0.25">
      <c r="A17" s="552" t="str">
        <f>+Introduction!$C$7</f>
        <v>Italie</v>
      </c>
      <c r="B17" s="553">
        <f>IF(ISBLANK(Regressions!B27), " ", Regressions!B27)</f>
        <v>2013</v>
      </c>
      <c r="C17" s="552" t="str">
        <f>HLOOKUP(Introduction!$G$4,nametranslations,24,FALSE)</f>
        <v>Total</v>
      </c>
      <c r="D17" s="555">
        <f>IF(ISBLANK(Regressions!D27), " ", Regressions!D27)</f>
        <v>9081631</v>
      </c>
      <c r="E17" s="556">
        <f>IF(ISNUMBER(Regressions!E27),ROUND(Regressions!E27, 1), NA())</f>
        <v>100</v>
      </c>
      <c r="F17" s="557">
        <f>IF(ISNUMBER(Regressions!F27),ROUND(Regressions!F27, 1), NA())</f>
        <v>100</v>
      </c>
      <c r="G17" s="558">
        <f>IF(ISNUMBER(Regressions!G27),ROUND(Regressions!G27, 1), NA())</f>
        <v>100</v>
      </c>
      <c r="H17" s="559">
        <f>IF(ISNUMBER(Regressions!H27),ROUND(Regressions!H27, 1), NA())</f>
        <v>0</v>
      </c>
      <c r="I17" s="560">
        <f>IF(ISNUMBER(Regressions!I27),ROUND(Regressions!I27, 1), NA())</f>
        <v>0</v>
      </c>
      <c r="J17" s="561">
        <f>IF(ISNUMBER(Regressions!K27),ROUND(Regressions!K27, 1), NA())</f>
        <v>100</v>
      </c>
      <c r="K17" s="557">
        <f>IF(ISNUMBER(Regressions!L27),ROUND(Regressions!L27, 1), NA())</f>
        <v>100</v>
      </c>
      <c r="L17" s="562">
        <f>IF(ISNUMBER(Regressions!M27),ROUND(Regressions!M27, 1), NA())</f>
        <v>100</v>
      </c>
      <c r="M17" s="559">
        <f>IF(ISNUMBER(Regressions!N27),ROUND(Regressions!N27, 1), NA())</f>
        <v>0</v>
      </c>
      <c r="N17" s="560">
        <f>IF(ISNUMBER(Regressions!O27),ROUND(Regressions!O27, 1), NA())</f>
        <v>0</v>
      </c>
      <c r="O17" s="561">
        <f>IF(ISNUMBER(Regressions!Q27),ROUND(Regressions!Q27, 1), NA())</f>
        <v>100</v>
      </c>
      <c r="P17" s="557">
        <f>IF(ISNUMBER(Regressions!R27),ROUND(Regressions!R27, 1), NA())</f>
        <v>100</v>
      </c>
      <c r="Q17" s="563">
        <f>IF(ISNUMBER(Regressions!S27),ROUND(Regressions!S27, 1), NA())</f>
        <v>100</v>
      </c>
      <c r="R17" s="559">
        <f>IF(ISNUMBER(Regressions!T27),ROUND(Regressions!T27, 1), NA())</f>
        <v>0</v>
      </c>
      <c r="S17" s="560">
        <f>IF(ISNUMBER(Regressions!U27),ROUND(Regressions!U27, 1), NA())</f>
        <v>0</v>
      </c>
    </row>
    <row r="18" spans="1:19" x14ac:dyDescent="0.25">
      <c r="A18" s="552" t="str">
        <f>+Introduction!$C$7</f>
        <v>Italie</v>
      </c>
      <c r="B18" s="553">
        <f>IF(ISBLANK(Regressions!B28), " ", Regressions!B28)</f>
        <v>2014</v>
      </c>
      <c r="C18" s="552" t="str">
        <f>HLOOKUP(Introduction!$G$4,nametranslations,24,FALSE)</f>
        <v>Total</v>
      </c>
      <c r="D18" s="555">
        <f>IF(ISBLANK(Regressions!D28), " ", Regressions!D28)</f>
        <v>9079974</v>
      </c>
      <c r="E18" s="556">
        <f>IF(ISNUMBER(Regressions!E28),ROUND(Regressions!E28, 1), NA())</f>
        <v>100</v>
      </c>
      <c r="F18" s="557">
        <f>IF(ISNUMBER(Regressions!F28),ROUND(Regressions!F28, 1), NA())</f>
        <v>100</v>
      </c>
      <c r="G18" s="558">
        <f>IF(ISNUMBER(Regressions!G28),ROUND(Regressions!G28, 1), NA())</f>
        <v>100</v>
      </c>
      <c r="H18" s="559">
        <f>IF(ISNUMBER(Regressions!H28),ROUND(Regressions!H28, 1), NA())</f>
        <v>0</v>
      </c>
      <c r="I18" s="560">
        <f>IF(ISNUMBER(Regressions!I28),ROUND(Regressions!I28, 1), NA())</f>
        <v>0</v>
      </c>
      <c r="J18" s="561">
        <f>IF(ISNUMBER(Regressions!K28),ROUND(Regressions!K28, 1), NA())</f>
        <v>100</v>
      </c>
      <c r="K18" s="557">
        <f>IF(ISNUMBER(Regressions!L28),ROUND(Regressions!L28, 1), NA())</f>
        <v>100</v>
      </c>
      <c r="L18" s="562">
        <f>IF(ISNUMBER(Regressions!M28),ROUND(Regressions!M28, 1), NA())</f>
        <v>100</v>
      </c>
      <c r="M18" s="559">
        <f>IF(ISNUMBER(Regressions!N28),ROUND(Regressions!N28, 1), NA())</f>
        <v>0</v>
      </c>
      <c r="N18" s="560">
        <f>IF(ISNUMBER(Regressions!O28),ROUND(Regressions!O28, 1), NA())</f>
        <v>0</v>
      </c>
      <c r="O18" s="561">
        <f>IF(ISNUMBER(Regressions!Q28),ROUND(Regressions!Q28, 1), NA())</f>
        <v>100</v>
      </c>
      <c r="P18" s="557">
        <f>IF(ISNUMBER(Regressions!R28),ROUND(Regressions!R28, 1), NA())</f>
        <v>100</v>
      </c>
      <c r="Q18" s="563">
        <f>IF(ISNUMBER(Regressions!S28),ROUND(Regressions!S28, 1), NA())</f>
        <v>100</v>
      </c>
      <c r="R18" s="559">
        <f>IF(ISNUMBER(Regressions!T28),ROUND(Regressions!T28, 1), NA())</f>
        <v>0</v>
      </c>
      <c r="S18" s="560">
        <f>IF(ISNUMBER(Regressions!U28),ROUND(Regressions!U28, 1), NA())</f>
        <v>0</v>
      </c>
    </row>
    <row r="19" spans="1:19" x14ac:dyDescent="0.25">
      <c r="A19" s="552" t="str">
        <f>+Introduction!$C$7</f>
        <v>Italie</v>
      </c>
      <c r="B19" s="553">
        <f>IF(ISBLANK(Regressions!B29), " ", Regressions!B29)</f>
        <v>2015</v>
      </c>
      <c r="C19" s="552" t="str">
        <f>HLOOKUP(Introduction!$G$4,nametranslations,24,FALSE)</f>
        <v>Total</v>
      </c>
      <c r="D19" s="555">
        <f>IF(ISBLANK(Regressions!D29), " ", Regressions!D29)</f>
        <v>9056263</v>
      </c>
      <c r="E19" s="556">
        <f>IF(ISNUMBER(Regressions!E29),ROUND(Regressions!E29, 1), NA())</f>
        <v>100</v>
      </c>
      <c r="F19" s="557">
        <f>IF(ISNUMBER(Regressions!F29),ROUND(Regressions!F29, 1), NA())</f>
        <v>100</v>
      </c>
      <c r="G19" s="558">
        <f>IF(ISNUMBER(Regressions!G29),ROUND(Regressions!G29, 1), NA())</f>
        <v>100</v>
      </c>
      <c r="H19" s="559">
        <f>IF(ISNUMBER(Regressions!H29),ROUND(Regressions!H29, 1), NA())</f>
        <v>0</v>
      </c>
      <c r="I19" s="560">
        <f>IF(ISNUMBER(Regressions!I29),ROUND(Regressions!I29, 1), NA())</f>
        <v>0</v>
      </c>
      <c r="J19" s="561">
        <f>IF(ISNUMBER(Regressions!K29),ROUND(Regressions!K29, 1), NA())</f>
        <v>100</v>
      </c>
      <c r="K19" s="557">
        <f>IF(ISNUMBER(Regressions!L29),ROUND(Regressions!L29, 1), NA())</f>
        <v>100</v>
      </c>
      <c r="L19" s="562">
        <f>IF(ISNUMBER(Regressions!M29),ROUND(Regressions!M29, 1), NA())</f>
        <v>100</v>
      </c>
      <c r="M19" s="559">
        <f>IF(ISNUMBER(Regressions!N29),ROUND(Regressions!N29, 1), NA())</f>
        <v>0</v>
      </c>
      <c r="N19" s="560">
        <f>IF(ISNUMBER(Regressions!O29),ROUND(Regressions!O29, 1), NA())</f>
        <v>0</v>
      </c>
      <c r="O19" s="561">
        <f>IF(ISNUMBER(Regressions!Q29),ROUND(Regressions!Q29, 1), NA())</f>
        <v>100</v>
      </c>
      <c r="P19" s="557">
        <f>IF(ISNUMBER(Regressions!R29),ROUND(Regressions!R29, 1), NA())</f>
        <v>100</v>
      </c>
      <c r="Q19" s="563">
        <f>IF(ISNUMBER(Regressions!S29),ROUND(Regressions!S29, 1), NA())</f>
        <v>100</v>
      </c>
      <c r="R19" s="559">
        <f>IF(ISNUMBER(Regressions!T29),ROUND(Regressions!T29, 1), NA())</f>
        <v>0</v>
      </c>
      <c r="S19" s="560">
        <f>IF(ISNUMBER(Regressions!U29),ROUND(Regressions!U29, 1), NA())</f>
        <v>0</v>
      </c>
    </row>
    <row r="20" spans="1:19" x14ac:dyDescent="0.25">
      <c r="A20" s="552" t="str">
        <f>+Introduction!$C$7</f>
        <v>Italie</v>
      </c>
      <c r="B20" s="553">
        <f>IF(ISBLANK(Regressions!B30), " ", Regressions!B30)</f>
        <v>2016</v>
      </c>
      <c r="C20" s="552" t="str">
        <f>HLOOKUP(Introduction!$G$4,nametranslations,24,FALSE)</f>
        <v>Total</v>
      </c>
      <c r="D20" s="555">
        <f>IF(ISBLANK(Regressions!D30), " ", Regressions!D30)</f>
        <v>9018828</v>
      </c>
      <c r="E20" s="556">
        <f>IF(ISNUMBER(Regressions!E30),ROUND(Regressions!E30, 1), NA())</f>
        <v>100</v>
      </c>
      <c r="F20" s="557">
        <f>IF(ISNUMBER(Regressions!F30),ROUND(Regressions!F30, 1), NA())</f>
        <v>100</v>
      </c>
      <c r="G20" s="558">
        <f>IF(ISNUMBER(Regressions!G30),ROUND(Regressions!G30, 1), NA())</f>
        <v>100</v>
      </c>
      <c r="H20" s="559">
        <f>IF(ISNUMBER(Regressions!H30),ROUND(Regressions!H30, 1), NA())</f>
        <v>0</v>
      </c>
      <c r="I20" s="560">
        <f>IF(ISNUMBER(Regressions!I30),ROUND(Regressions!I30, 1), NA())</f>
        <v>0</v>
      </c>
      <c r="J20" s="561">
        <f>IF(ISNUMBER(Regressions!K30),ROUND(Regressions!K30, 1), NA())</f>
        <v>100</v>
      </c>
      <c r="K20" s="557">
        <f>IF(ISNUMBER(Regressions!L30),ROUND(Regressions!L30, 1), NA())</f>
        <v>100</v>
      </c>
      <c r="L20" s="562">
        <f>IF(ISNUMBER(Regressions!M30),ROUND(Regressions!M30, 1), NA())</f>
        <v>100</v>
      </c>
      <c r="M20" s="559">
        <f>IF(ISNUMBER(Regressions!N30),ROUND(Regressions!N30, 1), NA())</f>
        <v>0</v>
      </c>
      <c r="N20" s="560">
        <f>IF(ISNUMBER(Regressions!O30),ROUND(Regressions!O30, 1), NA())</f>
        <v>0</v>
      </c>
      <c r="O20" s="561">
        <f>IF(ISNUMBER(Regressions!Q30),ROUND(Regressions!Q30, 1), NA())</f>
        <v>100</v>
      </c>
      <c r="P20" s="557">
        <f>IF(ISNUMBER(Regressions!R30),ROUND(Regressions!R30, 1), NA())</f>
        <v>100</v>
      </c>
      <c r="Q20" s="563">
        <f>IF(ISNUMBER(Regressions!S30),ROUND(Regressions!S30, 1), NA())</f>
        <v>100</v>
      </c>
      <c r="R20" s="559">
        <f>IF(ISNUMBER(Regressions!T30),ROUND(Regressions!T30, 1), NA())</f>
        <v>0</v>
      </c>
      <c r="S20" s="560">
        <f>IF(ISNUMBER(Regressions!U30),ROUND(Regressions!U30, 1), NA())</f>
        <v>0</v>
      </c>
    </row>
    <row r="21" spans="1:19" x14ac:dyDescent="0.25">
      <c r="A21" s="552" t="str">
        <f>+Introduction!$C$7</f>
        <v>Italie</v>
      </c>
      <c r="B21" s="553">
        <f>IF(ISBLANK(Regressions!B31), " ", Regressions!B31)</f>
        <v>2017</v>
      </c>
      <c r="C21" s="552" t="str">
        <f>HLOOKUP(Introduction!$G$4,nametranslations,24,FALSE)</f>
        <v>Total</v>
      </c>
      <c r="D21" s="555">
        <f>IF(ISBLANK(Regressions!D31), " ", Regressions!D31)</f>
        <v>8956663</v>
      </c>
      <c r="E21" s="556">
        <f>IF(ISNUMBER(Regressions!E31),ROUND(Regressions!E31, 1), NA())</f>
        <v>100</v>
      </c>
      <c r="F21" s="557">
        <f>IF(ISNUMBER(Regressions!F31),ROUND(Regressions!F31, 1), NA())</f>
        <v>100</v>
      </c>
      <c r="G21" s="558">
        <f>IF(ISNUMBER(Regressions!G31),ROUND(Regressions!G31, 1), NA())</f>
        <v>100</v>
      </c>
      <c r="H21" s="559">
        <f>IF(ISNUMBER(Regressions!H31),ROUND(Regressions!H31, 1), NA())</f>
        <v>0</v>
      </c>
      <c r="I21" s="560">
        <f>IF(ISNUMBER(Regressions!I31),ROUND(Regressions!I31, 1), NA())</f>
        <v>0</v>
      </c>
      <c r="J21" s="561">
        <f>IF(ISNUMBER(Regressions!K31),ROUND(Regressions!K31, 1), NA())</f>
        <v>100</v>
      </c>
      <c r="K21" s="557">
        <f>IF(ISNUMBER(Regressions!L31),ROUND(Regressions!L31, 1), NA())</f>
        <v>100</v>
      </c>
      <c r="L21" s="562">
        <f>IF(ISNUMBER(Regressions!M31),ROUND(Regressions!M31, 1), NA())</f>
        <v>100</v>
      </c>
      <c r="M21" s="559">
        <f>IF(ISNUMBER(Regressions!N31),ROUND(Regressions!N31, 1), NA())</f>
        <v>0</v>
      </c>
      <c r="N21" s="560">
        <f>IF(ISNUMBER(Regressions!O31),ROUND(Regressions!O31, 1), NA())</f>
        <v>0</v>
      </c>
      <c r="O21" s="561">
        <f>IF(ISNUMBER(Regressions!Q31),ROUND(Regressions!Q31, 1), NA())</f>
        <v>100</v>
      </c>
      <c r="P21" s="557">
        <f>IF(ISNUMBER(Regressions!R31),ROUND(Regressions!R31, 1), NA())</f>
        <v>100</v>
      </c>
      <c r="Q21" s="563">
        <f>IF(ISNUMBER(Regressions!S31),ROUND(Regressions!S31, 1), NA())</f>
        <v>100</v>
      </c>
      <c r="R21" s="559">
        <f>IF(ISNUMBER(Regressions!T31),ROUND(Regressions!T31, 1), NA())</f>
        <v>0</v>
      </c>
      <c r="S21" s="560">
        <f>IF(ISNUMBER(Regressions!U31),ROUND(Regressions!U31, 1), NA())</f>
        <v>0</v>
      </c>
    </row>
    <row r="22" spans="1:19" x14ac:dyDescent="0.25">
      <c r="A22" s="552" t="str">
        <f>+Introduction!$C$7</f>
        <v>Italie</v>
      </c>
      <c r="B22" s="553">
        <f>IF(ISBLANK(Regressions!B32), " ", Regressions!B32)</f>
        <v>2018</v>
      </c>
      <c r="C22" s="552" t="str">
        <f>HLOOKUP(Introduction!$G$4,nametranslations,24,FALSE)</f>
        <v>Total</v>
      </c>
      <c r="D22" s="555">
        <f>IF(ISBLANK(Regressions!D32), " ", Regressions!D32)</f>
        <v>8886526</v>
      </c>
      <c r="E22" s="556">
        <f>IF(ISNUMBER(Regressions!E32),ROUND(Regressions!E32, 1), NA())</f>
        <v>100</v>
      </c>
      <c r="F22" s="557">
        <f>IF(ISNUMBER(Regressions!F32),ROUND(Regressions!F32, 1), NA())</f>
        <v>100</v>
      </c>
      <c r="G22" s="558">
        <f>IF(ISNUMBER(Regressions!G32),ROUND(Regressions!G32, 1), NA())</f>
        <v>100</v>
      </c>
      <c r="H22" s="559">
        <f>IF(ISNUMBER(Regressions!H32),ROUND(Regressions!H32, 1), NA())</f>
        <v>0</v>
      </c>
      <c r="I22" s="560">
        <f>IF(ISNUMBER(Regressions!I32),ROUND(Regressions!I32, 1), NA())</f>
        <v>0</v>
      </c>
      <c r="J22" s="561">
        <f>IF(ISNUMBER(Regressions!K32),ROUND(Regressions!K32, 1), NA())</f>
        <v>100</v>
      </c>
      <c r="K22" s="557">
        <f>IF(ISNUMBER(Regressions!L32),ROUND(Regressions!L32, 1), NA())</f>
        <v>100</v>
      </c>
      <c r="L22" s="562">
        <f>IF(ISNUMBER(Regressions!M32),ROUND(Regressions!M32, 1), NA())</f>
        <v>100</v>
      </c>
      <c r="M22" s="559">
        <f>IF(ISNUMBER(Regressions!N32),ROUND(Regressions!N32, 1), NA())</f>
        <v>0</v>
      </c>
      <c r="N22" s="560">
        <f>IF(ISNUMBER(Regressions!O32),ROUND(Regressions!O32, 1), NA())</f>
        <v>0</v>
      </c>
      <c r="O22" s="561">
        <f>IF(ISNUMBER(Regressions!Q32),ROUND(Regressions!Q32, 1), NA())</f>
        <v>100</v>
      </c>
      <c r="P22" s="557">
        <f>IF(ISNUMBER(Regressions!R32),ROUND(Regressions!R32, 1), NA())</f>
        <v>100</v>
      </c>
      <c r="Q22" s="563">
        <f>IF(ISNUMBER(Regressions!S32),ROUND(Regressions!S32, 1), NA())</f>
        <v>100</v>
      </c>
      <c r="R22" s="559">
        <f>IF(ISNUMBER(Regressions!T32),ROUND(Regressions!T32, 1), NA())</f>
        <v>0</v>
      </c>
      <c r="S22" s="560">
        <f>IF(ISNUMBER(Regressions!U32),ROUND(Regressions!U32, 1), NA())</f>
        <v>0</v>
      </c>
    </row>
    <row r="23" spans="1:19" x14ac:dyDescent="0.25">
      <c r="A23" s="552" t="str">
        <f>+Introduction!$C$7</f>
        <v>Italie</v>
      </c>
      <c r="B23" s="553">
        <f>IF(ISBLANK(Regressions!B33), " ", Regressions!B33)</f>
        <v>2019</v>
      </c>
      <c r="C23" s="552" t="str">
        <f>HLOOKUP(Introduction!$G$4,nametranslations,24,FALSE)</f>
        <v>Total</v>
      </c>
      <c r="D23" s="555">
        <f>IF(ISBLANK(Regressions!D33), " ", Regressions!D33)</f>
        <v>8802462</v>
      </c>
      <c r="E23" s="556">
        <f>IF(ISNUMBER(Regressions!E33),ROUND(Regressions!E33, 1), NA())</f>
        <v>100</v>
      </c>
      <c r="F23" s="557">
        <f>IF(ISNUMBER(Regressions!F33),ROUND(Regressions!F33, 1), NA())</f>
        <v>100</v>
      </c>
      <c r="G23" s="558">
        <f>IF(ISNUMBER(Regressions!G33),ROUND(Regressions!G33, 1), NA())</f>
        <v>100</v>
      </c>
      <c r="H23" s="559">
        <f>IF(ISNUMBER(Regressions!H33),ROUND(Regressions!H33, 1), NA())</f>
        <v>0</v>
      </c>
      <c r="I23" s="560">
        <f>IF(ISNUMBER(Regressions!I33),ROUND(Regressions!I33, 1), NA())</f>
        <v>0</v>
      </c>
      <c r="J23" s="561">
        <f>IF(ISNUMBER(Regressions!K33),ROUND(Regressions!K33, 1), NA())</f>
        <v>100</v>
      </c>
      <c r="K23" s="557">
        <f>IF(ISNUMBER(Regressions!L33),ROUND(Regressions!L33, 1), NA())</f>
        <v>100</v>
      </c>
      <c r="L23" s="562">
        <f>IF(ISNUMBER(Regressions!M33),ROUND(Regressions!M33, 1), NA())</f>
        <v>100</v>
      </c>
      <c r="M23" s="559">
        <f>IF(ISNUMBER(Regressions!N33),ROUND(Regressions!N33, 1), NA())</f>
        <v>0</v>
      </c>
      <c r="N23" s="560">
        <f>IF(ISNUMBER(Regressions!O33),ROUND(Regressions!O33, 1), NA())</f>
        <v>0</v>
      </c>
      <c r="O23" s="561">
        <f>IF(ISNUMBER(Regressions!Q33),ROUND(Regressions!Q33, 1), NA())</f>
        <v>100</v>
      </c>
      <c r="P23" s="557">
        <f>IF(ISNUMBER(Regressions!R33),ROUND(Regressions!R33, 1), NA())</f>
        <v>100</v>
      </c>
      <c r="Q23" s="563">
        <f>IF(ISNUMBER(Regressions!S33),ROUND(Regressions!S33, 1), NA())</f>
        <v>100</v>
      </c>
      <c r="R23" s="559">
        <f>IF(ISNUMBER(Regressions!T33),ROUND(Regressions!T33, 1), NA())</f>
        <v>0</v>
      </c>
      <c r="S23" s="560">
        <f>IF(ISNUMBER(Regressions!U33),ROUND(Regressions!U33, 1), NA())</f>
        <v>0</v>
      </c>
    </row>
    <row r="24" spans="1:19" x14ac:dyDescent="0.25">
      <c r="A24" s="552" t="str">
        <f>+Introduction!$C$7</f>
        <v>Italie</v>
      </c>
      <c r="B24" s="553">
        <f>IF(ISBLANK(Regressions!B34), " ", Regressions!B34)</f>
        <v>2020</v>
      </c>
      <c r="C24" s="552" t="str">
        <f>HLOOKUP(Introduction!$G$4,nametranslations,24,FALSE)</f>
        <v>Total</v>
      </c>
      <c r="D24" s="555">
        <f>IF(ISBLANK(Regressions!D34), " ", Regressions!D34)</f>
        <v>8698793</v>
      </c>
      <c r="E24" s="556">
        <f>IF(ISNUMBER(Regressions!E34),ROUND(Regressions!E34, 1), NA())</f>
        <v>100</v>
      </c>
      <c r="F24" s="557">
        <f>IF(ISNUMBER(Regressions!F34),ROUND(Regressions!F34, 1), NA())</f>
        <v>100</v>
      </c>
      <c r="G24" s="558">
        <f>IF(ISNUMBER(Regressions!G34),ROUND(Regressions!G34, 1), NA())</f>
        <v>100</v>
      </c>
      <c r="H24" s="559">
        <f>IF(ISNUMBER(Regressions!H34),ROUND(Regressions!H34, 1), NA())</f>
        <v>0</v>
      </c>
      <c r="I24" s="560">
        <f>IF(ISNUMBER(Regressions!I34),ROUND(Regressions!I34, 1), NA())</f>
        <v>0</v>
      </c>
      <c r="J24" s="561">
        <f>IF(ISNUMBER(Regressions!K34),ROUND(Regressions!K34, 1), NA())</f>
        <v>100</v>
      </c>
      <c r="K24" s="557">
        <f>IF(ISNUMBER(Regressions!L34),ROUND(Regressions!L34, 1), NA())</f>
        <v>100</v>
      </c>
      <c r="L24" s="562">
        <f>IF(ISNUMBER(Regressions!M34),ROUND(Regressions!M34, 1), NA())</f>
        <v>100</v>
      </c>
      <c r="M24" s="559">
        <f>IF(ISNUMBER(Regressions!N34),ROUND(Regressions!N34, 1), NA())</f>
        <v>0</v>
      </c>
      <c r="N24" s="560">
        <f>IF(ISNUMBER(Regressions!O34),ROUND(Regressions!O34, 1), NA())</f>
        <v>0</v>
      </c>
      <c r="O24" s="561">
        <f>IF(ISNUMBER(Regressions!Q34),ROUND(Regressions!Q34, 1), NA())</f>
        <v>100</v>
      </c>
      <c r="P24" s="557">
        <f>IF(ISNUMBER(Regressions!R34),ROUND(Regressions!R34, 1), NA())</f>
        <v>100</v>
      </c>
      <c r="Q24" s="563">
        <f>IF(ISNUMBER(Regressions!S34),ROUND(Regressions!S34, 1), NA())</f>
        <v>100</v>
      </c>
      <c r="R24" s="559">
        <f>IF(ISNUMBER(Regressions!T34),ROUND(Regressions!T34, 1), NA())</f>
        <v>0</v>
      </c>
      <c r="S24" s="560">
        <f>IF(ISNUMBER(Regressions!U34),ROUND(Regressions!U34, 1), NA())</f>
        <v>0</v>
      </c>
    </row>
    <row r="25" spans="1:19" x14ac:dyDescent="0.25">
      <c r="A25" s="552" t="str">
        <f>+Introduction!$C$7</f>
        <v>Italie</v>
      </c>
      <c r="B25" s="553">
        <f>IF(ISBLANK(Regressions!B35), " ", Regressions!B35)</f>
        <v>2021</v>
      </c>
      <c r="C25" s="552" t="str">
        <f>HLOOKUP(Introduction!$G$4,nametranslations,24,FALSE)</f>
        <v>Total</v>
      </c>
      <c r="D25" s="555">
        <f>IF(ISBLANK(Regressions!D35), " ", Regressions!D35)</f>
        <v>8645480</v>
      </c>
      <c r="E25" s="561">
        <f>IF(ISNUMBER(Regressions!E35),ROUND(Regressions!E35, 1), NA())</f>
        <v>100</v>
      </c>
      <c r="F25" s="564">
        <f>IF(ISNUMBER(Regressions!F35),ROUND(Regressions!F35, 1), NA())</f>
        <v>100</v>
      </c>
      <c r="G25" s="565">
        <f>IF(ISNUMBER(Regressions!G35),ROUND(Regressions!G35, 1), NA())</f>
        <v>100</v>
      </c>
      <c r="H25" s="559">
        <f>IF(ISNUMBER(Regressions!H35),ROUND(Regressions!H35, 1), NA())</f>
        <v>0</v>
      </c>
      <c r="I25" s="560">
        <f>IF(ISNUMBER(Regressions!I35),ROUND(Regressions!I35, 1), NA())</f>
        <v>0</v>
      </c>
      <c r="J25" s="561">
        <f>IF(ISNUMBER(Regressions!K35),ROUND(Regressions!K35, 1), NA())</f>
        <v>100</v>
      </c>
      <c r="K25" s="564">
        <f>IF(ISNUMBER(Regressions!L35),ROUND(Regressions!L35, 1), NA())</f>
        <v>100</v>
      </c>
      <c r="L25" s="566">
        <f>IF(ISNUMBER(Regressions!M35),ROUND(Regressions!M35, 1), NA())</f>
        <v>100</v>
      </c>
      <c r="M25" s="559">
        <f>IF(ISNUMBER(Regressions!N35),ROUND(Regressions!N35, 1), NA())</f>
        <v>0</v>
      </c>
      <c r="N25" s="560">
        <f>IF(ISNUMBER(Regressions!O35),ROUND(Regressions!O35, 1), NA())</f>
        <v>0</v>
      </c>
      <c r="O25" s="561">
        <f>IF(ISNUMBER(Regressions!Q35),ROUND(Regressions!Q35, 1), NA())</f>
        <v>100</v>
      </c>
      <c r="P25" s="564">
        <f>IF(ISNUMBER(Regressions!R35),ROUND(Regressions!R35, 1), NA())</f>
        <v>100</v>
      </c>
      <c r="Q25" s="567">
        <f>IF(ISNUMBER(Regressions!S35),ROUND(Regressions!S35, 1), NA())</f>
        <v>100</v>
      </c>
      <c r="R25" s="559">
        <f>IF(ISNUMBER(Regressions!T35),ROUND(Regressions!T35, 1), NA())</f>
        <v>0</v>
      </c>
      <c r="S25" s="560">
        <f>IF(ISNUMBER(Regressions!U35),ROUND(Regressions!U35, 1), NA())</f>
        <v>0</v>
      </c>
    </row>
    <row r="26" spans="1:19" x14ac:dyDescent="0.25">
      <c r="A26" s="552" t="str">
        <f>+Introduction!$C$7</f>
        <v>Italie</v>
      </c>
      <c r="B26" s="553">
        <f>IF(ISBLANK(Regressions!B36), " ", Regressions!B36)</f>
        <v>2022</v>
      </c>
      <c r="C26" s="552" t="str">
        <f>HLOOKUP(Introduction!$G$4,nametranslations,24,FALSE)</f>
        <v>Total</v>
      </c>
      <c r="D26" s="555">
        <f>IF(ISBLANK(Regressions!D36), " ", Regressions!D36)</f>
        <v>8555179</v>
      </c>
      <c r="E26" s="556">
        <f>IF(ISNUMBER(Regressions!E36),ROUND(Regressions!E36, 1), NA())</f>
        <v>100</v>
      </c>
      <c r="F26" s="557">
        <f>IF(ISNUMBER(Regressions!F36),ROUND(Regressions!F36, 1), NA())</f>
        <v>100</v>
      </c>
      <c r="G26" s="558">
        <f>IF(ISNUMBER(Regressions!G36),ROUND(Regressions!G36, 1), NA())</f>
        <v>100</v>
      </c>
      <c r="H26" s="559">
        <f>IF(ISNUMBER(Regressions!H36),ROUND(Regressions!H36, 1), NA())</f>
        <v>0</v>
      </c>
      <c r="I26" s="560">
        <f>IF(ISNUMBER(Regressions!I36),ROUND(Regressions!I36, 1), NA())</f>
        <v>0</v>
      </c>
      <c r="J26" s="561">
        <f>IF(ISNUMBER(Regressions!K36),ROUND(Regressions!K36, 1), NA())</f>
        <v>100</v>
      </c>
      <c r="K26" s="557">
        <f>IF(ISNUMBER(Regressions!L36),ROUND(Regressions!L36, 1), NA())</f>
        <v>100</v>
      </c>
      <c r="L26" s="562">
        <f>IF(ISNUMBER(Regressions!M36),ROUND(Regressions!M36, 1), NA())</f>
        <v>100</v>
      </c>
      <c r="M26" s="559">
        <f>IF(ISNUMBER(Regressions!N36),ROUND(Regressions!N36, 1), NA())</f>
        <v>0</v>
      </c>
      <c r="N26" s="560">
        <f>IF(ISNUMBER(Regressions!O36),ROUND(Regressions!O36, 1), NA())</f>
        <v>0</v>
      </c>
      <c r="O26" s="561">
        <f>IF(ISNUMBER(Regressions!Q36),ROUND(Regressions!Q36, 1), NA())</f>
        <v>100</v>
      </c>
      <c r="P26" s="557">
        <f>IF(ISNUMBER(Regressions!R36),ROUND(Regressions!R36, 1), NA())</f>
        <v>100</v>
      </c>
      <c r="Q26" s="563">
        <f>IF(ISNUMBER(Regressions!S36),ROUND(Regressions!S36, 1), NA())</f>
        <v>100</v>
      </c>
      <c r="R26" s="559">
        <f>IF(ISNUMBER(Regressions!T36),ROUND(Regressions!T36, 1), NA())</f>
        <v>0</v>
      </c>
      <c r="S26" s="560">
        <f>IF(ISNUMBER(Regressions!U36),ROUND(Regressions!U36, 1), NA())</f>
        <v>0</v>
      </c>
    </row>
    <row r="27" spans="1:19" x14ac:dyDescent="0.25">
      <c r="A27" s="552" t="str">
        <f>+Introduction!$C$7</f>
        <v>Italie</v>
      </c>
      <c r="B27" s="553">
        <f>IF(ISBLANK(Regressions!B37), " ", Regressions!B37)</f>
        <v>2023</v>
      </c>
      <c r="C27" s="552" t="str">
        <f>HLOOKUP(Introduction!$G$4,nametranslations,24,FALSE)</f>
        <v>Total</v>
      </c>
      <c r="D27" s="555">
        <f>IF(ISBLANK(Regressions!D37), " ", Regressions!D37)</f>
        <v>8452633</v>
      </c>
      <c r="E27" s="561">
        <f>IF(ISNUMBER(Regressions!E37),ROUND(Regressions!E37, 1), NA())</f>
        <v>100</v>
      </c>
      <c r="F27" s="564">
        <f>IF(ISNUMBER(Regressions!F37),ROUND(Regressions!F37, 1), NA())</f>
        <v>100</v>
      </c>
      <c r="G27" s="565">
        <f>IF(ISNUMBER(Regressions!G37),ROUND(Regressions!G37, 1), NA())</f>
        <v>100</v>
      </c>
      <c r="H27" s="559">
        <f>IF(ISNUMBER(Regressions!H37),ROUND(Regressions!H37, 1), NA())</f>
        <v>0</v>
      </c>
      <c r="I27" s="560">
        <f>IF(ISNUMBER(Regressions!I37),ROUND(Regressions!I37, 1), NA())</f>
        <v>0</v>
      </c>
      <c r="J27" s="561">
        <f>IF(ISNUMBER(Regressions!K37),ROUND(Regressions!K37, 1), NA())</f>
        <v>100</v>
      </c>
      <c r="K27" s="564">
        <f>IF(ISNUMBER(Regressions!L37),ROUND(Regressions!L37, 1), NA())</f>
        <v>100</v>
      </c>
      <c r="L27" s="566">
        <f>IF(ISNUMBER(Regressions!M37),ROUND(Regressions!M37, 1), NA())</f>
        <v>100</v>
      </c>
      <c r="M27" s="559">
        <f>IF(ISNUMBER(Regressions!N37),ROUND(Regressions!N37, 1), NA())</f>
        <v>0</v>
      </c>
      <c r="N27" s="560">
        <f>IF(ISNUMBER(Regressions!O37),ROUND(Regressions!O37, 1), NA())</f>
        <v>0</v>
      </c>
      <c r="O27" s="561">
        <f>IF(ISNUMBER(Regressions!Q37),ROUND(Regressions!Q37, 1), NA())</f>
        <v>100</v>
      </c>
      <c r="P27" s="564">
        <f>IF(ISNUMBER(Regressions!R37),ROUND(Regressions!R37, 1), NA())</f>
        <v>100</v>
      </c>
      <c r="Q27" s="567">
        <f>IF(ISNUMBER(Regressions!S37),ROUND(Regressions!S37, 1), NA())</f>
        <v>100</v>
      </c>
      <c r="R27" s="559">
        <f>IF(ISNUMBER(Regressions!T37),ROUND(Regressions!T37, 1), NA())</f>
        <v>0</v>
      </c>
      <c r="S27" s="560">
        <f>IF(ISNUMBER(Regressions!U37),ROUND(Regressions!U37, 1), NA())</f>
        <v>0</v>
      </c>
    </row>
    <row r="28" spans="1:19" x14ac:dyDescent="0.25">
      <c r="A28" s="552" t="str">
        <f>+Introduction!$C$7</f>
        <v>Italie</v>
      </c>
      <c r="B28" s="553">
        <f>IF(ISBLANK(Regressions!B38), " ", Regressions!B38)</f>
        <v>2024</v>
      </c>
      <c r="C28" s="552" t="str">
        <f>HLOOKUP(Introduction!$G$4,nametranslations,24,FALSE)</f>
        <v>Total</v>
      </c>
      <c r="D28" s="555">
        <f>IF(ISBLANK(Regressions!D38), " ", Regressions!D38)</f>
        <v>8771739</v>
      </c>
      <c r="E28" s="556">
        <f>IF(ISNUMBER(Regressions!E38),ROUND(Regressions!E38, 1), NA())</f>
        <v>100</v>
      </c>
      <c r="F28" s="557">
        <f>IF(ISNUMBER(Regressions!F38),ROUND(Regressions!F38, 1), NA())</f>
        <v>100</v>
      </c>
      <c r="G28" s="558">
        <f>IF(ISNUMBER(Regressions!G38),ROUND(Regressions!G38, 1), NA())</f>
        <v>100</v>
      </c>
      <c r="H28" s="559">
        <f>IF(ISNUMBER(Regressions!H38),ROUND(Regressions!H38, 1), NA())</f>
        <v>0</v>
      </c>
      <c r="I28" s="560">
        <f>IF(ISNUMBER(Regressions!I38),ROUND(Regressions!I38, 1), NA())</f>
        <v>0</v>
      </c>
      <c r="J28" s="561">
        <f>IF(ISNUMBER(Regressions!K38),ROUND(Regressions!K38, 1), NA())</f>
        <v>100</v>
      </c>
      <c r="K28" s="557">
        <f>IF(ISNUMBER(Regressions!L38),ROUND(Regressions!L38, 1), NA())</f>
        <v>100</v>
      </c>
      <c r="L28" s="562">
        <f>IF(ISNUMBER(Regressions!M38),ROUND(Regressions!M38, 1), NA())</f>
        <v>100</v>
      </c>
      <c r="M28" s="559">
        <f>IF(ISNUMBER(Regressions!N38),ROUND(Regressions!N38, 1), NA())</f>
        <v>0</v>
      </c>
      <c r="N28" s="560">
        <f>IF(ISNUMBER(Regressions!O38),ROUND(Regressions!O38, 1), NA())</f>
        <v>0</v>
      </c>
      <c r="O28" s="561">
        <f>IF(ISNUMBER(Regressions!Q38),ROUND(Regressions!Q38, 1), NA())</f>
        <v>100</v>
      </c>
      <c r="P28" s="557">
        <f>IF(ISNUMBER(Regressions!R38),ROUND(Regressions!R38, 1), NA())</f>
        <v>100</v>
      </c>
      <c r="Q28" s="563">
        <f>IF(ISNUMBER(Regressions!S38),ROUND(Regressions!S38, 1), NA())</f>
        <v>100</v>
      </c>
      <c r="R28" s="559">
        <f>IF(ISNUMBER(Regressions!T38),ROUND(Regressions!T38, 1), NA())</f>
        <v>0</v>
      </c>
      <c r="S28" s="560">
        <f>IF(ISNUMBER(Regressions!U38),ROUND(Regressions!U38, 1), NA())</f>
        <v>0</v>
      </c>
    </row>
    <row r="29" spans="1:19" x14ac:dyDescent="0.25">
      <c r="A29" s="568" t="str">
        <f>+Introduction!$C$7</f>
        <v>Italie</v>
      </c>
      <c r="B29" s="569">
        <f>IF(ISBLANK(Regressions!B39), " ", Regressions!B39)</f>
        <v>2025</v>
      </c>
      <c r="C29" s="568" t="str">
        <f>HLOOKUP(Introduction!$G$4,nametranslations,24,FALSE)</f>
        <v>Total</v>
      </c>
      <c r="D29" s="570">
        <f>IF(ISBLANK(Regressions!D39), " ", Regressions!D39)</f>
        <v>8762070</v>
      </c>
      <c r="E29" s="571">
        <f>IF(ISNUMBER(Regressions!E39),ROUND(Regressions!E39, 1), NA())</f>
        <v>100</v>
      </c>
      <c r="F29" s="572">
        <f>IF(ISNUMBER(Regressions!F39),ROUND(Regressions!F39, 1), NA())</f>
        <v>100</v>
      </c>
      <c r="G29" s="573">
        <f>IF(ISNUMBER(Regressions!G39),ROUND(Regressions!G39, 1), NA())</f>
        <v>100</v>
      </c>
      <c r="H29" s="574">
        <f>IF(ISNUMBER(Regressions!H39),ROUND(Regressions!H39, 1), NA())</f>
        <v>0</v>
      </c>
      <c r="I29" s="575">
        <f>IF(ISNUMBER(Regressions!I39),ROUND(Regressions!I39, 1), NA())</f>
        <v>0</v>
      </c>
      <c r="J29" s="576">
        <f>IF(ISNUMBER(Regressions!K39),ROUND(Regressions!K39, 1), NA())</f>
        <v>100</v>
      </c>
      <c r="K29" s="572">
        <f>IF(ISNUMBER(Regressions!L39),ROUND(Regressions!L39, 1), NA())</f>
        <v>100</v>
      </c>
      <c r="L29" s="577">
        <f>IF(ISNUMBER(Regressions!M39),ROUND(Regressions!M39, 1), NA())</f>
        <v>100</v>
      </c>
      <c r="M29" s="574">
        <f>IF(ISNUMBER(Regressions!N39),ROUND(Regressions!N39, 1), NA())</f>
        <v>0</v>
      </c>
      <c r="N29" s="575">
        <f>IF(ISNUMBER(Regressions!O39),ROUND(Regressions!O39, 1), NA())</f>
        <v>0</v>
      </c>
      <c r="O29" s="576">
        <f>IF(ISNUMBER(Regressions!Q39),ROUND(Regressions!Q39, 1), NA())</f>
        <v>100</v>
      </c>
      <c r="P29" s="572">
        <f>IF(ISNUMBER(Regressions!R39),ROUND(Regressions!R39, 1), NA())</f>
        <v>100</v>
      </c>
      <c r="Q29" s="578">
        <f>IF(ISNUMBER(Regressions!S39),ROUND(Regressions!S39, 1), NA())</f>
        <v>100</v>
      </c>
      <c r="R29" s="574">
        <f>IF(ISNUMBER(Regressions!T39),ROUND(Regressions!T39, 1), NA())</f>
        <v>0</v>
      </c>
      <c r="S29" s="575">
        <f>IF(ISNUMBER(Regressions!U39),ROUND(Regressions!U39, 1), NA())</f>
        <v>0</v>
      </c>
    </row>
    <row r="30" spans="1:19" hidden="1" x14ac:dyDescent="0.25">
      <c r="A30" s="552" t="str">
        <f>+Introduction!$C$7</f>
        <v>Italie</v>
      </c>
      <c r="B30" s="553">
        <f>IF(ISBLANK(Regressions!B40), " ", Regressions!B40)</f>
        <v>2026</v>
      </c>
      <c r="C30" s="552" t="str">
        <f>HLOOKUP(Introduction!$G$4,nametranslations,24,FALSE)</f>
        <v>Total</v>
      </c>
      <c r="D30" s="555" t="str">
        <f>IF(ISBLANK(Regressions!D40), " ", Regressions!D40)</f>
        <v xml:space="preserve"> </v>
      </c>
      <c r="E30" s="556">
        <f>IF(ISNUMBER(Regressions!E40),ROUND(Regressions!E40, 1), NA())</f>
        <v>100</v>
      </c>
      <c r="F30" s="557">
        <f>IF(ISNUMBER(Regressions!F40),ROUND(Regressions!F40, 1), NA())</f>
        <v>100</v>
      </c>
      <c r="G30" s="558">
        <f>IF(ISNUMBER(Regressions!G40),ROUND(Regressions!G40, 1), NA())</f>
        <v>100</v>
      </c>
      <c r="H30" s="559">
        <f>IF(ISNUMBER(Regressions!H40),ROUND(Regressions!H40, 1), NA())</f>
        <v>0</v>
      </c>
      <c r="I30" s="560">
        <f>IF(ISNUMBER(Regressions!I40),ROUND(Regressions!I40, 1), NA())</f>
        <v>0</v>
      </c>
      <c r="J30" s="561">
        <f>IF(ISNUMBER(Regressions!K40),ROUND(Regressions!K40, 1), NA())</f>
        <v>100</v>
      </c>
      <c r="K30" s="557">
        <f>IF(ISNUMBER(Regressions!L40),ROUND(Regressions!L40, 1), NA())</f>
        <v>100</v>
      </c>
      <c r="L30" s="562">
        <f>IF(ISNUMBER(Regressions!M40),ROUND(Regressions!M40, 1), NA())</f>
        <v>100</v>
      </c>
      <c r="M30" s="559">
        <f>IF(ISNUMBER(Regressions!N40),ROUND(Regressions!N40, 1), NA())</f>
        <v>0</v>
      </c>
      <c r="N30" s="560">
        <f>IF(ISNUMBER(Regressions!O40),ROUND(Regressions!O40, 1), NA())</f>
        <v>0</v>
      </c>
      <c r="O30" s="561">
        <f>IF(ISNUMBER(Regressions!Q40),ROUND(Regressions!Q40, 1), NA())</f>
        <v>100</v>
      </c>
      <c r="P30" s="557">
        <f>IF(ISNUMBER(Regressions!R40),ROUND(Regressions!R40, 1), NA())</f>
        <v>100</v>
      </c>
      <c r="Q30" s="563">
        <f>IF(ISNUMBER(Regressions!S40),ROUND(Regressions!S40, 1), NA())</f>
        <v>100</v>
      </c>
      <c r="R30" s="559">
        <f>IF(ISNUMBER(Regressions!T40),ROUND(Regressions!T40, 1), NA())</f>
        <v>0</v>
      </c>
      <c r="S30" s="560">
        <f>IF(ISNUMBER(Regressions!U40),ROUND(Regressions!U40, 1), NA())</f>
        <v>0</v>
      </c>
    </row>
    <row r="31" spans="1:19" hidden="1" x14ac:dyDescent="0.25">
      <c r="A31" s="552" t="str">
        <f>+Introduction!$C$7</f>
        <v>Italie</v>
      </c>
      <c r="B31" s="553">
        <f>IF(ISBLANK(Regressions!B41), " ", Regressions!B41)</f>
        <v>2027</v>
      </c>
      <c r="C31" s="552" t="str">
        <f>HLOOKUP(Introduction!$G$4,nametranslations,24,FALSE)</f>
        <v>Total</v>
      </c>
      <c r="D31" s="555" t="str">
        <f>IF(ISBLANK(Regressions!D41), " ", Regressions!D41)</f>
        <v xml:space="preserve"> </v>
      </c>
      <c r="E31" s="556">
        <f>IF(ISNUMBER(Regressions!E41),ROUND(Regressions!E41, 1), NA())</f>
        <v>100</v>
      </c>
      <c r="F31" s="557">
        <f>IF(ISNUMBER(Regressions!F41),ROUND(Regressions!F41, 1), NA())</f>
        <v>100</v>
      </c>
      <c r="G31" s="558">
        <f>IF(ISNUMBER(Regressions!G41),ROUND(Regressions!G41, 1), NA())</f>
        <v>100</v>
      </c>
      <c r="H31" s="559">
        <f>IF(ISNUMBER(Regressions!H41),ROUND(Regressions!H41, 1), NA())</f>
        <v>0</v>
      </c>
      <c r="I31" s="560">
        <f>IF(ISNUMBER(Regressions!I41),ROUND(Regressions!I41, 1), NA())</f>
        <v>0</v>
      </c>
      <c r="J31" s="561">
        <f>IF(ISNUMBER(Regressions!K41),ROUND(Regressions!K41, 1), NA())</f>
        <v>100</v>
      </c>
      <c r="K31" s="557">
        <f>IF(ISNUMBER(Regressions!L41),ROUND(Regressions!L41, 1), NA())</f>
        <v>100</v>
      </c>
      <c r="L31" s="562">
        <f>IF(ISNUMBER(Regressions!M41),ROUND(Regressions!M41, 1), NA())</f>
        <v>100</v>
      </c>
      <c r="M31" s="559">
        <f>IF(ISNUMBER(Regressions!N41),ROUND(Regressions!N41, 1), NA())</f>
        <v>0</v>
      </c>
      <c r="N31" s="560">
        <f>IF(ISNUMBER(Regressions!O41),ROUND(Regressions!O41, 1), NA())</f>
        <v>0</v>
      </c>
      <c r="O31" s="561">
        <f>IF(ISNUMBER(Regressions!Q41),ROUND(Regressions!Q41, 1), NA())</f>
        <v>100</v>
      </c>
      <c r="P31" s="557">
        <f>IF(ISNUMBER(Regressions!R41),ROUND(Regressions!R41, 1), NA())</f>
        <v>100</v>
      </c>
      <c r="Q31" s="563">
        <f>IF(ISNUMBER(Regressions!S41),ROUND(Regressions!S41, 1), NA())</f>
        <v>100</v>
      </c>
      <c r="R31" s="559">
        <f>IF(ISNUMBER(Regressions!T41),ROUND(Regressions!T41, 1), NA())</f>
        <v>0</v>
      </c>
      <c r="S31" s="560">
        <f>IF(ISNUMBER(Regressions!U41),ROUND(Regressions!U41, 1), NA())</f>
        <v>0</v>
      </c>
    </row>
    <row r="32" spans="1:19" hidden="1" x14ac:dyDescent="0.25">
      <c r="A32" s="552" t="str">
        <f>+Introduction!$C$7</f>
        <v>Italie</v>
      </c>
      <c r="B32" s="553">
        <f>IF(ISBLANK(Regressions!B42), " ", Regressions!B42)</f>
        <v>2028</v>
      </c>
      <c r="C32" s="552" t="str">
        <f>HLOOKUP(Introduction!$G$4,nametranslations,24,FALSE)</f>
        <v>Total</v>
      </c>
      <c r="D32" s="555" t="str">
        <f>IF(ISBLANK(Regressions!D42), " ", Regressions!D42)</f>
        <v xml:space="preserve"> </v>
      </c>
      <c r="E32" s="556">
        <f>IF(ISNUMBER(Regressions!E42),ROUND(Regressions!E42, 1), NA())</f>
        <v>100</v>
      </c>
      <c r="F32" s="557">
        <f>IF(ISNUMBER(Regressions!F42),ROUND(Regressions!F42, 1), NA())</f>
        <v>100</v>
      </c>
      <c r="G32" s="558">
        <f>IF(ISNUMBER(Regressions!G42),ROUND(Regressions!G42, 1), NA())</f>
        <v>100</v>
      </c>
      <c r="H32" s="559">
        <f>IF(ISNUMBER(Regressions!H42),ROUND(Regressions!H42, 1), NA())</f>
        <v>0</v>
      </c>
      <c r="I32" s="560">
        <f>IF(ISNUMBER(Regressions!I42),ROUND(Regressions!I42, 1), NA())</f>
        <v>0</v>
      </c>
      <c r="J32" s="561">
        <f>IF(ISNUMBER(Regressions!K42),ROUND(Regressions!K42, 1), NA())</f>
        <v>100</v>
      </c>
      <c r="K32" s="557">
        <f>IF(ISNUMBER(Regressions!L42),ROUND(Regressions!L42, 1), NA())</f>
        <v>100</v>
      </c>
      <c r="L32" s="562">
        <f>IF(ISNUMBER(Regressions!M42),ROUND(Regressions!M42, 1), NA())</f>
        <v>100</v>
      </c>
      <c r="M32" s="559">
        <f>IF(ISNUMBER(Regressions!N42),ROUND(Regressions!N42, 1), NA())</f>
        <v>0</v>
      </c>
      <c r="N32" s="560">
        <f>IF(ISNUMBER(Regressions!O42),ROUND(Regressions!O42, 1), NA())</f>
        <v>0</v>
      </c>
      <c r="O32" s="561">
        <f>IF(ISNUMBER(Regressions!Q42),ROUND(Regressions!Q42, 1), NA())</f>
        <v>100</v>
      </c>
      <c r="P32" s="557">
        <f>IF(ISNUMBER(Regressions!R42),ROUND(Regressions!R42, 1), NA())</f>
        <v>100</v>
      </c>
      <c r="Q32" s="563">
        <f>IF(ISNUMBER(Regressions!S42),ROUND(Regressions!S42, 1), NA())</f>
        <v>100</v>
      </c>
      <c r="R32" s="559">
        <f>IF(ISNUMBER(Regressions!T42),ROUND(Regressions!T42, 1), NA())</f>
        <v>0</v>
      </c>
      <c r="S32" s="560">
        <f>IF(ISNUMBER(Regressions!U42),ROUND(Regressions!U42, 1), NA())</f>
        <v>0</v>
      </c>
    </row>
    <row r="33" spans="1:19" hidden="1" x14ac:dyDescent="0.25">
      <c r="A33" s="552" t="str">
        <f>+Introduction!$C$7</f>
        <v>Italie</v>
      </c>
      <c r="B33" s="553">
        <f>IF(ISBLANK(Regressions!B43), " ", Regressions!B43)</f>
        <v>2029</v>
      </c>
      <c r="C33" s="552" t="str">
        <f>HLOOKUP(Introduction!$G$4,nametranslations,24,FALSE)</f>
        <v>Total</v>
      </c>
      <c r="D33" s="555" t="str">
        <f>IF(ISBLANK(Regressions!D43), " ", Regressions!D43)</f>
        <v xml:space="preserve"> </v>
      </c>
      <c r="E33" s="556">
        <f>IF(ISNUMBER(Regressions!E43),ROUND(Regressions!E43, 1), NA())</f>
        <v>100</v>
      </c>
      <c r="F33" s="557">
        <f>IF(ISNUMBER(Regressions!F43),ROUND(Regressions!F43, 1), NA())</f>
        <v>100</v>
      </c>
      <c r="G33" s="558">
        <f>IF(ISNUMBER(Regressions!G43),ROUND(Regressions!G43, 1), NA())</f>
        <v>100</v>
      </c>
      <c r="H33" s="559">
        <f>IF(ISNUMBER(Regressions!H43),ROUND(Regressions!H43, 1), NA())</f>
        <v>0</v>
      </c>
      <c r="I33" s="560">
        <f>IF(ISNUMBER(Regressions!I43),ROUND(Regressions!I43, 1), NA())</f>
        <v>0</v>
      </c>
      <c r="J33" s="561">
        <f>IF(ISNUMBER(Regressions!K43),ROUND(Regressions!K43, 1), NA())</f>
        <v>100</v>
      </c>
      <c r="K33" s="557">
        <f>IF(ISNUMBER(Regressions!L43),ROUND(Regressions!L43, 1), NA())</f>
        <v>100</v>
      </c>
      <c r="L33" s="562">
        <f>IF(ISNUMBER(Regressions!M43),ROUND(Regressions!M43, 1), NA())</f>
        <v>100</v>
      </c>
      <c r="M33" s="559">
        <f>IF(ISNUMBER(Regressions!N43),ROUND(Regressions!N43, 1), NA())</f>
        <v>0</v>
      </c>
      <c r="N33" s="560">
        <f>IF(ISNUMBER(Regressions!O43),ROUND(Regressions!O43, 1), NA())</f>
        <v>0</v>
      </c>
      <c r="O33" s="561">
        <f>IF(ISNUMBER(Regressions!Q43),ROUND(Regressions!Q43, 1), NA())</f>
        <v>100</v>
      </c>
      <c r="P33" s="557">
        <f>IF(ISNUMBER(Regressions!R43),ROUND(Regressions!R43, 1), NA())</f>
        <v>100</v>
      </c>
      <c r="Q33" s="563">
        <f>IF(ISNUMBER(Regressions!S43),ROUND(Regressions!S43, 1), NA())</f>
        <v>100</v>
      </c>
      <c r="R33" s="559">
        <f>IF(ISNUMBER(Regressions!T43),ROUND(Regressions!T43, 1), NA())</f>
        <v>0</v>
      </c>
      <c r="S33" s="560">
        <f>IF(ISNUMBER(Regressions!U43),ROUND(Regressions!U43, 1), NA())</f>
        <v>0</v>
      </c>
    </row>
    <row r="34" spans="1:19" hidden="1" x14ac:dyDescent="0.25">
      <c r="A34" s="552" t="str">
        <f>+Introduction!$C$7</f>
        <v>Italie</v>
      </c>
      <c r="B34" s="553">
        <f>IF(ISBLANK(Regressions!B44), " ", Regressions!B44)</f>
        <v>2030</v>
      </c>
      <c r="C34" s="552" t="str">
        <f>HLOOKUP(Introduction!$G$4,nametranslations,24,FALSE)</f>
        <v>Total</v>
      </c>
      <c r="D34" s="555" t="str">
        <f>IF(ISBLANK(Regressions!D44), " ", Regressions!D44)</f>
        <v xml:space="preserve"> </v>
      </c>
      <c r="E34" s="556">
        <f>IF(ISNUMBER(Regressions!E44),ROUND(Regressions!E44, 1), NA())</f>
        <v>100</v>
      </c>
      <c r="F34" s="557">
        <f>IF(ISNUMBER(Regressions!F44),ROUND(Regressions!F44, 1), NA())</f>
        <v>100</v>
      </c>
      <c r="G34" s="558">
        <f>IF(ISNUMBER(Regressions!G44),ROUND(Regressions!G44, 1), NA())</f>
        <v>100</v>
      </c>
      <c r="H34" s="559">
        <f>IF(ISNUMBER(Regressions!H44),ROUND(Regressions!H44, 1), NA())</f>
        <v>0</v>
      </c>
      <c r="I34" s="560">
        <f>IF(ISNUMBER(Regressions!I44),ROUND(Regressions!I44, 1), NA())</f>
        <v>0</v>
      </c>
      <c r="J34" s="561">
        <f>IF(ISNUMBER(Regressions!K44),ROUND(Regressions!K44, 1), NA())</f>
        <v>100</v>
      </c>
      <c r="K34" s="557">
        <f>IF(ISNUMBER(Regressions!L44),ROUND(Regressions!L44, 1), NA())</f>
        <v>100</v>
      </c>
      <c r="L34" s="562">
        <f>IF(ISNUMBER(Regressions!M44),ROUND(Regressions!M44, 1), NA())</f>
        <v>100</v>
      </c>
      <c r="M34" s="559">
        <f>IF(ISNUMBER(Regressions!N44),ROUND(Regressions!N44, 1), NA())</f>
        <v>0</v>
      </c>
      <c r="N34" s="560">
        <f>IF(ISNUMBER(Regressions!O44),ROUND(Regressions!O44, 1), NA())</f>
        <v>0</v>
      </c>
      <c r="O34" s="561">
        <f>IF(ISNUMBER(Regressions!Q44),ROUND(Regressions!Q44, 1), NA())</f>
        <v>100</v>
      </c>
      <c r="P34" s="557">
        <f>IF(ISNUMBER(Regressions!R44),ROUND(Regressions!R44, 1), NA())</f>
        <v>100</v>
      </c>
      <c r="Q34" s="563">
        <f>IF(ISNUMBER(Regressions!S44),ROUND(Regressions!S44, 1), NA())</f>
        <v>100</v>
      </c>
      <c r="R34" s="559">
        <f>IF(ISNUMBER(Regressions!T44),ROUND(Regressions!T44, 1), NA())</f>
        <v>0</v>
      </c>
      <c r="S34" s="560">
        <f>IF(ISNUMBER(Regressions!U44),ROUND(Regressions!U44, 1), NA())</f>
        <v>0</v>
      </c>
    </row>
    <row r="35" spans="1:19" x14ac:dyDescent="0.25">
      <c r="A35" s="552" t="str">
        <f>+Introduction!$C$7</f>
        <v>Italie</v>
      </c>
      <c r="B35" s="553">
        <f>IF(ISBLANK(Regressions!B45), " ", Regressions!B45)</f>
        <v>2000</v>
      </c>
      <c r="C35" s="552" t="str">
        <f>HLOOKUP(Introduction!$G$4,nametranslations,26,FALSE)</f>
        <v>Urbain</v>
      </c>
      <c r="D35" s="555">
        <f>IF(ISBLANK(Regressions!D45), " ", Regressions!D45)</f>
        <v>6044670.8174166875</v>
      </c>
      <c r="E35" s="556" t="e">
        <f>IF(ISNUMBER(Regressions!E45),ROUND(Regressions!E45, 1), NA())</f>
        <v>#N/A</v>
      </c>
      <c r="F35" s="557" t="e">
        <f>IF(ISNUMBER(Regressions!F45),ROUND(Regressions!F45, 1), NA())</f>
        <v>#N/A</v>
      </c>
      <c r="G35" s="558" t="e">
        <f>IF(ISNUMBER(Regressions!G45),ROUND(Regressions!G45, 1), NA())</f>
        <v>#N/A</v>
      </c>
      <c r="H35" s="559" t="e">
        <f>IF(ISNUMBER(Regressions!H45),ROUND(Regressions!H45, 1), NA())</f>
        <v>#N/A</v>
      </c>
      <c r="I35" s="560" t="e">
        <f>IF(ISNUMBER(Regressions!I45),ROUND(Regressions!I45, 1), NA())</f>
        <v>#N/A</v>
      </c>
      <c r="J35" s="561" t="e">
        <f>IF(ISNUMBER(Regressions!K45),ROUND(Regressions!K45, 1), NA())</f>
        <v>#N/A</v>
      </c>
      <c r="K35" s="557" t="e">
        <f>IF(ISNUMBER(Regressions!L45),ROUND(Regressions!L45, 1), NA())</f>
        <v>#N/A</v>
      </c>
      <c r="L35" s="562" t="e">
        <f>IF(ISNUMBER(Regressions!M45),ROUND(Regressions!M45, 1), NA())</f>
        <v>#N/A</v>
      </c>
      <c r="M35" s="559" t="e">
        <f>IF(ISNUMBER(Regressions!N45),ROUND(Regressions!N45, 1), NA())</f>
        <v>#N/A</v>
      </c>
      <c r="N35" s="560" t="e">
        <f>IF(ISNUMBER(Regressions!O45),ROUND(Regressions!O45, 1), NA())</f>
        <v>#N/A</v>
      </c>
      <c r="O35" s="561" t="e">
        <f>IF(ISNUMBER(Regressions!Q45),ROUND(Regressions!Q45, 1), NA())</f>
        <v>#N/A</v>
      </c>
      <c r="P35" s="557" t="e">
        <f>IF(ISNUMBER(Regressions!R45),ROUND(Regressions!R45, 1), NA())</f>
        <v>#N/A</v>
      </c>
      <c r="Q35" s="563" t="e">
        <f>IF(ISNUMBER(Regressions!S45),ROUND(Regressions!S45, 1), NA())</f>
        <v>#N/A</v>
      </c>
      <c r="R35" s="559" t="e">
        <f>IF(ISNUMBER(Regressions!T45),ROUND(Regressions!T45, 1), NA())</f>
        <v>#N/A</v>
      </c>
      <c r="S35" s="560" t="e">
        <f>IF(ISNUMBER(Regressions!U45),ROUND(Regressions!U45, 1), NA())</f>
        <v>#N/A</v>
      </c>
    </row>
    <row r="36" spans="1:19" x14ac:dyDescent="0.25">
      <c r="A36" s="552" t="str">
        <f>+Introduction!$C$7</f>
        <v>Italie</v>
      </c>
      <c r="B36" s="553">
        <f>IF(ISBLANK(Regressions!B46), " ", Regressions!B46)</f>
        <v>2001</v>
      </c>
      <c r="C36" s="552" t="str">
        <f>HLOOKUP(Introduction!$G$4,nametranslations,26,FALSE)</f>
        <v>Urbain</v>
      </c>
      <c r="D36" s="555">
        <f>IF(ISBLANK(Regressions!D46), " ", Regressions!D46)</f>
        <v>5999903.765712128</v>
      </c>
      <c r="E36" s="556" t="e">
        <f>IF(ISNUMBER(Regressions!E46),ROUND(Regressions!E46, 1), NA())</f>
        <v>#N/A</v>
      </c>
      <c r="F36" s="557" t="e">
        <f>IF(ISNUMBER(Regressions!F46),ROUND(Regressions!F46, 1), NA())</f>
        <v>#N/A</v>
      </c>
      <c r="G36" s="558" t="e">
        <f>IF(ISNUMBER(Regressions!G46),ROUND(Regressions!G46, 1), NA())</f>
        <v>#N/A</v>
      </c>
      <c r="H36" s="559" t="e">
        <f>IF(ISNUMBER(Regressions!H46),ROUND(Regressions!H46, 1), NA())</f>
        <v>#N/A</v>
      </c>
      <c r="I36" s="560" t="e">
        <f>IF(ISNUMBER(Regressions!I46),ROUND(Regressions!I46, 1), NA())</f>
        <v>#N/A</v>
      </c>
      <c r="J36" s="561" t="e">
        <f>IF(ISNUMBER(Regressions!K46),ROUND(Regressions!K46, 1), NA())</f>
        <v>#N/A</v>
      </c>
      <c r="K36" s="557" t="e">
        <f>IF(ISNUMBER(Regressions!L46),ROUND(Regressions!L46, 1), NA())</f>
        <v>#N/A</v>
      </c>
      <c r="L36" s="562" t="e">
        <f>IF(ISNUMBER(Regressions!M46),ROUND(Regressions!M46, 1), NA())</f>
        <v>#N/A</v>
      </c>
      <c r="M36" s="559" t="e">
        <f>IF(ISNUMBER(Regressions!N46),ROUND(Regressions!N46, 1), NA())</f>
        <v>#N/A</v>
      </c>
      <c r="N36" s="560" t="e">
        <f>IF(ISNUMBER(Regressions!O46),ROUND(Regressions!O46, 1), NA())</f>
        <v>#N/A</v>
      </c>
      <c r="O36" s="561" t="e">
        <f>IF(ISNUMBER(Regressions!Q46),ROUND(Regressions!Q46, 1), NA())</f>
        <v>#N/A</v>
      </c>
      <c r="P36" s="557" t="e">
        <f>IF(ISNUMBER(Regressions!R46),ROUND(Regressions!R46, 1), NA())</f>
        <v>#N/A</v>
      </c>
      <c r="Q36" s="563" t="e">
        <f>IF(ISNUMBER(Regressions!S46),ROUND(Regressions!S46, 1), NA())</f>
        <v>#N/A</v>
      </c>
      <c r="R36" s="559" t="e">
        <f>IF(ISNUMBER(Regressions!T46),ROUND(Regressions!T46, 1), NA())</f>
        <v>#N/A</v>
      </c>
      <c r="S36" s="560" t="e">
        <f>IF(ISNUMBER(Regressions!U46),ROUND(Regressions!U46, 1), NA())</f>
        <v>#N/A</v>
      </c>
    </row>
    <row r="37" spans="1:19" x14ac:dyDescent="0.25">
      <c r="A37" s="552" t="str">
        <f>+Introduction!$C$7</f>
        <v>Italie</v>
      </c>
      <c r="B37" s="553">
        <f>IF(ISBLANK(Regressions!B47), " ", Regressions!B47)</f>
        <v>2002</v>
      </c>
      <c r="C37" s="552" t="str">
        <f>HLOOKUP(Introduction!$G$4,nametranslations,26,FALSE)</f>
        <v>Urbain</v>
      </c>
      <c r="D37" s="555">
        <f>IF(ISBLANK(Regressions!D47), " ", Regressions!D47)</f>
        <v>5957924.8604376223</v>
      </c>
      <c r="E37" s="556" t="e">
        <f>IF(ISNUMBER(Regressions!E47),ROUND(Regressions!E47, 1), NA())</f>
        <v>#N/A</v>
      </c>
      <c r="F37" s="557" t="e">
        <f>IF(ISNUMBER(Regressions!F47),ROUND(Regressions!F47, 1), NA())</f>
        <v>#N/A</v>
      </c>
      <c r="G37" s="558" t="e">
        <f>IF(ISNUMBER(Regressions!G47),ROUND(Regressions!G47, 1), NA())</f>
        <v>#N/A</v>
      </c>
      <c r="H37" s="559" t="e">
        <f>IF(ISNUMBER(Regressions!H47),ROUND(Regressions!H47, 1), NA())</f>
        <v>#N/A</v>
      </c>
      <c r="I37" s="560" t="e">
        <f>IF(ISNUMBER(Regressions!I47),ROUND(Regressions!I47, 1), NA())</f>
        <v>#N/A</v>
      </c>
      <c r="J37" s="561" t="e">
        <f>IF(ISNUMBER(Regressions!K47),ROUND(Regressions!K47, 1), NA())</f>
        <v>#N/A</v>
      </c>
      <c r="K37" s="557" t="e">
        <f>IF(ISNUMBER(Regressions!L47),ROUND(Regressions!L47, 1), NA())</f>
        <v>#N/A</v>
      </c>
      <c r="L37" s="562" t="e">
        <f>IF(ISNUMBER(Regressions!M47),ROUND(Regressions!M47, 1), NA())</f>
        <v>#N/A</v>
      </c>
      <c r="M37" s="559" t="e">
        <f>IF(ISNUMBER(Regressions!N47),ROUND(Regressions!N47, 1), NA())</f>
        <v>#N/A</v>
      </c>
      <c r="N37" s="560" t="e">
        <f>IF(ISNUMBER(Regressions!O47),ROUND(Regressions!O47, 1), NA())</f>
        <v>#N/A</v>
      </c>
      <c r="O37" s="561" t="e">
        <f>IF(ISNUMBER(Regressions!Q47),ROUND(Regressions!Q47, 1), NA())</f>
        <v>#N/A</v>
      </c>
      <c r="P37" s="557" t="e">
        <f>IF(ISNUMBER(Regressions!R47),ROUND(Regressions!R47, 1), NA())</f>
        <v>#N/A</v>
      </c>
      <c r="Q37" s="563" t="e">
        <f>IF(ISNUMBER(Regressions!S47),ROUND(Regressions!S47, 1), NA())</f>
        <v>#N/A</v>
      </c>
      <c r="R37" s="559" t="e">
        <f>IF(ISNUMBER(Regressions!T47),ROUND(Regressions!T47, 1), NA())</f>
        <v>#N/A</v>
      </c>
      <c r="S37" s="560" t="e">
        <f>IF(ISNUMBER(Regressions!U47),ROUND(Regressions!U47, 1), NA())</f>
        <v>#N/A</v>
      </c>
    </row>
    <row r="38" spans="1:19" x14ac:dyDescent="0.25">
      <c r="A38" s="552" t="str">
        <f>+Introduction!$C$7</f>
        <v>Italie</v>
      </c>
      <c r="B38" s="553">
        <f>IF(ISBLANK(Regressions!B48), " ", Regressions!B48)</f>
        <v>2003</v>
      </c>
      <c r="C38" s="552" t="str">
        <f>HLOOKUP(Introduction!$G$4,nametranslations,26,FALSE)</f>
        <v>Urbain</v>
      </c>
      <c r="D38" s="555">
        <f>IF(ISBLANK(Regressions!D48), " ", Regressions!D48)</f>
        <v>5947841.1164570618</v>
      </c>
      <c r="E38" s="556" t="e">
        <f>IF(ISNUMBER(Regressions!E48),ROUND(Regressions!E48, 1), NA())</f>
        <v>#N/A</v>
      </c>
      <c r="F38" s="557" t="e">
        <f>IF(ISNUMBER(Regressions!F48),ROUND(Regressions!F48, 1), NA())</f>
        <v>#N/A</v>
      </c>
      <c r="G38" s="558" t="e">
        <f>IF(ISNUMBER(Regressions!G48),ROUND(Regressions!G48, 1), NA())</f>
        <v>#N/A</v>
      </c>
      <c r="H38" s="559" t="e">
        <f>IF(ISNUMBER(Regressions!H48),ROUND(Regressions!H48, 1), NA())</f>
        <v>#N/A</v>
      </c>
      <c r="I38" s="560" t="e">
        <f>IF(ISNUMBER(Regressions!I48),ROUND(Regressions!I48, 1), NA())</f>
        <v>#N/A</v>
      </c>
      <c r="J38" s="561" t="e">
        <f>IF(ISNUMBER(Regressions!K48),ROUND(Regressions!K48, 1), NA())</f>
        <v>#N/A</v>
      </c>
      <c r="K38" s="557" t="e">
        <f>IF(ISNUMBER(Regressions!L48),ROUND(Regressions!L48, 1), NA())</f>
        <v>#N/A</v>
      </c>
      <c r="L38" s="562" t="e">
        <f>IF(ISNUMBER(Regressions!M48),ROUND(Regressions!M48, 1), NA())</f>
        <v>#N/A</v>
      </c>
      <c r="M38" s="559" t="e">
        <f>IF(ISNUMBER(Regressions!N48),ROUND(Regressions!N48, 1), NA())</f>
        <v>#N/A</v>
      </c>
      <c r="N38" s="560" t="e">
        <f>IF(ISNUMBER(Regressions!O48),ROUND(Regressions!O48, 1), NA())</f>
        <v>#N/A</v>
      </c>
      <c r="O38" s="561" t="e">
        <f>IF(ISNUMBER(Regressions!Q48),ROUND(Regressions!Q48, 1), NA())</f>
        <v>#N/A</v>
      </c>
      <c r="P38" s="557" t="e">
        <f>IF(ISNUMBER(Regressions!R48),ROUND(Regressions!R48, 1), NA())</f>
        <v>#N/A</v>
      </c>
      <c r="Q38" s="563" t="e">
        <f>IF(ISNUMBER(Regressions!S48),ROUND(Regressions!S48, 1), NA())</f>
        <v>#N/A</v>
      </c>
      <c r="R38" s="559" t="e">
        <f>IF(ISNUMBER(Regressions!T48),ROUND(Regressions!T48, 1), NA())</f>
        <v>#N/A</v>
      </c>
      <c r="S38" s="560" t="e">
        <f>IF(ISNUMBER(Regressions!U48),ROUND(Regressions!U48, 1), NA())</f>
        <v>#N/A</v>
      </c>
    </row>
    <row r="39" spans="1:19" x14ac:dyDescent="0.25">
      <c r="A39" s="552" t="str">
        <f>+Introduction!$C$7</f>
        <v>Italie</v>
      </c>
      <c r="B39" s="553">
        <f>IF(ISBLANK(Regressions!B49), " ", Regressions!B49)</f>
        <v>2004</v>
      </c>
      <c r="C39" s="552" t="str">
        <f>HLOOKUP(Introduction!$G$4,nametranslations,26,FALSE)</f>
        <v>Urbain</v>
      </c>
      <c r="D39" s="555">
        <f>IF(ISBLANK(Regressions!D49), " ", Regressions!D49)</f>
        <v>5956233.5641027838</v>
      </c>
      <c r="E39" s="556" t="e">
        <f>IF(ISNUMBER(Regressions!E49),ROUND(Regressions!E49, 1), NA())</f>
        <v>#N/A</v>
      </c>
      <c r="F39" s="557" t="e">
        <f>IF(ISNUMBER(Regressions!F49),ROUND(Regressions!F49, 1), NA())</f>
        <v>#N/A</v>
      </c>
      <c r="G39" s="558" t="e">
        <f>IF(ISNUMBER(Regressions!G49),ROUND(Regressions!G49, 1), NA())</f>
        <v>#N/A</v>
      </c>
      <c r="H39" s="559" t="e">
        <f>IF(ISNUMBER(Regressions!H49),ROUND(Regressions!H49, 1), NA())</f>
        <v>#N/A</v>
      </c>
      <c r="I39" s="560" t="e">
        <f>IF(ISNUMBER(Regressions!I49),ROUND(Regressions!I49, 1), NA())</f>
        <v>#N/A</v>
      </c>
      <c r="J39" s="561" t="e">
        <f>IF(ISNUMBER(Regressions!K49),ROUND(Regressions!K49, 1), NA())</f>
        <v>#N/A</v>
      </c>
      <c r="K39" s="557" t="e">
        <f>IF(ISNUMBER(Regressions!L49),ROUND(Regressions!L49, 1), NA())</f>
        <v>#N/A</v>
      </c>
      <c r="L39" s="562" t="e">
        <f>IF(ISNUMBER(Regressions!M49),ROUND(Regressions!M49, 1), NA())</f>
        <v>#N/A</v>
      </c>
      <c r="M39" s="559" t="e">
        <f>IF(ISNUMBER(Regressions!N49),ROUND(Regressions!N49, 1), NA())</f>
        <v>#N/A</v>
      </c>
      <c r="N39" s="560" t="e">
        <f>IF(ISNUMBER(Regressions!O49),ROUND(Regressions!O49, 1), NA())</f>
        <v>#N/A</v>
      </c>
      <c r="O39" s="561" t="e">
        <f>IF(ISNUMBER(Regressions!Q49),ROUND(Regressions!Q49, 1), NA())</f>
        <v>#N/A</v>
      </c>
      <c r="P39" s="557" t="e">
        <f>IF(ISNUMBER(Regressions!R49),ROUND(Regressions!R49, 1), NA())</f>
        <v>#N/A</v>
      </c>
      <c r="Q39" s="563" t="e">
        <f>IF(ISNUMBER(Regressions!S49),ROUND(Regressions!S49, 1), NA())</f>
        <v>#N/A</v>
      </c>
      <c r="R39" s="559" t="e">
        <f>IF(ISNUMBER(Regressions!T49),ROUND(Regressions!T49, 1), NA())</f>
        <v>#N/A</v>
      </c>
      <c r="S39" s="560" t="e">
        <f>IF(ISNUMBER(Regressions!U49),ROUND(Regressions!U49, 1), NA())</f>
        <v>#N/A</v>
      </c>
    </row>
    <row r="40" spans="1:19" x14ac:dyDescent="0.25">
      <c r="A40" s="552" t="str">
        <f>+Introduction!$C$7</f>
        <v>Italie</v>
      </c>
      <c r="B40" s="553">
        <f>IF(ISBLANK(Regressions!B50), " ", Regressions!B50)</f>
        <v>2005</v>
      </c>
      <c r="C40" s="552" t="str">
        <f>HLOOKUP(Introduction!$G$4,nametranslations,26,FALSE)</f>
        <v>Urbain</v>
      </c>
      <c r="D40" s="555">
        <f>IF(ISBLANK(Regressions!D50), " ", Regressions!D50)</f>
        <v>5977442.8530986784</v>
      </c>
      <c r="E40" s="556" t="e">
        <f>IF(ISNUMBER(Regressions!E50),ROUND(Regressions!E50, 1), NA())</f>
        <v>#N/A</v>
      </c>
      <c r="F40" s="557" t="e">
        <f>IF(ISNUMBER(Regressions!F50),ROUND(Regressions!F50, 1), NA())</f>
        <v>#N/A</v>
      </c>
      <c r="G40" s="558" t="e">
        <f>IF(ISNUMBER(Regressions!G50),ROUND(Regressions!G50, 1), NA())</f>
        <v>#N/A</v>
      </c>
      <c r="H40" s="559" t="e">
        <f>IF(ISNUMBER(Regressions!H50),ROUND(Regressions!H50, 1), NA())</f>
        <v>#N/A</v>
      </c>
      <c r="I40" s="560" t="e">
        <f>IF(ISNUMBER(Regressions!I50),ROUND(Regressions!I50, 1), NA())</f>
        <v>#N/A</v>
      </c>
      <c r="J40" s="561" t="e">
        <f>IF(ISNUMBER(Regressions!K50),ROUND(Regressions!K50, 1), NA())</f>
        <v>#N/A</v>
      </c>
      <c r="K40" s="557" t="e">
        <f>IF(ISNUMBER(Regressions!L50),ROUND(Regressions!L50, 1), NA())</f>
        <v>#N/A</v>
      </c>
      <c r="L40" s="562" t="e">
        <f>IF(ISNUMBER(Regressions!M50),ROUND(Regressions!M50, 1), NA())</f>
        <v>#N/A</v>
      </c>
      <c r="M40" s="559" t="e">
        <f>IF(ISNUMBER(Regressions!N50),ROUND(Regressions!N50, 1), NA())</f>
        <v>#N/A</v>
      </c>
      <c r="N40" s="560" t="e">
        <f>IF(ISNUMBER(Regressions!O50),ROUND(Regressions!O50, 1), NA())</f>
        <v>#N/A</v>
      </c>
      <c r="O40" s="561" t="e">
        <f>IF(ISNUMBER(Regressions!Q50),ROUND(Regressions!Q50, 1), NA())</f>
        <v>#N/A</v>
      </c>
      <c r="P40" s="557" t="e">
        <f>IF(ISNUMBER(Regressions!R50),ROUND(Regressions!R50, 1), NA())</f>
        <v>#N/A</v>
      </c>
      <c r="Q40" s="563" t="e">
        <f>IF(ISNUMBER(Regressions!S50),ROUND(Regressions!S50, 1), NA())</f>
        <v>#N/A</v>
      </c>
      <c r="R40" s="559" t="e">
        <f>IF(ISNUMBER(Regressions!T50),ROUND(Regressions!T50, 1), NA())</f>
        <v>#N/A</v>
      </c>
      <c r="S40" s="560" t="e">
        <f>IF(ISNUMBER(Regressions!U50),ROUND(Regressions!U50, 1), NA())</f>
        <v>#N/A</v>
      </c>
    </row>
    <row r="41" spans="1:19" x14ac:dyDescent="0.25">
      <c r="A41" s="552" t="str">
        <f>+Introduction!$C$7</f>
        <v>Italie</v>
      </c>
      <c r="B41" s="553">
        <f>IF(ISBLANK(Regressions!B51), " ", Regressions!B51)</f>
        <v>2006</v>
      </c>
      <c r="C41" s="552" t="str">
        <f>HLOOKUP(Introduction!$G$4,nametranslations,26,FALSE)</f>
        <v>Urbain</v>
      </c>
      <c r="D41" s="555">
        <f>IF(ISBLANK(Regressions!D51), " ", Regressions!D51)</f>
        <v>6020626.3116700742</v>
      </c>
      <c r="E41" s="556" t="e">
        <f>IF(ISNUMBER(Regressions!E51),ROUND(Regressions!E51, 1), NA())</f>
        <v>#N/A</v>
      </c>
      <c r="F41" s="557" t="e">
        <f>IF(ISNUMBER(Regressions!F51),ROUND(Regressions!F51, 1), NA())</f>
        <v>#N/A</v>
      </c>
      <c r="G41" s="558" t="e">
        <f>IF(ISNUMBER(Regressions!G51),ROUND(Regressions!G51, 1), NA())</f>
        <v>#N/A</v>
      </c>
      <c r="H41" s="559" t="e">
        <f>IF(ISNUMBER(Regressions!H51),ROUND(Regressions!H51, 1), NA())</f>
        <v>#N/A</v>
      </c>
      <c r="I41" s="560" t="e">
        <f>IF(ISNUMBER(Regressions!I51),ROUND(Regressions!I51, 1), NA())</f>
        <v>#N/A</v>
      </c>
      <c r="J41" s="561" t="e">
        <f>IF(ISNUMBER(Regressions!K51),ROUND(Regressions!K51, 1), NA())</f>
        <v>#N/A</v>
      </c>
      <c r="K41" s="557" t="e">
        <f>IF(ISNUMBER(Regressions!L51),ROUND(Regressions!L51, 1), NA())</f>
        <v>#N/A</v>
      </c>
      <c r="L41" s="562" t="e">
        <f>IF(ISNUMBER(Regressions!M51),ROUND(Regressions!M51, 1), NA())</f>
        <v>#N/A</v>
      </c>
      <c r="M41" s="559" t="e">
        <f>IF(ISNUMBER(Regressions!N51),ROUND(Regressions!N51, 1), NA())</f>
        <v>#N/A</v>
      </c>
      <c r="N41" s="560" t="e">
        <f>IF(ISNUMBER(Regressions!O51),ROUND(Regressions!O51, 1), NA())</f>
        <v>#N/A</v>
      </c>
      <c r="O41" s="561" t="e">
        <f>IF(ISNUMBER(Regressions!Q51),ROUND(Regressions!Q51, 1), NA())</f>
        <v>#N/A</v>
      </c>
      <c r="P41" s="557" t="e">
        <f>IF(ISNUMBER(Regressions!R51),ROUND(Regressions!R51, 1), NA())</f>
        <v>#N/A</v>
      </c>
      <c r="Q41" s="563" t="e">
        <f>IF(ISNUMBER(Regressions!S51),ROUND(Regressions!S51, 1), NA())</f>
        <v>#N/A</v>
      </c>
      <c r="R41" s="559" t="e">
        <f>IF(ISNUMBER(Regressions!T51),ROUND(Regressions!T51, 1), NA())</f>
        <v>#N/A</v>
      </c>
      <c r="S41" s="560" t="e">
        <f>IF(ISNUMBER(Regressions!U51),ROUND(Regressions!U51, 1), NA())</f>
        <v>#N/A</v>
      </c>
    </row>
    <row r="42" spans="1:19" x14ac:dyDescent="0.25">
      <c r="A42" s="552" t="str">
        <f>+Introduction!$C$7</f>
        <v>Italie</v>
      </c>
      <c r="B42" s="553">
        <f>IF(ISBLANK(Regressions!B52), " ", Regressions!B52)</f>
        <v>2007</v>
      </c>
      <c r="C42" s="552" t="str">
        <f>HLOOKUP(Introduction!$G$4,nametranslations,26,FALSE)</f>
        <v>Urbain</v>
      </c>
      <c r="D42" s="555">
        <f>IF(ISBLANK(Regressions!D52), " ", Regressions!D52)</f>
        <v>6062704.9731188966</v>
      </c>
      <c r="E42" s="556" t="e">
        <f>IF(ISNUMBER(Regressions!E52),ROUND(Regressions!E52, 1), NA())</f>
        <v>#N/A</v>
      </c>
      <c r="F42" s="557" t="e">
        <f>IF(ISNUMBER(Regressions!F52),ROUND(Regressions!F52, 1), NA())</f>
        <v>#N/A</v>
      </c>
      <c r="G42" s="558" t="e">
        <f>IF(ISNUMBER(Regressions!G52),ROUND(Regressions!G52, 1), NA())</f>
        <v>#N/A</v>
      </c>
      <c r="H42" s="559" t="e">
        <f>IF(ISNUMBER(Regressions!H52),ROUND(Regressions!H52, 1), NA())</f>
        <v>#N/A</v>
      </c>
      <c r="I42" s="560" t="e">
        <f>IF(ISNUMBER(Regressions!I52),ROUND(Regressions!I52, 1), NA())</f>
        <v>#N/A</v>
      </c>
      <c r="J42" s="561" t="e">
        <f>IF(ISNUMBER(Regressions!K52),ROUND(Regressions!K52, 1), NA())</f>
        <v>#N/A</v>
      </c>
      <c r="K42" s="557" t="e">
        <f>IF(ISNUMBER(Regressions!L52),ROUND(Regressions!L52, 1), NA())</f>
        <v>#N/A</v>
      </c>
      <c r="L42" s="562" t="e">
        <f>IF(ISNUMBER(Regressions!M52),ROUND(Regressions!M52, 1), NA())</f>
        <v>#N/A</v>
      </c>
      <c r="M42" s="559" t="e">
        <f>IF(ISNUMBER(Regressions!N52),ROUND(Regressions!N52, 1), NA())</f>
        <v>#N/A</v>
      </c>
      <c r="N42" s="560" t="e">
        <f>IF(ISNUMBER(Regressions!O52),ROUND(Regressions!O52, 1), NA())</f>
        <v>#N/A</v>
      </c>
      <c r="O42" s="561" t="e">
        <f>IF(ISNUMBER(Regressions!Q52),ROUND(Regressions!Q52, 1), NA())</f>
        <v>#N/A</v>
      </c>
      <c r="P42" s="557" t="e">
        <f>IF(ISNUMBER(Regressions!R52),ROUND(Regressions!R52, 1), NA())</f>
        <v>#N/A</v>
      </c>
      <c r="Q42" s="563" t="e">
        <f>IF(ISNUMBER(Regressions!S52),ROUND(Regressions!S52, 1), NA())</f>
        <v>#N/A</v>
      </c>
      <c r="R42" s="559" t="e">
        <f>IF(ISNUMBER(Regressions!T52),ROUND(Regressions!T52, 1), NA())</f>
        <v>#N/A</v>
      </c>
      <c r="S42" s="560" t="e">
        <f>IF(ISNUMBER(Regressions!U52),ROUND(Regressions!U52, 1), NA())</f>
        <v>#N/A</v>
      </c>
    </row>
    <row r="43" spans="1:19" x14ac:dyDescent="0.25">
      <c r="A43" s="552" t="str">
        <f>+Introduction!$C$7</f>
        <v>Italie</v>
      </c>
      <c r="B43" s="553">
        <f>IF(ISBLANK(Regressions!B53), " ", Regressions!B53)</f>
        <v>2008</v>
      </c>
      <c r="C43" s="552" t="str">
        <f>HLOOKUP(Introduction!$G$4,nametranslations,26,FALSE)</f>
        <v>Urbain</v>
      </c>
      <c r="D43" s="555">
        <f>IF(ISBLANK(Regressions!D53), " ", Regressions!D53)</f>
        <v>6113748.0629264833</v>
      </c>
      <c r="E43" s="556" t="e">
        <f>IF(ISNUMBER(Regressions!E53),ROUND(Regressions!E53, 1), NA())</f>
        <v>#N/A</v>
      </c>
      <c r="F43" s="557" t="e">
        <f>IF(ISNUMBER(Regressions!F53),ROUND(Regressions!F53, 1), NA())</f>
        <v>#N/A</v>
      </c>
      <c r="G43" s="558" t="e">
        <f>IF(ISNUMBER(Regressions!G53),ROUND(Regressions!G53, 1), NA())</f>
        <v>#N/A</v>
      </c>
      <c r="H43" s="559" t="e">
        <f>IF(ISNUMBER(Regressions!H53),ROUND(Regressions!H53, 1), NA())</f>
        <v>#N/A</v>
      </c>
      <c r="I43" s="560" t="e">
        <f>IF(ISNUMBER(Regressions!I53),ROUND(Regressions!I53, 1), NA())</f>
        <v>#N/A</v>
      </c>
      <c r="J43" s="561" t="e">
        <f>IF(ISNUMBER(Regressions!K53),ROUND(Regressions!K53, 1), NA())</f>
        <v>#N/A</v>
      </c>
      <c r="K43" s="557" t="e">
        <f>IF(ISNUMBER(Regressions!L53),ROUND(Regressions!L53, 1), NA())</f>
        <v>#N/A</v>
      </c>
      <c r="L43" s="562" t="e">
        <f>IF(ISNUMBER(Regressions!M53),ROUND(Regressions!M53, 1), NA())</f>
        <v>#N/A</v>
      </c>
      <c r="M43" s="559" t="e">
        <f>IF(ISNUMBER(Regressions!N53),ROUND(Regressions!N53, 1), NA())</f>
        <v>#N/A</v>
      </c>
      <c r="N43" s="560" t="e">
        <f>IF(ISNUMBER(Regressions!O53),ROUND(Regressions!O53, 1), NA())</f>
        <v>#N/A</v>
      </c>
      <c r="O43" s="561" t="e">
        <f>IF(ISNUMBER(Regressions!Q53),ROUND(Regressions!Q53, 1), NA())</f>
        <v>#N/A</v>
      </c>
      <c r="P43" s="557" t="e">
        <f>IF(ISNUMBER(Regressions!R53),ROUND(Regressions!R53, 1), NA())</f>
        <v>#N/A</v>
      </c>
      <c r="Q43" s="563" t="e">
        <f>IF(ISNUMBER(Regressions!S53),ROUND(Regressions!S53, 1), NA())</f>
        <v>#N/A</v>
      </c>
      <c r="R43" s="559" t="e">
        <f>IF(ISNUMBER(Regressions!T53),ROUND(Regressions!T53, 1), NA())</f>
        <v>#N/A</v>
      </c>
      <c r="S43" s="560" t="e">
        <f>IF(ISNUMBER(Regressions!U53),ROUND(Regressions!U53, 1), NA())</f>
        <v>#N/A</v>
      </c>
    </row>
    <row r="44" spans="1:19" x14ac:dyDescent="0.25">
      <c r="A44" s="552" t="str">
        <f>+Introduction!$C$7</f>
        <v>Italie</v>
      </c>
      <c r="B44" s="553">
        <f>IF(ISBLANK(Regressions!B54), " ", Regressions!B54)</f>
        <v>2009</v>
      </c>
      <c r="C44" s="552" t="str">
        <f>HLOOKUP(Introduction!$G$4,nametranslations,26,FALSE)</f>
        <v>Urbain</v>
      </c>
      <c r="D44" s="555">
        <f>IF(ISBLANK(Regressions!D54), " ", Regressions!D54)</f>
        <v>6158033.9914978025</v>
      </c>
      <c r="E44" s="556" t="e">
        <f>IF(ISNUMBER(Regressions!E54),ROUND(Regressions!E54, 1), NA())</f>
        <v>#N/A</v>
      </c>
      <c r="F44" s="557" t="e">
        <f>IF(ISNUMBER(Regressions!F54),ROUND(Regressions!F54, 1), NA())</f>
        <v>#N/A</v>
      </c>
      <c r="G44" s="558" t="e">
        <f>IF(ISNUMBER(Regressions!G54),ROUND(Regressions!G54, 1), NA())</f>
        <v>#N/A</v>
      </c>
      <c r="H44" s="559" t="e">
        <f>IF(ISNUMBER(Regressions!H54),ROUND(Regressions!H54, 1), NA())</f>
        <v>#N/A</v>
      </c>
      <c r="I44" s="560" t="e">
        <f>IF(ISNUMBER(Regressions!I54),ROUND(Regressions!I54, 1), NA())</f>
        <v>#N/A</v>
      </c>
      <c r="J44" s="561" t="e">
        <f>IF(ISNUMBER(Regressions!K54),ROUND(Regressions!K54, 1), NA())</f>
        <v>#N/A</v>
      </c>
      <c r="K44" s="557" t="e">
        <f>IF(ISNUMBER(Regressions!L54),ROUND(Regressions!L54, 1), NA())</f>
        <v>#N/A</v>
      </c>
      <c r="L44" s="562" t="e">
        <f>IF(ISNUMBER(Regressions!M54),ROUND(Regressions!M54, 1), NA())</f>
        <v>#N/A</v>
      </c>
      <c r="M44" s="559" t="e">
        <f>IF(ISNUMBER(Regressions!N54),ROUND(Regressions!N54, 1), NA())</f>
        <v>#N/A</v>
      </c>
      <c r="N44" s="560" t="e">
        <f>IF(ISNUMBER(Regressions!O54),ROUND(Regressions!O54, 1), NA())</f>
        <v>#N/A</v>
      </c>
      <c r="O44" s="561" t="e">
        <f>IF(ISNUMBER(Regressions!Q54),ROUND(Regressions!Q54, 1), NA())</f>
        <v>#N/A</v>
      </c>
      <c r="P44" s="557" t="e">
        <f>IF(ISNUMBER(Regressions!R54),ROUND(Regressions!R54, 1), NA())</f>
        <v>#N/A</v>
      </c>
      <c r="Q44" s="563" t="e">
        <f>IF(ISNUMBER(Regressions!S54),ROUND(Regressions!S54, 1), NA())</f>
        <v>#N/A</v>
      </c>
      <c r="R44" s="559" t="e">
        <f>IF(ISNUMBER(Regressions!T54),ROUND(Regressions!T54, 1), NA())</f>
        <v>#N/A</v>
      </c>
      <c r="S44" s="560" t="e">
        <f>IF(ISNUMBER(Regressions!U54),ROUND(Regressions!U54, 1), NA())</f>
        <v>#N/A</v>
      </c>
    </row>
    <row r="45" spans="1:19" x14ac:dyDescent="0.25">
      <c r="A45" s="552" t="str">
        <f>+Introduction!$C$7</f>
        <v>Italie</v>
      </c>
      <c r="B45" s="553">
        <f>IF(ISBLANK(Regressions!B55), " ", Regressions!B55)</f>
        <v>2010</v>
      </c>
      <c r="C45" s="552" t="str">
        <f>HLOOKUP(Introduction!$G$4,nametranslations,26,FALSE)</f>
        <v>Urbain</v>
      </c>
      <c r="D45" s="555">
        <f>IF(ISBLANK(Regressions!D55), " ", Regressions!D55)</f>
        <v>6186307.0726647945</v>
      </c>
      <c r="E45" s="556" t="e">
        <f>IF(ISNUMBER(Regressions!E55),ROUND(Regressions!E55, 1), NA())</f>
        <v>#N/A</v>
      </c>
      <c r="F45" s="557" t="e">
        <f>IF(ISNUMBER(Regressions!F55),ROUND(Regressions!F55, 1), NA())</f>
        <v>#N/A</v>
      </c>
      <c r="G45" s="558" t="e">
        <f>IF(ISNUMBER(Regressions!G55),ROUND(Regressions!G55, 1), NA())</f>
        <v>#N/A</v>
      </c>
      <c r="H45" s="559" t="e">
        <f>IF(ISNUMBER(Regressions!H55),ROUND(Regressions!H55, 1), NA())</f>
        <v>#N/A</v>
      </c>
      <c r="I45" s="560" t="e">
        <f>IF(ISNUMBER(Regressions!I55),ROUND(Regressions!I55, 1), NA())</f>
        <v>#N/A</v>
      </c>
      <c r="J45" s="561" t="e">
        <f>IF(ISNUMBER(Regressions!K55),ROUND(Regressions!K55, 1), NA())</f>
        <v>#N/A</v>
      </c>
      <c r="K45" s="557" t="e">
        <f>IF(ISNUMBER(Regressions!L55),ROUND(Regressions!L55, 1), NA())</f>
        <v>#N/A</v>
      </c>
      <c r="L45" s="562" t="e">
        <f>IF(ISNUMBER(Regressions!M55),ROUND(Regressions!M55, 1), NA())</f>
        <v>#N/A</v>
      </c>
      <c r="M45" s="559" t="e">
        <f>IF(ISNUMBER(Regressions!N55),ROUND(Regressions!N55, 1), NA())</f>
        <v>#N/A</v>
      </c>
      <c r="N45" s="560" t="e">
        <f>IF(ISNUMBER(Regressions!O55),ROUND(Regressions!O55, 1), NA())</f>
        <v>#N/A</v>
      </c>
      <c r="O45" s="561" t="e">
        <f>IF(ISNUMBER(Regressions!Q55),ROUND(Regressions!Q55, 1), NA())</f>
        <v>#N/A</v>
      </c>
      <c r="P45" s="557" t="e">
        <f>IF(ISNUMBER(Regressions!R55),ROUND(Regressions!R55, 1), NA())</f>
        <v>#N/A</v>
      </c>
      <c r="Q45" s="563" t="e">
        <f>IF(ISNUMBER(Regressions!S55),ROUND(Regressions!S55, 1), NA())</f>
        <v>#N/A</v>
      </c>
      <c r="R45" s="559" t="e">
        <f>IF(ISNUMBER(Regressions!T55),ROUND(Regressions!T55, 1), NA())</f>
        <v>#N/A</v>
      </c>
      <c r="S45" s="560" t="e">
        <f>IF(ISNUMBER(Regressions!U55),ROUND(Regressions!U55, 1), NA())</f>
        <v>#N/A</v>
      </c>
    </row>
    <row r="46" spans="1:19" x14ac:dyDescent="0.25">
      <c r="A46" s="552" t="str">
        <f>+Introduction!$C$7</f>
        <v>Italie</v>
      </c>
      <c r="B46" s="553">
        <f>IF(ISBLANK(Regressions!B56), " ", Regressions!B56)</f>
        <v>2011</v>
      </c>
      <c r="C46" s="552" t="str">
        <f>HLOOKUP(Introduction!$G$4,nametranslations,26,FALSE)</f>
        <v>Urbain</v>
      </c>
      <c r="D46" s="555">
        <f>IF(ISBLANK(Regressions!D56), " ", Regressions!D56)</f>
        <v>6207473.8469421389</v>
      </c>
      <c r="E46" s="556" t="e">
        <f>IF(ISNUMBER(Regressions!E56),ROUND(Regressions!E56, 1), NA())</f>
        <v>#N/A</v>
      </c>
      <c r="F46" s="557" t="e">
        <f>IF(ISNUMBER(Regressions!F56),ROUND(Regressions!F56, 1), NA())</f>
        <v>#N/A</v>
      </c>
      <c r="G46" s="558" t="e">
        <f>IF(ISNUMBER(Regressions!G56),ROUND(Regressions!G56, 1), NA())</f>
        <v>#N/A</v>
      </c>
      <c r="H46" s="559" t="e">
        <f>IF(ISNUMBER(Regressions!H56),ROUND(Regressions!H56, 1), NA())</f>
        <v>#N/A</v>
      </c>
      <c r="I46" s="560" t="e">
        <f>IF(ISNUMBER(Regressions!I56),ROUND(Regressions!I56, 1), NA())</f>
        <v>#N/A</v>
      </c>
      <c r="J46" s="561" t="e">
        <f>IF(ISNUMBER(Regressions!K56),ROUND(Regressions!K56, 1), NA())</f>
        <v>#N/A</v>
      </c>
      <c r="K46" s="557" t="e">
        <f>IF(ISNUMBER(Regressions!L56),ROUND(Regressions!L56, 1), NA())</f>
        <v>#N/A</v>
      </c>
      <c r="L46" s="562" t="e">
        <f>IF(ISNUMBER(Regressions!M56),ROUND(Regressions!M56, 1), NA())</f>
        <v>#N/A</v>
      </c>
      <c r="M46" s="559" t="e">
        <f>IF(ISNUMBER(Regressions!N56),ROUND(Regressions!N56, 1), NA())</f>
        <v>#N/A</v>
      </c>
      <c r="N46" s="560" t="e">
        <f>IF(ISNUMBER(Regressions!O56),ROUND(Regressions!O56, 1), NA())</f>
        <v>#N/A</v>
      </c>
      <c r="O46" s="561" t="e">
        <f>IF(ISNUMBER(Regressions!Q56),ROUND(Regressions!Q56, 1), NA())</f>
        <v>#N/A</v>
      </c>
      <c r="P46" s="557" t="e">
        <f>IF(ISNUMBER(Regressions!R56),ROUND(Regressions!R56, 1), NA())</f>
        <v>#N/A</v>
      </c>
      <c r="Q46" s="563" t="e">
        <f>IF(ISNUMBER(Regressions!S56),ROUND(Regressions!S56, 1), NA())</f>
        <v>#N/A</v>
      </c>
      <c r="R46" s="559" t="e">
        <f>IF(ISNUMBER(Regressions!T56),ROUND(Regressions!T56, 1), NA())</f>
        <v>#N/A</v>
      </c>
      <c r="S46" s="560" t="e">
        <f>IF(ISNUMBER(Regressions!U56),ROUND(Regressions!U56, 1), NA())</f>
        <v>#N/A</v>
      </c>
    </row>
    <row r="47" spans="1:19" x14ac:dyDescent="0.25">
      <c r="A47" s="552" t="str">
        <f>+Introduction!$C$7</f>
        <v>Italie</v>
      </c>
      <c r="B47" s="553">
        <f>IF(ISBLANK(Regressions!B57), " ", Regressions!B57)</f>
        <v>2012</v>
      </c>
      <c r="C47" s="552" t="str">
        <f>HLOOKUP(Introduction!$G$4,nametranslations,26,FALSE)</f>
        <v>Urbain</v>
      </c>
      <c r="D47" s="555">
        <f>IF(ISBLANK(Regressions!D57), " ", Regressions!D57)</f>
        <v>6229884.5171006778</v>
      </c>
      <c r="E47" s="556" t="e">
        <f>IF(ISNUMBER(Regressions!E57),ROUND(Regressions!E57, 1), NA())</f>
        <v>#N/A</v>
      </c>
      <c r="F47" s="557" t="e">
        <f>IF(ISNUMBER(Regressions!F57),ROUND(Regressions!F57, 1), NA())</f>
        <v>#N/A</v>
      </c>
      <c r="G47" s="558" t="e">
        <f>IF(ISNUMBER(Regressions!G57),ROUND(Regressions!G57, 1), NA())</f>
        <v>#N/A</v>
      </c>
      <c r="H47" s="559" t="e">
        <f>IF(ISNUMBER(Regressions!H57),ROUND(Regressions!H57, 1), NA())</f>
        <v>#N/A</v>
      </c>
      <c r="I47" s="560" t="e">
        <f>IF(ISNUMBER(Regressions!I57),ROUND(Regressions!I57, 1), NA())</f>
        <v>#N/A</v>
      </c>
      <c r="J47" s="561" t="e">
        <f>IF(ISNUMBER(Regressions!K57),ROUND(Regressions!K57, 1), NA())</f>
        <v>#N/A</v>
      </c>
      <c r="K47" s="557" t="e">
        <f>IF(ISNUMBER(Regressions!L57),ROUND(Regressions!L57, 1), NA())</f>
        <v>#N/A</v>
      </c>
      <c r="L47" s="562" t="e">
        <f>IF(ISNUMBER(Regressions!M57),ROUND(Regressions!M57, 1), NA())</f>
        <v>#N/A</v>
      </c>
      <c r="M47" s="559" t="e">
        <f>IF(ISNUMBER(Regressions!N57),ROUND(Regressions!N57, 1), NA())</f>
        <v>#N/A</v>
      </c>
      <c r="N47" s="560" t="e">
        <f>IF(ISNUMBER(Regressions!O57),ROUND(Regressions!O57, 1), NA())</f>
        <v>#N/A</v>
      </c>
      <c r="O47" s="561" t="e">
        <f>IF(ISNUMBER(Regressions!Q57),ROUND(Regressions!Q57, 1), NA())</f>
        <v>#N/A</v>
      </c>
      <c r="P47" s="557" t="e">
        <f>IF(ISNUMBER(Regressions!R57),ROUND(Regressions!R57, 1), NA())</f>
        <v>#N/A</v>
      </c>
      <c r="Q47" s="563" t="e">
        <f>IF(ISNUMBER(Regressions!S57),ROUND(Regressions!S57, 1), NA())</f>
        <v>#N/A</v>
      </c>
      <c r="R47" s="559" t="e">
        <f>IF(ISNUMBER(Regressions!T57),ROUND(Regressions!T57, 1), NA())</f>
        <v>#N/A</v>
      </c>
      <c r="S47" s="560" t="e">
        <f>IF(ISNUMBER(Regressions!U57),ROUND(Regressions!U57, 1), NA())</f>
        <v>#N/A</v>
      </c>
    </row>
    <row r="48" spans="1:19" x14ac:dyDescent="0.25">
      <c r="A48" s="552" t="str">
        <f>+Introduction!$C$7</f>
        <v>Italie</v>
      </c>
      <c r="B48" s="553">
        <f>IF(ISBLANK(Regressions!B58), " ", Regressions!B58)</f>
        <v>2013</v>
      </c>
      <c r="C48" s="552" t="str">
        <f>HLOOKUP(Introduction!$G$4,nametranslations,26,FALSE)</f>
        <v>Urbain</v>
      </c>
      <c r="D48" s="555">
        <f>IF(ISBLANK(Regressions!D58), " ", Regressions!D58)</f>
        <v>6264418.6022412116</v>
      </c>
      <c r="E48" s="556" t="e">
        <f>IF(ISNUMBER(Regressions!E58),ROUND(Regressions!E58, 1), NA())</f>
        <v>#N/A</v>
      </c>
      <c r="F48" s="557" t="e">
        <f>IF(ISNUMBER(Regressions!F58),ROUND(Regressions!F58, 1), NA())</f>
        <v>#N/A</v>
      </c>
      <c r="G48" s="558" t="e">
        <f>IF(ISNUMBER(Regressions!G58),ROUND(Regressions!G58, 1), NA())</f>
        <v>#N/A</v>
      </c>
      <c r="H48" s="559" t="e">
        <f>IF(ISNUMBER(Regressions!H58),ROUND(Regressions!H58, 1), NA())</f>
        <v>#N/A</v>
      </c>
      <c r="I48" s="560" t="e">
        <f>IF(ISNUMBER(Regressions!I58),ROUND(Regressions!I58, 1), NA())</f>
        <v>#N/A</v>
      </c>
      <c r="J48" s="561" t="e">
        <f>IF(ISNUMBER(Regressions!K58),ROUND(Regressions!K58, 1), NA())</f>
        <v>#N/A</v>
      </c>
      <c r="K48" s="557" t="e">
        <f>IF(ISNUMBER(Regressions!L58),ROUND(Regressions!L58, 1), NA())</f>
        <v>#N/A</v>
      </c>
      <c r="L48" s="562" t="e">
        <f>IF(ISNUMBER(Regressions!M58),ROUND(Regressions!M58, 1), NA())</f>
        <v>#N/A</v>
      </c>
      <c r="M48" s="559" t="e">
        <f>IF(ISNUMBER(Regressions!N58),ROUND(Regressions!N58, 1), NA())</f>
        <v>#N/A</v>
      </c>
      <c r="N48" s="560" t="e">
        <f>IF(ISNUMBER(Regressions!O58),ROUND(Regressions!O58, 1), NA())</f>
        <v>#N/A</v>
      </c>
      <c r="O48" s="561" t="e">
        <f>IF(ISNUMBER(Regressions!Q58),ROUND(Regressions!Q58, 1), NA())</f>
        <v>#N/A</v>
      </c>
      <c r="P48" s="557" t="e">
        <f>IF(ISNUMBER(Regressions!R58),ROUND(Regressions!R58, 1), NA())</f>
        <v>#N/A</v>
      </c>
      <c r="Q48" s="563" t="e">
        <f>IF(ISNUMBER(Regressions!S58),ROUND(Regressions!S58, 1), NA())</f>
        <v>#N/A</v>
      </c>
      <c r="R48" s="559" t="e">
        <f>IF(ISNUMBER(Regressions!T58),ROUND(Regressions!T58, 1), NA())</f>
        <v>#N/A</v>
      </c>
      <c r="S48" s="560" t="e">
        <f>IF(ISNUMBER(Regressions!U58),ROUND(Regressions!U58, 1), NA())</f>
        <v>#N/A</v>
      </c>
    </row>
    <row r="49" spans="1:19" x14ac:dyDescent="0.25">
      <c r="A49" s="552" t="str">
        <f>+Introduction!$C$7</f>
        <v>Italie</v>
      </c>
      <c r="B49" s="553">
        <f>IF(ISBLANK(Regressions!B59), " ", Regressions!B59)</f>
        <v>2014</v>
      </c>
      <c r="C49" s="552" t="str">
        <f>HLOOKUP(Introduction!$G$4,nametranslations,26,FALSE)</f>
        <v>Urbain</v>
      </c>
      <c r="D49" s="555">
        <f>IF(ISBLANK(Regressions!D59), " ", Regressions!D59)</f>
        <v>6289879.877462768</v>
      </c>
      <c r="E49" s="556" t="e">
        <f>IF(ISNUMBER(Regressions!E59),ROUND(Regressions!E59, 1), NA())</f>
        <v>#N/A</v>
      </c>
      <c r="F49" s="557" t="e">
        <f>IF(ISNUMBER(Regressions!F59),ROUND(Regressions!F59, 1), NA())</f>
        <v>#N/A</v>
      </c>
      <c r="G49" s="558" t="e">
        <f>IF(ISNUMBER(Regressions!G59),ROUND(Regressions!G59, 1), NA())</f>
        <v>#N/A</v>
      </c>
      <c r="H49" s="559" t="e">
        <f>IF(ISNUMBER(Regressions!H59),ROUND(Regressions!H59, 1), NA())</f>
        <v>#N/A</v>
      </c>
      <c r="I49" s="560" t="e">
        <f>IF(ISNUMBER(Regressions!I59),ROUND(Regressions!I59, 1), NA())</f>
        <v>#N/A</v>
      </c>
      <c r="J49" s="561" t="e">
        <f>IF(ISNUMBER(Regressions!K59),ROUND(Regressions!K59, 1), NA())</f>
        <v>#N/A</v>
      </c>
      <c r="K49" s="557" t="e">
        <f>IF(ISNUMBER(Regressions!L59),ROUND(Regressions!L59, 1), NA())</f>
        <v>#N/A</v>
      </c>
      <c r="L49" s="562" t="e">
        <f>IF(ISNUMBER(Regressions!M59),ROUND(Regressions!M59, 1), NA())</f>
        <v>#N/A</v>
      </c>
      <c r="M49" s="559" t="e">
        <f>IF(ISNUMBER(Regressions!N59),ROUND(Regressions!N59, 1), NA())</f>
        <v>#N/A</v>
      </c>
      <c r="N49" s="560" t="e">
        <f>IF(ISNUMBER(Regressions!O59),ROUND(Regressions!O59, 1), NA())</f>
        <v>#N/A</v>
      </c>
      <c r="O49" s="561" t="e">
        <f>IF(ISNUMBER(Regressions!Q59),ROUND(Regressions!Q59, 1), NA())</f>
        <v>#N/A</v>
      </c>
      <c r="P49" s="557" t="e">
        <f>IF(ISNUMBER(Regressions!R59),ROUND(Regressions!R59, 1), NA())</f>
        <v>#N/A</v>
      </c>
      <c r="Q49" s="563" t="e">
        <f>IF(ISNUMBER(Regressions!S59),ROUND(Regressions!S59, 1), NA())</f>
        <v>#N/A</v>
      </c>
      <c r="R49" s="559" t="e">
        <f>IF(ISNUMBER(Regressions!T59),ROUND(Regressions!T59, 1), NA())</f>
        <v>#N/A</v>
      </c>
      <c r="S49" s="560" t="e">
        <f>IF(ISNUMBER(Regressions!U59),ROUND(Regressions!U59, 1), NA())</f>
        <v>#N/A</v>
      </c>
    </row>
    <row r="50" spans="1:19" x14ac:dyDescent="0.25">
      <c r="A50" s="552" t="str">
        <f>+Introduction!$C$7</f>
        <v>Italie</v>
      </c>
      <c r="B50" s="553">
        <f>IF(ISBLANK(Regressions!B60), " ", Regressions!B60)</f>
        <v>2015</v>
      </c>
      <c r="C50" s="552" t="str">
        <f>HLOOKUP(Introduction!$G$4,nametranslations,26,FALSE)</f>
        <v>Urbain</v>
      </c>
      <c r="D50" s="555">
        <f>IF(ISBLANK(Regressions!D60), " ", Regressions!D60)</f>
        <v>6299988.8861121368</v>
      </c>
      <c r="E50" s="556" t="e">
        <f>IF(ISNUMBER(Regressions!E60),ROUND(Regressions!E60, 1), NA())</f>
        <v>#N/A</v>
      </c>
      <c r="F50" s="557" t="e">
        <f>IF(ISNUMBER(Regressions!F60),ROUND(Regressions!F60, 1), NA())</f>
        <v>#N/A</v>
      </c>
      <c r="G50" s="558" t="e">
        <f>IF(ISNUMBER(Regressions!G60),ROUND(Regressions!G60, 1), NA())</f>
        <v>#N/A</v>
      </c>
      <c r="H50" s="559" t="e">
        <f>IF(ISNUMBER(Regressions!H60),ROUND(Regressions!H60, 1), NA())</f>
        <v>#N/A</v>
      </c>
      <c r="I50" s="560" t="e">
        <f>IF(ISNUMBER(Regressions!I60),ROUND(Regressions!I60, 1), NA())</f>
        <v>#N/A</v>
      </c>
      <c r="J50" s="561" t="e">
        <f>IF(ISNUMBER(Regressions!K60),ROUND(Regressions!K60, 1), NA())</f>
        <v>#N/A</v>
      </c>
      <c r="K50" s="557" t="e">
        <f>IF(ISNUMBER(Regressions!L60),ROUND(Regressions!L60, 1), NA())</f>
        <v>#N/A</v>
      </c>
      <c r="L50" s="562" t="e">
        <f>IF(ISNUMBER(Regressions!M60),ROUND(Regressions!M60, 1), NA())</f>
        <v>#N/A</v>
      </c>
      <c r="M50" s="559" t="e">
        <f>IF(ISNUMBER(Regressions!N60),ROUND(Regressions!N60, 1), NA())</f>
        <v>#N/A</v>
      </c>
      <c r="N50" s="560" t="e">
        <f>IF(ISNUMBER(Regressions!O60),ROUND(Regressions!O60, 1), NA())</f>
        <v>#N/A</v>
      </c>
      <c r="O50" s="561" t="e">
        <f>IF(ISNUMBER(Regressions!Q60),ROUND(Regressions!Q60, 1), NA())</f>
        <v>#N/A</v>
      </c>
      <c r="P50" s="557" t="e">
        <f>IF(ISNUMBER(Regressions!R60),ROUND(Regressions!R60, 1), NA())</f>
        <v>#N/A</v>
      </c>
      <c r="Q50" s="563" t="e">
        <f>IF(ISNUMBER(Regressions!S60),ROUND(Regressions!S60, 1), NA())</f>
        <v>#N/A</v>
      </c>
      <c r="R50" s="559" t="e">
        <f>IF(ISNUMBER(Regressions!T60),ROUND(Regressions!T60, 1), NA())</f>
        <v>#N/A</v>
      </c>
      <c r="S50" s="560" t="e">
        <f>IF(ISNUMBER(Regressions!U60),ROUND(Regressions!U60, 1), NA())</f>
        <v>#N/A</v>
      </c>
    </row>
    <row r="51" spans="1:19" x14ac:dyDescent="0.25">
      <c r="A51" s="552" t="str">
        <f>+Introduction!$C$7</f>
        <v>Italie</v>
      </c>
      <c r="B51" s="553">
        <f>IF(ISBLANK(Regressions!B61), " ", Regressions!B61)</f>
        <v>2016</v>
      </c>
      <c r="C51" s="552" t="str">
        <f>HLOOKUP(Introduction!$G$4,nametranslations,26,FALSE)</f>
        <v>Urbain</v>
      </c>
      <c r="D51" s="555">
        <f>IF(ISBLANK(Regressions!D61), " ", Regressions!D61)</f>
        <v>6300101.9140740968</v>
      </c>
      <c r="E51" s="556" t="e">
        <f>IF(ISNUMBER(Regressions!E61),ROUND(Regressions!E61, 1), NA())</f>
        <v>#N/A</v>
      </c>
      <c r="F51" s="557" t="e">
        <f>IF(ISNUMBER(Regressions!F61),ROUND(Regressions!F61, 1), NA())</f>
        <v>#N/A</v>
      </c>
      <c r="G51" s="558" t="e">
        <f>IF(ISNUMBER(Regressions!G61),ROUND(Regressions!G61, 1), NA())</f>
        <v>#N/A</v>
      </c>
      <c r="H51" s="559" t="e">
        <f>IF(ISNUMBER(Regressions!H61),ROUND(Regressions!H61, 1), NA())</f>
        <v>#N/A</v>
      </c>
      <c r="I51" s="560" t="e">
        <f>IF(ISNUMBER(Regressions!I61),ROUND(Regressions!I61, 1), NA())</f>
        <v>#N/A</v>
      </c>
      <c r="J51" s="561" t="e">
        <f>IF(ISNUMBER(Regressions!K61),ROUND(Regressions!K61, 1), NA())</f>
        <v>#N/A</v>
      </c>
      <c r="K51" s="557" t="e">
        <f>IF(ISNUMBER(Regressions!L61),ROUND(Regressions!L61, 1), NA())</f>
        <v>#N/A</v>
      </c>
      <c r="L51" s="562" t="e">
        <f>IF(ISNUMBER(Regressions!M61),ROUND(Regressions!M61, 1), NA())</f>
        <v>#N/A</v>
      </c>
      <c r="M51" s="559" t="e">
        <f>IF(ISNUMBER(Regressions!N61),ROUND(Regressions!N61, 1), NA())</f>
        <v>#N/A</v>
      </c>
      <c r="N51" s="560" t="e">
        <f>IF(ISNUMBER(Regressions!O61),ROUND(Regressions!O61, 1), NA())</f>
        <v>#N/A</v>
      </c>
      <c r="O51" s="561" t="e">
        <f>IF(ISNUMBER(Regressions!Q61),ROUND(Regressions!Q61, 1), NA())</f>
        <v>#N/A</v>
      </c>
      <c r="P51" s="557" t="e">
        <f>IF(ISNUMBER(Regressions!R61),ROUND(Regressions!R61, 1), NA())</f>
        <v>#N/A</v>
      </c>
      <c r="Q51" s="563" t="e">
        <f>IF(ISNUMBER(Regressions!S61),ROUND(Regressions!S61, 1), NA())</f>
        <v>#N/A</v>
      </c>
      <c r="R51" s="559" t="e">
        <f>IF(ISNUMBER(Regressions!T61),ROUND(Regressions!T61, 1), NA())</f>
        <v>#N/A</v>
      </c>
      <c r="S51" s="560" t="e">
        <f>IF(ISNUMBER(Regressions!U61),ROUND(Regressions!U61, 1), NA())</f>
        <v>#N/A</v>
      </c>
    </row>
    <row r="52" spans="1:19" x14ac:dyDescent="0.25">
      <c r="A52" s="552" t="str">
        <f>+Introduction!$C$7</f>
        <v>Italie</v>
      </c>
      <c r="B52" s="553">
        <f>IF(ISBLANK(Regressions!B62), " ", Regressions!B62)</f>
        <v>2017</v>
      </c>
      <c r="C52" s="552" t="str">
        <f>HLOOKUP(Introduction!$G$4,nametranslations,26,FALSE)</f>
        <v>Urbain</v>
      </c>
      <c r="D52" s="555">
        <f>IF(ISBLANK(Regressions!D62), " ", Regressions!D62)</f>
        <v>6282561.4432511898</v>
      </c>
      <c r="E52" s="556" t="e">
        <f>IF(ISNUMBER(Regressions!E62),ROUND(Regressions!E62, 1), NA())</f>
        <v>#N/A</v>
      </c>
      <c r="F52" s="557" t="e">
        <f>IF(ISNUMBER(Regressions!F62),ROUND(Regressions!F62, 1), NA())</f>
        <v>#N/A</v>
      </c>
      <c r="G52" s="558" t="e">
        <f>IF(ISNUMBER(Regressions!G62),ROUND(Regressions!G62, 1), NA())</f>
        <v>#N/A</v>
      </c>
      <c r="H52" s="559" t="e">
        <f>IF(ISNUMBER(Regressions!H62),ROUND(Regressions!H62, 1), NA())</f>
        <v>#N/A</v>
      </c>
      <c r="I52" s="560" t="e">
        <f>IF(ISNUMBER(Regressions!I62),ROUND(Regressions!I62, 1), NA())</f>
        <v>#N/A</v>
      </c>
      <c r="J52" s="561" t="e">
        <f>IF(ISNUMBER(Regressions!K62),ROUND(Regressions!K62, 1), NA())</f>
        <v>#N/A</v>
      </c>
      <c r="K52" s="557" t="e">
        <f>IF(ISNUMBER(Regressions!L62),ROUND(Regressions!L62, 1), NA())</f>
        <v>#N/A</v>
      </c>
      <c r="L52" s="562" t="e">
        <f>IF(ISNUMBER(Regressions!M62),ROUND(Regressions!M62, 1), NA())</f>
        <v>#N/A</v>
      </c>
      <c r="M52" s="559" t="e">
        <f>IF(ISNUMBER(Regressions!N62),ROUND(Regressions!N62, 1), NA())</f>
        <v>#N/A</v>
      </c>
      <c r="N52" s="560" t="e">
        <f>IF(ISNUMBER(Regressions!O62),ROUND(Regressions!O62, 1), NA())</f>
        <v>#N/A</v>
      </c>
      <c r="O52" s="561" t="e">
        <f>IF(ISNUMBER(Regressions!Q62),ROUND(Regressions!Q62, 1), NA())</f>
        <v>#N/A</v>
      </c>
      <c r="P52" s="557" t="e">
        <f>IF(ISNUMBER(Regressions!R62),ROUND(Regressions!R62, 1), NA())</f>
        <v>#N/A</v>
      </c>
      <c r="Q52" s="563" t="e">
        <f>IF(ISNUMBER(Regressions!S62),ROUND(Regressions!S62, 1), NA())</f>
        <v>#N/A</v>
      </c>
      <c r="R52" s="559" t="e">
        <f>IF(ISNUMBER(Regressions!T62),ROUND(Regressions!T62, 1), NA())</f>
        <v>#N/A</v>
      </c>
      <c r="S52" s="560" t="e">
        <f>IF(ISNUMBER(Regressions!U62),ROUND(Regressions!U62, 1), NA())</f>
        <v>#N/A</v>
      </c>
    </row>
    <row r="53" spans="1:19" x14ac:dyDescent="0.25">
      <c r="A53" s="552" t="str">
        <f>+Introduction!$C$7</f>
        <v>Italie</v>
      </c>
      <c r="B53" s="553">
        <f>IF(ISBLANK(Regressions!B63), " ", Regressions!B63)</f>
        <v>2018</v>
      </c>
      <c r="C53" s="552" t="str">
        <f>HLOOKUP(Introduction!$G$4,nametranslations,26,FALSE)</f>
        <v>Urbain</v>
      </c>
      <c r="D53" s="555">
        <f>IF(ISBLANK(Regressions!D63), " ", Regressions!D63)</f>
        <v>6259490.820478363</v>
      </c>
      <c r="E53" s="556" t="e">
        <f>IF(ISNUMBER(Regressions!E63),ROUND(Regressions!E63, 1), NA())</f>
        <v>#N/A</v>
      </c>
      <c r="F53" s="557" t="e">
        <f>IF(ISNUMBER(Regressions!F63),ROUND(Regressions!F63, 1), NA())</f>
        <v>#N/A</v>
      </c>
      <c r="G53" s="558" t="e">
        <f>IF(ISNUMBER(Regressions!G63),ROUND(Regressions!G63, 1), NA())</f>
        <v>#N/A</v>
      </c>
      <c r="H53" s="559" t="e">
        <f>IF(ISNUMBER(Regressions!H63),ROUND(Regressions!H63, 1), NA())</f>
        <v>#N/A</v>
      </c>
      <c r="I53" s="560" t="e">
        <f>IF(ISNUMBER(Regressions!I63),ROUND(Regressions!I63, 1), NA())</f>
        <v>#N/A</v>
      </c>
      <c r="J53" s="561" t="e">
        <f>IF(ISNUMBER(Regressions!K63),ROUND(Regressions!K63, 1), NA())</f>
        <v>#N/A</v>
      </c>
      <c r="K53" s="557" t="e">
        <f>IF(ISNUMBER(Regressions!L63),ROUND(Regressions!L63, 1), NA())</f>
        <v>#N/A</v>
      </c>
      <c r="L53" s="562" t="e">
        <f>IF(ISNUMBER(Regressions!M63),ROUND(Regressions!M63, 1), NA())</f>
        <v>#N/A</v>
      </c>
      <c r="M53" s="559" t="e">
        <f>IF(ISNUMBER(Regressions!N63),ROUND(Regressions!N63, 1), NA())</f>
        <v>#N/A</v>
      </c>
      <c r="N53" s="560" t="e">
        <f>IF(ISNUMBER(Regressions!O63),ROUND(Regressions!O63, 1), NA())</f>
        <v>#N/A</v>
      </c>
      <c r="O53" s="561" t="e">
        <f>IF(ISNUMBER(Regressions!Q63),ROUND(Regressions!Q63, 1), NA())</f>
        <v>#N/A</v>
      </c>
      <c r="P53" s="557" t="e">
        <f>IF(ISNUMBER(Regressions!R63),ROUND(Regressions!R63, 1), NA())</f>
        <v>#N/A</v>
      </c>
      <c r="Q53" s="563" t="e">
        <f>IF(ISNUMBER(Regressions!S63),ROUND(Regressions!S63, 1), NA())</f>
        <v>#N/A</v>
      </c>
      <c r="R53" s="559" t="e">
        <f>IF(ISNUMBER(Regressions!T63),ROUND(Regressions!T63, 1), NA())</f>
        <v>#N/A</v>
      </c>
      <c r="S53" s="560" t="e">
        <f>IF(ISNUMBER(Regressions!U63),ROUND(Regressions!U63, 1), NA())</f>
        <v>#N/A</v>
      </c>
    </row>
    <row r="54" spans="1:19" x14ac:dyDescent="0.25">
      <c r="A54" s="552" t="str">
        <f>+Introduction!$C$7</f>
        <v>Italie</v>
      </c>
      <c r="B54" s="553">
        <f>IF(ISBLANK(Regressions!B64), " ", Regressions!B64)</f>
        <v>2019</v>
      </c>
      <c r="C54" s="552" t="str">
        <f>HLOOKUP(Introduction!$G$4,nametranslations,26,FALSE)</f>
        <v>Urbain</v>
      </c>
      <c r="D54" s="555">
        <f>IF(ISBLANK(Regressions!D64), " ", Regressions!D64)</f>
        <v>6226509.5256925961</v>
      </c>
      <c r="E54" s="556" t="e">
        <f>IF(ISNUMBER(Regressions!E64),ROUND(Regressions!E64, 1), NA())</f>
        <v>#N/A</v>
      </c>
      <c r="F54" s="557" t="e">
        <f>IF(ISNUMBER(Regressions!F64),ROUND(Regressions!F64, 1), NA())</f>
        <v>#N/A</v>
      </c>
      <c r="G54" s="558" t="e">
        <f>IF(ISNUMBER(Regressions!G64),ROUND(Regressions!G64, 1), NA())</f>
        <v>#N/A</v>
      </c>
      <c r="H54" s="559" t="e">
        <f>IF(ISNUMBER(Regressions!H64),ROUND(Regressions!H64, 1), NA())</f>
        <v>#N/A</v>
      </c>
      <c r="I54" s="560" t="e">
        <f>IF(ISNUMBER(Regressions!I64),ROUND(Regressions!I64, 1), NA())</f>
        <v>#N/A</v>
      </c>
      <c r="J54" s="561" t="e">
        <f>IF(ISNUMBER(Regressions!K64),ROUND(Regressions!K64, 1), NA())</f>
        <v>#N/A</v>
      </c>
      <c r="K54" s="557" t="e">
        <f>IF(ISNUMBER(Regressions!L64),ROUND(Regressions!L64, 1), NA())</f>
        <v>#N/A</v>
      </c>
      <c r="L54" s="562" t="e">
        <f>IF(ISNUMBER(Regressions!M64),ROUND(Regressions!M64, 1), NA())</f>
        <v>#N/A</v>
      </c>
      <c r="M54" s="559" t="e">
        <f>IF(ISNUMBER(Regressions!N64),ROUND(Regressions!N64, 1), NA())</f>
        <v>#N/A</v>
      </c>
      <c r="N54" s="560" t="e">
        <f>IF(ISNUMBER(Regressions!O64),ROUND(Regressions!O64, 1), NA())</f>
        <v>#N/A</v>
      </c>
      <c r="O54" s="561" t="e">
        <f>IF(ISNUMBER(Regressions!Q64),ROUND(Regressions!Q64, 1), NA())</f>
        <v>#N/A</v>
      </c>
      <c r="P54" s="557" t="e">
        <f>IF(ISNUMBER(Regressions!R64),ROUND(Regressions!R64, 1), NA())</f>
        <v>#N/A</v>
      </c>
      <c r="Q54" s="563" t="e">
        <f>IF(ISNUMBER(Regressions!S64),ROUND(Regressions!S64, 1), NA())</f>
        <v>#N/A</v>
      </c>
      <c r="R54" s="559" t="e">
        <f>IF(ISNUMBER(Regressions!T64),ROUND(Regressions!T64, 1), NA())</f>
        <v>#N/A</v>
      </c>
      <c r="S54" s="560" t="e">
        <f>IF(ISNUMBER(Regressions!U64),ROUND(Regressions!U64, 1), NA())</f>
        <v>#N/A</v>
      </c>
    </row>
    <row r="55" spans="1:19" ht="13.5" customHeight="1" x14ac:dyDescent="0.25">
      <c r="A55" s="552" t="str">
        <f>+Introduction!$C$7</f>
        <v>Italie</v>
      </c>
      <c r="B55" s="553">
        <f>IF(ISBLANK(Regressions!B65), " ", Regressions!B65)</f>
        <v>2020</v>
      </c>
      <c r="C55" s="552" t="str">
        <f>HLOOKUP(Introduction!$G$4,nametranslations,26,FALSE)</f>
        <v>Urbain</v>
      </c>
      <c r="D55" s="555">
        <f>IF(ISBLANK(Regressions!D65), " ", Regressions!D65)</f>
        <v>6179535.0230284883</v>
      </c>
      <c r="E55" s="556" t="e">
        <f>IF(ISNUMBER(Regressions!E65),ROUND(Regressions!E65, 1), NA())</f>
        <v>#N/A</v>
      </c>
      <c r="F55" s="557" t="e">
        <f>IF(ISNUMBER(Regressions!F65),ROUND(Regressions!F65, 1), NA())</f>
        <v>#N/A</v>
      </c>
      <c r="G55" s="558" t="e">
        <f>IF(ISNUMBER(Regressions!G65),ROUND(Regressions!G65, 1), NA())</f>
        <v>#N/A</v>
      </c>
      <c r="H55" s="559" t="e">
        <f>IF(ISNUMBER(Regressions!H65),ROUND(Regressions!H65, 1), NA())</f>
        <v>#N/A</v>
      </c>
      <c r="I55" s="560" t="e">
        <f>IF(ISNUMBER(Regressions!I65),ROUND(Regressions!I65, 1), NA())</f>
        <v>#N/A</v>
      </c>
      <c r="J55" s="561" t="e">
        <f>IF(ISNUMBER(Regressions!K65),ROUND(Regressions!K65, 1), NA())</f>
        <v>#N/A</v>
      </c>
      <c r="K55" s="557" t="e">
        <f>IF(ISNUMBER(Regressions!L65),ROUND(Regressions!L65, 1), NA())</f>
        <v>#N/A</v>
      </c>
      <c r="L55" s="562" t="e">
        <f>IF(ISNUMBER(Regressions!M65),ROUND(Regressions!M65, 1), NA())</f>
        <v>#N/A</v>
      </c>
      <c r="M55" s="559" t="e">
        <f>IF(ISNUMBER(Regressions!N65),ROUND(Regressions!N65, 1), NA())</f>
        <v>#N/A</v>
      </c>
      <c r="N55" s="560" t="e">
        <f>IF(ISNUMBER(Regressions!O65),ROUND(Regressions!O65, 1), NA())</f>
        <v>#N/A</v>
      </c>
      <c r="O55" s="561" t="e">
        <f>IF(ISNUMBER(Regressions!Q65),ROUND(Regressions!Q65, 1), NA())</f>
        <v>#N/A</v>
      </c>
      <c r="P55" s="557" t="e">
        <f>IF(ISNUMBER(Regressions!R65),ROUND(Regressions!R65, 1), NA())</f>
        <v>#N/A</v>
      </c>
      <c r="Q55" s="563" t="e">
        <f>IF(ISNUMBER(Regressions!S65),ROUND(Regressions!S65, 1), NA())</f>
        <v>#N/A</v>
      </c>
      <c r="R55" s="559" t="e">
        <f>IF(ISNUMBER(Regressions!T65),ROUND(Regressions!T65, 1), NA())</f>
        <v>#N/A</v>
      </c>
      <c r="S55" s="560" t="e">
        <f>IF(ISNUMBER(Regressions!U65),ROUND(Regressions!U65, 1), NA())</f>
        <v>#N/A</v>
      </c>
    </row>
    <row r="56" spans="1:19" x14ac:dyDescent="0.25">
      <c r="A56" s="552" t="str">
        <f>+Introduction!$C$7</f>
        <v>Italie</v>
      </c>
      <c r="B56" s="553">
        <f>IF(ISBLANK(Regressions!B66), " ", Regressions!B66)</f>
        <v>2021</v>
      </c>
      <c r="C56" s="552" t="str">
        <f>HLOOKUP(Introduction!$G$4,nametranslations,26,FALSE)</f>
        <v>Urbain</v>
      </c>
      <c r="D56" s="555">
        <f>IF(ISBLANK(Regressions!D66), " ", Regressions!D66)</f>
        <v>6168204.2188446047</v>
      </c>
      <c r="E56" s="561" t="e">
        <f>IF(ISNUMBER(Regressions!E66),ROUND(Regressions!E66, 1), NA())</f>
        <v>#N/A</v>
      </c>
      <c r="F56" s="564" t="e">
        <f>IF(ISNUMBER(Regressions!F66),ROUND(Regressions!F66, 1), NA())</f>
        <v>#N/A</v>
      </c>
      <c r="G56" s="565" t="e">
        <f>IF(ISNUMBER(Regressions!G66),ROUND(Regressions!G66, 1), NA())</f>
        <v>#N/A</v>
      </c>
      <c r="H56" s="559" t="e">
        <f>IF(ISNUMBER(Regressions!H66),ROUND(Regressions!H66, 1), NA())</f>
        <v>#N/A</v>
      </c>
      <c r="I56" s="560" t="e">
        <f>IF(ISNUMBER(Regressions!I66),ROUND(Regressions!I66, 1), NA())</f>
        <v>#N/A</v>
      </c>
      <c r="J56" s="561" t="e">
        <f>IF(ISNUMBER(Regressions!K66),ROUND(Regressions!K66, 1), NA())</f>
        <v>#N/A</v>
      </c>
      <c r="K56" s="564" t="e">
        <f>IF(ISNUMBER(Regressions!L66),ROUND(Regressions!L66, 1), NA())</f>
        <v>#N/A</v>
      </c>
      <c r="L56" s="566" t="e">
        <f>IF(ISNUMBER(Regressions!M66),ROUND(Regressions!M66, 1), NA())</f>
        <v>#N/A</v>
      </c>
      <c r="M56" s="559" t="e">
        <f>IF(ISNUMBER(Regressions!N66),ROUND(Regressions!N66, 1), NA())</f>
        <v>#N/A</v>
      </c>
      <c r="N56" s="560" t="e">
        <f>IF(ISNUMBER(Regressions!O66),ROUND(Regressions!O66, 1), NA())</f>
        <v>#N/A</v>
      </c>
      <c r="O56" s="561" t="e">
        <f>IF(ISNUMBER(Regressions!Q66),ROUND(Regressions!Q66, 1), NA())</f>
        <v>#N/A</v>
      </c>
      <c r="P56" s="564" t="e">
        <f>IF(ISNUMBER(Regressions!R66),ROUND(Regressions!R66, 1), NA())</f>
        <v>#N/A</v>
      </c>
      <c r="Q56" s="567" t="e">
        <f>IF(ISNUMBER(Regressions!S66),ROUND(Regressions!S66, 1), NA())</f>
        <v>#N/A</v>
      </c>
      <c r="R56" s="559" t="e">
        <f>IF(ISNUMBER(Regressions!T66),ROUND(Regressions!T66, 1), NA())</f>
        <v>#N/A</v>
      </c>
      <c r="S56" s="560" t="e">
        <f>IF(ISNUMBER(Regressions!U66),ROUND(Regressions!U66, 1), NA())</f>
        <v>#N/A</v>
      </c>
    </row>
    <row r="57" spans="1:19" x14ac:dyDescent="0.25">
      <c r="A57" s="552" t="str">
        <f>+Introduction!$C$7</f>
        <v>Italie</v>
      </c>
      <c r="B57" s="553">
        <f>IF(ISBLANK(Regressions!B67), " ", Regressions!B67)</f>
        <v>2022</v>
      </c>
      <c r="C57" s="552" t="str">
        <f>HLOOKUP(Introduction!$G$4,nametranslations,26,FALSE)</f>
        <v>Urbain</v>
      </c>
      <c r="D57" s="555">
        <f>IF(ISBLANK(Regressions!D67), " ", Regressions!D67)</f>
        <v>6130385.0703150183</v>
      </c>
      <c r="E57" s="556" t="e">
        <f>IF(ISNUMBER(Regressions!E67),ROUND(Regressions!E67, 1), NA())</f>
        <v>#N/A</v>
      </c>
      <c r="F57" s="557" t="e">
        <f>IF(ISNUMBER(Regressions!F67),ROUND(Regressions!F67, 1), NA())</f>
        <v>#N/A</v>
      </c>
      <c r="G57" s="558" t="e">
        <f>IF(ISNUMBER(Regressions!G67),ROUND(Regressions!G67, 1), NA())</f>
        <v>#N/A</v>
      </c>
      <c r="H57" s="559" t="e">
        <f>IF(ISNUMBER(Regressions!H67),ROUND(Regressions!H67, 1), NA())</f>
        <v>#N/A</v>
      </c>
      <c r="I57" s="560" t="e">
        <f>IF(ISNUMBER(Regressions!I67),ROUND(Regressions!I67, 1), NA())</f>
        <v>#N/A</v>
      </c>
      <c r="J57" s="561" t="e">
        <f>IF(ISNUMBER(Regressions!K67),ROUND(Regressions!K67, 1), NA())</f>
        <v>#N/A</v>
      </c>
      <c r="K57" s="557" t="e">
        <f>IF(ISNUMBER(Regressions!L67),ROUND(Regressions!L67, 1), NA())</f>
        <v>#N/A</v>
      </c>
      <c r="L57" s="562" t="e">
        <f>IF(ISNUMBER(Regressions!M67),ROUND(Regressions!M67, 1), NA())</f>
        <v>#N/A</v>
      </c>
      <c r="M57" s="559" t="e">
        <f>IF(ISNUMBER(Regressions!N67),ROUND(Regressions!N67, 1), NA())</f>
        <v>#N/A</v>
      </c>
      <c r="N57" s="560" t="e">
        <f>IF(ISNUMBER(Regressions!O67),ROUND(Regressions!O67, 1), NA())</f>
        <v>#N/A</v>
      </c>
      <c r="O57" s="561" t="e">
        <f>IF(ISNUMBER(Regressions!Q67),ROUND(Regressions!Q67, 1), NA())</f>
        <v>#N/A</v>
      </c>
      <c r="P57" s="557" t="e">
        <f>IF(ISNUMBER(Regressions!R67),ROUND(Regressions!R67, 1), NA())</f>
        <v>#N/A</v>
      </c>
      <c r="Q57" s="563" t="e">
        <f>IF(ISNUMBER(Regressions!S67),ROUND(Regressions!S67, 1), NA())</f>
        <v>#N/A</v>
      </c>
      <c r="R57" s="559" t="e">
        <f>IF(ISNUMBER(Regressions!T67),ROUND(Regressions!T67, 1), NA())</f>
        <v>#N/A</v>
      </c>
      <c r="S57" s="560" t="e">
        <f>IF(ISNUMBER(Regressions!U67),ROUND(Regressions!U67, 1), NA())</f>
        <v>#N/A</v>
      </c>
    </row>
    <row r="58" spans="1:19" x14ac:dyDescent="0.25">
      <c r="A58" s="552" t="str">
        <f>+Introduction!$C$7</f>
        <v>Italie</v>
      </c>
      <c r="B58" s="553">
        <f>IF(ISBLANK(Regressions!B68), " ", Regressions!B68)</f>
        <v>2023</v>
      </c>
      <c r="C58" s="552" t="str">
        <f>HLOOKUP(Introduction!$G$4,nametranslations,26,FALSE)</f>
        <v>Urbain</v>
      </c>
      <c r="D58" s="555">
        <f>IF(ISBLANK(Regressions!D68), " ", Regressions!D68)</f>
        <v>6083613.5129764555</v>
      </c>
      <c r="E58" s="556" t="e">
        <f>IF(ISNUMBER(Regressions!E68),ROUND(Regressions!E68, 1), NA())</f>
        <v>#N/A</v>
      </c>
      <c r="F58" s="557" t="e">
        <f>IF(ISNUMBER(Regressions!F68),ROUND(Regressions!F68, 1), NA())</f>
        <v>#N/A</v>
      </c>
      <c r="G58" s="558" t="e">
        <f>IF(ISNUMBER(Regressions!G68),ROUND(Regressions!G68, 1), NA())</f>
        <v>#N/A</v>
      </c>
      <c r="H58" s="559" t="e">
        <f>IF(ISNUMBER(Regressions!H68),ROUND(Regressions!H68, 1), NA())</f>
        <v>#N/A</v>
      </c>
      <c r="I58" s="560" t="e">
        <f>IF(ISNUMBER(Regressions!I68),ROUND(Regressions!I68, 1), NA())</f>
        <v>#N/A</v>
      </c>
      <c r="J58" s="561" t="e">
        <f>IF(ISNUMBER(Regressions!K68),ROUND(Regressions!K68, 1), NA())</f>
        <v>#N/A</v>
      </c>
      <c r="K58" s="557" t="e">
        <f>IF(ISNUMBER(Regressions!L68),ROUND(Regressions!L68, 1), NA())</f>
        <v>#N/A</v>
      </c>
      <c r="L58" s="562" t="e">
        <f>IF(ISNUMBER(Regressions!M68),ROUND(Regressions!M68, 1), NA())</f>
        <v>#N/A</v>
      </c>
      <c r="M58" s="559" t="e">
        <f>IF(ISNUMBER(Regressions!N68),ROUND(Regressions!N68, 1), NA())</f>
        <v>#N/A</v>
      </c>
      <c r="N58" s="560" t="e">
        <f>IF(ISNUMBER(Regressions!O68),ROUND(Regressions!O68, 1), NA())</f>
        <v>#N/A</v>
      </c>
      <c r="O58" s="561" t="e">
        <f>IF(ISNUMBER(Regressions!Q68),ROUND(Regressions!Q68, 1), NA())</f>
        <v>#N/A</v>
      </c>
      <c r="P58" s="557" t="e">
        <f>IF(ISNUMBER(Regressions!R68),ROUND(Regressions!R68, 1), NA())</f>
        <v>#N/A</v>
      </c>
      <c r="Q58" s="563" t="e">
        <f>IF(ISNUMBER(Regressions!S68),ROUND(Regressions!S68, 1), NA())</f>
        <v>#N/A</v>
      </c>
      <c r="R58" s="559" t="e">
        <f>IF(ISNUMBER(Regressions!T68),ROUND(Regressions!T68, 1), NA())</f>
        <v>#N/A</v>
      </c>
      <c r="S58" s="560" t="e">
        <f>IF(ISNUMBER(Regressions!U68),ROUND(Regressions!U68, 1), NA())</f>
        <v>#N/A</v>
      </c>
    </row>
    <row r="59" spans="1:19" x14ac:dyDescent="0.25">
      <c r="A59" s="552" t="str">
        <f>+Introduction!$C$7</f>
        <v>Italie</v>
      </c>
      <c r="B59" s="553">
        <f>IF(ISBLANK(Regressions!B69), " ", Regressions!B69)</f>
        <v>2024</v>
      </c>
      <c r="C59" s="552" t="str">
        <f>HLOOKUP(Introduction!$G$4,nametranslations,26,FALSE)</f>
        <v>Urbain</v>
      </c>
      <c r="D59" s="555">
        <f>IF(ISBLANK(Regressions!D69), " ", Regressions!D69)</f>
        <v>6341265.541818467</v>
      </c>
      <c r="E59" s="556" t="e">
        <f>IF(ISNUMBER(Regressions!E69),ROUND(Regressions!E69, 1), NA())</f>
        <v>#N/A</v>
      </c>
      <c r="F59" s="557" t="e">
        <f>IF(ISNUMBER(Regressions!F69),ROUND(Regressions!F69, 1), NA())</f>
        <v>#N/A</v>
      </c>
      <c r="G59" s="558" t="e">
        <f>IF(ISNUMBER(Regressions!G69),ROUND(Regressions!G69, 1), NA())</f>
        <v>#N/A</v>
      </c>
      <c r="H59" s="559" t="e">
        <f>IF(ISNUMBER(Regressions!H69),ROUND(Regressions!H69, 1), NA())</f>
        <v>#N/A</v>
      </c>
      <c r="I59" s="560" t="e">
        <f>IF(ISNUMBER(Regressions!I69),ROUND(Regressions!I69, 1), NA())</f>
        <v>#N/A</v>
      </c>
      <c r="J59" s="561" t="e">
        <f>IF(ISNUMBER(Regressions!K69),ROUND(Regressions!K69, 1), NA())</f>
        <v>#N/A</v>
      </c>
      <c r="K59" s="557" t="e">
        <f>IF(ISNUMBER(Regressions!L69),ROUND(Regressions!L69, 1), NA())</f>
        <v>#N/A</v>
      </c>
      <c r="L59" s="562" t="e">
        <f>IF(ISNUMBER(Regressions!M69),ROUND(Regressions!M69, 1), NA())</f>
        <v>#N/A</v>
      </c>
      <c r="M59" s="559" t="e">
        <f>IF(ISNUMBER(Regressions!N69),ROUND(Regressions!N69, 1), NA())</f>
        <v>#N/A</v>
      </c>
      <c r="N59" s="560" t="e">
        <f>IF(ISNUMBER(Regressions!O69),ROUND(Regressions!O69, 1), NA())</f>
        <v>#N/A</v>
      </c>
      <c r="O59" s="561" t="e">
        <f>IF(ISNUMBER(Regressions!Q69),ROUND(Regressions!Q69, 1), NA())</f>
        <v>#N/A</v>
      </c>
      <c r="P59" s="557" t="e">
        <f>IF(ISNUMBER(Regressions!R69),ROUND(Regressions!R69, 1), NA())</f>
        <v>#N/A</v>
      </c>
      <c r="Q59" s="563" t="e">
        <f>IF(ISNUMBER(Regressions!S69),ROUND(Regressions!S69, 1), NA())</f>
        <v>#N/A</v>
      </c>
      <c r="R59" s="559" t="e">
        <f>IF(ISNUMBER(Regressions!T69),ROUND(Regressions!T69, 1), NA())</f>
        <v>#N/A</v>
      </c>
      <c r="S59" s="560" t="e">
        <f>IF(ISNUMBER(Regressions!U69),ROUND(Regressions!U69, 1), NA())</f>
        <v>#N/A</v>
      </c>
    </row>
    <row r="60" spans="1:19" x14ac:dyDescent="0.25">
      <c r="A60" s="568" t="str">
        <f>+Introduction!$C$7</f>
        <v>Italie</v>
      </c>
      <c r="B60" s="569">
        <f>IF(ISBLANK(Regressions!B70), " ", Regressions!B70)</f>
        <v>2025</v>
      </c>
      <c r="C60" s="568" t="str">
        <f>HLOOKUP(Introduction!$G$4,nametranslations,26,FALSE)</f>
        <v>Urbain</v>
      </c>
      <c r="D60" s="570">
        <f>IF(ISBLANK(Regressions!D70), " ", Regressions!D70)</f>
        <v>6362489.3707534783</v>
      </c>
      <c r="E60" s="571" t="e">
        <f>IF(ISNUMBER(Regressions!E70),ROUND(Regressions!E70, 1), NA())</f>
        <v>#N/A</v>
      </c>
      <c r="F60" s="572" t="e">
        <f>IF(ISNUMBER(Regressions!F70),ROUND(Regressions!F70, 1), NA())</f>
        <v>#N/A</v>
      </c>
      <c r="G60" s="573" t="e">
        <f>IF(ISNUMBER(Regressions!G70),ROUND(Regressions!G70, 1), NA())</f>
        <v>#N/A</v>
      </c>
      <c r="H60" s="574" t="e">
        <f>IF(ISNUMBER(Regressions!H70),ROUND(Regressions!H70, 1), NA())</f>
        <v>#N/A</v>
      </c>
      <c r="I60" s="575" t="e">
        <f>IF(ISNUMBER(Regressions!I70),ROUND(Regressions!I70, 1), NA())</f>
        <v>#N/A</v>
      </c>
      <c r="J60" s="576" t="e">
        <f>IF(ISNUMBER(Regressions!K70),ROUND(Regressions!K70, 1), NA())</f>
        <v>#N/A</v>
      </c>
      <c r="K60" s="572" t="e">
        <f>IF(ISNUMBER(Regressions!L70),ROUND(Regressions!L70, 1), NA())</f>
        <v>#N/A</v>
      </c>
      <c r="L60" s="577" t="e">
        <f>IF(ISNUMBER(Regressions!M70),ROUND(Regressions!M70, 1), NA())</f>
        <v>#N/A</v>
      </c>
      <c r="M60" s="574" t="e">
        <f>IF(ISNUMBER(Regressions!N70),ROUND(Regressions!N70, 1), NA())</f>
        <v>#N/A</v>
      </c>
      <c r="N60" s="575" t="e">
        <f>IF(ISNUMBER(Regressions!O70),ROUND(Regressions!O70, 1), NA())</f>
        <v>#N/A</v>
      </c>
      <c r="O60" s="576" t="e">
        <f>IF(ISNUMBER(Regressions!Q70),ROUND(Regressions!Q70, 1), NA())</f>
        <v>#N/A</v>
      </c>
      <c r="P60" s="572" t="e">
        <f>IF(ISNUMBER(Regressions!R70),ROUND(Regressions!R70, 1), NA())</f>
        <v>#N/A</v>
      </c>
      <c r="Q60" s="578" t="e">
        <f>IF(ISNUMBER(Regressions!S70),ROUND(Regressions!S70, 1), NA())</f>
        <v>#N/A</v>
      </c>
      <c r="R60" s="574" t="e">
        <f>IF(ISNUMBER(Regressions!T70),ROUND(Regressions!T70, 1), NA())</f>
        <v>#N/A</v>
      </c>
      <c r="S60" s="575" t="e">
        <f>IF(ISNUMBER(Regressions!U70),ROUND(Regressions!U70, 1), NA())</f>
        <v>#N/A</v>
      </c>
    </row>
    <row r="61" spans="1:19" hidden="1" x14ac:dyDescent="0.25">
      <c r="A61" s="552" t="str">
        <f>+Introduction!$C$7</f>
        <v>Italie</v>
      </c>
      <c r="B61" s="553">
        <f>IF(ISBLANK(Regressions!B71), " ", Regressions!B71)</f>
        <v>2026</v>
      </c>
      <c r="C61" s="552" t="str">
        <f>HLOOKUP(Introduction!$G$4,nametranslations,26,FALSE)</f>
        <v>Urbain</v>
      </c>
      <c r="D61" s="555" t="str">
        <f>IF(ISBLANK(Regressions!D71), " ", Regressions!D71)</f>
        <v xml:space="preserve"> </v>
      </c>
      <c r="E61" s="556" t="e">
        <f>IF(ISNUMBER(Regressions!E71),ROUND(Regressions!E71, 1), NA())</f>
        <v>#N/A</v>
      </c>
      <c r="F61" s="557" t="e">
        <f>IF(ISNUMBER(Regressions!F71),ROUND(Regressions!F71, 1), NA())</f>
        <v>#N/A</v>
      </c>
      <c r="G61" s="558" t="e">
        <f>IF(ISNUMBER(Regressions!G71),ROUND(Regressions!G71, 1), NA())</f>
        <v>#N/A</v>
      </c>
      <c r="H61" s="559" t="e">
        <f>IF(ISNUMBER(Regressions!H71),ROUND(Regressions!H71, 1), NA())</f>
        <v>#N/A</v>
      </c>
      <c r="I61" s="560" t="e">
        <f>IF(ISNUMBER(Regressions!I71),ROUND(Regressions!I71, 1), NA())</f>
        <v>#N/A</v>
      </c>
      <c r="J61" s="561" t="e">
        <f>IF(ISNUMBER(Regressions!K71),ROUND(Regressions!K71, 1), NA())</f>
        <v>#N/A</v>
      </c>
      <c r="K61" s="557" t="e">
        <f>IF(ISNUMBER(Regressions!L71),ROUND(Regressions!L71, 1), NA())</f>
        <v>#N/A</v>
      </c>
      <c r="L61" s="562" t="e">
        <f>IF(ISNUMBER(Regressions!M71),ROUND(Regressions!M71, 1), NA())</f>
        <v>#N/A</v>
      </c>
      <c r="M61" s="559" t="e">
        <f>IF(ISNUMBER(Regressions!N71),ROUND(Regressions!N71, 1), NA())</f>
        <v>#N/A</v>
      </c>
      <c r="N61" s="560" t="e">
        <f>IF(ISNUMBER(Regressions!O71),ROUND(Regressions!O71, 1), NA())</f>
        <v>#N/A</v>
      </c>
      <c r="O61" s="561" t="e">
        <f>IF(ISNUMBER(Regressions!Q71),ROUND(Regressions!Q71, 1), NA())</f>
        <v>#N/A</v>
      </c>
      <c r="P61" s="557" t="e">
        <f>IF(ISNUMBER(Regressions!R71),ROUND(Regressions!R71, 1), NA())</f>
        <v>#N/A</v>
      </c>
      <c r="Q61" s="563" t="e">
        <f>IF(ISNUMBER(Regressions!S71),ROUND(Regressions!S71, 1), NA())</f>
        <v>#N/A</v>
      </c>
      <c r="R61" s="559" t="e">
        <f>IF(ISNUMBER(Regressions!T71),ROUND(Regressions!T71, 1), NA())</f>
        <v>#N/A</v>
      </c>
      <c r="S61" s="560" t="e">
        <f>IF(ISNUMBER(Regressions!U71),ROUND(Regressions!U71, 1), NA())</f>
        <v>#N/A</v>
      </c>
    </row>
    <row r="62" spans="1:19" hidden="1" x14ac:dyDescent="0.25">
      <c r="A62" s="552" t="str">
        <f>+Introduction!$C$7</f>
        <v>Italie</v>
      </c>
      <c r="B62" s="553">
        <f>IF(ISBLANK(Regressions!B72), " ", Regressions!B72)</f>
        <v>2027</v>
      </c>
      <c r="C62" s="552" t="str">
        <f>HLOOKUP(Introduction!$G$4,nametranslations,26,FALSE)</f>
        <v>Urbain</v>
      </c>
      <c r="D62" s="555" t="str">
        <f>IF(ISBLANK(Regressions!D72), " ", Regressions!D72)</f>
        <v xml:space="preserve"> </v>
      </c>
      <c r="E62" s="556" t="e">
        <f>IF(ISNUMBER(Regressions!E72),ROUND(Regressions!E72, 1), NA())</f>
        <v>#N/A</v>
      </c>
      <c r="F62" s="557" t="e">
        <f>IF(ISNUMBER(Regressions!F72),ROUND(Regressions!F72, 1), NA())</f>
        <v>#N/A</v>
      </c>
      <c r="G62" s="558" t="e">
        <f>IF(ISNUMBER(Regressions!G72),ROUND(Regressions!G72, 1), NA())</f>
        <v>#N/A</v>
      </c>
      <c r="H62" s="559" t="e">
        <f>IF(ISNUMBER(Regressions!H72),ROUND(Regressions!H72, 1), NA())</f>
        <v>#N/A</v>
      </c>
      <c r="I62" s="560" t="e">
        <f>IF(ISNUMBER(Regressions!I72),ROUND(Regressions!I72, 1), NA())</f>
        <v>#N/A</v>
      </c>
      <c r="J62" s="561" t="e">
        <f>IF(ISNUMBER(Regressions!K72),ROUND(Regressions!K72, 1), NA())</f>
        <v>#N/A</v>
      </c>
      <c r="K62" s="557" t="e">
        <f>IF(ISNUMBER(Regressions!L72),ROUND(Regressions!L72, 1), NA())</f>
        <v>#N/A</v>
      </c>
      <c r="L62" s="562" t="e">
        <f>IF(ISNUMBER(Regressions!M72),ROUND(Regressions!M72, 1), NA())</f>
        <v>#N/A</v>
      </c>
      <c r="M62" s="559" t="e">
        <f>IF(ISNUMBER(Regressions!N72),ROUND(Regressions!N72, 1), NA())</f>
        <v>#N/A</v>
      </c>
      <c r="N62" s="560" t="e">
        <f>IF(ISNUMBER(Regressions!O72),ROUND(Regressions!O72, 1), NA())</f>
        <v>#N/A</v>
      </c>
      <c r="O62" s="561" t="e">
        <f>IF(ISNUMBER(Regressions!Q72),ROUND(Regressions!Q72, 1), NA())</f>
        <v>#N/A</v>
      </c>
      <c r="P62" s="557" t="e">
        <f>IF(ISNUMBER(Regressions!R72),ROUND(Regressions!R72, 1), NA())</f>
        <v>#N/A</v>
      </c>
      <c r="Q62" s="563" t="e">
        <f>IF(ISNUMBER(Regressions!S72),ROUND(Regressions!S72, 1), NA())</f>
        <v>#N/A</v>
      </c>
      <c r="R62" s="559" t="e">
        <f>IF(ISNUMBER(Regressions!T72),ROUND(Regressions!T72, 1), NA())</f>
        <v>#N/A</v>
      </c>
      <c r="S62" s="560" t="e">
        <f>IF(ISNUMBER(Regressions!U72),ROUND(Regressions!U72, 1), NA())</f>
        <v>#N/A</v>
      </c>
    </row>
    <row r="63" spans="1:19" hidden="1" x14ac:dyDescent="0.25">
      <c r="A63" s="552" t="str">
        <f>+Introduction!$C$7</f>
        <v>Italie</v>
      </c>
      <c r="B63" s="553">
        <f>IF(ISBLANK(Regressions!B73), " ", Regressions!B73)</f>
        <v>2028</v>
      </c>
      <c r="C63" s="552" t="str">
        <f>HLOOKUP(Introduction!$G$4,nametranslations,26,FALSE)</f>
        <v>Urbain</v>
      </c>
      <c r="D63" s="555" t="str">
        <f>IF(ISBLANK(Regressions!D73), " ", Regressions!D73)</f>
        <v xml:space="preserve"> </v>
      </c>
      <c r="E63" s="556" t="e">
        <f>IF(ISNUMBER(Regressions!E73),ROUND(Regressions!E73, 1), NA())</f>
        <v>#N/A</v>
      </c>
      <c r="F63" s="557" t="e">
        <f>IF(ISNUMBER(Regressions!F73),ROUND(Regressions!F73, 1), NA())</f>
        <v>#N/A</v>
      </c>
      <c r="G63" s="558" t="e">
        <f>IF(ISNUMBER(Regressions!G73),ROUND(Regressions!G73, 1), NA())</f>
        <v>#N/A</v>
      </c>
      <c r="H63" s="559" t="e">
        <f>IF(ISNUMBER(Regressions!H73),ROUND(Regressions!H73, 1), NA())</f>
        <v>#N/A</v>
      </c>
      <c r="I63" s="560" t="e">
        <f>IF(ISNUMBER(Regressions!I73),ROUND(Regressions!I73, 1), NA())</f>
        <v>#N/A</v>
      </c>
      <c r="J63" s="561" t="e">
        <f>IF(ISNUMBER(Regressions!K73),ROUND(Regressions!K73, 1), NA())</f>
        <v>#N/A</v>
      </c>
      <c r="K63" s="557" t="e">
        <f>IF(ISNUMBER(Regressions!L73),ROUND(Regressions!L73, 1), NA())</f>
        <v>#N/A</v>
      </c>
      <c r="L63" s="562" t="e">
        <f>IF(ISNUMBER(Regressions!M73),ROUND(Regressions!M73, 1), NA())</f>
        <v>#N/A</v>
      </c>
      <c r="M63" s="559" t="e">
        <f>IF(ISNUMBER(Regressions!N73),ROUND(Regressions!N73, 1), NA())</f>
        <v>#N/A</v>
      </c>
      <c r="N63" s="560" t="e">
        <f>IF(ISNUMBER(Regressions!O73),ROUND(Regressions!O73, 1), NA())</f>
        <v>#N/A</v>
      </c>
      <c r="O63" s="561" t="e">
        <f>IF(ISNUMBER(Regressions!Q73),ROUND(Regressions!Q73, 1), NA())</f>
        <v>#N/A</v>
      </c>
      <c r="P63" s="557" t="e">
        <f>IF(ISNUMBER(Regressions!R73),ROUND(Regressions!R73, 1), NA())</f>
        <v>#N/A</v>
      </c>
      <c r="Q63" s="563" t="e">
        <f>IF(ISNUMBER(Regressions!S73),ROUND(Regressions!S73, 1), NA())</f>
        <v>#N/A</v>
      </c>
      <c r="R63" s="559" t="e">
        <f>IF(ISNUMBER(Regressions!T73),ROUND(Regressions!T73, 1), NA())</f>
        <v>#N/A</v>
      </c>
      <c r="S63" s="560" t="e">
        <f>IF(ISNUMBER(Regressions!U73),ROUND(Regressions!U73, 1), NA())</f>
        <v>#N/A</v>
      </c>
    </row>
    <row r="64" spans="1:19" hidden="1" x14ac:dyDescent="0.25">
      <c r="A64" s="552" t="str">
        <f>+Introduction!$C$7</f>
        <v>Italie</v>
      </c>
      <c r="B64" s="553">
        <f>IF(ISBLANK(Regressions!B74), " ", Regressions!B74)</f>
        <v>2029</v>
      </c>
      <c r="C64" s="552" t="str">
        <f>HLOOKUP(Introduction!$G$4,nametranslations,26,FALSE)</f>
        <v>Urbain</v>
      </c>
      <c r="D64" s="555" t="str">
        <f>IF(ISBLANK(Regressions!D74), " ", Regressions!D74)</f>
        <v xml:space="preserve"> </v>
      </c>
      <c r="E64" s="556" t="e">
        <f>IF(ISNUMBER(Regressions!E74),ROUND(Regressions!E74, 1), NA())</f>
        <v>#N/A</v>
      </c>
      <c r="F64" s="557" t="e">
        <f>IF(ISNUMBER(Regressions!F74),ROUND(Regressions!F74, 1), NA())</f>
        <v>#N/A</v>
      </c>
      <c r="G64" s="558" t="e">
        <f>IF(ISNUMBER(Regressions!G74),ROUND(Regressions!G74, 1), NA())</f>
        <v>#N/A</v>
      </c>
      <c r="H64" s="559" t="e">
        <f>IF(ISNUMBER(Regressions!H74),ROUND(Regressions!H74, 1), NA())</f>
        <v>#N/A</v>
      </c>
      <c r="I64" s="560" t="e">
        <f>IF(ISNUMBER(Regressions!I74),ROUND(Regressions!I74, 1), NA())</f>
        <v>#N/A</v>
      </c>
      <c r="J64" s="561" t="e">
        <f>IF(ISNUMBER(Regressions!K74),ROUND(Regressions!K74, 1), NA())</f>
        <v>#N/A</v>
      </c>
      <c r="K64" s="557" t="e">
        <f>IF(ISNUMBER(Regressions!L74),ROUND(Regressions!L74, 1), NA())</f>
        <v>#N/A</v>
      </c>
      <c r="L64" s="562" t="e">
        <f>IF(ISNUMBER(Regressions!M74),ROUND(Regressions!M74, 1), NA())</f>
        <v>#N/A</v>
      </c>
      <c r="M64" s="559" t="e">
        <f>IF(ISNUMBER(Regressions!N74),ROUND(Regressions!N74, 1), NA())</f>
        <v>#N/A</v>
      </c>
      <c r="N64" s="560" t="e">
        <f>IF(ISNUMBER(Regressions!O74),ROUND(Regressions!O74, 1), NA())</f>
        <v>#N/A</v>
      </c>
      <c r="O64" s="561" t="e">
        <f>IF(ISNUMBER(Regressions!Q74),ROUND(Regressions!Q74, 1), NA())</f>
        <v>#N/A</v>
      </c>
      <c r="P64" s="557" t="e">
        <f>IF(ISNUMBER(Regressions!R74),ROUND(Regressions!R74, 1), NA())</f>
        <v>#N/A</v>
      </c>
      <c r="Q64" s="563" t="e">
        <f>IF(ISNUMBER(Regressions!S74),ROUND(Regressions!S74, 1), NA())</f>
        <v>#N/A</v>
      </c>
      <c r="R64" s="559" t="e">
        <f>IF(ISNUMBER(Regressions!T74),ROUND(Regressions!T74, 1), NA())</f>
        <v>#N/A</v>
      </c>
      <c r="S64" s="560" t="e">
        <f>IF(ISNUMBER(Regressions!U74),ROUND(Regressions!U74, 1), NA())</f>
        <v>#N/A</v>
      </c>
    </row>
    <row r="65" spans="1:19" hidden="1" x14ac:dyDescent="0.25">
      <c r="A65" s="552" t="str">
        <f>+Introduction!$C$7</f>
        <v>Italie</v>
      </c>
      <c r="B65" s="553">
        <f>IF(ISBLANK(Regressions!B75), " ", Regressions!B75)</f>
        <v>2030</v>
      </c>
      <c r="C65" s="552" t="str">
        <f>HLOOKUP(Introduction!$G$4,nametranslations,26,FALSE)</f>
        <v>Urbain</v>
      </c>
      <c r="D65" s="555" t="str">
        <f>IF(ISBLANK(Regressions!D75), " ", Regressions!D75)</f>
        <v xml:space="preserve"> </v>
      </c>
      <c r="E65" s="556" t="e">
        <f>IF(ISNUMBER(Regressions!E75),ROUND(Regressions!E75, 1), NA())</f>
        <v>#N/A</v>
      </c>
      <c r="F65" s="557" t="e">
        <f>IF(ISNUMBER(Regressions!F75),ROUND(Regressions!F75, 1), NA())</f>
        <v>#N/A</v>
      </c>
      <c r="G65" s="558" t="e">
        <f>IF(ISNUMBER(Regressions!G75),ROUND(Regressions!G75, 1), NA())</f>
        <v>#N/A</v>
      </c>
      <c r="H65" s="559" t="e">
        <f>IF(ISNUMBER(Regressions!H75),ROUND(Regressions!H75, 1), NA())</f>
        <v>#N/A</v>
      </c>
      <c r="I65" s="560" t="e">
        <f>IF(ISNUMBER(Regressions!I75),ROUND(Regressions!I75, 1), NA())</f>
        <v>#N/A</v>
      </c>
      <c r="J65" s="561" t="e">
        <f>IF(ISNUMBER(Regressions!K75),ROUND(Regressions!K75, 1), NA())</f>
        <v>#N/A</v>
      </c>
      <c r="K65" s="557" t="e">
        <f>IF(ISNUMBER(Regressions!L75),ROUND(Regressions!L75, 1), NA())</f>
        <v>#N/A</v>
      </c>
      <c r="L65" s="562" t="e">
        <f>IF(ISNUMBER(Regressions!M75),ROUND(Regressions!M75, 1), NA())</f>
        <v>#N/A</v>
      </c>
      <c r="M65" s="559" t="e">
        <f>IF(ISNUMBER(Regressions!N75),ROUND(Regressions!N75, 1), NA())</f>
        <v>#N/A</v>
      </c>
      <c r="N65" s="560" t="e">
        <f>IF(ISNUMBER(Regressions!O75),ROUND(Regressions!O75, 1), NA())</f>
        <v>#N/A</v>
      </c>
      <c r="O65" s="561" t="e">
        <f>IF(ISNUMBER(Regressions!Q75),ROUND(Regressions!Q75, 1), NA())</f>
        <v>#N/A</v>
      </c>
      <c r="P65" s="557" t="e">
        <f>IF(ISNUMBER(Regressions!R75),ROUND(Regressions!R75, 1), NA())</f>
        <v>#N/A</v>
      </c>
      <c r="Q65" s="563" t="e">
        <f>IF(ISNUMBER(Regressions!S75),ROUND(Regressions!S75, 1), NA())</f>
        <v>#N/A</v>
      </c>
      <c r="R65" s="559" t="e">
        <f>IF(ISNUMBER(Regressions!T75),ROUND(Regressions!T75, 1), NA())</f>
        <v>#N/A</v>
      </c>
      <c r="S65" s="560" t="e">
        <f>IF(ISNUMBER(Regressions!U75),ROUND(Regressions!U75, 1), NA())</f>
        <v>#N/A</v>
      </c>
    </row>
    <row r="66" spans="1:19" x14ac:dyDescent="0.25">
      <c r="A66" s="552" t="str">
        <f>+Introduction!$C$7</f>
        <v>Italie</v>
      </c>
      <c r="B66" s="553">
        <f>IF(ISBLANK(Regressions!B76), " ", Regressions!B76)</f>
        <v>2000</v>
      </c>
      <c r="C66" s="552" t="str">
        <f>HLOOKUP(Introduction!$G$4,nametranslations,25,FALSE)</f>
        <v>Rural</v>
      </c>
      <c r="D66" s="555">
        <f>IF(ISBLANK(Regressions!D76), " ", Regressions!D76)</f>
        <v>2947431.182583313</v>
      </c>
      <c r="E66" s="556" t="e">
        <f>IF(ISNUMBER(Regressions!E76),ROUND(Regressions!E76, 1), NA())</f>
        <v>#N/A</v>
      </c>
      <c r="F66" s="557" t="e">
        <f>IF(ISNUMBER(Regressions!F76),ROUND(Regressions!F76, 1), NA())</f>
        <v>#N/A</v>
      </c>
      <c r="G66" s="558" t="e">
        <f>IF(ISNUMBER(Regressions!G76),ROUND(Regressions!G76, 1), NA())</f>
        <v>#N/A</v>
      </c>
      <c r="H66" s="559" t="e">
        <f>IF(ISNUMBER(Regressions!H76),ROUND(Regressions!H76, 1), NA())</f>
        <v>#N/A</v>
      </c>
      <c r="I66" s="560" t="e">
        <f>IF(ISNUMBER(Regressions!I76),ROUND(Regressions!I76, 1), NA())</f>
        <v>#N/A</v>
      </c>
      <c r="J66" s="561" t="e">
        <f>IF(ISNUMBER(Regressions!K76),ROUND(Regressions!K76, 1), NA())</f>
        <v>#N/A</v>
      </c>
      <c r="K66" s="557" t="e">
        <f>IF(ISNUMBER(Regressions!L76),ROUND(Regressions!L76, 1), NA())</f>
        <v>#N/A</v>
      </c>
      <c r="L66" s="562" t="e">
        <f>IF(ISNUMBER(Regressions!M76),ROUND(Regressions!M76, 1), NA())</f>
        <v>#N/A</v>
      </c>
      <c r="M66" s="559" t="e">
        <f>IF(ISNUMBER(Regressions!N76),ROUND(Regressions!N76, 1), NA())</f>
        <v>#N/A</v>
      </c>
      <c r="N66" s="560" t="e">
        <f>IF(ISNUMBER(Regressions!O76),ROUND(Regressions!O76, 1), NA())</f>
        <v>#N/A</v>
      </c>
      <c r="O66" s="561" t="e">
        <f>IF(ISNUMBER(Regressions!Q76),ROUND(Regressions!Q76, 1), NA())</f>
        <v>#N/A</v>
      </c>
      <c r="P66" s="557" t="e">
        <f>IF(ISNUMBER(Regressions!R76),ROUND(Regressions!R76, 1), NA())</f>
        <v>#N/A</v>
      </c>
      <c r="Q66" s="563" t="e">
        <f>IF(ISNUMBER(Regressions!S76),ROUND(Regressions!S76, 1), NA())</f>
        <v>#N/A</v>
      </c>
      <c r="R66" s="559" t="e">
        <f>IF(ISNUMBER(Regressions!T76),ROUND(Regressions!T76, 1), NA())</f>
        <v>#N/A</v>
      </c>
      <c r="S66" s="560" t="e">
        <f>IF(ISNUMBER(Regressions!U76),ROUND(Regressions!U76, 1), NA())</f>
        <v>#N/A</v>
      </c>
    </row>
    <row r="67" spans="1:19" x14ac:dyDescent="0.25">
      <c r="A67" s="552" t="str">
        <f>+Introduction!$C$7</f>
        <v>Italie</v>
      </c>
      <c r="B67" s="553">
        <f>IF(ISBLANK(Regressions!B77), " ", Regressions!B77)</f>
        <v>2001</v>
      </c>
      <c r="C67" s="552" t="str">
        <f>HLOOKUP(Introduction!$G$4,nametranslations,25,FALSE)</f>
        <v>Rural</v>
      </c>
      <c r="D67" s="555">
        <f>IF(ISBLANK(Regressions!D77), " ", Regressions!D77)</f>
        <v>2917643.2342878724</v>
      </c>
      <c r="E67" s="556" t="e">
        <f>IF(ISNUMBER(Regressions!E77),ROUND(Regressions!E77, 1), NA())</f>
        <v>#N/A</v>
      </c>
      <c r="F67" s="557" t="e">
        <f>IF(ISNUMBER(Regressions!F77),ROUND(Regressions!F77, 1), NA())</f>
        <v>#N/A</v>
      </c>
      <c r="G67" s="558" t="e">
        <f>IF(ISNUMBER(Regressions!G77),ROUND(Regressions!G77, 1), NA())</f>
        <v>#N/A</v>
      </c>
      <c r="H67" s="559" t="e">
        <f>IF(ISNUMBER(Regressions!H77),ROUND(Regressions!H77, 1), NA())</f>
        <v>#N/A</v>
      </c>
      <c r="I67" s="560" t="e">
        <f>IF(ISNUMBER(Regressions!I77),ROUND(Regressions!I77, 1), NA())</f>
        <v>#N/A</v>
      </c>
      <c r="J67" s="561" t="e">
        <f>IF(ISNUMBER(Regressions!K77),ROUND(Regressions!K77, 1), NA())</f>
        <v>#N/A</v>
      </c>
      <c r="K67" s="557" t="e">
        <f>IF(ISNUMBER(Regressions!L77),ROUND(Regressions!L77, 1), NA())</f>
        <v>#N/A</v>
      </c>
      <c r="L67" s="562" t="e">
        <f>IF(ISNUMBER(Regressions!M77),ROUND(Regressions!M77, 1), NA())</f>
        <v>#N/A</v>
      </c>
      <c r="M67" s="559" t="e">
        <f>IF(ISNUMBER(Regressions!N77),ROUND(Regressions!N77, 1), NA())</f>
        <v>#N/A</v>
      </c>
      <c r="N67" s="560" t="e">
        <f>IF(ISNUMBER(Regressions!O77),ROUND(Regressions!O77, 1), NA())</f>
        <v>#N/A</v>
      </c>
      <c r="O67" s="561" t="e">
        <f>IF(ISNUMBER(Regressions!Q77),ROUND(Regressions!Q77, 1), NA())</f>
        <v>#N/A</v>
      </c>
      <c r="P67" s="557" t="e">
        <f>IF(ISNUMBER(Regressions!R77),ROUND(Regressions!R77, 1), NA())</f>
        <v>#N/A</v>
      </c>
      <c r="Q67" s="563" t="e">
        <f>IF(ISNUMBER(Regressions!S77),ROUND(Regressions!S77, 1), NA())</f>
        <v>#N/A</v>
      </c>
      <c r="R67" s="559" t="e">
        <f>IF(ISNUMBER(Regressions!T77),ROUND(Regressions!T77, 1), NA())</f>
        <v>#N/A</v>
      </c>
      <c r="S67" s="560" t="e">
        <f>IF(ISNUMBER(Regressions!U77),ROUND(Regressions!U77, 1), NA())</f>
        <v>#N/A</v>
      </c>
    </row>
    <row r="68" spans="1:19" x14ac:dyDescent="0.25">
      <c r="A68" s="552" t="str">
        <f>+Introduction!$C$7</f>
        <v>Italie</v>
      </c>
      <c r="B68" s="553">
        <f>IF(ISBLANK(Regressions!B78), " ", Regressions!B78)</f>
        <v>2002</v>
      </c>
      <c r="C68" s="552" t="str">
        <f>HLOOKUP(Introduction!$G$4,nametranslations,25,FALSE)</f>
        <v>Rural</v>
      </c>
      <c r="D68" s="555">
        <f>IF(ISBLANK(Regressions!D78), " ", Regressions!D78)</f>
        <v>2884087.1395623777</v>
      </c>
      <c r="E68" s="556" t="e">
        <f>IF(ISNUMBER(Regressions!E78),ROUND(Regressions!E78, 1), NA())</f>
        <v>#N/A</v>
      </c>
      <c r="F68" s="557" t="e">
        <f>IF(ISNUMBER(Regressions!F78),ROUND(Regressions!F78, 1), NA())</f>
        <v>#N/A</v>
      </c>
      <c r="G68" s="558" t="e">
        <f>IF(ISNUMBER(Regressions!G78),ROUND(Regressions!G78, 1), NA())</f>
        <v>#N/A</v>
      </c>
      <c r="H68" s="559" t="e">
        <f>IF(ISNUMBER(Regressions!H78),ROUND(Regressions!H78, 1), NA())</f>
        <v>#N/A</v>
      </c>
      <c r="I68" s="560" t="e">
        <f>IF(ISNUMBER(Regressions!I78),ROUND(Regressions!I78, 1), NA())</f>
        <v>#N/A</v>
      </c>
      <c r="J68" s="561" t="e">
        <f>IF(ISNUMBER(Regressions!K78),ROUND(Regressions!K78, 1), NA())</f>
        <v>#N/A</v>
      </c>
      <c r="K68" s="557" t="e">
        <f>IF(ISNUMBER(Regressions!L78),ROUND(Regressions!L78, 1), NA())</f>
        <v>#N/A</v>
      </c>
      <c r="L68" s="562" t="e">
        <f>IF(ISNUMBER(Regressions!M78),ROUND(Regressions!M78, 1), NA())</f>
        <v>#N/A</v>
      </c>
      <c r="M68" s="559" t="e">
        <f>IF(ISNUMBER(Regressions!N78),ROUND(Regressions!N78, 1), NA())</f>
        <v>#N/A</v>
      </c>
      <c r="N68" s="560" t="e">
        <f>IF(ISNUMBER(Regressions!O78),ROUND(Regressions!O78, 1), NA())</f>
        <v>#N/A</v>
      </c>
      <c r="O68" s="561" t="e">
        <f>IF(ISNUMBER(Regressions!Q78),ROUND(Regressions!Q78, 1), NA())</f>
        <v>#N/A</v>
      </c>
      <c r="P68" s="557" t="e">
        <f>IF(ISNUMBER(Regressions!R78),ROUND(Regressions!R78, 1), NA())</f>
        <v>#N/A</v>
      </c>
      <c r="Q68" s="563" t="e">
        <f>IF(ISNUMBER(Regressions!S78),ROUND(Regressions!S78, 1), NA())</f>
        <v>#N/A</v>
      </c>
      <c r="R68" s="559" t="e">
        <f>IF(ISNUMBER(Regressions!T78),ROUND(Regressions!T78, 1), NA())</f>
        <v>#N/A</v>
      </c>
      <c r="S68" s="560" t="e">
        <f>IF(ISNUMBER(Regressions!U78),ROUND(Regressions!U78, 1), NA())</f>
        <v>#N/A</v>
      </c>
    </row>
    <row r="69" spans="1:19" x14ac:dyDescent="0.25">
      <c r="A69" s="552" t="str">
        <f>+Introduction!$C$7</f>
        <v>Italie</v>
      </c>
      <c r="B69" s="553">
        <f>IF(ISBLANK(Regressions!B79), " ", Regressions!B79)</f>
        <v>2003</v>
      </c>
      <c r="C69" s="552" t="str">
        <f>HLOOKUP(Introduction!$G$4,nametranslations,25,FALSE)</f>
        <v>Rural</v>
      </c>
      <c r="D69" s="555">
        <f>IF(ISBLANK(Regressions!D79), " ", Regressions!D79)</f>
        <v>2863644.8835429382</v>
      </c>
      <c r="E69" s="556" t="e">
        <f>IF(ISNUMBER(Regressions!E79),ROUND(Regressions!E79, 1), NA())</f>
        <v>#N/A</v>
      </c>
      <c r="F69" s="557" t="e">
        <f>IF(ISNUMBER(Regressions!F79),ROUND(Regressions!F79, 1), NA())</f>
        <v>#N/A</v>
      </c>
      <c r="G69" s="558" t="e">
        <f>IF(ISNUMBER(Regressions!G79),ROUND(Regressions!G79, 1), NA())</f>
        <v>#N/A</v>
      </c>
      <c r="H69" s="559" t="e">
        <f>IF(ISNUMBER(Regressions!H79),ROUND(Regressions!H79, 1), NA())</f>
        <v>#N/A</v>
      </c>
      <c r="I69" s="560" t="e">
        <f>IF(ISNUMBER(Regressions!I79),ROUND(Regressions!I79, 1), NA())</f>
        <v>#N/A</v>
      </c>
      <c r="J69" s="561" t="e">
        <f>IF(ISNUMBER(Regressions!K79),ROUND(Regressions!K79, 1), NA())</f>
        <v>#N/A</v>
      </c>
      <c r="K69" s="557" t="e">
        <f>IF(ISNUMBER(Regressions!L79),ROUND(Regressions!L79, 1), NA())</f>
        <v>#N/A</v>
      </c>
      <c r="L69" s="562" t="e">
        <f>IF(ISNUMBER(Regressions!M79),ROUND(Regressions!M79, 1), NA())</f>
        <v>#N/A</v>
      </c>
      <c r="M69" s="559" t="e">
        <f>IF(ISNUMBER(Regressions!N79),ROUND(Regressions!N79, 1), NA())</f>
        <v>#N/A</v>
      </c>
      <c r="N69" s="560" t="e">
        <f>IF(ISNUMBER(Regressions!O79),ROUND(Regressions!O79, 1), NA())</f>
        <v>#N/A</v>
      </c>
      <c r="O69" s="561" t="e">
        <f>IF(ISNUMBER(Regressions!Q79),ROUND(Regressions!Q79, 1), NA())</f>
        <v>#N/A</v>
      </c>
      <c r="P69" s="557" t="e">
        <f>IF(ISNUMBER(Regressions!R79),ROUND(Regressions!R79, 1), NA())</f>
        <v>#N/A</v>
      </c>
      <c r="Q69" s="563" t="e">
        <f>IF(ISNUMBER(Regressions!S79),ROUND(Regressions!S79, 1), NA())</f>
        <v>#N/A</v>
      </c>
      <c r="R69" s="559" t="e">
        <f>IF(ISNUMBER(Regressions!T79),ROUND(Regressions!T79, 1), NA())</f>
        <v>#N/A</v>
      </c>
      <c r="S69" s="560" t="e">
        <f>IF(ISNUMBER(Regressions!U79),ROUND(Regressions!U79, 1), NA())</f>
        <v>#N/A</v>
      </c>
    </row>
    <row r="70" spans="1:19" x14ac:dyDescent="0.25">
      <c r="A70" s="552" t="str">
        <f>+Introduction!$C$7</f>
        <v>Italie</v>
      </c>
      <c r="B70" s="553">
        <f>IF(ISBLANK(Regressions!B80), " ", Regressions!B80)</f>
        <v>2004</v>
      </c>
      <c r="C70" s="552" t="str">
        <f>HLOOKUP(Introduction!$G$4,nametranslations,25,FALSE)</f>
        <v>Rural</v>
      </c>
      <c r="D70" s="555">
        <f>IF(ISBLANK(Regressions!D80), " ", Regressions!D80)</f>
        <v>2852157.4358972171</v>
      </c>
      <c r="E70" s="556" t="e">
        <f>IF(ISNUMBER(Regressions!E80),ROUND(Regressions!E80, 1), NA())</f>
        <v>#N/A</v>
      </c>
      <c r="F70" s="557" t="e">
        <f>IF(ISNUMBER(Regressions!F80),ROUND(Regressions!F80, 1), NA())</f>
        <v>#N/A</v>
      </c>
      <c r="G70" s="558" t="e">
        <f>IF(ISNUMBER(Regressions!G80),ROUND(Regressions!G80, 1), NA())</f>
        <v>#N/A</v>
      </c>
      <c r="H70" s="559" t="e">
        <f>IF(ISNUMBER(Regressions!H80),ROUND(Regressions!H80, 1), NA())</f>
        <v>#N/A</v>
      </c>
      <c r="I70" s="560" t="e">
        <f>IF(ISNUMBER(Regressions!I80),ROUND(Regressions!I80, 1), NA())</f>
        <v>#N/A</v>
      </c>
      <c r="J70" s="561" t="e">
        <f>IF(ISNUMBER(Regressions!K80),ROUND(Regressions!K80, 1), NA())</f>
        <v>#N/A</v>
      </c>
      <c r="K70" s="557" t="e">
        <f>IF(ISNUMBER(Regressions!L80),ROUND(Regressions!L80, 1), NA())</f>
        <v>#N/A</v>
      </c>
      <c r="L70" s="562" t="e">
        <f>IF(ISNUMBER(Regressions!M80),ROUND(Regressions!M80, 1), NA())</f>
        <v>#N/A</v>
      </c>
      <c r="M70" s="559" t="e">
        <f>IF(ISNUMBER(Regressions!N80),ROUND(Regressions!N80, 1), NA())</f>
        <v>#N/A</v>
      </c>
      <c r="N70" s="560" t="e">
        <f>IF(ISNUMBER(Regressions!O80),ROUND(Regressions!O80, 1), NA())</f>
        <v>#N/A</v>
      </c>
      <c r="O70" s="561" t="e">
        <f>IF(ISNUMBER(Regressions!Q80),ROUND(Regressions!Q80, 1), NA())</f>
        <v>#N/A</v>
      </c>
      <c r="P70" s="557" t="e">
        <f>IF(ISNUMBER(Regressions!R80),ROUND(Regressions!R80, 1), NA())</f>
        <v>#N/A</v>
      </c>
      <c r="Q70" s="563" t="e">
        <f>IF(ISNUMBER(Regressions!S80),ROUND(Regressions!S80, 1), NA())</f>
        <v>#N/A</v>
      </c>
      <c r="R70" s="559" t="e">
        <f>IF(ISNUMBER(Regressions!T80),ROUND(Regressions!T80, 1), NA())</f>
        <v>#N/A</v>
      </c>
      <c r="S70" s="560" t="e">
        <f>IF(ISNUMBER(Regressions!U80),ROUND(Regressions!U80, 1), NA())</f>
        <v>#N/A</v>
      </c>
    </row>
    <row r="71" spans="1:19" x14ac:dyDescent="0.25">
      <c r="A71" s="552" t="str">
        <f>+Introduction!$C$7</f>
        <v>Italie</v>
      </c>
      <c r="B71" s="553">
        <f>IF(ISBLANK(Regressions!B81), " ", Regressions!B81)</f>
        <v>2005</v>
      </c>
      <c r="C71" s="552" t="str">
        <f>HLOOKUP(Introduction!$G$4,nametranslations,25,FALSE)</f>
        <v>Rural</v>
      </c>
      <c r="D71" s="555">
        <f>IF(ISBLANK(Regressions!D81), " ", Regressions!D81)</f>
        <v>2846914.1469013211</v>
      </c>
      <c r="E71" s="556" t="e">
        <f>IF(ISNUMBER(Regressions!E81),ROUND(Regressions!E81, 1), NA())</f>
        <v>#N/A</v>
      </c>
      <c r="F71" s="557" t="e">
        <f>IF(ISNUMBER(Regressions!F81),ROUND(Regressions!F81, 1), NA())</f>
        <v>#N/A</v>
      </c>
      <c r="G71" s="558" t="e">
        <f>IF(ISNUMBER(Regressions!G81),ROUND(Regressions!G81, 1), NA())</f>
        <v>#N/A</v>
      </c>
      <c r="H71" s="559" t="e">
        <f>IF(ISNUMBER(Regressions!H81),ROUND(Regressions!H81, 1), NA())</f>
        <v>#N/A</v>
      </c>
      <c r="I71" s="560" t="e">
        <f>IF(ISNUMBER(Regressions!I81),ROUND(Regressions!I81, 1), NA())</f>
        <v>#N/A</v>
      </c>
      <c r="J71" s="561" t="e">
        <f>IF(ISNUMBER(Regressions!K81),ROUND(Regressions!K81, 1), NA())</f>
        <v>#N/A</v>
      </c>
      <c r="K71" s="557" t="e">
        <f>IF(ISNUMBER(Regressions!L81),ROUND(Regressions!L81, 1), NA())</f>
        <v>#N/A</v>
      </c>
      <c r="L71" s="562" t="e">
        <f>IF(ISNUMBER(Regressions!M81),ROUND(Regressions!M81, 1), NA())</f>
        <v>#N/A</v>
      </c>
      <c r="M71" s="559" t="e">
        <f>IF(ISNUMBER(Regressions!N81),ROUND(Regressions!N81, 1), NA())</f>
        <v>#N/A</v>
      </c>
      <c r="N71" s="560" t="e">
        <f>IF(ISNUMBER(Regressions!O81),ROUND(Regressions!O81, 1), NA())</f>
        <v>#N/A</v>
      </c>
      <c r="O71" s="561" t="e">
        <f>IF(ISNUMBER(Regressions!Q81),ROUND(Regressions!Q81, 1), NA())</f>
        <v>#N/A</v>
      </c>
      <c r="P71" s="557" t="e">
        <f>IF(ISNUMBER(Regressions!R81),ROUND(Regressions!R81, 1), NA())</f>
        <v>#N/A</v>
      </c>
      <c r="Q71" s="563" t="e">
        <f>IF(ISNUMBER(Regressions!S81),ROUND(Regressions!S81, 1), NA())</f>
        <v>#N/A</v>
      </c>
      <c r="R71" s="559" t="e">
        <f>IF(ISNUMBER(Regressions!T81),ROUND(Regressions!T81, 1), NA())</f>
        <v>#N/A</v>
      </c>
      <c r="S71" s="560" t="e">
        <f>IF(ISNUMBER(Regressions!U81),ROUND(Regressions!U81, 1), NA())</f>
        <v>#N/A</v>
      </c>
    </row>
    <row r="72" spans="1:19" x14ac:dyDescent="0.25">
      <c r="A72" s="552" t="str">
        <f>+Introduction!$C$7</f>
        <v>Italie</v>
      </c>
      <c r="B72" s="553">
        <f>IF(ISBLANK(Regressions!B82), " ", Regressions!B82)</f>
        <v>2006</v>
      </c>
      <c r="C72" s="552" t="str">
        <f>HLOOKUP(Introduction!$G$4,nametranslations,25,FALSE)</f>
        <v>Rural</v>
      </c>
      <c r="D72" s="555">
        <f>IF(ISBLANK(Regressions!D82), " ", Regressions!D82)</f>
        <v>2852024.6883299253</v>
      </c>
      <c r="E72" s="556" t="e">
        <f>IF(ISNUMBER(Regressions!E82),ROUND(Regressions!E82, 1), NA())</f>
        <v>#N/A</v>
      </c>
      <c r="F72" s="557" t="e">
        <f>IF(ISNUMBER(Regressions!F82),ROUND(Regressions!F82, 1), NA())</f>
        <v>#N/A</v>
      </c>
      <c r="G72" s="558" t="e">
        <f>IF(ISNUMBER(Regressions!G82),ROUND(Regressions!G82, 1), NA())</f>
        <v>#N/A</v>
      </c>
      <c r="H72" s="559" t="e">
        <f>IF(ISNUMBER(Regressions!H82),ROUND(Regressions!H82, 1), NA())</f>
        <v>#N/A</v>
      </c>
      <c r="I72" s="560" t="e">
        <f>IF(ISNUMBER(Regressions!I82),ROUND(Regressions!I82, 1), NA())</f>
        <v>#N/A</v>
      </c>
      <c r="J72" s="561" t="e">
        <f>IF(ISNUMBER(Regressions!K82),ROUND(Regressions!K82, 1), NA())</f>
        <v>#N/A</v>
      </c>
      <c r="K72" s="557" t="e">
        <f>IF(ISNUMBER(Regressions!L82),ROUND(Regressions!L82, 1), NA())</f>
        <v>#N/A</v>
      </c>
      <c r="L72" s="562" t="e">
        <f>IF(ISNUMBER(Regressions!M82),ROUND(Regressions!M82, 1), NA())</f>
        <v>#N/A</v>
      </c>
      <c r="M72" s="559" t="e">
        <f>IF(ISNUMBER(Regressions!N82),ROUND(Regressions!N82, 1), NA())</f>
        <v>#N/A</v>
      </c>
      <c r="N72" s="560" t="e">
        <f>IF(ISNUMBER(Regressions!O82),ROUND(Regressions!O82, 1), NA())</f>
        <v>#N/A</v>
      </c>
      <c r="O72" s="561" t="e">
        <f>IF(ISNUMBER(Regressions!Q82),ROUND(Regressions!Q82, 1), NA())</f>
        <v>#N/A</v>
      </c>
      <c r="P72" s="557" t="e">
        <f>IF(ISNUMBER(Regressions!R82),ROUND(Regressions!R82, 1), NA())</f>
        <v>#N/A</v>
      </c>
      <c r="Q72" s="563" t="e">
        <f>IF(ISNUMBER(Regressions!S82),ROUND(Regressions!S82, 1), NA())</f>
        <v>#N/A</v>
      </c>
      <c r="R72" s="559" t="e">
        <f>IF(ISNUMBER(Regressions!T82),ROUND(Regressions!T82, 1), NA())</f>
        <v>#N/A</v>
      </c>
      <c r="S72" s="560" t="e">
        <f>IF(ISNUMBER(Regressions!U82),ROUND(Regressions!U82, 1), NA())</f>
        <v>#N/A</v>
      </c>
    </row>
    <row r="73" spans="1:19" x14ac:dyDescent="0.25">
      <c r="A73" s="552" t="str">
        <f>+Introduction!$C$7</f>
        <v>Italie</v>
      </c>
      <c r="B73" s="553">
        <f>IF(ISBLANK(Regressions!B83), " ", Regressions!B83)</f>
        <v>2007</v>
      </c>
      <c r="C73" s="552" t="str">
        <f>HLOOKUP(Introduction!$G$4,nametranslations,25,FALSE)</f>
        <v>Rural</v>
      </c>
      <c r="D73" s="555">
        <f>IF(ISBLANK(Regressions!D83), " ", Regressions!D83)</f>
        <v>2856448.0268811039</v>
      </c>
      <c r="E73" s="556" t="e">
        <f>IF(ISNUMBER(Regressions!E83),ROUND(Regressions!E83, 1), NA())</f>
        <v>#N/A</v>
      </c>
      <c r="F73" s="557" t="e">
        <f>IF(ISNUMBER(Regressions!F83),ROUND(Regressions!F83, 1), NA())</f>
        <v>#N/A</v>
      </c>
      <c r="G73" s="558" t="e">
        <f>IF(ISNUMBER(Regressions!G83),ROUND(Regressions!G83, 1), NA())</f>
        <v>#N/A</v>
      </c>
      <c r="H73" s="559" t="e">
        <f>IF(ISNUMBER(Regressions!H83),ROUND(Regressions!H83, 1), NA())</f>
        <v>#N/A</v>
      </c>
      <c r="I73" s="560" t="e">
        <f>IF(ISNUMBER(Regressions!I83),ROUND(Regressions!I83, 1), NA())</f>
        <v>#N/A</v>
      </c>
      <c r="J73" s="561" t="e">
        <f>IF(ISNUMBER(Regressions!K83),ROUND(Regressions!K83, 1), NA())</f>
        <v>#N/A</v>
      </c>
      <c r="K73" s="557" t="e">
        <f>IF(ISNUMBER(Regressions!L83),ROUND(Regressions!L83, 1), NA())</f>
        <v>#N/A</v>
      </c>
      <c r="L73" s="562" t="e">
        <f>IF(ISNUMBER(Regressions!M83),ROUND(Regressions!M83, 1), NA())</f>
        <v>#N/A</v>
      </c>
      <c r="M73" s="559" t="e">
        <f>IF(ISNUMBER(Regressions!N83),ROUND(Regressions!N83, 1), NA())</f>
        <v>#N/A</v>
      </c>
      <c r="N73" s="560" t="e">
        <f>IF(ISNUMBER(Regressions!O83),ROUND(Regressions!O83, 1), NA())</f>
        <v>#N/A</v>
      </c>
      <c r="O73" s="561" t="e">
        <f>IF(ISNUMBER(Regressions!Q83),ROUND(Regressions!Q83, 1), NA())</f>
        <v>#N/A</v>
      </c>
      <c r="P73" s="557" t="e">
        <f>IF(ISNUMBER(Regressions!R83),ROUND(Regressions!R83, 1), NA())</f>
        <v>#N/A</v>
      </c>
      <c r="Q73" s="563" t="e">
        <f>IF(ISNUMBER(Regressions!S83),ROUND(Regressions!S83, 1), NA())</f>
        <v>#N/A</v>
      </c>
      <c r="R73" s="559" t="e">
        <f>IF(ISNUMBER(Regressions!T83),ROUND(Regressions!T83, 1), NA())</f>
        <v>#N/A</v>
      </c>
      <c r="S73" s="560" t="e">
        <f>IF(ISNUMBER(Regressions!U83),ROUND(Regressions!U83, 1), NA())</f>
        <v>#N/A</v>
      </c>
    </row>
    <row r="74" spans="1:19" x14ac:dyDescent="0.25">
      <c r="A74" s="552" t="str">
        <f>+Introduction!$C$7</f>
        <v>Italie</v>
      </c>
      <c r="B74" s="553">
        <f>IF(ISBLANK(Regressions!B84), " ", Regressions!B84)</f>
        <v>2008</v>
      </c>
      <c r="C74" s="552" t="str">
        <f>HLOOKUP(Introduction!$G$4,nametranslations,25,FALSE)</f>
        <v>Rural</v>
      </c>
      <c r="D74" s="555">
        <f>IF(ISBLANK(Regressions!D84), " ", Regressions!D84)</f>
        <v>2864909.9370735167</v>
      </c>
      <c r="E74" s="556" t="e">
        <f>IF(ISNUMBER(Regressions!E84),ROUND(Regressions!E84, 1), NA())</f>
        <v>#N/A</v>
      </c>
      <c r="F74" s="557" t="e">
        <f>IF(ISNUMBER(Regressions!F84),ROUND(Regressions!F84, 1), NA())</f>
        <v>#N/A</v>
      </c>
      <c r="G74" s="558" t="e">
        <f>IF(ISNUMBER(Regressions!G84),ROUND(Regressions!G84, 1), NA())</f>
        <v>#N/A</v>
      </c>
      <c r="H74" s="559" t="e">
        <f>IF(ISNUMBER(Regressions!H84),ROUND(Regressions!H84, 1), NA())</f>
        <v>#N/A</v>
      </c>
      <c r="I74" s="560" t="e">
        <f>IF(ISNUMBER(Regressions!I84),ROUND(Regressions!I84, 1), NA())</f>
        <v>#N/A</v>
      </c>
      <c r="J74" s="561" t="e">
        <f>IF(ISNUMBER(Regressions!K84),ROUND(Regressions!K84, 1), NA())</f>
        <v>#N/A</v>
      </c>
      <c r="K74" s="557" t="e">
        <f>IF(ISNUMBER(Regressions!L84),ROUND(Regressions!L84, 1), NA())</f>
        <v>#N/A</v>
      </c>
      <c r="L74" s="562" t="e">
        <f>IF(ISNUMBER(Regressions!M84),ROUND(Regressions!M84, 1), NA())</f>
        <v>#N/A</v>
      </c>
      <c r="M74" s="559" t="e">
        <f>IF(ISNUMBER(Regressions!N84),ROUND(Regressions!N84, 1), NA())</f>
        <v>#N/A</v>
      </c>
      <c r="N74" s="560" t="e">
        <f>IF(ISNUMBER(Regressions!O84),ROUND(Regressions!O84, 1), NA())</f>
        <v>#N/A</v>
      </c>
      <c r="O74" s="561" t="e">
        <f>IF(ISNUMBER(Regressions!Q84),ROUND(Regressions!Q84, 1), NA())</f>
        <v>#N/A</v>
      </c>
      <c r="P74" s="557" t="e">
        <f>IF(ISNUMBER(Regressions!R84),ROUND(Regressions!R84, 1), NA())</f>
        <v>#N/A</v>
      </c>
      <c r="Q74" s="563" t="e">
        <f>IF(ISNUMBER(Regressions!S84),ROUND(Regressions!S84, 1), NA())</f>
        <v>#N/A</v>
      </c>
      <c r="R74" s="559" t="e">
        <f>IF(ISNUMBER(Regressions!T84),ROUND(Regressions!T84, 1), NA())</f>
        <v>#N/A</v>
      </c>
      <c r="S74" s="560" t="e">
        <f>IF(ISNUMBER(Regressions!U84),ROUND(Regressions!U84, 1), NA())</f>
        <v>#N/A</v>
      </c>
    </row>
    <row r="75" spans="1:19" x14ac:dyDescent="0.25">
      <c r="A75" s="552" t="str">
        <f>+Introduction!$C$7</f>
        <v>Italie</v>
      </c>
      <c r="B75" s="553">
        <f>IF(ISBLANK(Regressions!B85), " ", Regressions!B85)</f>
        <v>2009</v>
      </c>
      <c r="C75" s="552" t="str">
        <f>HLOOKUP(Introduction!$G$4,nametranslations,25,FALSE)</f>
        <v>Rural</v>
      </c>
      <c r="D75" s="555">
        <f>IF(ISBLANK(Regressions!D85), " ", Regressions!D85)</f>
        <v>2870150.008502197</v>
      </c>
      <c r="E75" s="556" t="e">
        <f>IF(ISNUMBER(Regressions!E85),ROUND(Regressions!E85, 1), NA())</f>
        <v>#N/A</v>
      </c>
      <c r="F75" s="557" t="e">
        <f>IF(ISNUMBER(Regressions!F85),ROUND(Regressions!F85, 1), NA())</f>
        <v>#N/A</v>
      </c>
      <c r="G75" s="558" t="e">
        <f>IF(ISNUMBER(Regressions!G85),ROUND(Regressions!G85, 1), NA())</f>
        <v>#N/A</v>
      </c>
      <c r="H75" s="559" t="e">
        <f>IF(ISNUMBER(Regressions!H85),ROUND(Regressions!H85, 1), NA())</f>
        <v>#N/A</v>
      </c>
      <c r="I75" s="560" t="e">
        <f>IF(ISNUMBER(Regressions!I85),ROUND(Regressions!I85, 1), NA())</f>
        <v>#N/A</v>
      </c>
      <c r="J75" s="561" t="e">
        <f>IF(ISNUMBER(Regressions!K85),ROUND(Regressions!K85, 1), NA())</f>
        <v>#N/A</v>
      </c>
      <c r="K75" s="557" t="e">
        <f>IF(ISNUMBER(Regressions!L85),ROUND(Regressions!L85, 1), NA())</f>
        <v>#N/A</v>
      </c>
      <c r="L75" s="562" t="e">
        <f>IF(ISNUMBER(Regressions!M85),ROUND(Regressions!M85, 1), NA())</f>
        <v>#N/A</v>
      </c>
      <c r="M75" s="559" t="e">
        <f>IF(ISNUMBER(Regressions!N85),ROUND(Regressions!N85, 1), NA())</f>
        <v>#N/A</v>
      </c>
      <c r="N75" s="560" t="e">
        <f>IF(ISNUMBER(Regressions!O85),ROUND(Regressions!O85, 1), NA())</f>
        <v>#N/A</v>
      </c>
      <c r="O75" s="561" t="e">
        <f>IF(ISNUMBER(Regressions!Q85),ROUND(Regressions!Q85, 1), NA())</f>
        <v>#N/A</v>
      </c>
      <c r="P75" s="557" t="e">
        <f>IF(ISNUMBER(Regressions!R85),ROUND(Regressions!R85, 1), NA())</f>
        <v>#N/A</v>
      </c>
      <c r="Q75" s="563" t="e">
        <f>IF(ISNUMBER(Regressions!S85),ROUND(Regressions!S85, 1), NA())</f>
        <v>#N/A</v>
      </c>
      <c r="R75" s="559" t="e">
        <f>IF(ISNUMBER(Regressions!T85),ROUND(Regressions!T85, 1), NA())</f>
        <v>#N/A</v>
      </c>
      <c r="S75" s="560" t="e">
        <f>IF(ISNUMBER(Regressions!U85),ROUND(Regressions!U85, 1), NA())</f>
        <v>#N/A</v>
      </c>
    </row>
    <row r="76" spans="1:19" x14ac:dyDescent="0.25">
      <c r="A76" s="552" t="str">
        <f>+Introduction!$C$7</f>
        <v>Italie</v>
      </c>
      <c r="B76" s="553">
        <f>IF(ISBLANK(Regressions!B86), " ", Regressions!B86)</f>
        <v>2010</v>
      </c>
      <c r="C76" s="552" t="str">
        <f>HLOOKUP(Introduction!$G$4,nametranslations,25,FALSE)</f>
        <v>Rural</v>
      </c>
      <c r="D76" s="555">
        <f>IF(ISBLANK(Regressions!D86), " ", Regressions!D86)</f>
        <v>2867664.927335205</v>
      </c>
      <c r="E76" s="556" t="e">
        <f>IF(ISNUMBER(Regressions!E86),ROUND(Regressions!E86, 1), NA())</f>
        <v>#N/A</v>
      </c>
      <c r="F76" s="557" t="e">
        <f>IF(ISNUMBER(Regressions!F86),ROUND(Regressions!F86, 1), NA())</f>
        <v>#N/A</v>
      </c>
      <c r="G76" s="558" t="e">
        <f>IF(ISNUMBER(Regressions!G86),ROUND(Regressions!G86, 1), NA())</f>
        <v>#N/A</v>
      </c>
      <c r="H76" s="559" t="e">
        <f>IF(ISNUMBER(Regressions!H86),ROUND(Regressions!H86, 1), NA())</f>
        <v>#N/A</v>
      </c>
      <c r="I76" s="560" t="e">
        <f>IF(ISNUMBER(Regressions!I86),ROUND(Regressions!I86, 1), NA())</f>
        <v>#N/A</v>
      </c>
      <c r="J76" s="561" t="e">
        <f>IF(ISNUMBER(Regressions!K86),ROUND(Regressions!K86, 1), NA())</f>
        <v>#N/A</v>
      </c>
      <c r="K76" s="557" t="e">
        <f>IF(ISNUMBER(Regressions!L86),ROUND(Regressions!L86, 1), NA())</f>
        <v>#N/A</v>
      </c>
      <c r="L76" s="562" t="e">
        <f>IF(ISNUMBER(Regressions!M86),ROUND(Regressions!M86, 1), NA())</f>
        <v>#N/A</v>
      </c>
      <c r="M76" s="559" t="e">
        <f>IF(ISNUMBER(Regressions!N86),ROUND(Regressions!N86, 1), NA())</f>
        <v>#N/A</v>
      </c>
      <c r="N76" s="560" t="e">
        <f>IF(ISNUMBER(Regressions!O86),ROUND(Regressions!O86, 1), NA())</f>
        <v>#N/A</v>
      </c>
      <c r="O76" s="561" t="e">
        <f>IF(ISNUMBER(Regressions!Q86),ROUND(Regressions!Q86, 1), NA())</f>
        <v>#N/A</v>
      </c>
      <c r="P76" s="557" t="e">
        <f>IF(ISNUMBER(Regressions!R86),ROUND(Regressions!R86, 1), NA())</f>
        <v>#N/A</v>
      </c>
      <c r="Q76" s="563" t="e">
        <f>IF(ISNUMBER(Regressions!S86),ROUND(Regressions!S86, 1), NA())</f>
        <v>#N/A</v>
      </c>
      <c r="R76" s="559" t="e">
        <f>IF(ISNUMBER(Regressions!T86),ROUND(Regressions!T86, 1), NA())</f>
        <v>#N/A</v>
      </c>
      <c r="S76" s="560" t="e">
        <f>IF(ISNUMBER(Regressions!U86),ROUND(Regressions!U86, 1), NA())</f>
        <v>#N/A</v>
      </c>
    </row>
    <row r="77" spans="1:19" x14ac:dyDescent="0.25">
      <c r="A77" s="552" t="str">
        <f>+Introduction!$C$7</f>
        <v>Italie</v>
      </c>
      <c r="B77" s="553">
        <f>IF(ISBLANK(Regressions!B87), " ", Regressions!B87)</f>
        <v>2011</v>
      </c>
      <c r="C77" s="552" t="str">
        <f>HLOOKUP(Introduction!$G$4,nametranslations,25,FALSE)</f>
        <v>Rural</v>
      </c>
      <c r="D77" s="555">
        <f>IF(ISBLANK(Regressions!D87), " ", Regressions!D87)</f>
        <v>2861946.1530578616</v>
      </c>
      <c r="E77" s="556" t="e">
        <f>IF(ISNUMBER(Regressions!E87),ROUND(Regressions!E87, 1), NA())</f>
        <v>#N/A</v>
      </c>
      <c r="F77" s="557" t="e">
        <f>IF(ISNUMBER(Regressions!F87),ROUND(Regressions!F87, 1), NA())</f>
        <v>#N/A</v>
      </c>
      <c r="G77" s="558" t="e">
        <f>IF(ISNUMBER(Regressions!G87),ROUND(Regressions!G87, 1), NA())</f>
        <v>#N/A</v>
      </c>
      <c r="H77" s="559" t="e">
        <f>IF(ISNUMBER(Regressions!H87),ROUND(Regressions!H87, 1), NA())</f>
        <v>#N/A</v>
      </c>
      <c r="I77" s="560" t="e">
        <f>IF(ISNUMBER(Regressions!I87),ROUND(Regressions!I87, 1), NA())</f>
        <v>#N/A</v>
      </c>
      <c r="J77" s="561" t="e">
        <f>IF(ISNUMBER(Regressions!K87),ROUND(Regressions!K87, 1), NA())</f>
        <v>#N/A</v>
      </c>
      <c r="K77" s="557" t="e">
        <f>IF(ISNUMBER(Regressions!L87),ROUND(Regressions!L87, 1), NA())</f>
        <v>#N/A</v>
      </c>
      <c r="L77" s="562" t="e">
        <f>IF(ISNUMBER(Regressions!M87),ROUND(Regressions!M87, 1), NA())</f>
        <v>#N/A</v>
      </c>
      <c r="M77" s="559" t="e">
        <f>IF(ISNUMBER(Regressions!N87),ROUND(Regressions!N87, 1), NA())</f>
        <v>#N/A</v>
      </c>
      <c r="N77" s="560" t="e">
        <f>IF(ISNUMBER(Regressions!O87),ROUND(Regressions!O87, 1), NA())</f>
        <v>#N/A</v>
      </c>
      <c r="O77" s="561" t="e">
        <f>IF(ISNUMBER(Regressions!Q87),ROUND(Regressions!Q87, 1), NA())</f>
        <v>#N/A</v>
      </c>
      <c r="P77" s="557" t="e">
        <f>IF(ISNUMBER(Regressions!R87),ROUND(Regressions!R87, 1), NA())</f>
        <v>#N/A</v>
      </c>
      <c r="Q77" s="563" t="e">
        <f>IF(ISNUMBER(Regressions!S87),ROUND(Regressions!S87, 1), NA())</f>
        <v>#N/A</v>
      </c>
      <c r="R77" s="559" t="e">
        <f>IF(ISNUMBER(Regressions!T87),ROUND(Regressions!T87, 1), NA())</f>
        <v>#N/A</v>
      </c>
      <c r="S77" s="560" t="e">
        <f>IF(ISNUMBER(Regressions!U87),ROUND(Regressions!U87, 1), NA())</f>
        <v>#N/A</v>
      </c>
    </row>
    <row r="78" spans="1:19" x14ac:dyDescent="0.25">
      <c r="A78" s="552" t="str">
        <f>+Introduction!$C$7</f>
        <v>Italie</v>
      </c>
      <c r="B78" s="553">
        <f>IF(ISBLANK(Regressions!B88), " ", Regressions!B88)</f>
        <v>2012</v>
      </c>
      <c r="C78" s="552" t="str">
        <f>HLOOKUP(Introduction!$G$4,nametranslations,25,FALSE)</f>
        <v>Rural</v>
      </c>
      <c r="D78" s="555">
        <f>IF(ISBLANK(Regressions!D88), " ", Regressions!D88)</f>
        <v>2840473.4828993226</v>
      </c>
      <c r="E78" s="556" t="e">
        <f>IF(ISNUMBER(Regressions!E88),ROUND(Regressions!E88, 1), NA())</f>
        <v>#N/A</v>
      </c>
      <c r="F78" s="557" t="e">
        <f>IF(ISNUMBER(Regressions!F88),ROUND(Regressions!F88, 1), NA())</f>
        <v>#N/A</v>
      </c>
      <c r="G78" s="558" t="e">
        <f>IF(ISNUMBER(Regressions!G88),ROUND(Regressions!G88, 1), NA())</f>
        <v>#N/A</v>
      </c>
      <c r="H78" s="559" t="e">
        <f>IF(ISNUMBER(Regressions!H88),ROUND(Regressions!H88, 1), NA())</f>
        <v>#N/A</v>
      </c>
      <c r="I78" s="560" t="e">
        <f>IF(ISNUMBER(Regressions!I88),ROUND(Regressions!I88, 1), NA())</f>
        <v>#N/A</v>
      </c>
      <c r="J78" s="561" t="e">
        <f>IF(ISNUMBER(Regressions!K88),ROUND(Regressions!K88, 1), NA())</f>
        <v>#N/A</v>
      </c>
      <c r="K78" s="557" t="e">
        <f>IF(ISNUMBER(Regressions!L88),ROUND(Regressions!L88, 1), NA())</f>
        <v>#N/A</v>
      </c>
      <c r="L78" s="562" t="e">
        <f>IF(ISNUMBER(Regressions!M88),ROUND(Regressions!M88, 1), NA())</f>
        <v>#N/A</v>
      </c>
      <c r="M78" s="559" t="e">
        <f>IF(ISNUMBER(Regressions!N88),ROUND(Regressions!N88, 1), NA())</f>
        <v>#N/A</v>
      </c>
      <c r="N78" s="560" t="e">
        <f>IF(ISNUMBER(Regressions!O88),ROUND(Regressions!O88, 1), NA())</f>
        <v>#N/A</v>
      </c>
      <c r="O78" s="561" t="e">
        <f>IF(ISNUMBER(Regressions!Q88),ROUND(Regressions!Q88, 1), NA())</f>
        <v>#N/A</v>
      </c>
      <c r="P78" s="557" t="e">
        <f>IF(ISNUMBER(Regressions!R88),ROUND(Regressions!R88, 1), NA())</f>
        <v>#N/A</v>
      </c>
      <c r="Q78" s="563" t="e">
        <f>IF(ISNUMBER(Regressions!S88),ROUND(Regressions!S88, 1), NA())</f>
        <v>#N/A</v>
      </c>
      <c r="R78" s="559" t="e">
        <f>IF(ISNUMBER(Regressions!T88),ROUND(Regressions!T88, 1), NA())</f>
        <v>#N/A</v>
      </c>
      <c r="S78" s="560" t="e">
        <f>IF(ISNUMBER(Regressions!U88),ROUND(Regressions!U88, 1), NA())</f>
        <v>#N/A</v>
      </c>
    </row>
    <row r="79" spans="1:19" x14ac:dyDescent="0.25">
      <c r="A79" s="552" t="str">
        <f>+Introduction!$C$7</f>
        <v>Italie</v>
      </c>
      <c r="B79" s="553">
        <f>IF(ISBLANK(Regressions!B89), " ", Regressions!B89)</f>
        <v>2013</v>
      </c>
      <c r="C79" s="552" t="str">
        <f>HLOOKUP(Introduction!$G$4,nametranslations,25,FALSE)</f>
        <v>Rural</v>
      </c>
      <c r="D79" s="555">
        <f>IF(ISBLANK(Regressions!D89), " ", Regressions!D89)</f>
        <v>2817212.3977587889</v>
      </c>
      <c r="E79" s="556" t="e">
        <f>IF(ISNUMBER(Regressions!E89),ROUND(Regressions!E89, 1), NA())</f>
        <v>#N/A</v>
      </c>
      <c r="F79" s="557" t="e">
        <f>IF(ISNUMBER(Regressions!F89),ROUND(Regressions!F89, 1), NA())</f>
        <v>#N/A</v>
      </c>
      <c r="G79" s="558" t="e">
        <f>IF(ISNUMBER(Regressions!G89),ROUND(Regressions!G89, 1), NA())</f>
        <v>#N/A</v>
      </c>
      <c r="H79" s="559" t="e">
        <f>IF(ISNUMBER(Regressions!H89),ROUND(Regressions!H89, 1), NA())</f>
        <v>#N/A</v>
      </c>
      <c r="I79" s="560" t="e">
        <f>IF(ISNUMBER(Regressions!I89),ROUND(Regressions!I89, 1), NA())</f>
        <v>#N/A</v>
      </c>
      <c r="J79" s="561" t="e">
        <f>IF(ISNUMBER(Regressions!K89),ROUND(Regressions!K89, 1), NA())</f>
        <v>#N/A</v>
      </c>
      <c r="K79" s="557" t="e">
        <f>IF(ISNUMBER(Regressions!L89),ROUND(Regressions!L89, 1), NA())</f>
        <v>#N/A</v>
      </c>
      <c r="L79" s="562" t="e">
        <f>IF(ISNUMBER(Regressions!M89),ROUND(Regressions!M89, 1), NA())</f>
        <v>#N/A</v>
      </c>
      <c r="M79" s="559" t="e">
        <f>IF(ISNUMBER(Regressions!N89),ROUND(Regressions!N89, 1), NA())</f>
        <v>#N/A</v>
      </c>
      <c r="N79" s="560" t="e">
        <f>IF(ISNUMBER(Regressions!O89),ROUND(Regressions!O89, 1), NA())</f>
        <v>#N/A</v>
      </c>
      <c r="O79" s="561" t="e">
        <f>IF(ISNUMBER(Regressions!Q89),ROUND(Regressions!Q89, 1), NA())</f>
        <v>#N/A</v>
      </c>
      <c r="P79" s="557" t="e">
        <f>IF(ISNUMBER(Regressions!R89),ROUND(Regressions!R89, 1), NA())</f>
        <v>#N/A</v>
      </c>
      <c r="Q79" s="563" t="e">
        <f>IF(ISNUMBER(Regressions!S89),ROUND(Regressions!S89, 1), NA())</f>
        <v>#N/A</v>
      </c>
      <c r="R79" s="559" t="e">
        <f>IF(ISNUMBER(Regressions!T89),ROUND(Regressions!T89, 1), NA())</f>
        <v>#N/A</v>
      </c>
      <c r="S79" s="560" t="e">
        <f>IF(ISNUMBER(Regressions!U89),ROUND(Regressions!U89, 1), NA())</f>
        <v>#N/A</v>
      </c>
    </row>
    <row r="80" spans="1:19" x14ac:dyDescent="0.25">
      <c r="A80" s="552" t="str">
        <f>+Introduction!$C$7</f>
        <v>Italie</v>
      </c>
      <c r="B80" s="553">
        <f>IF(ISBLANK(Regressions!B90), " ", Regressions!B90)</f>
        <v>2014</v>
      </c>
      <c r="C80" s="552" t="str">
        <f>HLOOKUP(Introduction!$G$4,nametranslations,25,FALSE)</f>
        <v>Rural</v>
      </c>
      <c r="D80" s="555">
        <f>IF(ISBLANK(Regressions!D90), " ", Regressions!D90)</f>
        <v>2790094.1225372315</v>
      </c>
      <c r="E80" s="556" t="e">
        <f>IF(ISNUMBER(Regressions!E90),ROUND(Regressions!E90, 1), NA())</f>
        <v>#N/A</v>
      </c>
      <c r="F80" s="557" t="e">
        <f>IF(ISNUMBER(Regressions!F90),ROUND(Regressions!F90, 1), NA())</f>
        <v>#N/A</v>
      </c>
      <c r="G80" s="558" t="e">
        <f>IF(ISNUMBER(Regressions!G90),ROUND(Regressions!G90, 1), NA())</f>
        <v>#N/A</v>
      </c>
      <c r="H80" s="559" t="e">
        <f>IF(ISNUMBER(Regressions!H90),ROUND(Regressions!H90, 1), NA())</f>
        <v>#N/A</v>
      </c>
      <c r="I80" s="560" t="e">
        <f>IF(ISNUMBER(Regressions!I90),ROUND(Regressions!I90, 1), NA())</f>
        <v>#N/A</v>
      </c>
      <c r="J80" s="561" t="e">
        <f>IF(ISNUMBER(Regressions!K90),ROUND(Regressions!K90, 1), NA())</f>
        <v>#N/A</v>
      </c>
      <c r="K80" s="557" t="e">
        <f>IF(ISNUMBER(Regressions!L90),ROUND(Regressions!L90, 1), NA())</f>
        <v>#N/A</v>
      </c>
      <c r="L80" s="562" t="e">
        <f>IF(ISNUMBER(Regressions!M90),ROUND(Regressions!M90, 1), NA())</f>
        <v>#N/A</v>
      </c>
      <c r="M80" s="559" t="e">
        <f>IF(ISNUMBER(Regressions!N90),ROUND(Regressions!N90, 1), NA())</f>
        <v>#N/A</v>
      </c>
      <c r="N80" s="560" t="e">
        <f>IF(ISNUMBER(Regressions!O90),ROUND(Regressions!O90, 1), NA())</f>
        <v>#N/A</v>
      </c>
      <c r="O80" s="561" t="e">
        <f>IF(ISNUMBER(Regressions!Q90),ROUND(Regressions!Q90, 1), NA())</f>
        <v>#N/A</v>
      </c>
      <c r="P80" s="557" t="e">
        <f>IF(ISNUMBER(Regressions!R90),ROUND(Regressions!R90, 1), NA())</f>
        <v>#N/A</v>
      </c>
      <c r="Q80" s="563" t="e">
        <f>IF(ISNUMBER(Regressions!S90),ROUND(Regressions!S90, 1), NA())</f>
        <v>#N/A</v>
      </c>
      <c r="R80" s="559" t="e">
        <f>IF(ISNUMBER(Regressions!T90),ROUND(Regressions!T90, 1), NA())</f>
        <v>#N/A</v>
      </c>
      <c r="S80" s="560" t="e">
        <f>IF(ISNUMBER(Regressions!U90),ROUND(Regressions!U90, 1), NA())</f>
        <v>#N/A</v>
      </c>
    </row>
    <row r="81" spans="1:19" x14ac:dyDescent="0.25">
      <c r="A81" s="552" t="str">
        <f>+Introduction!$C$7</f>
        <v>Italie</v>
      </c>
      <c r="B81" s="553">
        <f>IF(ISBLANK(Regressions!B91), " ", Regressions!B91)</f>
        <v>2015</v>
      </c>
      <c r="C81" s="552" t="str">
        <f>HLOOKUP(Introduction!$G$4,nametranslations,25,FALSE)</f>
        <v>Rural</v>
      </c>
      <c r="D81" s="555">
        <f>IF(ISBLANK(Regressions!D91), " ", Regressions!D91)</f>
        <v>2756274.1138878628</v>
      </c>
      <c r="E81" s="556" t="e">
        <f>IF(ISNUMBER(Regressions!E91),ROUND(Regressions!E91, 1), NA())</f>
        <v>#N/A</v>
      </c>
      <c r="F81" s="557" t="e">
        <f>IF(ISNUMBER(Regressions!F91),ROUND(Regressions!F91, 1), NA())</f>
        <v>#N/A</v>
      </c>
      <c r="G81" s="558" t="e">
        <f>IF(ISNUMBER(Regressions!G91),ROUND(Regressions!G91, 1), NA())</f>
        <v>#N/A</v>
      </c>
      <c r="H81" s="559" t="e">
        <f>IF(ISNUMBER(Regressions!H91),ROUND(Regressions!H91, 1), NA())</f>
        <v>#N/A</v>
      </c>
      <c r="I81" s="560" t="e">
        <f>IF(ISNUMBER(Regressions!I91),ROUND(Regressions!I91, 1), NA())</f>
        <v>#N/A</v>
      </c>
      <c r="J81" s="561" t="e">
        <f>IF(ISNUMBER(Regressions!K91),ROUND(Regressions!K91, 1), NA())</f>
        <v>#N/A</v>
      </c>
      <c r="K81" s="557" t="e">
        <f>IF(ISNUMBER(Regressions!L91),ROUND(Regressions!L91, 1), NA())</f>
        <v>#N/A</v>
      </c>
      <c r="L81" s="562" t="e">
        <f>IF(ISNUMBER(Regressions!M91),ROUND(Regressions!M91, 1), NA())</f>
        <v>#N/A</v>
      </c>
      <c r="M81" s="559" t="e">
        <f>IF(ISNUMBER(Regressions!N91),ROUND(Regressions!N91, 1), NA())</f>
        <v>#N/A</v>
      </c>
      <c r="N81" s="560" t="e">
        <f>IF(ISNUMBER(Regressions!O91),ROUND(Regressions!O91, 1), NA())</f>
        <v>#N/A</v>
      </c>
      <c r="O81" s="561" t="e">
        <f>IF(ISNUMBER(Regressions!Q91),ROUND(Regressions!Q91, 1), NA())</f>
        <v>#N/A</v>
      </c>
      <c r="P81" s="557" t="e">
        <f>IF(ISNUMBER(Regressions!R91),ROUND(Regressions!R91, 1), NA())</f>
        <v>#N/A</v>
      </c>
      <c r="Q81" s="563" t="e">
        <f>IF(ISNUMBER(Regressions!S91),ROUND(Regressions!S91, 1), NA())</f>
        <v>#N/A</v>
      </c>
      <c r="R81" s="559" t="e">
        <f>IF(ISNUMBER(Regressions!T91),ROUND(Regressions!T91, 1), NA())</f>
        <v>#N/A</v>
      </c>
      <c r="S81" s="560" t="e">
        <f>IF(ISNUMBER(Regressions!U91),ROUND(Regressions!U91, 1), NA())</f>
        <v>#N/A</v>
      </c>
    </row>
    <row r="82" spans="1:19" x14ac:dyDescent="0.25">
      <c r="A82" s="552" t="str">
        <f>+Introduction!$C$7</f>
        <v>Italie</v>
      </c>
      <c r="B82" s="553">
        <f>IF(ISBLANK(Regressions!B92), " ", Regressions!B92)</f>
        <v>2016</v>
      </c>
      <c r="C82" s="552" t="str">
        <f>HLOOKUP(Introduction!$G$4,nametranslations,25,FALSE)</f>
        <v>Rural</v>
      </c>
      <c r="D82" s="555">
        <f>IF(ISBLANK(Regressions!D92), " ", Regressions!D92)</f>
        <v>2718726.0859259036</v>
      </c>
      <c r="E82" s="556" t="e">
        <f>IF(ISNUMBER(Regressions!E92),ROUND(Regressions!E92, 1), NA())</f>
        <v>#N/A</v>
      </c>
      <c r="F82" s="557" t="e">
        <f>IF(ISNUMBER(Regressions!F92),ROUND(Regressions!F92, 1), NA())</f>
        <v>#N/A</v>
      </c>
      <c r="G82" s="558" t="e">
        <f>IF(ISNUMBER(Regressions!G92),ROUND(Regressions!G92, 1), NA())</f>
        <v>#N/A</v>
      </c>
      <c r="H82" s="559" t="e">
        <f>IF(ISNUMBER(Regressions!H92),ROUND(Regressions!H92, 1), NA())</f>
        <v>#N/A</v>
      </c>
      <c r="I82" s="560" t="e">
        <f>IF(ISNUMBER(Regressions!I92),ROUND(Regressions!I92, 1), NA())</f>
        <v>#N/A</v>
      </c>
      <c r="J82" s="561" t="e">
        <f>IF(ISNUMBER(Regressions!K92),ROUND(Regressions!K92, 1), NA())</f>
        <v>#N/A</v>
      </c>
      <c r="K82" s="557" t="e">
        <f>IF(ISNUMBER(Regressions!L92),ROUND(Regressions!L92, 1), NA())</f>
        <v>#N/A</v>
      </c>
      <c r="L82" s="562" t="e">
        <f>IF(ISNUMBER(Regressions!M92),ROUND(Regressions!M92, 1), NA())</f>
        <v>#N/A</v>
      </c>
      <c r="M82" s="559" t="e">
        <f>IF(ISNUMBER(Regressions!N92),ROUND(Regressions!N92, 1), NA())</f>
        <v>#N/A</v>
      </c>
      <c r="N82" s="560" t="e">
        <f>IF(ISNUMBER(Regressions!O92),ROUND(Regressions!O92, 1), NA())</f>
        <v>#N/A</v>
      </c>
      <c r="O82" s="561" t="e">
        <f>IF(ISNUMBER(Regressions!Q92),ROUND(Regressions!Q92, 1), NA())</f>
        <v>#N/A</v>
      </c>
      <c r="P82" s="557" t="e">
        <f>IF(ISNUMBER(Regressions!R92),ROUND(Regressions!R92, 1), NA())</f>
        <v>#N/A</v>
      </c>
      <c r="Q82" s="563" t="e">
        <f>IF(ISNUMBER(Regressions!S92),ROUND(Regressions!S92, 1), NA())</f>
        <v>#N/A</v>
      </c>
      <c r="R82" s="559" t="e">
        <f>IF(ISNUMBER(Regressions!T92),ROUND(Regressions!T92, 1), NA())</f>
        <v>#N/A</v>
      </c>
      <c r="S82" s="560" t="e">
        <f>IF(ISNUMBER(Regressions!U92),ROUND(Regressions!U92, 1), NA())</f>
        <v>#N/A</v>
      </c>
    </row>
    <row r="83" spans="1:19" x14ac:dyDescent="0.25">
      <c r="A83" s="552" t="str">
        <f>+Introduction!$C$7</f>
        <v>Italie</v>
      </c>
      <c r="B83" s="553">
        <f>IF(ISBLANK(Regressions!B93), " ", Regressions!B93)</f>
        <v>2017</v>
      </c>
      <c r="C83" s="552" t="str">
        <f>HLOOKUP(Introduction!$G$4,nametranslations,25,FALSE)</f>
        <v>Rural</v>
      </c>
      <c r="D83" s="555">
        <f>IF(ISBLANK(Regressions!D93), " ", Regressions!D93)</f>
        <v>2674101.5567488098</v>
      </c>
      <c r="E83" s="556" t="e">
        <f>IF(ISNUMBER(Regressions!E93),ROUND(Regressions!E93, 1), NA())</f>
        <v>#N/A</v>
      </c>
      <c r="F83" s="557" t="e">
        <f>IF(ISNUMBER(Regressions!F93),ROUND(Regressions!F93, 1), NA())</f>
        <v>#N/A</v>
      </c>
      <c r="G83" s="558" t="e">
        <f>IF(ISNUMBER(Regressions!G93),ROUND(Regressions!G93, 1), NA())</f>
        <v>#N/A</v>
      </c>
      <c r="H83" s="559" t="e">
        <f>IF(ISNUMBER(Regressions!H93),ROUND(Regressions!H93, 1), NA())</f>
        <v>#N/A</v>
      </c>
      <c r="I83" s="560" t="e">
        <f>IF(ISNUMBER(Regressions!I93),ROUND(Regressions!I93, 1), NA())</f>
        <v>#N/A</v>
      </c>
      <c r="J83" s="561" t="e">
        <f>IF(ISNUMBER(Regressions!K93),ROUND(Regressions!K93, 1), NA())</f>
        <v>#N/A</v>
      </c>
      <c r="K83" s="557" t="e">
        <f>IF(ISNUMBER(Regressions!L93),ROUND(Regressions!L93, 1), NA())</f>
        <v>#N/A</v>
      </c>
      <c r="L83" s="562" t="e">
        <f>IF(ISNUMBER(Regressions!M93),ROUND(Regressions!M93, 1), NA())</f>
        <v>#N/A</v>
      </c>
      <c r="M83" s="559" t="e">
        <f>IF(ISNUMBER(Regressions!N93),ROUND(Regressions!N93, 1), NA())</f>
        <v>#N/A</v>
      </c>
      <c r="N83" s="560" t="e">
        <f>IF(ISNUMBER(Regressions!O93),ROUND(Regressions!O93, 1), NA())</f>
        <v>#N/A</v>
      </c>
      <c r="O83" s="561" t="e">
        <f>IF(ISNUMBER(Regressions!Q93),ROUND(Regressions!Q93, 1), NA())</f>
        <v>#N/A</v>
      </c>
      <c r="P83" s="557" t="e">
        <f>IF(ISNUMBER(Regressions!R93),ROUND(Regressions!R93, 1), NA())</f>
        <v>#N/A</v>
      </c>
      <c r="Q83" s="563" t="e">
        <f>IF(ISNUMBER(Regressions!S93),ROUND(Regressions!S93, 1), NA())</f>
        <v>#N/A</v>
      </c>
      <c r="R83" s="559" t="e">
        <f>IF(ISNUMBER(Regressions!T93),ROUND(Regressions!T93, 1), NA())</f>
        <v>#N/A</v>
      </c>
      <c r="S83" s="560" t="e">
        <f>IF(ISNUMBER(Regressions!U93),ROUND(Regressions!U93, 1), NA())</f>
        <v>#N/A</v>
      </c>
    </row>
    <row r="84" spans="1:19" x14ac:dyDescent="0.25">
      <c r="A84" s="552" t="str">
        <f>+Introduction!$C$7</f>
        <v>Italie</v>
      </c>
      <c r="B84" s="553">
        <f>IF(ISBLANK(Regressions!B94), " ", Regressions!B94)</f>
        <v>2018</v>
      </c>
      <c r="C84" s="552" t="str">
        <f>HLOOKUP(Introduction!$G$4,nametranslations,25,FALSE)</f>
        <v>Rural</v>
      </c>
      <c r="D84" s="555">
        <f>IF(ISBLANK(Regressions!D94), " ", Regressions!D94)</f>
        <v>2627035.179521637</v>
      </c>
      <c r="E84" s="556" t="e">
        <f>IF(ISNUMBER(Regressions!E94),ROUND(Regressions!E94, 1), NA())</f>
        <v>#N/A</v>
      </c>
      <c r="F84" s="557" t="e">
        <f>IF(ISNUMBER(Regressions!F94),ROUND(Regressions!F94, 1), NA())</f>
        <v>#N/A</v>
      </c>
      <c r="G84" s="558" t="e">
        <f>IF(ISNUMBER(Regressions!G94),ROUND(Regressions!G94, 1), NA())</f>
        <v>#N/A</v>
      </c>
      <c r="H84" s="559" t="e">
        <f>IF(ISNUMBER(Regressions!H94),ROUND(Regressions!H94, 1), NA())</f>
        <v>#N/A</v>
      </c>
      <c r="I84" s="560" t="e">
        <f>IF(ISNUMBER(Regressions!I94),ROUND(Regressions!I94, 1), NA())</f>
        <v>#N/A</v>
      </c>
      <c r="J84" s="561" t="e">
        <f>IF(ISNUMBER(Regressions!K94),ROUND(Regressions!K94, 1), NA())</f>
        <v>#N/A</v>
      </c>
      <c r="K84" s="557" t="e">
        <f>IF(ISNUMBER(Regressions!L94),ROUND(Regressions!L94, 1), NA())</f>
        <v>#N/A</v>
      </c>
      <c r="L84" s="562" t="e">
        <f>IF(ISNUMBER(Regressions!M94),ROUND(Regressions!M94, 1), NA())</f>
        <v>#N/A</v>
      </c>
      <c r="M84" s="559" t="e">
        <f>IF(ISNUMBER(Regressions!N94),ROUND(Regressions!N94, 1), NA())</f>
        <v>#N/A</v>
      </c>
      <c r="N84" s="560" t="e">
        <f>IF(ISNUMBER(Regressions!O94),ROUND(Regressions!O94, 1), NA())</f>
        <v>#N/A</v>
      </c>
      <c r="O84" s="561" t="e">
        <f>IF(ISNUMBER(Regressions!Q94),ROUND(Regressions!Q94, 1), NA())</f>
        <v>#N/A</v>
      </c>
      <c r="P84" s="557" t="e">
        <f>IF(ISNUMBER(Regressions!R94),ROUND(Regressions!R94, 1), NA())</f>
        <v>#N/A</v>
      </c>
      <c r="Q84" s="563" t="e">
        <f>IF(ISNUMBER(Regressions!S94),ROUND(Regressions!S94, 1), NA())</f>
        <v>#N/A</v>
      </c>
      <c r="R84" s="559" t="e">
        <f>IF(ISNUMBER(Regressions!T94),ROUND(Regressions!T94, 1), NA())</f>
        <v>#N/A</v>
      </c>
      <c r="S84" s="560" t="e">
        <f>IF(ISNUMBER(Regressions!U94),ROUND(Regressions!U94, 1), NA())</f>
        <v>#N/A</v>
      </c>
    </row>
    <row r="85" spans="1:19" x14ac:dyDescent="0.25">
      <c r="A85" s="552" t="str">
        <f>+Introduction!$C$7</f>
        <v>Italie</v>
      </c>
      <c r="B85" s="553">
        <f>IF(ISBLANK(Regressions!B95), " ", Regressions!B95)</f>
        <v>2019</v>
      </c>
      <c r="C85" s="552" t="str">
        <f>HLOOKUP(Introduction!$G$4,nametranslations,25,FALSE)</f>
        <v>Rural</v>
      </c>
      <c r="D85" s="555">
        <f>IF(ISBLANK(Regressions!D95), " ", Regressions!D95)</f>
        <v>2575952.4743074039</v>
      </c>
      <c r="E85" s="556" t="e">
        <f>IF(ISNUMBER(Regressions!E95),ROUND(Regressions!E95, 1), NA())</f>
        <v>#N/A</v>
      </c>
      <c r="F85" s="557" t="e">
        <f>IF(ISNUMBER(Regressions!F95),ROUND(Regressions!F95, 1), NA())</f>
        <v>#N/A</v>
      </c>
      <c r="G85" s="558" t="e">
        <f>IF(ISNUMBER(Regressions!G95),ROUND(Regressions!G95, 1), NA())</f>
        <v>#N/A</v>
      </c>
      <c r="H85" s="559" t="e">
        <f>IF(ISNUMBER(Regressions!H95),ROUND(Regressions!H95, 1), NA())</f>
        <v>#N/A</v>
      </c>
      <c r="I85" s="560" t="e">
        <f>IF(ISNUMBER(Regressions!I95),ROUND(Regressions!I95, 1), NA())</f>
        <v>#N/A</v>
      </c>
      <c r="J85" s="561" t="e">
        <f>IF(ISNUMBER(Regressions!K95),ROUND(Regressions!K95, 1), NA())</f>
        <v>#N/A</v>
      </c>
      <c r="K85" s="557" t="e">
        <f>IF(ISNUMBER(Regressions!L95),ROUND(Regressions!L95, 1), NA())</f>
        <v>#N/A</v>
      </c>
      <c r="L85" s="562" t="e">
        <f>IF(ISNUMBER(Regressions!M95),ROUND(Regressions!M95, 1), NA())</f>
        <v>#N/A</v>
      </c>
      <c r="M85" s="559" t="e">
        <f>IF(ISNUMBER(Regressions!N95),ROUND(Regressions!N95, 1), NA())</f>
        <v>#N/A</v>
      </c>
      <c r="N85" s="560" t="e">
        <f>IF(ISNUMBER(Regressions!O95),ROUND(Regressions!O95, 1), NA())</f>
        <v>#N/A</v>
      </c>
      <c r="O85" s="561" t="e">
        <f>IF(ISNUMBER(Regressions!Q95),ROUND(Regressions!Q95, 1), NA())</f>
        <v>#N/A</v>
      </c>
      <c r="P85" s="557" t="e">
        <f>IF(ISNUMBER(Regressions!R95),ROUND(Regressions!R95, 1), NA())</f>
        <v>#N/A</v>
      </c>
      <c r="Q85" s="563" t="e">
        <f>IF(ISNUMBER(Regressions!S95),ROUND(Regressions!S95, 1), NA())</f>
        <v>#N/A</v>
      </c>
      <c r="R85" s="559" t="e">
        <f>IF(ISNUMBER(Regressions!T95),ROUND(Regressions!T95, 1), NA())</f>
        <v>#N/A</v>
      </c>
      <c r="S85" s="560" t="e">
        <f>IF(ISNUMBER(Regressions!U95),ROUND(Regressions!U95, 1), NA())</f>
        <v>#N/A</v>
      </c>
    </row>
    <row r="86" spans="1:19" x14ac:dyDescent="0.25">
      <c r="A86" s="552" t="str">
        <f>+Introduction!$C$7</f>
        <v>Italie</v>
      </c>
      <c r="B86" s="553">
        <f>IF(ISBLANK(Regressions!B96), " ", Regressions!B96)</f>
        <v>2020</v>
      </c>
      <c r="C86" s="552" t="str">
        <f>HLOOKUP(Introduction!$G$4,nametranslations,25,FALSE)</f>
        <v>Rural</v>
      </c>
      <c r="D86" s="555">
        <f>IF(ISBLANK(Regressions!D96), " ", Regressions!D96)</f>
        <v>2519257.9769715117</v>
      </c>
      <c r="E86" s="556" t="e">
        <f>IF(ISNUMBER(Regressions!E96),ROUND(Regressions!E96, 1), NA())</f>
        <v>#N/A</v>
      </c>
      <c r="F86" s="557" t="e">
        <f>IF(ISNUMBER(Regressions!F96),ROUND(Regressions!F96, 1), NA())</f>
        <v>#N/A</v>
      </c>
      <c r="G86" s="558" t="e">
        <f>IF(ISNUMBER(Regressions!G96),ROUND(Regressions!G96, 1), NA())</f>
        <v>#N/A</v>
      </c>
      <c r="H86" s="559" t="e">
        <f>IF(ISNUMBER(Regressions!H96),ROUND(Regressions!H96, 1), NA())</f>
        <v>#N/A</v>
      </c>
      <c r="I86" s="560" t="e">
        <f>IF(ISNUMBER(Regressions!I96),ROUND(Regressions!I96, 1), NA())</f>
        <v>#N/A</v>
      </c>
      <c r="J86" s="561" t="e">
        <f>IF(ISNUMBER(Regressions!K96),ROUND(Regressions!K96, 1), NA())</f>
        <v>#N/A</v>
      </c>
      <c r="K86" s="557" t="e">
        <f>IF(ISNUMBER(Regressions!L96),ROUND(Regressions!L96, 1), NA())</f>
        <v>#N/A</v>
      </c>
      <c r="L86" s="562" t="e">
        <f>IF(ISNUMBER(Regressions!M96),ROUND(Regressions!M96, 1), NA())</f>
        <v>#N/A</v>
      </c>
      <c r="M86" s="559" t="e">
        <f>IF(ISNUMBER(Regressions!N96),ROUND(Regressions!N96, 1), NA())</f>
        <v>#N/A</v>
      </c>
      <c r="N86" s="560" t="e">
        <f>IF(ISNUMBER(Regressions!O96),ROUND(Regressions!O96, 1), NA())</f>
        <v>#N/A</v>
      </c>
      <c r="O86" s="561" t="e">
        <f>IF(ISNUMBER(Regressions!Q96),ROUND(Regressions!Q96, 1), NA())</f>
        <v>#N/A</v>
      </c>
      <c r="P86" s="557" t="e">
        <f>IF(ISNUMBER(Regressions!R96),ROUND(Regressions!R96, 1), NA())</f>
        <v>#N/A</v>
      </c>
      <c r="Q86" s="563" t="e">
        <f>IF(ISNUMBER(Regressions!S96),ROUND(Regressions!S96, 1), NA())</f>
        <v>#N/A</v>
      </c>
      <c r="R86" s="559" t="e">
        <f>IF(ISNUMBER(Regressions!T96),ROUND(Regressions!T96, 1), NA())</f>
        <v>#N/A</v>
      </c>
      <c r="S86" s="560" t="e">
        <f>IF(ISNUMBER(Regressions!U96),ROUND(Regressions!U96, 1), NA())</f>
        <v>#N/A</v>
      </c>
    </row>
    <row r="87" spans="1:19" x14ac:dyDescent="0.25">
      <c r="A87" s="552" t="str">
        <f>+Introduction!$C$7</f>
        <v>Italie</v>
      </c>
      <c r="B87" s="553">
        <f>IF(ISBLANK(Regressions!B97), " ", Regressions!B97)</f>
        <v>2021</v>
      </c>
      <c r="C87" s="552" t="str">
        <f>HLOOKUP(Introduction!$G$4,nametranslations,25,FALSE)</f>
        <v>Rural</v>
      </c>
      <c r="D87" s="555">
        <f>IF(ISBLANK(Regressions!D97), " ", Regressions!D97)</f>
        <v>2477275.7811553958</v>
      </c>
      <c r="E87" s="561" t="e">
        <f>IF(ISNUMBER(Regressions!E97),ROUND(Regressions!E97, 1), NA())</f>
        <v>#N/A</v>
      </c>
      <c r="F87" s="564" t="e">
        <f>IF(ISNUMBER(Regressions!F97),ROUND(Regressions!F97, 1), NA())</f>
        <v>#N/A</v>
      </c>
      <c r="G87" s="565" t="e">
        <f>IF(ISNUMBER(Regressions!G97),ROUND(Regressions!G97, 1), NA())</f>
        <v>#N/A</v>
      </c>
      <c r="H87" s="559" t="e">
        <f>IF(ISNUMBER(Regressions!H97),ROUND(Regressions!H97, 1), NA())</f>
        <v>#N/A</v>
      </c>
      <c r="I87" s="560" t="e">
        <f>IF(ISNUMBER(Regressions!I97),ROUND(Regressions!I97, 1), NA())</f>
        <v>#N/A</v>
      </c>
      <c r="J87" s="561" t="e">
        <f>IF(ISNUMBER(Regressions!K97),ROUND(Regressions!K97, 1), NA())</f>
        <v>#N/A</v>
      </c>
      <c r="K87" s="564" t="e">
        <f>IF(ISNUMBER(Regressions!L97),ROUND(Regressions!L97, 1), NA())</f>
        <v>#N/A</v>
      </c>
      <c r="L87" s="566" t="e">
        <f>IF(ISNUMBER(Regressions!M97),ROUND(Regressions!M97, 1), NA())</f>
        <v>#N/A</v>
      </c>
      <c r="M87" s="559" t="e">
        <f>IF(ISNUMBER(Regressions!N97),ROUND(Regressions!N97, 1), NA())</f>
        <v>#N/A</v>
      </c>
      <c r="N87" s="560" t="e">
        <f>IF(ISNUMBER(Regressions!O97),ROUND(Regressions!O97, 1), NA())</f>
        <v>#N/A</v>
      </c>
      <c r="O87" s="561" t="e">
        <f>IF(ISNUMBER(Regressions!Q97),ROUND(Regressions!Q97, 1), NA())</f>
        <v>#N/A</v>
      </c>
      <c r="P87" s="564" t="e">
        <f>IF(ISNUMBER(Regressions!R97),ROUND(Regressions!R97, 1), NA())</f>
        <v>#N/A</v>
      </c>
      <c r="Q87" s="567" t="e">
        <f>IF(ISNUMBER(Regressions!S97),ROUND(Regressions!S97, 1), NA())</f>
        <v>#N/A</v>
      </c>
      <c r="R87" s="559" t="e">
        <f>IF(ISNUMBER(Regressions!T97),ROUND(Regressions!T97, 1), NA())</f>
        <v>#N/A</v>
      </c>
      <c r="S87" s="560" t="e">
        <f>IF(ISNUMBER(Regressions!U97),ROUND(Regressions!U97, 1), NA())</f>
        <v>#N/A</v>
      </c>
    </row>
    <row r="88" spans="1:19" x14ac:dyDescent="0.25">
      <c r="A88" s="552" t="str">
        <f>+Introduction!$C$7</f>
        <v>Italie</v>
      </c>
      <c r="B88" s="553">
        <f>IF(ISBLANK(Regressions!B98), " ", Regressions!B98)</f>
        <v>2022</v>
      </c>
      <c r="C88" s="552" t="str">
        <f>HLOOKUP(Introduction!$G$4,nametranslations,25,FALSE)</f>
        <v>Rural</v>
      </c>
      <c r="D88" s="555">
        <f>IF(ISBLANK(Regressions!D98), " ", Regressions!D98)</f>
        <v>2424793.9296849826</v>
      </c>
      <c r="E88" s="556" t="e">
        <f>IF(ISNUMBER(Regressions!E98),ROUND(Regressions!E98, 1), NA())</f>
        <v>#N/A</v>
      </c>
      <c r="F88" s="557" t="e">
        <f>IF(ISNUMBER(Regressions!F98),ROUND(Regressions!F98, 1), NA())</f>
        <v>#N/A</v>
      </c>
      <c r="G88" s="558" t="e">
        <f>IF(ISNUMBER(Regressions!G98),ROUND(Regressions!G98, 1), NA())</f>
        <v>#N/A</v>
      </c>
      <c r="H88" s="559" t="e">
        <f>IF(ISNUMBER(Regressions!H98),ROUND(Regressions!H98, 1), NA())</f>
        <v>#N/A</v>
      </c>
      <c r="I88" s="560" t="e">
        <f>IF(ISNUMBER(Regressions!I98),ROUND(Regressions!I98, 1), NA())</f>
        <v>#N/A</v>
      </c>
      <c r="J88" s="561" t="e">
        <f>IF(ISNUMBER(Regressions!K98),ROUND(Regressions!K98, 1), NA())</f>
        <v>#N/A</v>
      </c>
      <c r="K88" s="557" t="e">
        <f>IF(ISNUMBER(Regressions!L98),ROUND(Regressions!L98, 1), NA())</f>
        <v>#N/A</v>
      </c>
      <c r="L88" s="562" t="e">
        <f>IF(ISNUMBER(Regressions!M98),ROUND(Regressions!M98, 1), NA())</f>
        <v>#N/A</v>
      </c>
      <c r="M88" s="559" t="e">
        <f>IF(ISNUMBER(Regressions!N98),ROUND(Regressions!N98, 1), NA())</f>
        <v>#N/A</v>
      </c>
      <c r="N88" s="560" t="e">
        <f>IF(ISNUMBER(Regressions!O98),ROUND(Regressions!O98, 1), NA())</f>
        <v>#N/A</v>
      </c>
      <c r="O88" s="561" t="e">
        <f>IF(ISNUMBER(Regressions!Q98),ROUND(Regressions!Q98, 1), NA())</f>
        <v>#N/A</v>
      </c>
      <c r="P88" s="557" t="e">
        <f>IF(ISNUMBER(Regressions!R98),ROUND(Regressions!R98, 1), NA())</f>
        <v>#N/A</v>
      </c>
      <c r="Q88" s="563" t="e">
        <f>IF(ISNUMBER(Regressions!S98),ROUND(Regressions!S98, 1), NA())</f>
        <v>#N/A</v>
      </c>
      <c r="R88" s="559" t="e">
        <f>IF(ISNUMBER(Regressions!T98),ROUND(Regressions!T98, 1), NA())</f>
        <v>#N/A</v>
      </c>
      <c r="S88" s="560" t="e">
        <f>IF(ISNUMBER(Regressions!U98),ROUND(Regressions!U98, 1), NA())</f>
        <v>#N/A</v>
      </c>
    </row>
    <row r="89" spans="1:19" x14ac:dyDescent="0.25">
      <c r="A89" s="552" t="str">
        <f>+Introduction!$C$7</f>
        <v>Italie</v>
      </c>
      <c r="B89" s="553">
        <f>IF(ISBLANK(Regressions!B99), " ", Regressions!B99)</f>
        <v>2023</v>
      </c>
      <c r="C89" s="552" t="str">
        <f>HLOOKUP(Introduction!$G$4,nametranslations,25,FALSE)</f>
        <v>Rural</v>
      </c>
      <c r="D89" s="555">
        <f>IF(ISBLANK(Regressions!D99), " ", Regressions!D99)</f>
        <v>2369019.4870235445</v>
      </c>
      <c r="E89" s="556" t="e">
        <f>IF(ISNUMBER(Regressions!E99),ROUND(Regressions!E99, 1), NA())</f>
        <v>#N/A</v>
      </c>
      <c r="F89" s="557" t="e">
        <f>IF(ISNUMBER(Regressions!F99),ROUND(Regressions!F99, 1), NA())</f>
        <v>#N/A</v>
      </c>
      <c r="G89" s="558" t="e">
        <f>IF(ISNUMBER(Regressions!G99),ROUND(Regressions!G99, 1), NA())</f>
        <v>#N/A</v>
      </c>
      <c r="H89" s="559" t="e">
        <f>IF(ISNUMBER(Regressions!H99),ROUND(Regressions!H99, 1), NA())</f>
        <v>#N/A</v>
      </c>
      <c r="I89" s="560" t="e">
        <f>IF(ISNUMBER(Regressions!I99),ROUND(Regressions!I99, 1), NA())</f>
        <v>#N/A</v>
      </c>
      <c r="J89" s="561" t="e">
        <f>IF(ISNUMBER(Regressions!K99),ROUND(Regressions!K99, 1), NA())</f>
        <v>#N/A</v>
      </c>
      <c r="K89" s="557" t="e">
        <f>IF(ISNUMBER(Regressions!L99),ROUND(Regressions!L99, 1), NA())</f>
        <v>#N/A</v>
      </c>
      <c r="L89" s="562" t="e">
        <f>IF(ISNUMBER(Regressions!M99),ROUND(Regressions!M99, 1), NA())</f>
        <v>#N/A</v>
      </c>
      <c r="M89" s="559" t="e">
        <f>IF(ISNUMBER(Regressions!N99),ROUND(Regressions!N99, 1), NA())</f>
        <v>#N/A</v>
      </c>
      <c r="N89" s="560" t="e">
        <f>IF(ISNUMBER(Regressions!O99),ROUND(Regressions!O99, 1), NA())</f>
        <v>#N/A</v>
      </c>
      <c r="O89" s="561" t="e">
        <f>IF(ISNUMBER(Regressions!Q99),ROUND(Regressions!Q99, 1), NA())</f>
        <v>#N/A</v>
      </c>
      <c r="P89" s="557" t="e">
        <f>IF(ISNUMBER(Regressions!R99),ROUND(Regressions!R99, 1), NA())</f>
        <v>#N/A</v>
      </c>
      <c r="Q89" s="563" t="e">
        <f>IF(ISNUMBER(Regressions!S99),ROUND(Regressions!S99, 1), NA())</f>
        <v>#N/A</v>
      </c>
      <c r="R89" s="559" t="e">
        <f>IF(ISNUMBER(Regressions!T99),ROUND(Regressions!T99, 1), NA())</f>
        <v>#N/A</v>
      </c>
      <c r="S89" s="560" t="e">
        <f>IF(ISNUMBER(Regressions!U99),ROUND(Regressions!U99, 1), NA())</f>
        <v>#N/A</v>
      </c>
    </row>
    <row r="90" spans="1:19" x14ac:dyDescent="0.25">
      <c r="A90" s="552" t="str">
        <f>+Introduction!$C$7</f>
        <v>Italie</v>
      </c>
      <c r="B90" s="553">
        <f>IF(ISBLANK(Regressions!B100), " ", Regressions!B100)</f>
        <v>2024</v>
      </c>
      <c r="C90" s="552" t="str">
        <f>HLOOKUP(Introduction!$G$4,nametranslations,25,FALSE)</f>
        <v>Rural</v>
      </c>
      <c r="D90" s="555">
        <f>IF(ISBLANK(Regressions!D100), " ", Regressions!D100)</f>
        <v>2430473.458181534</v>
      </c>
      <c r="E90" s="556" t="e">
        <f>IF(ISNUMBER(Regressions!E100),ROUND(Regressions!E100, 1), NA())</f>
        <v>#N/A</v>
      </c>
      <c r="F90" s="557" t="e">
        <f>IF(ISNUMBER(Regressions!F100),ROUND(Regressions!F100, 1), NA())</f>
        <v>#N/A</v>
      </c>
      <c r="G90" s="558" t="e">
        <f>IF(ISNUMBER(Regressions!G100),ROUND(Regressions!G100, 1), NA())</f>
        <v>#N/A</v>
      </c>
      <c r="H90" s="559" t="e">
        <f>IF(ISNUMBER(Regressions!H100),ROUND(Regressions!H100, 1), NA())</f>
        <v>#N/A</v>
      </c>
      <c r="I90" s="560" t="e">
        <f>IF(ISNUMBER(Regressions!I100),ROUND(Regressions!I100, 1), NA())</f>
        <v>#N/A</v>
      </c>
      <c r="J90" s="561" t="e">
        <f>IF(ISNUMBER(Regressions!K100),ROUND(Regressions!K100, 1), NA())</f>
        <v>#N/A</v>
      </c>
      <c r="K90" s="557" t="e">
        <f>IF(ISNUMBER(Regressions!L100),ROUND(Regressions!L100, 1), NA())</f>
        <v>#N/A</v>
      </c>
      <c r="L90" s="562" t="e">
        <f>IF(ISNUMBER(Regressions!M100),ROUND(Regressions!M100, 1), NA())</f>
        <v>#N/A</v>
      </c>
      <c r="M90" s="559" t="e">
        <f>IF(ISNUMBER(Regressions!N100),ROUND(Regressions!N100, 1), NA())</f>
        <v>#N/A</v>
      </c>
      <c r="N90" s="560" t="e">
        <f>IF(ISNUMBER(Regressions!O100),ROUND(Regressions!O100, 1), NA())</f>
        <v>#N/A</v>
      </c>
      <c r="O90" s="561" t="e">
        <f>IF(ISNUMBER(Regressions!Q100),ROUND(Regressions!Q100, 1), NA())</f>
        <v>#N/A</v>
      </c>
      <c r="P90" s="557" t="e">
        <f>IF(ISNUMBER(Regressions!R100),ROUND(Regressions!R100, 1), NA())</f>
        <v>#N/A</v>
      </c>
      <c r="Q90" s="563" t="e">
        <f>IF(ISNUMBER(Regressions!S100),ROUND(Regressions!S100, 1), NA())</f>
        <v>#N/A</v>
      </c>
      <c r="R90" s="559" t="e">
        <f>IF(ISNUMBER(Regressions!T100),ROUND(Regressions!T100, 1), NA())</f>
        <v>#N/A</v>
      </c>
      <c r="S90" s="560" t="e">
        <f>IF(ISNUMBER(Regressions!U100),ROUND(Regressions!U100, 1), NA())</f>
        <v>#N/A</v>
      </c>
    </row>
    <row r="91" spans="1:19" x14ac:dyDescent="0.25">
      <c r="A91" s="568" t="str">
        <f>+Introduction!$C$7</f>
        <v>Italie</v>
      </c>
      <c r="B91" s="569">
        <f>IF(ISBLANK(Regressions!B101), " ", Regressions!B101)</f>
        <v>2025</v>
      </c>
      <c r="C91" s="568" t="str">
        <f>HLOOKUP(Introduction!$G$4,nametranslations,25,FALSE)</f>
        <v>Rural</v>
      </c>
      <c r="D91" s="570">
        <f>IF(ISBLANK(Regressions!D101), " ", Regressions!D101)</f>
        <v>2399580.6292465208</v>
      </c>
      <c r="E91" s="571" t="e">
        <f>IF(ISNUMBER(Regressions!E101),ROUND(Regressions!E101, 1), NA())</f>
        <v>#N/A</v>
      </c>
      <c r="F91" s="572" t="e">
        <f>IF(ISNUMBER(Regressions!F101),ROUND(Regressions!F101, 1), NA())</f>
        <v>#N/A</v>
      </c>
      <c r="G91" s="573" t="e">
        <f>IF(ISNUMBER(Regressions!G101),ROUND(Regressions!G101, 1), NA())</f>
        <v>#N/A</v>
      </c>
      <c r="H91" s="574" t="e">
        <f>IF(ISNUMBER(Regressions!H101),ROUND(Regressions!H101, 1), NA())</f>
        <v>#N/A</v>
      </c>
      <c r="I91" s="575" t="e">
        <f>IF(ISNUMBER(Regressions!I101),ROUND(Regressions!I101, 1), NA())</f>
        <v>#N/A</v>
      </c>
      <c r="J91" s="576" t="e">
        <f>IF(ISNUMBER(Regressions!K101),ROUND(Regressions!K101, 1), NA())</f>
        <v>#N/A</v>
      </c>
      <c r="K91" s="572" t="e">
        <f>IF(ISNUMBER(Regressions!L101),ROUND(Regressions!L101, 1), NA())</f>
        <v>#N/A</v>
      </c>
      <c r="L91" s="577" t="e">
        <f>IF(ISNUMBER(Regressions!M101),ROUND(Regressions!M101, 1), NA())</f>
        <v>#N/A</v>
      </c>
      <c r="M91" s="574" t="e">
        <f>IF(ISNUMBER(Regressions!N101),ROUND(Regressions!N101, 1), NA())</f>
        <v>#N/A</v>
      </c>
      <c r="N91" s="575" t="e">
        <f>IF(ISNUMBER(Regressions!O101),ROUND(Regressions!O101, 1), NA())</f>
        <v>#N/A</v>
      </c>
      <c r="O91" s="576" t="e">
        <f>IF(ISNUMBER(Regressions!Q101),ROUND(Regressions!Q101, 1), NA())</f>
        <v>#N/A</v>
      </c>
      <c r="P91" s="572" t="e">
        <f>IF(ISNUMBER(Regressions!R101),ROUND(Regressions!R101, 1), NA())</f>
        <v>#N/A</v>
      </c>
      <c r="Q91" s="578" t="e">
        <f>IF(ISNUMBER(Regressions!S101),ROUND(Regressions!S101, 1), NA())</f>
        <v>#N/A</v>
      </c>
      <c r="R91" s="574" t="e">
        <f>IF(ISNUMBER(Regressions!T101),ROUND(Regressions!T101, 1), NA())</f>
        <v>#N/A</v>
      </c>
      <c r="S91" s="575" t="e">
        <f>IF(ISNUMBER(Regressions!U101),ROUND(Regressions!U101, 1), NA())</f>
        <v>#N/A</v>
      </c>
    </row>
    <row r="92" spans="1:19" hidden="1" x14ac:dyDescent="0.25">
      <c r="A92" s="552" t="str">
        <f>+Introduction!$C$7</f>
        <v>Italie</v>
      </c>
      <c r="B92" s="553">
        <f>IF(ISBLANK(Regressions!B102), " ", Regressions!B102)</f>
        <v>2026</v>
      </c>
      <c r="C92" s="552" t="str">
        <f>HLOOKUP(Introduction!$G$4,nametranslations,25,FALSE)</f>
        <v>Rural</v>
      </c>
      <c r="D92" s="555" t="str">
        <f>IF(ISBLANK(Regressions!D102), " ", Regressions!D102)</f>
        <v xml:space="preserve"> </v>
      </c>
      <c r="E92" s="556" t="e">
        <f>IF(ISNUMBER(Regressions!E102),ROUND(Regressions!E102, 1), NA())</f>
        <v>#N/A</v>
      </c>
      <c r="F92" s="557" t="e">
        <f>IF(ISNUMBER(Regressions!F102),ROUND(Regressions!F102, 1), NA())</f>
        <v>#N/A</v>
      </c>
      <c r="G92" s="558" t="e">
        <f>IF(ISNUMBER(Regressions!G102),ROUND(Regressions!G102, 1), NA())</f>
        <v>#N/A</v>
      </c>
      <c r="H92" s="559" t="e">
        <f>IF(ISNUMBER(Regressions!H102),ROUND(Regressions!H102, 1), NA())</f>
        <v>#N/A</v>
      </c>
      <c r="I92" s="560" t="e">
        <f>IF(ISNUMBER(Regressions!I102),ROUND(Regressions!I102, 1), NA())</f>
        <v>#N/A</v>
      </c>
      <c r="J92" s="561" t="e">
        <f>IF(ISNUMBER(Regressions!K102),ROUND(Regressions!K102, 1), NA())</f>
        <v>#N/A</v>
      </c>
      <c r="K92" s="557" t="e">
        <f>IF(ISNUMBER(Regressions!L102),ROUND(Regressions!L102, 1), NA())</f>
        <v>#N/A</v>
      </c>
      <c r="L92" s="562" t="e">
        <f>IF(ISNUMBER(Regressions!M102),ROUND(Regressions!M102, 1), NA())</f>
        <v>#N/A</v>
      </c>
      <c r="M92" s="559" t="e">
        <f>IF(ISNUMBER(Regressions!N102),ROUND(Regressions!N102, 1), NA())</f>
        <v>#N/A</v>
      </c>
      <c r="N92" s="560" t="e">
        <f>IF(ISNUMBER(Regressions!O102),ROUND(Regressions!O102, 1), NA())</f>
        <v>#N/A</v>
      </c>
      <c r="O92" s="561" t="e">
        <f>IF(ISNUMBER(Regressions!Q102),ROUND(Regressions!Q102, 1), NA())</f>
        <v>#N/A</v>
      </c>
      <c r="P92" s="557" t="e">
        <f>IF(ISNUMBER(Regressions!R102),ROUND(Regressions!R102, 1), NA())</f>
        <v>#N/A</v>
      </c>
      <c r="Q92" s="563" t="e">
        <f>IF(ISNUMBER(Regressions!S102),ROUND(Regressions!S102, 1), NA())</f>
        <v>#N/A</v>
      </c>
      <c r="R92" s="559" t="e">
        <f>IF(ISNUMBER(Regressions!T102),ROUND(Regressions!T102, 1), NA())</f>
        <v>#N/A</v>
      </c>
      <c r="S92" s="560" t="e">
        <f>IF(ISNUMBER(Regressions!U102),ROUND(Regressions!U102, 1), NA())</f>
        <v>#N/A</v>
      </c>
    </row>
    <row r="93" spans="1:19" hidden="1" x14ac:dyDescent="0.25">
      <c r="A93" s="552" t="str">
        <f>+Introduction!$C$7</f>
        <v>Italie</v>
      </c>
      <c r="B93" s="553">
        <f>IF(ISBLANK(Regressions!B103), " ", Regressions!B103)</f>
        <v>2027</v>
      </c>
      <c r="C93" s="552" t="str">
        <f>HLOOKUP(Introduction!$G$4,nametranslations,25,FALSE)</f>
        <v>Rural</v>
      </c>
      <c r="D93" s="555" t="str">
        <f>IF(ISBLANK(Regressions!D103), " ", Regressions!D103)</f>
        <v xml:space="preserve"> </v>
      </c>
      <c r="E93" s="556" t="e">
        <f>IF(ISNUMBER(Regressions!E103),ROUND(Regressions!E103, 1), NA())</f>
        <v>#N/A</v>
      </c>
      <c r="F93" s="557" t="e">
        <f>IF(ISNUMBER(Regressions!F103),ROUND(Regressions!F103, 1), NA())</f>
        <v>#N/A</v>
      </c>
      <c r="G93" s="558" t="e">
        <f>IF(ISNUMBER(Regressions!G103),ROUND(Regressions!G103, 1), NA())</f>
        <v>#N/A</v>
      </c>
      <c r="H93" s="559" t="e">
        <f>IF(ISNUMBER(Regressions!H103),ROUND(Regressions!H103, 1), NA())</f>
        <v>#N/A</v>
      </c>
      <c r="I93" s="560" t="e">
        <f>IF(ISNUMBER(Regressions!I103),ROUND(Regressions!I103, 1), NA())</f>
        <v>#N/A</v>
      </c>
      <c r="J93" s="561" t="e">
        <f>IF(ISNUMBER(Regressions!K103),ROUND(Regressions!K103, 1), NA())</f>
        <v>#N/A</v>
      </c>
      <c r="K93" s="557" t="e">
        <f>IF(ISNUMBER(Regressions!L103),ROUND(Regressions!L103, 1), NA())</f>
        <v>#N/A</v>
      </c>
      <c r="L93" s="562" t="e">
        <f>IF(ISNUMBER(Regressions!M103),ROUND(Regressions!M103, 1), NA())</f>
        <v>#N/A</v>
      </c>
      <c r="M93" s="559" t="e">
        <f>IF(ISNUMBER(Regressions!N103),ROUND(Regressions!N103, 1), NA())</f>
        <v>#N/A</v>
      </c>
      <c r="N93" s="560" t="e">
        <f>IF(ISNUMBER(Regressions!O103),ROUND(Regressions!O103, 1), NA())</f>
        <v>#N/A</v>
      </c>
      <c r="O93" s="561" t="e">
        <f>IF(ISNUMBER(Regressions!Q103),ROUND(Regressions!Q103, 1), NA())</f>
        <v>#N/A</v>
      </c>
      <c r="P93" s="557" t="e">
        <f>IF(ISNUMBER(Regressions!R103),ROUND(Regressions!R103, 1), NA())</f>
        <v>#N/A</v>
      </c>
      <c r="Q93" s="563" t="e">
        <f>IF(ISNUMBER(Regressions!S103),ROUND(Regressions!S103, 1), NA())</f>
        <v>#N/A</v>
      </c>
      <c r="R93" s="559" t="e">
        <f>IF(ISNUMBER(Regressions!T103),ROUND(Regressions!T103, 1), NA())</f>
        <v>#N/A</v>
      </c>
      <c r="S93" s="560" t="e">
        <f>IF(ISNUMBER(Regressions!U103),ROUND(Regressions!U103, 1), NA())</f>
        <v>#N/A</v>
      </c>
    </row>
    <row r="94" spans="1:19" hidden="1" x14ac:dyDescent="0.25">
      <c r="A94" s="552" t="str">
        <f>+Introduction!$C$7</f>
        <v>Italie</v>
      </c>
      <c r="B94" s="553">
        <f>IF(ISBLANK(Regressions!B104), " ", Regressions!B104)</f>
        <v>2028</v>
      </c>
      <c r="C94" s="552" t="str">
        <f>HLOOKUP(Introduction!$G$4,nametranslations,25,FALSE)</f>
        <v>Rural</v>
      </c>
      <c r="D94" s="555" t="str">
        <f>IF(ISBLANK(Regressions!D104), " ", Regressions!D104)</f>
        <v xml:space="preserve"> </v>
      </c>
      <c r="E94" s="556" t="e">
        <f>IF(ISNUMBER(Regressions!E104),ROUND(Regressions!E104, 1), NA())</f>
        <v>#N/A</v>
      </c>
      <c r="F94" s="557" t="e">
        <f>IF(ISNUMBER(Regressions!F104),ROUND(Regressions!F104, 1), NA())</f>
        <v>#N/A</v>
      </c>
      <c r="G94" s="558" t="e">
        <f>IF(ISNUMBER(Regressions!G104),ROUND(Regressions!G104, 1), NA())</f>
        <v>#N/A</v>
      </c>
      <c r="H94" s="559" t="e">
        <f>IF(ISNUMBER(Regressions!H104),ROUND(Regressions!H104, 1), NA())</f>
        <v>#N/A</v>
      </c>
      <c r="I94" s="560" t="e">
        <f>IF(ISNUMBER(Regressions!I104),ROUND(Regressions!I104, 1), NA())</f>
        <v>#N/A</v>
      </c>
      <c r="J94" s="561" t="e">
        <f>IF(ISNUMBER(Regressions!K104),ROUND(Regressions!K104, 1), NA())</f>
        <v>#N/A</v>
      </c>
      <c r="K94" s="557" t="e">
        <f>IF(ISNUMBER(Regressions!L104),ROUND(Regressions!L104, 1), NA())</f>
        <v>#N/A</v>
      </c>
      <c r="L94" s="562" t="e">
        <f>IF(ISNUMBER(Regressions!M104),ROUND(Regressions!M104, 1), NA())</f>
        <v>#N/A</v>
      </c>
      <c r="M94" s="559" t="e">
        <f>IF(ISNUMBER(Regressions!N104),ROUND(Regressions!N104, 1), NA())</f>
        <v>#N/A</v>
      </c>
      <c r="N94" s="560" t="e">
        <f>IF(ISNUMBER(Regressions!O104),ROUND(Regressions!O104, 1), NA())</f>
        <v>#N/A</v>
      </c>
      <c r="O94" s="561" t="e">
        <f>IF(ISNUMBER(Regressions!Q104),ROUND(Regressions!Q104, 1), NA())</f>
        <v>#N/A</v>
      </c>
      <c r="P94" s="557" t="e">
        <f>IF(ISNUMBER(Regressions!R104),ROUND(Regressions!R104, 1), NA())</f>
        <v>#N/A</v>
      </c>
      <c r="Q94" s="563" t="e">
        <f>IF(ISNUMBER(Regressions!S104),ROUND(Regressions!S104, 1), NA())</f>
        <v>#N/A</v>
      </c>
      <c r="R94" s="559" t="e">
        <f>IF(ISNUMBER(Regressions!T104),ROUND(Regressions!T104, 1), NA())</f>
        <v>#N/A</v>
      </c>
      <c r="S94" s="560" t="e">
        <f>IF(ISNUMBER(Regressions!U104),ROUND(Regressions!U104, 1), NA())</f>
        <v>#N/A</v>
      </c>
    </row>
    <row r="95" spans="1:19" hidden="1" x14ac:dyDescent="0.25">
      <c r="A95" s="552" t="str">
        <f>+Introduction!$C$7</f>
        <v>Italie</v>
      </c>
      <c r="B95" s="553">
        <f>IF(ISBLANK(Regressions!B105), " ", Regressions!B105)</f>
        <v>2029</v>
      </c>
      <c r="C95" s="552" t="str">
        <f>HLOOKUP(Introduction!$G$4,nametranslations,25,FALSE)</f>
        <v>Rural</v>
      </c>
      <c r="D95" s="555" t="str">
        <f>IF(ISBLANK(Regressions!D105), " ", Regressions!D105)</f>
        <v xml:space="preserve"> </v>
      </c>
      <c r="E95" s="556" t="e">
        <f>IF(ISNUMBER(Regressions!E105),ROUND(Regressions!E105, 1), NA())</f>
        <v>#N/A</v>
      </c>
      <c r="F95" s="557" t="e">
        <f>IF(ISNUMBER(Regressions!F105),ROUND(Regressions!F105, 1), NA())</f>
        <v>#N/A</v>
      </c>
      <c r="G95" s="558" t="e">
        <f>IF(ISNUMBER(Regressions!G105),ROUND(Regressions!G105, 1), NA())</f>
        <v>#N/A</v>
      </c>
      <c r="H95" s="559" t="e">
        <f>IF(ISNUMBER(Regressions!H105),ROUND(Regressions!H105, 1), NA())</f>
        <v>#N/A</v>
      </c>
      <c r="I95" s="560" t="e">
        <f>IF(ISNUMBER(Regressions!I105),ROUND(Regressions!I105, 1), NA())</f>
        <v>#N/A</v>
      </c>
      <c r="J95" s="561" t="e">
        <f>IF(ISNUMBER(Regressions!K105),ROUND(Regressions!K105, 1), NA())</f>
        <v>#N/A</v>
      </c>
      <c r="K95" s="557" t="e">
        <f>IF(ISNUMBER(Regressions!L105),ROUND(Regressions!L105, 1), NA())</f>
        <v>#N/A</v>
      </c>
      <c r="L95" s="562" t="e">
        <f>IF(ISNUMBER(Regressions!M105),ROUND(Regressions!M105, 1), NA())</f>
        <v>#N/A</v>
      </c>
      <c r="M95" s="559" t="e">
        <f>IF(ISNUMBER(Regressions!N105),ROUND(Regressions!N105, 1), NA())</f>
        <v>#N/A</v>
      </c>
      <c r="N95" s="560" t="e">
        <f>IF(ISNUMBER(Regressions!O105),ROUND(Regressions!O105, 1), NA())</f>
        <v>#N/A</v>
      </c>
      <c r="O95" s="561" t="e">
        <f>IF(ISNUMBER(Regressions!Q105),ROUND(Regressions!Q105, 1), NA())</f>
        <v>#N/A</v>
      </c>
      <c r="P95" s="557" t="e">
        <f>IF(ISNUMBER(Regressions!R105),ROUND(Regressions!R105, 1), NA())</f>
        <v>#N/A</v>
      </c>
      <c r="Q95" s="563" t="e">
        <f>IF(ISNUMBER(Regressions!S105),ROUND(Regressions!S105, 1), NA())</f>
        <v>#N/A</v>
      </c>
      <c r="R95" s="559" t="e">
        <f>IF(ISNUMBER(Regressions!T105),ROUND(Regressions!T105, 1), NA())</f>
        <v>#N/A</v>
      </c>
      <c r="S95" s="560" t="e">
        <f>IF(ISNUMBER(Regressions!U105),ROUND(Regressions!U105, 1), NA())</f>
        <v>#N/A</v>
      </c>
    </row>
    <row r="96" spans="1:19" hidden="1" x14ac:dyDescent="0.25">
      <c r="A96" s="552" t="str">
        <f>+Introduction!$C$7</f>
        <v>Italie</v>
      </c>
      <c r="B96" s="553">
        <f>IF(ISBLANK(Regressions!B106), " ", Regressions!B106)</f>
        <v>2030</v>
      </c>
      <c r="C96" s="552" t="str">
        <f>HLOOKUP(Introduction!$G$4,nametranslations,25,FALSE)</f>
        <v>Rural</v>
      </c>
      <c r="D96" s="555" t="str">
        <f>IF(ISBLANK(Regressions!D106), " ", Regressions!D106)</f>
        <v xml:space="preserve"> </v>
      </c>
      <c r="E96" s="556" t="e">
        <f>IF(ISNUMBER(Regressions!E106),ROUND(Regressions!E106, 1), NA())</f>
        <v>#N/A</v>
      </c>
      <c r="F96" s="557" t="e">
        <f>IF(ISNUMBER(Regressions!F106),ROUND(Regressions!F106, 1), NA())</f>
        <v>#N/A</v>
      </c>
      <c r="G96" s="558" t="e">
        <f>IF(ISNUMBER(Regressions!G106),ROUND(Regressions!G106, 1), NA())</f>
        <v>#N/A</v>
      </c>
      <c r="H96" s="559" t="e">
        <f>IF(ISNUMBER(Regressions!H106),ROUND(Regressions!H106, 1), NA())</f>
        <v>#N/A</v>
      </c>
      <c r="I96" s="560" t="e">
        <f>IF(ISNUMBER(Regressions!I106),ROUND(Regressions!I106, 1), NA())</f>
        <v>#N/A</v>
      </c>
      <c r="J96" s="561" t="e">
        <f>IF(ISNUMBER(Regressions!K106),ROUND(Regressions!K106, 1), NA())</f>
        <v>#N/A</v>
      </c>
      <c r="K96" s="557" t="e">
        <f>IF(ISNUMBER(Regressions!L106),ROUND(Regressions!L106, 1), NA())</f>
        <v>#N/A</v>
      </c>
      <c r="L96" s="562" t="e">
        <f>IF(ISNUMBER(Regressions!M106),ROUND(Regressions!M106, 1), NA())</f>
        <v>#N/A</v>
      </c>
      <c r="M96" s="559" t="e">
        <f>IF(ISNUMBER(Regressions!N106),ROUND(Regressions!N106, 1), NA())</f>
        <v>#N/A</v>
      </c>
      <c r="N96" s="560" t="e">
        <f>IF(ISNUMBER(Regressions!O106),ROUND(Regressions!O106, 1), NA())</f>
        <v>#N/A</v>
      </c>
      <c r="O96" s="561" t="e">
        <f>IF(ISNUMBER(Regressions!Q106),ROUND(Regressions!Q106, 1), NA())</f>
        <v>#N/A</v>
      </c>
      <c r="P96" s="557" t="e">
        <f>IF(ISNUMBER(Regressions!R106),ROUND(Regressions!R106, 1), NA())</f>
        <v>#N/A</v>
      </c>
      <c r="Q96" s="563" t="e">
        <f>IF(ISNUMBER(Regressions!S106),ROUND(Regressions!S106, 1), NA())</f>
        <v>#N/A</v>
      </c>
      <c r="R96" s="559" t="e">
        <f>IF(ISNUMBER(Regressions!T106),ROUND(Regressions!T106, 1), NA())</f>
        <v>#N/A</v>
      </c>
      <c r="S96" s="560" t="e">
        <f>IF(ISNUMBER(Regressions!U106),ROUND(Regressions!U106, 1), NA())</f>
        <v>#N/A</v>
      </c>
    </row>
    <row r="97" spans="1:19" x14ac:dyDescent="0.25">
      <c r="A97" s="552" t="str">
        <f>+Introduction!$C$7</f>
        <v>Italie</v>
      </c>
      <c r="B97" s="553">
        <f>IF(ISBLANK(Regressions!B107), " ", Regressions!B107)</f>
        <v>2000</v>
      </c>
      <c r="C97" s="552" t="str">
        <f>HLOOKUP(Introduction!$G$4,nametranslations,27,FALSE)</f>
        <v>Pré-primaire</v>
      </c>
      <c r="D97" s="555">
        <f>IF(ISBLANK(Regressions!D107), " ", Regressions!D107)</f>
        <v>1573248</v>
      </c>
      <c r="E97" s="556" t="e">
        <f>IF(ISNUMBER(Regressions!E107),ROUND(Regressions!E107, 1), NA())</f>
        <v>#N/A</v>
      </c>
      <c r="F97" s="557" t="e">
        <f>IF(ISNUMBER(Regressions!F107),ROUND(Regressions!F107, 1), NA())</f>
        <v>#N/A</v>
      </c>
      <c r="G97" s="558" t="e">
        <f>IF(ISNUMBER(Regressions!G107),ROUND(Regressions!G107, 1), NA())</f>
        <v>#N/A</v>
      </c>
      <c r="H97" s="559" t="e">
        <f>IF(ISNUMBER(Regressions!H107),ROUND(Regressions!H107, 1), NA())</f>
        <v>#N/A</v>
      </c>
      <c r="I97" s="560" t="e">
        <f>IF(ISNUMBER(Regressions!I107),ROUND(Regressions!I107, 1), NA())</f>
        <v>#N/A</v>
      </c>
      <c r="J97" s="561" t="e">
        <f>IF(ISNUMBER(Regressions!K107),ROUND(Regressions!K107, 1), NA())</f>
        <v>#N/A</v>
      </c>
      <c r="K97" s="557" t="e">
        <f>IF(ISNUMBER(Regressions!L107),ROUND(Regressions!L107, 1), NA())</f>
        <v>#N/A</v>
      </c>
      <c r="L97" s="562" t="e">
        <f>IF(ISNUMBER(Regressions!M107),ROUND(Regressions!M107, 1), NA())</f>
        <v>#N/A</v>
      </c>
      <c r="M97" s="559" t="e">
        <f>IF(ISNUMBER(Regressions!N107),ROUND(Regressions!N107, 1), NA())</f>
        <v>#N/A</v>
      </c>
      <c r="N97" s="560" t="e">
        <f>IF(ISNUMBER(Regressions!O107),ROUND(Regressions!O107, 1), NA())</f>
        <v>#N/A</v>
      </c>
      <c r="O97" s="561" t="e">
        <f>IF(ISNUMBER(Regressions!Q107),ROUND(Regressions!Q107, 1), NA())</f>
        <v>#N/A</v>
      </c>
      <c r="P97" s="557" t="e">
        <f>IF(ISNUMBER(Regressions!R107),ROUND(Regressions!R107, 1), NA())</f>
        <v>#N/A</v>
      </c>
      <c r="Q97" s="563" t="e">
        <f>IF(ISNUMBER(Regressions!S107),ROUND(Regressions!S107, 1), NA())</f>
        <v>#N/A</v>
      </c>
      <c r="R97" s="559" t="e">
        <f>IF(ISNUMBER(Regressions!T107),ROUND(Regressions!T107, 1), NA())</f>
        <v>#N/A</v>
      </c>
      <c r="S97" s="560" t="e">
        <f>IF(ISNUMBER(Regressions!U107),ROUND(Regressions!U107, 1), NA())</f>
        <v>#N/A</v>
      </c>
    </row>
    <row r="98" spans="1:19" x14ac:dyDescent="0.25">
      <c r="A98" s="552" t="str">
        <f>+Introduction!$C$7</f>
        <v>Italie</v>
      </c>
      <c r="B98" s="553">
        <f>IF(ISBLANK(Regressions!B108), " ", Regressions!B108)</f>
        <v>2001</v>
      </c>
      <c r="C98" s="552" t="str">
        <f>HLOOKUP(Introduction!$G$4,nametranslations,27,FALSE)</f>
        <v>Pré-primaire</v>
      </c>
      <c r="D98" s="555">
        <f>IF(ISBLANK(Regressions!D108), " ", Regressions!D108)</f>
        <v>1564023</v>
      </c>
      <c r="E98" s="556" t="e">
        <f>IF(ISNUMBER(Regressions!E108),ROUND(Regressions!E108, 1), NA())</f>
        <v>#N/A</v>
      </c>
      <c r="F98" s="557" t="e">
        <f>IF(ISNUMBER(Regressions!F108),ROUND(Regressions!F108, 1), NA())</f>
        <v>#N/A</v>
      </c>
      <c r="G98" s="558" t="e">
        <f>IF(ISNUMBER(Regressions!G108),ROUND(Regressions!G108, 1), NA())</f>
        <v>#N/A</v>
      </c>
      <c r="H98" s="559" t="e">
        <f>IF(ISNUMBER(Regressions!H108),ROUND(Regressions!H108, 1), NA())</f>
        <v>#N/A</v>
      </c>
      <c r="I98" s="560" t="e">
        <f>IF(ISNUMBER(Regressions!I108),ROUND(Regressions!I108, 1), NA())</f>
        <v>#N/A</v>
      </c>
      <c r="J98" s="561" t="e">
        <f>IF(ISNUMBER(Regressions!K108),ROUND(Regressions!K108, 1), NA())</f>
        <v>#N/A</v>
      </c>
      <c r="K98" s="557" t="e">
        <f>IF(ISNUMBER(Regressions!L108),ROUND(Regressions!L108, 1), NA())</f>
        <v>#N/A</v>
      </c>
      <c r="L98" s="562" t="e">
        <f>IF(ISNUMBER(Regressions!M108),ROUND(Regressions!M108, 1), NA())</f>
        <v>#N/A</v>
      </c>
      <c r="M98" s="559" t="e">
        <f>IF(ISNUMBER(Regressions!N108),ROUND(Regressions!N108, 1), NA())</f>
        <v>#N/A</v>
      </c>
      <c r="N98" s="560" t="e">
        <f>IF(ISNUMBER(Regressions!O108),ROUND(Regressions!O108, 1), NA())</f>
        <v>#N/A</v>
      </c>
      <c r="O98" s="561" t="e">
        <f>IF(ISNUMBER(Regressions!Q108),ROUND(Regressions!Q108, 1), NA())</f>
        <v>#N/A</v>
      </c>
      <c r="P98" s="557" t="e">
        <f>IF(ISNUMBER(Regressions!R108),ROUND(Regressions!R108, 1), NA())</f>
        <v>#N/A</v>
      </c>
      <c r="Q98" s="563" t="e">
        <f>IF(ISNUMBER(Regressions!S108),ROUND(Regressions!S108, 1), NA())</f>
        <v>#N/A</v>
      </c>
      <c r="R98" s="559" t="e">
        <f>IF(ISNUMBER(Regressions!T108),ROUND(Regressions!T108, 1), NA())</f>
        <v>#N/A</v>
      </c>
      <c r="S98" s="560" t="e">
        <f>IF(ISNUMBER(Regressions!U108),ROUND(Regressions!U108, 1), NA())</f>
        <v>#N/A</v>
      </c>
    </row>
    <row r="99" spans="1:19" x14ac:dyDescent="0.25">
      <c r="A99" s="552" t="str">
        <f>+Introduction!$C$7</f>
        <v>Italie</v>
      </c>
      <c r="B99" s="553">
        <f>IF(ISBLANK(Regressions!B109), " ", Regressions!B109)</f>
        <v>2002</v>
      </c>
      <c r="C99" s="552" t="str">
        <f>HLOOKUP(Introduction!$G$4,nametranslations,27,FALSE)</f>
        <v>Pré-primaire</v>
      </c>
      <c r="D99" s="555">
        <f>IF(ISBLANK(Regressions!D109), " ", Regressions!D109)</f>
        <v>1556630</v>
      </c>
      <c r="E99" s="556" t="e">
        <f>IF(ISNUMBER(Regressions!E109),ROUND(Regressions!E109, 1), NA())</f>
        <v>#N/A</v>
      </c>
      <c r="F99" s="557" t="e">
        <f>IF(ISNUMBER(Regressions!F109),ROUND(Regressions!F109, 1), NA())</f>
        <v>#N/A</v>
      </c>
      <c r="G99" s="558" t="e">
        <f>IF(ISNUMBER(Regressions!G109),ROUND(Regressions!G109, 1), NA())</f>
        <v>#N/A</v>
      </c>
      <c r="H99" s="559" t="e">
        <f>IF(ISNUMBER(Regressions!H109),ROUND(Regressions!H109, 1), NA())</f>
        <v>#N/A</v>
      </c>
      <c r="I99" s="560" t="e">
        <f>IF(ISNUMBER(Regressions!I109),ROUND(Regressions!I109, 1), NA())</f>
        <v>#N/A</v>
      </c>
      <c r="J99" s="561" t="e">
        <f>IF(ISNUMBER(Regressions!K109),ROUND(Regressions!K109, 1), NA())</f>
        <v>#N/A</v>
      </c>
      <c r="K99" s="557" t="e">
        <f>IF(ISNUMBER(Regressions!L109),ROUND(Regressions!L109, 1), NA())</f>
        <v>#N/A</v>
      </c>
      <c r="L99" s="562" t="e">
        <f>IF(ISNUMBER(Regressions!M109),ROUND(Regressions!M109, 1), NA())</f>
        <v>#N/A</v>
      </c>
      <c r="M99" s="559" t="e">
        <f>IF(ISNUMBER(Regressions!N109),ROUND(Regressions!N109, 1), NA())</f>
        <v>#N/A</v>
      </c>
      <c r="N99" s="560" t="e">
        <f>IF(ISNUMBER(Regressions!O109),ROUND(Regressions!O109, 1), NA())</f>
        <v>#N/A</v>
      </c>
      <c r="O99" s="561" t="e">
        <f>IF(ISNUMBER(Regressions!Q109),ROUND(Regressions!Q109, 1), NA())</f>
        <v>#N/A</v>
      </c>
      <c r="P99" s="557" t="e">
        <f>IF(ISNUMBER(Regressions!R109),ROUND(Regressions!R109, 1), NA())</f>
        <v>#N/A</v>
      </c>
      <c r="Q99" s="563" t="e">
        <f>IF(ISNUMBER(Regressions!S109),ROUND(Regressions!S109, 1), NA())</f>
        <v>#N/A</v>
      </c>
      <c r="R99" s="559" t="e">
        <f>IF(ISNUMBER(Regressions!T109),ROUND(Regressions!T109, 1), NA())</f>
        <v>#N/A</v>
      </c>
      <c r="S99" s="560" t="e">
        <f>IF(ISNUMBER(Regressions!U109),ROUND(Regressions!U109, 1), NA())</f>
        <v>#N/A</v>
      </c>
    </row>
    <row r="100" spans="1:19" x14ac:dyDescent="0.25">
      <c r="A100" s="552" t="str">
        <f>+Introduction!$C$7</f>
        <v>Italie</v>
      </c>
      <c r="B100" s="553">
        <f>IF(ISBLANK(Regressions!B110), " ", Regressions!B110)</f>
        <v>2003</v>
      </c>
      <c r="C100" s="552" t="str">
        <f>HLOOKUP(Introduction!$G$4,nametranslations,27,FALSE)</f>
        <v>Pré-primaire</v>
      </c>
      <c r="D100" s="555">
        <f>IF(ISBLANK(Regressions!D110), " ", Regressions!D110)</f>
        <v>1573205</v>
      </c>
      <c r="E100" s="556" t="e">
        <f>IF(ISNUMBER(Regressions!E110),ROUND(Regressions!E110, 1), NA())</f>
        <v>#N/A</v>
      </c>
      <c r="F100" s="557" t="e">
        <f>IF(ISNUMBER(Regressions!F110),ROUND(Regressions!F110, 1), NA())</f>
        <v>#N/A</v>
      </c>
      <c r="G100" s="558" t="e">
        <f>IF(ISNUMBER(Regressions!G110),ROUND(Regressions!G110, 1), NA())</f>
        <v>#N/A</v>
      </c>
      <c r="H100" s="559" t="e">
        <f>IF(ISNUMBER(Regressions!H110),ROUND(Regressions!H110, 1), NA())</f>
        <v>#N/A</v>
      </c>
      <c r="I100" s="560" t="e">
        <f>IF(ISNUMBER(Regressions!I110),ROUND(Regressions!I110, 1), NA())</f>
        <v>#N/A</v>
      </c>
      <c r="J100" s="561" t="e">
        <f>IF(ISNUMBER(Regressions!K110),ROUND(Regressions!K110, 1), NA())</f>
        <v>#N/A</v>
      </c>
      <c r="K100" s="557" t="e">
        <f>IF(ISNUMBER(Regressions!L110),ROUND(Regressions!L110, 1), NA())</f>
        <v>#N/A</v>
      </c>
      <c r="L100" s="562" t="e">
        <f>IF(ISNUMBER(Regressions!M110),ROUND(Regressions!M110, 1), NA())</f>
        <v>#N/A</v>
      </c>
      <c r="M100" s="559" t="e">
        <f>IF(ISNUMBER(Regressions!N110),ROUND(Regressions!N110, 1), NA())</f>
        <v>#N/A</v>
      </c>
      <c r="N100" s="560" t="e">
        <f>IF(ISNUMBER(Regressions!O110),ROUND(Regressions!O110, 1), NA())</f>
        <v>#N/A</v>
      </c>
      <c r="O100" s="561" t="e">
        <f>IF(ISNUMBER(Regressions!Q110),ROUND(Regressions!Q110, 1), NA())</f>
        <v>#N/A</v>
      </c>
      <c r="P100" s="557" t="e">
        <f>IF(ISNUMBER(Regressions!R110),ROUND(Regressions!R110, 1), NA())</f>
        <v>#N/A</v>
      </c>
      <c r="Q100" s="563" t="e">
        <f>IF(ISNUMBER(Regressions!S110),ROUND(Regressions!S110, 1), NA())</f>
        <v>#N/A</v>
      </c>
      <c r="R100" s="559" t="e">
        <f>IF(ISNUMBER(Regressions!T110),ROUND(Regressions!T110, 1), NA())</f>
        <v>#N/A</v>
      </c>
      <c r="S100" s="560" t="e">
        <f>IF(ISNUMBER(Regressions!U110),ROUND(Regressions!U110, 1), NA())</f>
        <v>#N/A</v>
      </c>
    </row>
    <row r="101" spans="1:19" x14ac:dyDescent="0.25">
      <c r="A101" s="552" t="str">
        <f>+Introduction!$C$7</f>
        <v>Italie</v>
      </c>
      <c r="B101" s="553">
        <f>IF(ISBLANK(Regressions!B111), " ", Regressions!B111)</f>
        <v>2004</v>
      </c>
      <c r="C101" s="552" t="str">
        <f>HLOOKUP(Introduction!$G$4,nametranslations,27,FALSE)</f>
        <v>Pré-primaire</v>
      </c>
      <c r="D101" s="555">
        <f>IF(ISBLANK(Regressions!D111), " ", Regressions!D111)</f>
        <v>1598330</v>
      </c>
      <c r="E101" s="556" t="e">
        <f>IF(ISNUMBER(Regressions!E111),ROUND(Regressions!E111, 1), NA())</f>
        <v>#N/A</v>
      </c>
      <c r="F101" s="557" t="e">
        <f>IF(ISNUMBER(Regressions!F111),ROUND(Regressions!F111, 1), NA())</f>
        <v>#N/A</v>
      </c>
      <c r="G101" s="558" t="e">
        <f>IF(ISNUMBER(Regressions!G111),ROUND(Regressions!G111, 1), NA())</f>
        <v>#N/A</v>
      </c>
      <c r="H101" s="559" t="e">
        <f>IF(ISNUMBER(Regressions!H111),ROUND(Regressions!H111, 1), NA())</f>
        <v>#N/A</v>
      </c>
      <c r="I101" s="560" t="e">
        <f>IF(ISNUMBER(Regressions!I111),ROUND(Regressions!I111, 1), NA())</f>
        <v>#N/A</v>
      </c>
      <c r="J101" s="561" t="e">
        <f>IF(ISNUMBER(Regressions!K111),ROUND(Regressions!K111, 1), NA())</f>
        <v>#N/A</v>
      </c>
      <c r="K101" s="557" t="e">
        <f>IF(ISNUMBER(Regressions!L111),ROUND(Regressions!L111, 1), NA())</f>
        <v>#N/A</v>
      </c>
      <c r="L101" s="562" t="e">
        <f>IF(ISNUMBER(Regressions!M111),ROUND(Regressions!M111, 1), NA())</f>
        <v>#N/A</v>
      </c>
      <c r="M101" s="559" t="e">
        <f>IF(ISNUMBER(Regressions!N111),ROUND(Regressions!N111, 1), NA())</f>
        <v>#N/A</v>
      </c>
      <c r="N101" s="560" t="e">
        <f>IF(ISNUMBER(Regressions!O111),ROUND(Regressions!O111, 1), NA())</f>
        <v>#N/A</v>
      </c>
      <c r="O101" s="561" t="e">
        <f>IF(ISNUMBER(Regressions!Q111),ROUND(Regressions!Q111, 1), NA())</f>
        <v>#N/A</v>
      </c>
      <c r="P101" s="557" t="e">
        <f>IF(ISNUMBER(Regressions!R111),ROUND(Regressions!R111, 1), NA())</f>
        <v>#N/A</v>
      </c>
      <c r="Q101" s="563" t="e">
        <f>IF(ISNUMBER(Regressions!S111),ROUND(Regressions!S111, 1), NA())</f>
        <v>#N/A</v>
      </c>
      <c r="R101" s="559" t="e">
        <f>IF(ISNUMBER(Regressions!T111),ROUND(Regressions!T111, 1), NA())</f>
        <v>#N/A</v>
      </c>
      <c r="S101" s="560" t="e">
        <f>IF(ISNUMBER(Regressions!U111),ROUND(Regressions!U111, 1), NA())</f>
        <v>#N/A</v>
      </c>
    </row>
    <row r="102" spans="1:19" x14ac:dyDescent="0.25">
      <c r="A102" s="552" t="str">
        <f>+Introduction!$C$7</f>
        <v>Italie</v>
      </c>
      <c r="B102" s="553">
        <f>IF(ISBLANK(Regressions!B112), " ", Regressions!B112)</f>
        <v>2005</v>
      </c>
      <c r="C102" s="552" t="str">
        <f>HLOOKUP(Introduction!$G$4,nametranslations,27,FALSE)</f>
        <v>Pré-primaire</v>
      </c>
      <c r="D102" s="555">
        <f>IF(ISBLANK(Regressions!D112), " ", Regressions!D112)</f>
        <v>1615561</v>
      </c>
      <c r="E102" s="556" t="e">
        <f>IF(ISNUMBER(Regressions!E112),ROUND(Regressions!E112, 1), NA())</f>
        <v>#N/A</v>
      </c>
      <c r="F102" s="557" t="e">
        <f>IF(ISNUMBER(Regressions!F112),ROUND(Regressions!F112, 1), NA())</f>
        <v>#N/A</v>
      </c>
      <c r="G102" s="558" t="e">
        <f>IF(ISNUMBER(Regressions!G112),ROUND(Regressions!G112, 1), NA())</f>
        <v>#N/A</v>
      </c>
      <c r="H102" s="559" t="e">
        <f>IF(ISNUMBER(Regressions!H112),ROUND(Regressions!H112, 1), NA())</f>
        <v>#N/A</v>
      </c>
      <c r="I102" s="560" t="e">
        <f>IF(ISNUMBER(Regressions!I112),ROUND(Regressions!I112, 1), NA())</f>
        <v>#N/A</v>
      </c>
      <c r="J102" s="561" t="e">
        <f>IF(ISNUMBER(Regressions!K112),ROUND(Regressions!K112, 1), NA())</f>
        <v>#N/A</v>
      </c>
      <c r="K102" s="557" t="e">
        <f>IF(ISNUMBER(Regressions!L112),ROUND(Regressions!L112, 1), NA())</f>
        <v>#N/A</v>
      </c>
      <c r="L102" s="562" t="e">
        <f>IF(ISNUMBER(Regressions!M112),ROUND(Regressions!M112, 1), NA())</f>
        <v>#N/A</v>
      </c>
      <c r="M102" s="559" t="e">
        <f>IF(ISNUMBER(Regressions!N112),ROUND(Regressions!N112, 1), NA())</f>
        <v>#N/A</v>
      </c>
      <c r="N102" s="560" t="e">
        <f>IF(ISNUMBER(Regressions!O112),ROUND(Regressions!O112, 1), NA())</f>
        <v>#N/A</v>
      </c>
      <c r="O102" s="561" t="e">
        <f>IF(ISNUMBER(Regressions!Q112),ROUND(Regressions!Q112, 1), NA())</f>
        <v>#N/A</v>
      </c>
      <c r="P102" s="557" t="e">
        <f>IF(ISNUMBER(Regressions!R112),ROUND(Regressions!R112, 1), NA())</f>
        <v>#N/A</v>
      </c>
      <c r="Q102" s="563" t="e">
        <f>IF(ISNUMBER(Regressions!S112),ROUND(Regressions!S112, 1), NA())</f>
        <v>#N/A</v>
      </c>
      <c r="R102" s="559" t="e">
        <f>IF(ISNUMBER(Regressions!T112),ROUND(Regressions!T112, 1), NA())</f>
        <v>#N/A</v>
      </c>
      <c r="S102" s="560" t="e">
        <f>IF(ISNUMBER(Regressions!U112),ROUND(Regressions!U112, 1), NA())</f>
        <v>#N/A</v>
      </c>
    </row>
    <row r="103" spans="1:19" x14ac:dyDescent="0.25">
      <c r="A103" s="552" t="str">
        <f>+Introduction!$C$7</f>
        <v>Italie</v>
      </c>
      <c r="B103" s="553">
        <f>IF(ISBLANK(Regressions!B113), " ", Regressions!B113)</f>
        <v>2006</v>
      </c>
      <c r="C103" s="552" t="str">
        <f>HLOOKUP(Introduction!$G$4,nametranslations,27,FALSE)</f>
        <v>Pré-primaire</v>
      </c>
      <c r="D103" s="555">
        <f>IF(ISBLANK(Regressions!D113), " ", Regressions!D113)</f>
        <v>1631185</v>
      </c>
      <c r="E103" s="556" t="e">
        <f>IF(ISNUMBER(Regressions!E113),ROUND(Regressions!E113, 1), NA())</f>
        <v>#N/A</v>
      </c>
      <c r="F103" s="557" t="e">
        <f>IF(ISNUMBER(Regressions!F113),ROUND(Regressions!F113, 1), NA())</f>
        <v>#N/A</v>
      </c>
      <c r="G103" s="558" t="e">
        <f>IF(ISNUMBER(Regressions!G113),ROUND(Regressions!G113, 1), NA())</f>
        <v>#N/A</v>
      </c>
      <c r="H103" s="559" t="e">
        <f>IF(ISNUMBER(Regressions!H113),ROUND(Regressions!H113, 1), NA())</f>
        <v>#N/A</v>
      </c>
      <c r="I103" s="560" t="e">
        <f>IF(ISNUMBER(Regressions!I113),ROUND(Regressions!I113, 1), NA())</f>
        <v>#N/A</v>
      </c>
      <c r="J103" s="561" t="e">
        <f>IF(ISNUMBER(Regressions!K113),ROUND(Regressions!K113, 1), NA())</f>
        <v>#N/A</v>
      </c>
      <c r="K103" s="557" t="e">
        <f>IF(ISNUMBER(Regressions!L113),ROUND(Regressions!L113, 1), NA())</f>
        <v>#N/A</v>
      </c>
      <c r="L103" s="562" t="e">
        <f>IF(ISNUMBER(Regressions!M113),ROUND(Regressions!M113, 1), NA())</f>
        <v>#N/A</v>
      </c>
      <c r="M103" s="559" t="e">
        <f>IF(ISNUMBER(Regressions!N113),ROUND(Regressions!N113, 1), NA())</f>
        <v>#N/A</v>
      </c>
      <c r="N103" s="560" t="e">
        <f>IF(ISNUMBER(Regressions!O113),ROUND(Regressions!O113, 1), NA())</f>
        <v>#N/A</v>
      </c>
      <c r="O103" s="561" t="e">
        <f>IF(ISNUMBER(Regressions!Q113),ROUND(Regressions!Q113, 1), NA())</f>
        <v>#N/A</v>
      </c>
      <c r="P103" s="557" t="e">
        <f>IF(ISNUMBER(Regressions!R113),ROUND(Regressions!R113, 1), NA())</f>
        <v>#N/A</v>
      </c>
      <c r="Q103" s="563" t="e">
        <f>IF(ISNUMBER(Regressions!S113),ROUND(Regressions!S113, 1), NA())</f>
        <v>#N/A</v>
      </c>
      <c r="R103" s="559" t="e">
        <f>IF(ISNUMBER(Regressions!T113),ROUND(Regressions!T113, 1), NA())</f>
        <v>#N/A</v>
      </c>
      <c r="S103" s="560" t="e">
        <f>IF(ISNUMBER(Regressions!U113),ROUND(Regressions!U113, 1), NA())</f>
        <v>#N/A</v>
      </c>
    </row>
    <row r="104" spans="1:19" x14ac:dyDescent="0.25">
      <c r="A104" s="552" t="str">
        <f>+Introduction!$C$7</f>
        <v>Italie</v>
      </c>
      <c r="B104" s="553">
        <f>IF(ISBLANK(Regressions!B114), " ", Regressions!B114)</f>
        <v>2007</v>
      </c>
      <c r="C104" s="552" t="str">
        <f>HLOOKUP(Introduction!$G$4,nametranslations,27,FALSE)</f>
        <v>Pré-primaire</v>
      </c>
      <c r="D104" s="555">
        <f>IF(ISBLANK(Regressions!D114), " ", Regressions!D114)</f>
        <v>1640489</v>
      </c>
      <c r="E104" s="556" t="e">
        <f>IF(ISNUMBER(Regressions!E114),ROUND(Regressions!E114, 1), NA())</f>
        <v>#N/A</v>
      </c>
      <c r="F104" s="557" t="e">
        <f>IF(ISNUMBER(Regressions!F114),ROUND(Regressions!F114, 1), NA())</f>
        <v>#N/A</v>
      </c>
      <c r="G104" s="558" t="e">
        <f>IF(ISNUMBER(Regressions!G114),ROUND(Regressions!G114, 1), NA())</f>
        <v>#N/A</v>
      </c>
      <c r="H104" s="559" t="e">
        <f>IF(ISNUMBER(Regressions!H114),ROUND(Regressions!H114, 1), NA())</f>
        <v>#N/A</v>
      </c>
      <c r="I104" s="560" t="e">
        <f>IF(ISNUMBER(Regressions!I114),ROUND(Regressions!I114, 1), NA())</f>
        <v>#N/A</v>
      </c>
      <c r="J104" s="561" t="e">
        <f>IF(ISNUMBER(Regressions!K114),ROUND(Regressions!K114, 1), NA())</f>
        <v>#N/A</v>
      </c>
      <c r="K104" s="557" t="e">
        <f>IF(ISNUMBER(Regressions!L114),ROUND(Regressions!L114, 1), NA())</f>
        <v>#N/A</v>
      </c>
      <c r="L104" s="562" t="e">
        <f>IF(ISNUMBER(Regressions!M114),ROUND(Regressions!M114, 1), NA())</f>
        <v>#N/A</v>
      </c>
      <c r="M104" s="559" t="e">
        <f>IF(ISNUMBER(Regressions!N114),ROUND(Regressions!N114, 1), NA())</f>
        <v>#N/A</v>
      </c>
      <c r="N104" s="560" t="e">
        <f>IF(ISNUMBER(Regressions!O114),ROUND(Regressions!O114, 1), NA())</f>
        <v>#N/A</v>
      </c>
      <c r="O104" s="561" t="e">
        <f>IF(ISNUMBER(Regressions!Q114),ROUND(Regressions!Q114, 1), NA())</f>
        <v>#N/A</v>
      </c>
      <c r="P104" s="557" t="e">
        <f>IF(ISNUMBER(Regressions!R114),ROUND(Regressions!R114, 1), NA())</f>
        <v>#N/A</v>
      </c>
      <c r="Q104" s="563" t="e">
        <f>IF(ISNUMBER(Regressions!S114),ROUND(Regressions!S114, 1), NA())</f>
        <v>#N/A</v>
      </c>
      <c r="R104" s="559" t="e">
        <f>IF(ISNUMBER(Regressions!T114),ROUND(Regressions!T114, 1), NA())</f>
        <v>#N/A</v>
      </c>
      <c r="S104" s="560" t="e">
        <f>IF(ISNUMBER(Regressions!U114),ROUND(Regressions!U114, 1), NA())</f>
        <v>#N/A</v>
      </c>
    </row>
    <row r="105" spans="1:19" x14ac:dyDescent="0.25">
      <c r="A105" s="552" t="str">
        <f>+Introduction!$C$7</f>
        <v>Italie</v>
      </c>
      <c r="B105" s="553">
        <f>IF(ISBLANK(Regressions!B115), " ", Regressions!B115)</f>
        <v>2008</v>
      </c>
      <c r="C105" s="552" t="str">
        <f>HLOOKUP(Introduction!$G$4,nametranslations,27,FALSE)</f>
        <v>Pré-primaire</v>
      </c>
      <c r="D105" s="555">
        <f>IF(ISBLANK(Regressions!D115), " ", Regressions!D115)</f>
        <v>1667680</v>
      </c>
      <c r="E105" s="556" t="e">
        <f>IF(ISNUMBER(Regressions!E115),ROUND(Regressions!E115, 1), NA())</f>
        <v>#N/A</v>
      </c>
      <c r="F105" s="557" t="e">
        <f>IF(ISNUMBER(Regressions!F115),ROUND(Regressions!F115, 1), NA())</f>
        <v>#N/A</v>
      </c>
      <c r="G105" s="558" t="e">
        <f>IF(ISNUMBER(Regressions!G115),ROUND(Regressions!G115, 1), NA())</f>
        <v>#N/A</v>
      </c>
      <c r="H105" s="559" t="e">
        <f>IF(ISNUMBER(Regressions!H115),ROUND(Regressions!H115, 1), NA())</f>
        <v>#N/A</v>
      </c>
      <c r="I105" s="560" t="e">
        <f>IF(ISNUMBER(Regressions!I115),ROUND(Regressions!I115, 1), NA())</f>
        <v>#N/A</v>
      </c>
      <c r="J105" s="561" t="e">
        <f>IF(ISNUMBER(Regressions!K115),ROUND(Regressions!K115, 1), NA())</f>
        <v>#N/A</v>
      </c>
      <c r="K105" s="557" t="e">
        <f>IF(ISNUMBER(Regressions!L115),ROUND(Regressions!L115, 1), NA())</f>
        <v>#N/A</v>
      </c>
      <c r="L105" s="562" t="e">
        <f>IF(ISNUMBER(Regressions!M115),ROUND(Regressions!M115, 1), NA())</f>
        <v>#N/A</v>
      </c>
      <c r="M105" s="559" t="e">
        <f>IF(ISNUMBER(Regressions!N115),ROUND(Regressions!N115, 1), NA())</f>
        <v>#N/A</v>
      </c>
      <c r="N105" s="560" t="e">
        <f>IF(ISNUMBER(Regressions!O115),ROUND(Regressions!O115, 1), NA())</f>
        <v>#N/A</v>
      </c>
      <c r="O105" s="561" t="e">
        <f>IF(ISNUMBER(Regressions!Q115),ROUND(Regressions!Q115, 1), NA())</f>
        <v>#N/A</v>
      </c>
      <c r="P105" s="557" t="e">
        <f>IF(ISNUMBER(Regressions!R115),ROUND(Regressions!R115, 1), NA())</f>
        <v>#N/A</v>
      </c>
      <c r="Q105" s="563" t="e">
        <f>IF(ISNUMBER(Regressions!S115),ROUND(Regressions!S115, 1), NA())</f>
        <v>#N/A</v>
      </c>
      <c r="R105" s="559" t="e">
        <f>IF(ISNUMBER(Regressions!T115),ROUND(Regressions!T115, 1), NA())</f>
        <v>#N/A</v>
      </c>
      <c r="S105" s="560" t="e">
        <f>IF(ISNUMBER(Regressions!U115),ROUND(Regressions!U115, 1), NA())</f>
        <v>#N/A</v>
      </c>
    </row>
    <row r="106" spans="1:19" x14ac:dyDescent="0.25">
      <c r="A106" s="552" t="str">
        <f>+Introduction!$C$7</f>
        <v>Italie</v>
      </c>
      <c r="B106" s="553">
        <f>IF(ISBLANK(Regressions!B116), " ", Regressions!B116)</f>
        <v>2009</v>
      </c>
      <c r="C106" s="552" t="str">
        <f>HLOOKUP(Introduction!$G$4,nametranslations,27,FALSE)</f>
        <v>Pré-primaire</v>
      </c>
      <c r="D106" s="555">
        <f>IF(ISBLANK(Regressions!D116), " ", Regressions!D116)</f>
        <v>1682283</v>
      </c>
      <c r="E106" s="556" t="e">
        <f>IF(ISNUMBER(Regressions!E116),ROUND(Regressions!E116, 1), NA())</f>
        <v>#N/A</v>
      </c>
      <c r="F106" s="557" t="e">
        <f>IF(ISNUMBER(Regressions!F116),ROUND(Regressions!F116, 1), NA())</f>
        <v>#N/A</v>
      </c>
      <c r="G106" s="558" t="e">
        <f>IF(ISNUMBER(Regressions!G116),ROUND(Regressions!G116, 1), NA())</f>
        <v>#N/A</v>
      </c>
      <c r="H106" s="559" t="e">
        <f>IF(ISNUMBER(Regressions!H116),ROUND(Regressions!H116, 1), NA())</f>
        <v>#N/A</v>
      </c>
      <c r="I106" s="560" t="e">
        <f>IF(ISNUMBER(Regressions!I116),ROUND(Regressions!I116, 1), NA())</f>
        <v>#N/A</v>
      </c>
      <c r="J106" s="561" t="e">
        <f>IF(ISNUMBER(Regressions!K116),ROUND(Regressions!K116, 1), NA())</f>
        <v>#N/A</v>
      </c>
      <c r="K106" s="557" t="e">
        <f>IF(ISNUMBER(Regressions!L116),ROUND(Regressions!L116, 1), NA())</f>
        <v>#N/A</v>
      </c>
      <c r="L106" s="562" t="e">
        <f>IF(ISNUMBER(Regressions!M116),ROUND(Regressions!M116, 1), NA())</f>
        <v>#N/A</v>
      </c>
      <c r="M106" s="559" t="e">
        <f>IF(ISNUMBER(Regressions!N116),ROUND(Regressions!N116, 1), NA())</f>
        <v>#N/A</v>
      </c>
      <c r="N106" s="560" t="e">
        <f>IF(ISNUMBER(Regressions!O116),ROUND(Regressions!O116, 1), NA())</f>
        <v>#N/A</v>
      </c>
      <c r="O106" s="561" t="e">
        <f>IF(ISNUMBER(Regressions!Q116),ROUND(Regressions!Q116, 1), NA())</f>
        <v>#N/A</v>
      </c>
      <c r="P106" s="557" t="e">
        <f>IF(ISNUMBER(Regressions!R116),ROUND(Regressions!R116, 1), NA())</f>
        <v>#N/A</v>
      </c>
      <c r="Q106" s="563" t="e">
        <f>IF(ISNUMBER(Regressions!S116),ROUND(Regressions!S116, 1), NA())</f>
        <v>#N/A</v>
      </c>
      <c r="R106" s="559" t="e">
        <f>IF(ISNUMBER(Regressions!T116),ROUND(Regressions!T116, 1), NA())</f>
        <v>#N/A</v>
      </c>
      <c r="S106" s="560" t="e">
        <f>IF(ISNUMBER(Regressions!U116),ROUND(Regressions!U116, 1), NA())</f>
        <v>#N/A</v>
      </c>
    </row>
    <row r="107" spans="1:19" x14ac:dyDescent="0.25">
      <c r="A107" s="552" t="str">
        <f>+Introduction!$C$7</f>
        <v>Italie</v>
      </c>
      <c r="B107" s="553">
        <f>IF(ISBLANK(Regressions!B117), " ", Regressions!B117)</f>
        <v>2010</v>
      </c>
      <c r="C107" s="552" t="str">
        <f>HLOOKUP(Introduction!$G$4,nametranslations,27,FALSE)</f>
        <v>Pré-primaire</v>
      </c>
      <c r="D107" s="555">
        <f>IF(ISBLANK(Regressions!D117), " ", Regressions!D117)</f>
        <v>1691846</v>
      </c>
      <c r="E107" s="556" t="e">
        <f>IF(ISNUMBER(Regressions!E117),ROUND(Regressions!E117, 1), NA())</f>
        <v>#N/A</v>
      </c>
      <c r="F107" s="557" t="e">
        <f>IF(ISNUMBER(Regressions!F117),ROUND(Regressions!F117, 1), NA())</f>
        <v>#N/A</v>
      </c>
      <c r="G107" s="558" t="e">
        <f>IF(ISNUMBER(Regressions!G117),ROUND(Regressions!G117, 1), NA())</f>
        <v>#N/A</v>
      </c>
      <c r="H107" s="559" t="e">
        <f>IF(ISNUMBER(Regressions!H117),ROUND(Regressions!H117, 1), NA())</f>
        <v>#N/A</v>
      </c>
      <c r="I107" s="560" t="e">
        <f>IF(ISNUMBER(Regressions!I117),ROUND(Regressions!I117, 1), NA())</f>
        <v>#N/A</v>
      </c>
      <c r="J107" s="561" t="e">
        <f>IF(ISNUMBER(Regressions!K117),ROUND(Regressions!K117, 1), NA())</f>
        <v>#N/A</v>
      </c>
      <c r="K107" s="557" t="e">
        <f>IF(ISNUMBER(Regressions!L117),ROUND(Regressions!L117, 1), NA())</f>
        <v>#N/A</v>
      </c>
      <c r="L107" s="562" t="e">
        <f>IF(ISNUMBER(Regressions!M117),ROUND(Regressions!M117, 1), NA())</f>
        <v>#N/A</v>
      </c>
      <c r="M107" s="559" t="e">
        <f>IF(ISNUMBER(Regressions!N117),ROUND(Regressions!N117, 1), NA())</f>
        <v>#N/A</v>
      </c>
      <c r="N107" s="560" t="e">
        <f>IF(ISNUMBER(Regressions!O117),ROUND(Regressions!O117, 1), NA())</f>
        <v>#N/A</v>
      </c>
      <c r="O107" s="561" t="e">
        <f>IF(ISNUMBER(Regressions!Q117),ROUND(Regressions!Q117, 1), NA())</f>
        <v>#N/A</v>
      </c>
      <c r="P107" s="557" t="e">
        <f>IF(ISNUMBER(Regressions!R117),ROUND(Regressions!R117, 1), NA())</f>
        <v>#N/A</v>
      </c>
      <c r="Q107" s="563" t="e">
        <f>IF(ISNUMBER(Regressions!S117),ROUND(Regressions!S117, 1), NA())</f>
        <v>#N/A</v>
      </c>
      <c r="R107" s="559" t="e">
        <f>IF(ISNUMBER(Regressions!T117),ROUND(Regressions!T117, 1), NA())</f>
        <v>#N/A</v>
      </c>
      <c r="S107" s="560" t="e">
        <f>IF(ISNUMBER(Regressions!U117),ROUND(Regressions!U117, 1), NA())</f>
        <v>#N/A</v>
      </c>
    </row>
    <row r="108" spans="1:19" x14ac:dyDescent="0.25">
      <c r="A108" s="552" t="str">
        <f>+Introduction!$C$7</f>
        <v>Italie</v>
      </c>
      <c r="B108" s="553">
        <f>IF(ISBLANK(Regressions!B118), " ", Regressions!B118)</f>
        <v>2011</v>
      </c>
      <c r="C108" s="552" t="str">
        <f>HLOOKUP(Introduction!$G$4,nametranslations,27,FALSE)</f>
        <v>Pré-primaire</v>
      </c>
      <c r="D108" s="555">
        <f>IF(ISBLANK(Regressions!D118), " ", Regressions!D118)</f>
        <v>1692846</v>
      </c>
      <c r="E108" s="556" t="e">
        <f>IF(ISNUMBER(Regressions!E118),ROUND(Regressions!E118, 1), NA())</f>
        <v>#N/A</v>
      </c>
      <c r="F108" s="557" t="e">
        <f>IF(ISNUMBER(Regressions!F118),ROUND(Regressions!F118, 1), NA())</f>
        <v>#N/A</v>
      </c>
      <c r="G108" s="558" t="e">
        <f>IF(ISNUMBER(Regressions!G118),ROUND(Regressions!G118, 1), NA())</f>
        <v>#N/A</v>
      </c>
      <c r="H108" s="559" t="e">
        <f>IF(ISNUMBER(Regressions!H118),ROUND(Regressions!H118, 1), NA())</f>
        <v>#N/A</v>
      </c>
      <c r="I108" s="560" t="e">
        <f>IF(ISNUMBER(Regressions!I118),ROUND(Regressions!I118, 1), NA())</f>
        <v>#N/A</v>
      </c>
      <c r="J108" s="561" t="e">
        <f>IF(ISNUMBER(Regressions!K118),ROUND(Regressions!K118, 1), NA())</f>
        <v>#N/A</v>
      </c>
      <c r="K108" s="557" t="e">
        <f>IF(ISNUMBER(Regressions!L118),ROUND(Regressions!L118, 1), NA())</f>
        <v>#N/A</v>
      </c>
      <c r="L108" s="562" t="e">
        <f>IF(ISNUMBER(Regressions!M118),ROUND(Regressions!M118, 1), NA())</f>
        <v>#N/A</v>
      </c>
      <c r="M108" s="559" t="e">
        <f>IF(ISNUMBER(Regressions!N118),ROUND(Regressions!N118, 1), NA())</f>
        <v>#N/A</v>
      </c>
      <c r="N108" s="560" t="e">
        <f>IF(ISNUMBER(Regressions!O118),ROUND(Regressions!O118, 1), NA())</f>
        <v>#N/A</v>
      </c>
      <c r="O108" s="561" t="e">
        <f>IF(ISNUMBER(Regressions!Q118),ROUND(Regressions!Q118, 1), NA())</f>
        <v>#N/A</v>
      </c>
      <c r="P108" s="557" t="e">
        <f>IF(ISNUMBER(Regressions!R118),ROUND(Regressions!R118, 1), NA())</f>
        <v>#N/A</v>
      </c>
      <c r="Q108" s="563" t="e">
        <f>IF(ISNUMBER(Regressions!S118),ROUND(Regressions!S118, 1), NA())</f>
        <v>#N/A</v>
      </c>
      <c r="R108" s="559" t="e">
        <f>IF(ISNUMBER(Regressions!T118),ROUND(Regressions!T118, 1), NA())</f>
        <v>#N/A</v>
      </c>
      <c r="S108" s="560" t="e">
        <f>IF(ISNUMBER(Regressions!U118),ROUND(Regressions!U118, 1), NA())</f>
        <v>#N/A</v>
      </c>
    </row>
    <row r="109" spans="1:19" x14ac:dyDescent="0.25">
      <c r="A109" s="552" t="str">
        <f>+Introduction!$C$7</f>
        <v>Italie</v>
      </c>
      <c r="B109" s="553">
        <f>IF(ISBLANK(Regressions!B119), " ", Regressions!B119)</f>
        <v>2012</v>
      </c>
      <c r="C109" s="552" t="str">
        <f>HLOOKUP(Introduction!$G$4,nametranslations,27,FALSE)</f>
        <v>Pré-primaire</v>
      </c>
      <c r="D109" s="555">
        <f>IF(ISBLANK(Regressions!D119), " ", Regressions!D119)</f>
        <v>1700197</v>
      </c>
      <c r="E109" s="556" t="e">
        <f>IF(ISNUMBER(Regressions!E119),ROUND(Regressions!E119, 1), NA())</f>
        <v>#N/A</v>
      </c>
      <c r="F109" s="557" t="e">
        <f>IF(ISNUMBER(Regressions!F119),ROUND(Regressions!F119, 1), NA())</f>
        <v>#N/A</v>
      </c>
      <c r="G109" s="558" t="e">
        <f>IF(ISNUMBER(Regressions!G119),ROUND(Regressions!G119, 1), NA())</f>
        <v>#N/A</v>
      </c>
      <c r="H109" s="559" t="e">
        <f>IF(ISNUMBER(Regressions!H119),ROUND(Regressions!H119, 1), NA())</f>
        <v>#N/A</v>
      </c>
      <c r="I109" s="560" t="e">
        <f>IF(ISNUMBER(Regressions!I119),ROUND(Regressions!I119, 1), NA())</f>
        <v>#N/A</v>
      </c>
      <c r="J109" s="561" t="e">
        <f>IF(ISNUMBER(Regressions!K119),ROUND(Regressions!K119, 1), NA())</f>
        <v>#N/A</v>
      </c>
      <c r="K109" s="557" t="e">
        <f>IF(ISNUMBER(Regressions!L119),ROUND(Regressions!L119, 1), NA())</f>
        <v>#N/A</v>
      </c>
      <c r="L109" s="562" t="e">
        <f>IF(ISNUMBER(Regressions!M119),ROUND(Regressions!M119, 1), NA())</f>
        <v>#N/A</v>
      </c>
      <c r="M109" s="559" t="e">
        <f>IF(ISNUMBER(Regressions!N119),ROUND(Regressions!N119, 1), NA())</f>
        <v>#N/A</v>
      </c>
      <c r="N109" s="560" t="e">
        <f>IF(ISNUMBER(Regressions!O119),ROUND(Regressions!O119, 1), NA())</f>
        <v>#N/A</v>
      </c>
      <c r="O109" s="561" t="e">
        <f>IF(ISNUMBER(Regressions!Q119),ROUND(Regressions!Q119, 1), NA())</f>
        <v>#N/A</v>
      </c>
      <c r="P109" s="557" t="e">
        <f>IF(ISNUMBER(Regressions!R119),ROUND(Regressions!R119, 1), NA())</f>
        <v>#N/A</v>
      </c>
      <c r="Q109" s="563" t="e">
        <f>IF(ISNUMBER(Regressions!S119),ROUND(Regressions!S119, 1), NA())</f>
        <v>#N/A</v>
      </c>
      <c r="R109" s="559" t="e">
        <f>IF(ISNUMBER(Regressions!T119),ROUND(Regressions!T119, 1), NA())</f>
        <v>#N/A</v>
      </c>
      <c r="S109" s="560" t="e">
        <f>IF(ISNUMBER(Regressions!U119),ROUND(Regressions!U119, 1), NA())</f>
        <v>#N/A</v>
      </c>
    </row>
    <row r="110" spans="1:19" x14ac:dyDescent="0.25">
      <c r="A110" s="552" t="str">
        <f>+Introduction!$C$7</f>
        <v>Italie</v>
      </c>
      <c r="B110" s="553">
        <f>IF(ISBLANK(Regressions!B120), " ", Regressions!B120)</f>
        <v>2013</v>
      </c>
      <c r="C110" s="552" t="str">
        <f>HLOOKUP(Introduction!$G$4,nametranslations,27,FALSE)</f>
        <v>Pré-primaire</v>
      </c>
      <c r="D110" s="555">
        <f>IF(ISBLANK(Regressions!D120), " ", Regressions!D120)</f>
        <v>1702110</v>
      </c>
      <c r="E110" s="556" t="e">
        <f>IF(ISNUMBER(Regressions!E120),ROUND(Regressions!E120, 1), NA())</f>
        <v>#N/A</v>
      </c>
      <c r="F110" s="557" t="e">
        <f>IF(ISNUMBER(Regressions!F120),ROUND(Regressions!F120, 1), NA())</f>
        <v>#N/A</v>
      </c>
      <c r="G110" s="558" t="e">
        <f>IF(ISNUMBER(Regressions!G120),ROUND(Regressions!G120, 1), NA())</f>
        <v>#N/A</v>
      </c>
      <c r="H110" s="559" t="e">
        <f>IF(ISNUMBER(Regressions!H120),ROUND(Regressions!H120, 1), NA())</f>
        <v>#N/A</v>
      </c>
      <c r="I110" s="560" t="e">
        <f>IF(ISNUMBER(Regressions!I120),ROUND(Regressions!I120, 1), NA())</f>
        <v>#N/A</v>
      </c>
      <c r="J110" s="561" t="e">
        <f>IF(ISNUMBER(Regressions!K120),ROUND(Regressions!K120, 1), NA())</f>
        <v>#N/A</v>
      </c>
      <c r="K110" s="557" t="e">
        <f>IF(ISNUMBER(Regressions!L120),ROUND(Regressions!L120, 1), NA())</f>
        <v>#N/A</v>
      </c>
      <c r="L110" s="562" t="e">
        <f>IF(ISNUMBER(Regressions!M120),ROUND(Regressions!M120, 1), NA())</f>
        <v>#N/A</v>
      </c>
      <c r="M110" s="559" t="e">
        <f>IF(ISNUMBER(Regressions!N120),ROUND(Regressions!N120, 1), NA())</f>
        <v>#N/A</v>
      </c>
      <c r="N110" s="560" t="e">
        <f>IF(ISNUMBER(Regressions!O120),ROUND(Regressions!O120, 1), NA())</f>
        <v>#N/A</v>
      </c>
      <c r="O110" s="561" t="e">
        <f>IF(ISNUMBER(Regressions!Q120),ROUND(Regressions!Q120, 1), NA())</f>
        <v>#N/A</v>
      </c>
      <c r="P110" s="557" t="e">
        <f>IF(ISNUMBER(Regressions!R120),ROUND(Regressions!R120, 1), NA())</f>
        <v>#N/A</v>
      </c>
      <c r="Q110" s="563" t="e">
        <f>IF(ISNUMBER(Regressions!S120),ROUND(Regressions!S120, 1), NA())</f>
        <v>#N/A</v>
      </c>
      <c r="R110" s="559" t="e">
        <f>IF(ISNUMBER(Regressions!T120),ROUND(Regressions!T120, 1), NA())</f>
        <v>#N/A</v>
      </c>
      <c r="S110" s="560" t="e">
        <f>IF(ISNUMBER(Regressions!U120),ROUND(Regressions!U120, 1), NA())</f>
        <v>#N/A</v>
      </c>
    </row>
    <row r="111" spans="1:19" x14ac:dyDescent="0.25">
      <c r="A111" s="552" t="str">
        <f>+Introduction!$C$7</f>
        <v>Italie</v>
      </c>
      <c r="B111" s="553">
        <f>IF(ISBLANK(Regressions!B121), " ", Regressions!B121)</f>
        <v>2014</v>
      </c>
      <c r="C111" s="552" t="str">
        <f>HLOOKUP(Introduction!$G$4,nametranslations,27,FALSE)</f>
        <v>Pré-primaire</v>
      </c>
      <c r="D111" s="555">
        <f>IF(ISBLANK(Regressions!D121), " ", Regressions!D121)</f>
        <v>1692759</v>
      </c>
      <c r="E111" s="556" t="e">
        <f>IF(ISNUMBER(Regressions!E121),ROUND(Regressions!E121, 1), NA())</f>
        <v>#N/A</v>
      </c>
      <c r="F111" s="557" t="e">
        <f>IF(ISNUMBER(Regressions!F121),ROUND(Regressions!F121, 1), NA())</f>
        <v>#N/A</v>
      </c>
      <c r="G111" s="558" t="e">
        <f>IF(ISNUMBER(Regressions!G121),ROUND(Regressions!G121, 1), NA())</f>
        <v>#N/A</v>
      </c>
      <c r="H111" s="559" t="e">
        <f>IF(ISNUMBER(Regressions!H121),ROUND(Regressions!H121, 1), NA())</f>
        <v>#N/A</v>
      </c>
      <c r="I111" s="560" t="e">
        <f>IF(ISNUMBER(Regressions!I121),ROUND(Regressions!I121, 1), NA())</f>
        <v>#N/A</v>
      </c>
      <c r="J111" s="561" t="e">
        <f>IF(ISNUMBER(Regressions!K121),ROUND(Regressions!K121, 1), NA())</f>
        <v>#N/A</v>
      </c>
      <c r="K111" s="557" t="e">
        <f>IF(ISNUMBER(Regressions!L121),ROUND(Regressions!L121, 1), NA())</f>
        <v>#N/A</v>
      </c>
      <c r="L111" s="562" t="e">
        <f>IF(ISNUMBER(Regressions!M121),ROUND(Regressions!M121, 1), NA())</f>
        <v>#N/A</v>
      </c>
      <c r="M111" s="559" t="e">
        <f>IF(ISNUMBER(Regressions!N121),ROUND(Regressions!N121, 1), NA())</f>
        <v>#N/A</v>
      </c>
      <c r="N111" s="560" t="e">
        <f>IF(ISNUMBER(Regressions!O121),ROUND(Regressions!O121, 1), NA())</f>
        <v>#N/A</v>
      </c>
      <c r="O111" s="561" t="e">
        <f>IF(ISNUMBER(Regressions!Q121),ROUND(Regressions!Q121, 1), NA())</f>
        <v>#N/A</v>
      </c>
      <c r="P111" s="557" t="e">
        <f>IF(ISNUMBER(Regressions!R121),ROUND(Regressions!R121, 1), NA())</f>
        <v>#N/A</v>
      </c>
      <c r="Q111" s="563" t="e">
        <f>IF(ISNUMBER(Regressions!S121),ROUND(Regressions!S121, 1), NA())</f>
        <v>#N/A</v>
      </c>
      <c r="R111" s="559" t="e">
        <f>IF(ISNUMBER(Regressions!T121),ROUND(Regressions!T121, 1), NA())</f>
        <v>#N/A</v>
      </c>
      <c r="S111" s="560" t="e">
        <f>IF(ISNUMBER(Regressions!U121),ROUND(Regressions!U121, 1), NA())</f>
        <v>#N/A</v>
      </c>
    </row>
    <row r="112" spans="1:19" x14ac:dyDescent="0.25">
      <c r="A112" s="552" t="str">
        <f>+Introduction!$C$7</f>
        <v>Italie</v>
      </c>
      <c r="B112" s="553">
        <f>IF(ISBLANK(Regressions!B122), " ", Regressions!B122)</f>
        <v>2015</v>
      </c>
      <c r="C112" s="552" t="str">
        <f>HLOOKUP(Introduction!$G$4,nametranslations,27,FALSE)</f>
        <v>Pré-primaire</v>
      </c>
      <c r="D112" s="555">
        <f>IF(ISBLANK(Regressions!D122), " ", Regressions!D122)</f>
        <v>1660462</v>
      </c>
      <c r="E112" s="556" t="e">
        <f>IF(ISNUMBER(Regressions!E122),ROUND(Regressions!E122, 1), NA())</f>
        <v>#N/A</v>
      </c>
      <c r="F112" s="557" t="e">
        <f>IF(ISNUMBER(Regressions!F122),ROUND(Regressions!F122, 1), NA())</f>
        <v>#N/A</v>
      </c>
      <c r="G112" s="558" t="e">
        <f>IF(ISNUMBER(Regressions!G122),ROUND(Regressions!G122, 1), NA())</f>
        <v>#N/A</v>
      </c>
      <c r="H112" s="559" t="e">
        <f>IF(ISNUMBER(Regressions!H122),ROUND(Regressions!H122, 1), NA())</f>
        <v>#N/A</v>
      </c>
      <c r="I112" s="560" t="e">
        <f>IF(ISNUMBER(Regressions!I122),ROUND(Regressions!I122, 1), NA())</f>
        <v>#N/A</v>
      </c>
      <c r="J112" s="561" t="e">
        <f>IF(ISNUMBER(Regressions!K122),ROUND(Regressions!K122, 1), NA())</f>
        <v>#N/A</v>
      </c>
      <c r="K112" s="557" t="e">
        <f>IF(ISNUMBER(Regressions!L122),ROUND(Regressions!L122, 1), NA())</f>
        <v>#N/A</v>
      </c>
      <c r="L112" s="562" t="e">
        <f>IF(ISNUMBER(Regressions!M122),ROUND(Regressions!M122, 1), NA())</f>
        <v>#N/A</v>
      </c>
      <c r="M112" s="559" t="e">
        <f>IF(ISNUMBER(Regressions!N122),ROUND(Regressions!N122, 1), NA())</f>
        <v>#N/A</v>
      </c>
      <c r="N112" s="560" t="e">
        <f>IF(ISNUMBER(Regressions!O122),ROUND(Regressions!O122, 1), NA())</f>
        <v>#N/A</v>
      </c>
      <c r="O112" s="561" t="e">
        <f>IF(ISNUMBER(Regressions!Q122),ROUND(Regressions!Q122, 1), NA())</f>
        <v>#N/A</v>
      </c>
      <c r="P112" s="557" t="e">
        <f>IF(ISNUMBER(Regressions!R122),ROUND(Regressions!R122, 1), NA())</f>
        <v>#N/A</v>
      </c>
      <c r="Q112" s="563" t="e">
        <f>IF(ISNUMBER(Regressions!S122),ROUND(Regressions!S122, 1), NA())</f>
        <v>#N/A</v>
      </c>
      <c r="R112" s="559" t="e">
        <f>IF(ISNUMBER(Regressions!T122),ROUND(Regressions!T122, 1), NA())</f>
        <v>#N/A</v>
      </c>
      <c r="S112" s="560" t="e">
        <f>IF(ISNUMBER(Regressions!U122),ROUND(Regressions!U122, 1), NA())</f>
        <v>#N/A</v>
      </c>
    </row>
    <row r="113" spans="1:19" x14ac:dyDescent="0.25">
      <c r="A113" s="552" t="str">
        <f>+Introduction!$C$7</f>
        <v>Italie</v>
      </c>
      <c r="B113" s="553">
        <f>IF(ISBLANK(Regressions!B123), " ", Regressions!B123)</f>
        <v>2016</v>
      </c>
      <c r="C113" s="552" t="str">
        <f>HLOOKUP(Introduction!$G$4,nametranslations,27,FALSE)</f>
        <v>Pré-primaire</v>
      </c>
      <c r="D113" s="555">
        <f>IF(ISBLANK(Regressions!D123), " ", Regressions!D123)</f>
        <v>1625992</v>
      </c>
      <c r="E113" s="556" t="e">
        <f>IF(ISNUMBER(Regressions!E123),ROUND(Regressions!E123, 1), NA())</f>
        <v>#N/A</v>
      </c>
      <c r="F113" s="557" t="e">
        <f>IF(ISNUMBER(Regressions!F123),ROUND(Regressions!F123, 1), NA())</f>
        <v>#N/A</v>
      </c>
      <c r="G113" s="558" t="e">
        <f>IF(ISNUMBER(Regressions!G123),ROUND(Regressions!G123, 1), NA())</f>
        <v>#N/A</v>
      </c>
      <c r="H113" s="559" t="e">
        <f>IF(ISNUMBER(Regressions!H123),ROUND(Regressions!H123, 1), NA())</f>
        <v>#N/A</v>
      </c>
      <c r="I113" s="560" t="e">
        <f>IF(ISNUMBER(Regressions!I123),ROUND(Regressions!I123, 1), NA())</f>
        <v>#N/A</v>
      </c>
      <c r="J113" s="561" t="e">
        <f>IF(ISNUMBER(Regressions!K123),ROUND(Regressions!K123, 1), NA())</f>
        <v>#N/A</v>
      </c>
      <c r="K113" s="557" t="e">
        <f>IF(ISNUMBER(Regressions!L123),ROUND(Regressions!L123, 1), NA())</f>
        <v>#N/A</v>
      </c>
      <c r="L113" s="562" t="e">
        <f>IF(ISNUMBER(Regressions!M123),ROUND(Regressions!M123, 1), NA())</f>
        <v>#N/A</v>
      </c>
      <c r="M113" s="559" t="e">
        <f>IF(ISNUMBER(Regressions!N123),ROUND(Regressions!N123, 1), NA())</f>
        <v>#N/A</v>
      </c>
      <c r="N113" s="560" t="e">
        <f>IF(ISNUMBER(Regressions!O123),ROUND(Regressions!O123, 1), NA())</f>
        <v>#N/A</v>
      </c>
      <c r="O113" s="561" t="e">
        <f>IF(ISNUMBER(Regressions!Q123),ROUND(Regressions!Q123, 1), NA())</f>
        <v>#N/A</v>
      </c>
      <c r="P113" s="557" t="e">
        <f>IF(ISNUMBER(Regressions!R123),ROUND(Regressions!R123, 1), NA())</f>
        <v>#N/A</v>
      </c>
      <c r="Q113" s="563" t="e">
        <f>IF(ISNUMBER(Regressions!S123),ROUND(Regressions!S123, 1), NA())</f>
        <v>#N/A</v>
      </c>
      <c r="R113" s="559" t="e">
        <f>IF(ISNUMBER(Regressions!T123),ROUND(Regressions!T123, 1), NA())</f>
        <v>#N/A</v>
      </c>
      <c r="S113" s="560" t="e">
        <f>IF(ISNUMBER(Regressions!U123),ROUND(Regressions!U123, 1), NA())</f>
        <v>#N/A</v>
      </c>
    </row>
    <row r="114" spans="1:19" x14ac:dyDescent="0.25">
      <c r="A114" s="552" t="str">
        <f>+Introduction!$C$7</f>
        <v>Italie</v>
      </c>
      <c r="B114" s="553">
        <f>IF(ISBLANK(Regressions!B124), " ", Regressions!B124)</f>
        <v>2017</v>
      </c>
      <c r="C114" s="552" t="str">
        <f>HLOOKUP(Introduction!$G$4,nametranslations,27,FALSE)</f>
        <v>Pré-primaire</v>
      </c>
      <c r="D114" s="555">
        <f>IF(ISBLANK(Regressions!D124), " ", Regressions!D124)</f>
        <v>1577568</v>
      </c>
      <c r="E114" s="556" t="e">
        <f>IF(ISNUMBER(Regressions!E124),ROUND(Regressions!E124, 1), NA())</f>
        <v>#N/A</v>
      </c>
      <c r="F114" s="557" t="e">
        <f>IF(ISNUMBER(Regressions!F124),ROUND(Regressions!F124, 1), NA())</f>
        <v>#N/A</v>
      </c>
      <c r="G114" s="558" t="e">
        <f>IF(ISNUMBER(Regressions!G124),ROUND(Regressions!G124, 1), NA())</f>
        <v>#N/A</v>
      </c>
      <c r="H114" s="559" t="e">
        <f>IF(ISNUMBER(Regressions!H124),ROUND(Regressions!H124, 1), NA())</f>
        <v>#N/A</v>
      </c>
      <c r="I114" s="560" t="e">
        <f>IF(ISNUMBER(Regressions!I124),ROUND(Regressions!I124, 1), NA())</f>
        <v>#N/A</v>
      </c>
      <c r="J114" s="561" t="e">
        <f>IF(ISNUMBER(Regressions!K124),ROUND(Regressions!K124, 1), NA())</f>
        <v>#N/A</v>
      </c>
      <c r="K114" s="557" t="e">
        <f>IF(ISNUMBER(Regressions!L124),ROUND(Regressions!L124, 1), NA())</f>
        <v>#N/A</v>
      </c>
      <c r="L114" s="562" t="e">
        <f>IF(ISNUMBER(Regressions!M124),ROUND(Regressions!M124, 1), NA())</f>
        <v>#N/A</v>
      </c>
      <c r="M114" s="559" t="e">
        <f>IF(ISNUMBER(Regressions!N124),ROUND(Regressions!N124, 1), NA())</f>
        <v>#N/A</v>
      </c>
      <c r="N114" s="560" t="e">
        <f>IF(ISNUMBER(Regressions!O124),ROUND(Regressions!O124, 1), NA())</f>
        <v>#N/A</v>
      </c>
      <c r="O114" s="561" t="e">
        <f>IF(ISNUMBER(Regressions!Q124),ROUND(Regressions!Q124, 1), NA())</f>
        <v>#N/A</v>
      </c>
      <c r="P114" s="557" t="e">
        <f>IF(ISNUMBER(Regressions!R124),ROUND(Regressions!R124, 1), NA())</f>
        <v>#N/A</v>
      </c>
      <c r="Q114" s="563" t="e">
        <f>IF(ISNUMBER(Regressions!S124),ROUND(Regressions!S124, 1), NA())</f>
        <v>#N/A</v>
      </c>
      <c r="R114" s="559" t="e">
        <f>IF(ISNUMBER(Regressions!T124),ROUND(Regressions!T124, 1), NA())</f>
        <v>#N/A</v>
      </c>
      <c r="S114" s="560" t="e">
        <f>IF(ISNUMBER(Regressions!U124),ROUND(Regressions!U124, 1), NA())</f>
        <v>#N/A</v>
      </c>
    </row>
    <row r="115" spans="1:19" x14ac:dyDescent="0.25">
      <c r="A115" s="552" t="str">
        <f>+Introduction!$C$7</f>
        <v>Italie</v>
      </c>
      <c r="B115" s="553">
        <f>IF(ISBLANK(Regressions!B125), " ", Regressions!B125)</f>
        <v>2018</v>
      </c>
      <c r="C115" s="552" t="str">
        <f>HLOOKUP(Introduction!$G$4,nametranslations,27,FALSE)</f>
        <v>Pré-primaire</v>
      </c>
      <c r="D115" s="555">
        <f>IF(ISBLANK(Regressions!D125), " ", Regressions!D125)</f>
        <v>1535712</v>
      </c>
      <c r="E115" s="556" t="e">
        <f>IF(ISNUMBER(Regressions!E125),ROUND(Regressions!E125, 1), NA())</f>
        <v>#N/A</v>
      </c>
      <c r="F115" s="557" t="e">
        <f>IF(ISNUMBER(Regressions!F125),ROUND(Regressions!F125, 1), NA())</f>
        <v>#N/A</v>
      </c>
      <c r="G115" s="558" t="e">
        <f>IF(ISNUMBER(Regressions!G125),ROUND(Regressions!G125, 1), NA())</f>
        <v>#N/A</v>
      </c>
      <c r="H115" s="559" t="e">
        <f>IF(ISNUMBER(Regressions!H125),ROUND(Regressions!H125, 1), NA())</f>
        <v>#N/A</v>
      </c>
      <c r="I115" s="560" t="e">
        <f>IF(ISNUMBER(Regressions!I125),ROUND(Regressions!I125, 1), NA())</f>
        <v>#N/A</v>
      </c>
      <c r="J115" s="561" t="e">
        <f>IF(ISNUMBER(Regressions!K125),ROUND(Regressions!K125, 1), NA())</f>
        <v>#N/A</v>
      </c>
      <c r="K115" s="557" t="e">
        <f>IF(ISNUMBER(Regressions!L125),ROUND(Regressions!L125, 1), NA())</f>
        <v>#N/A</v>
      </c>
      <c r="L115" s="562" t="e">
        <f>IF(ISNUMBER(Regressions!M125),ROUND(Regressions!M125, 1), NA())</f>
        <v>#N/A</v>
      </c>
      <c r="M115" s="559" t="e">
        <f>IF(ISNUMBER(Regressions!N125),ROUND(Regressions!N125, 1), NA())</f>
        <v>#N/A</v>
      </c>
      <c r="N115" s="560" t="e">
        <f>IF(ISNUMBER(Regressions!O125),ROUND(Regressions!O125, 1), NA())</f>
        <v>#N/A</v>
      </c>
      <c r="O115" s="561" t="e">
        <f>IF(ISNUMBER(Regressions!Q125),ROUND(Regressions!Q125, 1), NA())</f>
        <v>#N/A</v>
      </c>
      <c r="P115" s="557" t="e">
        <f>IF(ISNUMBER(Regressions!R125),ROUND(Regressions!R125, 1), NA())</f>
        <v>#N/A</v>
      </c>
      <c r="Q115" s="563" t="e">
        <f>IF(ISNUMBER(Regressions!S125),ROUND(Regressions!S125, 1), NA())</f>
        <v>#N/A</v>
      </c>
      <c r="R115" s="559" t="e">
        <f>IF(ISNUMBER(Regressions!T125),ROUND(Regressions!T125, 1), NA())</f>
        <v>#N/A</v>
      </c>
      <c r="S115" s="560" t="e">
        <f>IF(ISNUMBER(Regressions!U125),ROUND(Regressions!U125, 1), NA())</f>
        <v>#N/A</v>
      </c>
    </row>
    <row r="116" spans="1:19" x14ac:dyDescent="0.25">
      <c r="A116" s="552" t="str">
        <f>+Introduction!$C$7</f>
        <v>Italie</v>
      </c>
      <c r="B116" s="553">
        <f>IF(ISBLANK(Regressions!B126), " ", Regressions!B126)</f>
        <v>2019</v>
      </c>
      <c r="C116" s="552" t="str">
        <f>HLOOKUP(Introduction!$G$4,nametranslations,27,FALSE)</f>
        <v>Pré-primaire</v>
      </c>
      <c r="D116" s="555">
        <f>IF(ISBLANK(Regressions!D126), " ", Regressions!D126)</f>
        <v>1488304</v>
      </c>
      <c r="E116" s="556" t="e">
        <f>IF(ISNUMBER(Regressions!E126),ROUND(Regressions!E126, 1), NA())</f>
        <v>#N/A</v>
      </c>
      <c r="F116" s="557" t="e">
        <f>IF(ISNUMBER(Regressions!F126),ROUND(Regressions!F126, 1), NA())</f>
        <v>#N/A</v>
      </c>
      <c r="G116" s="558" t="e">
        <f>IF(ISNUMBER(Regressions!G126),ROUND(Regressions!G126, 1), NA())</f>
        <v>#N/A</v>
      </c>
      <c r="H116" s="559" t="e">
        <f>IF(ISNUMBER(Regressions!H126),ROUND(Regressions!H126, 1), NA())</f>
        <v>#N/A</v>
      </c>
      <c r="I116" s="560" t="e">
        <f>IF(ISNUMBER(Regressions!I126),ROUND(Regressions!I126, 1), NA())</f>
        <v>#N/A</v>
      </c>
      <c r="J116" s="561" t="e">
        <f>IF(ISNUMBER(Regressions!K126),ROUND(Regressions!K126, 1), NA())</f>
        <v>#N/A</v>
      </c>
      <c r="K116" s="557" t="e">
        <f>IF(ISNUMBER(Regressions!L126),ROUND(Regressions!L126, 1), NA())</f>
        <v>#N/A</v>
      </c>
      <c r="L116" s="562" t="e">
        <f>IF(ISNUMBER(Regressions!M126),ROUND(Regressions!M126, 1), NA())</f>
        <v>#N/A</v>
      </c>
      <c r="M116" s="559" t="e">
        <f>IF(ISNUMBER(Regressions!N126),ROUND(Regressions!N126, 1), NA())</f>
        <v>#N/A</v>
      </c>
      <c r="N116" s="560" t="e">
        <f>IF(ISNUMBER(Regressions!O126),ROUND(Regressions!O126, 1), NA())</f>
        <v>#N/A</v>
      </c>
      <c r="O116" s="561" t="e">
        <f>IF(ISNUMBER(Regressions!Q126),ROUND(Regressions!Q126, 1), NA())</f>
        <v>#N/A</v>
      </c>
      <c r="P116" s="557" t="e">
        <f>IF(ISNUMBER(Regressions!R126),ROUND(Regressions!R126, 1), NA())</f>
        <v>#N/A</v>
      </c>
      <c r="Q116" s="563" t="e">
        <f>IF(ISNUMBER(Regressions!S126),ROUND(Regressions!S126, 1), NA())</f>
        <v>#N/A</v>
      </c>
      <c r="R116" s="559" t="e">
        <f>IF(ISNUMBER(Regressions!T126),ROUND(Regressions!T126, 1), NA())</f>
        <v>#N/A</v>
      </c>
      <c r="S116" s="560" t="e">
        <f>IF(ISNUMBER(Regressions!U126),ROUND(Regressions!U126, 1), NA())</f>
        <v>#N/A</v>
      </c>
    </row>
    <row r="117" spans="1:19" x14ac:dyDescent="0.25">
      <c r="A117" s="552" t="str">
        <f>+Introduction!$C$7</f>
        <v>Italie</v>
      </c>
      <c r="B117" s="553">
        <f>IF(ISBLANK(Regressions!B127), " ", Regressions!B127)</f>
        <v>2020</v>
      </c>
      <c r="C117" s="552" t="str">
        <f>HLOOKUP(Introduction!$G$4,nametranslations,27,FALSE)</f>
        <v>Pré-primaire</v>
      </c>
      <c r="D117" s="555">
        <f>IF(ISBLANK(Regressions!D127), " ", Regressions!D127)</f>
        <v>1454609</v>
      </c>
      <c r="E117" s="556" t="e">
        <f>IF(ISNUMBER(Regressions!E127),ROUND(Regressions!E127, 1), NA())</f>
        <v>#N/A</v>
      </c>
      <c r="F117" s="557" t="e">
        <f>IF(ISNUMBER(Regressions!F127),ROUND(Regressions!F127, 1), NA())</f>
        <v>#N/A</v>
      </c>
      <c r="G117" s="558" t="e">
        <f>IF(ISNUMBER(Regressions!G127),ROUND(Regressions!G127, 1), NA())</f>
        <v>#N/A</v>
      </c>
      <c r="H117" s="559" t="e">
        <f>IF(ISNUMBER(Regressions!H127),ROUND(Regressions!H127, 1), NA())</f>
        <v>#N/A</v>
      </c>
      <c r="I117" s="560" t="e">
        <f>IF(ISNUMBER(Regressions!I127),ROUND(Regressions!I127, 1), NA())</f>
        <v>#N/A</v>
      </c>
      <c r="J117" s="561" t="e">
        <f>IF(ISNUMBER(Regressions!K127),ROUND(Regressions!K127, 1), NA())</f>
        <v>#N/A</v>
      </c>
      <c r="K117" s="557" t="e">
        <f>IF(ISNUMBER(Regressions!L127),ROUND(Regressions!L127, 1), NA())</f>
        <v>#N/A</v>
      </c>
      <c r="L117" s="562" t="e">
        <f>IF(ISNUMBER(Regressions!M127),ROUND(Regressions!M127, 1), NA())</f>
        <v>#N/A</v>
      </c>
      <c r="M117" s="559" t="e">
        <f>IF(ISNUMBER(Regressions!N127),ROUND(Regressions!N127, 1), NA())</f>
        <v>#N/A</v>
      </c>
      <c r="N117" s="560" t="e">
        <f>IF(ISNUMBER(Regressions!O127),ROUND(Regressions!O127, 1), NA())</f>
        <v>#N/A</v>
      </c>
      <c r="O117" s="561" t="e">
        <f>IF(ISNUMBER(Regressions!Q127),ROUND(Regressions!Q127, 1), NA())</f>
        <v>#N/A</v>
      </c>
      <c r="P117" s="557" t="e">
        <f>IF(ISNUMBER(Regressions!R127),ROUND(Regressions!R127, 1), NA())</f>
        <v>#N/A</v>
      </c>
      <c r="Q117" s="563" t="e">
        <f>IF(ISNUMBER(Regressions!S127),ROUND(Regressions!S127, 1), NA())</f>
        <v>#N/A</v>
      </c>
      <c r="R117" s="559" t="e">
        <f>IF(ISNUMBER(Regressions!T127),ROUND(Regressions!T127, 1), NA())</f>
        <v>#N/A</v>
      </c>
      <c r="S117" s="560" t="e">
        <f>IF(ISNUMBER(Regressions!U127),ROUND(Regressions!U127, 1), NA())</f>
        <v>#N/A</v>
      </c>
    </row>
    <row r="118" spans="1:19" x14ac:dyDescent="0.25">
      <c r="A118" s="552" t="str">
        <f>+Introduction!$C$7</f>
        <v>Italie</v>
      </c>
      <c r="B118" s="553">
        <f>IF(ISBLANK(Regressions!B128), " ", Regressions!B128)</f>
        <v>2021</v>
      </c>
      <c r="C118" s="552" t="str">
        <f>HLOOKUP(Introduction!$G$4,nametranslations,27,FALSE)</f>
        <v>Pré-primaire</v>
      </c>
      <c r="D118" s="555">
        <f>IF(ISBLANK(Regressions!D128), " ", Regressions!D128)</f>
        <v>1438032</v>
      </c>
      <c r="E118" s="561" t="e">
        <f>IF(ISNUMBER(Regressions!E128),ROUND(Regressions!E128, 1), NA())</f>
        <v>#N/A</v>
      </c>
      <c r="F118" s="564" t="e">
        <f>IF(ISNUMBER(Regressions!F128),ROUND(Regressions!F128, 1), NA())</f>
        <v>#N/A</v>
      </c>
      <c r="G118" s="565" t="e">
        <f>IF(ISNUMBER(Regressions!G128),ROUND(Regressions!G128, 1), NA())</f>
        <v>#N/A</v>
      </c>
      <c r="H118" s="559" t="e">
        <f>IF(ISNUMBER(Regressions!H128),ROUND(Regressions!H128, 1), NA())</f>
        <v>#N/A</v>
      </c>
      <c r="I118" s="560" t="e">
        <f>IF(ISNUMBER(Regressions!I128),ROUND(Regressions!I128, 1), NA())</f>
        <v>#N/A</v>
      </c>
      <c r="J118" s="561" t="e">
        <f>IF(ISNUMBER(Regressions!K128),ROUND(Regressions!K128, 1), NA())</f>
        <v>#N/A</v>
      </c>
      <c r="K118" s="564" t="e">
        <f>IF(ISNUMBER(Regressions!L128),ROUND(Regressions!L128, 1), NA())</f>
        <v>#N/A</v>
      </c>
      <c r="L118" s="566" t="e">
        <f>IF(ISNUMBER(Regressions!M128),ROUND(Regressions!M128, 1), NA())</f>
        <v>#N/A</v>
      </c>
      <c r="M118" s="559" t="e">
        <f>IF(ISNUMBER(Regressions!N128),ROUND(Regressions!N128, 1), NA())</f>
        <v>#N/A</v>
      </c>
      <c r="N118" s="560" t="e">
        <f>IF(ISNUMBER(Regressions!O128),ROUND(Regressions!O128, 1), NA())</f>
        <v>#N/A</v>
      </c>
      <c r="O118" s="561" t="e">
        <f>IF(ISNUMBER(Regressions!Q128),ROUND(Regressions!Q128, 1), NA())</f>
        <v>#N/A</v>
      </c>
      <c r="P118" s="564" t="e">
        <f>IF(ISNUMBER(Regressions!R128),ROUND(Regressions!R128, 1), NA())</f>
        <v>#N/A</v>
      </c>
      <c r="Q118" s="567" t="e">
        <f>IF(ISNUMBER(Regressions!S128),ROUND(Regressions!S128, 1), NA())</f>
        <v>#N/A</v>
      </c>
      <c r="R118" s="559" t="e">
        <f>IF(ISNUMBER(Regressions!T128),ROUND(Regressions!T128, 1), NA())</f>
        <v>#N/A</v>
      </c>
      <c r="S118" s="560" t="e">
        <f>IF(ISNUMBER(Regressions!U128),ROUND(Regressions!U128, 1), NA())</f>
        <v>#N/A</v>
      </c>
    </row>
    <row r="119" spans="1:19" x14ac:dyDescent="0.25">
      <c r="A119" s="552" t="str">
        <f>+Introduction!$C$7</f>
        <v>Italie</v>
      </c>
      <c r="B119" s="553">
        <f>IF(ISBLANK(Regressions!B129), " ", Regressions!B129)</f>
        <v>2022</v>
      </c>
      <c r="C119" s="552" t="str">
        <f>HLOOKUP(Introduction!$G$4,nametranslations,27,FALSE)</f>
        <v>Pré-primaire</v>
      </c>
      <c r="D119" s="555">
        <f>IF(ISBLANK(Regressions!D129), " ", Regressions!D129)</f>
        <v>1388075</v>
      </c>
      <c r="E119" s="556" t="e">
        <f>IF(ISNUMBER(Regressions!E129),ROUND(Regressions!E129, 1), NA())</f>
        <v>#N/A</v>
      </c>
      <c r="F119" s="557" t="e">
        <f>IF(ISNUMBER(Regressions!F129),ROUND(Regressions!F129, 1), NA())</f>
        <v>#N/A</v>
      </c>
      <c r="G119" s="558" t="e">
        <f>IF(ISNUMBER(Regressions!G129),ROUND(Regressions!G129, 1), NA())</f>
        <v>#N/A</v>
      </c>
      <c r="H119" s="559" t="e">
        <f>IF(ISNUMBER(Regressions!H129),ROUND(Regressions!H129, 1), NA())</f>
        <v>#N/A</v>
      </c>
      <c r="I119" s="560" t="e">
        <f>IF(ISNUMBER(Regressions!I129),ROUND(Regressions!I129, 1), NA())</f>
        <v>#N/A</v>
      </c>
      <c r="J119" s="561" t="e">
        <f>IF(ISNUMBER(Regressions!K129),ROUND(Regressions!K129, 1), NA())</f>
        <v>#N/A</v>
      </c>
      <c r="K119" s="557" t="e">
        <f>IF(ISNUMBER(Regressions!L129),ROUND(Regressions!L129, 1), NA())</f>
        <v>#N/A</v>
      </c>
      <c r="L119" s="562" t="e">
        <f>IF(ISNUMBER(Regressions!M129),ROUND(Regressions!M129, 1), NA())</f>
        <v>#N/A</v>
      </c>
      <c r="M119" s="559" t="e">
        <f>IF(ISNUMBER(Regressions!N129),ROUND(Regressions!N129, 1), NA())</f>
        <v>#N/A</v>
      </c>
      <c r="N119" s="560" t="e">
        <f>IF(ISNUMBER(Regressions!O129),ROUND(Regressions!O129, 1), NA())</f>
        <v>#N/A</v>
      </c>
      <c r="O119" s="561" t="e">
        <f>IF(ISNUMBER(Regressions!Q129),ROUND(Regressions!Q129, 1), NA())</f>
        <v>#N/A</v>
      </c>
      <c r="P119" s="557" t="e">
        <f>IF(ISNUMBER(Regressions!R129),ROUND(Regressions!R129, 1), NA())</f>
        <v>#N/A</v>
      </c>
      <c r="Q119" s="563" t="e">
        <f>IF(ISNUMBER(Regressions!S129),ROUND(Regressions!S129, 1), NA())</f>
        <v>#N/A</v>
      </c>
      <c r="R119" s="559" t="e">
        <f>IF(ISNUMBER(Regressions!T129),ROUND(Regressions!T129, 1), NA())</f>
        <v>#N/A</v>
      </c>
      <c r="S119" s="560" t="e">
        <f>IF(ISNUMBER(Regressions!U129),ROUND(Regressions!U129, 1), NA())</f>
        <v>#N/A</v>
      </c>
    </row>
    <row r="120" spans="1:19" x14ac:dyDescent="0.25">
      <c r="A120" s="552" t="str">
        <f>+Introduction!$C$7</f>
        <v>Italie</v>
      </c>
      <c r="B120" s="553">
        <f>IF(ISBLANK(Regressions!B130), " ", Regressions!B130)</f>
        <v>2023</v>
      </c>
      <c r="C120" s="552" t="str">
        <f>HLOOKUP(Introduction!$G$4,nametranslations,27,FALSE)</f>
        <v>Pré-primaire</v>
      </c>
      <c r="D120" s="555">
        <f>IF(ISBLANK(Regressions!D130), " ", Regressions!D130)</f>
        <v>1342965</v>
      </c>
      <c r="E120" s="556" t="e">
        <f>IF(ISNUMBER(Regressions!E130),ROUND(Regressions!E130, 1), NA())</f>
        <v>#N/A</v>
      </c>
      <c r="F120" s="557" t="e">
        <f>IF(ISNUMBER(Regressions!F130),ROUND(Regressions!F130, 1), NA())</f>
        <v>#N/A</v>
      </c>
      <c r="G120" s="558" t="e">
        <f>IF(ISNUMBER(Regressions!G130),ROUND(Regressions!G130, 1), NA())</f>
        <v>#N/A</v>
      </c>
      <c r="H120" s="559" t="e">
        <f>IF(ISNUMBER(Regressions!H130),ROUND(Regressions!H130, 1), NA())</f>
        <v>#N/A</v>
      </c>
      <c r="I120" s="560" t="e">
        <f>IF(ISNUMBER(Regressions!I130),ROUND(Regressions!I130, 1), NA())</f>
        <v>#N/A</v>
      </c>
      <c r="J120" s="561" t="e">
        <f>IF(ISNUMBER(Regressions!K130),ROUND(Regressions!K130, 1), NA())</f>
        <v>#N/A</v>
      </c>
      <c r="K120" s="557" t="e">
        <f>IF(ISNUMBER(Regressions!L130),ROUND(Regressions!L130, 1), NA())</f>
        <v>#N/A</v>
      </c>
      <c r="L120" s="562" t="e">
        <f>IF(ISNUMBER(Regressions!M130),ROUND(Regressions!M130, 1), NA())</f>
        <v>#N/A</v>
      </c>
      <c r="M120" s="559" t="e">
        <f>IF(ISNUMBER(Regressions!N130),ROUND(Regressions!N130, 1), NA())</f>
        <v>#N/A</v>
      </c>
      <c r="N120" s="560" t="e">
        <f>IF(ISNUMBER(Regressions!O130),ROUND(Regressions!O130, 1), NA())</f>
        <v>#N/A</v>
      </c>
      <c r="O120" s="561" t="e">
        <f>IF(ISNUMBER(Regressions!Q130),ROUND(Regressions!Q130, 1), NA())</f>
        <v>#N/A</v>
      </c>
      <c r="P120" s="557" t="e">
        <f>IF(ISNUMBER(Regressions!R130),ROUND(Regressions!R130, 1), NA())</f>
        <v>#N/A</v>
      </c>
      <c r="Q120" s="563" t="e">
        <f>IF(ISNUMBER(Regressions!S130),ROUND(Regressions!S130, 1), NA())</f>
        <v>#N/A</v>
      </c>
      <c r="R120" s="559" t="e">
        <f>IF(ISNUMBER(Regressions!T130),ROUND(Regressions!T130, 1), NA())</f>
        <v>#N/A</v>
      </c>
      <c r="S120" s="560" t="e">
        <f>IF(ISNUMBER(Regressions!U130),ROUND(Regressions!U130, 1), NA())</f>
        <v>#N/A</v>
      </c>
    </row>
    <row r="121" spans="1:19" x14ac:dyDescent="0.25">
      <c r="A121" s="552" t="str">
        <f>+Introduction!$C$7</f>
        <v>Italie</v>
      </c>
      <c r="B121" s="553">
        <f>IF(ISBLANK(Regressions!B131), " ", Regressions!B131)</f>
        <v>2024</v>
      </c>
      <c r="C121" s="552" t="str">
        <f>HLOOKUP(Introduction!$G$4,nametranslations,27,FALSE)</f>
        <v>Pré-primaire</v>
      </c>
      <c r="D121" s="555">
        <f>IF(ISBLANK(Regressions!D131), " ", Regressions!D131)</f>
        <v>1496876</v>
      </c>
      <c r="E121" s="556" t="e">
        <f>IF(ISNUMBER(Regressions!E131),ROUND(Regressions!E131, 1), NA())</f>
        <v>#N/A</v>
      </c>
      <c r="F121" s="557" t="e">
        <f>IF(ISNUMBER(Regressions!F131),ROUND(Regressions!F131, 1), NA())</f>
        <v>#N/A</v>
      </c>
      <c r="G121" s="558" t="e">
        <f>IF(ISNUMBER(Regressions!G131),ROUND(Regressions!G131, 1), NA())</f>
        <v>#N/A</v>
      </c>
      <c r="H121" s="559" t="e">
        <f>IF(ISNUMBER(Regressions!H131),ROUND(Regressions!H131, 1), NA())</f>
        <v>#N/A</v>
      </c>
      <c r="I121" s="560" t="e">
        <f>IF(ISNUMBER(Regressions!I131),ROUND(Regressions!I131, 1), NA())</f>
        <v>#N/A</v>
      </c>
      <c r="J121" s="561" t="e">
        <f>IF(ISNUMBER(Regressions!K131),ROUND(Regressions!K131, 1), NA())</f>
        <v>#N/A</v>
      </c>
      <c r="K121" s="557" t="e">
        <f>IF(ISNUMBER(Regressions!L131),ROUND(Regressions!L131, 1), NA())</f>
        <v>#N/A</v>
      </c>
      <c r="L121" s="562" t="e">
        <f>IF(ISNUMBER(Regressions!M131),ROUND(Regressions!M131, 1), NA())</f>
        <v>#N/A</v>
      </c>
      <c r="M121" s="559" t="e">
        <f>IF(ISNUMBER(Regressions!N131),ROUND(Regressions!N131, 1), NA())</f>
        <v>#N/A</v>
      </c>
      <c r="N121" s="560" t="e">
        <f>IF(ISNUMBER(Regressions!O131),ROUND(Regressions!O131, 1), NA())</f>
        <v>#N/A</v>
      </c>
      <c r="O121" s="561" t="e">
        <f>IF(ISNUMBER(Regressions!Q131),ROUND(Regressions!Q131, 1), NA())</f>
        <v>#N/A</v>
      </c>
      <c r="P121" s="557" t="e">
        <f>IF(ISNUMBER(Regressions!R131),ROUND(Regressions!R131, 1), NA())</f>
        <v>#N/A</v>
      </c>
      <c r="Q121" s="563" t="e">
        <f>IF(ISNUMBER(Regressions!S131),ROUND(Regressions!S131, 1), NA())</f>
        <v>#N/A</v>
      </c>
      <c r="R121" s="559" t="e">
        <f>IF(ISNUMBER(Regressions!T131),ROUND(Regressions!T131, 1), NA())</f>
        <v>#N/A</v>
      </c>
      <c r="S121" s="560" t="e">
        <f>IF(ISNUMBER(Regressions!U131),ROUND(Regressions!U131, 1), NA())</f>
        <v>#N/A</v>
      </c>
    </row>
    <row r="122" spans="1:19" x14ac:dyDescent="0.25">
      <c r="A122" s="568" t="str">
        <f>+Introduction!$C$7</f>
        <v>Italie</v>
      </c>
      <c r="B122" s="569">
        <f>IF(ISBLANK(Regressions!B132), " ", Regressions!B132)</f>
        <v>2025</v>
      </c>
      <c r="C122" s="568" t="str">
        <f>HLOOKUP(Introduction!$G$4,nametranslations,27,FALSE)</f>
        <v>Pré-primaire</v>
      </c>
      <c r="D122" s="570">
        <f>IF(ISBLANK(Regressions!D132), " ", Regressions!D132)</f>
        <v>1489646</v>
      </c>
      <c r="E122" s="571" t="e">
        <f>IF(ISNUMBER(Regressions!E132),ROUND(Regressions!E132, 1), NA())</f>
        <v>#N/A</v>
      </c>
      <c r="F122" s="572" t="e">
        <f>IF(ISNUMBER(Regressions!F132),ROUND(Regressions!F132, 1), NA())</f>
        <v>#N/A</v>
      </c>
      <c r="G122" s="573" t="e">
        <f>IF(ISNUMBER(Regressions!G132),ROUND(Regressions!G132, 1), NA())</f>
        <v>#N/A</v>
      </c>
      <c r="H122" s="574" t="e">
        <f>IF(ISNUMBER(Regressions!H132),ROUND(Regressions!H132, 1), NA())</f>
        <v>#N/A</v>
      </c>
      <c r="I122" s="575" t="e">
        <f>IF(ISNUMBER(Regressions!I132),ROUND(Regressions!I132, 1), NA())</f>
        <v>#N/A</v>
      </c>
      <c r="J122" s="576" t="e">
        <f>IF(ISNUMBER(Regressions!K132),ROUND(Regressions!K132, 1), NA())</f>
        <v>#N/A</v>
      </c>
      <c r="K122" s="572" t="e">
        <f>IF(ISNUMBER(Regressions!L132),ROUND(Regressions!L132, 1), NA())</f>
        <v>#N/A</v>
      </c>
      <c r="L122" s="577" t="e">
        <f>IF(ISNUMBER(Regressions!M132),ROUND(Regressions!M132, 1), NA())</f>
        <v>#N/A</v>
      </c>
      <c r="M122" s="574" t="e">
        <f>IF(ISNUMBER(Regressions!N132),ROUND(Regressions!N132, 1), NA())</f>
        <v>#N/A</v>
      </c>
      <c r="N122" s="575" t="e">
        <f>IF(ISNUMBER(Regressions!O132),ROUND(Regressions!O132, 1), NA())</f>
        <v>#N/A</v>
      </c>
      <c r="O122" s="576" t="e">
        <f>IF(ISNUMBER(Regressions!Q132),ROUND(Regressions!Q132, 1), NA())</f>
        <v>#N/A</v>
      </c>
      <c r="P122" s="572" t="e">
        <f>IF(ISNUMBER(Regressions!R132),ROUND(Regressions!R132, 1), NA())</f>
        <v>#N/A</v>
      </c>
      <c r="Q122" s="578" t="e">
        <f>IF(ISNUMBER(Regressions!S132),ROUND(Regressions!S132, 1), NA())</f>
        <v>#N/A</v>
      </c>
      <c r="R122" s="574" t="e">
        <f>IF(ISNUMBER(Regressions!T132),ROUND(Regressions!T132, 1), NA())</f>
        <v>#N/A</v>
      </c>
      <c r="S122" s="575" t="e">
        <f>IF(ISNUMBER(Regressions!U132),ROUND(Regressions!U132, 1), NA())</f>
        <v>#N/A</v>
      </c>
    </row>
    <row r="123" spans="1:19" hidden="1" x14ac:dyDescent="0.25">
      <c r="A123" s="552" t="str">
        <f>+Introduction!$C$7</f>
        <v>Italie</v>
      </c>
      <c r="B123" s="553">
        <f>IF(ISBLANK(Regressions!B133), " ", Regressions!B133)</f>
        <v>2026</v>
      </c>
      <c r="C123" s="552" t="str">
        <f>HLOOKUP(Introduction!$G$4,nametranslations,27,FALSE)</f>
        <v>Pré-primaire</v>
      </c>
      <c r="D123" s="555" t="str">
        <f>IF(ISBLANK(Regressions!D133), " ", Regressions!D133)</f>
        <v xml:space="preserve"> </v>
      </c>
      <c r="E123" s="556" t="e">
        <f>IF(ISNUMBER(Regressions!E133),ROUND(Regressions!E133, 1), NA())</f>
        <v>#N/A</v>
      </c>
      <c r="F123" s="557" t="e">
        <f>IF(ISNUMBER(Regressions!F133),ROUND(Regressions!F133, 1), NA())</f>
        <v>#N/A</v>
      </c>
      <c r="G123" s="558" t="e">
        <f>IF(ISNUMBER(Regressions!G133),ROUND(Regressions!G133, 1), NA())</f>
        <v>#N/A</v>
      </c>
      <c r="H123" s="559" t="e">
        <f>IF(ISNUMBER(Regressions!H133),ROUND(Regressions!H133, 1), NA())</f>
        <v>#N/A</v>
      </c>
      <c r="I123" s="560" t="e">
        <f>IF(ISNUMBER(Regressions!I133),ROUND(Regressions!I133, 1), NA())</f>
        <v>#N/A</v>
      </c>
      <c r="J123" s="561" t="e">
        <f>IF(ISNUMBER(Regressions!K133),ROUND(Regressions!K133, 1), NA())</f>
        <v>#N/A</v>
      </c>
      <c r="K123" s="557" t="e">
        <f>IF(ISNUMBER(Regressions!L133),ROUND(Regressions!L133, 1), NA())</f>
        <v>#N/A</v>
      </c>
      <c r="L123" s="562" t="e">
        <f>IF(ISNUMBER(Regressions!M133),ROUND(Regressions!M133, 1), NA())</f>
        <v>#N/A</v>
      </c>
      <c r="M123" s="559" t="e">
        <f>IF(ISNUMBER(Regressions!N133),ROUND(Regressions!N133, 1), NA())</f>
        <v>#N/A</v>
      </c>
      <c r="N123" s="560" t="e">
        <f>IF(ISNUMBER(Regressions!O133),ROUND(Regressions!O133, 1), NA())</f>
        <v>#N/A</v>
      </c>
      <c r="O123" s="561" t="e">
        <f>IF(ISNUMBER(Regressions!Q133),ROUND(Regressions!Q133, 1), NA())</f>
        <v>#N/A</v>
      </c>
      <c r="P123" s="557" t="e">
        <f>IF(ISNUMBER(Regressions!R133),ROUND(Regressions!R133, 1), NA())</f>
        <v>#N/A</v>
      </c>
      <c r="Q123" s="563" t="e">
        <f>IF(ISNUMBER(Regressions!S133),ROUND(Regressions!S133, 1), NA())</f>
        <v>#N/A</v>
      </c>
      <c r="R123" s="559" t="e">
        <f>IF(ISNUMBER(Regressions!T133),ROUND(Regressions!T133, 1), NA())</f>
        <v>#N/A</v>
      </c>
      <c r="S123" s="560" t="e">
        <f>IF(ISNUMBER(Regressions!U133),ROUND(Regressions!U133, 1), NA())</f>
        <v>#N/A</v>
      </c>
    </row>
    <row r="124" spans="1:19" hidden="1" x14ac:dyDescent="0.25">
      <c r="A124" s="552" t="str">
        <f>+Introduction!$C$7</f>
        <v>Italie</v>
      </c>
      <c r="B124" s="553">
        <f>IF(ISBLANK(Regressions!B134), " ", Regressions!B134)</f>
        <v>2027</v>
      </c>
      <c r="C124" s="552" t="str">
        <f>HLOOKUP(Introduction!$G$4,nametranslations,27,FALSE)</f>
        <v>Pré-primaire</v>
      </c>
      <c r="D124" s="555" t="str">
        <f>IF(ISBLANK(Regressions!D134), " ", Regressions!D134)</f>
        <v xml:space="preserve"> </v>
      </c>
      <c r="E124" s="556" t="e">
        <f>IF(ISNUMBER(Regressions!E134),ROUND(Regressions!E134, 1), NA())</f>
        <v>#N/A</v>
      </c>
      <c r="F124" s="557" t="e">
        <f>IF(ISNUMBER(Regressions!F134),ROUND(Regressions!F134, 1), NA())</f>
        <v>#N/A</v>
      </c>
      <c r="G124" s="558" t="e">
        <f>IF(ISNUMBER(Regressions!G134),ROUND(Regressions!G134, 1), NA())</f>
        <v>#N/A</v>
      </c>
      <c r="H124" s="559" t="e">
        <f>IF(ISNUMBER(Regressions!H134),ROUND(Regressions!H134, 1), NA())</f>
        <v>#N/A</v>
      </c>
      <c r="I124" s="560" t="e">
        <f>IF(ISNUMBER(Regressions!I134),ROUND(Regressions!I134, 1), NA())</f>
        <v>#N/A</v>
      </c>
      <c r="J124" s="561" t="e">
        <f>IF(ISNUMBER(Regressions!K134),ROUND(Regressions!K134, 1), NA())</f>
        <v>#N/A</v>
      </c>
      <c r="K124" s="557" t="e">
        <f>IF(ISNUMBER(Regressions!L134),ROUND(Regressions!L134, 1), NA())</f>
        <v>#N/A</v>
      </c>
      <c r="L124" s="562" t="e">
        <f>IF(ISNUMBER(Regressions!M134),ROUND(Regressions!M134, 1), NA())</f>
        <v>#N/A</v>
      </c>
      <c r="M124" s="559" t="e">
        <f>IF(ISNUMBER(Regressions!N134),ROUND(Regressions!N134, 1), NA())</f>
        <v>#N/A</v>
      </c>
      <c r="N124" s="560" t="e">
        <f>IF(ISNUMBER(Regressions!O134),ROUND(Regressions!O134, 1), NA())</f>
        <v>#N/A</v>
      </c>
      <c r="O124" s="561" t="e">
        <f>IF(ISNUMBER(Regressions!Q134),ROUND(Regressions!Q134, 1), NA())</f>
        <v>#N/A</v>
      </c>
      <c r="P124" s="557" t="e">
        <f>IF(ISNUMBER(Regressions!R134),ROUND(Regressions!R134, 1), NA())</f>
        <v>#N/A</v>
      </c>
      <c r="Q124" s="563" t="e">
        <f>IF(ISNUMBER(Regressions!S134),ROUND(Regressions!S134, 1), NA())</f>
        <v>#N/A</v>
      </c>
      <c r="R124" s="559" t="e">
        <f>IF(ISNUMBER(Regressions!T134),ROUND(Regressions!T134, 1), NA())</f>
        <v>#N/A</v>
      </c>
      <c r="S124" s="560" t="e">
        <f>IF(ISNUMBER(Regressions!U134),ROUND(Regressions!U134, 1), NA())</f>
        <v>#N/A</v>
      </c>
    </row>
    <row r="125" spans="1:19" hidden="1" x14ac:dyDescent="0.25">
      <c r="A125" s="552" t="str">
        <f>+Introduction!$C$7</f>
        <v>Italie</v>
      </c>
      <c r="B125" s="553">
        <f>IF(ISBLANK(Regressions!B135), " ", Regressions!B135)</f>
        <v>2028</v>
      </c>
      <c r="C125" s="552" t="str">
        <f>HLOOKUP(Introduction!$G$4,nametranslations,27,FALSE)</f>
        <v>Pré-primaire</v>
      </c>
      <c r="D125" s="555" t="str">
        <f>IF(ISBLANK(Regressions!D135), " ", Regressions!D135)</f>
        <v xml:space="preserve"> </v>
      </c>
      <c r="E125" s="556" t="e">
        <f>IF(ISNUMBER(Regressions!E135),ROUND(Regressions!E135, 1), NA())</f>
        <v>#N/A</v>
      </c>
      <c r="F125" s="557" t="e">
        <f>IF(ISNUMBER(Regressions!F135),ROUND(Regressions!F135, 1), NA())</f>
        <v>#N/A</v>
      </c>
      <c r="G125" s="558" t="e">
        <f>IF(ISNUMBER(Regressions!G135),ROUND(Regressions!G135, 1), NA())</f>
        <v>#N/A</v>
      </c>
      <c r="H125" s="559" t="e">
        <f>IF(ISNUMBER(Regressions!H135),ROUND(Regressions!H135, 1), NA())</f>
        <v>#N/A</v>
      </c>
      <c r="I125" s="560" t="e">
        <f>IF(ISNUMBER(Regressions!I135),ROUND(Regressions!I135, 1), NA())</f>
        <v>#N/A</v>
      </c>
      <c r="J125" s="561" t="e">
        <f>IF(ISNUMBER(Regressions!K135),ROUND(Regressions!K135, 1), NA())</f>
        <v>#N/A</v>
      </c>
      <c r="K125" s="557" t="e">
        <f>IF(ISNUMBER(Regressions!L135),ROUND(Regressions!L135, 1), NA())</f>
        <v>#N/A</v>
      </c>
      <c r="L125" s="562" t="e">
        <f>IF(ISNUMBER(Regressions!M135),ROUND(Regressions!M135, 1), NA())</f>
        <v>#N/A</v>
      </c>
      <c r="M125" s="559" t="e">
        <f>IF(ISNUMBER(Regressions!N135),ROUND(Regressions!N135, 1), NA())</f>
        <v>#N/A</v>
      </c>
      <c r="N125" s="560" t="e">
        <f>IF(ISNUMBER(Regressions!O135),ROUND(Regressions!O135, 1), NA())</f>
        <v>#N/A</v>
      </c>
      <c r="O125" s="561" t="e">
        <f>IF(ISNUMBER(Regressions!Q135),ROUND(Regressions!Q135, 1), NA())</f>
        <v>#N/A</v>
      </c>
      <c r="P125" s="557" t="e">
        <f>IF(ISNUMBER(Regressions!R135),ROUND(Regressions!R135, 1), NA())</f>
        <v>#N/A</v>
      </c>
      <c r="Q125" s="563" t="e">
        <f>IF(ISNUMBER(Regressions!S135),ROUND(Regressions!S135, 1), NA())</f>
        <v>#N/A</v>
      </c>
      <c r="R125" s="559" t="e">
        <f>IF(ISNUMBER(Regressions!T135),ROUND(Regressions!T135, 1), NA())</f>
        <v>#N/A</v>
      </c>
      <c r="S125" s="560" t="e">
        <f>IF(ISNUMBER(Regressions!U135),ROUND(Regressions!U135, 1), NA())</f>
        <v>#N/A</v>
      </c>
    </row>
    <row r="126" spans="1:19" hidden="1" x14ac:dyDescent="0.25">
      <c r="A126" s="552" t="str">
        <f>+Introduction!$C$7</f>
        <v>Italie</v>
      </c>
      <c r="B126" s="553">
        <f>IF(ISBLANK(Regressions!B136), " ", Regressions!B136)</f>
        <v>2029</v>
      </c>
      <c r="C126" s="552" t="str">
        <f>HLOOKUP(Introduction!$G$4,nametranslations,27,FALSE)</f>
        <v>Pré-primaire</v>
      </c>
      <c r="D126" s="555" t="str">
        <f>IF(ISBLANK(Regressions!D136), " ", Regressions!D136)</f>
        <v xml:space="preserve"> </v>
      </c>
      <c r="E126" s="556" t="e">
        <f>IF(ISNUMBER(Regressions!E136),ROUND(Regressions!E136, 1), NA())</f>
        <v>#N/A</v>
      </c>
      <c r="F126" s="557" t="e">
        <f>IF(ISNUMBER(Regressions!F136),ROUND(Regressions!F136, 1), NA())</f>
        <v>#N/A</v>
      </c>
      <c r="G126" s="558" t="e">
        <f>IF(ISNUMBER(Regressions!G136),ROUND(Regressions!G136, 1), NA())</f>
        <v>#N/A</v>
      </c>
      <c r="H126" s="559" t="e">
        <f>IF(ISNUMBER(Regressions!H136),ROUND(Regressions!H136, 1), NA())</f>
        <v>#N/A</v>
      </c>
      <c r="I126" s="560" t="e">
        <f>IF(ISNUMBER(Regressions!I136),ROUND(Regressions!I136, 1), NA())</f>
        <v>#N/A</v>
      </c>
      <c r="J126" s="561" t="e">
        <f>IF(ISNUMBER(Regressions!K136),ROUND(Regressions!K136, 1), NA())</f>
        <v>#N/A</v>
      </c>
      <c r="K126" s="557" t="e">
        <f>IF(ISNUMBER(Regressions!L136),ROUND(Regressions!L136, 1), NA())</f>
        <v>#N/A</v>
      </c>
      <c r="L126" s="562" t="e">
        <f>IF(ISNUMBER(Regressions!M136),ROUND(Regressions!M136, 1), NA())</f>
        <v>#N/A</v>
      </c>
      <c r="M126" s="559" t="e">
        <f>IF(ISNUMBER(Regressions!N136),ROUND(Regressions!N136, 1), NA())</f>
        <v>#N/A</v>
      </c>
      <c r="N126" s="560" t="e">
        <f>IF(ISNUMBER(Regressions!O136),ROUND(Regressions!O136, 1), NA())</f>
        <v>#N/A</v>
      </c>
      <c r="O126" s="561" t="e">
        <f>IF(ISNUMBER(Regressions!Q136),ROUND(Regressions!Q136, 1), NA())</f>
        <v>#N/A</v>
      </c>
      <c r="P126" s="557" t="e">
        <f>IF(ISNUMBER(Regressions!R136),ROUND(Regressions!R136, 1), NA())</f>
        <v>#N/A</v>
      </c>
      <c r="Q126" s="563" t="e">
        <f>IF(ISNUMBER(Regressions!S136),ROUND(Regressions!S136, 1), NA())</f>
        <v>#N/A</v>
      </c>
      <c r="R126" s="559" t="e">
        <f>IF(ISNUMBER(Regressions!T136),ROUND(Regressions!T136, 1), NA())</f>
        <v>#N/A</v>
      </c>
      <c r="S126" s="560" t="e">
        <f>IF(ISNUMBER(Regressions!U136),ROUND(Regressions!U136, 1), NA())</f>
        <v>#N/A</v>
      </c>
    </row>
    <row r="127" spans="1:19" hidden="1" x14ac:dyDescent="0.25">
      <c r="A127" s="552" t="str">
        <f>+Introduction!$C$7</f>
        <v>Italie</v>
      </c>
      <c r="B127" s="553">
        <f>IF(ISBLANK(Regressions!B137), " ", Regressions!B137)</f>
        <v>2030</v>
      </c>
      <c r="C127" s="552" t="str">
        <f>HLOOKUP(Introduction!$G$4,nametranslations,27,FALSE)</f>
        <v>Pré-primaire</v>
      </c>
      <c r="D127" s="555" t="str">
        <f>IF(ISBLANK(Regressions!D137), " ", Regressions!D137)</f>
        <v xml:space="preserve"> </v>
      </c>
      <c r="E127" s="556" t="e">
        <f>IF(ISNUMBER(Regressions!E137),ROUND(Regressions!E137, 1), NA())</f>
        <v>#N/A</v>
      </c>
      <c r="F127" s="557" t="e">
        <f>IF(ISNUMBER(Regressions!F137),ROUND(Regressions!F137, 1), NA())</f>
        <v>#N/A</v>
      </c>
      <c r="G127" s="558" t="e">
        <f>IF(ISNUMBER(Regressions!G137),ROUND(Regressions!G137, 1), NA())</f>
        <v>#N/A</v>
      </c>
      <c r="H127" s="559" t="e">
        <f>IF(ISNUMBER(Regressions!H137),ROUND(Regressions!H137, 1), NA())</f>
        <v>#N/A</v>
      </c>
      <c r="I127" s="560" t="e">
        <f>IF(ISNUMBER(Regressions!I137),ROUND(Regressions!I137, 1), NA())</f>
        <v>#N/A</v>
      </c>
      <c r="J127" s="561" t="e">
        <f>IF(ISNUMBER(Regressions!K137),ROUND(Regressions!K137, 1), NA())</f>
        <v>#N/A</v>
      </c>
      <c r="K127" s="557" t="e">
        <f>IF(ISNUMBER(Regressions!L137),ROUND(Regressions!L137, 1), NA())</f>
        <v>#N/A</v>
      </c>
      <c r="L127" s="562" t="e">
        <f>IF(ISNUMBER(Regressions!M137),ROUND(Regressions!M137, 1), NA())</f>
        <v>#N/A</v>
      </c>
      <c r="M127" s="559" t="e">
        <f>IF(ISNUMBER(Regressions!N137),ROUND(Regressions!N137, 1), NA())</f>
        <v>#N/A</v>
      </c>
      <c r="N127" s="560" t="e">
        <f>IF(ISNUMBER(Regressions!O137),ROUND(Regressions!O137, 1), NA())</f>
        <v>#N/A</v>
      </c>
      <c r="O127" s="561" t="e">
        <f>IF(ISNUMBER(Regressions!Q137),ROUND(Regressions!Q137, 1), NA())</f>
        <v>#N/A</v>
      </c>
      <c r="P127" s="557" t="e">
        <f>IF(ISNUMBER(Regressions!R137),ROUND(Regressions!R137, 1), NA())</f>
        <v>#N/A</v>
      </c>
      <c r="Q127" s="563" t="e">
        <f>IF(ISNUMBER(Regressions!S137),ROUND(Regressions!S137, 1), NA())</f>
        <v>#N/A</v>
      </c>
      <c r="R127" s="559" t="e">
        <f>IF(ISNUMBER(Regressions!T137),ROUND(Regressions!T137, 1), NA())</f>
        <v>#N/A</v>
      </c>
      <c r="S127" s="560" t="e">
        <f>IF(ISNUMBER(Regressions!U137),ROUND(Regressions!U137, 1), NA())</f>
        <v>#N/A</v>
      </c>
    </row>
    <row r="128" spans="1:19" x14ac:dyDescent="0.25">
      <c r="A128" s="552" t="str">
        <f>+Introduction!$C$7</f>
        <v>Italie</v>
      </c>
      <c r="B128" s="553">
        <f>IF(ISBLANK(Regressions!B138), " ", Regressions!B138)</f>
        <v>2000</v>
      </c>
      <c r="C128" s="552" t="str">
        <f>HLOOKUP(Introduction!$G$4,nametranslations,28,FALSE)</f>
        <v>Primaire</v>
      </c>
      <c r="D128" s="555">
        <f>IF(ISBLANK(Regressions!D138), " ", Regressions!D138)</f>
        <v>2772876</v>
      </c>
      <c r="E128" s="556">
        <f>IF(ISNUMBER(Regressions!E138),ROUND(Regressions!E138, 1), NA())</f>
        <v>100</v>
      </c>
      <c r="F128" s="557">
        <f>IF(ISNUMBER(Regressions!F138),ROUND(Regressions!F138, 1), NA())</f>
        <v>100</v>
      </c>
      <c r="G128" s="558">
        <f>IF(ISNUMBER(Regressions!G138),ROUND(Regressions!G138, 1), NA())</f>
        <v>100</v>
      </c>
      <c r="H128" s="559">
        <f>IF(ISNUMBER(Regressions!H138),ROUND(Regressions!H138, 1), NA())</f>
        <v>0</v>
      </c>
      <c r="I128" s="560">
        <f>IF(ISNUMBER(Regressions!I138),ROUND(Regressions!I138, 1), NA())</f>
        <v>0</v>
      </c>
      <c r="J128" s="561">
        <f>IF(ISNUMBER(Regressions!K138),ROUND(Regressions!K138, 1), NA())</f>
        <v>100</v>
      </c>
      <c r="K128" s="557">
        <f>IF(ISNUMBER(Regressions!L138),ROUND(Regressions!L138, 1), NA())</f>
        <v>100</v>
      </c>
      <c r="L128" s="562">
        <f>IF(ISNUMBER(Regressions!M138),ROUND(Regressions!M138, 1), NA())</f>
        <v>100</v>
      </c>
      <c r="M128" s="559">
        <f>IF(ISNUMBER(Regressions!N138),ROUND(Regressions!N138, 1), NA())</f>
        <v>0</v>
      </c>
      <c r="N128" s="560">
        <f>IF(ISNUMBER(Regressions!O138),ROUND(Regressions!O138, 1), NA())</f>
        <v>0</v>
      </c>
      <c r="O128" s="561">
        <f>IF(ISNUMBER(Regressions!Q138),ROUND(Regressions!Q138, 1), NA())</f>
        <v>100</v>
      </c>
      <c r="P128" s="557">
        <f>IF(ISNUMBER(Regressions!R138),ROUND(Regressions!R138, 1), NA())</f>
        <v>100</v>
      </c>
      <c r="Q128" s="563">
        <f>IF(ISNUMBER(Regressions!S138),ROUND(Regressions!S138, 1), NA())</f>
        <v>100</v>
      </c>
      <c r="R128" s="559">
        <f>IF(ISNUMBER(Regressions!T138),ROUND(Regressions!T138, 1), NA())</f>
        <v>0</v>
      </c>
      <c r="S128" s="560">
        <f>IF(ISNUMBER(Regressions!U138),ROUND(Regressions!U138, 1), NA())</f>
        <v>0</v>
      </c>
    </row>
    <row r="129" spans="1:19" x14ac:dyDescent="0.25">
      <c r="A129" s="552" t="str">
        <f>+Introduction!$C$7</f>
        <v>Italie</v>
      </c>
      <c r="B129" s="553">
        <f>IF(ISBLANK(Regressions!B139), " ", Regressions!B139)</f>
        <v>2001</v>
      </c>
      <c r="C129" s="552" t="str">
        <f>HLOOKUP(Introduction!$G$4,nametranslations,28,FALSE)</f>
        <v>Primaire</v>
      </c>
      <c r="D129" s="555">
        <f>IF(ISBLANK(Regressions!D139), " ", Regressions!D139)</f>
        <v>2755260</v>
      </c>
      <c r="E129" s="556">
        <f>IF(ISNUMBER(Regressions!E139),ROUND(Regressions!E139, 1), NA())</f>
        <v>100</v>
      </c>
      <c r="F129" s="557">
        <f>IF(ISNUMBER(Regressions!F139),ROUND(Regressions!F139, 1), NA())</f>
        <v>100</v>
      </c>
      <c r="G129" s="558">
        <f>IF(ISNUMBER(Regressions!G139),ROUND(Regressions!G139, 1), NA())</f>
        <v>100</v>
      </c>
      <c r="H129" s="559">
        <f>IF(ISNUMBER(Regressions!H139),ROUND(Regressions!H139, 1), NA())</f>
        <v>0</v>
      </c>
      <c r="I129" s="560">
        <f>IF(ISNUMBER(Regressions!I139),ROUND(Regressions!I139, 1), NA())</f>
        <v>0</v>
      </c>
      <c r="J129" s="561">
        <f>IF(ISNUMBER(Regressions!K139),ROUND(Regressions!K139, 1), NA())</f>
        <v>100</v>
      </c>
      <c r="K129" s="557">
        <f>IF(ISNUMBER(Regressions!L139),ROUND(Regressions!L139, 1), NA())</f>
        <v>100</v>
      </c>
      <c r="L129" s="562">
        <f>IF(ISNUMBER(Regressions!M139),ROUND(Regressions!M139, 1), NA())</f>
        <v>100</v>
      </c>
      <c r="M129" s="559">
        <f>IF(ISNUMBER(Regressions!N139),ROUND(Regressions!N139, 1), NA())</f>
        <v>0</v>
      </c>
      <c r="N129" s="560">
        <f>IF(ISNUMBER(Regressions!O139),ROUND(Regressions!O139, 1), NA())</f>
        <v>0</v>
      </c>
      <c r="O129" s="561">
        <f>IF(ISNUMBER(Regressions!Q139),ROUND(Regressions!Q139, 1), NA())</f>
        <v>100</v>
      </c>
      <c r="P129" s="557">
        <f>IF(ISNUMBER(Regressions!R139),ROUND(Regressions!R139, 1), NA())</f>
        <v>100</v>
      </c>
      <c r="Q129" s="563">
        <f>IF(ISNUMBER(Regressions!S139),ROUND(Regressions!S139, 1), NA())</f>
        <v>100</v>
      </c>
      <c r="R129" s="559">
        <f>IF(ISNUMBER(Regressions!T139),ROUND(Regressions!T139, 1), NA())</f>
        <v>0</v>
      </c>
      <c r="S129" s="560">
        <f>IF(ISNUMBER(Regressions!U139),ROUND(Regressions!U139, 1), NA())</f>
        <v>0</v>
      </c>
    </row>
    <row r="130" spans="1:19" x14ac:dyDescent="0.25">
      <c r="A130" s="552" t="str">
        <f>+Introduction!$C$7</f>
        <v>Italie</v>
      </c>
      <c r="B130" s="553">
        <f>IF(ISBLANK(Regressions!B140), " ", Regressions!B140)</f>
        <v>2002</v>
      </c>
      <c r="C130" s="552" t="str">
        <f>HLOOKUP(Introduction!$G$4,nametranslations,28,FALSE)</f>
        <v>Primaire</v>
      </c>
      <c r="D130" s="555">
        <f>IF(ISBLANK(Regressions!D140), " ", Regressions!D140)</f>
        <v>2715374</v>
      </c>
      <c r="E130" s="556">
        <f>IF(ISNUMBER(Regressions!E140),ROUND(Regressions!E140, 1), NA())</f>
        <v>100</v>
      </c>
      <c r="F130" s="557">
        <f>IF(ISNUMBER(Regressions!F140),ROUND(Regressions!F140, 1), NA())</f>
        <v>100</v>
      </c>
      <c r="G130" s="558">
        <f>IF(ISNUMBER(Regressions!G140),ROUND(Regressions!G140, 1), NA())</f>
        <v>100</v>
      </c>
      <c r="H130" s="559">
        <f>IF(ISNUMBER(Regressions!H140),ROUND(Regressions!H140, 1), NA())</f>
        <v>0</v>
      </c>
      <c r="I130" s="560">
        <f>IF(ISNUMBER(Regressions!I140),ROUND(Regressions!I140, 1), NA())</f>
        <v>0</v>
      </c>
      <c r="J130" s="561">
        <f>IF(ISNUMBER(Regressions!K140),ROUND(Regressions!K140, 1), NA())</f>
        <v>100</v>
      </c>
      <c r="K130" s="557">
        <f>IF(ISNUMBER(Regressions!L140),ROUND(Regressions!L140, 1), NA())</f>
        <v>100</v>
      </c>
      <c r="L130" s="562">
        <f>IF(ISNUMBER(Regressions!M140),ROUND(Regressions!M140, 1), NA())</f>
        <v>100</v>
      </c>
      <c r="M130" s="559">
        <f>IF(ISNUMBER(Regressions!N140),ROUND(Regressions!N140, 1), NA())</f>
        <v>0</v>
      </c>
      <c r="N130" s="560">
        <f>IF(ISNUMBER(Regressions!O140),ROUND(Regressions!O140, 1), NA())</f>
        <v>0</v>
      </c>
      <c r="O130" s="561">
        <f>IF(ISNUMBER(Regressions!Q140),ROUND(Regressions!Q140, 1), NA())</f>
        <v>100</v>
      </c>
      <c r="P130" s="557">
        <f>IF(ISNUMBER(Regressions!R140),ROUND(Regressions!R140, 1), NA())</f>
        <v>100</v>
      </c>
      <c r="Q130" s="563">
        <f>IF(ISNUMBER(Regressions!S140),ROUND(Regressions!S140, 1), NA())</f>
        <v>100</v>
      </c>
      <c r="R130" s="559">
        <f>IF(ISNUMBER(Regressions!T140),ROUND(Regressions!T140, 1), NA())</f>
        <v>0</v>
      </c>
      <c r="S130" s="560">
        <f>IF(ISNUMBER(Regressions!U140),ROUND(Regressions!U140, 1), NA())</f>
        <v>0</v>
      </c>
    </row>
    <row r="131" spans="1:19" x14ac:dyDescent="0.25">
      <c r="A131" s="552" t="str">
        <f>+Introduction!$C$7</f>
        <v>Italie</v>
      </c>
      <c r="B131" s="553">
        <f>IF(ISBLANK(Regressions!B141), " ", Regressions!B141)</f>
        <v>2003</v>
      </c>
      <c r="C131" s="552" t="str">
        <f>HLOOKUP(Introduction!$G$4,nametranslations,28,FALSE)</f>
        <v>Primaire</v>
      </c>
      <c r="D131" s="555">
        <f>IF(ISBLANK(Regressions!D141), " ", Regressions!D141)</f>
        <v>2688429</v>
      </c>
      <c r="E131" s="556">
        <f>IF(ISNUMBER(Regressions!E141),ROUND(Regressions!E141, 1), NA())</f>
        <v>100</v>
      </c>
      <c r="F131" s="557">
        <f>IF(ISNUMBER(Regressions!F141),ROUND(Regressions!F141, 1), NA())</f>
        <v>100</v>
      </c>
      <c r="G131" s="558">
        <f>IF(ISNUMBER(Regressions!G141),ROUND(Regressions!G141, 1), NA())</f>
        <v>100</v>
      </c>
      <c r="H131" s="559">
        <f>IF(ISNUMBER(Regressions!H141),ROUND(Regressions!H141, 1), NA())</f>
        <v>0</v>
      </c>
      <c r="I131" s="560">
        <f>IF(ISNUMBER(Regressions!I141),ROUND(Regressions!I141, 1), NA())</f>
        <v>0</v>
      </c>
      <c r="J131" s="561">
        <f>IF(ISNUMBER(Regressions!K141),ROUND(Regressions!K141, 1), NA())</f>
        <v>100</v>
      </c>
      <c r="K131" s="557">
        <f>IF(ISNUMBER(Regressions!L141),ROUND(Regressions!L141, 1), NA())</f>
        <v>100</v>
      </c>
      <c r="L131" s="562">
        <f>IF(ISNUMBER(Regressions!M141),ROUND(Regressions!M141, 1), NA())</f>
        <v>100</v>
      </c>
      <c r="M131" s="559">
        <f>IF(ISNUMBER(Regressions!N141),ROUND(Regressions!N141, 1), NA())</f>
        <v>0</v>
      </c>
      <c r="N131" s="560">
        <f>IF(ISNUMBER(Regressions!O141),ROUND(Regressions!O141, 1), NA())</f>
        <v>0</v>
      </c>
      <c r="O131" s="561">
        <f>IF(ISNUMBER(Regressions!Q141),ROUND(Regressions!Q141, 1), NA())</f>
        <v>100</v>
      </c>
      <c r="P131" s="557">
        <f>IF(ISNUMBER(Regressions!R141),ROUND(Regressions!R141, 1), NA())</f>
        <v>100</v>
      </c>
      <c r="Q131" s="563">
        <f>IF(ISNUMBER(Regressions!S141),ROUND(Regressions!S141, 1), NA())</f>
        <v>100</v>
      </c>
      <c r="R131" s="559">
        <f>IF(ISNUMBER(Regressions!T141),ROUND(Regressions!T141, 1), NA())</f>
        <v>0</v>
      </c>
      <c r="S131" s="560">
        <f>IF(ISNUMBER(Regressions!U141),ROUND(Regressions!U141, 1), NA())</f>
        <v>0</v>
      </c>
    </row>
    <row r="132" spans="1:19" x14ac:dyDescent="0.25">
      <c r="A132" s="552" t="str">
        <f>+Introduction!$C$7</f>
        <v>Italie</v>
      </c>
      <c r="B132" s="553">
        <f>IF(ISBLANK(Regressions!B142), " ", Regressions!B142)</f>
        <v>2004</v>
      </c>
      <c r="C132" s="552" t="str">
        <f>HLOOKUP(Introduction!$G$4,nametranslations,28,FALSE)</f>
        <v>Primaire</v>
      </c>
      <c r="D132" s="555">
        <f>IF(ISBLANK(Regressions!D142), " ", Regressions!D142)</f>
        <v>2662296</v>
      </c>
      <c r="E132" s="556">
        <f>IF(ISNUMBER(Regressions!E142),ROUND(Regressions!E142, 1), NA())</f>
        <v>100</v>
      </c>
      <c r="F132" s="557">
        <f>IF(ISNUMBER(Regressions!F142),ROUND(Regressions!F142, 1), NA())</f>
        <v>100</v>
      </c>
      <c r="G132" s="558">
        <f>IF(ISNUMBER(Regressions!G142),ROUND(Regressions!G142, 1), NA())</f>
        <v>100</v>
      </c>
      <c r="H132" s="559">
        <f>IF(ISNUMBER(Regressions!H142),ROUND(Regressions!H142, 1), NA())</f>
        <v>0</v>
      </c>
      <c r="I132" s="560">
        <f>IF(ISNUMBER(Regressions!I142),ROUND(Regressions!I142, 1), NA())</f>
        <v>0</v>
      </c>
      <c r="J132" s="561">
        <f>IF(ISNUMBER(Regressions!K142),ROUND(Regressions!K142, 1), NA())</f>
        <v>100</v>
      </c>
      <c r="K132" s="557">
        <f>IF(ISNUMBER(Regressions!L142),ROUND(Regressions!L142, 1), NA())</f>
        <v>100</v>
      </c>
      <c r="L132" s="562">
        <f>IF(ISNUMBER(Regressions!M142),ROUND(Regressions!M142, 1), NA())</f>
        <v>100</v>
      </c>
      <c r="M132" s="559">
        <f>IF(ISNUMBER(Regressions!N142),ROUND(Regressions!N142, 1), NA())</f>
        <v>0</v>
      </c>
      <c r="N132" s="560">
        <f>IF(ISNUMBER(Regressions!O142),ROUND(Regressions!O142, 1), NA())</f>
        <v>0</v>
      </c>
      <c r="O132" s="561">
        <f>IF(ISNUMBER(Regressions!Q142),ROUND(Regressions!Q142, 1), NA())</f>
        <v>100</v>
      </c>
      <c r="P132" s="557">
        <f>IF(ISNUMBER(Regressions!R142),ROUND(Regressions!R142, 1), NA())</f>
        <v>100</v>
      </c>
      <c r="Q132" s="563">
        <f>IF(ISNUMBER(Regressions!S142),ROUND(Regressions!S142, 1), NA())</f>
        <v>100</v>
      </c>
      <c r="R132" s="559">
        <f>IF(ISNUMBER(Regressions!T142),ROUND(Regressions!T142, 1), NA())</f>
        <v>0</v>
      </c>
      <c r="S132" s="560">
        <f>IF(ISNUMBER(Regressions!U142),ROUND(Regressions!U142, 1), NA())</f>
        <v>0</v>
      </c>
    </row>
    <row r="133" spans="1:19" x14ac:dyDescent="0.25">
      <c r="A133" s="552" t="str">
        <f>+Introduction!$C$7</f>
        <v>Italie</v>
      </c>
      <c r="B133" s="553">
        <f>IF(ISBLANK(Regressions!B143), " ", Regressions!B143)</f>
        <v>2005</v>
      </c>
      <c r="C133" s="552" t="str">
        <f>HLOOKUP(Introduction!$G$4,nametranslations,28,FALSE)</f>
        <v>Primaire</v>
      </c>
      <c r="D133" s="555">
        <f>IF(ISBLANK(Regressions!D143), " ", Regressions!D143)</f>
        <v>2665296</v>
      </c>
      <c r="E133" s="556">
        <f>IF(ISNUMBER(Regressions!E143),ROUND(Regressions!E143, 1), NA())</f>
        <v>100</v>
      </c>
      <c r="F133" s="557">
        <f>IF(ISNUMBER(Regressions!F143),ROUND(Regressions!F143, 1), NA())</f>
        <v>100</v>
      </c>
      <c r="G133" s="558">
        <f>IF(ISNUMBER(Regressions!G143),ROUND(Regressions!G143, 1), NA())</f>
        <v>100</v>
      </c>
      <c r="H133" s="559">
        <f>IF(ISNUMBER(Regressions!H143),ROUND(Regressions!H143, 1), NA())</f>
        <v>0</v>
      </c>
      <c r="I133" s="560">
        <f>IF(ISNUMBER(Regressions!I143),ROUND(Regressions!I143, 1), NA())</f>
        <v>0</v>
      </c>
      <c r="J133" s="561">
        <f>IF(ISNUMBER(Regressions!K143),ROUND(Regressions!K143, 1), NA())</f>
        <v>100</v>
      </c>
      <c r="K133" s="557">
        <f>IF(ISNUMBER(Regressions!L143),ROUND(Regressions!L143, 1), NA())</f>
        <v>100</v>
      </c>
      <c r="L133" s="562">
        <f>IF(ISNUMBER(Regressions!M143),ROUND(Regressions!M143, 1), NA())</f>
        <v>100</v>
      </c>
      <c r="M133" s="559">
        <f>IF(ISNUMBER(Regressions!N143),ROUND(Regressions!N143, 1), NA())</f>
        <v>0</v>
      </c>
      <c r="N133" s="560">
        <f>IF(ISNUMBER(Regressions!O143),ROUND(Regressions!O143, 1), NA())</f>
        <v>0</v>
      </c>
      <c r="O133" s="561">
        <f>IF(ISNUMBER(Regressions!Q143),ROUND(Regressions!Q143, 1), NA())</f>
        <v>100</v>
      </c>
      <c r="P133" s="557">
        <f>IF(ISNUMBER(Regressions!R143),ROUND(Regressions!R143, 1), NA())</f>
        <v>100</v>
      </c>
      <c r="Q133" s="563">
        <f>IF(ISNUMBER(Regressions!S143),ROUND(Regressions!S143, 1), NA())</f>
        <v>100</v>
      </c>
      <c r="R133" s="559">
        <f>IF(ISNUMBER(Regressions!T143),ROUND(Regressions!T143, 1), NA())</f>
        <v>0</v>
      </c>
      <c r="S133" s="560">
        <f>IF(ISNUMBER(Regressions!U143),ROUND(Regressions!U143, 1), NA())</f>
        <v>0</v>
      </c>
    </row>
    <row r="134" spans="1:19" x14ac:dyDescent="0.25">
      <c r="A134" s="552" t="str">
        <f>+Introduction!$C$7</f>
        <v>Italie</v>
      </c>
      <c r="B134" s="553">
        <f>IF(ISBLANK(Regressions!B144), " ", Regressions!B144)</f>
        <v>2006</v>
      </c>
      <c r="C134" s="552" t="str">
        <f>HLOOKUP(Introduction!$G$4,nametranslations,28,FALSE)</f>
        <v>Primaire</v>
      </c>
      <c r="D134" s="555">
        <f>IF(ISBLANK(Regressions!D144), " ", Regressions!D144)</f>
        <v>2688672</v>
      </c>
      <c r="E134" s="556">
        <f>IF(ISNUMBER(Regressions!E144),ROUND(Regressions!E144, 1), NA())</f>
        <v>100</v>
      </c>
      <c r="F134" s="557">
        <f>IF(ISNUMBER(Regressions!F144),ROUND(Regressions!F144, 1), NA())</f>
        <v>100</v>
      </c>
      <c r="G134" s="558">
        <f>IF(ISNUMBER(Regressions!G144),ROUND(Regressions!G144, 1), NA())</f>
        <v>100</v>
      </c>
      <c r="H134" s="559">
        <f>IF(ISNUMBER(Regressions!H144),ROUND(Regressions!H144, 1), NA())</f>
        <v>0</v>
      </c>
      <c r="I134" s="560">
        <f>IF(ISNUMBER(Regressions!I144),ROUND(Regressions!I144, 1), NA())</f>
        <v>0</v>
      </c>
      <c r="J134" s="561">
        <f>IF(ISNUMBER(Regressions!K144),ROUND(Regressions!K144, 1), NA())</f>
        <v>100</v>
      </c>
      <c r="K134" s="557">
        <f>IF(ISNUMBER(Regressions!L144),ROUND(Regressions!L144, 1), NA())</f>
        <v>100</v>
      </c>
      <c r="L134" s="562">
        <f>IF(ISNUMBER(Regressions!M144),ROUND(Regressions!M144, 1), NA())</f>
        <v>100</v>
      </c>
      <c r="M134" s="559">
        <f>IF(ISNUMBER(Regressions!N144),ROUND(Regressions!N144, 1), NA())</f>
        <v>0</v>
      </c>
      <c r="N134" s="560">
        <f>IF(ISNUMBER(Regressions!O144),ROUND(Regressions!O144, 1), NA())</f>
        <v>0</v>
      </c>
      <c r="O134" s="561">
        <f>IF(ISNUMBER(Regressions!Q144),ROUND(Regressions!Q144, 1), NA())</f>
        <v>100</v>
      </c>
      <c r="P134" s="557">
        <f>IF(ISNUMBER(Regressions!R144),ROUND(Regressions!R144, 1), NA())</f>
        <v>100</v>
      </c>
      <c r="Q134" s="563">
        <f>IF(ISNUMBER(Regressions!S144),ROUND(Regressions!S144, 1), NA())</f>
        <v>100</v>
      </c>
      <c r="R134" s="559">
        <f>IF(ISNUMBER(Regressions!T144),ROUND(Regressions!T144, 1), NA())</f>
        <v>0</v>
      </c>
      <c r="S134" s="560">
        <f>IF(ISNUMBER(Regressions!U144),ROUND(Regressions!U144, 1), NA())</f>
        <v>0</v>
      </c>
    </row>
    <row r="135" spans="1:19" x14ac:dyDescent="0.25">
      <c r="A135" s="552" t="str">
        <f>+Introduction!$C$7</f>
        <v>Italie</v>
      </c>
      <c r="B135" s="553">
        <f>IF(ISBLANK(Regressions!B145), " ", Regressions!B145)</f>
        <v>2007</v>
      </c>
      <c r="C135" s="552" t="str">
        <f>HLOOKUP(Introduction!$G$4,nametranslations,28,FALSE)</f>
        <v>Primaire</v>
      </c>
      <c r="D135" s="555">
        <f>IF(ISBLANK(Regressions!D145), " ", Regressions!D145)</f>
        <v>2718101</v>
      </c>
      <c r="E135" s="556">
        <f>IF(ISNUMBER(Regressions!E145),ROUND(Regressions!E145, 1), NA())</f>
        <v>100</v>
      </c>
      <c r="F135" s="557">
        <f>IF(ISNUMBER(Regressions!F145),ROUND(Regressions!F145, 1), NA())</f>
        <v>100</v>
      </c>
      <c r="G135" s="558">
        <f>IF(ISNUMBER(Regressions!G145),ROUND(Regressions!G145, 1), NA())</f>
        <v>100</v>
      </c>
      <c r="H135" s="559">
        <f>IF(ISNUMBER(Regressions!H145),ROUND(Regressions!H145, 1), NA())</f>
        <v>0</v>
      </c>
      <c r="I135" s="560">
        <f>IF(ISNUMBER(Regressions!I145),ROUND(Regressions!I145, 1), NA())</f>
        <v>0</v>
      </c>
      <c r="J135" s="561">
        <f>IF(ISNUMBER(Regressions!K145),ROUND(Regressions!K145, 1), NA())</f>
        <v>100</v>
      </c>
      <c r="K135" s="557">
        <f>IF(ISNUMBER(Regressions!L145),ROUND(Regressions!L145, 1), NA())</f>
        <v>100</v>
      </c>
      <c r="L135" s="562">
        <f>IF(ISNUMBER(Regressions!M145),ROUND(Regressions!M145, 1), NA())</f>
        <v>100</v>
      </c>
      <c r="M135" s="559">
        <f>IF(ISNUMBER(Regressions!N145),ROUND(Regressions!N145, 1), NA())</f>
        <v>0</v>
      </c>
      <c r="N135" s="560">
        <f>IF(ISNUMBER(Regressions!O145),ROUND(Regressions!O145, 1), NA())</f>
        <v>0</v>
      </c>
      <c r="O135" s="561">
        <f>IF(ISNUMBER(Regressions!Q145),ROUND(Regressions!Q145, 1), NA())</f>
        <v>100</v>
      </c>
      <c r="P135" s="557">
        <f>IF(ISNUMBER(Regressions!R145),ROUND(Regressions!R145, 1), NA())</f>
        <v>100</v>
      </c>
      <c r="Q135" s="563">
        <f>IF(ISNUMBER(Regressions!S145),ROUND(Regressions!S145, 1), NA())</f>
        <v>100</v>
      </c>
      <c r="R135" s="559">
        <f>IF(ISNUMBER(Regressions!T145),ROUND(Regressions!T145, 1), NA())</f>
        <v>0</v>
      </c>
      <c r="S135" s="560">
        <f>IF(ISNUMBER(Regressions!U145),ROUND(Regressions!U145, 1), NA())</f>
        <v>0</v>
      </c>
    </row>
    <row r="136" spans="1:19" x14ac:dyDescent="0.25">
      <c r="A136" s="552" t="str">
        <f>+Introduction!$C$7</f>
        <v>Italie</v>
      </c>
      <c r="B136" s="553">
        <f>IF(ISBLANK(Regressions!B146), " ", Regressions!B146)</f>
        <v>2008</v>
      </c>
      <c r="C136" s="552" t="str">
        <f>HLOOKUP(Introduction!$G$4,nametranslations,28,FALSE)</f>
        <v>Primaire</v>
      </c>
      <c r="D136" s="555">
        <f>IF(ISBLANK(Regressions!D146), " ", Regressions!D146)</f>
        <v>2749150</v>
      </c>
      <c r="E136" s="556">
        <f>IF(ISNUMBER(Regressions!E146),ROUND(Regressions!E146, 1), NA())</f>
        <v>100</v>
      </c>
      <c r="F136" s="557">
        <f>IF(ISNUMBER(Regressions!F146),ROUND(Regressions!F146, 1), NA())</f>
        <v>100</v>
      </c>
      <c r="G136" s="558">
        <f>IF(ISNUMBER(Regressions!G146),ROUND(Regressions!G146, 1), NA())</f>
        <v>100</v>
      </c>
      <c r="H136" s="559">
        <f>IF(ISNUMBER(Regressions!H146),ROUND(Regressions!H146, 1), NA())</f>
        <v>0</v>
      </c>
      <c r="I136" s="560">
        <f>IF(ISNUMBER(Regressions!I146),ROUND(Regressions!I146, 1), NA())</f>
        <v>0</v>
      </c>
      <c r="J136" s="561">
        <f>IF(ISNUMBER(Regressions!K146),ROUND(Regressions!K146, 1), NA())</f>
        <v>100</v>
      </c>
      <c r="K136" s="557">
        <f>IF(ISNUMBER(Regressions!L146),ROUND(Regressions!L146, 1), NA())</f>
        <v>100</v>
      </c>
      <c r="L136" s="562">
        <f>IF(ISNUMBER(Regressions!M146),ROUND(Regressions!M146, 1), NA())</f>
        <v>100</v>
      </c>
      <c r="M136" s="559">
        <f>IF(ISNUMBER(Regressions!N146),ROUND(Regressions!N146, 1), NA())</f>
        <v>0</v>
      </c>
      <c r="N136" s="560">
        <f>IF(ISNUMBER(Regressions!O146),ROUND(Regressions!O146, 1), NA())</f>
        <v>0</v>
      </c>
      <c r="O136" s="561">
        <f>IF(ISNUMBER(Regressions!Q146),ROUND(Regressions!Q146, 1), NA())</f>
        <v>100</v>
      </c>
      <c r="P136" s="557">
        <f>IF(ISNUMBER(Regressions!R146),ROUND(Regressions!R146, 1), NA())</f>
        <v>100</v>
      </c>
      <c r="Q136" s="563">
        <f>IF(ISNUMBER(Regressions!S146),ROUND(Regressions!S146, 1), NA())</f>
        <v>100</v>
      </c>
      <c r="R136" s="559">
        <f>IF(ISNUMBER(Regressions!T146),ROUND(Regressions!T146, 1), NA())</f>
        <v>0</v>
      </c>
      <c r="S136" s="560">
        <f>IF(ISNUMBER(Regressions!U146),ROUND(Regressions!U146, 1), NA())</f>
        <v>0</v>
      </c>
    </row>
    <row r="137" spans="1:19" x14ac:dyDescent="0.25">
      <c r="A137" s="552" t="str">
        <f>+Introduction!$C$7</f>
        <v>Italie</v>
      </c>
      <c r="B137" s="553">
        <f>IF(ISBLANK(Regressions!B147), " ", Regressions!B147)</f>
        <v>2009</v>
      </c>
      <c r="C137" s="552" t="str">
        <f>HLOOKUP(Introduction!$G$4,nametranslations,28,FALSE)</f>
        <v>Primaire</v>
      </c>
      <c r="D137" s="555">
        <f>IF(ISBLANK(Regressions!D147), " ", Regressions!D147)</f>
        <v>2777996</v>
      </c>
      <c r="E137" s="556">
        <f>IF(ISNUMBER(Regressions!E147),ROUND(Regressions!E147, 1), NA())</f>
        <v>100</v>
      </c>
      <c r="F137" s="557">
        <f>IF(ISNUMBER(Regressions!F147),ROUND(Regressions!F147, 1), NA())</f>
        <v>100</v>
      </c>
      <c r="G137" s="558">
        <f>IF(ISNUMBER(Regressions!G147),ROUND(Regressions!G147, 1), NA())</f>
        <v>100</v>
      </c>
      <c r="H137" s="559">
        <f>IF(ISNUMBER(Regressions!H147),ROUND(Regressions!H147, 1), NA())</f>
        <v>0</v>
      </c>
      <c r="I137" s="560">
        <f>IF(ISNUMBER(Regressions!I147),ROUND(Regressions!I147, 1), NA())</f>
        <v>0</v>
      </c>
      <c r="J137" s="561">
        <f>IF(ISNUMBER(Regressions!K147),ROUND(Regressions!K147, 1), NA())</f>
        <v>100</v>
      </c>
      <c r="K137" s="557">
        <f>IF(ISNUMBER(Regressions!L147),ROUND(Regressions!L147, 1), NA())</f>
        <v>100</v>
      </c>
      <c r="L137" s="562">
        <f>IF(ISNUMBER(Regressions!M147),ROUND(Regressions!M147, 1), NA())</f>
        <v>100</v>
      </c>
      <c r="M137" s="559">
        <f>IF(ISNUMBER(Regressions!N147),ROUND(Regressions!N147, 1), NA())</f>
        <v>0</v>
      </c>
      <c r="N137" s="560">
        <f>IF(ISNUMBER(Regressions!O147),ROUND(Regressions!O147, 1), NA())</f>
        <v>0</v>
      </c>
      <c r="O137" s="561">
        <f>IF(ISNUMBER(Regressions!Q147),ROUND(Regressions!Q147, 1), NA())</f>
        <v>100</v>
      </c>
      <c r="P137" s="557">
        <f>IF(ISNUMBER(Regressions!R147),ROUND(Regressions!R147, 1), NA())</f>
        <v>100</v>
      </c>
      <c r="Q137" s="563">
        <f>IF(ISNUMBER(Regressions!S147),ROUND(Regressions!S147, 1), NA())</f>
        <v>100</v>
      </c>
      <c r="R137" s="559">
        <f>IF(ISNUMBER(Regressions!T147),ROUND(Regressions!T147, 1), NA())</f>
        <v>0</v>
      </c>
      <c r="S137" s="560">
        <f>IF(ISNUMBER(Regressions!U147),ROUND(Regressions!U147, 1), NA())</f>
        <v>0</v>
      </c>
    </row>
    <row r="138" spans="1:19" x14ac:dyDescent="0.25">
      <c r="A138" s="552" t="str">
        <f>+Introduction!$C$7</f>
        <v>Italie</v>
      </c>
      <c r="B138" s="553">
        <f>IF(ISBLANK(Regressions!B148), " ", Regressions!B148)</f>
        <v>2010</v>
      </c>
      <c r="C138" s="552" t="str">
        <f>HLOOKUP(Introduction!$G$4,nametranslations,28,FALSE)</f>
        <v>Primaire</v>
      </c>
      <c r="D138" s="555">
        <f>IF(ISBLANK(Regressions!D148), " ", Regressions!D148)</f>
        <v>2799628</v>
      </c>
      <c r="E138" s="556">
        <f>IF(ISNUMBER(Regressions!E148),ROUND(Regressions!E148, 1), NA())</f>
        <v>100</v>
      </c>
      <c r="F138" s="557">
        <f>IF(ISNUMBER(Regressions!F148),ROUND(Regressions!F148, 1), NA())</f>
        <v>100</v>
      </c>
      <c r="G138" s="558">
        <f>IF(ISNUMBER(Regressions!G148),ROUND(Regressions!G148, 1), NA())</f>
        <v>100</v>
      </c>
      <c r="H138" s="559">
        <f>IF(ISNUMBER(Regressions!H148),ROUND(Regressions!H148, 1), NA())</f>
        <v>0</v>
      </c>
      <c r="I138" s="560">
        <f>IF(ISNUMBER(Regressions!I148),ROUND(Regressions!I148, 1), NA())</f>
        <v>0</v>
      </c>
      <c r="J138" s="561">
        <f>IF(ISNUMBER(Regressions!K148),ROUND(Regressions!K148, 1), NA())</f>
        <v>100</v>
      </c>
      <c r="K138" s="557">
        <f>IF(ISNUMBER(Regressions!L148),ROUND(Regressions!L148, 1), NA())</f>
        <v>100</v>
      </c>
      <c r="L138" s="562">
        <f>IF(ISNUMBER(Regressions!M148),ROUND(Regressions!M148, 1), NA())</f>
        <v>100</v>
      </c>
      <c r="M138" s="559">
        <f>IF(ISNUMBER(Regressions!N148),ROUND(Regressions!N148, 1), NA())</f>
        <v>0</v>
      </c>
      <c r="N138" s="560">
        <f>IF(ISNUMBER(Regressions!O148),ROUND(Regressions!O148, 1), NA())</f>
        <v>0</v>
      </c>
      <c r="O138" s="561">
        <f>IF(ISNUMBER(Regressions!Q148),ROUND(Regressions!Q148, 1), NA())</f>
        <v>100</v>
      </c>
      <c r="P138" s="557">
        <f>IF(ISNUMBER(Regressions!R148),ROUND(Regressions!R148, 1), NA())</f>
        <v>100</v>
      </c>
      <c r="Q138" s="563">
        <f>IF(ISNUMBER(Regressions!S148),ROUND(Regressions!S148, 1), NA())</f>
        <v>100</v>
      </c>
      <c r="R138" s="559">
        <f>IF(ISNUMBER(Regressions!T148),ROUND(Regressions!T148, 1), NA())</f>
        <v>0</v>
      </c>
      <c r="S138" s="560">
        <f>IF(ISNUMBER(Regressions!U148),ROUND(Regressions!U148, 1), NA())</f>
        <v>0</v>
      </c>
    </row>
    <row r="139" spans="1:19" x14ac:dyDescent="0.25">
      <c r="A139" s="552" t="str">
        <f>+Introduction!$C$7</f>
        <v>Italie</v>
      </c>
      <c r="B139" s="553">
        <f>IF(ISBLANK(Regressions!B149), " ", Regressions!B149)</f>
        <v>2011</v>
      </c>
      <c r="C139" s="552" t="str">
        <f>HLOOKUP(Introduction!$G$4,nametranslations,28,FALSE)</f>
        <v>Primaire</v>
      </c>
      <c r="D139" s="555">
        <f>IF(ISBLANK(Regressions!D149), " ", Regressions!D149)</f>
        <v>2819027</v>
      </c>
      <c r="E139" s="556">
        <f>IF(ISNUMBER(Regressions!E149),ROUND(Regressions!E149, 1), NA())</f>
        <v>100</v>
      </c>
      <c r="F139" s="557">
        <f>IF(ISNUMBER(Regressions!F149),ROUND(Regressions!F149, 1), NA())</f>
        <v>100</v>
      </c>
      <c r="G139" s="558">
        <f>IF(ISNUMBER(Regressions!G149),ROUND(Regressions!G149, 1), NA())</f>
        <v>100</v>
      </c>
      <c r="H139" s="559">
        <f>IF(ISNUMBER(Regressions!H149),ROUND(Regressions!H149, 1), NA())</f>
        <v>0</v>
      </c>
      <c r="I139" s="560">
        <f>IF(ISNUMBER(Regressions!I149),ROUND(Regressions!I149, 1), NA())</f>
        <v>0</v>
      </c>
      <c r="J139" s="561">
        <f>IF(ISNUMBER(Regressions!K149),ROUND(Regressions!K149, 1), NA())</f>
        <v>100</v>
      </c>
      <c r="K139" s="557">
        <f>IF(ISNUMBER(Regressions!L149),ROUND(Regressions!L149, 1), NA())</f>
        <v>100</v>
      </c>
      <c r="L139" s="562">
        <f>IF(ISNUMBER(Regressions!M149),ROUND(Regressions!M149, 1), NA())</f>
        <v>100</v>
      </c>
      <c r="M139" s="559">
        <f>IF(ISNUMBER(Regressions!N149),ROUND(Regressions!N149, 1), NA())</f>
        <v>0</v>
      </c>
      <c r="N139" s="560">
        <f>IF(ISNUMBER(Regressions!O149),ROUND(Regressions!O149, 1), NA())</f>
        <v>0</v>
      </c>
      <c r="O139" s="561">
        <f>IF(ISNUMBER(Regressions!Q149),ROUND(Regressions!Q149, 1), NA())</f>
        <v>100</v>
      </c>
      <c r="P139" s="557">
        <f>IF(ISNUMBER(Regressions!R149),ROUND(Regressions!R149, 1), NA())</f>
        <v>100</v>
      </c>
      <c r="Q139" s="563">
        <f>IF(ISNUMBER(Regressions!S149),ROUND(Regressions!S149, 1), NA())</f>
        <v>100</v>
      </c>
      <c r="R139" s="559">
        <f>IF(ISNUMBER(Regressions!T149),ROUND(Regressions!T149, 1), NA())</f>
        <v>0</v>
      </c>
      <c r="S139" s="560">
        <f>IF(ISNUMBER(Regressions!U149),ROUND(Regressions!U149, 1), NA())</f>
        <v>0</v>
      </c>
    </row>
    <row r="140" spans="1:19" x14ac:dyDescent="0.25">
      <c r="A140" s="552" t="str">
        <f>+Introduction!$C$7</f>
        <v>Italie</v>
      </c>
      <c r="B140" s="553">
        <f>IF(ISBLANK(Regressions!B150), " ", Regressions!B150)</f>
        <v>2012</v>
      </c>
      <c r="C140" s="552" t="str">
        <f>HLOOKUP(Introduction!$G$4,nametranslations,28,FALSE)</f>
        <v>Primaire</v>
      </c>
      <c r="D140" s="555">
        <f>IF(ISBLANK(Regressions!D150), " ", Regressions!D150)</f>
        <v>2817917</v>
      </c>
      <c r="E140" s="556">
        <f>IF(ISNUMBER(Regressions!E150),ROUND(Regressions!E150, 1), NA())</f>
        <v>100</v>
      </c>
      <c r="F140" s="557">
        <f>IF(ISNUMBER(Regressions!F150),ROUND(Regressions!F150, 1), NA())</f>
        <v>100</v>
      </c>
      <c r="G140" s="558">
        <f>IF(ISNUMBER(Regressions!G150),ROUND(Regressions!G150, 1), NA())</f>
        <v>100</v>
      </c>
      <c r="H140" s="559">
        <f>IF(ISNUMBER(Regressions!H150),ROUND(Regressions!H150, 1), NA())</f>
        <v>0</v>
      </c>
      <c r="I140" s="560">
        <f>IF(ISNUMBER(Regressions!I150),ROUND(Regressions!I150, 1), NA())</f>
        <v>0</v>
      </c>
      <c r="J140" s="561">
        <f>IF(ISNUMBER(Regressions!K150),ROUND(Regressions!K150, 1), NA())</f>
        <v>100</v>
      </c>
      <c r="K140" s="557">
        <f>IF(ISNUMBER(Regressions!L150),ROUND(Regressions!L150, 1), NA())</f>
        <v>100</v>
      </c>
      <c r="L140" s="562">
        <f>IF(ISNUMBER(Regressions!M150),ROUND(Regressions!M150, 1), NA())</f>
        <v>100</v>
      </c>
      <c r="M140" s="559">
        <f>IF(ISNUMBER(Regressions!N150),ROUND(Regressions!N150, 1), NA())</f>
        <v>0</v>
      </c>
      <c r="N140" s="560">
        <f>IF(ISNUMBER(Regressions!O150),ROUND(Regressions!O150, 1), NA())</f>
        <v>0</v>
      </c>
      <c r="O140" s="561">
        <f>IF(ISNUMBER(Regressions!Q150),ROUND(Regressions!Q150, 1), NA())</f>
        <v>100</v>
      </c>
      <c r="P140" s="557">
        <f>IF(ISNUMBER(Regressions!R150),ROUND(Regressions!R150, 1), NA())</f>
        <v>100</v>
      </c>
      <c r="Q140" s="563">
        <f>IF(ISNUMBER(Regressions!S150),ROUND(Regressions!S150, 1), NA())</f>
        <v>100</v>
      </c>
      <c r="R140" s="559">
        <f>IF(ISNUMBER(Regressions!T150),ROUND(Regressions!T150, 1), NA())</f>
        <v>0</v>
      </c>
      <c r="S140" s="560">
        <f>IF(ISNUMBER(Regressions!U150),ROUND(Regressions!U150, 1), NA())</f>
        <v>0</v>
      </c>
    </row>
    <row r="141" spans="1:19" x14ac:dyDescent="0.25">
      <c r="A141" s="552" t="str">
        <f>+Introduction!$C$7</f>
        <v>Italie</v>
      </c>
      <c r="B141" s="553">
        <f>IF(ISBLANK(Regressions!B151), " ", Regressions!B151)</f>
        <v>2013</v>
      </c>
      <c r="C141" s="552" t="str">
        <f>HLOOKUP(Introduction!$G$4,nametranslations,28,FALSE)</f>
        <v>Primaire</v>
      </c>
      <c r="D141" s="555">
        <f>IF(ISBLANK(Regressions!D151), " ", Regressions!D151)</f>
        <v>2829496</v>
      </c>
      <c r="E141" s="556">
        <f>IF(ISNUMBER(Regressions!E151),ROUND(Regressions!E151, 1), NA())</f>
        <v>100</v>
      </c>
      <c r="F141" s="557">
        <f>IF(ISNUMBER(Regressions!F151),ROUND(Regressions!F151, 1), NA())</f>
        <v>100</v>
      </c>
      <c r="G141" s="558">
        <f>IF(ISNUMBER(Regressions!G151),ROUND(Regressions!G151, 1), NA())</f>
        <v>100</v>
      </c>
      <c r="H141" s="559">
        <f>IF(ISNUMBER(Regressions!H151),ROUND(Regressions!H151, 1), NA())</f>
        <v>0</v>
      </c>
      <c r="I141" s="560">
        <f>IF(ISNUMBER(Regressions!I151),ROUND(Regressions!I151, 1), NA())</f>
        <v>0</v>
      </c>
      <c r="J141" s="561">
        <f>IF(ISNUMBER(Regressions!K151),ROUND(Regressions!K151, 1), NA())</f>
        <v>100</v>
      </c>
      <c r="K141" s="557">
        <f>IF(ISNUMBER(Regressions!L151),ROUND(Regressions!L151, 1), NA())</f>
        <v>100</v>
      </c>
      <c r="L141" s="562">
        <f>IF(ISNUMBER(Regressions!M151),ROUND(Regressions!M151, 1), NA())</f>
        <v>100</v>
      </c>
      <c r="M141" s="559">
        <f>IF(ISNUMBER(Regressions!N151),ROUND(Regressions!N151, 1), NA())</f>
        <v>0</v>
      </c>
      <c r="N141" s="560">
        <f>IF(ISNUMBER(Regressions!O151),ROUND(Regressions!O151, 1), NA())</f>
        <v>0</v>
      </c>
      <c r="O141" s="561">
        <f>IF(ISNUMBER(Regressions!Q151),ROUND(Regressions!Q151, 1), NA())</f>
        <v>100</v>
      </c>
      <c r="P141" s="557">
        <f>IF(ISNUMBER(Regressions!R151),ROUND(Regressions!R151, 1), NA())</f>
        <v>100</v>
      </c>
      <c r="Q141" s="563">
        <f>IF(ISNUMBER(Regressions!S151),ROUND(Regressions!S151, 1), NA())</f>
        <v>100</v>
      </c>
      <c r="R141" s="559">
        <f>IF(ISNUMBER(Regressions!T151),ROUND(Regressions!T151, 1), NA())</f>
        <v>0</v>
      </c>
      <c r="S141" s="560">
        <f>IF(ISNUMBER(Regressions!U151),ROUND(Regressions!U151, 1), NA())</f>
        <v>0</v>
      </c>
    </row>
    <row r="142" spans="1:19" x14ac:dyDescent="0.25">
      <c r="A142" s="552" t="str">
        <f>+Introduction!$C$7</f>
        <v>Italie</v>
      </c>
      <c r="B142" s="553">
        <f>IF(ISBLANK(Regressions!B152), " ", Regressions!B152)</f>
        <v>2014</v>
      </c>
      <c r="C142" s="552" t="str">
        <f>HLOOKUP(Introduction!$G$4,nametranslations,28,FALSE)</f>
        <v>Primaire</v>
      </c>
      <c r="D142" s="555">
        <f>IF(ISBLANK(Regressions!D152), " ", Regressions!D152)</f>
        <v>2841292</v>
      </c>
      <c r="E142" s="556">
        <f>IF(ISNUMBER(Regressions!E152),ROUND(Regressions!E152, 1), NA())</f>
        <v>100</v>
      </c>
      <c r="F142" s="557">
        <f>IF(ISNUMBER(Regressions!F152),ROUND(Regressions!F152, 1), NA())</f>
        <v>100</v>
      </c>
      <c r="G142" s="558">
        <f>IF(ISNUMBER(Regressions!G152),ROUND(Regressions!G152, 1), NA())</f>
        <v>100</v>
      </c>
      <c r="H142" s="559">
        <f>IF(ISNUMBER(Regressions!H152),ROUND(Regressions!H152, 1), NA())</f>
        <v>0</v>
      </c>
      <c r="I142" s="560">
        <f>IF(ISNUMBER(Regressions!I152),ROUND(Regressions!I152, 1), NA())</f>
        <v>0</v>
      </c>
      <c r="J142" s="561">
        <f>IF(ISNUMBER(Regressions!K152),ROUND(Regressions!K152, 1), NA())</f>
        <v>100</v>
      </c>
      <c r="K142" s="557">
        <f>IF(ISNUMBER(Regressions!L152),ROUND(Regressions!L152, 1), NA())</f>
        <v>100</v>
      </c>
      <c r="L142" s="562">
        <f>IF(ISNUMBER(Regressions!M152),ROUND(Regressions!M152, 1), NA())</f>
        <v>100</v>
      </c>
      <c r="M142" s="559">
        <f>IF(ISNUMBER(Regressions!N152),ROUND(Regressions!N152, 1), NA())</f>
        <v>0</v>
      </c>
      <c r="N142" s="560">
        <f>IF(ISNUMBER(Regressions!O152),ROUND(Regressions!O152, 1), NA())</f>
        <v>0</v>
      </c>
      <c r="O142" s="561">
        <f>IF(ISNUMBER(Regressions!Q152),ROUND(Regressions!Q152, 1), NA())</f>
        <v>100</v>
      </c>
      <c r="P142" s="557">
        <f>IF(ISNUMBER(Regressions!R152),ROUND(Regressions!R152, 1), NA())</f>
        <v>100</v>
      </c>
      <c r="Q142" s="563">
        <f>IF(ISNUMBER(Regressions!S152),ROUND(Regressions!S152, 1), NA())</f>
        <v>100</v>
      </c>
      <c r="R142" s="559">
        <f>IF(ISNUMBER(Regressions!T152),ROUND(Regressions!T152, 1), NA())</f>
        <v>0</v>
      </c>
      <c r="S142" s="560">
        <f>IF(ISNUMBER(Regressions!U152),ROUND(Regressions!U152, 1), NA())</f>
        <v>0</v>
      </c>
    </row>
    <row r="143" spans="1:19" x14ac:dyDescent="0.25">
      <c r="A143" s="552" t="str">
        <f>+Introduction!$C$7</f>
        <v>Italie</v>
      </c>
      <c r="B143" s="553">
        <f>IF(ISBLANK(Regressions!B153), " ", Regressions!B153)</f>
        <v>2015</v>
      </c>
      <c r="C143" s="552" t="str">
        <f>HLOOKUP(Introduction!$G$4,nametranslations,28,FALSE)</f>
        <v>Primaire</v>
      </c>
      <c r="D143" s="555">
        <f>IF(ISBLANK(Regressions!D153), " ", Regressions!D153)</f>
        <v>2845664</v>
      </c>
      <c r="E143" s="556">
        <f>IF(ISNUMBER(Regressions!E153),ROUND(Regressions!E153, 1), NA())</f>
        <v>100</v>
      </c>
      <c r="F143" s="557">
        <f>IF(ISNUMBER(Regressions!F153),ROUND(Regressions!F153, 1), NA())</f>
        <v>100</v>
      </c>
      <c r="G143" s="558">
        <f>IF(ISNUMBER(Regressions!G153),ROUND(Regressions!G153, 1), NA())</f>
        <v>100</v>
      </c>
      <c r="H143" s="559">
        <f>IF(ISNUMBER(Regressions!H153),ROUND(Regressions!H153, 1), NA())</f>
        <v>0</v>
      </c>
      <c r="I143" s="560">
        <f>IF(ISNUMBER(Regressions!I153),ROUND(Regressions!I153, 1), NA())</f>
        <v>0</v>
      </c>
      <c r="J143" s="561">
        <f>IF(ISNUMBER(Regressions!K153),ROUND(Regressions!K153, 1), NA())</f>
        <v>100</v>
      </c>
      <c r="K143" s="557">
        <f>IF(ISNUMBER(Regressions!L153),ROUND(Regressions!L153, 1), NA())</f>
        <v>100</v>
      </c>
      <c r="L143" s="562">
        <f>IF(ISNUMBER(Regressions!M153),ROUND(Regressions!M153, 1), NA())</f>
        <v>100</v>
      </c>
      <c r="M143" s="559">
        <f>IF(ISNUMBER(Regressions!N153),ROUND(Regressions!N153, 1), NA())</f>
        <v>0</v>
      </c>
      <c r="N143" s="560">
        <f>IF(ISNUMBER(Regressions!O153),ROUND(Regressions!O153, 1), NA())</f>
        <v>0</v>
      </c>
      <c r="O143" s="561">
        <f>IF(ISNUMBER(Regressions!Q153),ROUND(Regressions!Q153, 1), NA())</f>
        <v>100</v>
      </c>
      <c r="P143" s="557">
        <f>IF(ISNUMBER(Regressions!R153),ROUND(Regressions!R153, 1), NA())</f>
        <v>100</v>
      </c>
      <c r="Q143" s="563">
        <f>IF(ISNUMBER(Regressions!S153),ROUND(Regressions!S153, 1), NA())</f>
        <v>100</v>
      </c>
      <c r="R143" s="559">
        <f>IF(ISNUMBER(Regressions!T153),ROUND(Regressions!T153, 1), NA())</f>
        <v>0</v>
      </c>
      <c r="S143" s="560">
        <f>IF(ISNUMBER(Regressions!U153),ROUND(Regressions!U153, 1), NA())</f>
        <v>0</v>
      </c>
    </row>
    <row r="144" spans="1:19" x14ac:dyDescent="0.25">
      <c r="A144" s="552" t="str">
        <f>+Introduction!$C$7</f>
        <v>Italie</v>
      </c>
      <c r="B144" s="553">
        <f>IF(ISBLANK(Regressions!B154), " ", Regressions!B154)</f>
        <v>2016</v>
      </c>
      <c r="C144" s="552" t="str">
        <f>HLOOKUP(Introduction!$G$4,nametranslations,28,FALSE)</f>
        <v>Primaire</v>
      </c>
      <c r="D144" s="555">
        <f>IF(ISBLANK(Regressions!D154), " ", Regressions!D154)</f>
        <v>2837133</v>
      </c>
      <c r="E144" s="556">
        <f>IF(ISNUMBER(Regressions!E154),ROUND(Regressions!E154, 1), NA())</f>
        <v>100</v>
      </c>
      <c r="F144" s="557">
        <f>IF(ISNUMBER(Regressions!F154),ROUND(Regressions!F154, 1), NA())</f>
        <v>100</v>
      </c>
      <c r="G144" s="558">
        <f>IF(ISNUMBER(Regressions!G154),ROUND(Regressions!G154, 1), NA())</f>
        <v>100</v>
      </c>
      <c r="H144" s="559">
        <f>IF(ISNUMBER(Regressions!H154),ROUND(Regressions!H154, 1), NA())</f>
        <v>0</v>
      </c>
      <c r="I144" s="560">
        <f>IF(ISNUMBER(Regressions!I154),ROUND(Regressions!I154, 1), NA())</f>
        <v>0</v>
      </c>
      <c r="J144" s="561">
        <f>IF(ISNUMBER(Regressions!K154),ROUND(Regressions!K154, 1), NA())</f>
        <v>100</v>
      </c>
      <c r="K144" s="557">
        <f>IF(ISNUMBER(Regressions!L154),ROUND(Regressions!L154, 1), NA())</f>
        <v>100</v>
      </c>
      <c r="L144" s="562">
        <f>IF(ISNUMBER(Regressions!M154),ROUND(Regressions!M154, 1), NA())</f>
        <v>100</v>
      </c>
      <c r="M144" s="559">
        <f>IF(ISNUMBER(Regressions!N154),ROUND(Regressions!N154, 1), NA())</f>
        <v>0</v>
      </c>
      <c r="N144" s="560">
        <f>IF(ISNUMBER(Regressions!O154),ROUND(Regressions!O154, 1), NA())</f>
        <v>0</v>
      </c>
      <c r="O144" s="561">
        <f>IF(ISNUMBER(Regressions!Q154),ROUND(Regressions!Q154, 1), NA())</f>
        <v>100</v>
      </c>
      <c r="P144" s="557">
        <f>IF(ISNUMBER(Regressions!R154),ROUND(Regressions!R154, 1), NA())</f>
        <v>100</v>
      </c>
      <c r="Q144" s="563">
        <f>IF(ISNUMBER(Regressions!S154),ROUND(Regressions!S154, 1), NA())</f>
        <v>100</v>
      </c>
      <c r="R144" s="559">
        <f>IF(ISNUMBER(Regressions!T154),ROUND(Regressions!T154, 1), NA())</f>
        <v>0</v>
      </c>
      <c r="S144" s="560">
        <f>IF(ISNUMBER(Regressions!U154),ROUND(Regressions!U154, 1), NA())</f>
        <v>0</v>
      </c>
    </row>
    <row r="145" spans="1:19" x14ac:dyDescent="0.25">
      <c r="A145" s="552" t="str">
        <f>+Introduction!$C$7</f>
        <v>Italie</v>
      </c>
      <c r="B145" s="553">
        <f>IF(ISBLANK(Regressions!B155), " ", Regressions!B155)</f>
        <v>2017</v>
      </c>
      <c r="C145" s="552" t="str">
        <f>HLOOKUP(Introduction!$G$4,nametranslations,28,FALSE)</f>
        <v>Primaire</v>
      </c>
      <c r="D145" s="555">
        <f>IF(ISBLANK(Regressions!D155), " ", Regressions!D155)</f>
        <v>2823241</v>
      </c>
      <c r="E145" s="556">
        <f>IF(ISNUMBER(Regressions!E155),ROUND(Regressions!E155, 1), NA())</f>
        <v>100</v>
      </c>
      <c r="F145" s="557">
        <f>IF(ISNUMBER(Regressions!F155),ROUND(Regressions!F155, 1), NA())</f>
        <v>100</v>
      </c>
      <c r="G145" s="558">
        <f>IF(ISNUMBER(Regressions!G155),ROUND(Regressions!G155, 1), NA())</f>
        <v>100</v>
      </c>
      <c r="H145" s="559">
        <f>IF(ISNUMBER(Regressions!H155),ROUND(Regressions!H155, 1), NA())</f>
        <v>0</v>
      </c>
      <c r="I145" s="560">
        <f>IF(ISNUMBER(Regressions!I155),ROUND(Regressions!I155, 1), NA())</f>
        <v>0</v>
      </c>
      <c r="J145" s="561">
        <f>IF(ISNUMBER(Regressions!K155),ROUND(Regressions!K155, 1), NA())</f>
        <v>100</v>
      </c>
      <c r="K145" s="557">
        <f>IF(ISNUMBER(Regressions!L155),ROUND(Regressions!L155, 1), NA())</f>
        <v>100</v>
      </c>
      <c r="L145" s="562">
        <f>IF(ISNUMBER(Regressions!M155),ROUND(Regressions!M155, 1), NA())</f>
        <v>100</v>
      </c>
      <c r="M145" s="559">
        <f>IF(ISNUMBER(Regressions!N155),ROUND(Regressions!N155, 1), NA())</f>
        <v>0</v>
      </c>
      <c r="N145" s="560">
        <f>IF(ISNUMBER(Regressions!O155),ROUND(Regressions!O155, 1), NA())</f>
        <v>0</v>
      </c>
      <c r="O145" s="561">
        <f>IF(ISNUMBER(Regressions!Q155),ROUND(Regressions!Q155, 1), NA())</f>
        <v>100</v>
      </c>
      <c r="P145" s="557">
        <f>IF(ISNUMBER(Regressions!R155),ROUND(Regressions!R155, 1), NA())</f>
        <v>100</v>
      </c>
      <c r="Q145" s="563">
        <f>IF(ISNUMBER(Regressions!S155),ROUND(Regressions!S155, 1), NA())</f>
        <v>100</v>
      </c>
      <c r="R145" s="559">
        <f>IF(ISNUMBER(Regressions!T155),ROUND(Regressions!T155, 1), NA())</f>
        <v>0</v>
      </c>
      <c r="S145" s="560">
        <f>IF(ISNUMBER(Regressions!U155),ROUND(Regressions!U155, 1), NA())</f>
        <v>0</v>
      </c>
    </row>
    <row r="146" spans="1:19" x14ac:dyDescent="0.25">
      <c r="A146" s="552" t="str">
        <f>+Introduction!$C$7</f>
        <v>Italie</v>
      </c>
      <c r="B146" s="553">
        <f>IF(ISBLANK(Regressions!B156), " ", Regressions!B156)</f>
        <v>2018</v>
      </c>
      <c r="C146" s="552" t="str">
        <f>HLOOKUP(Introduction!$G$4,nametranslations,28,FALSE)</f>
        <v>Primaire</v>
      </c>
      <c r="D146" s="555">
        <f>IF(ISBLANK(Regressions!D156), " ", Regressions!D156)</f>
        <v>2789993</v>
      </c>
      <c r="E146" s="556">
        <f>IF(ISNUMBER(Regressions!E156),ROUND(Regressions!E156, 1), NA())</f>
        <v>100</v>
      </c>
      <c r="F146" s="557">
        <f>IF(ISNUMBER(Regressions!F156),ROUND(Regressions!F156, 1), NA())</f>
        <v>100</v>
      </c>
      <c r="G146" s="558">
        <f>IF(ISNUMBER(Regressions!G156),ROUND(Regressions!G156, 1), NA())</f>
        <v>100</v>
      </c>
      <c r="H146" s="559">
        <f>IF(ISNUMBER(Regressions!H156),ROUND(Regressions!H156, 1), NA())</f>
        <v>0</v>
      </c>
      <c r="I146" s="560">
        <f>IF(ISNUMBER(Regressions!I156),ROUND(Regressions!I156, 1), NA())</f>
        <v>0</v>
      </c>
      <c r="J146" s="561">
        <f>IF(ISNUMBER(Regressions!K156),ROUND(Regressions!K156, 1), NA())</f>
        <v>100</v>
      </c>
      <c r="K146" s="557">
        <f>IF(ISNUMBER(Regressions!L156),ROUND(Regressions!L156, 1), NA())</f>
        <v>100</v>
      </c>
      <c r="L146" s="562">
        <f>IF(ISNUMBER(Regressions!M156),ROUND(Regressions!M156, 1), NA())</f>
        <v>100</v>
      </c>
      <c r="M146" s="559">
        <f>IF(ISNUMBER(Regressions!N156),ROUND(Regressions!N156, 1), NA())</f>
        <v>0</v>
      </c>
      <c r="N146" s="560">
        <f>IF(ISNUMBER(Regressions!O156),ROUND(Regressions!O156, 1), NA())</f>
        <v>0</v>
      </c>
      <c r="O146" s="561">
        <f>IF(ISNUMBER(Regressions!Q156),ROUND(Regressions!Q156, 1), NA())</f>
        <v>100</v>
      </c>
      <c r="P146" s="557">
        <f>IF(ISNUMBER(Regressions!R156),ROUND(Regressions!R156, 1), NA())</f>
        <v>100</v>
      </c>
      <c r="Q146" s="563">
        <f>IF(ISNUMBER(Regressions!S156),ROUND(Regressions!S156, 1), NA())</f>
        <v>100</v>
      </c>
      <c r="R146" s="559">
        <f>IF(ISNUMBER(Regressions!T156),ROUND(Regressions!T156, 1), NA())</f>
        <v>0</v>
      </c>
      <c r="S146" s="560">
        <f>IF(ISNUMBER(Regressions!U156),ROUND(Regressions!U156, 1), NA())</f>
        <v>0</v>
      </c>
    </row>
    <row r="147" spans="1:19" x14ac:dyDescent="0.25">
      <c r="A147" s="552" t="str">
        <f>+Introduction!$C$7</f>
        <v>Italie</v>
      </c>
      <c r="B147" s="553">
        <f>IF(ISBLANK(Regressions!B157), " ", Regressions!B157)</f>
        <v>2019</v>
      </c>
      <c r="C147" s="552" t="str">
        <f>HLOOKUP(Introduction!$G$4,nametranslations,28,FALSE)</f>
        <v>Primaire</v>
      </c>
      <c r="D147" s="555">
        <f>IF(ISBLANK(Regressions!D157), " ", Regressions!D157)</f>
        <v>2753426</v>
      </c>
      <c r="E147" s="556">
        <f>IF(ISNUMBER(Regressions!E157),ROUND(Regressions!E157, 1), NA())</f>
        <v>100</v>
      </c>
      <c r="F147" s="557">
        <f>IF(ISNUMBER(Regressions!F157),ROUND(Regressions!F157, 1), NA())</f>
        <v>100</v>
      </c>
      <c r="G147" s="558">
        <f>IF(ISNUMBER(Regressions!G157),ROUND(Regressions!G157, 1), NA())</f>
        <v>100</v>
      </c>
      <c r="H147" s="559">
        <f>IF(ISNUMBER(Regressions!H157),ROUND(Regressions!H157, 1), NA())</f>
        <v>0</v>
      </c>
      <c r="I147" s="560">
        <f>IF(ISNUMBER(Regressions!I157),ROUND(Regressions!I157, 1), NA())</f>
        <v>0</v>
      </c>
      <c r="J147" s="561">
        <f>IF(ISNUMBER(Regressions!K157),ROUND(Regressions!K157, 1), NA())</f>
        <v>100</v>
      </c>
      <c r="K147" s="557">
        <f>IF(ISNUMBER(Regressions!L157),ROUND(Regressions!L157, 1), NA())</f>
        <v>100</v>
      </c>
      <c r="L147" s="562">
        <f>IF(ISNUMBER(Regressions!M157),ROUND(Regressions!M157, 1), NA())</f>
        <v>100</v>
      </c>
      <c r="M147" s="559">
        <f>IF(ISNUMBER(Regressions!N157),ROUND(Regressions!N157, 1), NA())</f>
        <v>0</v>
      </c>
      <c r="N147" s="560">
        <f>IF(ISNUMBER(Regressions!O157),ROUND(Regressions!O157, 1), NA())</f>
        <v>0</v>
      </c>
      <c r="O147" s="561">
        <f>IF(ISNUMBER(Regressions!Q157),ROUND(Regressions!Q157, 1), NA())</f>
        <v>100</v>
      </c>
      <c r="P147" s="557">
        <f>IF(ISNUMBER(Regressions!R157),ROUND(Regressions!R157, 1), NA())</f>
        <v>100</v>
      </c>
      <c r="Q147" s="563">
        <f>IF(ISNUMBER(Regressions!S157),ROUND(Regressions!S157, 1), NA())</f>
        <v>100</v>
      </c>
      <c r="R147" s="559">
        <f>IF(ISNUMBER(Regressions!T157),ROUND(Regressions!T157, 1), NA())</f>
        <v>0</v>
      </c>
      <c r="S147" s="560">
        <f>IF(ISNUMBER(Regressions!U157),ROUND(Regressions!U157, 1), NA())</f>
        <v>0</v>
      </c>
    </row>
    <row r="148" spans="1:19" x14ac:dyDescent="0.25">
      <c r="A148" s="552" t="str">
        <f>+Introduction!$C$7</f>
        <v>Italie</v>
      </c>
      <c r="B148" s="553">
        <f>IF(ISBLANK(Regressions!B158), " ", Regressions!B158)</f>
        <v>2020</v>
      </c>
      <c r="C148" s="552" t="str">
        <f>HLOOKUP(Introduction!$G$4,nametranslations,28,FALSE)</f>
        <v>Primaire</v>
      </c>
      <c r="D148" s="555">
        <f>IF(ISBLANK(Regressions!D158), " ", Regressions!D158)</f>
        <v>2691576</v>
      </c>
      <c r="E148" s="556">
        <f>IF(ISNUMBER(Regressions!E158),ROUND(Regressions!E158, 1), NA())</f>
        <v>100</v>
      </c>
      <c r="F148" s="557">
        <f>IF(ISNUMBER(Regressions!F158),ROUND(Regressions!F158, 1), NA())</f>
        <v>100</v>
      </c>
      <c r="G148" s="558">
        <f>IF(ISNUMBER(Regressions!G158),ROUND(Regressions!G158, 1), NA())</f>
        <v>100</v>
      </c>
      <c r="H148" s="559">
        <f>IF(ISNUMBER(Regressions!H158),ROUND(Regressions!H158, 1), NA())</f>
        <v>0</v>
      </c>
      <c r="I148" s="560">
        <f>IF(ISNUMBER(Regressions!I158),ROUND(Regressions!I158, 1), NA())</f>
        <v>0</v>
      </c>
      <c r="J148" s="561">
        <f>IF(ISNUMBER(Regressions!K158),ROUND(Regressions!K158, 1), NA())</f>
        <v>100</v>
      </c>
      <c r="K148" s="557">
        <f>IF(ISNUMBER(Regressions!L158),ROUND(Regressions!L158, 1), NA())</f>
        <v>100</v>
      </c>
      <c r="L148" s="562">
        <f>IF(ISNUMBER(Regressions!M158),ROUND(Regressions!M158, 1), NA())</f>
        <v>100</v>
      </c>
      <c r="M148" s="559">
        <f>IF(ISNUMBER(Regressions!N158),ROUND(Regressions!N158, 1), NA())</f>
        <v>0</v>
      </c>
      <c r="N148" s="560">
        <f>IF(ISNUMBER(Regressions!O158),ROUND(Regressions!O158, 1), NA())</f>
        <v>0</v>
      </c>
      <c r="O148" s="561">
        <f>IF(ISNUMBER(Regressions!Q158),ROUND(Regressions!Q158, 1), NA())</f>
        <v>100</v>
      </c>
      <c r="P148" s="557">
        <f>IF(ISNUMBER(Regressions!R158),ROUND(Regressions!R158, 1), NA())</f>
        <v>100</v>
      </c>
      <c r="Q148" s="563">
        <f>IF(ISNUMBER(Regressions!S158),ROUND(Regressions!S158, 1), NA())</f>
        <v>100</v>
      </c>
      <c r="R148" s="559">
        <f>IF(ISNUMBER(Regressions!T158),ROUND(Regressions!T158, 1), NA())</f>
        <v>0</v>
      </c>
      <c r="S148" s="560">
        <f>IF(ISNUMBER(Regressions!U158),ROUND(Regressions!U158, 1), NA())</f>
        <v>0</v>
      </c>
    </row>
    <row r="149" spans="1:19" x14ac:dyDescent="0.25">
      <c r="A149" s="552" t="str">
        <f>+Introduction!$C$7</f>
        <v>Italie</v>
      </c>
      <c r="B149" s="553">
        <f>IF(ISBLANK(Regressions!B159), " ", Regressions!B159)</f>
        <v>2021</v>
      </c>
      <c r="C149" s="552" t="str">
        <f>HLOOKUP(Introduction!$G$4,nametranslations,28,FALSE)</f>
        <v>Primaire</v>
      </c>
      <c r="D149" s="555">
        <f>IF(ISBLANK(Regressions!D159), " ", Regressions!D159)</f>
        <v>2642214</v>
      </c>
      <c r="E149" s="561">
        <f>IF(ISNUMBER(Regressions!E159),ROUND(Regressions!E159, 1), NA())</f>
        <v>100</v>
      </c>
      <c r="F149" s="564">
        <f>IF(ISNUMBER(Regressions!F159),ROUND(Regressions!F159, 1), NA())</f>
        <v>100</v>
      </c>
      <c r="G149" s="565">
        <f>IF(ISNUMBER(Regressions!G159),ROUND(Regressions!G159, 1), NA())</f>
        <v>100</v>
      </c>
      <c r="H149" s="559">
        <f>IF(ISNUMBER(Regressions!H159),ROUND(Regressions!H159, 1), NA())</f>
        <v>0</v>
      </c>
      <c r="I149" s="560">
        <f>IF(ISNUMBER(Regressions!I159),ROUND(Regressions!I159, 1), NA())</f>
        <v>0</v>
      </c>
      <c r="J149" s="561">
        <f>IF(ISNUMBER(Regressions!K159),ROUND(Regressions!K159, 1), NA())</f>
        <v>100</v>
      </c>
      <c r="K149" s="564">
        <f>IF(ISNUMBER(Regressions!L159),ROUND(Regressions!L159, 1), NA())</f>
        <v>100</v>
      </c>
      <c r="L149" s="566">
        <f>IF(ISNUMBER(Regressions!M159),ROUND(Regressions!M159, 1), NA())</f>
        <v>100</v>
      </c>
      <c r="M149" s="559">
        <f>IF(ISNUMBER(Regressions!N159),ROUND(Regressions!N159, 1), NA())</f>
        <v>0</v>
      </c>
      <c r="N149" s="560">
        <f>IF(ISNUMBER(Regressions!O159),ROUND(Regressions!O159, 1), NA())</f>
        <v>0</v>
      </c>
      <c r="O149" s="561">
        <f>IF(ISNUMBER(Regressions!Q159),ROUND(Regressions!Q159, 1), NA())</f>
        <v>100</v>
      </c>
      <c r="P149" s="564">
        <f>IF(ISNUMBER(Regressions!R159),ROUND(Regressions!R159, 1), NA())</f>
        <v>100</v>
      </c>
      <c r="Q149" s="567">
        <f>IF(ISNUMBER(Regressions!S159),ROUND(Regressions!S159, 1), NA())</f>
        <v>100</v>
      </c>
      <c r="R149" s="559">
        <f>IF(ISNUMBER(Regressions!T159),ROUND(Regressions!T159, 1), NA())</f>
        <v>0</v>
      </c>
      <c r="S149" s="560">
        <f>IF(ISNUMBER(Regressions!U159),ROUND(Regressions!U159, 1), NA())</f>
        <v>0</v>
      </c>
    </row>
    <row r="150" spans="1:19" x14ac:dyDescent="0.25">
      <c r="A150" s="552" t="str">
        <f>+Introduction!$C$7</f>
        <v>Italie</v>
      </c>
      <c r="B150" s="553">
        <f>IF(ISBLANK(Regressions!B160), " ", Regressions!B160)</f>
        <v>2022</v>
      </c>
      <c r="C150" s="552" t="str">
        <f>HLOOKUP(Introduction!$G$4,nametranslations,28,FALSE)</f>
        <v>Primaire</v>
      </c>
      <c r="D150" s="555">
        <f>IF(ISBLANK(Regressions!D160), " ", Regressions!D160)</f>
        <v>2588942</v>
      </c>
      <c r="E150" s="556">
        <f>IF(ISNUMBER(Regressions!E160),ROUND(Regressions!E160, 1), NA())</f>
        <v>100</v>
      </c>
      <c r="F150" s="557">
        <f>IF(ISNUMBER(Regressions!F160),ROUND(Regressions!F160, 1), NA())</f>
        <v>100</v>
      </c>
      <c r="G150" s="558">
        <f>IF(ISNUMBER(Regressions!G160),ROUND(Regressions!G160, 1), NA())</f>
        <v>100</v>
      </c>
      <c r="H150" s="559">
        <f>IF(ISNUMBER(Regressions!H160),ROUND(Regressions!H160, 1), NA())</f>
        <v>0</v>
      </c>
      <c r="I150" s="560">
        <f>IF(ISNUMBER(Regressions!I160),ROUND(Regressions!I160, 1), NA())</f>
        <v>0</v>
      </c>
      <c r="J150" s="561">
        <f>IF(ISNUMBER(Regressions!K160),ROUND(Regressions!K160, 1), NA())</f>
        <v>100</v>
      </c>
      <c r="K150" s="557">
        <f>IF(ISNUMBER(Regressions!L160),ROUND(Regressions!L160, 1), NA())</f>
        <v>100</v>
      </c>
      <c r="L150" s="562">
        <f>IF(ISNUMBER(Regressions!M160),ROUND(Regressions!M160, 1), NA())</f>
        <v>100</v>
      </c>
      <c r="M150" s="559">
        <f>IF(ISNUMBER(Regressions!N160),ROUND(Regressions!N160, 1), NA())</f>
        <v>0</v>
      </c>
      <c r="N150" s="560">
        <f>IF(ISNUMBER(Regressions!O160),ROUND(Regressions!O160, 1), NA())</f>
        <v>0</v>
      </c>
      <c r="O150" s="561">
        <f>IF(ISNUMBER(Regressions!Q160),ROUND(Regressions!Q160, 1), NA())</f>
        <v>100</v>
      </c>
      <c r="P150" s="557">
        <f>IF(ISNUMBER(Regressions!R160),ROUND(Regressions!R160, 1), NA())</f>
        <v>100</v>
      </c>
      <c r="Q150" s="563">
        <f>IF(ISNUMBER(Regressions!S160),ROUND(Regressions!S160, 1), NA())</f>
        <v>100</v>
      </c>
      <c r="R150" s="559">
        <f>IF(ISNUMBER(Regressions!T160),ROUND(Regressions!T160, 1), NA())</f>
        <v>0</v>
      </c>
      <c r="S150" s="560">
        <f>IF(ISNUMBER(Regressions!U160),ROUND(Regressions!U160, 1), NA())</f>
        <v>0</v>
      </c>
    </row>
    <row r="151" spans="1:19" x14ac:dyDescent="0.25">
      <c r="A151" s="552" t="str">
        <f>+Introduction!$C$7</f>
        <v>Italie</v>
      </c>
      <c r="B151" s="553">
        <f>IF(ISBLANK(Regressions!B161), " ", Regressions!B161)</f>
        <v>2023</v>
      </c>
      <c r="C151" s="552" t="str">
        <f>HLOOKUP(Introduction!$G$4,nametranslations,28,FALSE)</f>
        <v>Primaire</v>
      </c>
      <c r="D151" s="555">
        <f>IF(ISBLANK(Regressions!D161), " ", Regressions!D161)</f>
        <v>2534675</v>
      </c>
      <c r="E151" s="556">
        <f>IF(ISNUMBER(Regressions!E161),ROUND(Regressions!E161, 1), NA())</f>
        <v>100</v>
      </c>
      <c r="F151" s="557">
        <f>IF(ISNUMBER(Regressions!F161),ROUND(Regressions!F161, 1), NA())</f>
        <v>100</v>
      </c>
      <c r="G151" s="558">
        <f>IF(ISNUMBER(Regressions!G161),ROUND(Regressions!G161, 1), NA())</f>
        <v>100</v>
      </c>
      <c r="H151" s="559">
        <f>IF(ISNUMBER(Regressions!H161),ROUND(Regressions!H161, 1), NA())</f>
        <v>0</v>
      </c>
      <c r="I151" s="560">
        <f>IF(ISNUMBER(Regressions!I161),ROUND(Regressions!I161, 1), NA())</f>
        <v>0</v>
      </c>
      <c r="J151" s="561">
        <f>IF(ISNUMBER(Regressions!K161),ROUND(Regressions!K161, 1), NA())</f>
        <v>100</v>
      </c>
      <c r="K151" s="557">
        <f>IF(ISNUMBER(Regressions!L161),ROUND(Regressions!L161, 1), NA())</f>
        <v>100</v>
      </c>
      <c r="L151" s="562">
        <f>IF(ISNUMBER(Regressions!M161),ROUND(Regressions!M161, 1), NA())</f>
        <v>100</v>
      </c>
      <c r="M151" s="559">
        <f>IF(ISNUMBER(Regressions!N161),ROUND(Regressions!N161, 1), NA())</f>
        <v>0</v>
      </c>
      <c r="N151" s="560">
        <f>IF(ISNUMBER(Regressions!O161),ROUND(Regressions!O161, 1), NA())</f>
        <v>0</v>
      </c>
      <c r="O151" s="561">
        <f>IF(ISNUMBER(Regressions!Q161),ROUND(Regressions!Q161, 1), NA())</f>
        <v>100</v>
      </c>
      <c r="P151" s="557">
        <f>IF(ISNUMBER(Regressions!R161),ROUND(Regressions!R161, 1), NA())</f>
        <v>100</v>
      </c>
      <c r="Q151" s="563">
        <f>IF(ISNUMBER(Regressions!S161),ROUND(Regressions!S161, 1), NA())</f>
        <v>100</v>
      </c>
      <c r="R151" s="559">
        <f>IF(ISNUMBER(Regressions!T161),ROUND(Regressions!T161, 1), NA())</f>
        <v>0</v>
      </c>
      <c r="S151" s="560">
        <f>IF(ISNUMBER(Regressions!U161),ROUND(Regressions!U161, 1), NA())</f>
        <v>0</v>
      </c>
    </row>
    <row r="152" spans="1:19" x14ac:dyDescent="0.25">
      <c r="A152" s="552" t="str">
        <f>+Introduction!$C$7</f>
        <v>Italie</v>
      </c>
      <c r="B152" s="553">
        <f>IF(ISBLANK(Regressions!B162), " ", Regressions!B162)</f>
        <v>2024</v>
      </c>
      <c r="C152" s="552" t="str">
        <f>HLOOKUP(Introduction!$G$4,nametranslations,28,FALSE)</f>
        <v>Primaire</v>
      </c>
      <c r="D152" s="555">
        <f>IF(ISBLANK(Regressions!D162), " ", Regressions!D162)</f>
        <v>2721945</v>
      </c>
      <c r="E152" s="556">
        <f>IF(ISNUMBER(Regressions!E162),ROUND(Regressions!E162, 1), NA())</f>
        <v>100</v>
      </c>
      <c r="F152" s="557">
        <f>IF(ISNUMBER(Regressions!F162),ROUND(Regressions!F162, 1), NA())</f>
        <v>100</v>
      </c>
      <c r="G152" s="558">
        <f>IF(ISNUMBER(Regressions!G162),ROUND(Regressions!G162, 1), NA())</f>
        <v>100</v>
      </c>
      <c r="H152" s="559">
        <f>IF(ISNUMBER(Regressions!H162),ROUND(Regressions!H162, 1), NA())</f>
        <v>0</v>
      </c>
      <c r="I152" s="560">
        <f>IF(ISNUMBER(Regressions!I162),ROUND(Regressions!I162, 1), NA())</f>
        <v>0</v>
      </c>
      <c r="J152" s="561">
        <f>IF(ISNUMBER(Regressions!K162),ROUND(Regressions!K162, 1), NA())</f>
        <v>100</v>
      </c>
      <c r="K152" s="557">
        <f>IF(ISNUMBER(Regressions!L162),ROUND(Regressions!L162, 1), NA())</f>
        <v>100</v>
      </c>
      <c r="L152" s="562">
        <f>IF(ISNUMBER(Regressions!M162),ROUND(Regressions!M162, 1), NA())</f>
        <v>100</v>
      </c>
      <c r="M152" s="559">
        <f>IF(ISNUMBER(Regressions!N162),ROUND(Regressions!N162, 1), NA())</f>
        <v>0</v>
      </c>
      <c r="N152" s="560">
        <f>IF(ISNUMBER(Regressions!O162),ROUND(Regressions!O162, 1), NA())</f>
        <v>0</v>
      </c>
      <c r="O152" s="561">
        <f>IF(ISNUMBER(Regressions!Q162),ROUND(Regressions!Q162, 1), NA())</f>
        <v>100</v>
      </c>
      <c r="P152" s="557">
        <f>IF(ISNUMBER(Regressions!R162),ROUND(Regressions!R162, 1), NA())</f>
        <v>100</v>
      </c>
      <c r="Q152" s="563">
        <f>IF(ISNUMBER(Regressions!S162),ROUND(Regressions!S162, 1), NA())</f>
        <v>100</v>
      </c>
      <c r="R152" s="559">
        <f>IF(ISNUMBER(Regressions!T162),ROUND(Regressions!T162, 1), NA())</f>
        <v>0</v>
      </c>
      <c r="S152" s="560">
        <f>IF(ISNUMBER(Regressions!U162),ROUND(Regressions!U162, 1), NA())</f>
        <v>0</v>
      </c>
    </row>
    <row r="153" spans="1:19" x14ac:dyDescent="0.25">
      <c r="A153" s="568" t="str">
        <f>+Introduction!$C$7</f>
        <v>Italie</v>
      </c>
      <c r="B153" s="569">
        <f>IF(ISBLANK(Regressions!B163), " ", Regressions!B163)</f>
        <v>2025</v>
      </c>
      <c r="C153" s="568" t="str">
        <f>HLOOKUP(Introduction!$G$4,nametranslations,28,FALSE)</f>
        <v>Primaire</v>
      </c>
      <c r="D153" s="570">
        <f>IF(ISBLANK(Regressions!D163), " ", Regressions!D163)</f>
        <v>2720341</v>
      </c>
      <c r="E153" s="571">
        <f>IF(ISNUMBER(Regressions!E163),ROUND(Regressions!E163, 1), NA())</f>
        <v>100</v>
      </c>
      <c r="F153" s="572">
        <f>IF(ISNUMBER(Regressions!F163),ROUND(Regressions!F163, 1), NA())</f>
        <v>100</v>
      </c>
      <c r="G153" s="573">
        <f>IF(ISNUMBER(Regressions!G163),ROUND(Regressions!G163, 1), NA())</f>
        <v>100</v>
      </c>
      <c r="H153" s="574">
        <f>IF(ISNUMBER(Regressions!H163),ROUND(Regressions!H163, 1), NA())</f>
        <v>0</v>
      </c>
      <c r="I153" s="575">
        <f>IF(ISNUMBER(Regressions!I163),ROUND(Regressions!I163, 1), NA())</f>
        <v>0</v>
      </c>
      <c r="J153" s="576">
        <f>IF(ISNUMBER(Regressions!K163),ROUND(Regressions!K163, 1), NA())</f>
        <v>100</v>
      </c>
      <c r="K153" s="572">
        <f>IF(ISNUMBER(Regressions!L163),ROUND(Regressions!L163, 1), NA())</f>
        <v>100</v>
      </c>
      <c r="L153" s="577">
        <f>IF(ISNUMBER(Regressions!M163),ROUND(Regressions!M163, 1), NA())</f>
        <v>100</v>
      </c>
      <c r="M153" s="574">
        <f>IF(ISNUMBER(Regressions!N163),ROUND(Regressions!N163, 1), NA())</f>
        <v>0</v>
      </c>
      <c r="N153" s="575">
        <f>IF(ISNUMBER(Regressions!O163),ROUND(Regressions!O163, 1), NA())</f>
        <v>0</v>
      </c>
      <c r="O153" s="576">
        <f>IF(ISNUMBER(Regressions!Q163),ROUND(Regressions!Q163, 1), NA())</f>
        <v>100</v>
      </c>
      <c r="P153" s="572">
        <f>IF(ISNUMBER(Regressions!R163),ROUND(Regressions!R163, 1), NA())</f>
        <v>100</v>
      </c>
      <c r="Q153" s="578">
        <f>IF(ISNUMBER(Regressions!S163),ROUND(Regressions!S163, 1), NA())</f>
        <v>100</v>
      </c>
      <c r="R153" s="574">
        <f>IF(ISNUMBER(Regressions!T163),ROUND(Regressions!T163, 1), NA())</f>
        <v>0</v>
      </c>
      <c r="S153" s="575">
        <f>IF(ISNUMBER(Regressions!U163),ROUND(Regressions!U163, 1), NA())</f>
        <v>0</v>
      </c>
    </row>
    <row r="154" spans="1:19" hidden="1" x14ac:dyDescent="0.25">
      <c r="A154" s="552" t="str">
        <f>+Introduction!$C$7</f>
        <v>Italie</v>
      </c>
      <c r="B154" s="553">
        <f>IF(ISBLANK(Regressions!B164), " ", Regressions!B164)</f>
        <v>2026</v>
      </c>
      <c r="C154" s="552" t="str">
        <f>HLOOKUP(Introduction!$G$4,nametranslations,28,FALSE)</f>
        <v>Primaire</v>
      </c>
      <c r="D154" s="555" t="str">
        <f>IF(ISBLANK(Regressions!D164), " ", Regressions!D164)</f>
        <v xml:space="preserve"> </v>
      </c>
      <c r="E154" s="556">
        <f>IF(ISNUMBER(Regressions!E164),ROUND(Regressions!E164, 1), NA())</f>
        <v>100</v>
      </c>
      <c r="F154" s="557">
        <f>IF(ISNUMBER(Regressions!F164),ROUND(Regressions!F164, 1), NA())</f>
        <v>100</v>
      </c>
      <c r="G154" s="558">
        <f>IF(ISNUMBER(Regressions!G164),ROUND(Regressions!G164, 1), NA())</f>
        <v>100</v>
      </c>
      <c r="H154" s="559">
        <f>IF(ISNUMBER(Regressions!H164),ROUND(Regressions!H164, 1), NA())</f>
        <v>0</v>
      </c>
      <c r="I154" s="560">
        <f>IF(ISNUMBER(Regressions!I164),ROUND(Regressions!I164, 1), NA())</f>
        <v>0</v>
      </c>
      <c r="J154" s="561">
        <f>IF(ISNUMBER(Regressions!K164),ROUND(Regressions!K164, 1), NA())</f>
        <v>100</v>
      </c>
      <c r="K154" s="557">
        <f>IF(ISNUMBER(Regressions!L164),ROUND(Regressions!L164, 1), NA())</f>
        <v>100</v>
      </c>
      <c r="L154" s="562">
        <f>IF(ISNUMBER(Regressions!M164),ROUND(Regressions!M164, 1), NA())</f>
        <v>100</v>
      </c>
      <c r="M154" s="559">
        <f>IF(ISNUMBER(Regressions!N164),ROUND(Regressions!N164, 1), NA())</f>
        <v>0</v>
      </c>
      <c r="N154" s="560">
        <f>IF(ISNUMBER(Regressions!O164),ROUND(Regressions!O164, 1), NA())</f>
        <v>0</v>
      </c>
      <c r="O154" s="561">
        <f>IF(ISNUMBER(Regressions!Q164),ROUND(Regressions!Q164, 1), NA())</f>
        <v>100</v>
      </c>
      <c r="P154" s="557">
        <f>IF(ISNUMBER(Regressions!R164),ROUND(Regressions!R164, 1), NA())</f>
        <v>100</v>
      </c>
      <c r="Q154" s="563">
        <f>IF(ISNUMBER(Regressions!S164),ROUND(Regressions!S164, 1), NA())</f>
        <v>100</v>
      </c>
      <c r="R154" s="559">
        <f>IF(ISNUMBER(Regressions!T164),ROUND(Regressions!T164, 1), NA())</f>
        <v>0</v>
      </c>
      <c r="S154" s="560">
        <f>IF(ISNUMBER(Regressions!U164),ROUND(Regressions!U164, 1), NA())</f>
        <v>0</v>
      </c>
    </row>
    <row r="155" spans="1:19" hidden="1" x14ac:dyDescent="0.25">
      <c r="A155" s="552" t="str">
        <f>+Introduction!$C$7</f>
        <v>Italie</v>
      </c>
      <c r="B155" s="553">
        <f>IF(ISBLANK(Regressions!B165), " ", Regressions!B165)</f>
        <v>2027</v>
      </c>
      <c r="C155" s="552" t="str">
        <f>HLOOKUP(Introduction!$G$4,nametranslations,28,FALSE)</f>
        <v>Primaire</v>
      </c>
      <c r="D155" s="555" t="str">
        <f>IF(ISBLANK(Regressions!D165), " ", Regressions!D165)</f>
        <v xml:space="preserve"> </v>
      </c>
      <c r="E155" s="556">
        <f>IF(ISNUMBER(Regressions!E165),ROUND(Regressions!E165, 1), NA())</f>
        <v>100</v>
      </c>
      <c r="F155" s="557">
        <f>IF(ISNUMBER(Regressions!F165),ROUND(Regressions!F165, 1), NA())</f>
        <v>100</v>
      </c>
      <c r="G155" s="558">
        <f>IF(ISNUMBER(Regressions!G165),ROUND(Regressions!G165, 1), NA())</f>
        <v>100</v>
      </c>
      <c r="H155" s="559">
        <f>IF(ISNUMBER(Regressions!H165),ROUND(Regressions!H165, 1), NA())</f>
        <v>0</v>
      </c>
      <c r="I155" s="560">
        <f>IF(ISNUMBER(Regressions!I165),ROUND(Regressions!I165, 1), NA())</f>
        <v>0</v>
      </c>
      <c r="J155" s="561">
        <f>IF(ISNUMBER(Regressions!K165),ROUND(Regressions!K165, 1), NA())</f>
        <v>100</v>
      </c>
      <c r="K155" s="557">
        <f>IF(ISNUMBER(Regressions!L165),ROUND(Regressions!L165, 1), NA())</f>
        <v>100</v>
      </c>
      <c r="L155" s="562">
        <f>IF(ISNUMBER(Regressions!M165),ROUND(Regressions!M165, 1), NA())</f>
        <v>100</v>
      </c>
      <c r="M155" s="559">
        <f>IF(ISNUMBER(Regressions!N165),ROUND(Regressions!N165, 1), NA())</f>
        <v>0</v>
      </c>
      <c r="N155" s="560">
        <f>IF(ISNUMBER(Regressions!O165),ROUND(Regressions!O165, 1), NA())</f>
        <v>0</v>
      </c>
      <c r="O155" s="561">
        <f>IF(ISNUMBER(Regressions!Q165),ROUND(Regressions!Q165, 1), NA())</f>
        <v>100</v>
      </c>
      <c r="P155" s="557">
        <f>IF(ISNUMBER(Regressions!R165),ROUND(Regressions!R165, 1), NA())</f>
        <v>100</v>
      </c>
      <c r="Q155" s="563">
        <f>IF(ISNUMBER(Regressions!S165),ROUND(Regressions!S165, 1), NA())</f>
        <v>100</v>
      </c>
      <c r="R155" s="559">
        <f>IF(ISNUMBER(Regressions!T165),ROUND(Regressions!T165, 1), NA())</f>
        <v>0</v>
      </c>
      <c r="S155" s="560">
        <f>IF(ISNUMBER(Regressions!U165),ROUND(Regressions!U165, 1), NA())</f>
        <v>0</v>
      </c>
    </row>
    <row r="156" spans="1:19" hidden="1" x14ac:dyDescent="0.25">
      <c r="A156" s="552" t="str">
        <f>+Introduction!$C$7</f>
        <v>Italie</v>
      </c>
      <c r="B156" s="553">
        <f>IF(ISBLANK(Regressions!B166), " ", Regressions!B166)</f>
        <v>2028</v>
      </c>
      <c r="C156" s="552" t="str">
        <f>HLOOKUP(Introduction!$G$4,nametranslations,28,FALSE)</f>
        <v>Primaire</v>
      </c>
      <c r="D156" s="555" t="str">
        <f>IF(ISBLANK(Regressions!D166), " ", Regressions!D166)</f>
        <v xml:space="preserve"> </v>
      </c>
      <c r="E156" s="556">
        <f>IF(ISNUMBER(Regressions!E166),ROUND(Regressions!E166, 1), NA())</f>
        <v>100</v>
      </c>
      <c r="F156" s="557">
        <f>IF(ISNUMBER(Regressions!F166),ROUND(Regressions!F166, 1), NA())</f>
        <v>100</v>
      </c>
      <c r="G156" s="558">
        <f>IF(ISNUMBER(Regressions!G166),ROUND(Regressions!G166, 1), NA())</f>
        <v>100</v>
      </c>
      <c r="H156" s="559">
        <f>IF(ISNUMBER(Regressions!H166),ROUND(Regressions!H166, 1), NA())</f>
        <v>0</v>
      </c>
      <c r="I156" s="560">
        <f>IF(ISNUMBER(Regressions!I166),ROUND(Regressions!I166, 1), NA())</f>
        <v>0</v>
      </c>
      <c r="J156" s="561">
        <f>IF(ISNUMBER(Regressions!K166),ROUND(Regressions!K166, 1), NA())</f>
        <v>100</v>
      </c>
      <c r="K156" s="557">
        <f>IF(ISNUMBER(Regressions!L166),ROUND(Regressions!L166, 1), NA())</f>
        <v>100</v>
      </c>
      <c r="L156" s="562">
        <f>IF(ISNUMBER(Regressions!M166),ROUND(Regressions!M166, 1), NA())</f>
        <v>100</v>
      </c>
      <c r="M156" s="559">
        <f>IF(ISNUMBER(Regressions!N166),ROUND(Regressions!N166, 1), NA())</f>
        <v>0</v>
      </c>
      <c r="N156" s="560">
        <f>IF(ISNUMBER(Regressions!O166),ROUND(Regressions!O166, 1), NA())</f>
        <v>0</v>
      </c>
      <c r="O156" s="561">
        <f>IF(ISNUMBER(Regressions!Q166),ROUND(Regressions!Q166, 1), NA())</f>
        <v>100</v>
      </c>
      <c r="P156" s="557">
        <f>IF(ISNUMBER(Regressions!R166),ROUND(Regressions!R166, 1), NA())</f>
        <v>100</v>
      </c>
      <c r="Q156" s="563">
        <f>IF(ISNUMBER(Regressions!S166),ROUND(Regressions!S166, 1), NA())</f>
        <v>100</v>
      </c>
      <c r="R156" s="559">
        <f>IF(ISNUMBER(Regressions!T166),ROUND(Regressions!T166, 1), NA())</f>
        <v>0</v>
      </c>
      <c r="S156" s="560">
        <f>IF(ISNUMBER(Regressions!U166),ROUND(Regressions!U166, 1), NA())</f>
        <v>0</v>
      </c>
    </row>
    <row r="157" spans="1:19" hidden="1" x14ac:dyDescent="0.25">
      <c r="A157" s="552" t="str">
        <f>+Introduction!$C$7</f>
        <v>Italie</v>
      </c>
      <c r="B157" s="553">
        <f>IF(ISBLANK(Regressions!B167), " ", Regressions!B167)</f>
        <v>2029</v>
      </c>
      <c r="C157" s="552" t="str">
        <f>HLOOKUP(Introduction!$G$4,nametranslations,28,FALSE)</f>
        <v>Primaire</v>
      </c>
      <c r="D157" s="555" t="str">
        <f>IF(ISBLANK(Regressions!D167), " ", Regressions!D167)</f>
        <v xml:space="preserve"> </v>
      </c>
      <c r="E157" s="556">
        <f>IF(ISNUMBER(Regressions!E167),ROUND(Regressions!E167, 1), NA())</f>
        <v>100</v>
      </c>
      <c r="F157" s="557">
        <f>IF(ISNUMBER(Regressions!F167),ROUND(Regressions!F167, 1), NA())</f>
        <v>100</v>
      </c>
      <c r="G157" s="558">
        <f>IF(ISNUMBER(Regressions!G167),ROUND(Regressions!G167, 1), NA())</f>
        <v>100</v>
      </c>
      <c r="H157" s="559">
        <f>IF(ISNUMBER(Regressions!H167),ROUND(Regressions!H167, 1), NA())</f>
        <v>0</v>
      </c>
      <c r="I157" s="560">
        <f>IF(ISNUMBER(Regressions!I167),ROUND(Regressions!I167, 1), NA())</f>
        <v>0</v>
      </c>
      <c r="J157" s="561">
        <f>IF(ISNUMBER(Regressions!K167),ROUND(Regressions!K167, 1), NA())</f>
        <v>100</v>
      </c>
      <c r="K157" s="557">
        <f>IF(ISNUMBER(Regressions!L167),ROUND(Regressions!L167, 1), NA())</f>
        <v>100</v>
      </c>
      <c r="L157" s="562">
        <f>IF(ISNUMBER(Regressions!M167),ROUND(Regressions!M167, 1), NA())</f>
        <v>100</v>
      </c>
      <c r="M157" s="559">
        <f>IF(ISNUMBER(Regressions!N167),ROUND(Regressions!N167, 1), NA())</f>
        <v>0</v>
      </c>
      <c r="N157" s="560">
        <f>IF(ISNUMBER(Regressions!O167),ROUND(Regressions!O167, 1), NA())</f>
        <v>0</v>
      </c>
      <c r="O157" s="561">
        <f>IF(ISNUMBER(Regressions!Q167),ROUND(Regressions!Q167, 1), NA())</f>
        <v>100</v>
      </c>
      <c r="P157" s="557">
        <f>IF(ISNUMBER(Regressions!R167),ROUND(Regressions!R167, 1), NA())</f>
        <v>100</v>
      </c>
      <c r="Q157" s="563">
        <f>IF(ISNUMBER(Regressions!S167),ROUND(Regressions!S167, 1), NA())</f>
        <v>100</v>
      </c>
      <c r="R157" s="559">
        <f>IF(ISNUMBER(Regressions!T167),ROUND(Regressions!T167, 1), NA())</f>
        <v>0</v>
      </c>
      <c r="S157" s="560">
        <f>IF(ISNUMBER(Regressions!U167),ROUND(Regressions!U167, 1), NA())</f>
        <v>0</v>
      </c>
    </row>
    <row r="158" spans="1:19" hidden="1" x14ac:dyDescent="0.25">
      <c r="A158" s="552" t="str">
        <f>+Introduction!$C$7</f>
        <v>Italie</v>
      </c>
      <c r="B158" s="553">
        <f>IF(ISBLANK(Regressions!B168), " ", Regressions!B168)</f>
        <v>2030</v>
      </c>
      <c r="C158" s="552" t="str">
        <f>HLOOKUP(Introduction!$G$4,nametranslations,28,FALSE)</f>
        <v>Primaire</v>
      </c>
      <c r="D158" s="555" t="str">
        <f>IF(ISBLANK(Regressions!D168), " ", Regressions!D168)</f>
        <v xml:space="preserve"> </v>
      </c>
      <c r="E158" s="556">
        <f>IF(ISNUMBER(Regressions!E168),ROUND(Regressions!E168, 1), NA())</f>
        <v>100</v>
      </c>
      <c r="F158" s="557">
        <f>IF(ISNUMBER(Regressions!F168),ROUND(Regressions!F168, 1), NA())</f>
        <v>100</v>
      </c>
      <c r="G158" s="558">
        <f>IF(ISNUMBER(Regressions!G168),ROUND(Regressions!G168, 1), NA())</f>
        <v>100</v>
      </c>
      <c r="H158" s="559">
        <f>IF(ISNUMBER(Regressions!H168),ROUND(Regressions!H168, 1), NA())</f>
        <v>0</v>
      </c>
      <c r="I158" s="560">
        <f>IF(ISNUMBER(Regressions!I168),ROUND(Regressions!I168, 1), NA())</f>
        <v>0</v>
      </c>
      <c r="J158" s="561">
        <f>IF(ISNUMBER(Regressions!K168),ROUND(Regressions!K168, 1), NA())</f>
        <v>100</v>
      </c>
      <c r="K158" s="557">
        <f>IF(ISNUMBER(Regressions!L168),ROUND(Regressions!L168, 1), NA())</f>
        <v>100</v>
      </c>
      <c r="L158" s="562">
        <f>IF(ISNUMBER(Regressions!M168),ROUND(Regressions!M168, 1), NA())</f>
        <v>100</v>
      </c>
      <c r="M158" s="559">
        <f>IF(ISNUMBER(Regressions!N168),ROUND(Regressions!N168, 1), NA())</f>
        <v>0</v>
      </c>
      <c r="N158" s="560">
        <f>IF(ISNUMBER(Regressions!O168),ROUND(Regressions!O168, 1), NA())</f>
        <v>0</v>
      </c>
      <c r="O158" s="561">
        <f>IF(ISNUMBER(Regressions!Q168),ROUND(Regressions!Q168, 1), NA())</f>
        <v>100</v>
      </c>
      <c r="P158" s="557">
        <f>IF(ISNUMBER(Regressions!R168),ROUND(Regressions!R168, 1), NA())</f>
        <v>100</v>
      </c>
      <c r="Q158" s="563">
        <f>IF(ISNUMBER(Regressions!S168),ROUND(Regressions!S168, 1), NA())</f>
        <v>100</v>
      </c>
      <c r="R158" s="559">
        <f>IF(ISNUMBER(Regressions!T168),ROUND(Regressions!T168, 1), NA())</f>
        <v>0</v>
      </c>
      <c r="S158" s="560">
        <f>IF(ISNUMBER(Regressions!U168),ROUND(Regressions!U168, 1), NA())</f>
        <v>0</v>
      </c>
    </row>
    <row r="159" spans="1:19" x14ac:dyDescent="0.25">
      <c r="A159" s="552" t="str">
        <f>+Introduction!$C$7</f>
        <v>Italie</v>
      </c>
      <c r="B159" s="553">
        <f>IF(ISBLANK(Regressions!B169), " ", Regressions!B169)</f>
        <v>2000</v>
      </c>
      <c r="C159" s="552" t="str">
        <f>HLOOKUP(Introduction!$G$4,nametranslations,29,FALSE)</f>
        <v>Secondaire</v>
      </c>
      <c r="D159" s="555">
        <f>IF(ISBLANK(Regressions!D169), " ", Regressions!D169)</f>
        <v>4645978</v>
      </c>
      <c r="E159" s="556">
        <f>IF(ISNUMBER(Regressions!E169),ROUND(Regressions!E169, 1), NA())</f>
        <v>100</v>
      </c>
      <c r="F159" s="557">
        <f>IF(ISNUMBER(Regressions!F169),ROUND(Regressions!F169, 1), NA())</f>
        <v>100</v>
      </c>
      <c r="G159" s="558">
        <f>IF(ISNUMBER(Regressions!G169),ROUND(Regressions!G169, 1), NA())</f>
        <v>100</v>
      </c>
      <c r="H159" s="559">
        <f>IF(ISNUMBER(Regressions!H169),ROUND(Regressions!H169, 1), NA())</f>
        <v>0</v>
      </c>
      <c r="I159" s="560">
        <f>IF(ISNUMBER(Regressions!I169),ROUND(Regressions!I169, 1), NA())</f>
        <v>0</v>
      </c>
      <c r="J159" s="561">
        <f>IF(ISNUMBER(Regressions!K169),ROUND(Regressions!K169, 1), NA())</f>
        <v>100</v>
      </c>
      <c r="K159" s="557">
        <f>IF(ISNUMBER(Regressions!L169),ROUND(Regressions!L169, 1), NA())</f>
        <v>100</v>
      </c>
      <c r="L159" s="562">
        <f>IF(ISNUMBER(Regressions!M169),ROUND(Regressions!M169, 1), NA())</f>
        <v>100</v>
      </c>
      <c r="M159" s="559">
        <f>IF(ISNUMBER(Regressions!N169),ROUND(Regressions!N169, 1), NA())</f>
        <v>0</v>
      </c>
      <c r="N159" s="560">
        <f>IF(ISNUMBER(Regressions!O169),ROUND(Regressions!O169, 1), NA())</f>
        <v>0</v>
      </c>
      <c r="O159" s="561">
        <f>IF(ISNUMBER(Regressions!Q169),ROUND(Regressions!Q169, 1), NA())</f>
        <v>100</v>
      </c>
      <c r="P159" s="557">
        <f>IF(ISNUMBER(Regressions!R169),ROUND(Regressions!R169, 1), NA())</f>
        <v>100</v>
      </c>
      <c r="Q159" s="563">
        <f>IF(ISNUMBER(Regressions!S169),ROUND(Regressions!S169, 1), NA())</f>
        <v>100</v>
      </c>
      <c r="R159" s="559">
        <f>IF(ISNUMBER(Regressions!T169),ROUND(Regressions!T169, 1), NA())</f>
        <v>0</v>
      </c>
      <c r="S159" s="560">
        <f>IF(ISNUMBER(Regressions!U169),ROUND(Regressions!U169, 1), NA())</f>
        <v>0</v>
      </c>
    </row>
    <row r="160" spans="1:19" x14ac:dyDescent="0.25">
      <c r="A160" s="552" t="str">
        <f>+Introduction!$C$7</f>
        <v>Italie</v>
      </c>
      <c r="B160" s="553">
        <f>IF(ISBLANK(Regressions!B170), " ", Regressions!B170)</f>
        <v>2001</v>
      </c>
      <c r="C160" s="552" t="str">
        <f>HLOOKUP(Introduction!$G$4,nametranslations,29,FALSE)</f>
        <v>Secondaire</v>
      </c>
      <c r="D160" s="555">
        <f>IF(ISBLANK(Regressions!D170), " ", Regressions!D170)</f>
        <v>4598264</v>
      </c>
      <c r="E160" s="556">
        <f>IF(ISNUMBER(Regressions!E170),ROUND(Regressions!E170, 1), NA())</f>
        <v>100</v>
      </c>
      <c r="F160" s="557">
        <f>IF(ISNUMBER(Regressions!F170),ROUND(Regressions!F170, 1), NA())</f>
        <v>100</v>
      </c>
      <c r="G160" s="558">
        <f>IF(ISNUMBER(Regressions!G170),ROUND(Regressions!G170, 1), NA())</f>
        <v>100</v>
      </c>
      <c r="H160" s="559">
        <f>IF(ISNUMBER(Regressions!H170),ROUND(Regressions!H170, 1), NA())</f>
        <v>0</v>
      </c>
      <c r="I160" s="560">
        <f>IF(ISNUMBER(Regressions!I170),ROUND(Regressions!I170, 1), NA())</f>
        <v>0</v>
      </c>
      <c r="J160" s="561">
        <f>IF(ISNUMBER(Regressions!K170),ROUND(Regressions!K170, 1), NA())</f>
        <v>100</v>
      </c>
      <c r="K160" s="557">
        <f>IF(ISNUMBER(Regressions!L170),ROUND(Regressions!L170, 1), NA())</f>
        <v>100</v>
      </c>
      <c r="L160" s="562">
        <f>IF(ISNUMBER(Regressions!M170),ROUND(Regressions!M170, 1), NA())</f>
        <v>100</v>
      </c>
      <c r="M160" s="559">
        <f>IF(ISNUMBER(Regressions!N170),ROUND(Regressions!N170, 1), NA())</f>
        <v>0</v>
      </c>
      <c r="N160" s="560">
        <f>IF(ISNUMBER(Regressions!O170),ROUND(Regressions!O170, 1), NA())</f>
        <v>0</v>
      </c>
      <c r="O160" s="561">
        <f>IF(ISNUMBER(Regressions!Q170),ROUND(Regressions!Q170, 1), NA())</f>
        <v>100</v>
      </c>
      <c r="P160" s="557">
        <f>IF(ISNUMBER(Regressions!R170),ROUND(Regressions!R170, 1), NA())</f>
        <v>100</v>
      </c>
      <c r="Q160" s="563">
        <f>IF(ISNUMBER(Regressions!S170),ROUND(Regressions!S170, 1), NA())</f>
        <v>100</v>
      </c>
      <c r="R160" s="559">
        <f>IF(ISNUMBER(Regressions!T170),ROUND(Regressions!T170, 1), NA())</f>
        <v>0</v>
      </c>
      <c r="S160" s="560">
        <f>IF(ISNUMBER(Regressions!U170),ROUND(Regressions!U170, 1), NA())</f>
        <v>0</v>
      </c>
    </row>
    <row r="161" spans="1:19" x14ac:dyDescent="0.25">
      <c r="A161" s="552" t="str">
        <f>+Introduction!$C$7</f>
        <v>Italie</v>
      </c>
      <c r="B161" s="553">
        <f>IF(ISBLANK(Regressions!B171), " ", Regressions!B171)</f>
        <v>2002</v>
      </c>
      <c r="C161" s="552" t="str">
        <f>HLOOKUP(Introduction!$G$4,nametranslations,29,FALSE)</f>
        <v>Secondaire</v>
      </c>
      <c r="D161" s="555">
        <f>IF(ISBLANK(Regressions!D171), " ", Regressions!D171)</f>
        <v>4570008</v>
      </c>
      <c r="E161" s="556">
        <f>IF(ISNUMBER(Regressions!E171),ROUND(Regressions!E171, 1), NA())</f>
        <v>100</v>
      </c>
      <c r="F161" s="557">
        <f>IF(ISNUMBER(Regressions!F171),ROUND(Regressions!F171, 1), NA())</f>
        <v>100</v>
      </c>
      <c r="G161" s="558">
        <f>IF(ISNUMBER(Regressions!G171),ROUND(Regressions!G171, 1), NA())</f>
        <v>100</v>
      </c>
      <c r="H161" s="559">
        <f>IF(ISNUMBER(Regressions!H171),ROUND(Regressions!H171, 1), NA())</f>
        <v>0</v>
      </c>
      <c r="I161" s="560">
        <f>IF(ISNUMBER(Regressions!I171),ROUND(Regressions!I171, 1), NA())</f>
        <v>0</v>
      </c>
      <c r="J161" s="561">
        <f>IF(ISNUMBER(Regressions!K171),ROUND(Regressions!K171, 1), NA())</f>
        <v>100</v>
      </c>
      <c r="K161" s="557">
        <f>IF(ISNUMBER(Regressions!L171),ROUND(Regressions!L171, 1), NA())</f>
        <v>100</v>
      </c>
      <c r="L161" s="562">
        <f>IF(ISNUMBER(Regressions!M171),ROUND(Regressions!M171, 1), NA())</f>
        <v>100</v>
      </c>
      <c r="M161" s="559">
        <f>IF(ISNUMBER(Regressions!N171),ROUND(Regressions!N171, 1), NA())</f>
        <v>0</v>
      </c>
      <c r="N161" s="560">
        <f>IF(ISNUMBER(Regressions!O171),ROUND(Regressions!O171, 1), NA())</f>
        <v>0</v>
      </c>
      <c r="O161" s="561">
        <f>IF(ISNUMBER(Regressions!Q171),ROUND(Regressions!Q171, 1), NA())</f>
        <v>100</v>
      </c>
      <c r="P161" s="557">
        <f>IF(ISNUMBER(Regressions!R171),ROUND(Regressions!R171, 1), NA())</f>
        <v>100</v>
      </c>
      <c r="Q161" s="563">
        <f>IF(ISNUMBER(Regressions!S171),ROUND(Regressions!S171, 1), NA())</f>
        <v>100</v>
      </c>
      <c r="R161" s="559">
        <f>IF(ISNUMBER(Regressions!T171),ROUND(Regressions!T171, 1), NA())</f>
        <v>0</v>
      </c>
      <c r="S161" s="560">
        <f>IF(ISNUMBER(Regressions!U171),ROUND(Regressions!U171, 1), NA())</f>
        <v>0</v>
      </c>
    </row>
    <row r="162" spans="1:19" x14ac:dyDescent="0.25">
      <c r="A162" s="552" t="str">
        <f>+Introduction!$C$7</f>
        <v>Italie</v>
      </c>
      <c r="B162" s="553">
        <f>IF(ISBLANK(Regressions!B172), " ", Regressions!B172)</f>
        <v>2003</v>
      </c>
      <c r="C162" s="552" t="str">
        <f>HLOOKUP(Introduction!$G$4,nametranslations,29,FALSE)</f>
        <v>Secondaire</v>
      </c>
      <c r="D162" s="555">
        <f>IF(ISBLANK(Regressions!D172), " ", Regressions!D172)</f>
        <v>4549852</v>
      </c>
      <c r="E162" s="556">
        <f>IF(ISNUMBER(Regressions!E172),ROUND(Regressions!E172, 1), NA())</f>
        <v>100</v>
      </c>
      <c r="F162" s="557">
        <f>IF(ISNUMBER(Regressions!F172),ROUND(Regressions!F172, 1), NA())</f>
        <v>100</v>
      </c>
      <c r="G162" s="558">
        <f>IF(ISNUMBER(Regressions!G172),ROUND(Regressions!G172, 1), NA())</f>
        <v>100</v>
      </c>
      <c r="H162" s="559">
        <f>IF(ISNUMBER(Regressions!H172),ROUND(Regressions!H172, 1), NA())</f>
        <v>0</v>
      </c>
      <c r="I162" s="560">
        <f>IF(ISNUMBER(Regressions!I172),ROUND(Regressions!I172, 1), NA())</f>
        <v>0</v>
      </c>
      <c r="J162" s="561">
        <f>IF(ISNUMBER(Regressions!K172),ROUND(Regressions!K172, 1), NA())</f>
        <v>100</v>
      </c>
      <c r="K162" s="557">
        <f>IF(ISNUMBER(Regressions!L172),ROUND(Regressions!L172, 1), NA())</f>
        <v>100</v>
      </c>
      <c r="L162" s="562">
        <f>IF(ISNUMBER(Regressions!M172),ROUND(Regressions!M172, 1), NA())</f>
        <v>100</v>
      </c>
      <c r="M162" s="559">
        <f>IF(ISNUMBER(Regressions!N172),ROUND(Regressions!N172, 1), NA())</f>
        <v>0</v>
      </c>
      <c r="N162" s="560">
        <f>IF(ISNUMBER(Regressions!O172),ROUND(Regressions!O172, 1), NA())</f>
        <v>0</v>
      </c>
      <c r="O162" s="561">
        <f>IF(ISNUMBER(Regressions!Q172),ROUND(Regressions!Q172, 1), NA())</f>
        <v>100</v>
      </c>
      <c r="P162" s="557">
        <f>IF(ISNUMBER(Regressions!R172),ROUND(Regressions!R172, 1), NA())</f>
        <v>100</v>
      </c>
      <c r="Q162" s="563">
        <f>IF(ISNUMBER(Regressions!S172),ROUND(Regressions!S172, 1), NA())</f>
        <v>100</v>
      </c>
      <c r="R162" s="559">
        <f>IF(ISNUMBER(Regressions!T172),ROUND(Regressions!T172, 1), NA())</f>
        <v>0</v>
      </c>
      <c r="S162" s="560">
        <f>IF(ISNUMBER(Regressions!U172),ROUND(Regressions!U172, 1), NA())</f>
        <v>0</v>
      </c>
    </row>
    <row r="163" spans="1:19" x14ac:dyDescent="0.25">
      <c r="A163" s="552" t="str">
        <f>+Introduction!$C$7</f>
        <v>Italie</v>
      </c>
      <c r="B163" s="553">
        <f>IF(ISBLANK(Regressions!B173), " ", Regressions!B173)</f>
        <v>2004</v>
      </c>
      <c r="C163" s="552" t="str">
        <f>HLOOKUP(Introduction!$G$4,nametranslations,29,FALSE)</f>
        <v>Secondaire</v>
      </c>
      <c r="D163" s="555">
        <f>IF(ISBLANK(Regressions!D173), " ", Regressions!D173)</f>
        <v>4547765</v>
      </c>
      <c r="E163" s="556">
        <f>IF(ISNUMBER(Regressions!E173),ROUND(Regressions!E173, 1), NA())</f>
        <v>100</v>
      </c>
      <c r="F163" s="557">
        <f>IF(ISNUMBER(Regressions!F173),ROUND(Regressions!F173, 1), NA())</f>
        <v>100</v>
      </c>
      <c r="G163" s="558">
        <f>IF(ISNUMBER(Regressions!G173),ROUND(Regressions!G173, 1), NA())</f>
        <v>100</v>
      </c>
      <c r="H163" s="559">
        <f>IF(ISNUMBER(Regressions!H173),ROUND(Regressions!H173, 1), NA())</f>
        <v>0</v>
      </c>
      <c r="I163" s="560">
        <f>IF(ISNUMBER(Regressions!I173),ROUND(Regressions!I173, 1), NA())</f>
        <v>0</v>
      </c>
      <c r="J163" s="561">
        <f>IF(ISNUMBER(Regressions!K173),ROUND(Regressions!K173, 1), NA())</f>
        <v>100</v>
      </c>
      <c r="K163" s="557">
        <f>IF(ISNUMBER(Regressions!L173),ROUND(Regressions!L173, 1), NA())</f>
        <v>100</v>
      </c>
      <c r="L163" s="562">
        <f>IF(ISNUMBER(Regressions!M173),ROUND(Regressions!M173, 1), NA())</f>
        <v>100</v>
      </c>
      <c r="M163" s="559">
        <f>IF(ISNUMBER(Regressions!N173),ROUND(Regressions!N173, 1), NA())</f>
        <v>0</v>
      </c>
      <c r="N163" s="560">
        <f>IF(ISNUMBER(Regressions!O173),ROUND(Regressions!O173, 1), NA())</f>
        <v>0</v>
      </c>
      <c r="O163" s="561">
        <f>IF(ISNUMBER(Regressions!Q173),ROUND(Regressions!Q173, 1), NA())</f>
        <v>100</v>
      </c>
      <c r="P163" s="557">
        <f>IF(ISNUMBER(Regressions!R173),ROUND(Regressions!R173, 1), NA())</f>
        <v>100</v>
      </c>
      <c r="Q163" s="563">
        <f>IF(ISNUMBER(Regressions!S173),ROUND(Regressions!S173, 1), NA())</f>
        <v>100</v>
      </c>
      <c r="R163" s="559">
        <f>IF(ISNUMBER(Regressions!T173),ROUND(Regressions!T173, 1), NA())</f>
        <v>0</v>
      </c>
      <c r="S163" s="560">
        <f>IF(ISNUMBER(Regressions!U173),ROUND(Regressions!U173, 1), NA())</f>
        <v>0</v>
      </c>
    </row>
    <row r="164" spans="1:19" x14ac:dyDescent="0.25">
      <c r="A164" s="552" t="str">
        <f>+Introduction!$C$7</f>
        <v>Italie</v>
      </c>
      <c r="B164" s="553">
        <f>IF(ISBLANK(Regressions!B174), " ", Regressions!B174)</f>
        <v>2005</v>
      </c>
      <c r="C164" s="552" t="str">
        <f>HLOOKUP(Introduction!$G$4,nametranslations,29,FALSE)</f>
        <v>Secondaire</v>
      </c>
      <c r="D164" s="555">
        <f>IF(ISBLANK(Regressions!D174), " ", Regressions!D174)</f>
        <v>4543500</v>
      </c>
      <c r="E164" s="556">
        <f>IF(ISNUMBER(Regressions!E174),ROUND(Regressions!E174, 1), NA())</f>
        <v>100</v>
      </c>
      <c r="F164" s="557">
        <f>IF(ISNUMBER(Regressions!F174),ROUND(Regressions!F174, 1), NA())</f>
        <v>100</v>
      </c>
      <c r="G164" s="558">
        <f>IF(ISNUMBER(Regressions!G174),ROUND(Regressions!G174, 1), NA())</f>
        <v>100</v>
      </c>
      <c r="H164" s="559">
        <f>IF(ISNUMBER(Regressions!H174),ROUND(Regressions!H174, 1), NA())</f>
        <v>0</v>
      </c>
      <c r="I164" s="560">
        <f>IF(ISNUMBER(Regressions!I174),ROUND(Regressions!I174, 1), NA())</f>
        <v>0</v>
      </c>
      <c r="J164" s="561">
        <f>IF(ISNUMBER(Regressions!K174),ROUND(Regressions!K174, 1), NA())</f>
        <v>100</v>
      </c>
      <c r="K164" s="557">
        <f>IF(ISNUMBER(Regressions!L174),ROUND(Regressions!L174, 1), NA())</f>
        <v>100</v>
      </c>
      <c r="L164" s="562">
        <f>IF(ISNUMBER(Regressions!M174),ROUND(Regressions!M174, 1), NA())</f>
        <v>100</v>
      </c>
      <c r="M164" s="559">
        <f>IF(ISNUMBER(Regressions!N174),ROUND(Regressions!N174, 1), NA())</f>
        <v>0</v>
      </c>
      <c r="N164" s="560">
        <f>IF(ISNUMBER(Regressions!O174),ROUND(Regressions!O174, 1), NA())</f>
        <v>0</v>
      </c>
      <c r="O164" s="561">
        <f>IF(ISNUMBER(Regressions!Q174),ROUND(Regressions!Q174, 1), NA())</f>
        <v>100</v>
      </c>
      <c r="P164" s="557">
        <f>IF(ISNUMBER(Regressions!R174),ROUND(Regressions!R174, 1), NA())</f>
        <v>100</v>
      </c>
      <c r="Q164" s="563">
        <f>IF(ISNUMBER(Regressions!S174),ROUND(Regressions!S174, 1), NA())</f>
        <v>100</v>
      </c>
      <c r="R164" s="559">
        <f>IF(ISNUMBER(Regressions!T174),ROUND(Regressions!T174, 1), NA())</f>
        <v>0</v>
      </c>
      <c r="S164" s="560">
        <f>IF(ISNUMBER(Regressions!U174),ROUND(Regressions!U174, 1), NA())</f>
        <v>0</v>
      </c>
    </row>
    <row r="165" spans="1:19" x14ac:dyDescent="0.25">
      <c r="A165" s="552" t="str">
        <f>+Introduction!$C$7</f>
        <v>Italie</v>
      </c>
      <c r="B165" s="553">
        <f>IF(ISBLANK(Regressions!B175), " ", Regressions!B175)</f>
        <v>2006</v>
      </c>
      <c r="C165" s="552" t="str">
        <f>HLOOKUP(Introduction!$G$4,nametranslations,29,FALSE)</f>
        <v>Secondaire</v>
      </c>
      <c r="D165" s="555">
        <f>IF(ISBLANK(Regressions!D175), " ", Regressions!D175)</f>
        <v>4552794</v>
      </c>
      <c r="E165" s="556">
        <f>IF(ISNUMBER(Regressions!E175),ROUND(Regressions!E175, 1), NA())</f>
        <v>100</v>
      </c>
      <c r="F165" s="557">
        <f>IF(ISNUMBER(Regressions!F175),ROUND(Regressions!F175, 1), NA())</f>
        <v>100</v>
      </c>
      <c r="G165" s="558">
        <f>IF(ISNUMBER(Regressions!G175),ROUND(Regressions!G175, 1), NA())</f>
        <v>100</v>
      </c>
      <c r="H165" s="559">
        <f>IF(ISNUMBER(Regressions!H175),ROUND(Regressions!H175, 1), NA())</f>
        <v>0</v>
      </c>
      <c r="I165" s="560">
        <f>IF(ISNUMBER(Regressions!I175),ROUND(Regressions!I175, 1), NA())</f>
        <v>0</v>
      </c>
      <c r="J165" s="561">
        <f>IF(ISNUMBER(Regressions!K175),ROUND(Regressions!K175, 1), NA())</f>
        <v>100</v>
      </c>
      <c r="K165" s="557">
        <f>IF(ISNUMBER(Regressions!L175),ROUND(Regressions!L175, 1), NA())</f>
        <v>100</v>
      </c>
      <c r="L165" s="562">
        <f>IF(ISNUMBER(Regressions!M175),ROUND(Regressions!M175, 1), NA())</f>
        <v>100</v>
      </c>
      <c r="M165" s="559">
        <f>IF(ISNUMBER(Regressions!N175),ROUND(Regressions!N175, 1), NA())</f>
        <v>0</v>
      </c>
      <c r="N165" s="560">
        <f>IF(ISNUMBER(Regressions!O175),ROUND(Regressions!O175, 1), NA())</f>
        <v>0</v>
      </c>
      <c r="O165" s="561">
        <f>IF(ISNUMBER(Regressions!Q175),ROUND(Regressions!Q175, 1), NA())</f>
        <v>100</v>
      </c>
      <c r="P165" s="557">
        <f>IF(ISNUMBER(Regressions!R175),ROUND(Regressions!R175, 1), NA())</f>
        <v>100</v>
      </c>
      <c r="Q165" s="563">
        <f>IF(ISNUMBER(Regressions!S175),ROUND(Regressions!S175, 1), NA())</f>
        <v>100</v>
      </c>
      <c r="R165" s="559">
        <f>IF(ISNUMBER(Regressions!T175),ROUND(Regressions!T175, 1), NA())</f>
        <v>0</v>
      </c>
      <c r="S165" s="560">
        <f>IF(ISNUMBER(Regressions!U175),ROUND(Regressions!U175, 1), NA())</f>
        <v>0</v>
      </c>
    </row>
    <row r="166" spans="1:19" x14ac:dyDescent="0.25">
      <c r="A166" s="552" t="str">
        <f>+Introduction!$C$7</f>
        <v>Italie</v>
      </c>
      <c r="B166" s="553">
        <f>IF(ISBLANK(Regressions!B176), " ", Regressions!B176)</f>
        <v>2007</v>
      </c>
      <c r="C166" s="552" t="str">
        <f>HLOOKUP(Introduction!$G$4,nametranslations,29,FALSE)</f>
        <v>Secondaire</v>
      </c>
      <c r="D166" s="555">
        <f>IF(ISBLANK(Regressions!D176), " ", Regressions!D176)</f>
        <v>4560563</v>
      </c>
      <c r="E166" s="556">
        <f>IF(ISNUMBER(Regressions!E176),ROUND(Regressions!E176, 1), NA())</f>
        <v>100</v>
      </c>
      <c r="F166" s="557">
        <f>IF(ISNUMBER(Regressions!F176),ROUND(Regressions!F176, 1), NA())</f>
        <v>100</v>
      </c>
      <c r="G166" s="558">
        <f>IF(ISNUMBER(Regressions!G176),ROUND(Regressions!G176, 1), NA())</f>
        <v>100</v>
      </c>
      <c r="H166" s="559">
        <f>IF(ISNUMBER(Regressions!H176),ROUND(Regressions!H176, 1), NA())</f>
        <v>0</v>
      </c>
      <c r="I166" s="560">
        <f>IF(ISNUMBER(Regressions!I176),ROUND(Regressions!I176, 1), NA())</f>
        <v>0</v>
      </c>
      <c r="J166" s="561">
        <f>IF(ISNUMBER(Regressions!K176),ROUND(Regressions!K176, 1), NA())</f>
        <v>100</v>
      </c>
      <c r="K166" s="557">
        <f>IF(ISNUMBER(Regressions!L176),ROUND(Regressions!L176, 1), NA())</f>
        <v>100</v>
      </c>
      <c r="L166" s="562">
        <f>IF(ISNUMBER(Regressions!M176),ROUND(Regressions!M176, 1), NA())</f>
        <v>100</v>
      </c>
      <c r="M166" s="559">
        <f>IF(ISNUMBER(Regressions!N176),ROUND(Regressions!N176, 1), NA())</f>
        <v>0</v>
      </c>
      <c r="N166" s="560">
        <f>IF(ISNUMBER(Regressions!O176),ROUND(Regressions!O176, 1), NA())</f>
        <v>0</v>
      </c>
      <c r="O166" s="561">
        <f>IF(ISNUMBER(Regressions!Q176),ROUND(Regressions!Q176, 1), NA())</f>
        <v>100</v>
      </c>
      <c r="P166" s="557">
        <f>IF(ISNUMBER(Regressions!R176),ROUND(Regressions!R176, 1), NA())</f>
        <v>100</v>
      </c>
      <c r="Q166" s="563">
        <f>IF(ISNUMBER(Regressions!S176),ROUND(Regressions!S176, 1), NA())</f>
        <v>100</v>
      </c>
      <c r="R166" s="559">
        <f>IF(ISNUMBER(Regressions!T176),ROUND(Regressions!T176, 1), NA())</f>
        <v>0</v>
      </c>
      <c r="S166" s="560">
        <f>IF(ISNUMBER(Regressions!U176),ROUND(Regressions!U176, 1), NA())</f>
        <v>0</v>
      </c>
    </row>
    <row r="167" spans="1:19" x14ac:dyDescent="0.25">
      <c r="A167" s="552" t="str">
        <f>+Introduction!$C$7</f>
        <v>Italie</v>
      </c>
      <c r="B167" s="553">
        <f>IF(ISBLANK(Regressions!B177), " ", Regressions!B177)</f>
        <v>2008</v>
      </c>
      <c r="C167" s="552" t="str">
        <f>HLOOKUP(Introduction!$G$4,nametranslations,29,FALSE)</f>
        <v>Secondaire</v>
      </c>
      <c r="D167" s="555">
        <f>IF(ISBLANK(Regressions!D177), " ", Regressions!D177)</f>
        <v>4561828</v>
      </c>
      <c r="E167" s="556">
        <f>IF(ISNUMBER(Regressions!E177),ROUND(Regressions!E177, 1), NA())</f>
        <v>100</v>
      </c>
      <c r="F167" s="557">
        <f>IF(ISNUMBER(Regressions!F177),ROUND(Regressions!F177, 1), NA())</f>
        <v>100</v>
      </c>
      <c r="G167" s="558">
        <f>IF(ISNUMBER(Regressions!G177),ROUND(Regressions!G177, 1), NA())</f>
        <v>100</v>
      </c>
      <c r="H167" s="559">
        <f>IF(ISNUMBER(Regressions!H177),ROUND(Regressions!H177, 1), NA())</f>
        <v>0</v>
      </c>
      <c r="I167" s="560">
        <f>IF(ISNUMBER(Regressions!I177),ROUND(Regressions!I177, 1), NA())</f>
        <v>0</v>
      </c>
      <c r="J167" s="561">
        <f>IF(ISNUMBER(Regressions!K177),ROUND(Regressions!K177, 1), NA())</f>
        <v>100</v>
      </c>
      <c r="K167" s="557">
        <f>IF(ISNUMBER(Regressions!L177),ROUND(Regressions!L177, 1), NA())</f>
        <v>100</v>
      </c>
      <c r="L167" s="562">
        <f>IF(ISNUMBER(Regressions!M177),ROUND(Regressions!M177, 1), NA())</f>
        <v>100</v>
      </c>
      <c r="M167" s="559">
        <f>IF(ISNUMBER(Regressions!N177),ROUND(Regressions!N177, 1), NA())</f>
        <v>0</v>
      </c>
      <c r="N167" s="560">
        <f>IF(ISNUMBER(Regressions!O177),ROUND(Regressions!O177, 1), NA())</f>
        <v>0</v>
      </c>
      <c r="O167" s="561">
        <f>IF(ISNUMBER(Regressions!Q177),ROUND(Regressions!Q177, 1), NA())</f>
        <v>100</v>
      </c>
      <c r="P167" s="557">
        <f>IF(ISNUMBER(Regressions!R177),ROUND(Regressions!R177, 1), NA())</f>
        <v>100</v>
      </c>
      <c r="Q167" s="563">
        <f>IF(ISNUMBER(Regressions!S177),ROUND(Regressions!S177, 1), NA())</f>
        <v>100</v>
      </c>
      <c r="R167" s="559">
        <f>IF(ISNUMBER(Regressions!T177),ROUND(Regressions!T177, 1), NA())</f>
        <v>0</v>
      </c>
      <c r="S167" s="560">
        <f>IF(ISNUMBER(Regressions!U177),ROUND(Regressions!U177, 1), NA())</f>
        <v>0</v>
      </c>
    </row>
    <row r="168" spans="1:19" x14ac:dyDescent="0.25">
      <c r="A168" s="552" t="str">
        <f>+Introduction!$C$7</f>
        <v>Italie</v>
      </c>
      <c r="B168" s="553">
        <f>IF(ISBLANK(Regressions!B178), " ", Regressions!B178)</f>
        <v>2009</v>
      </c>
      <c r="C168" s="552" t="str">
        <f>HLOOKUP(Introduction!$G$4,nametranslations,29,FALSE)</f>
        <v>Secondaire</v>
      </c>
      <c r="D168" s="555">
        <f>IF(ISBLANK(Regressions!D178), " ", Regressions!D178)</f>
        <v>4567905</v>
      </c>
      <c r="E168" s="556">
        <f>IF(ISNUMBER(Regressions!E178),ROUND(Regressions!E178, 1), NA())</f>
        <v>100</v>
      </c>
      <c r="F168" s="557">
        <f>IF(ISNUMBER(Regressions!F178),ROUND(Regressions!F178, 1), NA())</f>
        <v>100</v>
      </c>
      <c r="G168" s="558">
        <f>IF(ISNUMBER(Regressions!G178),ROUND(Regressions!G178, 1), NA())</f>
        <v>100</v>
      </c>
      <c r="H168" s="559">
        <f>IF(ISNUMBER(Regressions!H178),ROUND(Regressions!H178, 1), NA())</f>
        <v>0</v>
      </c>
      <c r="I168" s="560">
        <f>IF(ISNUMBER(Regressions!I178),ROUND(Regressions!I178, 1), NA())</f>
        <v>0</v>
      </c>
      <c r="J168" s="561">
        <f>IF(ISNUMBER(Regressions!K178),ROUND(Regressions!K178, 1), NA())</f>
        <v>100</v>
      </c>
      <c r="K168" s="557">
        <f>IF(ISNUMBER(Regressions!L178),ROUND(Regressions!L178, 1), NA())</f>
        <v>100</v>
      </c>
      <c r="L168" s="562">
        <f>IF(ISNUMBER(Regressions!M178),ROUND(Regressions!M178, 1), NA())</f>
        <v>100</v>
      </c>
      <c r="M168" s="559">
        <f>IF(ISNUMBER(Regressions!N178),ROUND(Regressions!N178, 1), NA())</f>
        <v>0</v>
      </c>
      <c r="N168" s="560">
        <f>IF(ISNUMBER(Regressions!O178),ROUND(Regressions!O178, 1), NA())</f>
        <v>0</v>
      </c>
      <c r="O168" s="561">
        <f>IF(ISNUMBER(Regressions!Q178),ROUND(Regressions!Q178, 1), NA())</f>
        <v>100</v>
      </c>
      <c r="P168" s="557">
        <f>IF(ISNUMBER(Regressions!R178),ROUND(Regressions!R178, 1), NA())</f>
        <v>100</v>
      </c>
      <c r="Q168" s="563">
        <f>IF(ISNUMBER(Regressions!S178),ROUND(Regressions!S178, 1), NA())</f>
        <v>100</v>
      </c>
      <c r="R168" s="559">
        <f>IF(ISNUMBER(Regressions!T178),ROUND(Regressions!T178, 1), NA())</f>
        <v>0</v>
      </c>
      <c r="S168" s="560">
        <f>IF(ISNUMBER(Regressions!U178),ROUND(Regressions!U178, 1), NA())</f>
        <v>0</v>
      </c>
    </row>
    <row r="169" spans="1:19" x14ac:dyDescent="0.25">
      <c r="A169" s="552" t="str">
        <f>+Introduction!$C$7</f>
        <v>Italie</v>
      </c>
      <c r="B169" s="553">
        <f>IF(ISBLANK(Regressions!B179), " ", Regressions!B179)</f>
        <v>2010</v>
      </c>
      <c r="C169" s="552" t="str">
        <f>HLOOKUP(Introduction!$G$4,nametranslations,29,FALSE)</f>
        <v>Secondaire</v>
      </c>
      <c r="D169" s="555">
        <f>IF(ISBLANK(Regressions!D179), " ", Regressions!D179)</f>
        <v>4562498</v>
      </c>
      <c r="E169" s="556">
        <f>IF(ISNUMBER(Regressions!E179),ROUND(Regressions!E179, 1), NA())</f>
        <v>100</v>
      </c>
      <c r="F169" s="557">
        <f>IF(ISNUMBER(Regressions!F179),ROUND(Regressions!F179, 1), NA())</f>
        <v>100</v>
      </c>
      <c r="G169" s="558">
        <f>IF(ISNUMBER(Regressions!G179),ROUND(Regressions!G179, 1), NA())</f>
        <v>100</v>
      </c>
      <c r="H169" s="559">
        <f>IF(ISNUMBER(Regressions!H179),ROUND(Regressions!H179, 1), NA())</f>
        <v>0</v>
      </c>
      <c r="I169" s="560">
        <f>IF(ISNUMBER(Regressions!I179),ROUND(Regressions!I179, 1), NA())</f>
        <v>0</v>
      </c>
      <c r="J169" s="561">
        <f>IF(ISNUMBER(Regressions!K179),ROUND(Regressions!K179, 1), NA())</f>
        <v>100</v>
      </c>
      <c r="K169" s="557">
        <f>IF(ISNUMBER(Regressions!L179),ROUND(Regressions!L179, 1), NA())</f>
        <v>100</v>
      </c>
      <c r="L169" s="562">
        <f>IF(ISNUMBER(Regressions!M179),ROUND(Regressions!M179, 1), NA())</f>
        <v>100</v>
      </c>
      <c r="M169" s="559">
        <f>IF(ISNUMBER(Regressions!N179),ROUND(Regressions!N179, 1), NA())</f>
        <v>0</v>
      </c>
      <c r="N169" s="560">
        <f>IF(ISNUMBER(Regressions!O179),ROUND(Regressions!O179, 1), NA())</f>
        <v>0</v>
      </c>
      <c r="O169" s="561">
        <f>IF(ISNUMBER(Regressions!Q179),ROUND(Regressions!Q179, 1), NA())</f>
        <v>100</v>
      </c>
      <c r="P169" s="557">
        <f>IF(ISNUMBER(Regressions!R179),ROUND(Regressions!R179, 1), NA())</f>
        <v>100</v>
      </c>
      <c r="Q169" s="563">
        <f>IF(ISNUMBER(Regressions!S179),ROUND(Regressions!S179, 1), NA())</f>
        <v>100</v>
      </c>
      <c r="R169" s="559">
        <f>IF(ISNUMBER(Regressions!T179),ROUND(Regressions!T179, 1), NA())</f>
        <v>0</v>
      </c>
      <c r="S169" s="560">
        <f>IF(ISNUMBER(Regressions!U179),ROUND(Regressions!U179, 1), NA())</f>
        <v>0</v>
      </c>
    </row>
    <row r="170" spans="1:19" x14ac:dyDescent="0.25">
      <c r="A170" s="552" t="str">
        <f>+Introduction!$C$7</f>
        <v>Italie</v>
      </c>
      <c r="B170" s="553">
        <f>IF(ISBLANK(Regressions!B180), " ", Regressions!B180)</f>
        <v>2011</v>
      </c>
      <c r="C170" s="552" t="str">
        <f>HLOOKUP(Introduction!$G$4,nametranslations,29,FALSE)</f>
        <v>Secondaire</v>
      </c>
      <c r="D170" s="555">
        <f>IF(ISBLANK(Regressions!D180), " ", Regressions!D180)</f>
        <v>4557547</v>
      </c>
      <c r="E170" s="556">
        <f>IF(ISNUMBER(Regressions!E180),ROUND(Regressions!E180, 1), NA())</f>
        <v>100</v>
      </c>
      <c r="F170" s="557">
        <f>IF(ISNUMBER(Regressions!F180),ROUND(Regressions!F180, 1), NA())</f>
        <v>100</v>
      </c>
      <c r="G170" s="558">
        <f>IF(ISNUMBER(Regressions!G180),ROUND(Regressions!G180, 1), NA())</f>
        <v>100</v>
      </c>
      <c r="H170" s="559">
        <f>IF(ISNUMBER(Regressions!H180),ROUND(Regressions!H180, 1), NA())</f>
        <v>0</v>
      </c>
      <c r="I170" s="560">
        <f>IF(ISNUMBER(Regressions!I180),ROUND(Regressions!I180, 1), NA())</f>
        <v>0</v>
      </c>
      <c r="J170" s="561">
        <f>IF(ISNUMBER(Regressions!K180),ROUND(Regressions!K180, 1), NA())</f>
        <v>100</v>
      </c>
      <c r="K170" s="557">
        <f>IF(ISNUMBER(Regressions!L180),ROUND(Regressions!L180, 1), NA())</f>
        <v>100</v>
      </c>
      <c r="L170" s="562">
        <f>IF(ISNUMBER(Regressions!M180),ROUND(Regressions!M180, 1), NA())</f>
        <v>100</v>
      </c>
      <c r="M170" s="559">
        <f>IF(ISNUMBER(Regressions!N180),ROUND(Regressions!N180, 1), NA())</f>
        <v>0</v>
      </c>
      <c r="N170" s="560">
        <f>IF(ISNUMBER(Regressions!O180),ROUND(Regressions!O180, 1), NA())</f>
        <v>0</v>
      </c>
      <c r="O170" s="561">
        <f>IF(ISNUMBER(Regressions!Q180),ROUND(Regressions!Q180, 1), NA())</f>
        <v>100</v>
      </c>
      <c r="P170" s="557">
        <f>IF(ISNUMBER(Regressions!R180),ROUND(Regressions!R180, 1), NA())</f>
        <v>100</v>
      </c>
      <c r="Q170" s="563">
        <f>IF(ISNUMBER(Regressions!S180),ROUND(Regressions!S180, 1), NA())</f>
        <v>100</v>
      </c>
      <c r="R170" s="559">
        <f>IF(ISNUMBER(Regressions!T180),ROUND(Regressions!T180, 1), NA())</f>
        <v>0</v>
      </c>
      <c r="S170" s="560">
        <f>IF(ISNUMBER(Regressions!U180),ROUND(Regressions!U180, 1), NA())</f>
        <v>0</v>
      </c>
    </row>
    <row r="171" spans="1:19" x14ac:dyDescent="0.25">
      <c r="A171" s="552" t="str">
        <f>+Introduction!$C$7</f>
        <v>Italie</v>
      </c>
      <c r="B171" s="553">
        <f>IF(ISBLANK(Regressions!B181), " ", Regressions!B181)</f>
        <v>2012</v>
      </c>
      <c r="C171" s="552" t="str">
        <f>HLOOKUP(Introduction!$G$4,nametranslations,29,FALSE)</f>
        <v>Secondaire</v>
      </c>
      <c r="D171" s="555">
        <f>IF(ISBLANK(Regressions!D181), " ", Regressions!D181)</f>
        <v>4552244</v>
      </c>
      <c r="E171" s="556">
        <f>IF(ISNUMBER(Regressions!E181),ROUND(Regressions!E181, 1), NA())</f>
        <v>100</v>
      </c>
      <c r="F171" s="557">
        <f>IF(ISNUMBER(Regressions!F181),ROUND(Regressions!F181, 1), NA())</f>
        <v>100</v>
      </c>
      <c r="G171" s="558">
        <f>IF(ISNUMBER(Regressions!G181),ROUND(Regressions!G181, 1), NA())</f>
        <v>100</v>
      </c>
      <c r="H171" s="559">
        <f>IF(ISNUMBER(Regressions!H181),ROUND(Regressions!H181, 1), NA())</f>
        <v>0</v>
      </c>
      <c r="I171" s="560">
        <f>IF(ISNUMBER(Regressions!I181),ROUND(Regressions!I181, 1), NA())</f>
        <v>0</v>
      </c>
      <c r="J171" s="561">
        <f>IF(ISNUMBER(Regressions!K181),ROUND(Regressions!K181, 1), NA())</f>
        <v>100</v>
      </c>
      <c r="K171" s="557">
        <f>IF(ISNUMBER(Regressions!L181),ROUND(Regressions!L181, 1), NA())</f>
        <v>100</v>
      </c>
      <c r="L171" s="562">
        <f>IF(ISNUMBER(Regressions!M181),ROUND(Regressions!M181, 1), NA())</f>
        <v>100</v>
      </c>
      <c r="M171" s="559">
        <f>IF(ISNUMBER(Regressions!N181),ROUND(Regressions!N181, 1), NA())</f>
        <v>0</v>
      </c>
      <c r="N171" s="560">
        <f>IF(ISNUMBER(Regressions!O181),ROUND(Regressions!O181, 1), NA())</f>
        <v>0</v>
      </c>
      <c r="O171" s="561">
        <f>IF(ISNUMBER(Regressions!Q181),ROUND(Regressions!Q181, 1), NA())</f>
        <v>100</v>
      </c>
      <c r="P171" s="557">
        <f>IF(ISNUMBER(Regressions!R181),ROUND(Regressions!R181, 1), NA())</f>
        <v>100</v>
      </c>
      <c r="Q171" s="563">
        <f>IF(ISNUMBER(Regressions!S181),ROUND(Regressions!S181, 1), NA())</f>
        <v>100</v>
      </c>
      <c r="R171" s="559">
        <f>IF(ISNUMBER(Regressions!T181),ROUND(Regressions!T181, 1), NA())</f>
        <v>0</v>
      </c>
      <c r="S171" s="560">
        <f>IF(ISNUMBER(Regressions!U181),ROUND(Regressions!U181, 1), NA())</f>
        <v>0</v>
      </c>
    </row>
    <row r="172" spans="1:19" x14ac:dyDescent="0.25">
      <c r="A172" s="552" t="str">
        <f>+Introduction!$C$7</f>
        <v>Italie</v>
      </c>
      <c r="B172" s="553">
        <f>IF(ISBLANK(Regressions!B182), " ", Regressions!B182)</f>
        <v>2013</v>
      </c>
      <c r="C172" s="552" t="str">
        <f>HLOOKUP(Introduction!$G$4,nametranslations,29,FALSE)</f>
        <v>Secondaire</v>
      </c>
      <c r="D172" s="555">
        <f>IF(ISBLANK(Regressions!D182), " ", Regressions!D182)</f>
        <v>4550025</v>
      </c>
      <c r="E172" s="556">
        <f>IF(ISNUMBER(Regressions!E182),ROUND(Regressions!E182, 1), NA())</f>
        <v>100</v>
      </c>
      <c r="F172" s="557">
        <f>IF(ISNUMBER(Regressions!F182),ROUND(Regressions!F182, 1), NA())</f>
        <v>100</v>
      </c>
      <c r="G172" s="558">
        <f>IF(ISNUMBER(Regressions!G182),ROUND(Regressions!G182, 1), NA())</f>
        <v>100</v>
      </c>
      <c r="H172" s="559">
        <f>IF(ISNUMBER(Regressions!H182),ROUND(Regressions!H182, 1), NA())</f>
        <v>0</v>
      </c>
      <c r="I172" s="560">
        <f>IF(ISNUMBER(Regressions!I182),ROUND(Regressions!I182, 1), NA())</f>
        <v>0</v>
      </c>
      <c r="J172" s="561">
        <f>IF(ISNUMBER(Regressions!K182),ROUND(Regressions!K182, 1), NA())</f>
        <v>100</v>
      </c>
      <c r="K172" s="557">
        <f>IF(ISNUMBER(Regressions!L182),ROUND(Regressions!L182, 1), NA())</f>
        <v>100</v>
      </c>
      <c r="L172" s="562">
        <f>IF(ISNUMBER(Regressions!M182),ROUND(Regressions!M182, 1), NA())</f>
        <v>100</v>
      </c>
      <c r="M172" s="559">
        <f>IF(ISNUMBER(Regressions!N182),ROUND(Regressions!N182, 1), NA())</f>
        <v>0</v>
      </c>
      <c r="N172" s="560">
        <f>IF(ISNUMBER(Regressions!O182),ROUND(Regressions!O182, 1), NA())</f>
        <v>0</v>
      </c>
      <c r="O172" s="561">
        <f>IF(ISNUMBER(Regressions!Q182),ROUND(Regressions!Q182, 1), NA())</f>
        <v>100</v>
      </c>
      <c r="P172" s="557">
        <f>IF(ISNUMBER(Regressions!R182),ROUND(Regressions!R182, 1), NA())</f>
        <v>100</v>
      </c>
      <c r="Q172" s="563">
        <f>IF(ISNUMBER(Regressions!S182),ROUND(Regressions!S182, 1), NA())</f>
        <v>100</v>
      </c>
      <c r="R172" s="559">
        <f>IF(ISNUMBER(Regressions!T182),ROUND(Regressions!T182, 1), NA())</f>
        <v>0</v>
      </c>
      <c r="S172" s="560">
        <f>IF(ISNUMBER(Regressions!U182),ROUND(Regressions!U182, 1), NA())</f>
        <v>0</v>
      </c>
    </row>
    <row r="173" spans="1:19" x14ac:dyDescent="0.25">
      <c r="A173" s="552" t="str">
        <f>+Introduction!$C$7</f>
        <v>Italie</v>
      </c>
      <c r="B173" s="553">
        <f>IF(ISBLANK(Regressions!B183), " ", Regressions!B183)</f>
        <v>2014</v>
      </c>
      <c r="C173" s="552" t="str">
        <f>HLOOKUP(Introduction!$G$4,nametranslations,29,FALSE)</f>
        <v>Secondaire</v>
      </c>
      <c r="D173" s="555">
        <f>IF(ISBLANK(Regressions!D183), " ", Regressions!D183)</f>
        <v>4545923</v>
      </c>
      <c r="E173" s="556">
        <f>IF(ISNUMBER(Regressions!E183),ROUND(Regressions!E183, 1), NA())</f>
        <v>100</v>
      </c>
      <c r="F173" s="557">
        <f>IF(ISNUMBER(Regressions!F183),ROUND(Regressions!F183, 1), NA())</f>
        <v>100</v>
      </c>
      <c r="G173" s="558">
        <f>IF(ISNUMBER(Regressions!G183),ROUND(Regressions!G183, 1), NA())</f>
        <v>100</v>
      </c>
      <c r="H173" s="559">
        <f>IF(ISNUMBER(Regressions!H183),ROUND(Regressions!H183, 1), NA())</f>
        <v>0</v>
      </c>
      <c r="I173" s="560">
        <f>IF(ISNUMBER(Regressions!I183),ROUND(Regressions!I183, 1), NA())</f>
        <v>0</v>
      </c>
      <c r="J173" s="561">
        <f>IF(ISNUMBER(Regressions!K183),ROUND(Regressions!K183, 1), NA())</f>
        <v>100</v>
      </c>
      <c r="K173" s="557">
        <f>IF(ISNUMBER(Regressions!L183),ROUND(Regressions!L183, 1), NA())</f>
        <v>100</v>
      </c>
      <c r="L173" s="562">
        <f>IF(ISNUMBER(Regressions!M183),ROUND(Regressions!M183, 1), NA())</f>
        <v>100</v>
      </c>
      <c r="M173" s="559">
        <f>IF(ISNUMBER(Regressions!N183),ROUND(Regressions!N183, 1), NA())</f>
        <v>0</v>
      </c>
      <c r="N173" s="560">
        <f>IF(ISNUMBER(Regressions!O183),ROUND(Regressions!O183, 1), NA())</f>
        <v>0</v>
      </c>
      <c r="O173" s="561">
        <f>IF(ISNUMBER(Regressions!Q183),ROUND(Regressions!Q183, 1), NA())</f>
        <v>100</v>
      </c>
      <c r="P173" s="557">
        <f>IF(ISNUMBER(Regressions!R183),ROUND(Regressions!R183, 1), NA())</f>
        <v>100</v>
      </c>
      <c r="Q173" s="563">
        <f>IF(ISNUMBER(Regressions!S183),ROUND(Regressions!S183, 1), NA())</f>
        <v>100</v>
      </c>
      <c r="R173" s="559">
        <f>IF(ISNUMBER(Regressions!T183),ROUND(Regressions!T183, 1), NA())</f>
        <v>0</v>
      </c>
      <c r="S173" s="560">
        <f>IF(ISNUMBER(Regressions!U183),ROUND(Regressions!U183, 1), NA())</f>
        <v>0</v>
      </c>
    </row>
    <row r="174" spans="1:19" x14ac:dyDescent="0.25">
      <c r="A174" s="552" t="str">
        <f>+Introduction!$C$7</f>
        <v>Italie</v>
      </c>
      <c r="B174" s="553">
        <f>IF(ISBLANK(Regressions!B184), " ", Regressions!B184)</f>
        <v>2015</v>
      </c>
      <c r="C174" s="552" t="str">
        <f>HLOOKUP(Introduction!$G$4,nametranslations,29,FALSE)</f>
        <v>Secondaire</v>
      </c>
      <c r="D174" s="555">
        <f>IF(ISBLANK(Regressions!D184), " ", Regressions!D184)</f>
        <v>4550137</v>
      </c>
      <c r="E174" s="556">
        <f>IF(ISNUMBER(Regressions!E184),ROUND(Regressions!E184, 1), NA())</f>
        <v>100</v>
      </c>
      <c r="F174" s="557">
        <f>IF(ISNUMBER(Regressions!F184),ROUND(Regressions!F184, 1), NA())</f>
        <v>100</v>
      </c>
      <c r="G174" s="558">
        <f>IF(ISNUMBER(Regressions!G184),ROUND(Regressions!G184, 1), NA())</f>
        <v>100</v>
      </c>
      <c r="H174" s="559">
        <f>IF(ISNUMBER(Regressions!H184),ROUND(Regressions!H184, 1), NA())</f>
        <v>0</v>
      </c>
      <c r="I174" s="560">
        <f>IF(ISNUMBER(Regressions!I184),ROUND(Regressions!I184, 1), NA())</f>
        <v>0</v>
      </c>
      <c r="J174" s="561">
        <f>IF(ISNUMBER(Regressions!K184),ROUND(Regressions!K184, 1), NA())</f>
        <v>100</v>
      </c>
      <c r="K174" s="557">
        <f>IF(ISNUMBER(Regressions!L184),ROUND(Regressions!L184, 1), NA())</f>
        <v>100</v>
      </c>
      <c r="L174" s="562">
        <f>IF(ISNUMBER(Regressions!M184),ROUND(Regressions!M184, 1), NA())</f>
        <v>100</v>
      </c>
      <c r="M174" s="559">
        <f>IF(ISNUMBER(Regressions!N184),ROUND(Regressions!N184, 1), NA())</f>
        <v>0</v>
      </c>
      <c r="N174" s="560">
        <f>IF(ISNUMBER(Regressions!O184),ROUND(Regressions!O184, 1), NA())</f>
        <v>0</v>
      </c>
      <c r="O174" s="561">
        <f>IF(ISNUMBER(Regressions!Q184),ROUND(Regressions!Q184, 1), NA())</f>
        <v>100</v>
      </c>
      <c r="P174" s="557">
        <f>IF(ISNUMBER(Regressions!R184),ROUND(Regressions!R184, 1), NA())</f>
        <v>100</v>
      </c>
      <c r="Q174" s="563">
        <f>IF(ISNUMBER(Regressions!S184),ROUND(Regressions!S184, 1), NA())</f>
        <v>100</v>
      </c>
      <c r="R174" s="559">
        <f>IF(ISNUMBER(Regressions!T184),ROUND(Regressions!T184, 1), NA())</f>
        <v>0</v>
      </c>
      <c r="S174" s="560">
        <f>IF(ISNUMBER(Regressions!U184),ROUND(Regressions!U184, 1), NA())</f>
        <v>0</v>
      </c>
    </row>
    <row r="175" spans="1:19" x14ac:dyDescent="0.25">
      <c r="A175" s="552" t="str">
        <f>+Introduction!$C$7</f>
        <v>Italie</v>
      </c>
      <c r="B175" s="553">
        <f>IF(ISBLANK(Regressions!B185), " ", Regressions!B185)</f>
        <v>2016</v>
      </c>
      <c r="C175" s="552" t="str">
        <f>HLOOKUP(Introduction!$G$4,nametranslations,29,FALSE)</f>
        <v>Secondaire</v>
      </c>
      <c r="D175" s="555">
        <f>IF(ISBLANK(Regressions!D185), " ", Regressions!D185)</f>
        <v>4555703</v>
      </c>
      <c r="E175" s="556">
        <f>IF(ISNUMBER(Regressions!E185),ROUND(Regressions!E185, 1), NA())</f>
        <v>100</v>
      </c>
      <c r="F175" s="557">
        <f>IF(ISNUMBER(Regressions!F185),ROUND(Regressions!F185, 1), NA())</f>
        <v>100</v>
      </c>
      <c r="G175" s="558">
        <f>IF(ISNUMBER(Regressions!G185),ROUND(Regressions!G185, 1), NA())</f>
        <v>100</v>
      </c>
      <c r="H175" s="559">
        <f>IF(ISNUMBER(Regressions!H185),ROUND(Regressions!H185, 1), NA())</f>
        <v>0</v>
      </c>
      <c r="I175" s="560">
        <f>IF(ISNUMBER(Regressions!I185),ROUND(Regressions!I185, 1), NA())</f>
        <v>0</v>
      </c>
      <c r="J175" s="561">
        <f>IF(ISNUMBER(Regressions!K185),ROUND(Regressions!K185, 1), NA())</f>
        <v>100</v>
      </c>
      <c r="K175" s="557">
        <f>IF(ISNUMBER(Regressions!L185),ROUND(Regressions!L185, 1), NA())</f>
        <v>100</v>
      </c>
      <c r="L175" s="562">
        <f>IF(ISNUMBER(Regressions!M185),ROUND(Regressions!M185, 1), NA())</f>
        <v>100</v>
      </c>
      <c r="M175" s="559">
        <f>IF(ISNUMBER(Regressions!N185),ROUND(Regressions!N185, 1), NA())</f>
        <v>0</v>
      </c>
      <c r="N175" s="560">
        <f>IF(ISNUMBER(Regressions!O185),ROUND(Regressions!O185, 1), NA())</f>
        <v>0</v>
      </c>
      <c r="O175" s="561">
        <f>IF(ISNUMBER(Regressions!Q185),ROUND(Regressions!Q185, 1), NA())</f>
        <v>100</v>
      </c>
      <c r="P175" s="557">
        <f>IF(ISNUMBER(Regressions!R185),ROUND(Regressions!R185, 1), NA())</f>
        <v>100</v>
      </c>
      <c r="Q175" s="563">
        <f>IF(ISNUMBER(Regressions!S185),ROUND(Regressions!S185, 1), NA())</f>
        <v>100</v>
      </c>
      <c r="R175" s="559">
        <f>IF(ISNUMBER(Regressions!T185),ROUND(Regressions!T185, 1), NA())</f>
        <v>0</v>
      </c>
      <c r="S175" s="560">
        <f>IF(ISNUMBER(Regressions!U185),ROUND(Regressions!U185, 1), NA())</f>
        <v>0</v>
      </c>
    </row>
    <row r="176" spans="1:19" x14ac:dyDescent="0.25">
      <c r="A176" s="552" t="str">
        <f>+Introduction!$C$7</f>
        <v>Italie</v>
      </c>
      <c r="B176" s="553">
        <f>IF(ISBLANK(Regressions!B186), " ", Regressions!B186)</f>
        <v>2017</v>
      </c>
      <c r="C176" s="552" t="str">
        <f>HLOOKUP(Introduction!$G$4,nametranslations,29,FALSE)</f>
        <v>Secondaire</v>
      </c>
      <c r="D176" s="555">
        <f>IF(ISBLANK(Regressions!D186), " ", Regressions!D186)</f>
        <v>4555854</v>
      </c>
      <c r="E176" s="556">
        <f>IF(ISNUMBER(Regressions!E186),ROUND(Regressions!E186, 1), NA())</f>
        <v>100</v>
      </c>
      <c r="F176" s="557">
        <f>IF(ISNUMBER(Regressions!F186),ROUND(Regressions!F186, 1), NA())</f>
        <v>100</v>
      </c>
      <c r="G176" s="558">
        <f>IF(ISNUMBER(Regressions!G186),ROUND(Regressions!G186, 1), NA())</f>
        <v>100</v>
      </c>
      <c r="H176" s="559">
        <f>IF(ISNUMBER(Regressions!H186),ROUND(Regressions!H186, 1), NA())</f>
        <v>0</v>
      </c>
      <c r="I176" s="560">
        <f>IF(ISNUMBER(Regressions!I186),ROUND(Regressions!I186, 1), NA())</f>
        <v>0</v>
      </c>
      <c r="J176" s="561">
        <f>IF(ISNUMBER(Regressions!K186),ROUND(Regressions!K186, 1), NA())</f>
        <v>100</v>
      </c>
      <c r="K176" s="557">
        <f>IF(ISNUMBER(Regressions!L186),ROUND(Regressions!L186, 1), NA())</f>
        <v>100</v>
      </c>
      <c r="L176" s="562">
        <f>IF(ISNUMBER(Regressions!M186),ROUND(Regressions!M186, 1), NA())</f>
        <v>100</v>
      </c>
      <c r="M176" s="559">
        <f>IF(ISNUMBER(Regressions!N186),ROUND(Regressions!N186, 1), NA())</f>
        <v>0</v>
      </c>
      <c r="N176" s="560">
        <f>IF(ISNUMBER(Regressions!O186),ROUND(Regressions!O186, 1), NA())</f>
        <v>0</v>
      </c>
      <c r="O176" s="561">
        <f>IF(ISNUMBER(Regressions!Q186),ROUND(Regressions!Q186, 1), NA())</f>
        <v>100</v>
      </c>
      <c r="P176" s="557">
        <f>IF(ISNUMBER(Regressions!R186),ROUND(Regressions!R186, 1), NA())</f>
        <v>100</v>
      </c>
      <c r="Q176" s="563">
        <f>IF(ISNUMBER(Regressions!S186),ROUND(Regressions!S186, 1), NA())</f>
        <v>100</v>
      </c>
      <c r="R176" s="559">
        <f>IF(ISNUMBER(Regressions!T186),ROUND(Regressions!T186, 1), NA())</f>
        <v>0</v>
      </c>
      <c r="S176" s="560">
        <f>IF(ISNUMBER(Regressions!U186),ROUND(Regressions!U186, 1), NA())</f>
        <v>0</v>
      </c>
    </row>
    <row r="177" spans="1:19" x14ac:dyDescent="0.25">
      <c r="A177" s="552" t="str">
        <f>+Introduction!$C$7</f>
        <v>Italie</v>
      </c>
      <c r="B177" s="553">
        <f>IF(ISBLANK(Regressions!B187), " ", Regressions!B187)</f>
        <v>2018</v>
      </c>
      <c r="C177" s="552" t="str">
        <f>HLOOKUP(Introduction!$G$4,nametranslations,29,FALSE)</f>
        <v>Secondaire</v>
      </c>
      <c r="D177" s="555">
        <f>IF(ISBLANK(Regressions!D187), " ", Regressions!D187)</f>
        <v>4560821</v>
      </c>
      <c r="E177" s="556">
        <f>IF(ISNUMBER(Regressions!E187),ROUND(Regressions!E187, 1), NA())</f>
        <v>100</v>
      </c>
      <c r="F177" s="557">
        <f>IF(ISNUMBER(Regressions!F187),ROUND(Regressions!F187, 1), NA())</f>
        <v>100</v>
      </c>
      <c r="G177" s="558">
        <f>IF(ISNUMBER(Regressions!G187),ROUND(Regressions!G187, 1), NA())</f>
        <v>100</v>
      </c>
      <c r="H177" s="559">
        <f>IF(ISNUMBER(Regressions!H187),ROUND(Regressions!H187, 1), NA())</f>
        <v>0</v>
      </c>
      <c r="I177" s="560">
        <f>IF(ISNUMBER(Regressions!I187),ROUND(Regressions!I187, 1), NA())</f>
        <v>0</v>
      </c>
      <c r="J177" s="561">
        <f>IF(ISNUMBER(Regressions!K187),ROUND(Regressions!K187, 1), NA())</f>
        <v>100</v>
      </c>
      <c r="K177" s="557">
        <f>IF(ISNUMBER(Regressions!L187),ROUND(Regressions!L187, 1), NA())</f>
        <v>100</v>
      </c>
      <c r="L177" s="562">
        <f>IF(ISNUMBER(Regressions!M187),ROUND(Regressions!M187, 1), NA())</f>
        <v>100</v>
      </c>
      <c r="M177" s="559">
        <f>IF(ISNUMBER(Regressions!N187),ROUND(Regressions!N187, 1), NA())</f>
        <v>0</v>
      </c>
      <c r="N177" s="560">
        <f>IF(ISNUMBER(Regressions!O187),ROUND(Regressions!O187, 1), NA())</f>
        <v>0</v>
      </c>
      <c r="O177" s="561">
        <f>IF(ISNUMBER(Regressions!Q187),ROUND(Regressions!Q187, 1), NA())</f>
        <v>100</v>
      </c>
      <c r="P177" s="557">
        <f>IF(ISNUMBER(Regressions!R187),ROUND(Regressions!R187, 1), NA())</f>
        <v>100</v>
      </c>
      <c r="Q177" s="563">
        <f>IF(ISNUMBER(Regressions!S187),ROUND(Regressions!S187, 1), NA())</f>
        <v>100</v>
      </c>
      <c r="R177" s="559">
        <f>IF(ISNUMBER(Regressions!T187),ROUND(Regressions!T187, 1), NA())</f>
        <v>0</v>
      </c>
      <c r="S177" s="560">
        <f>IF(ISNUMBER(Regressions!U187),ROUND(Regressions!U187, 1), NA())</f>
        <v>0</v>
      </c>
    </row>
    <row r="178" spans="1:19" x14ac:dyDescent="0.25">
      <c r="A178" s="552" t="str">
        <f>+Introduction!$C$7</f>
        <v>Italie</v>
      </c>
      <c r="B178" s="553">
        <f>IF(ISBLANK(Regressions!B188), " ", Regressions!B188)</f>
        <v>2019</v>
      </c>
      <c r="C178" s="552" t="str">
        <f>HLOOKUP(Introduction!$G$4,nametranslations,29,FALSE)</f>
        <v>Secondaire</v>
      </c>
      <c r="D178" s="555">
        <f>IF(ISBLANK(Regressions!D188), " ", Regressions!D188)</f>
        <v>4560732</v>
      </c>
      <c r="E178" s="556">
        <f>IF(ISNUMBER(Regressions!E188),ROUND(Regressions!E188, 1), NA())</f>
        <v>100</v>
      </c>
      <c r="F178" s="557">
        <f>IF(ISNUMBER(Regressions!F188),ROUND(Regressions!F188, 1), NA())</f>
        <v>100</v>
      </c>
      <c r="G178" s="558">
        <f>IF(ISNUMBER(Regressions!G188),ROUND(Regressions!G188, 1), NA())</f>
        <v>100</v>
      </c>
      <c r="H178" s="559">
        <f>IF(ISNUMBER(Regressions!H188),ROUND(Regressions!H188, 1), NA())</f>
        <v>0</v>
      </c>
      <c r="I178" s="560">
        <f>IF(ISNUMBER(Regressions!I188),ROUND(Regressions!I188, 1), NA())</f>
        <v>0</v>
      </c>
      <c r="J178" s="561">
        <f>IF(ISNUMBER(Regressions!K188),ROUND(Regressions!K188, 1), NA())</f>
        <v>100</v>
      </c>
      <c r="K178" s="557">
        <f>IF(ISNUMBER(Regressions!L188),ROUND(Regressions!L188, 1), NA())</f>
        <v>100</v>
      </c>
      <c r="L178" s="562">
        <f>IF(ISNUMBER(Regressions!M188),ROUND(Regressions!M188, 1), NA())</f>
        <v>100</v>
      </c>
      <c r="M178" s="559">
        <f>IF(ISNUMBER(Regressions!N188),ROUND(Regressions!N188, 1), NA())</f>
        <v>0</v>
      </c>
      <c r="N178" s="560">
        <f>IF(ISNUMBER(Regressions!O188),ROUND(Regressions!O188, 1), NA())</f>
        <v>0</v>
      </c>
      <c r="O178" s="561">
        <f>IF(ISNUMBER(Regressions!Q188),ROUND(Regressions!Q188, 1), NA())</f>
        <v>100</v>
      </c>
      <c r="P178" s="557">
        <f>IF(ISNUMBER(Regressions!R188),ROUND(Regressions!R188, 1), NA())</f>
        <v>100</v>
      </c>
      <c r="Q178" s="563">
        <f>IF(ISNUMBER(Regressions!S188),ROUND(Regressions!S188, 1), NA())</f>
        <v>100</v>
      </c>
      <c r="R178" s="559">
        <f>IF(ISNUMBER(Regressions!T188),ROUND(Regressions!T188, 1), NA())</f>
        <v>0</v>
      </c>
      <c r="S178" s="560">
        <f>IF(ISNUMBER(Regressions!U188),ROUND(Regressions!U188, 1), NA())</f>
        <v>0</v>
      </c>
    </row>
    <row r="179" spans="1:19" x14ac:dyDescent="0.25">
      <c r="A179" s="552" t="str">
        <f>+Introduction!$C$7</f>
        <v>Italie</v>
      </c>
      <c r="B179" s="553">
        <f>IF(ISBLANK(Regressions!B189), " ", Regressions!B189)</f>
        <v>2020</v>
      </c>
      <c r="C179" s="552" t="str">
        <f>HLOOKUP(Introduction!$G$4,nametranslations,29,FALSE)</f>
        <v>Secondaire</v>
      </c>
      <c r="D179" s="555">
        <f>IF(ISBLANK(Regressions!D189), " ", Regressions!D189)</f>
        <v>4552608</v>
      </c>
      <c r="E179" s="556">
        <f>IF(ISNUMBER(Regressions!E189),ROUND(Regressions!E189, 1), NA())</f>
        <v>100</v>
      </c>
      <c r="F179" s="557">
        <f>IF(ISNUMBER(Regressions!F189),ROUND(Regressions!F189, 1), NA())</f>
        <v>100</v>
      </c>
      <c r="G179" s="558">
        <f>IF(ISNUMBER(Regressions!G189),ROUND(Regressions!G189, 1), NA())</f>
        <v>100</v>
      </c>
      <c r="H179" s="559">
        <f>IF(ISNUMBER(Regressions!H189),ROUND(Regressions!H189, 1), NA())</f>
        <v>0</v>
      </c>
      <c r="I179" s="560">
        <f>IF(ISNUMBER(Regressions!I189),ROUND(Regressions!I189, 1), NA())</f>
        <v>0</v>
      </c>
      <c r="J179" s="561">
        <f>IF(ISNUMBER(Regressions!K189),ROUND(Regressions!K189, 1), NA())</f>
        <v>100</v>
      </c>
      <c r="K179" s="557">
        <f>IF(ISNUMBER(Regressions!L189),ROUND(Regressions!L189, 1), NA())</f>
        <v>100</v>
      </c>
      <c r="L179" s="562">
        <f>IF(ISNUMBER(Regressions!M189),ROUND(Regressions!M189, 1), NA())</f>
        <v>100</v>
      </c>
      <c r="M179" s="559">
        <f>IF(ISNUMBER(Regressions!N189),ROUND(Regressions!N189, 1), NA())</f>
        <v>0</v>
      </c>
      <c r="N179" s="560">
        <f>IF(ISNUMBER(Regressions!O189),ROUND(Regressions!O189, 1), NA())</f>
        <v>0</v>
      </c>
      <c r="O179" s="561">
        <f>IF(ISNUMBER(Regressions!Q189),ROUND(Regressions!Q189, 1), NA())</f>
        <v>100</v>
      </c>
      <c r="P179" s="557">
        <f>IF(ISNUMBER(Regressions!R189),ROUND(Regressions!R189, 1), NA())</f>
        <v>100</v>
      </c>
      <c r="Q179" s="563">
        <f>IF(ISNUMBER(Regressions!S189),ROUND(Regressions!S189, 1), NA())</f>
        <v>100</v>
      </c>
      <c r="R179" s="559">
        <f>IF(ISNUMBER(Regressions!T189),ROUND(Regressions!T189, 1), NA())</f>
        <v>0</v>
      </c>
      <c r="S179" s="560">
        <f>IF(ISNUMBER(Regressions!U189),ROUND(Regressions!U189, 1), NA())</f>
        <v>0</v>
      </c>
    </row>
    <row r="180" spans="1:19" x14ac:dyDescent="0.25">
      <c r="A180" s="552" t="str">
        <f>+Introduction!$C$7</f>
        <v>Italie</v>
      </c>
      <c r="B180" s="553">
        <f>IF(ISBLANK(Regressions!B190), " ", Regressions!B190)</f>
        <v>2021</v>
      </c>
      <c r="C180" s="552" t="str">
        <f>HLOOKUP(Introduction!$G$4,nametranslations,29,FALSE)</f>
        <v>Secondaire</v>
      </c>
      <c r="D180" s="555">
        <f>IF(ISBLANK(Regressions!D190), " ", Regressions!D190)</f>
        <v>4565234</v>
      </c>
      <c r="E180" s="561">
        <f>IF(ISNUMBER(Regressions!E190),ROUND(Regressions!E190, 1), NA())</f>
        <v>100</v>
      </c>
      <c r="F180" s="564">
        <f>IF(ISNUMBER(Regressions!F190),ROUND(Regressions!F190, 1), NA())</f>
        <v>100</v>
      </c>
      <c r="G180" s="565">
        <f>IF(ISNUMBER(Regressions!G190),ROUND(Regressions!G190, 1), NA())</f>
        <v>100</v>
      </c>
      <c r="H180" s="559">
        <f>IF(ISNUMBER(Regressions!H190),ROUND(Regressions!H190, 1), NA())</f>
        <v>0</v>
      </c>
      <c r="I180" s="560">
        <f>IF(ISNUMBER(Regressions!I190),ROUND(Regressions!I190, 1), NA())</f>
        <v>0</v>
      </c>
      <c r="J180" s="561">
        <f>IF(ISNUMBER(Regressions!K190),ROUND(Regressions!K190, 1), NA())</f>
        <v>100</v>
      </c>
      <c r="K180" s="564">
        <f>IF(ISNUMBER(Regressions!L190),ROUND(Regressions!L190, 1), NA())</f>
        <v>100</v>
      </c>
      <c r="L180" s="566">
        <f>IF(ISNUMBER(Regressions!M190),ROUND(Regressions!M190, 1), NA())</f>
        <v>100</v>
      </c>
      <c r="M180" s="559">
        <f>IF(ISNUMBER(Regressions!N190),ROUND(Regressions!N190, 1), NA())</f>
        <v>0</v>
      </c>
      <c r="N180" s="560">
        <f>IF(ISNUMBER(Regressions!O190),ROUND(Regressions!O190, 1), NA())</f>
        <v>0</v>
      </c>
      <c r="O180" s="561">
        <f>IF(ISNUMBER(Regressions!Q190),ROUND(Regressions!Q190, 1), NA())</f>
        <v>100</v>
      </c>
      <c r="P180" s="564">
        <f>IF(ISNUMBER(Regressions!R190),ROUND(Regressions!R190, 1), NA())</f>
        <v>100</v>
      </c>
      <c r="Q180" s="567">
        <f>IF(ISNUMBER(Regressions!S190),ROUND(Regressions!S190, 1), NA())</f>
        <v>100</v>
      </c>
      <c r="R180" s="559">
        <f>IF(ISNUMBER(Regressions!T190),ROUND(Regressions!T190, 1), NA())</f>
        <v>0</v>
      </c>
      <c r="S180" s="560">
        <f>IF(ISNUMBER(Regressions!U190),ROUND(Regressions!U190, 1), NA())</f>
        <v>0</v>
      </c>
    </row>
    <row r="181" spans="1:19" x14ac:dyDescent="0.25">
      <c r="A181" s="552" t="str">
        <f>+Introduction!$C$7</f>
        <v>Italie</v>
      </c>
      <c r="B181" s="553">
        <f>IF(ISBLANK(Regressions!B191), " ", Regressions!B191)</f>
        <v>2022</v>
      </c>
      <c r="C181" s="552" t="str">
        <f>HLOOKUP(Introduction!$G$4,nametranslations,29,FALSE)</f>
        <v>Secondaire</v>
      </c>
      <c r="D181" s="555">
        <f>IF(ISBLANK(Regressions!D191), " ", Regressions!D191)</f>
        <v>4578162</v>
      </c>
      <c r="E181" s="556">
        <f>IF(ISNUMBER(Regressions!E191),ROUND(Regressions!E191, 1), NA())</f>
        <v>100</v>
      </c>
      <c r="F181" s="557">
        <f>IF(ISNUMBER(Regressions!F191),ROUND(Regressions!F191, 1), NA())</f>
        <v>100</v>
      </c>
      <c r="G181" s="558">
        <f>IF(ISNUMBER(Regressions!G191),ROUND(Regressions!G191, 1), NA())</f>
        <v>100</v>
      </c>
      <c r="H181" s="559">
        <f>IF(ISNUMBER(Regressions!H191),ROUND(Regressions!H191, 1), NA())</f>
        <v>0</v>
      </c>
      <c r="I181" s="560">
        <f>IF(ISNUMBER(Regressions!I191),ROUND(Regressions!I191, 1), NA())</f>
        <v>0</v>
      </c>
      <c r="J181" s="561">
        <f>IF(ISNUMBER(Regressions!K191),ROUND(Regressions!K191, 1), NA())</f>
        <v>100</v>
      </c>
      <c r="K181" s="557">
        <f>IF(ISNUMBER(Regressions!L191),ROUND(Regressions!L191, 1), NA())</f>
        <v>100</v>
      </c>
      <c r="L181" s="562">
        <f>IF(ISNUMBER(Regressions!M191),ROUND(Regressions!M191, 1), NA())</f>
        <v>100</v>
      </c>
      <c r="M181" s="559">
        <f>IF(ISNUMBER(Regressions!N191),ROUND(Regressions!N191, 1), NA())</f>
        <v>0</v>
      </c>
      <c r="N181" s="560">
        <f>IF(ISNUMBER(Regressions!O191),ROUND(Regressions!O191, 1), NA())</f>
        <v>0</v>
      </c>
      <c r="O181" s="561">
        <f>IF(ISNUMBER(Regressions!Q191),ROUND(Regressions!Q191, 1), NA())</f>
        <v>100</v>
      </c>
      <c r="P181" s="557">
        <f>IF(ISNUMBER(Regressions!R191),ROUND(Regressions!R191, 1), NA())</f>
        <v>100</v>
      </c>
      <c r="Q181" s="563">
        <f>IF(ISNUMBER(Regressions!S191),ROUND(Regressions!S191, 1), NA())</f>
        <v>100</v>
      </c>
      <c r="R181" s="559">
        <f>IF(ISNUMBER(Regressions!T191),ROUND(Regressions!T191, 1), NA())</f>
        <v>0</v>
      </c>
      <c r="S181" s="560">
        <f>IF(ISNUMBER(Regressions!U191),ROUND(Regressions!U191, 1), NA())</f>
        <v>0</v>
      </c>
    </row>
    <row r="182" spans="1:19" x14ac:dyDescent="0.25">
      <c r="A182" s="552" t="str">
        <f>+Introduction!$C$7</f>
        <v>Italie</v>
      </c>
      <c r="B182" s="553">
        <f>IF(ISBLANK(Regressions!B192), " ", Regressions!B192)</f>
        <v>2023</v>
      </c>
      <c r="C182" s="552" t="str">
        <f>HLOOKUP(Introduction!$G$4,nametranslations,29,FALSE)</f>
        <v>Secondaire</v>
      </c>
      <c r="D182" s="555">
        <f>IF(ISBLANK(Regressions!D192), " ", Regressions!D192)</f>
        <v>4574993</v>
      </c>
      <c r="E182" s="556">
        <f>IF(ISNUMBER(Regressions!E192),ROUND(Regressions!E192, 1), NA())</f>
        <v>100</v>
      </c>
      <c r="F182" s="557">
        <f>IF(ISNUMBER(Regressions!F192),ROUND(Regressions!F192, 1), NA())</f>
        <v>100</v>
      </c>
      <c r="G182" s="558">
        <f>IF(ISNUMBER(Regressions!G192),ROUND(Regressions!G192, 1), NA())</f>
        <v>100</v>
      </c>
      <c r="H182" s="559">
        <f>IF(ISNUMBER(Regressions!H192),ROUND(Regressions!H192, 1), NA())</f>
        <v>0</v>
      </c>
      <c r="I182" s="560">
        <f>IF(ISNUMBER(Regressions!I192),ROUND(Regressions!I192, 1), NA())</f>
        <v>0</v>
      </c>
      <c r="J182" s="561">
        <f>IF(ISNUMBER(Regressions!K192),ROUND(Regressions!K192, 1), NA())</f>
        <v>100</v>
      </c>
      <c r="K182" s="557">
        <f>IF(ISNUMBER(Regressions!L192),ROUND(Regressions!L192, 1), NA())</f>
        <v>100</v>
      </c>
      <c r="L182" s="562">
        <f>IF(ISNUMBER(Regressions!M192),ROUND(Regressions!M192, 1), NA())</f>
        <v>100</v>
      </c>
      <c r="M182" s="559">
        <f>IF(ISNUMBER(Regressions!N192),ROUND(Regressions!N192, 1), NA())</f>
        <v>0</v>
      </c>
      <c r="N182" s="560">
        <f>IF(ISNUMBER(Regressions!O192),ROUND(Regressions!O192, 1), NA())</f>
        <v>0</v>
      </c>
      <c r="O182" s="561">
        <f>IF(ISNUMBER(Regressions!Q192),ROUND(Regressions!Q192, 1), NA())</f>
        <v>100</v>
      </c>
      <c r="P182" s="557">
        <f>IF(ISNUMBER(Regressions!R192),ROUND(Regressions!R192, 1), NA())</f>
        <v>100</v>
      </c>
      <c r="Q182" s="563">
        <f>IF(ISNUMBER(Regressions!S192),ROUND(Regressions!S192, 1), NA())</f>
        <v>100</v>
      </c>
      <c r="R182" s="559">
        <f>IF(ISNUMBER(Regressions!T192),ROUND(Regressions!T192, 1), NA())</f>
        <v>0</v>
      </c>
      <c r="S182" s="560">
        <f>IF(ISNUMBER(Regressions!U192),ROUND(Regressions!U192, 1), NA())</f>
        <v>0</v>
      </c>
    </row>
    <row r="183" spans="1:19" x14ac:dyDescent="0.25">
      <c r="A183" s="552" t="str">
        <f>+Introduction!$C$7</f>
        <v>Italie</v>
      </c>
      <c r="B183" s="553">
        <f>IF(ISBLANK(Regressions!B193), " ", Regressions!B193)</f>
        <v>2024</v>
      </c>
      <c r="C183" s="552" t="str">
        <f>HLOOKUP(Introduction!$G$4,nametranslations,29,FALSE)</f>
        <v>Secondaire</v>
      </c>
      <c r="D183" s="555">
        <f>IF(ISBLANK(Regressions!D193), " ", Regressions!D193)</f>
        <v>4552919</v>
      </c>
      <c r="E183" s="556">
        <f>IF(ISNUMBER(Regressions!E193),ROUND(Regressions!E193, 1), NA())</f>
        <v>100</v>
      </c>
      <c r="F183" s="557">
        <f>IF(ISNUMBER(Regressions!F193),ROUND(Regressions!F193, 1), NA())</f>
        <v>100</v>
      </c>
      <c r="G183" s="558">
        <f>IF(ISNUMBER(Regressions!G193),ROUND(Regressions!G193, 1), NA())</f>
        <v>100</v>
      </c>
      <c r="H183" s="559">
        <f>IF(ISNUMBER(Regressions!H193),ROUND(Regressions!H193, 1), NA())</f>
        <v>0</v>
      </c>
      <c r="I183" s="560">
        <f>IF(ISNUMBER(Regressions!I193),ROUND(Regressions!I193, 1), NA())</f>
        <v>0</v>
      </c>
      <c r="J183" s="561">
        <f>IF(ISNUMBER(Regressions!K193),ROUND(Regressions!K193, 1), NA())</f>
        <v>100</v>
      </c>
      <c r="K183" s="557">
        <f>IF(ISNUMBER(Regressions!L193),ROUND(Regressions!L193, 1), NA())</f>
        <v>100</v>
      </c>
      <c r="L183" s="562">
        <f>IF(ISNUMBER(Regressions!M193),ROUND(Regressions!M193, 1), NA())</f>
        <v>100</v>
      </c>
      <c r="M183" s="559">
        <f>IF(ISNUMBER(Regressions!N193),ROUND(Regressions!N193, 1), NA())</f>
        <v>0</v>
      </c>
      <c r="N183" s="560">
        <f>IF(ISNUMBER(Regressions!O193),ROUND(Regressions!O193, 1), NA())</f>
        <v>0</v>
      </c>
      <c r="O183" s="561">
        <f>IF(ISNUMBER(Regressions!Q193),ROUND(Regressions!Q193, 1), NA())</f>
        <v>100</v>
      </c>
      <c r="P183" s="557">
        <f>IF(ISNUMBER(Regressions!R193),ROUND(Regressions!R193, 1), NA())</f>
        <v>100</v>
      </c>
      <c r="Q183" s="563">
        <f>IF(ISNUMBER(Regressions!S193),ROUND(Regressions!S193, 1), NA())</f>
        <v>100</v>
      </c>
      <c r="R183" s="559">
        <f>IF(ISNUMBER(Regressions!T193),ROUND(Regressions!T193, 1), NA())</f>
        <v>0</v>
      </c>
      <c r="S183" s="560">
        <f>IF(ISNUMBER(Regressions!U193),ROUND(Regressions!U193, 1), NA())</f>
        <v>0</v>
      </c>
    </row>
    <row r="184" spans="1:19" x14ac:dyDescent="0.25">
      <c r="A184" s="568" t="str">
        <f>+Introduction!$C$7</f>
        <v>Italie</v>
      </c>
      <c r="B184" s="569">
        <f>IF(ISBLANK(Regressions!B194), " ", Regressions!B194)</f>
        <v>2025</v>
      </c>
      <c r="C184" s="568" t="str">
        <f>HLOOKUP(Introduction!$G$4,nametranslations,29,FALSE)</f>
        <v>Secondaire</v>
      </c>
      <c r="D184" s="570">
        <f>IF(ISBLANK(Regressions!D194), " ", Regressions!D194)</f>
        <v>4552082</v>
      </c>
      <c r="E184" s="571">
        <f>IF(ISNUMBER(Regressions!E194),ROUND(Regressions!E194, 1), NA())</f>
        <v>100</v>
      </c>
      <c r="F184" s="572">
        <f>IF(ISNUMBER(Regressions!F194),ROUND(Regressions!F194, 1), NA())</f>
        <v>100</v>
      </c>
      <c r="G184" s="573">
        <f>IF(ISNUMBER(Regressions!G194),ROUND(Regressions!G194, 1), NA())</f>
        <v>100</v>
      </c>
      <c r="H184" s="574">
        <f>IF(ISNUMBER(Regressions!H194),ROUND(Regressions!H194, 1), NA())</f>
        <v>0</v>
      </c>
      <c r="I184" s="575">
        <f>IF(ISNUMBER(Regressions!I194),ROUND(Regressions!I194, 1), NA())</f>
        <v>0</v>
      </c>
      <c r="J184" s="576">
        <f>IF(ISNUMBER(Regressions!K194),ROUND(Regressions!K194, 1), NA())</f>
        <v>100</v>
      </c>
      <c r="K184" s="572">
        <f>IF(ISNUMBER(Regressions!L194),ROUND(Regressions!L194, 1), NA())</f>
        <v>100</v>
      </c>
      <c r="L184" s="577">
        <f>IF(ISNUMBER(Regressions!M194),ROUND(Regressions!M194, 1), NA())</f>
        <v>100</v>
      </c>
      <c r="M184" s="574">
        <f>IF(ISNUMBER(Regressions!N194),ROUND(Regressions!N194, 1), NA())</f>
        <v>0</v>
      </c>
      <c r="N184" s="575">
        <f>IF(ISNUMBER(Regressions!O194),ROUND(Regressions!O194, 1), NA())</f>
        <v>0</v>
      </c>
      <c r="O184" s="576">
        <f>IF(ISNUMBER(Regressions!Q194),ROUND(Regressions!Q194, 1), NA())</f>
        <v>100</v>
      </c>
      <c r="P184" s="572">
        <f>IF(ISNUMBER(Regressions!R194),ROUND(Regressions!R194, 1), NA())</f>
        <v>100</v>
      </c>
      <c r="Q184" s="578">
        <f>IF(ISNUMBER(Regressions!S194),ROUND(Regressions!S194, 1), NA())</f>
        <v>100</v>
      </c>
      <c r="R184" s="574">
        <f>IF(ISNUMBER(Regressions!T194),ROUND(Regressions!T194, 1), NA())</f>
        <v>0</v>
      </c>
      <c r="S184" s="575">
        <f>IF(ISNUMBER(Regressions!U194),ROUND(Regressions!U194, 1), NA())</f>
        <v>0</v>
      </c>
    </row>
    <row r="185" spans="1:19" hidden="1" x14ac:dyDescent="0.25">
      <c r="A185" s="552" t="str">
        <f>+Introduction!$C$7</f>
        <v>Italie</v>
      </c>
      <c r="B185" s="553">
        <f>IF(ISBLANK(Regressions!B195), " ", Regressions!B195)</f>
        <v>2026</v>
      </c>
      <c r="C185" s="552" t="str">
        <f>HLOOKUP(Introduction!$G$4,nametranslations,29,FALSE)</f>
        <v>Secondaire</v>
      </c>
      <c r="D185" s="555" t="str">
        <f>IF(ISBLANK(Regressions!D195), " ", Regressions!D195)</f>
        <v xml:space="preserve"> </v>
      </c>
      <c r="E185" s="556">
        <f>IF(ISNUMBER(Regressions!E195),ROUND(Regressions!E195, 1), NA())</f>
        <v>100</v>
      </c>
      <c r="F185" s="557">
        <f>IF(ISNUMBER(Regressions!F195),ROUND(Regressions!F195, 1), NA())</f>
        <v>100</v>
      </c>
      <c r="G185" s="558">
        <f>IF(ISNUMBER(Regressions!G195),ROUND(Regressions!G195, 1), NA())</f>
        <v>100</v>
      </c>
      <c r="H185" s="559">
        <f>IF(ISNUMBER(Regressions!H195),ROUND(Regressions!H195, 1), NA())</f>
        <v>0</v>
      </c>
      <c r="I185" s="560">
        <f>IF(ISNUMBER(Regressions!I195),ROUND(Regressions!I195, 1), NA())</f>
        <v>0</v>
      </c>
      <c r="J185" s="561">
        <f>IF(ISNUMBER(Regressions!K195),ROUND(Regressions!K195, 1), NA())</f>
        <v>100</v>
      </c>
      <c r="K185" s="557">
        <f>IF(ISNUMBER(Regressions!L195),ROUND(Regressions!L195, 1), NA())</f>
        <v>100</v>
      </c>
      <c r="L185" s="562">
        <f>IF(ISNUMBER(Regressions!M195),ROUND(Regressions!M195, 1), NA())</f>
        <v>100</v>
      </c>
      <c r="M185" s="559">
        <f>IF(ISNUMBER(Regressions!N195),ROUND(Regressions!N195, 1), NA())</f>
        <v>0</v>
      </c>
      <c r="N185" s="560">
        <f>IF(ISNUMBER(Regressions!O195),ROUND(Regressions!O195, 1), NA())</f>
        <v>0</v>
      </c>
      <c r="O185" s="561">
        <f>IF(ISNUMBER(Regressions!Q195),ROUND(Regressions!Q195, 1), NA())</f>
        <v>100</v>
      </c>
      <c r="P185" s="557">
        <f>IF(ISNUMBER(Regressions!R195),ROUND(Regressions!R195, 1), NA())</f>
        <v>100</v>
      </c>
      <c r="Q185" s="563">
        <f>IF(ISNUMBER(Regressions!S195),ROUND(Regressions!S195, 1), NA())</f>
        <v>100</v>
      </c>
      <c r="R185" s="559">
        <f>IF(ISNUMBER(Regressions!T195),ROUND(Regressions!T195, 1), NA())</f>
        <v>0</v>
      </c>
      <c r="S185" s="560">
        <f>IF(ISNUMBER(Regressions!U195),ROUND(Regressions!U195, 1), NA())</f>
        <v>0</v>
      </c>
    </row>
    <row r="186" spans="1:19" hidden="1" x14ac:dyDescent="0.25">
      <c r="A186" s="552" t="str">
        <f>+Introduction!$C$7</f>
        <v>Italie</v>
      </c>
      <c r="B186" s="553">
        <f>IF(ISBLANK(Regressions!B196), " ", Regressions!B196)</f>
        <v>2027</v>
      </c>
      <c r="C186" s="552" t="str">
        <f>HLOOKUP(Introduction!$G$4,nametranslations,29,FALSE)</f>
        <v>Secondaire</v>
      </c>
      <c r="D186" s="555" t="str">
        <f>IF(ISBLANK(Regressions!D196), " ", Regressions!D196)</f>
        <v xml:space="preserve"> </v>
      </c>
      <c r="E186" s="556">
        <f>IF(ISNUMBER(Regressions!E196),ROUND(Regressions!E196, 1), NA())</f>
        <v>100</v>
      </c>
      <c r="F186" s="557">
        <f>IF(ISNUMBER(Regressions!F196),ROUND(Regressions!F196, 1), NA())</f>
        <v>100</v>
      </c>
      <c r="G186" s="558">
        <f>IF(ISNUMBER(Regressions!G196),ROUND(Regressions!G196, 1), NA())</f>
        <v>100</v>
      </c>
      <c r="H186" s="559">
        <f>IF(ISNUMBER(Regressions!H196),ROUND(Regressions!H196, 1), NA())</f>
        <v>0</v>
      </c>
      <c r="I186" s="560">
        <f>IF(ISNUMBER(Regressions!I196),ROUND(Regressions!I196, 1), NA())</f>
        <v>0</v>
      </c>
      <c r="J186" s="561">
        <f>IF(ISNUMBER(Regressions!K196),ROUND(Regressions!K196, 1), NA())</f>
        <v>100</v>
      </c>
      <c r="K186" s="557">
        <f>IF(ISNUMBER(Regressions!L196),ROUND(Regressions!L196, 1), NA())</f>
        <v>100</v>
      </c>
      <c r="L186" s="562">
        <f>IF(ISNUMBER(Regressions!M196),ROUND(Regressions!M196, 1), NA())</f>
        <v>100</v>
      </c>
      <c r="M186" s="559">
        <f>IF(ISNUMBER(Regressions!N196),ROUND(Regressions!N196, 1), NA())</f>
        <v>0</v>
      </c>
      <c r="N186" s="560">
        <f>IF(ISNUMBER(Regressions!O196),ROUND(Regressions!O196, 1), NA())</f>
        <v>0</v>
      </c>
      <c r="O186" s="561">
        <f>IF(ISNUMBER(Regressions!Q196),ROUND(Regressions!Q196, 1), NA())</f>
        <v>100</v>
      </c>
      <c r="P186" s="557">
        <f>IF(ISNUMBER(Regressions!R196),ROUND(Regressions!R196, 1), NA())</f>
        <v>100</v>
      </c>
      <c r="Q186" s="563">
        <f>IF(ISNUMBER(Regressions!S196),ROUND(Regressions!S196, 1), NA())</f>
        <v>100</v>
      </c>
      <c r="R186" s="559">
        <f>IF(ISNUMBER(Regressions!T196),ROUND(Regressions!T196, 1), NA())</f>
        <v>0</v>
      </c>
      <c r="S186" s="560">
        <f>IF(ISNUMBER(Regressions!U196),ROUND(Regressions!U196, 1), NA())</f>
        <v>0</v>
      </c>
    </row>
    <row r="187" spans="1:19" hidden="1" x14ac:dyDescent="0.25">
      <c r="A187" s="552" t="str">
        <f>+Introduction!$C$7</f>
        <v>Italie</v>
      </c>
      <c r="B187" s="553">
        <f>IF(ISBLANK(Regressions!B197), " ", Regressions!B197)</f>
        <v>2028</v>
      </c>
      <c r="C187" s="552" t="str">
        <f>HLOOKUP(Introduction!$G$4,nametranslations,29,FALSE)</f>
        <v>Secondaire</v>
      </c>
      <c r="D187" s="555" t="str">
        <f>IF(ISBLANK(Regressions!D197), " ", Regressions!D197)</f>
        <v xml:space="preserve"> </v>
      </c>
      <c r="E187" s="556">
        <f>IF(ISNUMBER(Regressions!E197),ROUND(Regressions!E197, 1), NA())</f>
        <v>100</v>
      </c>
      <c r="F187" s="557">
        <f>IF(ISNUMBER(Regressions!F197),ROUND(Regressions!F197, 1), NA())</f>
        <v>100</v>
      </c>
      <c r="G187" s="558">
        <f>IF(ISNUMBER(Regressions!G197),ROUND(Regressions!G197, 1), NA())</f>
        <v>100</v>
      </c>
      <c r="H187" s="559">
        <f>IF(ISNUMBER(Regressions!H197),ROUND(Regressions!H197, 1), NA())</f>
        <v>0</v>
      </c>
      <c r="I187" s="560">
        <f>IF(ISNUMBER(Regressions!I197),ROUND(Regressions!I197, 1), NA())</f>
        <v>0</v>
      </c>
      <c r="J187" s="561">
        <f>IF(ISNUMBER(Regressions!K197),ROUND(Regressions!K197, 1), NA())</f>
        <v>100</v>
      </c>
      <c r="K187" s="557">
        <f>IF(ISNUMBER(Regressions!L197),ROUND(Regressions!L197, 1), NA())</f>
        <v>100</v>
      </c>
      <c r="L187" s="562">
        <f>IF(ISNUMBER(Regressions!M197),ROUND(Regressions!M197, 1), NA())</f>
        <v>100</v>
      </c>
      <c r="M187" s="559">
        <f>IF(ISNUMBER(Regressions!N197),ROUND(Regressions!N197, 1), NA())</f>
        <v>0</v>
      </c>
      <c r="N187" s="560">
        <f>IF(ISNUMBER(Regressions!O197),ROUND(Regressions!O197, 1), NA())</f>
        <v>0</v>
      </c>
      <c r="O187" s="561">
        <f>IF(ISNUMBER(Regressions!Q197),ROUND(Regressions!Q197, 1), NA())</f>
        <v>100</v>
      </c>
      <c r="P187" s="557">
        <f>IF(ISNUMBER(Regressions!R197),ROUND(Regressions!R197, 1), NA())</f>
        <v>100</v>
      </c>
      <c r="Q187" s="563">
        <f>IF(ISNUMBER(Regressions!S197),ROUND(Regressions!S197, 1), NA())</f>
        <v>100</v>
      </c>
      <c r="R187" s="559">
        <f>IF(ISNUMBER(Regressions!T197),ROUND(Regressions!T197, 1), NA())</f>
        <v>0</v>
      </c>
      <c r="S187" s="560">
        <f>IF(ISNUMBER(Regressions!U197),ROUND(Regressions!U197, 1), NA())</f>
        <v>0</v>
      </c>
    </row>
    <row r="188" spans="1:19" hidden="1" x14ac:dyDescent="0.25">
      <c r="A188" s="552" t="str">
        <f>+Introduction!$C$7</f>
        <v>Italie</v>
      </c>
      <c r="B188" s="553">
        <f>IF(ISBLANK(Regressions!B198), " ", Regressions!B198)</f>
        <v>2029</v>
      </c>
      <c r="C188" s="552" t="str">
        <f>HLOOKUP(Introduction!$G$4,nametranslations,29,FALSE)</f>
        <v>Secondaire</v>
      </c>
      <c r="D188" s="555" t="str">
        <f>IF(ISBLANK(Regressions!D198), " ", Regressions!D198)</f>
        <v xml:space="preserve"> </v>
      </c>
      <c r="E188" s="556">
        <f>IF(ISNUMBER(Regressions!E198),ROUND(Regressions!E198, 1), NA())</f>
        <v>100</v>
      </c>
      <c r="F188" s="557">
        <f>IF(ISNUMBER(Regressions!F198),ROUND(Regressions!F198, 1), NA())</f>
        <v>100</v>
      </c>
      <c r="G188" s="558">
        <f>IF(ISNUMBER(Regressions!G198),ROUND(Regressions!G198, 1), NA())</f>
        <v>100</v>
      </c>
      <c r="H188" s="559">
        <f>IF(ISNUMBER(Regressions!H198),ROUND(Regressions!H198, 1), NA())</f>
        <v>0</v>
      </c>
      <c r="I188" s="560">
        <f>IF(ISNUMBER(Regressions!I198),ROUND(Regressions!I198, 1), NA())</f>
        <v>0</v>
      </c>
      <c r="J188" s="561">
        <f>IF(ISNUMBER(Regressions!K198),ROUND(Regressions!K198, 1), NA())</f>
        <v>100</v>
      </c>
      <c r="K188" s="557">
        <f>IF(ISNUMBER(Regressions!L198),ROUND(Regressions!L198, 1), NA())</f>
        <v>100</v>
      </c>
      <c r="L188" s="562">
        <f>IF(ISNUMBER(Regressions!M198),ROUND(Regressions!M198, 1), NA())</f>
        <v>100</v>
      </c>
      <c r="M188" s="559">
        <f>IF(ISNUMBER(Regressions!N198),ROUND(Regressions!N198, 1), NA())</f>
        <v>0</v>
      </c>
      <c r="N188" s="560">
        <f>IF(ISNUMBER(Regressions!O198),ROUND(Regressions!O198, 1), NA())</f>
        <v>0</v>
      </c>
      <c r="O188" s="561">
        <f>IF(ISNUMBER(Regressions!Q198),ROUND(Regressions!Q198, 1), NA())</f>
        <v>100</v>
      </c>
      <c r="P188" s="557">
        <f>IF(ISNUMBER(Regressions!R198),ROUND(Regressions!R198, 1), NA())</f>
        <v>100</v>
      </c>
      <c r="Q188" s="563">
        <f>IF(ISNUMBER(Regressions!S198),ROUND(Regressions!S198, 1), NA())</f>
        <v>100</v>
      </c>
      <c r="R188" s="559">
        <f>IF(ISNUMBER(Regressions!T198),ROUND(Regressions!T198, 1), NA())</f>
        <v>0</v>
      </c>
      <c r="S188" s="560">
        <f>IF(ISNUMBER(Regressions!U198),ROUND(Regressions!U198, 1), NA())</f>
        <v>0</v>
      </c>
    </row>
    <row r="189" spans="1:19" hidden="1" x14ac:dyDescent="0.25">
      <c r="A189" s="552" t="str">
        <f>+Introduction!$C$7</f>
        <v>Italie</v>
      </c>
      <c r="B189" s="553">
        <f>IF(ISBLANK(Regressions!B199), " ", Regressions!B199)</f>
        <v>2030</v>
      </c>
      <c r="C189" s="552" t="str">
        <f>HLOOKUP(Introduction!$G$4,nametranslations,29,FALSE)</f>
        <v>Secondaire</v>
      </c>
      <c r="D189" s="555" t="str">
        <f>IF(ISBLANK(Regressions!D199), " ", Regressions!D199)</f>
        <v xml:space="preserve"> </v>
      </c>
      <c r="E189" s="556">
        <f>IF(ISNUMBER(Regressions!E199),ROUND(Regressions!E199, 1), NA())</f>
        <v>100</v>
      </c>
      <c r="F189" s="557">
        <f>IF(ISNUMBER(Regressions!F199),ROUND(Regressions!F199, 1), NA())</f>
        <v>100</v>
      </c>
      <c r="G189" s="558">
        <f>IF(ISNUMBER(Regressions!G199),ROUND(Regressions!G199, 1), NA())</f>
        <v>100</v>
      </c>
      <c r="H189" s="559">
        <f>IF(ISNUMBER(Regressions!H199),ROUND(Regressions!H199, 1), NA())</f>
        <v>0</v>
      </c>
      <c r="I189" s="560">
        <f>IF(ISNUMBER(Regressions!I199),ROUND(Regressions!I199, 1), NA())</f>
        <v>0</v>
      </c>
      <c r="J189" s="561">
        <f>IF(ISNUMBER(Regressions!K199),ROUND(Regressions!K199, 1), NA())</f>
        <v>100</v>
      </c>
      <c r="K189" s="557">
        <f>IF(ISNUMBER(Regressions!L199),ROUND(Regressions!L199, 1), NA())</f>
        <v>100</v>
      </c>
      <c r="L189" s="562">
        <f>IF(ISNUMBER(Regressions!M199),ROUND(Regressions!M199, 1), NA())</f>
        <v>100</v>
      </c>
      <c r="M189" s="559">
        <f>IF(ISNUMBER(Regressions!N199),ROUND(Regressions!N199, 1), NA())</f>
        <v>0</v>
      </c>
      <c r="N189" s="560">
        <f>IF(ISNUMBER(Regressions!O199),ROUND(Regressions!O199, 1), NA())</f>
        <v>0</v>
      </c>
      <c r="O189" s="561">
        <f>IF(ISNUMBER(Regressions!Q199),ROUND(Regressions!Q199, 1), NA())</f>
        <v>100</v>
      </c>
      <c r="P189" s="557">
        <f>IF(ISNUMBER(Regressions!R199),ROUND(Regressions!R199, 1), NA())</f>
        <v>100</v>
      </c>
      <c r="Q189" s="563">
        <f>IF(ISNUMBER(Regressions!S199),ROUND(Regressions!S199, 1), NA())</f>
        <v>100</v>
      </c>
      <c r="R189" s="559">
        <f>IF(ISNUMBER(Regressions!T199),ROUND(Regressions!T199, 1), NA())</f>
        <v>0</v>
      </c>
      <c r="S189" s="560">
        <f>IF(ISNUMBER(Regressions!U199),ROUND(Regressions!U199, 1), NA())</f>
        <v>0</v>
      </c>
    </row>
    <row r="211" spans="5:13" x14ac:dyDescent="0.25">
      <c r="E211" s="582"/>
      <c r="G211" s="529"/>
      <c r="K211" s="583"/>
      <c r="M211" s="583"/>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D6D8C-5577-4438-A25D-984BDA180449}">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80" customWidth="1"/>
    <col min="2" max="2" width="13.59765625" style="380" customWidth="1"/>
    <col min="3" max="3" width="5" style="380" customWidth="1"/>
    <col min="4" max="21" width="3.8984375" style="380" customWidth="1"/>
    <col min="22" max="25" width="3.8984375" style="486" customWidth="1"/>
    <col min="26" max="26" width="6.5" style="486" customWidth="1"/>
    <col min="27" max="30" width="3.8984375" style="486" customWidth="1"/>
    <col min="31" max="31" width="6.5" style="486" customWidth="1"/>
    <col min="32" max="35" width="3.8984375" style="486" customWidth="1"/>
    <col min="36" max="36" width="6.5" style="486" customWidth="1"/>
    <col min="37" max="40" width="3.8984375" style="486" customWidth="1"/>
    <col min="41" max="41" width="6.5" style="486" customWidth="1"/>
    <col min="42" max="45" width="3.8984375" style="486" customWidth="1"/>
    <col min="46" max="46" width="6.5" style="486" customWidth="1"/>
    <col min="47" max="50" width="3.8984375" style="486" customWidth="1"/>
    <col min="51" max="51" width="6.5" style="486" customWidth="1"/>
    <col min="52" max="52" width="3.8984375" style="487" customWidth="1"/>
    <col min="53" max="53" width="6.5" style="596" customWidth="1"/>
    <col min="54" max="55" width="3.8984375" style="487" customWidth="1"/>
    <col min="56" max="56" width="6.5" style="487" customWidth="1"/>
    <col min="57" max="58" width="3.8984375" style="487" customWidth="1"/>
    <col min="59" max="59" width="6.5" style="487" customWidth="1"/>
    <col min="60" max="60" width="3.8984375" style="487" customWidth="1"/>
    <col min="61" max="61" width="6.09765625" style="487" customWidth="1"/>
    <col min="62" max="62" width="6.5" style="487" customWidth="1"/>
    <col min="63" max="63" width="8.8984375" style="487" customWidth="1"/>
    <col min="64" max="64" width="3.8984375" style="487" customWidth="1"/>
    <col min="65" max="65" width="6.5" style="487" customWidth="1"/>
    <col min="66" max="67" width="3.8984375" style="487" customWidth="1"/>
    <col min="68" max="68" width="6.5" style="487" customWidth="1"/>
    <col min="69" max="69" width="3.8984375" style="487" customWidth="1"/>
    <col min="70" max="70" width="9" style="380" customWidth="1"/>
    <col min="71" max="136" width="3.8984375" style="380" hidden="1" customWidth="1"/>
    <col min="137" max="137" width="9" style="380" customWidth="1"/>
    <col min="138" max="16384" width="9" style="380"/>
  </cols>
  <sheetData>
    <row r="1" spans="1:136" ht="17.399999999999999" x14ac:dyDescent="0.3">
      <c r="A1" s="488" t="str">
        <f>HLOOKUP(Introduction!$G$4,nametranslations,83,FALSE)</f>
        <v>Synthèse des données des enquêtes et recensements nationaux</v>
      </c>
      <c r="B1" s="489"/>
      <c r="C1" s="489"/>
      <c r="D1" s="489"/>
      <c r="E1" s="489"/>
      <c r="F1" s="489"/>
      <c r="G1" s="489"/>
      <c r="H1" s="489"/>
      <c r="I1" s="489"/>
      <c r="J1" s="489"/>
      <c r="K1" s="489"/>
      <c r="L1" s="489"/>
      <c r="M1" s="489"/>
      <c r="N1" s="489"/>
      <c r="O1" s="489"/>
      <c r="P1" s="489"/>
      <c r="Q1" s="489"/>
      <c r="R1" s="489"/>
      <c r="S1" s="489"/>
      <c r="T1" s="489"/>
      <c r="U1" s="489"/>
      <c r="V1" s="489"/>
      <c r="W1" s="489"/>
      <c r="X1" s="489"/>
      <c r="Y1" s="489"/>
      <c r="Z1" s="489"/>
      <c r="AA1" s="489"/>
      <c r="AB1" s="489"/>
      <c r="AC1" s="489"/>
      <c r="AD1" s="489"/>
      <c r="AE1" s="489"/>
      <c r="AF1" s="489"/>
      <c r="AG1" s="489"/>
      <c r="AH1" s="489"/>
      <c r="AI1" s="489"/>
      <c r="AJ1" s="489"/>
      <c r="AK1" s="489"/>
      <c r="AL1" s="489"/>
      <c r="AM1" s="489"/>
      <c r="AN1" s="489"/>
      <c r="AO1" s="489"/>
      <c r="AP1" s="489"/>
      <c r="AQ1" s="489"/>
      <c r="AR1" s="489"/>
      <c r="AS1" s="489"/>
      <c r="AT1" s="489"/>
      <c r="AU1" s="489"/>
      <c r="AV1" s="489"/>
      <c r="AW1" s="489"/>
      <c r="AX1" s="489"/>
      <c r="AY1" s="489"/>
      <c r="AZ1" s="489"/>
      <c r="BA1" s="501"/>
      <c r="BB1" s="489"/>
      <c r="BC1" s="489"/>
      <c r="BD1" s="489"/>
      <c r="BE1" s="489"/>
      <c r="BF1" s="489"/>
      <c r="BG1" s="489"/>
      <c r="BH1" s="489"/>
      <c r="BI1" s="489"/>
      <c r="BJ1" s="489"/>
      <c r="BK1" s="489"/>
      <c r="BL1" s="489"/>
      <c r="BM1" s="489"/>
      <c r="BN1" s="489"/>
      <c r="BO1" s="489"/>
      <c r="BP1" s="489"/>
      <c r="BQ1" s="489"/>
      <c r="BR1" s="489"/>
      <c r="BS1" s="489"/>
    </row>
    <row r="2" spans="1:136" ht="15.6" x14ac:dyDescent="0.3">
      <c r="A2" s="490" t="str">
        <f>HLOOKUP(Introduction!$G$4,nametranslations,84,FALSE)</f>
        <v>[valeurs entre crochets non utilisées]</v>
      </c>
      <c r="B2" s="490"/>
      <c r="C2" s="490"/>
      <c r="D2" s="491" t="str">
        <f>HLOOKUP(Introduction!$G$4,nametranslations,85,FALSE)</f>
        <v>Eau de boisson</v>
      </c>
      <c r="E2" s="489"/>
      <c r="F2" s="489"/>
      <c r="G2" s="492"/>
      <c r="H2" s="489"/>
      <c r="I2" s="489"/>
      <c r="J2" s="492"/>
      <c r="K2" s="493"/>
      <c r="L2" s="493"/>
      <c r="M2" s="492"/>
      <c r="N2" s="493"/>
      <c r="O2" s="493"/>
      <c r="P2" s="492"/>
      <c r="Q2" s="493"/>
      <c r="R2" s="493"/>
      <c r="S2" s="492"/>
      <c r="T2" s="493"/>
      <c r="U2" s="493"/>
      <c r="V2" s="494" t="str">
        <f>HLOOKUP(Introduction!$G$4,nametranslations,86,FALSE)</f>
        <v>Assainissement</v>
      </c>
      <c r="W2" s="379"/>
      <c r="X2" s="493"/>
      <c r="Y2" s="493"/>
      <c r="Z2" s="493"/>
      <c r="AA2" s="495"/>
      <c r="AB2" s="493"/>
      <c r="AC2" s="493"/>
      <c r="AD2" s="493"/>
      <c r="AE2" s="493"/>
      <c r="AF2" s="495"/>
      <c r="AG2" s="493"/>
      <c r="AH2" s="493"/>
      <c r="AI2" s="493"/>
      <c r="AJ2" s="493"/>
      <c r="AK2" s="495"/>
      <c r="AL2" s="493"/>
      <c r="AM2" s="493"/>
      <c r="AN2" s="493"/>
      <c r="AO2" s="493"/>
      <c r="AP2" s="495"/>
      <c r="AQ2" s="493"/>
      <c r="AR2" s="493"/>
      <c r="AS2" s="493"/>
      <c r="AT2" s="493"/>
      <c r="AU2" s="495"/>
      <c r="AV2" s="493"/>
      <c r="AW2" s="493"/>
      <c r="AX2" s="493"/>
      <c r="AY2" s="493"/>
      <c r="AZ2" s="496" t="str">
        <f>HLOOKUP(Introduction!$G$4,nametranslations,87,FALSE)</f>
        <v>Hygiène</v>
      </c>
      <c r="BA2" s="497"/>
      <c r="BB2" s="498"/>
      <c r="BC2" s="498"/>
      <c r="BD2" s="499"/>
      <c r="BE2" s="499"/>
      <c r="BF2" s="499"/>
      <c r="BG2" s="499"/>
      <c r="BH2" s="499"/>
      <c r="BI2" s="499"/>
      <c r="BJ2" s="499"/>
      <c r="BK2" s="499"/>
      <c r="BL2" s="499"/>
      <c r="BM2" s="499"/>
      <c r="BN2" s="499"/>
      <c r="BO2" s="499"/>
      <c r="BP2" s="499"/>
      <c r="BQ2" s="499"/>
      <c r="BS2" s="491" t="str">
        <f>HLOOKUP(Introduction!$G$4,nametranslations,85,FALSE)</f>
        <v>Eau de boisson</v>
      </c>
      <c r="CK2" s="494" t="str">
        <f>HLOOKUP(Introduction!$G$4,nametranslations,86,FALSE)</f>
        <v>Assainissement</v>
      </c>
      <c r="DO2" s="496" t="str">
        <f>HLOOKUP(Introduction!$G$4,nametranslations,87,FALSE)</f>
        <v>Hygiène</v>
      </c>
    </row>
    <row r="3" spans="1:136" ht="13.8" x14ac:dyDescent="0.25">
      <c r="A3" s="500"/>
      <c r="B3" s="489"/>
      <c r="C3" s="489"/>
      <c r="D3" s="489" t="str">
        <f>+Key!$I$26</f>
        <v>Total</v>
      </c>
      <c r="E3" s="489"/>
      <c r="F3" s="489"/>
      <c r="G3" s="489" t="str">
        <f>+Key!$I$28</f>
        <v>Urbain</v>
      </c>
      <c r="I3" s="489"/>
      <c r="J3" s="489" t="str">
        <f>+Key!$I$27</f>
        <v>Rural</v>
      </c>
      <c r="L3" s="489"/>
      <c r="M3" s="489" t="str">
        <f>+Key!$I$29</f>
        <v>Pré-primaire</v>
      </c>
      <c r="O3" s="489"/>
      <c r="P3" s="489" t="str">
        <f>+Key!$I$30</f>
        <v>Primaire</v>
      </c>
      <c r="Q3" s="489"/>
      <c r="R3" s="489"/>
      <c r="S3" s="489" t="str">
        <f>+Key!$I$31</f>
        <v>Secondaire</v>
      </c>
      <c r="U3" s="489"/>
      <c r="V3" s="489" t="str">
        <f>+Key!$I$26</f>
        <v>Total</v>
      </c>
      <c r="W3" s="489"/>
      <c r="X3" s="489"/>
      <c r="Y3" s="489"/>
      <c r="Z3" s="380"/>
      <c r="AA3" s="489" t="str">
        <f>+Key!$I$28</f>
        <v>Urbain</v>
      </c>
      <c r="AB3" s="489"/>
      <c r="AC3" s="380"/>
      <c r="AD3" s="489"/>
      <c r="AE3" s="489"/>
      <c r="AF3" s="489" t="str">
        <f>+Key!$I$27</f>
        <v>Rural</v>
      </c>
      <c r="AG3" s="489"/>
      <c r="AH3" s="489"/>
      <c r="AI3" s="489"/>
      <c r="AJ3" s="489"/>
      <c r="AK3" s="489" t="str">
        <f>+Key!$I$29</f>
        <v>Pré-primaire</v>
      </c>
      <c r="AL3" s="489"/>
      <c r="AM3" s="489"/>
      <c r="AN3" s="489"/>
      <c r="AO3" s="489"/>
      <c r="AP3" s="489" t="str">
        <f>+Key!$I$30</f>
        <v>Primaire</v>
      </c>
      <c r="AQ3" s="489"/>
      <c r="AR3" s="489"/>
      <c r="AS3" s="489"/>
      <c r="AT3" s="489"/>
      <c r="AU3" s="489" t="str">
        <f>+Key!$I$31</f>
        <v>Secondaire</v>
      </c>
      <c r="AV3" s="489"/>
      <c r="AW3" s="489"/>
      <c r="AX3" s="489"/>
      <c r="AY3" s="489"/>
      <c r="AZ3" s="489" t="str">
        <f>+Key!$I$26</f>
        <v>Total</v>
      </c>
      <c r="BA3" s="501"/>
      <c r="BB3" s="489"/>
      <c r="BC3" s="489" t="str">
        <f>+Key!$I$28</f>
        <v>Urbain</v>
      </c>
      <c r="BD3" s="380"/>
      <c r="BE3" s="489"/>
      <c r="BF3" s="489" t="str">
        <f>+Key!$I$27</f>
        <v>Rural</v>
      </c>
      <c r="BG3" s="380"/>
      <c r="BH3" s="489"/>
      <c r="BI3" s="489" t="str">
        <f>+Key!$I$29</f>
        <v>Pré-primaire</v>
      </c>
      <c r="BJ3" s="380"/>
      <c r="BK3" s="489"/>
      <c r="BL3" s="489" t="str">
        <f>+Key!$I$30</f>
        <v>Primaire</v>
      </c>
      <c r="BM3" s="489"/>
      <c r="BN3" s="489"/>
      <c r="BO3" s="489" t="str">
        <f>+Key!$I$31</f>
        <v>Secondaire</v>
      </c>
      <c r="BP3" s="379"/>
      <c r="BQ3" s="489"/>
      <c r="BS3" s="489" t="str">
        <f>+Key!$I$26</f>
        <v>Total</v>
      </c>
      <c r="BT3" s="489"/>
      <c r="BU3" s="489"/>
      <c r="BV3" s="489" t="str">
        <f>+Key!$I$28</f>
        <v>Urbain</v>
      </c>
      <c r="BX3" s="489"/>
      <c r="BY3" s="489" t="str">
        <f>+Key!$I$27</f>
        <v>Rural</v>
      </c>
      <c r="CA3" s="489"/>
      <c r="CB3" s="489" t="str">
        <f>+Key!$I$29</f>
        <v>Pré-primaire</v>
      </c>
      <c r="CD3" s="489"/>
      <c r="CE3" s="489" t="str">
        <f>+Key!$I$30</f>
        <v>Primaire</v>
      </c>
      <c r="CF3" s="489"/>
      <c r="CG3" s="489"/>
      <c r="CH3" s="489" t="str">
        <f>+Key!$I$31</f>
        <v>Secondaire</v>
      </c>
      <c r="CJ3" s="489"/>
      <c r="CK3" s="489" t="str">
        <f>+Key!$I$26</f>
        <v>Total</v>
      </c>
      <c r="CL3" s="489"/>
      <c r="CM3" s="489"/>
      <c r="CN3" s="489"/>
      <c r="CP3" s="489" t="str">
        <f>+Key!$I$28</f>
        <v>Urbain</v>
      </c>
      <c r="CQ3" s="489"/>
      <c r="CS3" s="489"/>
      <c r="CT3" s="489"/>
      <c r="CU3" s="489" t="str">
        <f>+Key!$I$27</f>
        <v>Rural</v>
      </c>
      <c r="CV3" s="489"/>
      <c r="CW3" s="489"/>
      <c r="CX3" s="489"/>
      <c r="CY3" s="489"/>
      <c r="CZ3" s="489" t="str">
        <f>+Key!$I$29</f>
        <v>Pré-primaire</v>
      </c>
      <c r="DA3" s="489"/>
      <c r="DB3" s="489"/>
      <c r="DC3" s="489"/>
      <c r="DD3" s="489"/>
      <c r="DE3" s="489" t="str">
        <f>+Key!$I$30</f>
        <v>Primaire</v>
      </c>
      <c r="DF3" s="489"/>
      <c r="DG3" s="489"/>
      <c r="DH3" s="489"/>
      <c r="DI3" s="489"/>
      <c r="DJ3" s="489" t="s">
        <v>18</v>
      </c>
      <c r="DK3" s="489"/>
      <c r="DL3" s="489"/>
      <c r="DM3" s="489"/>
      <c r="DN3" s="489"/>
      <c r="DO3" s="489" t="str">
        <f>+Key!$I$26</f>
        <v>Total</v>
      </c>
      <c r="DP3" s="501"/>
      <c r="DQ3" s="489"/>
      <c r="DR3" s="489" t="str">
        <f>+Key!$I$28</f>
        <v>Urbain</v>
      </c>
      <c r="DT3" s="489"/>
      <c r="DU3" s="489" t="str">
        <f>+Key!$I$27</f>
        <v>Rural</v>
      </c>
      <c r="DW3" s="489"/>
      <c r="DX3" s="489" t="str">
        <f>+Key!$I$29</f>
        <v>Pré-primaire</v>
      </c>
      <c r="DZ3" s="489"/>
      <c r="EA3" s="489" t="str">
        <f>+Key!$I$30</f>
        <v>Primaire</v>
      </c>
      <c r="EB3" s="489"/>
      <c r="EC3" s="489"/>
      <c r="ED3" s="489" t="str">
        <f>+Key!$I$31</f>
        <v>Secondaire</v>
      </c>
      <c r="EE3" s="379"/>
      <c r="EF3" s="489"/>
    </row>
    <row r="4" spans="1:136" s="593" customFormat="1" ht="160.5" customHeight="1" x14ac:dyDescent="0.25">
      <c r="A4" s="502" t="str">
        <f>HLOOKUP(Introduction!$G$4,nametranslations,89,FALSE)</f>
        <v>Source de données</v>
      </c>
      <c r="B4" s="502" t="str">
        <f>HLOOKUP(Introduction!$G$4,nametranslations,88,FALSE)</f>
        <v>Type de source de données</v>
      </c>
      <c r="C4" s="502" t="str">
        <f>HLOOKUP(Introduction!$G$4,nametranslations,72,FALSE)</f>
        <v>Année</v>
      </c>
      <c r="D4" s="503" t="str">
        <f>HLOOKUP(Introduction!$G$4,nametranslations,74,FALSE)</f>
        <v>Installation</v>
      </c>
      <c r="E4" s="588" t="str">
        <f>HLOOKUP(Introduction!$G$4,nametranslations,75,FALSE)</f>
        <v>Ameliorée</v>
      </c>
      <c r="F4" s="589" t="str">
        <f>HLOOKUP(Introduction!$G$4,nametranslations,76,FALSE)</f>
        <v>De base (ameliorée et disponible)</v>
      </c>
      <c r="G4" s="503" t="str">
        <f>HLOOKUP(Introduction!$G$4,nametranslations,74,FALSE)</f>
        <v>Installation</v>
      </c>
      <c r="H4" s="588" t="str">
        <f>HLOOKUP(Introduction!$G$4,nametranslations,75,FALSE)</f>
        <v>Ameliorée</v>
      </c>
      <c r="I4" s="589" t="str">
        <f>HLOOKUP(Introduction!$G$4,nametranslations,76,FALSE)</f>
        <v>De base (ameliorée et disponible)</v>
      </c>
      <c r="J4" s="503" t="str">
        <f>HLOOKUP(Introduction!$G$4,nametranslations,74,FALSE)</f>
        <v>Installation</v>
      </c>
      <c r="K4" s="588" t="str">
        <f>HLOOKUP(Introduction!$G$4,nametranslations,75,FALSE)</f>
        <v>Ameliorée</v>
      </c>
      <c r="L4" s="589" t="str">
        <f>HLOOKUP(Introduction!$G$4,nametranslations,76,FALSE)</f>
        <v>De base (ameliorée et disponible)</v>
      </c>
      <c r="M4" s="503" t="str">
        <f>HLOOKUP(Introduction!$G$4,nametranslations,74,FALSE)</f>
        <v>Installation</v>
      </c>
      <c r="N4" s="588" t="str">
        <f>HLOOKUP(Introduction!$G$4,nametranslations,75,FALSE)</f>
        <v>Ameliorée</v>
      </c>
      <c r="O4" s="589" t="str">
        <f>HLOOKUP(Introduction!$G$4,nametranslations,76,FALSE)</f>
        <v>De base (ameliorée et disponible)</v>
      </c>
      <c r="P4" s="503" t="str">
        <f>HLOOKUP(Introduction!$G$4,nametranslations,74,FALSE)</f>
        <v>Installation</v>
      </c>
      <c r="Q4" s="588" t="str">
        <f>HLOOKUP(Introduction!$G$4,nametranslations,75,FALSE)</f>
        <v>Ameliorée</v>
      </c>
      <c r="R4" s="589" t="str">
        <f>HLOOKUP(Introduction!$G$4,nametranslations,76,FALSE)</f>
        <v>De base (ameliorée et disponible)</v>
      </c>
      <c r="S4" s="503" t="str">
        <f>HLOOKUP(Introduction!$G$4,nametranslations,74,FALSE)</f>
        <v>Installation</v>
      </c>
      <c r="T4" s="588" t="str">
        <f>HLOOKUP(Introduction!$G$4,nametranslations,75,FALSE)</f>
        <v>Ameliorée</v>
      </c>
      <c r="U4" s="589" t="str">
        <f>HLOOKUP(Introduction!$G$4,nametranslations,76,FALSE)</f>
        <v>De base (ameliorée et disponible)</v>
      </c>
      <c r="V4" s="507" t="str">
        <f>HLOOKUP(Introduction!$G$4,nametranslations,74,FALSE)</f>
        <v>Installation</v>
      </c>
      <c r="W4" s="508" t="str">
        <f>HLOOKUP(Introduction!$G$4,nametranslations,75,FALSE)</f>
        <v>Ameliorée</v>
      </c>
      <c r="X4" s="590" t="str">
        <f>HLOOKUP(Introduction!$G$4,nametranslations,90,FALSE)</f>
        <v>Améliorée et utilisable</v>
      </c>
      <c r="Y4" s="590" t="str">
        <f>HLOOKUP(Introduction!$G$4,nametranslations,91,FALSE)</f>
        <v>Améliorée et non mixte</v>
      </c>
      <c r="Z4" s="591" t="str">
        <f>HLOOKUP(Introduction!$G$4,nametranslations,79,FALSE)</f>
        <v>De base 
(améliorée, utilisable et non mixte)</v>
      </c>
      <c r="AA4" s="507" t="str">
        <f>HLOOKUP(Introduction!$G$4,nametranslations,74,FALSE)</f>
        <v>Installation</v>
      </c>
      <c r="AB4" s="508" t="str">
        <f>HLOOKUP(Introduction!$G$4,nametranslations,75,FALSE)</f>
        <v>Ameliorée</v>
      </c>
      <c r="AC4" s="590" t="str">
        <f>HLOOKUP(Introduction!$G$4,nametranslations,90,FALSE)</f>
        <v>Améliorée et utilisable</v>
      </c>
      <c r="AD4" s="590" t="str">
        <f>HLOOKUP(Introduction!$G$4,nametranslations,91,FALSE)</f>
        <v>Améliorée et non mixte</v>
      </c>
      <c r="AE4" s="591" t="str">
        <f>HLOOKUP(Introduction!$G$4,nametranslations,79,FALSE)</f>
        <v>De base 
(améliorée, utilisable et non mixte)</v>
      </c>
      <c r="AF4" s="507" t="str">
        <f>HLOOKUP(Introduction!$G$4,nametranslations,74,FALSE)</f>
        <v>Installation</v>
      </c>
      <c r="AG4" s="508" t="str">
        <f>HLOOKUP(Introduction!$G$4,nametranslations,75,FALSE)</f>
        <v>Ameliorée</v>
      </c>
      <c r="AH4" s="590" t="str">
        <f>HLOOKUP(Introduction!$G$4,nametranslations,90,FALSE)</f>
        <v>Améliorée et utilisable</v>
      </c>
      <c r="AI4" s="590" t="str">
        <f>HLOOKUP(Introduction!$G$4,nametranslations,91,FALSE)</f>
        <v>Améliorée et non mixte</v>
      </c>
      <c r="AJ4" s="591" t="str">
        <f>HLOOKUP(Introduction!$G$4,nametranslations,79,FALSE)</f>
        <v>De base 
(améliorée, utilisable et non mixte)</v>
      </c>
      <c r="AK4" s="507" t="str">
        <f>HLOOKUP(Introduction!$G$4,nametranslations,74,FALSE)</f>
        <v>Installation</v>
      </c>
      <c r="AL4" s="508" t="str">
        <f>HLOOKUP(Introduction!$G$4,nametranslations,75,FALSE)</f>
        <v>Ameliorée</v>
      </c>
      <c r="AM4" s="590" t="str">
        <f>HLOOKUP(Introduction!$G$4,nametranslations,90,FALSE)</f>
        <v>Améliorée et utilisable</v>
      </c>
      <c r="AN4" s="590" t="str">
        <f>HLOOKUP(Introduction!$G$4,nametranslations,91,FALSE)</f>
        <v>Améliorée et non mixte</v>
      </c>
      <c r="AO4" s="591" t="str">
        <f>HLOOKUP(Introduction!$G$4,nametranslations,79,FALSE)</f>
        <v>De base 
(améliorée, utilisable et non mixte)</v>
      </c>
      <c r="AP4" s="507" t="str">
        <f>HLOOKUP(Introduction!$G$4,nametranslations,74,FALSE)</f>
        <v>Installation</v>
      </c>
      <c r="AQ4" s="508" t="str">
        <f>HLOOKUP(Introduction!$G$4,nametranslations,75,FALSE)</f>
        <v>Ameliorée</v>
      </c>
      <c r="AR4" s="590" t="str">
        <f>HLOOKUP(Introduction!$G$4,nametranslations,90,FALSE)</f>
        <v>Améliorée et utilisable</v>
      </c>
      <c r="AS4" s="590" t="str">
        <f>HLOOKUP(Introduction!$G$4,nametranslations,91,FALSE)</f>
        <v>Améliorée et non mixte</v>
      </c>
      <c r="AT4" s="591" t="str">
        <f>HLOOKUP(Introduction!$G$4,nametranslations,79,FALSE)</f>
        <v>De base 
(améliorée, utilisable et non mixte)</v>
      </c>
      <c r="AU4" s="507" t="str">
        <f>HLOOKUP(Introduction!$G$4,nametranslations,74,FALSE)</f>
        <v>Installation</v>
      </c>
      <c r="AV4" s="508" t="str">
        <f>HLOOKUP(Introduction!$G$4,nametranslations,75,FALSE)</f>
        <v>Ameliorée</v>
      </c>
      <c r="AW4" s="590" t="str">
        <f>HLOOKUP(Introduction!$G$4,nametranslations,90,FALSE)</f>
        <v>Améliorée et utilisable</v>
      </c>
      <c r="AX4" s="590" t="str">
        <f>HLOOKUP(Introduction!$G$4,nametranslations,91,FALSE)</f>
        <v>Améliorée et non mixte</v>
      </c>
      <c r="AY4" s="591" t="str">
        <f>HLOOKUP(Introduction!$G$4,nametranslations,79,FALSE)</f>
        <v>De base 
(améliorée, utilisable et non mixte)</v>
      </c>
      <c r="AZ4" s="511" t="str">
        <f>HLOOKUP(Introduction!$G$4,nametranslations,92,FALSE)</f>
        <v>Installation destinée au lavage des mains</v>
      </c>
      <c r="BA4" s="592" t="str">
        <f>HLOOKUP(Introduction!$G$4,nametranslations,93,FALSE)</f>
        <v>Installation destinée au lavage des mains, avec de l'eau</v>
      </c>
      <c r="BB4" s="592" t="str">
        <f>HLOOKUP(Introduction!$G$4,nametranslations,81,FALSE)</f>
        <v>De base
 (installation avec de l'eau et du savon)</v>
      </c>
      <c r="BC4" s="511" t="str">
        <f>HLOOKUP(Introduction!$G$4,nametranslations,92,FALSE)</f>
        <v>Installation destinée au lavage des mains</v>
      </c>
      <c r="BD4" s="592" t="str">
        <f>HLOOKUP(Introduction!$G$4,nametranslations,93,FALSE)</f>
        <v>Installation destinée au lavage des mains, avec de l'eau</v>
      </c>
      <c r="BE4" s="592" t="str">
        <f>HLOOKUP(Introduction!$G$4,nametranslations,81,FALSE)</f>
        <v>De base
 (installation avec de l'eau et du savon)</v>
      </c>
      <c r="BF4" s="511" t="str">
        <f>HLOOKUP(Introduction!$G$4,nametranslations,92,FALSE)</f>
        <v>Installation destinée au lavage des mains</v>
      </c>
      <c r="BG4" s="592" t="str">
        <f>HLOOKUP(Introduction!$G$4,nametranslations,93,FALSE)</f>
        <v>Installation destinée au lavage des mains, avec de l'eau</v>
      </c>
      <c r="BH4" s="592" t="str">
        <f>HLOOKUP(Introduction!$G$4,nametranslations,81,FALSE)</f>
        <v>De base
 (installation avec de l'eau et du savon)</v>
      </c>
      <c r="BI4" s="511" t="str">
        <f>HLOOKUP(Introduction!$G$4,nametranslations,92,FALSE)</f>
        <v>Installation destinée au lavage des mains</v>
      </c>
      <c r="BJ4" s="592" t="str">
        <f>HLOOKUP(Introduction!$G$4,nametranslations,93,FALSE)</f>
        <v>Installation destinée au lavage des mains, avec de l'eau</v>
      </c>
      <c r="BK4" s="592" t="str">
        <f>HLOOKUP(Introduction!$G$4,nametranslations,81,FALSE)</f>
        <v>De base
 (installation avec de l'eau et du savon)</v>
      </c>
      <c r="BL4" s="511" t="str">
        <f>HLOOKUP(Introduction!$G$4,nametranslations,92,FALSE)</f>
        <v>Installation destinée au lavage des mains</v>
      </c>
      <c r="BM4" s="592" t="str">
        <f>HLOOKUP(Introduction!$G$4,nametranslations,93,FALSE)</f>
        <v>Installation destinée au lavage des mains, avec de l'eau</v>
      </c>
      <c r="BN4" s="592" t="str">
        <f>HLOOKUP(Introduction!$G$4,nametranslations,81,FALSE)</f>
        <v>De base
 (installation avec de l'eau et du savon)</v>
      </c>
      <c r="BO4" s="511" t="str">
        <f>HLOOKUP(Introduction!$G$4,nametranslations,92,FALSE)</f>
        <v>Installation destinée au lavage des mains</v>
      </c>
      <c r="BP4" s="592" t="str">
        <f>HLOOKUP(Introduction!$G$4,nametranslations,93,FALSE)</f>
        <v>Installation destinée au lavage des mains, avec de l'eau</v>
      </c>
      <c r="BQ4" s="592" t="str">
        <f>HLOOKUP(Introduction!$G$4,nametranslations,81,FALSE)</f>
        <v>De base
 (installation avec de l'eau et du savon)</v>
      </c>
      <c r="BS4" s="503" t="str">
        <f>HLOOKUP(Introduction!$G$4,nametranslations,74,FALSE)</f>
        <v>Installation</v>
      </c>
      <c r="BT4" s="588" t="str">
        <f>HLOOKUP(Introduction!$G$4,nametranslations,75,FALSE)</f>
        <v>Ameliorée</v>
      </c>
      <c r="BU4" s="594" t="str">
        <f>HLOOKUP(Introduction!$G$4,nametranslations,76,FALSE)</f>
        <v>De base (ameliorée et disponible)</v>
      </c>
      <c r="BV4" s="503" t="str">
        <f>HLOOKUP(Introduction!$G$4,nametranslations,74,FALSE)</f>
        <v>Installation</v>
      </c>
      <c r="BW4" s="588" t="str">
        <f>HLOOKUP(Introduction!$G$4,nametranslations,75,FALSE)</f>
        <v>Ameliorée</v>
      </c>
      <c r="BX4" s="594" t="str">
        <f>HLOOKUP(Introduction!$G$4,nametranslations,76,FALSE)</f>
        <v>De base (ameliorée et disponible)</v>
      </c>
      <c r="BY4" s="503" t="str">
        <f>HLOOKUP(Introduction!$G$4,nametranslations,74,FALSE)</f>
        <v>Installation</v>
      </c>
      <c r="BZ4" s="588" t="str">
        <f>HLOOKUP(Introduction!$G$4,nametranslations,75,FALSE)</f>
        <v>Ameliorée</v>
      </c>
      <c r="CA4" s="594" t="str">
        <f>HLOOKUP(Introduction!$G$4,nametranslations,76,FALSE)</f>
        <v>De base (ameliorée et disponible)</v>
      </c>
      <c r="CB4" s="503" t="str">
        <f>HLOOKUP(Introduction!$G$4,nametranslations,74,FALSE)</f>
        <v>Installation</v>
      </c>
      <c r="CC4" s="588" t="str">
        <f>HLOOKUP(Introduction!$G$4,nametranslations,75,FALSE)</f>
        <v>Ameliorée</v>
      </c>
      <c r="CD4" s="594" t="str">
        <f>HLOOKUP(Introduction!$G$4,nametranslations,76,FALSE)</f>
        <v>De base (ameliorée et disponible)</v>
      </c>
      <c r="CE4" s="503" t="str">
        <f>HLOOKUP(Introduction!$G$4,nametranslations,74,FALSE)</f>
        <v>Installation</v>
      </c>
      <c r="CF4" s="588" t="str">
        <f>HLOOKUP(Introduction!$G$4,nametranslations,75,FALSE)</f>
        <v>Ameliorée</v>
      </c>
      <c r="CG4" s="594" t="str">
        <f>HLOOKUP(Introduction!$G$4,nametranslations,76,FALSE)</f>
        <v>De base (ameliorée et disponible)</v>
      </c>
      <c r="CH4" s="503" t="str">
        <f>HLOOKUP(Introduction!$G$4,nametranslations,74,FALSE)</f>
        <v>Installation</v>
      </c>
      <c r="CI4" s="588" t="str">
        <f>HLOOKUP(Introduction!$G$4,nametranslations,75,FALSE)</f>
        <v>Ameliorée</v>
      </c>
      <c r="CJ4" s="594" t="str">
        <f>HLOOKUP(Introduction!$G$4,nametranslations,76,FALSE)</f>
        <v>De base (ameliorée et disponible)</v>
      </c>
      <c r="CK4" s="507" t="str">
        <f>HLOOKUP(Introduction!$G$4,nametranslations,74,FALSE)</f>
        <v>Installation</v>
      </c>
      <c r="CL4" s="508" t="str">
        <f>HLOOKUP(Introduction!$G$4,nametranslations,75,FALSE)</f>
        <v>Ameliorée</v>
      </c>
      <c r="CM4" s="508" t="str">
        <f>HLOOKUP(Introduction!$G$4,nametranslations,90,FALSE)</f>
        <v>Améliorée et utilisable</v>
      </c>
      <c r="CN4" s="508" t="str">
        <f>HLOOKUP(Introduction!$G$4,nametranslations,91,FALSE)</f>
        <v>Améliorée et non mixte</v>
      </c>
      <c r="CO4" s="591" t="str">
        <f>HLOOKUP(Introduction!$G$4,nametranslations,79,FALSE)</f>
        <v>De base 
(améliorée, utilisable et non mixte)</v>
      </c>
      <c r="CP4" s="507" t="str">
        <f>HLOOKUP(Introduction!$G$4,nametranslations,74,FALSE)</f>
        <v>Installation</v>
      </c>
      <c r="CQ4" s="508" t="str">
        <f>HLOOKUP(Introduction!$G$4,nametranslations,75,FALSE)</f>
        <v>Ameliorée</v>
      </c>
      <c r="CR4" s="508" t="str">
        <f>HLOOKUP(Introduction!$G$4,nametranslations,90,FALSE)</f>
        <v>Améliorée et utilisable</v>
      </c>
      <c r="CS4" s="508" t="str">
        <f>HLOOKUP(Introduction!$G$4,nametranslations,91,FALSE)</f>
        <v>Améliorée et non mixte</v>
      </c>
      <c r="CT4" s="591" t="str">
        <f>HLOOKUP(Introduction!$G$4,nametranslations,79,FALSE)</f>
        <v>De base 
(améliorée, utilisable et non mixte)</v>
      </c>
      <c r="CU4" s="507" t="str">
        <f>HLOOKUP(Introduction!$G$4,nametranslations,74,FALSE)</f>
        <v>Installation</v>
      </c>
      <c r="CV4" s="508" t="str">
        <f>HLOOKUP(Introduction!$G$4,nametranslations,75,FALSE)</f>
        <v>Ameliorée</v>
      </c>
      <c r="CW4" s="508" t="str">
        <f>HLOOKUP(Introduction!$G$4,nametranslations,90,FALSE)</f>
        <v>Améliorée et utilisable</v>
      </c>
      <c r="CX4" s="508" t="str">
        <f>HLOOKUP(Introduction!$G$4,nametranslations,91,FALSE)</f>
        <v>Améliorée et non mixte</v>
      </c>
      <c r="CY4" s="591" t="str">
        <f>HLOOKUP(Introduction!$G$4,nametranslations,79,FALSE)</f>
        <v>De base 
(améliorée, utilisable et non mixte)</v>
      </c>
      <c r="CZ4" s="507" t="str">
        <f>HLOOKUP(Introduction!$G$4,nametranslations,74,FALSE)</f>
        <v>Installation</v>
      </c>
      <c r="DA4" s="508" t="str">
        <f>HLOOKUP(Introduction!$G$4,nametranslations,75,FALSE)</f>
        <v>Ameliorée</v>
      </c>
      <c r="DB4" s="508" t="str">
        <f>HLOOKUP(Introduction!$G$4,nametranslations,90,FALSE)</f>
        <v>Améliorée et utilisable</v>
      </c>
      <c r="DC4" s="508" t="str">
        <f>HLOOKUP(Introduction!$G$4,nametranslations,91,FALSE)</f>
        <v>Améliorée et non mixte</v>
      </c>
      <c r="DD4" s="591" t="str">
        <f>HLOOKUP(Introduction!$G$4,nametranslations,79,FALSE)</f>
        <v>De base 
(améliorée, utilisable et non mixte)</v>
      </c>
      <c r="DE4" s="507" t="str">
        <f>HLOOKUP(Introduction!$G$4,nametranslations,74,FALSE)</f>
        <v>Installation</v>
      </c>
      <c r="DF4" s="508" t="str">
        <f>HLOOKUP(Introduction!$G$4,nametranslations,75,FALSE)</f>
        <v>Ameliorée</v>
      </c>
      <c r="DG4" s="508" t="str">
        <f>HLOOKUP(Introduction!$G$4,nametranslations,90,FALSE)</f>
        <v>Améliorée et utilisable</v>
      </c>
      <c r="DH4" s="508" t="str">
        <f>HLOOKUP(Introduction!$G$4,nametranslations,91,FALSE)</f>
        <v>Améliorée et non mixte</v>
      </c>
      <c r="DI4" s="591" t="str">
        <f>HLOOKUP(Introduction!$G$4,nametranslations,79,FALSE)</f>
        <v>De base 
(améliorée, utilisable et non mixte)</v>
      </c>
      <c r="DJ4" s="507" t="str">
        <f>HLOOKUP(Introduction!$G$4,nametranslations,74,FALSE)</f>
        <v>Installation</v>
      </c>
      <c r="DK4" s="508" t="str">
        <f>HLOOKUP(Introduction!$G$4,nametranslations,75,FALSE)</f>
        <v>Ameliorée</v>
      </c>
      <c r="DL4" s="508" t="str">
        <f>HLOOKUP(Introduction!$G$4,nametranslations,90,FALSE)</f>
        <v>Améliorée et utilisable</v>
      </c>
      <c r="DM4" s="508" t="str">
        <f>HLOOKUP(Introduction!$G$4,nametranslations,91,FALSE)</f>
        <v>Améliorée et non mixte</v>
      </c>
      <c r="DN4" s="591" t="str">
        <f>HLOOKUP(Introduction!$G$4,nametranslations,79,FALSE)</f>
        <v>De base 
(améliorée, utilisable et non mixte)</v>
      </c>
      <c r="DO4" s="511" t="str">
        <f>HLOOKUP(Introduction!$G$4,nametranslations,92,FALSE)</f>
        <v>Installation destinée au lavage des mains</v>
      </c>
      <c r="DP4" s="592" t="str">
        <f>HLOOKUP(Introduction!$G$4,nametranslations,93,FALSE)</f>
        <v>Installation destinée au lavage des mains, avec de l'eau</v>
      </c>
      <c r="DQ4" s="592" t="str">
        <f>HLOOKUP(Introduction!$G$4,nametranslations,81,FALSE)</f>
        <v>De base
 (installation avec de l'eau et du savon)</v>
      </c>
      <c r="DR4" s="511" t="str">
        <f>HLOOKUP(Introduction!$G$4,nametranslations,92,FALSE)</f>
        <v>Installation destinée au lavage des mains</v>
      </c>
      <c r="DS4" s="592" t="str">
        <f>HLOOKUP(Introduction!$G$4,nametranslations,93,FALSE)</f>
        <v>Installation destinée au lavage des mains, avec de l'eau</v>
      </c>
      <c r="DT4" s="592" t="str">
        <f>HLOOKUP(Introduction!$G$4,nametranslations,81,FALSE)</f>
        <v>De base
 (installation avec de l'eau et du savon)</v>
      </c>
      <c r="DU4" s="511" t="str">
        <f>HLOOKUP(Introduction!$G$4,nametranslations,92,FALSE)</f>
        <v>Installation destinée au lavage des mains</v>
      </c>
      <c r="DV4" s="592" t="str">
        <f>HLOOKUP(Introduction!$G$4,nametranslations,93,FALSE)</f>
        <v>Installation destinée au lavage des mains, avec de l'eau</v>
      </c>
      <c r="DW4" s="592" t="str">
        <f>HLOOKUP(Introduction!$G$4,nametranslations,81,FALSE)</f>
        <v>De base
 (installation avec de l'eau et du savon)</v>
      </c>
      <c r="DX4" s="511" t="str">
        <f>HLOOKUP(Introduction!$G$4,nametranslations,92,FALSE)</f>
        <v>Installation destinée au lavage des mains</v>
      </c>
      <c r="DY4" s="592" t="str">
        <f>HLOOKUP(Introduction!$G$4,nametranslations,93,FALSE)</f>
        <v>Installation destinée au lavage des mains, avec de l'eau</v>
      </c>
      <c r="DZ4" s="592" t="str">
        <f>HLOOKUP(Introduction!$G$4,nametranslations,81,FALSE)</f>
        <v>De base
 (installation avec de l'eau et du savon)</v>
      </c>
      <c r="EA4" s="511" t="str">
        <f>HLOOKUP(Introduction!$G$4,nametranslations,92,FALSE)</f>
        <v>Installation destinée au lavage des mains</v>
      </c>
      <c r="EB4" s="592" t="str">
        <f>HLOOKUP(Introduction!$G$4,nametranslations,93,FALSE)</f>
        <v>Installation destinée au lavage des mains, avec de l'eau</v>
      </c>
      <c r="EC4" s="592" t="str">
        <f>HLOOKUP(Introduction!$G$4,nametranslations,81,FALSE)</f>
        <v>De base
 (installation avec de l'eau et du savon)</v>
      </c>
      <c r="ED4" s="511" t="str">
        <f>HLOOKUP(Introduction!$G$4,nametranslations,92,FALSE)</f>
        <v>Installation destinée au lavage des mains</v>
      </c>
      <c r="EE4" s="592" t="str">
        <f>HLOOKUP(Introduction!$G$4,nametranslations,93,FALSE)</f>
        <v>Installation destinée au lavage des mains, avec de l'eau</v>
      </c>
      <c r="EF4" s="592" t="str">
        <f>HLOOKUP(Introduction!$G$4,nametranslations,81,FALSE)</f>
        <v>De base
 (installation avec de l'eau et du savon)</v>
      </c>
    </row>
    <row r="5" spans="1:136" ht="43.2" hidden="1" x14ac:dyDescent="0.25">
      <c r="A5" s="502" t="s">
        <v>38</v>
      </c>
      <c r="B5" s="502" t="s">
        <v>39</v>
      </c>
      <c r="C5" s="502" t="s">
        <v>40</v>
      </c>
      <c r="D5" s="503" t="s">
        <v>121</v>
      </c>
      <c r="E5" s="504" t="s">
        <v>41</v>
      </c>
      <c r="F5" s="505" t="s">
        <v>173</v>
      </c>
      <c r="G5" s="503" t="s">
        <v>122</v>
      </c>
      <c r="H5" s="504" t="s">
        <v>42</v>
      </c>
      <c r="I5" s="505" t="s">
        <v>174</v>
      </c>
      <c r="J5" s="503" t="s">
        <v>123</v>
      </c>
      <c r="K5" s="504" t="s">
        <v>43</v>
      </c>
      <c r="L5" s="505" t="s">
        <v>175</v>
      </c>
      <c r="M5" s="503" t="s">
        <v>124</v>
      </c>
      <c r="N5" s="504" t="s">
        <v>79</v>
      </c>
      <c r="O5" s="505" t="s">
        <v>176</v>
      </c>
      <c r="P5" s="503" t="s">
        <v>125</v>
      </c>
      <c r="Q5" s="504" t="s">
        <v>80</v>
      </c>
      <c r="R5" s="505" t="s">
        <v>177</v>
      </c>
      <c r="S5" s="503" t="s">
        <v>126</v>
      </c>
      <c r="T5" s="504" t="s">
        <v>81</v>
      </c>
      <c r="U5" s="506" t="s">
        <v>178</v>
      </c>
      <c r="V5" s="507" t="s">
        <v>115</v>
      </c>
      <c r="W5" s="508" t="s">
        <v>44</v>
      </c>
      <c r="X5" s="514" t="s">
        <v>58</v>
      </c>
      <c r="Y5" s="514" t="s">
        <v>59</v>
      </c>
      <c r="Z5" s="509" t="s">
        <v>179</v>
      </c>
      <c r="AA5" s="507" t="s">
        <v>116</v>
      </c>
      <c r="AB5" s="508" t="s">
        <v>45</v>
      </c>
      <c r="AC5" s="514" t="s">
        <v>60</v>
      </c>
      <c r="AD5" s="514" t="s">
        <v>61</v>
      </c>
      <c r="AE5" s="509" t="s">
        <v>180</v>
      </c>
      <c r="AF5" s="507" t="s">
        <v>117</v>
      </c>
      <c r="AG5" s="508" t="s">
        <v>46</v>
      </c>
      <c r="AH5" s="514" t="s">
        <v>62</v>
      </c>
      <c r="AI5" s="514" t="s">
        <v>63</v>
      </c>
      <c r="AJ5" s="509" t="s">
        <v>181</v>
      </c>
      <c r="AK5" s="507" t="s">
        <v>118</v>
      </c>
      <c r="AL5" s="508" t="s">
        <v>64</v>
      </c>
      <c r="AM5" s="514" t="s">
        <v>65</v>
      </c>
      <c r="AN5" s="514" t="s">
        <v>66</v>
      </c>
      <c r="AO5" s="509" t="s">
        <v>182</v>
      </c>
      <c r="AP5" s="507" t="s">
        <v>119</v>
      </c>
      <c r="AQ5" s="508" t="s">
        <v>67</v>
      </c>
      <c r="AR5" s="514" t="s">
        <v>68</v>
      </c>
      <c r="AS5" s="514" t="s">
        <v>69</v>
      </c>
      <c r="AT5" s="509" t="s">
        <v>183</v>
      </c>
      <c r="AU5" s="507" t="s">
        <v>120</v>
      </c>
      <c r="AV5" s="508" t="s">
        <v>70</v>
      </c>
      <c r="AW5" s="514" t="s">
        <v>71</v>
      </c>
      <c r="AX5" s="514" t="s">
        <v>72</v>
      </c>
      <c r="AY5" s="510" t="s">
        <v>184</v>
      </c>
      <c r="AZ5" s="511" t="s">
        <v>73</v>
      </c>
      <c r="BA5" s="592" t="s">
        <v>100</v>
      </c>
      <c r="BB5" s="513" t="s">
        <v>185</v>
      </c>
      <c r="BC5" s="511" t="s">
        <v>78</v>
      </c>
      <c r="BD5" s="512" t="s">
        <v>101</v>
      </c>
      <c r="BE5" s="513" t="s">
        <v>186</v>
      </c>
      <c r="BF5" s="511" t="s">
        <v>77</v>
      </c>
      <c r="BG5" s="512" t="s">
        <v>102</v>
      </c>
      <c r="BH5" s="513" t="s">
        <v>187</v>
      </c>
      <c r="BI5" s="511" t="s">
        <v>76</v>
      </c>
      <c r="BJ5" s="512" t="s">
        <v>103</v>
      </c>
      <c r="BK5" s="513" t="s">
        <v>188</v>
      </c>
      <c r="BL5" s="511" t="s">
        <v>75</v>
      </c>
      <c r="BM5" s="512" t="s">
        <v>104</v>
      </c>
      <c r="BN5" s="513" t="s">
        <v>189</v>
      </c>
      <c r="BO5" s="511" t="s">
        <v>74</v>
      </c>
      <c r="BP5" s="512" t="s">
        <v>105</v>
      </c>
      <c r="BQ5" s="513" t="s">
        <v>190</v>
      </c>
    </row>
    <row r="6" spans="1:136" x14ac:dyDescent="0.25">
      <c r="A6" s="489" t="str">
        <f>IF('Water Data'!$B$2="","",'Water Data'!$B$2)</f>
        <v>ITA_2013_UIS</v>
      </c>
      <c r="B6" s="489" t="str">
        <f>IF('Water Data'!C2="Census",Key!I111,IF('Water Data'!C2="Survey with microdata",Key!I113,IF('Water Data'!C2="Survey",Key!I110,IF('Water Data'!C2="Admin",Key!I114,IF('Water Data'!C2="EMIS",Key!I109,IF('Water Data'!C2="Other",Key!I112))))))</f>
        <v>Autre</v>
      </c>
      <c r="C6" s="516">
        <f>+IF(ISNUMBER(VALUE(MID(A6,5,4))), VALUE(MID(A6, 5,4)),"")</f>
        <v>2013</v>
      </c>
      <c r="D6" s="517">
        <f>+IF(AND(ISTEXT('Water Data'!B2),BS6="Yes"),100-'Water Data'!D4,IF(AND(ISTEXT('Water Data'!B2),BS6="No",ISNUMBER('Water Data'!D4)),CONCATENATE("[",ROUND(100-'Water Data'!D4,0),"]"),NA()))</f>
        <v>100</v>
      </c>
      <c r="E6" s="517">
        <f>+IF(AND(ISTEXT('Water Data'!B2),BT6="Yes"),'Water Data'!D6,IF(AND(ISTEXT('Water Data'!B2),BT6="No",ISNUMBER('Water Data'!D6)),CONCATENATE("[",ROUND('Water Data'!D6,0),"]"),NA()))</f>
        <v>100</v>
      </c>
      <c r="F6" s="517">
        <f>+IF(AND(ISTEXT('Water Data'!B2),BU6="Yes"),'Water Data'!D9,IF(AND(ISTEXT('Water Data'!B2),BU6="No",ISNUMBER('Water Data'!D9)),CONCATENATE("[",ROUND('Water Data'!D9,0),"]"),NA()))</f>
        <v>100</v>
      </c>
      <c r="G6" s="517" t="e">
        <f>+IF(AND(ISTEXT('Water Data'!B2),BV6="Yes"),100-'Water Data'!E4,IF(AND(ISTEXT('Water Data'!B2),BV6="No",ISNUMBER('Water Data'!E4)),CONCATENATE("[",ROUND(100-'Water Data'!E4,0),"]"),NA()))</f>
        <v>#N/A</v>
      </c>
      <c r="H6" s="517" t="e">
        <f>+IF(AND(ISTEXT('Water Data'!B2),BW6="Yes"),'Water Data'!E6,IF(AND(ISTEXT('Water Data'!B2),BW6="No",ISNUMBER('Water Data'!E6)),CONCATENATE("[",ROUND('Water Data'!E6,0),"]"),NA()))</f>
        <v>#N/A</v>
      </c>
      <c r="I6" s="517" t="e">
        <f>+IF(AND(ISTEXT('Water Data'!B2),BX6="Yes"),'Water Data'!E9,IF(AND(ISTEXT('Water Data'!B2),BX6="No",ISNUMBER('Water Data'!E9)),CONCATENATE("[",ROUND('Water Data'!E9,0),"]"),NA()))</f>
        <v>#N/A</v>
      </c>
      <c r="J6" s="517" t="e">
        <f>+IF(AND(ISTEXT('Water Data'!B2),BY6="Yes"),100-'Water Data'!F4,IF(AND(ISTEXT('Water Data'!B2),BY6="No",ISNUMBER('Water Data'!F4)),CONCATENATE("[",ROUND(100-'Water Data'!F4,0),"]"),NA()))</f>
        <v>#N/A</v>
      </c>
      <c r="K6" s="517" t="e">
        <f>+IF(AND(ISTEXT('Water Data'!B2),BZ6="Yes"),'Water Data'!F6,IF(AND(ISTEXT('Water Data'!B2),BZ6="No",ISNUMBER('Water Data'!F6)),CONCATENATE("[",ROUND('Water Data'!F6,0),"]"),NA()))</f>
        <v>#N/A</v>
      </c>
      <c r="L6" s="517" t="e">
        <f>+IF(AND(ISTEXT('Water Data'!B2),CA6="Yes"),'Water Data'!F9,IF(AND(ISTEXT('Water Data'!B2),CA6="No",ISNUMBER('Water Data'!F9)),CONCATENATE("[",ROUND('Water Data'!F9,0),"]"),NA()))</f>
        <v>#N/A</v>
      </c>
      <c r="M6" s="517" t="e">
        <f>+IF(AND(ISTEXT('Water Data'!B2),CB6="Yes"),100-'Water Data'!G4,IF(AND(ISTEXT('Water Data'!B2),CB6="No",ISNUMBER('Water Data'!G4)),CONCATENATE("[",ROUND(100-'Water Data'!G4,0),"]"),NA()))</f>
        <v>#N/A</v>
      </c>
      <c r="N6" s="517" t="e">
        <f>+IF(AND(ISTEXT('Water Data'!B2),CC6="Yes"),'Water Data'!G6,IF(AND(ISTEXT('Water Data'!B2),CC6="No",ISNUMBER('Water Data'!G6)),CONCATENATE("[",ROUND('Water Data'!G6,0),"]"),NA()))</f>
        <v>#N/A</v>
      </c>
      <c r="O6" s="517" t="e">
        <f>+IF(AND(ISTEXT('Water Data'!B2),CD6="Yes"),'Water Data'!G9,IF(AND(ISTEXT('Water Data'!B2),CD6="No",ISNUMBER('Water Data'!G9)),CONCATENATE("[",ROUND('Water Data'!G9,0),"]"),NA()))</f>
        <v>#N/A</v>
      </c>
      <c r="P6" s="517">
        <f>+IF(AND(ISTEXT('Water Data'!B2),CE6="Yes"),100-'Water Data'!H4,IF(AND(ISTEXT('Water Data'!B2),CE6="No",ISNUMBER('Water Data'!H4)),CONCATENATE("[",ROUND(100-'Water Data'!H4,0),"]"),NA()))</f>
        <v>100</v>
      </c>
      <c r="Q6" s="517">
        <f>+IF(AND(ISTEXT('Water Data'!B2),CF6="Yes"),'Water Data'!H6,IF(AND(ISTEXT('Water Data'!B2),CF6="No",ISNUMBER('Water Data'!H6)),CONCATENATE("[",ROUND('Water Data'!H6,0),"]"),NA()))</f>
        <v>100</v>
      </c>
      <c r="R6" s="517">
        <f>+IF(AND(ISTEXT('Water Data'!B2),CG6="Yes"),'Water Data'!H9,IF(AND(ISTEXT('Water Data'!B2),CG6="No",ISNUMBER('Water Data'!H9)),CONCATENATE("[",ROUND('Water Data'!H9,0),"]"),NA()))</f>
        <v>100</v>
      </c>
      <c r="S6" s="517">
        <f>+IF(AND(ISTEXT('Water Data'!B2),CH6="Yes"),100-'Water Data'!I4,IF(AND(ISTEXT('Water Data'!B2),CH6="No",ISNUMBER('Water Data'!I4)),CONCATENATE("[",ROUND(100-'Water Data'!I4,0),"]"),NA()))</f>
        <v>100</v>
      </c>
      <c r="T6" s="517">
        <f>+IF(AND(ISTEXT('Water Data'!B2),CI6="Yes"),'Water Data'!I6,IF(AND(ISTEXT('Water Data'!B2),CI6="No",ISNUMBER('Water Data'!I6)),CONCATENATE("[",ROUND('Water Data'!I6,0),"]"),NA()))</f>
        <v>100</v>
      </c>
      <c r="U6" s="517">
        <f>+IF(AND(ISTEXT('Water Data'!B2),CJ6="Yes"),'Water Data'!I9,IF(AND(ISTEXT('Water Data'!B2),CJ6="No",ISNUMBER('Water Data'!I9)),CONCATENATE("[",ROUND('Water Data'!I9,0),"]"),NA()))</f>
        <v>100</v>
      </c>
      <c r="V6" s="518">
        <f>+IF(AND(ISTEXT('Sanitation Data'!B2),CK6="Yes"),100-'Sanitation Data'!D4,IF(AND(ISTEXT('Sanitation Data'!B2),CK6="No",ISNUMBER('Sanitation Data'!D4)),CONCATENATE("[",ROUND(100-'Sanitation Data'!D4,0),"]"),NA()))</f>
        <v>100</v>
      </c>
      <c r="W6" s="518">
        <f>+IF(AND(ISTEXT('Sanitation Data'!B2),CL6="Yes"),'Sanitation Data'!D6,IF(AND(ISTEXT('Sanitation Data'!B2),CL6="No",ISNUMBER('Sanitation Data'!D6)),CONCATENATE("[",ROUND('Sanitation Data'!D6,0),"]"),NA()))</f>
        <v>100</v>
      </c>
      <c r="X6" s="518" t="e">
        <f>+IF(AND(ISTEXT('Sanitation Data'!B2),CM6="Yes"),'Sanitation Data'!D10,IF(AND(ISTEXT('Sanitation Data'!B2),CM6="No",ISNUMBER('Sanitation Data'!D10)),CONCATENATE("[",ROUND('Sanitation Data'!D10,0),"]"),NA()))</f>
        <v>#N/A</v>
      </c>
      <c r="Y6" s="518" t="e">
        <f>+IF(AND(ISTEXT('Sanitation Data'!B2),CN6="Yes"),'Sanitation Data'!D11,IF(AND(ISTEXT('Sanitation Data'!B2),CN6="No",ISNUMBER('Sanitation Data'!D11)),CONCATENATE("[",ROUND('Sanitation Data'!D11,0),"]"),NA()))</f>
        <v>#N/A</v>
      </c>
      <c r="Z6" s="518">
        <f>+IF(AND(ISTEXT('Sanitation Data'!B2),CO6="Yes"),'Sanitation Data'!D12,IF(AND(ISTEXT('Sanitation Data'!B2),CO6="No",ISNUMBER('Sanitation Data'!D12)),CONCATENATE("[",ROUND('Sanitation Data'!D12,0),"]"),NA()))</f>
        <v>100</v>
      </c>
      <c r="AA6" s="518" t="e">
        <f>+IF(AND(ISTEXT('Sanitation Data'!B2),CP6="Yes"),100-'Sanitation Data'!E4,IF(AND(ISTEXT('Sanitation Data'!B2),CP6="No",ISNUMBER('Sanitation Data'!E4)),CONCATENATE("[",ROUND(100-'Sanitation Data'!E4,0),"]"),NA()))</f>
        <v>#N/A</v>
      </c>
      <c r="AB6" s="518" t="e">
        <f>+IF(AND(ISTEXT('Sanitation Data'!B2),CQ6="Yes"),'Sanitation Data'!E6,IF(AND(ISTEXT('Sanitation Data'!B2),CQ6="No",ISNUMBER('Sanitation Data'!E6)),CONCATENATE("[",ROUND('Sanitation Data'!E6,0),"]"),NA()))</f>
        <v>#N/A</v>
      </c>
      <c r="AC6" s="518" t="e">
        <f>+IF(AND(ISTEXT('Sanitation Data'!B2),CR6="Yes"),'Sanitation Data'!E10,IF(AND(ISTEXT('Sanitation Data'!B2),CR6="No",ISNUMBER('Sanitation Data'!E10)),CONCATENATE("[",ROUND('Sanitation Data'!E10,0),"]"),NA()))</f>
        <v>#N/A</v>
      </c>
      <c r="AD6" s="518" t="e">
        <f>+IF(AND(ISTEXT('Sanitation Data'!B2),CS6="Yes"),'Sanitation Data'!E11,IF(AND(ISTEXT('Sanitation Data'!B2),CS6="No",ISNUMBER('Sanitation Data'!E11)),CONCATENATE("[",ROUND('Sanitation Data'!E11,0),"]"),NA()))</f>
        <v>#N/A</v>
      </c>
      <c r="AE6" s="518" t="e">
        <f>+IF(AND(ISTEXT('Sanitation Data'!B2),CT6="Yes"),'Sanitation Data'!E12,IF(AND(ISTEXT('Sanitation Data'!B2),CT6="No",ISNUMBER('Sanitation Data'!E12)),CONCATENATE("[",ROUND('Sanitation Data'!E12,0),"]"),NA()))</f>
        <v>#N/A</v>
      </c>
      <c r="AF6" s="518" t="e">
        <f>+IF(AND(ISTEXT('Sanitation Data'!B2),CU6="Yes"),100-'Sanitation Data'!F4,IF(AND(ISTEXT('Sanitation Data'!B2),CU6="No",ISNUMBER('Sanitation Data'!F4)),CONCATENATE("[",ROUND(100-'Sanitation Data'!F4,0),"]"),NA()))</f>
        <v>#N/A</v>
      </c>
      <c r="AG6" s="518" t="e">
        <f>+IF(AND(ISTEXT('Sanitation Data'!B2),CV6="Yes"),'Sanitation Data'!F6,IF(AND(ISTEXT('Sanitation Data'!B2),CV6="No",ISNUMBER('Sanitation Data'!F6)),CONCATENATE("[",ROUND('Sanitation Data'!F6,0),"]"),NA()))</f>
        <v>#N/A</v>
      </c>
      <c r="AH6" s="518" t="e">
        <f>+IF(AND(ISTEXT('Sanitation Data'!B2),CW6="Yes"),'Sanitation Data'!F10,IF(AND(ISTEXT('Sanitation Data'!B2),CW6="No",ISNUMBER('Sanitation Data'!F10)),CONCATENATE("[",ROUND('Sanitation Data'!F10,0),"]"),NA()))</f>
        <v>#N/A</v>
      </c>
      <c r="AI6" s="518" t="e">
        <f>+IF(AND(ISTEXT('Sanitation Data'!B2),CX6="Yes"),'Sanitation Data'!F11,IF(AND(ISTEXT('Sanitation Data'!B2),CX6="No",ISNUMBER('Sanitation Data'!F11)),CONCATENATE("[",ROUND('Sanitation Data'!F11,0),"]"),NA()))</f>
        <v>#N/A</v>
      </c>
      <c r="AJ6" s="518" t="e">
        <f>+IF(AND(ISTEXT('Sanitation Data'!B2),CY6="Yes"),'Sanitation Data'!F12,IF(AND(ISTEXT('Sanitation Data'!B2),CY6="No",ISNUMBER('Sanitation Data'!F12)),CONCATENATE("[",ROUND('Sanitation Data'!F12,0),"]"),NA()))</f>
        <v>#N/A</v>
      </c>
      <c r="AK6" s="518" t="e">
        <f>+IF(AND(ISTEXT('Sanitation Data'!B2),CZ6="Yes"),100-'Sanitation Data'!G4,IF(AND(ISTEXT('Sanitation Data'!B2),CZ6="No",ISNUMBER('Sanitation Data'!G4)),CONCATENATE("[",ROUND(100-'Sanitation Data'!G4,0),"]"),NA()))</f>
        <v>#N/A</v>
      </c>
      <c r="AL6" s="518" t="e">
        <f>+IF(AND(ISTEXT('Sanitation Data'!B2),DA6="Yes"),'Sanitation Data'!G6,IF(AND(ISTEXT('Sanitation Data'!B2),DA6="No",ISNUMBER('Sanitation Data'!G6)),CONCATENATE("[",ROUND('Sanitation Data'!G6,0),"]"),NA()))</f>
        <v>#N/A</v>
      </c>
      <c r="AM6" s="518" t="e">
        <f>+IF(AND(ISTEXT('Sanitation Data'!B2),DB6="Yes"),'Sanitation Data'!G10,IF(AND(ISTEXT('Sanitation Data'!B2),DB6="No",ISNUMBER('Sanitation Data'!G10)),CONCATENATE("[",ROUND('Sanitation Data'!G10,0),"]"),NA()))</f>
        <v>#N/A</v>
      </c>
      <c r="AN6" s="518" t="e">
        <f>+IF(AND(ISTEXT('Sanitation Data'!B2),DC6="Yes"),'Sanitation Data'!G11,IF(AND(ISTEXT('Sanitation Data'!B2),DC6="No",ISNUMBER('Sanitation Data'!G11)),CONCATENATE("[",ROUND('Sanitation Data'!G11,0),"]"),NA()))</f>
        <v>#N/A</v>
      </c>
      <c r="AO6" s="518" t="e">
        <f>+IF(AND(ISTEXT('Sanitation Data'!B2),DD6="Yes"),'Sanitation Data'!G12,IF(AND(ISTEXT('Sanitation Data'!B2),DD6="No",ISNUMBER('Sanitation Data'!G12)),CONCATENATE("[",ROUND('Sanitation Data'!G12,0),"]"),NA()))</f>
        <v>#N/A</v>
      </c>
      <c r="AP6" s="518">
        <f>+IF(AND(ISTEXT('Sanitation Data'!B2),DE6="Yes"),100-'Sanitation Data'!H4,IF(AND(ISTEXT('Sanitation Data'!B2),DE6="No",ISNUMBER('Sanitation Data'!H4)),CONCATENATE("[",ROUND(100-'Sanitation Data'!H4,0),"]"),NA()))</f>
        <v>100</v>
      </c>
      <c r="AQ6" s="518">
        <f>+IF(AND(ISTEXT('Sanitation Data'!B2),DF6="Yes"),'Sanitation Data'!H6,IF(AND(ISTEXT('Sanitation Data'!B2),DF6="No",ISTEXT('Sanitation Data'!H6)),CONCATENATE("[",ROUND('Sanitation Data'!H6,0),"]"),NA()))</f>
        <v>100</v>
      </c>
      <c r="AR6" s="518" t="e">
        <f>+IF(AND(ISTEXT('Sanitation Data'!B2),DG6="Yes"),'Sanitation Data'!H10,IF(AND(ISTEXT('Sanitation Data'!B2),DG6="No",ISNUMBER('Sanitation Data'!H10)),CONCATENATE("[",ROUND('Sanitation Data'!H10,0),"]"),NA()))</f>
        <v>#N/A</v>
      </c>
      <c r="AS6" s="518" t="e">
        <f>+IF(AND(ISTEXT('Sanitation Data'!B2),DH6="Yes"),'Sanitation Data'!H11,IF(AND(ISTEXT('Sanitation Data'!B2),DH6="No",ISNUMBER('Sanitation Data'!H11)),CONCATENATE("[",ROUND('Sanitation Data'!H11,0),"]"),NA()))</f>
        <v>#N/A</v>
      </c>
      <c r="AT6" s="518">
        <f>+IF(AND(ISTEXT('Sanitation Data'!B2),DI6="Yes"),'Sanitation Data'!H12,IF(AND(ISTEXT('Sanitation Data'!B2),DI6="No",ISNUMBER('Sanitation Data'!H12)),CONCATENATE("[",ROUND('Sanitation Data'!H12,0),"]"),NA()))</f>
        <v>100</v>
      </c>
      <c r="AU6" s="518">
        <f>+IF(AND(ISTEXT('Sanitation Data'!B2),DJ6="Yes"),100-'Sanitation Data'!I4,IF(AND(ISTEXT('Sanitation Data'!B2),DJ6="No",ISNUMBER('Sanitation Data'!I4)),CONCATENATE("[",ROUND(100-'Sanitation Data'!I4,0),"]"),NA()))</f>
        <v>100</v>
      </c>
      <c r="AV6" s="518">
        <f>+IF(AND(ISTEXT('Sanitation Data'!B2),DK6="Yes"),'Sanitation Data'!I6,IF(AND(ISTEXT('Sanitation Data'!B2),DK6="No",ISNUMBER('Sanitation Data'!I6)),CONCATENATE("[",ROUND('Sanitation Data'!I6,0),"]"),NA()))</f>
        <v>100</v>
      </c>
      <c r="AW6" s="518" t="e">
        <f>+IF(AND(ISTEXT('Sanitation Data'!B2),DL6="Yes"),'Sanitation Data'!I10,IF(AND(ISTEXT('Sanitation Data'!B2),DL6="No",ISNUMBER('Sanitation Data'!I10)),CONCATENATE("[",ROUND('Sanitation Data'!I10,0),"]"),NA()))</f>
        <v>#N/A</v>
      </c>
      <c r="AX6" s="518" t="e">
        <f>+IF(AND(ISTEXT('Sanitation Data'!B2),DM6="Yes"),'Sanitation Data'!I11,IF(AND(ISTEXT('Sanitation Data'!B2),DM6="No",ISNUMBER('Sanitation Data'!I11)),CONCATENATE("[",ROUND('Sanitation Data'!I11,0),"]"),NA()))</f>
        <v>#N/A</v>
      </c>
      <c r="AY6" s="518">
        <f>+IF(AND(ISTEXT('Sanitation Data'!B2),DN6="Yes"),'Sanitation Data'!I12,IF(AND(ISTEXT('Sanitation Data'!B2),DN6="No",ISNUMBER('Sanitation Data'!I12)),CONCATENATE("[",ROUND('Sanitation Data'!I12,0),"]"),NA()))</f>
        <v>100</v>
      </c>
      <c r="AZ6" s="519">
        <f>+IF(AND(ISTEXT('Hygiene Data'!B2),DO6="Yes"),'Hygiene Data'!D5,IF(AND(ISTEXT('Hygiene Data'!B2),DO6="No",ISNUMBER('Hygiene Data'!D5)),CONCATENATE("[",ROUND('Hygiene Data'!D5,0),"]"),NA()))</f>
        <v>100</v>
      </c>
      <c r="BA6" s="595">
        <f>+IF(AND(ISTEXT('Hygiene Data'!B2),DP6="Yes"),'Hygiene Data'!D7,IF(AND(ISTEXT('Hygiene Data'!B2),DP6="No",ISNUMBER('Hygiene Data'!D7)),CONCATENATE("[",ROUND('Hygiene Data'!D7,0),"]"),NA()))</f>
        <v>100</v>
      </c>
      <c r="BB6" s="519">
        <f>+IF(AND(ISTEXT('Hygiene Data'!B2),DQ6="Yes"),'Hygiene Data'!D9,IF(AND(ISTEXT('Hygiene Data'!B2),DQ6="No",ISNUMBER('Hygiene Data'!D9)),CONCATENATE("[",ROUND('Hygiene Data'!D9,0),"]"),NA()))</f>
        <v>100</v>
      </c>
      <c r="BC6" s="519" t="e">
        <f>+IF(AND(ISTEXT('Hygiene Data'!B2),DR6="Yes"),'Hygiene Data'!E5,IF(AND(ISTEXT('Hygiene Data'!B2),DR6="No",ISNUMBER('Hygiene Data'!E5)),CONCATENATE("[",ROUND('Hygiene Data'!E5,0),"]"),NA()))</f>
        <v>#N/A</v>
      </c>
      <c r="BD6" s="519" t="e">
        <f>+IF(AND(ISTEXT('Hygiene Data'!B2),DS6="Yes"),'Hygiene Data'!E7,IF(AND(ISTEXT('Hygiene Data'!B2),DS6="No",ISNUMBER('Hygiene Data'!E7)),CONCATENATE("[",ROUND('Hygiene Data'!E7,0),"]"),NA()))</f>
        <v>#N/A</v>
      </c>
      <c r="BE6" s="519" t="e">
        <f>+IF(AND(ISTEXT('Hygiene Data'!B2),DT6="Yes"),'Hygiene Data'!E9,IF(AND(ISTEXT('Hygiene Data'!B2),DT6="No",ISNUMBER('Hygiene Data'!E9)),CONCATENATE("[",ROUND('Hygiene Data'!E9,0),"]"),NA()))</f>
        <v>#N/A</v>
      </c>
      <c r="BF6" s="519" t="e">
        <f>+IF(AND(ISTEXT('Hygiene Data'!B2),DU6="Yes"),'Hygiene Data'!F5,IF(AND(ISTEXT('Hygiene Data'!B2),DU6="No",ISNUMBER('Hygiene Data'!F5)),CONCATENATE("[",ROUND('Hygiene Data'!F5,0),"]"),NA()))</f>
        <v>#N/A</v>
      </c>
      <c r="BG6" s="519" t="e">
        <f>+IF(AND(ISTEXT('Hygiene Data'!B2),DV6="Yes"),'Hygiene Data'!F7,IF(AND(ISTEXT('Hygiene Data'!B2),DV6="No",ISNUMBER('Hygiene Data'!F7)),CONCATENATE("[",ROUND('Hygiene Data'!F7,0),"]"),NA()))</f>
        <v>#N/A</v>
      </c>
      <c r="BH6" s="519" t="e">
        <f>+IF(AND(ISTEXT('Hygiene Data'!B2),DW6="Yes"),'Hygiene Data'!F9,IF(AND(ISTEXT('Hygiene Data'!B2),DW6="No",ISNUMBER('Hygiene Data'!F9)),CONCATENATE("[",ROUND('Hygiene Data'!F9,0),"]"),NA()))</f>
        <v>#N/A</v>
      </c>
      <c r="BI6" s="519" t="e">
        <f>+IF(AND(ISTEXT('Hygiene Data'!B2),DX6="Yes"),'Hygiene Data'!G5,IF(AND(ISTEXT('Hygiene Data'!B2),DX6="No",ISNUMBER('Hygiene Data'!G5)),CONCATENATE("[",ROUND('Hygiene Data'!G5,0),"]"),NA()))</f>
        <v>#N/A</v>
      </c>
      <c r="BJ6" s="519" t="e">
        <f>+IF(AND(ISTEXT('Hygiene Data'!B2),DY6="Yes"),'Hygiene Data'!G7,IF(AND(ISTEXT('Hygiene Data'!B2),DY6="No",ISNUMBER('Hygiene Data'!G7)),CONCATENATE("[",ROUND('Hygiene Data'!G7,0),"]"),NA()))</f>
        <v>#N/A</v>
      </c>
      <c r="BK6" s="519" t="e">
        <f>+IF(AND(ISTEXT('Hygiene Data'!B2),DZ6="Yes"),'Hygiene Data'!G9,IF(AND(ISTEXT('Hygiene Data'!B2),DZ6="No",ISNUMBER('Hygiene Data'!G9)),CONCATENATE("[",ROUND('Hygiene Data'!G9,0),"]"),NA()))</f>
        <v>#N/A</v>
      </c>
      <c r="BL6" s="519">
        <f>+IF(AND(ISTEXT('Hygiene Data'!B2),EA6="Yes"),'Hygiene Data'!H5,IF(AND(ISTEXT('Hygiene Data'!B2),EA6="No",ISNUMBER('Hygiene Data'!H5)),CONCATENATE("[",ROUND('Hygiene Data'!H5,0),"]"),NA()))</f>
        <v>100</v>
      </c>
      <c r="BM6" s="519">
        <f>+IF(AND(ISTEXT('Hygiene Data'!B2),EB6="Yes"),'Hygiene Data'!H7,IF(AND(ISTEXT('Hygiene Data'!B2),EB6="No",ISNUMBER('Hygiene Data'!H7)),CONCATENATE("[",ROUND('Hygiene Data'!H7,0),"]"),NA()))</f>
        <v>100</v>
      </c>
      <c r="BN6" s="519">
        <f>+IF(AND(ISTEXT('Hygiene Data'!B2),EC6="Yes"),'Hygiene Data'!H9,IF(AND(ISTEXT('Hygiene Data'!B2),EC6="No",ISNUMBER('Hygiene Data'!H9)),CONCATENATE("[",ROUND('Hygiene Data'!H9,0),"]"),NA()))</f>
        <v>100</v>
      </c>
      <c r="BO6" s="519">
        <f>+IF(AND(ISTEXT('Hygiene Data'!B2),ED6="Yes"),'Hygiene Data'!I5,IF(AND(ISTEXT('Hygiene Data'!B2),ED6="No",ISNUMBER('Hygiene Data'!I5)),CONCATENATE("[",ROUND('Hygiene Data'!I5,0),"]"),NA()))</f>
        <v>100</v>
      </c>
      <c r="BP6" s="519">
        <f>+IF(AND(ISTEXT('Hygiene Data'!B2),EE6="Yes"),'Hygiene Data'!I7,IF(AND(ISTEXT('Hygiene Data'!B2),EE6="No",ISNUMBER('Hygiene Data'!I7)),CONCATENATE("[",ROUND('Hygiene Data'!I7,0),"]"),NA()))</f>
        <v>100</v>
      </c>
      <c r="BQ6" s="519">
        <f>+IF(AND(ISTEXT('Hygiene Data'!B2),EF6="Yes"),'Hygiene Data'!I9,IF(AND(ISTEXT('Hygiene Data'!B2),EF6="No",ISNUMBER('Hygiene Data'!I9)),CONCATENATE("[",ROUND('Hygiene Data'!I9,0),"]"),NA()))</f>
        <v>100</v>
      </c>
      <c r="BS6" s="380" t="str">
        <f>+'Water Data'!D27</f>
        <v>Yes</v>
      </c>
      <c r="BT6" s="380" t="str">
        <f>+'Water Data'!D28</f>
        <v>Yes</v>
      </c>
      <c r="BU6" s="380" t="str">
        <f>+'Water Data'!D29</f>
        <v>Yes</v>
      </c>
      <c r="BV6" s="380">
        <f>+'Water Data'!E27</f>
        <v>0</v>
      </c>
      <c r="BW6" s="380">
        <f>+'Water Data'!E28</f>
        <v>0</v>
      </c>
      <c r="BX6" s="380">
        <f>+'Water Data'!E29</f>
        <v>0</v>
      </c>
      <c r="BY6" s="380">
        <f>+'Water Data'!F27</f>
        <v>0</v>
      </c>
      <c r="BZ6" s="380">
        <f>+'Water Data'!F28</f>
        <v>0</v>
      </c>
      <c r="CA6" s="380">
        <f>+'Water Data'!F29</f>
        <v>0</v>
      </c>
      <c r="CB6" s="380">
        <f>+'Water Data'!G27</f>
        <v>0</v>
      </c>
      <c r="CC6" s="380">
        <f>+'Water Data'!G28</f>
        <v>0</v>
      </c>
      <c r="CD6" s="380">
        <f>+'Water Data'!G29</f>
        <v>0</v>
      </c>
      <c r="CE6" s="380" t="str">
        <f>+'Water Data'!H27</f>
        <v>Yes</v>
      </c>
      <c r="CF6" s="380" t="str">
        <f>+'Water Data'!H28</f>
        <v>Yes</v>
      </c>
      <c r="CG6" s="380" t="str">
        <f>+'Water Data'!H29</f>
        <v>Yes</v>
      </c>
      <c r="CH6" s="380" t="str">
        <f>+'Water Data'!I27</f>
        <v>Yes</v>
      </c>
      <c r="CI6" s="380" t="str">
        <f>+'Water Data'!I28</f>
        <v>Yes</v>
      </c>
      <c r="CJ6" s="380" t="str">
        <f>+'Water Data'!I29</f>
        <v>Yes</v>
      </c>
      <c r="CK6" s="380" t="str">
        <f>+'Sanitation Data'!D28</f>
        <v>Yes</v>
      </c>
      <c r="CL6" s="380" t="str">
        <f>+'Sanitation Data'!D29</f>
        <v>Yes</v>
      </c>
      <c r="CM6" s="380">
        <f>+'Sanitation Data'!D30</f>
        <v>0</v>
      </c>
      <c r="CN6" s="380">
        <f>+'Sanitation Data'!D31</f>
        <v>0</v>
      </c>
      <c r="CO6" s="380" t="str">
        <f>+'Sanitation Data'!D32</f>
        <v>Yes</v>
      </c>
      <c r="CP6" s="380">
        <f>+'Sanitation Data'!E28</f>
        <v>0</v>
      </c>
      <c r="CQ6" s="380">
        <f>+'Sanitation Data'!E29</f>
        <v>0</v>
      </c>
      <c r="CR6" s="380">
        <f>+'Sanitation Data'!E30</f>
        <v>0</v>
      </c>
      <c r="CS6" s="380">
        <f>+'Sanitation Data'!E31</f>
        <v>0</v>
      </c>
      <c r="CT6" s="380">
        <f>+'Sanitation Data'!E32</f>
        <v>0</v>
      </c>
      <c r="CU6" s="380">
        <f>+'Sanitation Data'!F28</f>
        <v>0</v>
      </c>
      <c r="CV6" s="380">
        <f>+'Sanitation Data'!F29</f>
        <v>0</v>
      </c>
      <c r="CW6" s="380">
        <f>+'Sanitation Data'!F30</f>
        <v>0</v>
      </c>
      <c r="CX6" s="380">
        <f>+'Sanitation Data'!F31</f>
        <v>0</v>
      </c>
      <c r="CY6" s="380">
        <f>+'Sanitation Data'!F32</f>
        <v>0</v>
      </c>
      <c r="CZ6" s="380">
        <f>+'Sanitation Data'!G28</f>
        <v>0</v>
      </c>
      <c r="DA6" s="380">
        <f>+'Sanitation Data'!G29</f>
        <v>0</v>
      </c>
      <c r="DB6" s="380">
        <f>+'Sanitation Data'!G30</f>
        <v>0</v>
      </c>
      <c r="DC6" s="380">
        <f>+'Sanitation Data'!G31</f>
        <v>0</v>
      </c>
      <c r="DD6" s="380">
        <f>+'Sanitation Data'!G32</f>
        <v>0</v>
      </c>
      <c r="DE6" s="380" t="str">
        <f>+'Sanitation Data'!H28</f>
        <v>Yes</v>
      </c>
      <c r="DF6" s="380" t="str">
        <f>+'Sanitation Data'!H29</f>
        <v>Yes</v>
      </c>
      <c r="DG6" s="380">
        <f>+'Sanitation Data'!H30</f>
        <v>0</v>
      </c>
      <c r="DH6" s="380">
        <f>+'Sanitation Data'!H31</f>
        <v>0</v>
      </c>
      <c r="DI6" s="380" t="str">
        <f>+'Sanitation Data'!H32</f>
        <v>Yes</v>
      </c>
      <c r="DJ6" s="380" t="str">
        <f>+'Sanitation Data'!I28</f>
        <v>Yes</v>
      </c>
      <c r="DK6" s="380" t="str">
        <f>+'Sanitation Data'!I29</f>
        <v>Yes</v>
      </c>
      <c r="DL6" s="380">
        <f>+'Sanitation Data'!I30</f>
        <v>0</v>
      </c>
      <c r="DM6" s="380">
        <f>+'Sanitation Data'!I31</f>
        <v>0</v>
      </c>
      <c r="DN6" s="380" t="str">
        <f>+'Sanitation Data'!I32</f>
        <v>Yes</v>
      </c>
      <c r="DO6" s="380" t="str">
        <f>+'Hygiene Data'!D11</f>
        <v>Yes</v>
      </c>
      <c r="DP6" s="380" t="str">
        <f>+'Hygiene Data'!D12</f>
        <v>Yes</v>
      </c>
      <c r="DQ6" s="380" t="str">
        <f>+'Hygiene Data'!D13</f>
        <v>Yes</v>
      </c>
      <c r="DR6" s="380">
        <f>+'Hygiene Data'!E11</f>
        <v>0</v>
      </c>
      <c r="DS6" s="380">
        <f>+'Hygiene Data'!E12</f>
        <v>0</v>
      </c>
      <c r="DT6" s="380">
        <f>+'Hygiene Data'!E13</f>
        <v>0</v>
      </c>
      <c r="DU6" s="380">
        <f>+'Hygiene Data'!F11</f>
        <v>0</v>
      </c>
      <c r="DV6" s="380">
        <f>+'Hygiene Data'!F12</f>
        <v>0</v>
      </c>
      <c r="DW6" s="380">
        <f>+'Hygiene Data'!F13</f>
        <v>0</v>
      </c>
      <c r="DX6" s="380">
        <f>+'Hygiene Data'!G11</f>
        <v>0</v>
      </c>
      <c r="DY6" s="380">
        <f>+'Hygiene Data'!G12</f>
        <v>0</v>
      </c>
      <c r="DZ6" s="380">
        <f>+'Hygiene Data'!G13</f>
        <v>0</v>
      </c>
      <c r="EA6" s="380" t="str">
        <f>+'Hygiene Data'!H11</f>
        <v>Yes</v>
      </c>
      <c r="EB6" s="380" t="str">
        <f>+'Hygiene Data'!H12</f>
        <v>Yes</v>
      </c>
      <c r="EC6" s="380" t="str">
        <f>+'Hygiene Data'!H13</f>
        <v>Yes</v>
      </c>
      <c r="ED6" s="380" t="str">
        <f>+'Hygiene Data'!I11</f>
        <v>Yes</v>
      </c>
      <c r="EE6" s="380" t="str">
        <f>+'Hygiene Data'!I12</f>
        <v>Yes</v>
      </c>
      <c r="EF6" s="380" t="str">
        <f>+'Hygiene Data'!I13</f>
        <v>Yes</v>
      </c>
    </row>
    <row r="7" spans="1:136" x14ac:dyDescent="0.25">
      <c r="A7" s="489" t="str">
        <f ca="1">+IF(OFFSET('Water Data'!$B$2,0,10*ROW('Water Data'!E1))="","",OFFSET('Water Data'!$B$2,0,10*ROW('Water Data'!E1)))</f>
        <v>ITA_2014_SUR</v>
      </c>
      <c r="B7" s="489"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Enquête</v>
      </c>
      <c r="C7" s="516">
        <f t="shared" ref="C7:C70" ca="1" si="0">+IF(ISNUMBER(VALUE(MID(A7,5,4))), VALUE(MID(A7, 5,4)),"")</f>
        <v>2014</v>
      </c>
      <c r="D7" s="517"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17" t="str">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517" t="str">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517"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17"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17"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17"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17"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17"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17"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17"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17"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17"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17"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517"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17"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17"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17"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18"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518"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18"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18"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18" t="str">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[70]</v>
      </c>
      <c r="AA7" s="518"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18"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18"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18"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18"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18"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18"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18"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18"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18"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18"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18"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18"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18"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18"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18"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18"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18"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18"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18"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18"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18"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18"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18"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18"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19"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95"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19" t="str">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[56]</v>
      </c>
      <c r="BC7" s="519"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19"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19"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19"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19"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19"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19"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19"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19"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19"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19"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19"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19"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19"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19"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80" t="str">
        <f ca="1">+IF(OFFSET('Water Data'!$D$27,0,10*ROW('Water Data'!D1))="","",OFFSET('Water Data'!$D$27,0,10*ROW('Water Data'!D1)))</f>
        <v/>
      </c>
      <c r="BT7" s="380" t="str">
        <f ca="1">+IF(OFFSET('Water Data'!$D$28,0,10*ROW('Water Data'!D1))="","",OFFSET('Water Data'!$D$28,0,10*ROW('Water Data'!D1)))</f>
        <v>No</v>
      </c>
      <c r="BU7" s="380" t="str">
        <f ca="1">+IF(OFFSET('Water Data'!$D$29,0,10*ROW('Water Data'!D1))="","",OFFSET('Water Data'!$D$29,0,10*ROW('Water Data'!D1)))</f>
        <v>No</v>
      </c>
      <c r="BV7" s="380" t="str">
        <f ca="1">+IF(OFFSET('Water Data'!$E$27,0,10*ROW('Water Data'!E1))="","",OFFSET('Water Data'!$E$27,0,10*ROW('Water Data'!E1)))</f>
        <v/>
      </c>
      <c r="BW7" s="380" t="str">
        <f ca="1">+IF(OFFSET('Water Data'!$E$28,0,10*ROW('Water Data'!E1))="","",OFFSET('Water Data'!$E$28,0,10*ROW('Water Data'!E1)))</f>
        <v/>
      </c>
      <c r="BX7" s="380" t="str">
        <f ca="1">+IF(OFFSET('Water Data'!$E$29,0,10*ROW('Water Data'!E1))="","",OFFSET('Water Data'!$E$29,0,10*ROW('Water Data'!E1)))</f>
        <v/>
      </c>
      <c r="BY7" s="380" t="str">
        <f ca="1">+IF(OFFSET('Water Data'!$F$27,0,10*ROW('Water Data'!F1))="","",OFFSET('Water Data'!$F$27,0,10*ROW('Water Data'!F1)))</f>
        <v/>
      </c>
      <c r="BZ7" s="380" t="str">
        <f ca="1">+IF(OFFSET('Water Data'!$F$28,0,10*ROW('Water Data'!F1))="","",OFFSET('Water Data'!$F$28,0,10*ROW('Water Data'!F1)))</f>
        <v/>
      </c>
      <c r="CA7" s="380" t="str">
        <f ca="1">+IF(OFFSET('Water Data'!$F$29,0,10*ROW('Water Data'!F1))="","",OFFSET('Water Data'!$F$29,0,10*ROW('Water Data'!F1)))</f>
        <v/>
      </c>
      <c r="CB7" s="380" t="str">
        <f ca="1">+IF(OFFSET('Water Data'!$G$27,0,10*ROW('Water Data'!G1))="","",OFFSET('Water Data'!$G$27,0,10*ROW('Water Data'!G1)))</f>
        <v/>
      </c>
      <c r="CC7" s="380" t="str">
        <f ca="1">+IF(OFFSET('Water Data'!$G$28,0,10*ROW('Water Data'!G1))="","",OFFSET('Water Data'!$G$28,0,10*ROW('Water Data'!G1)))</f>
        <v/>
      </c>
      <c r="CD7" s="380" t="str">
        <f ca="1">+IF(OFFSET('Water Data'!$G$29,0,10*ROW('Water Data'!G1))="","",OFFSET('Water Data'!$G$29,0,10*ROW('Water Data'!G1)))</f>
        <v/>
      </c>
      <c r="CE7" s="380" t="str">
        <f ca="1">+IF(OFFSET('Water Data'!$H$27,0,10*ROW('Water Data'!H1))="","",OFFSET('Water Data'!$H$27,0,10*ROW('Water Data'!H1)))</f>
        <v/>
      </c>
      <c r="CF7" s="380" t="str">
        <f ca="1">+IF(OFFSET('Water Data'!$H$28,0,10*ROW('Water Data'!H1))="","",OFFSET('Water Data'!$H$28,0,10*ROW('Water Data'!H1)))</f>
        <v/>
      </c>
      <c r="CG7" s="380" t="str">
        <f ca="1">+IF(OFFSET('Water Data'!$H$29,0,10*ROW('Water Data'!H1))="","",OFFSET('Water Data'!$H$29,0,10*ROW('Water Data'!H1)))</f>
        <v/>
      </c>
      <c r="CH7" s="380" t="str">
        <f ca="1">+IF(OFFSET('Water Data'!$I$27,0,10*ROW('Water Data'!I1))="","",OFFSET('Water Data'!$I$27,0,10*ROW('Water Data'!I1)))</f>
        <v/>
      </c>
      <c r="CI7" s="380" t="str">
        <f ca="1">+IF(OFFSET('Water Data'!$I$28,0,10*ROW('Water Data'!I1))="","",OFFSET('Water Data'!$I$28,0,10*ROW('Water Data'!I1)))</f>
        <v/>
      </c>
      <c r="CJ7" s="380" t="str">
        <f ca="1">+IF(OFFSET('Water Data'!$I$29,0,10*ROW('Water Data'!I1))="","",OFFSET('Water Data'!$I$29,0,10*ROW('Water Data'!I1)))</f>
        <v/>
      </c>
      <c r="CK7" s="380" t="str">
        <f ca="1">+IF(OFFSET('Sanitation Data'!$D$28,0,10*ROW('Sanitation Data'!D1))="","",OFFSET('Sanitation Data'!$D$28,0,10*ROW('Sanitation Data'!D1)))</f>
        <v/>
      </c>
      <c r="CL7" s="380" t="str">
        <f ca="1">+IF(OFFSET('Sanitation Data'!$D$29,0,10*ROW('Sanitation Data'!D1))="","",OFFSET('Sanitation Data'!$D$29,0,10*ROW('Sanitation Data'!D1)))</f>
        <v/>
      </c>
      <c r="CM7" s="380" t="str">
        <f ca="1">+IF(OFFSET('Sanitation Data'!$D$30,0,10*ROW('Sanitation Data'!D1))="","",OFFSET('Sanitation Data'!$D$30,0,10*ROW('Sanitation Data'!D1)))</f>
        <v/>
      </c>
      <c r="CN7" s="380" t="str">
        <f ca="1">+IF(OFFSET('Sanitation Data'!$D$31,0,10*ROW('Sanitation Data'!D1))="","",OFFSET('Sanitation Data'!$D$31,0,10*ROW('Sanitation Data'!D1)))</f>
        <v/>
      </c>
      <c r="CO7" s="380" t="str">
        <f ca="1">+IF(OFFSET('Sanitation Data'!$D$32,0,10*ROW('Sanitation Data'!D1))="","",OFFSET('Sanitation Data'!$D$32,0,10*ROW('Sanitation Data'!D1)))</f>
        <v>No</v>
      </c>
      <c r="CP7" s="380" t="str">
        <f ca="1">+IF(OFFSET('Sanitation Data'!$E$28,0,10*ROW('Sanitation Data'!E1))="","",OFFSET('Sanitation Data'!$E$28,0,10*ROW('Sanitation Data'!E1)))</f>
        <v/>
      </c>
      <c r="CQ7" s="380" t="str">
        <f ca="1">+IF(OFFSET('Sanitation Data'!$E$29,0,10*ROW('Sanitation Data'!E1))="","",OFFSET('Sanitation Data'!$E$29,0,10*ROW('Sanitation Data'!E1)))</f>
        <v/>
      </c>
      <c r="CR7" s="380" t="str">
        <f ca="1">+IF(OFFSET('Sanitation Data'!$E$30,0,10*ROW('Sanitation Data'!E1))="","",OFFSET('Sanitation Data'!$E$30,0,10*ROW('Sanitation Data'!E1)))</f>
        <v/>
      </c>
      <c r="CS7" s="380" t="str">
        <f ca="1">+IF(OFFSET('Sanitation Data'!$E$31,0,10*ROW('Sanitation Data'!E1))="","",OFFSET('Sanitation Data'!$E$31,0,10*ROW('Sanitation Data'!E1)))</f>
        <v/>
      </c>
      <c r="CT7" s="380" t="str">
        <f ca="1">+IF(OFFSET('Sanitation Data'!$E$32,0,10*ROW('Sanitation Data'!E1))="","",OFFSET('Sanitation Data'!$E$32,0,10*ROW('Sanitation Data'!E1)))</f>
        <v/>
      </c>
      <c r="CU7" s="380" t="str">
        <f ca="1">+IF(OFFSET('Sanitation Data'!$F$28,0,10*ROW('Sanitation Data'!F1))="","",OFFSET('Sanitation Data'!$F$28,0,10*ROW('Sanitation Data'!F1)))</f>
        <v/>
      </c>
      <c r="CV7" s="380" t="str">
        <f ca="1">+IF(OFFSET('Sanitation Data'!$F$29,0,10*ROW('Sanitation Data'!F1))="","",OFFSET('Sanitation Data'!$F$29,0,10*ROW('Sanitation Data'!F1)))</f>
        <v/>
      </c>
      <c r="CW7" s="380" t="str">
        <f ca="1">+IF(OFFSET('Sanitation Data'!$F$30,0,10*ROW('Sanitation Data'!F1))="","",OFFSET('Sanitation Data'!$F$30,0,10*ROW('Sanitation Data'!F1)))</f>
        <v/>
      </c>
      <c r="CX7" s="380" t="str">
        <f ca="1">+IF(OFFSET('Sanitation Data'!$F$31,0,10*ROW('Sanitation Data'!F1))="","",OFFSET('Sanitation Data'!$F$31,0,10*ROW('Sanitation Data'!F1)))</f>
        <v/>
      </c>
      <c r="CY7" s="380" t="str">
        <f ca="1">+IF(OFFSET('Sanitation Data'!$F$32,0,10*ROW('Sanitation Data'!F1))="","",OFFSET('Sanitation Data'!$F$32,0,10*ROW('Sanitation Data'!F1)))</f>
        <v/>
      </c>
      <c r="CZ7" s="380" t="str">
        <f ca="1">+IF(OFFSET('Sanitation Data'!$G$28,0,10*ROW('Sanitation Data'!G1))="","",OFFSET('Sanitation Data'!$G$28,0,10*ROW('Sanitation Data'!G1)))</f>
        <v/>
      </c>
      <c r="DA7" s="380" t="str">
        <f ca="1">+IF(OFFSET('Sanitation Data'!$G$29,0,10*ROW('Sanitation Data'!G1))="","",OFFSET('Sanitation Data'!$G$29,0,10*ROW('Sanitation Data'!G1)))</f>
        <v/>
      </c>
      <c r="DB7" s="380" t="str">
        <f ca="1">+IF(OFFSET('Sanitation Data'!$G$30,0,10*ROW('Sanitation Data'!G1))="","",OFFSET('Sanitation Data'!$G$30,0,10*ROW('Sanitation Data'!G1)))</f>
        <v/>
      </c>
      <c r="DC7" s="380" t="str">
        <f ca="1">+IF(OFFSET('Sanitation Data'!$G$31,0,10*ROW('Sanitation Data'!G1))="","",OFFSET('Sanitation Data'!$G$31,0,10*ROW('Sanitation Data'!G1)))</f>
        <v/>
      </c>
      <c r="DD7" s="380" t="str">
        <f ca="1">+IF(OFFSET('Sanitation Data'!$G$32,0,10*ROW('Sanitation Data'!G1))="","",OFFSET('Sanitation Data'!$G$32,0,10*ROW('Sanitation Data'!G1)))</f>
        <v/>
      </c>
      <c r="DE7" s="380" t="str">
        <f ca="1">+IF(OFFSET('Sanitation Data'!$H$28,0,10*ROW('Sanitation Data'!H1))="","",OFFSET('Sanitation Data'!$H$28,0,10*ROW('Sanitation Data'!H1)))</f>
        <v/>
      </c>
      <c r="DF7" s="380" t="str">
        <f ca="1">+IF(OFFSET('Sanitation Data'!$H$29,0,10*ROW('Sanitation Data'!H1))="","",OFFSET('Sanitation Data'!$H$29,0,10*ROW('Sanitation Data'!H1)))</f>
        <v/>
      </c>
      <c r="DG7" s="380" t="str">
        <f ca="1">+IF(OFFSET('Sanitation Data'!$H$30,0,10*ROW('Sanitation Data'!H1))="","",OFFSET('Sanitation Data'!$H$30,0,10*ROW('Sanitation Data'!H1)))</f>
        <v/>
      </c>
      <c r="DH7" s="380" t="str">
        <f ca="1">+IF(OFFSET('Sanitation Data'!$H$31,0,10*ROW('Sanitation Data'!H1))="","",OFFSET('Sanitation Data'!$H$31,0,10*ROW('Sanitation Data'!H1)))</f>
        <v/>
      </c>
      <c r="DI7" s="380" t="str">
        <f ca="1">+IF(OFFSET('Sanitation Data'!$H$32,0,10*ROW('Sanitation Data'!H1))="","",OFFSET('Sanitation Data'!$H$32,0,10*ROW('Sanitation Data'!H1)))</f>
        <v/>
      </c>
      <c r="DJ7" s="380" t="str">
        <f ca="1">+IF(OFFSET('Sanitation Data'!$I$28,0,10*ROW('Sanitation Data'!I1))="","",OFFSET('Sanitation Data'!$I$28,0,10*ROW('Sanitation Data'!I1)))</f>
        <v/>
      </c>
      <c r="DK7" s="380" t="str">
        <f ca="1">+IF(OFFSET('Sanitation Data'!$I$29,0,10*ROW('Sanitation Data'!I1))="","",OFFSET('Sanitation Data'!$I$29,0,10*ROW('Sanitation Data'!I1)))</f>
        <v/>
      </c>
      <c r="DL7" s="380" t="str">
        <f ca="1">+IF(OFFSET('Sanitation Data'!$I$30,0,10*ROW('Sanitation Data'!I1))="","",OFFSET('Sanitation Data'!$I$30,0,10*ROW('Sanitation Data'!I1)))</f>
        <v/>
      </c>
      <c r="DM7" s="380" t="str">
        <f ca="1">+IF(OFFSET('Sanitation Data'!$I$31,0,10*ROW('Sanitation Data'!I1))="","",OFFSET('Sanitation Data'!$I$31,0,10*ROW('Sanitation Data'!I1)))</f>
        <v/>
      </c>
      <c r="DN7" s="380" t="str">
        <f ca="1">+IF(OFFSET('Sanitation Data'!$I$32,0,10*ROW('Sanitation Data'!I1))="","",OFFSET('Sanitation Data'!$I$32,0,10*ROW('Sanitation Data'!I1)))</f>
        <v/>
      </c>
      <c r="DO7" s="380" t="str">
        <f ca="1">+IF(OFFSET('Hygiene Data'!$D$11,0,10*ROW('Hygiene Data'!D1))="","",OFFSET('Hygiene Data'!$D$11,0,10*ROW('Hygiene Data'!D1)))</f>
        <v/>
      </c>
      <c r="DP7" s="380" t="str">
        <f ca="1">+IF(OFFSET('Hygiene Data'!$D$12,0,10*ROW('Hygiene Data'!D1))="","",OFFSET('Hygiene Data'!$D$12,0,10*ROW('Hygiene Data'!D1)))</f>
        <v/>
      </c>
      <c r="DQ7" s="380" t="str">
        <f ca="1">+IF(OFFSET('Hygiene Data'!$D$13,0,10*ROW('Hygiene Data'!D1))="","",OFFSET('Hygiene Data'!$D$13,0,10*ROW('Hygiene Data'!D1)))</f>
        <v>No</v>
      </c>
      <c r="DR7" s="380" t="str">
        <f ca="1">+IF(OFFSET('Hygiene Data'!$E$11,0,10*ROW('Hygiene Data'!E1))="","",OFFSET('Hygiene Data'!$E$11,0,10*ROW('Hygiene Data'!E1)))</f>
        <v/>
      </c>
      <c r="DS7" s="380" t="str">
        <f ca="1">+IF(OFFSET('Hygiene Data'!$E$12,0,10*ROW('Hygiene Data'!E1))="","",OFFSET('Hygiene Data'!$E$12,0,10*ROW('Hygiene Data'!E1)))</f>
        <v/>
      </c>
      <c r="DT7" s="380" t="str">
        <f ca="1">+IF(OFFSET('Hygiene Data'!$E$13,0,10*ROW('Hygiene Data'!E1))="","",OFFSET('Hygiene Data'!$E$13,0,10*ROW('Hygiene Data'!E1)))</f>
        <v/>
      </c>
      <c r="DU7" s="380" t="str">
        <f ca="1">+IF(OFFSET('Hygiene Data'!$F$11,0,10*ROW('Hygiene Data'!F1))="","",OFFSET('Hygiene Data'!$F$11,0,10*ROW('Hygiene Data'!F1)))</f>
        <v/>
      </c>
      <c r="DV7" s="380" t="str">
        <f ca="1">+IF(OFFSET('Hygiene Data'!$F$12,0,10*ROW('Hygiene Data'!F1))="","",OFFSET('Hygiene Data'!$F$12,0,10*ROW('Hygiene Data'!F1)))</f>
        <v/>
      </c>
      <c r="DW7" s="380" t="str">
        <f ca="1">+IF(OFFSET('Hygiene Data'!$F$13,0,10*ROW('Hygiene Data'!F1))="","",OFFSET('Hygiene Data'!$F$13,0,10*ROW('Hygiene Data'!F1)))</f>
        <v/>
      </c>
      <c r="DX7" s="380" t="str">
        <f ca="1">+IF(OFFSET('Hygiene Data'!$G$11,0,10*ROW('Hygiene Data'!G1))="","",OFFSET('Hygiene Data'!$G$11,0,10*ROW('Hygiene Data'!G1)))</f>
        <v/>
      </c>
      <c r="DY7" s="380" t="str">
        <f ca="1">+IF(OFFSET('Hygiene Data'!$G$12,0,10*ROW('Hygiene Data'!G1))="","",OFFSET('Hygiene Data'!$G$12,0,10*ROW('Hygiene Data'!G1)))</f>
        <v/>
      </c>
      <c r="DZ7" s="380" t="str">
        <f ca="1">+IF(OFFSET('Hygiene Data'!$G$13,0,10*ROW('Hygiene Data'!G1))="","",OFFSET('Hygiene Data'!$G$13,0,10*ROW('Hygiene Data'!G1)))</f>
        <v/>
      </c>
      <c r="EA7" s="380" t="str">
        <f ca="1">+IF(OFFSET('Hygiene Data'!$H$11,0,10*ROW('Hygiene Data'!H1))="","",OFFSET('Hygiene Data'!$H$11,0,10*ROW('Hygiene Data'!H1)))</f>
        <v/>
      </c>
      <c r="EB7" s="380" t="str">
        <f ca="1">+IF(OFFSET('Hygiene Data'!$H$12,0,10*ROW('Hygiene Data'!H1))="","",OFFSET('Hygiene Data'!$H$12,0,10*ROW('Hygiene Data'!H1)))</f>
        <v/>
      </c>
      <c r="EC7" s="380" t="str">
        <f ca="1">+IF(OFFSET('Hygiene Data'!$H$13,0,10*ROW('Hygiene Data'!H1))="","",OFFSET('Hygiene Data'!$H$13,0,10*ROW('Hygiene Data'!H1)))</f>
        <v/>
      </c>
      <c r="ED7" s="380" t="str">
        <f ca="1">+IF(OFFSET('Hygiene Data'!$I$11,0,10*ROW('Hygiene Data'!I1))="","",OFFSET('Hygiene Data'!$I$11,0,10*ROW('Hygiene Data'!I1)))</f>
        <v/>
      </c>
      <c r="EE7" s="380" t="str">
        <f ca="1">+IF(OFFSET('Hygiene Data'!$I$12,0,10*ROW('Hygiene Data'!I1))="","",OFFSET('Hygiene Data'!$I$12,0,10*ROW('Hygiene Data'!I1)))</f>
        <v/>
      </c>
      <c r="EF7" s="380" t="str">
        <f ca="1">+IF(OFFSET('Hygiene Data'!$I$13,0,10*ROW('Hygiene Data'!I1))="","",OFFSET('Hygiene Data'!$I$13,0,10*ROW('Hygiene Data'!I1)))</f>
        <v/>
      </c>
    </row>
    <row r="8" spans="1:136" x14ac:dyDescent="0.25">
      <c r="A8" s="489" t="str">
        <f ca="1">+IF(OFFSET('Water Data'!$B$2,0,10*ROW('Water Data'!E2))="","",OFFSET('Water Data'!$B$2,0,10*ROW('Water Data'!E2)))</f>
        <v>ITA_2014_UIS</v>
      </c>
      <c r="B8" s="489"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Autre</v>
      </c>
      <c r="C8" s="516">
        <f t="shared" ca="1" si="0"/>
        <v>2014</v>
      </c>
      <c r="D8" s="517">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517">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517">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517"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17"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17"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17"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17"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17"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17"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17"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17"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17">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517">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517">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517">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517">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517">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518">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518">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518"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18"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18">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518"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18"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18"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18"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18"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18"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18"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18"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18"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18"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18"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18"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18"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18"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18"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18">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518">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518"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18"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18">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518">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518">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518"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18"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18">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519">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95">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519">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519"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19"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19"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19"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19"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19"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19"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19"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19"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19">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519">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519">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519">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519">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519">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80" t="str">
        <f ca="1">+IF(OFFSET('Water Data'!$D$27,0,10*ROW('Water Data'!D2))="","",OFFSET('Water Data'!$D$27,0,10*ROW('Water Data'!D2)))</f>
        <v>Yes</v>
      </c>
      <c r="BT8" s="380" t="str">
        <f ca="1">+IF(OFFSET('Water Data'!$D$28,0,10*ROW('Water Data'!D2))="","",OFFSET('Water Data'!$D$28,0,10*ROW('Water Data'!D2)))</f>
        <v>Yes</v>
      </c>
      <c r="BU8" s="380" t="str">
        <f ca="1">+IF(OFFSET('Water Data'!$D$29,0,10*ROW('Water Data'!D2))="","",OFFSET('Water Data'!$D$29,0,10*ROW('Water Data'!D2)))</f>
        <v>Yes</v>
      </c>
      <c r="BV8" s="380" t="str">
        <f ca="1">+IF(OFFSET('Water Data'!$E$27,0,10*ROW('Water Data'!E2))="","",OFFSET('Water Data'!$E$27,0,10*ROW('Water Data'!E2)))</f>
        <v/>
      </c>
      <c r="BW8" s="380" t="str">
        <f ca="1">+IF(OFFSET('Water Data'!$E$28,0,10*ROW('Water Data'!E2))="","",OFFSET('Water Data'!$E$28,0,10*ROW('Water Data'!E2)))</f>
        <v/>
      </c>
      <c r="BX8" s="380" t="str">
        <f ca="1">+IF(OFFSET('Water Data'!$E$29,0,10*ROW('Water Data'!E2))="","",OFFSET('Water Data'!$E$29,0,10*ROW('Water Data'!E2)))</f>
        <v/>
      </c>
      <c r="BY8" s="380" t="str">
        <f ca="1">+IF(OFFSET('Water Data'!$F$27,0,10*ROW('Water Data'!F2))="","",OFFSET('Water Data'!$F$27,0,10*ROW('Water Data'!F2)))</f>
        <v/>
      </c>
      <c r="BZ8" s="380" t="str">
        <f ca="1">+IF(OFFSET('Water Data'!$F$28,0,10*ROW('Water Data'!F2))="","",OFFSET('Water Data'!$F$28,0,10*ROW('Water Data'!F2)))</f>
        <v/>
      </c>
      <c r="CA8" s="380" t="str">
        <f ca="1">+IF(OFFSET('Water Data'!$F$29,0,10*ROW('Water Data'!F2))="","",OFFSET('Water Data'!$F$29,0,10*ROW('Water Data'!F2)))</f>
        <v/>
      </c>
      <c r="CB8" s="380" t="str">
        <f ca="1">+IF(OFFSET('Water Data'!$G$27,0,10*ROW('Water Data'!G2))="","",OFFSET('Water Data'!$G$27,0,10*ROW('Water Data'!G2)))</f>
        <v/>
      </c>
      <c r="CC8" s="380" t="str">
        <f ca="1">+IF(OFFSET('Water Data'!$G$28,0,10*ROW('Water Data'!G2))="","",OFFSET('Water Data'!$G$28,0,10*ROW('Water Data'!G2)))</f>
        <v/>
      </c>
      <c r="CD8" s="380" t="str">
        <f ca="1">+IF(OFFSET('Water Data'!$G$29,0,10*ROW('Water Data'!G2))="","",OFFSET('Water Data'!$G$29,0,10*ROW('Water Data'!G2)))</f>
        <v/>
      </c>
      <c r="CE8" s="380" t="str">
        <f ca="1">+IF(OFFSET('Water Data'!$H$27,0,10*ROW('Water Data'!H2))="","",OFFSET('Water Data'!$H$27,0,10*ROW('Water Data'!H2)))</f>
        <v>Yes</v>
      </c>
      <c r="CF8" s="380" t="str">
        <f ca="1">+IF(OFFSET('Water Data'!$H$28,0,10*ROW('Water Data'!H2))="","",OFFSET('Water Data'!$H$28,0,10*ROW('Water Data'!H2)))</f>
        <v>Yes</v>
      </c>
      <c r="CG8" s="380" t="str">
        <f ca="1">+IF(OFFSET('Water Data'!$H$29,0,10*ROW('Water Data'!H2))="","",OFFSET('Water Data'!$H$29,0,10*ROW('Water Data'!H2)))</f>
        <v>Yes</v>
      </c>
      <c r="CH8" s="380" t="str">
        <f ca="1">+IF(OFFSET('Water Data'!$I$27,0,10*ROW('Water Data'!I2))="","",OFFSET('Water Data'!$I$27,0,10*ROW('Water Data'!I2)))</f>
        <v>Yes</v>
      </c>
      <c r="CI8" s="380" t="str">
        <f ca="1">+IF(OFFSET('Water Data'!$I$28,0,10*ROW('Water Data'!I2))="","",OFFSET('Water Data'!$I$28,0,10*ROW('Water Data'!I2)))</f>
        <v>Yes</v>
      </c>
      <c r="CJ8" s="380" t="str">
        <f ca="1">+IF(OFFSET('Water Data'!$I$29,0,10*ROW('Water Data'!I2))="","",OFFSET('Water Data'!$I$29,0,10*ROW('Water Data'!I2)))</f>
        <v>Yes</v>
      </c>
      <c r="CK8" s="380" t="str">
        <f ca="1">+IF(OFFSET('Sanitation Data'!$D$28,0,10*ROW('Sanitation Data'!D2))="","",OFFSET('Sanitation Data'!$D$28,0,10*ROW('Sanitation Data'!D2)))</f>
        <v>Yes</v>
      </c>
      <c r="CL8" s="380" t="str">
        <f ca="1">+IF(OFFSET('Sanitation Data'!$D$29,0,10*ROW('Sanitation Data'!D2))="","",OFFSET('Sanitation Data'!$D$29,0,10*ROW('Sanitation Data'!D2)))</f>
        <v>Yes</v>
      </c>
      <c r="CM8" s="380" t="str">
        <f ca="1">+IF(OFFSET('Sanitation Data'!$D$30,0,10*ROW('Sanitation Data'!D2))="","",OFFSET('Sanitation Data'!$D$30,0,10*ROW('Sanitation Data'!D2)))</f>
        <v/>
      </c>
      <c r="CN8" s="380" t="str">
        <f ca="1">+IF(OFFSET('Sanitation Data'!$D$31,0,10*ROW('Sanitation Data'!D2))="","",OFFSET('Sanitation Data'!$D$31,0,10*ROW('Sanitation Data'!D2)))</f>
        <v/>
      </c>
      <c r="CO8" s="380" t="str">
        <f ca="1">+IF(OFFSET('Sanitation Data'!$D$32,0,10*ROW('Sanitation Data'!D2))="","",OFFSET('Sanitation Data'!$D$32,0,10*ROW('Sanitation Data'!D2)))</f>
        <v>Yes</v>
      </c>
      <c r="CP8" s="380" t="str">
        <f ca="1">+IF(OFFSET('Sanitation Data'!$E$28,0,10*ROW('Sanitation Data'!E2))="","",OFFSET('Sanitation Data'!$E$28,0,10*ROW('Sanitation Data'!E2)))</f>
        <v/>
      </c>
      <c r="CQ8" s="380" t="str">
        <f ca="1">+IF(OFFSET('Sanitation Data'!$E$29,0,10*ROW('Sanitation Data'!E2))="","",OFFSET('Sanitation Data'!$E$29,0,10*ROW('Sanitation Data'!E2)))</f>
        <v/>
      </c>
      <c r="CR8" s="380" t="str">
        <f ca="1">+IF(OFFSET('Sanitation Data'!$E$30,0,10*ROW('Sanitation Data'!E2))="","",OFFSET('Sanitation Data'!$E$30,0,10*ROW('Sanitation Data'!E2)))</f>
        <v/>
      </c>
      <c r="CS8" s="380" t="str">
        <f ca="1">+IF(OFFSET('Sanitation Data'!$E$31,0,10*ROW('Sanitation Data'!E2))="","",OFFSET('Sanitation Data'!$E$31,0,10*ROW('Sanitation Data'!E2)))</f>
        <v/>
      </c>
      <c r="CT8" s="380" t="str">
        <f ca="1">+IF(OFFSET('Sanitation Data'!$E$32,0,10*ROW('Sanitation Data'!E2))="","",OFFSET('Sanitation Data'!$E$32,0,10*ROW('Sanitation Data'!E2)))</f>
        <v/>
      </c>
      <c r="CU8" s="380" t="str">
        <f ca="1">+IF(OFFSET('Sanitation Data'!$F$28,0,10*ROW('Sanitation Data'!F2))="","",OFFSET('Sanitation Data'!$F$28,0,10*ROW('Sanitation Data'!F2)))</f>
        <v/>
      </c>
      <c r="CV8" s="380" t="str">
        <f ca="1">+IF(OFFSET('Sanitation Data'!$F$29,0,10*ROW('Sanitation Data'!F2))="","",OFFSET('Sanitation Data'!$F$29,0,10*ROW('Sanitation Data'!F2)))</f>
        <v/>
      </c>
      <c r="CW8" s="380" t="str">
        <f ca="1">+IF(OFFSET('Sanitation Data'!$F$30,0,10*ROW('Sanitation Data'!F2))="","",OFFSET('Sanitation Data'!$F$30,0,10*ROW('Sanitation Data'!F2)))</f>
        <v/>
      </c>
      <c r="CX8" s="380" t="str">
        <f ca="1">+IF(OFFSET('Sanitation Data'!$F$31,0,10*ROW('Sanitation Data'!F2))="","",OFFSET('Sanitation Data'!$F$31,0,10*ROW('Sanitation Data'!F2)))</f>
        <v/>
      </c>
      <c r="CY8" s="380" t="str">
        <f ca="1">+IF(OFFSET('Sanitation Data'!$F$32,0,10*ROW('Sanitation Data'!F2))="","",OFFSET('Sanitation Data'!$F$32,0,10*ROW('Sanitation Data'!F2)))</f>
        <v/>
      </c>
      <c r="CZ8" s="380" t="str">
        <f ca="1">+IF(OFFSET('Sanitation Data'!$G$28,0,10*ROW('Sanitation Data'!G2))="","",OFFSET('Sanitation Data'!$G$28,0,10*ROW('Sanitation Data'!G2)))</f>
        <v/>
      </c>
      <c r="DA8" s="380" t="str">
        <f ca="1">+IF(OFFSET('Sanitation Data'!$G$29,0,10*ROW('Sanitation Data'!G2))="","",OFFSET('Sanitation Data'!$G$29,0,10*ROW('Sanitation Data'!G2)))</f>
        <v/>
      </c>
      <c r="DB8" s="380" t="str">
        <f ca="1">+IF(OFFSET('Sanitation Data'!$G$30,0,10*ROW('Sanitation Data'!G2))="","",OFFSET('Sanitation Data'!$G$30,0,10*ROW('Sanitation Data'!G2)))</f>
        <v/>
      </c>
      <c r="DC8" s="380" t="str">
        <f ca="1">+IF(OFFSET('Sanitation Data'!$G$31,0,10*ROW('Sanitation Data'!G2))="","",OFFSET('Sanitation Data'!$G$31,0,10*ROW('Sanitation Data'!G2)))</f>
        <v/>
      </c>
      <c r="DD8" s="380" t="str">
        <f ca="1">+IF(OFFSET('Sanitation Data'!$G$32,0,10*ROW('Sanitation Data'!G2))="","",OFFSET('Sanitation Data'!$G$32,0,10*ROW('Sanitation Data'!G2)))</f>
        <v/>
      </c>
      <c r="DE8" s="380" t="str">
        <f ca="1">+IF(OFFSET('Sanitation Data'!$H$28,0,10*ROW('Sanitation Data'!H2))="","",OFFSET('Sanitation Data'!$H$28,0,10*ROW('Sanitation Data'!H2)))</f>
        <v>Yes</v>
      </c>
      <c r="DF8" s="380" t="str">
        <f ca="1">+IF(OFFSET('Sanitation Data'!$H$29,0,10*ROW('Sanitation Data'!H2))="","",OFFSET('Sanitation Data'!$H$29,0,10*ROW('Sanitation Data'!H2)))</f>
        <v>Yes</v>
      </c>
      <c r="DG8" s="380" t="str">
        <f ca="1">+IF(OFFSET('Sanitation Data'!$H$30,0,10*ROW('Sanitation Data'!H2))="","",OFFSET('Sanitation Data'!$H$30,0,10*ROW('Sanitation Data'!H2)))</f>
        <v/>
      </c>
      <c r="DH8" s="380" t="str">
        <f ca="1">+IF(OFFSET('Sanitation Data'!$H$31,0,10*ROW('Sanitation Data'!H2))="","",OFFSET('Sanitation Data'!$H$31,0,10*ROW('Sanitation Data'!H2)))</f>
        <v/>
      </c>
      <c r="DI8" s="380" t="str">
        <f ca="1">+IF(OFFSET('Sanitation Data'!$H$32,0,10*ROW('Sanitation Data'!H2))="","",OFFSET('Sanitation Data'!$H$32,0,10*ROW('Sanitation Data'!H2)))</f>
        <v>Yes</v>
      </c>
      <c r="DJ8" s="380" t="str">
        <f ca="1">+IF(OFFSET('Sanitation Data'!$I$28,0,10*ROW('Sanitation Data'!I2))="","",OFFSET('Sanitation Data'!$I$28,0,10*ROW('Sanitation Data'!I2)))</f>
        <v>Yes</v>
      </c>
      <c r="DK8" s="380" t="str">
        <f ca="1">+IF(OFFSET('Sanitation Data'!$I$29,0,10*ROW('Sanitation Data'!I2))="","",OFFSET('Sanitation Data'!$I$29,0,10*ROW('Sanitation Data'!I2)))</f>
        <v>Yes</v>
      </c>
      <c r="DL8" s="380" t="str">
        <f ca="1">+IF(OFFSET('Sanitation Data'!$I$30,0,10*ROW('Sanitation Data'!I2))="","",OFFSET('Sanitation Data'!$I$30,0,10*ROW('Sanitation Data'!I2)))</f>
        <v/>
      </c>
      <c r="DM8" s="380" t="str">
        <f ca="1">+IF(OFFSET('Sanitation Data'!$I$31,0,10*ROW('Sanitation Data'!I2))="","",OFFSET('Sanitation Data'!$I$31,0,10*ROW('Sanitation Data'!I2)))</f>
        <v/>
      </c>
      <c r="DN8" s="380" t="str">
        <f ca="1">+IF(OFFSET('Sanitation Data'!$I$32,0,10*ROW('Sanitation Data'!I2))="","",OFFSET('Sanitation Data'!$I$32,0,10*ROW('Sanitation Data'!I2)))</f>
        <v>Yes</v>
      </c>
      <c r="DO8" s="380" t="str">
        <f ca="1">+IF(OFFSET('Hygiene Data'!$D$11,0,10*ROW('Hygiene Data'!D2))="","",OFFSET('Hygiene Data'!$D$11,0,10*ROW('Hygiene Data'!D2)))</f>
        <v>Yes</v>
      </c>
      <c r="DP8" s="380" t="str">
        <f ca="1">+IF(OFFSET('Hygiene Data'!$D$12,0,10*ROW('Hygiene Data'!D2))="","",OFFSET('Hygiene Data'!$D$12,0,10*ROW('Hygiene Data'!D2)))</f>
        <v>Yes</v>
      </c>
      <c r="DQ8" s="380" t="str">
        <f ca="1">+IF(OFFSET('Hygiene Data'!$D$13,0,10*ROW('Hygiene Data'!D2))="","",OFFSET('Hygiene Data'!$D$13,0,10*ROW('Hygiene Data'!D2)))</f>
        <v>Yes</v>
      </c>
      <c r="DR8" s="380" t="str">
        <f ca="1">+IF(OFFSET('Hygiene Data'!$E$11,0,10*ROW('Hygiene Data'!E2))="","",OFFSET('Hygiene Data'!$E$11,0,10*ROW('Hygiene Data'!E2)))</f>
        <v/>
      </c>
      <c r="DS8" s="380" t="str">
        <f ca="1">+IF(OFFSET('Hygiene Data'!$E$12,0,10*ROW('Hygiene Data'!E2))="","",OFFSET('Hygiene Data'!$E$12,0,10*ROW('Hygiene Data'!E2)))</f>
        <v/>
      </c>
      <c r="DT8" s="380" t="str">
        <f ca="1">+IF(OFFSET('Hygiene Data'!$E$13,0,10*ROW('Hygiene Data'!E2))="","",OFFSET('Hygiene Data'!$E$13,0,10*ROW('Hygiene Data'!E2)))</f>
        <v/>
      </c>
      <c r="DU8" s="380" t="str">
        <f ca="1">+IF(OFFSET('Hygiene Data'!$F$11,0,10*ROW('Hygiene Data'!F2))="","",OFFSET('Hygiene Data'!$F$11,0,10*ROW('Hygiene Data'!F2)))</f>
        <v/>
      </c>
      <c r="DV8" s="380" t="str">
        <f ca="1">+IF(OFFSET('Hygiene Data'!$F$12,0,10*ROW('Hygiene Data'!F2))="","",OFFSET('Hygiene Data'!$F$12,0,10*ROW('Hygiene Data'!F2)))</f>
        <v/>
      </c>
      <c r="DW8" s="380" t="str">
        <f ca="1">+IF(OFFSET('Hygiene Data'!$F$13,0,10*ROW('Hygiene Data'!F2))="","",OFFSET('Hygiene Data'!$F$13,0,10*ROW('Hygiene Data'!F2)))</f>
        <v/>
      </c>
      <c r="DX8" s="380" t="str">
        <f ca="1">+IF(OFFSET('Hygiene Data'!$G$11,0,10*ROW('Hygiene Data'!G2))="","",OFFSET('Hygiene Data'!$G$11,0,10*ROW('Hygiene Data'!G2)))</f>
        <v/>
      </c>
      <c r="DY8" s="380" t="str">
        <f ca="1">+IF(OFFSET('Hygiene Data'!$G$12,0,10*ROW('Hygiene Data'!G2))="","",OFFSET('Hygiene Data'!$G$12,0,10*ROW('Hygiene Data'!G2)))</f>
        <v/>
      </c>
      <c r="DZ8" s="380" t="str">
        <f ca="1">+IF(OFFSET('Hygiene Data'!$G$13,0,10*ROW('Hygiene Data'!G2))="","",OFFSET('Hygiene Data'!$G$13,0,10*ROW('Hygiene Data'!G2)))</f>
        <v/>
      </c>
      <c r="EA8" s="380" t="str">
        <f ca="1">+IF(OFFSET('Hygiene Data'!$H$11,0,10*ROW('Hygiene Data'!H2))="","",OFFSET('Hygiene Data'!$H$11,0,10*ROW('Hygiene Data'!H2)))</f>
        <v>Yes</v>
      </c>
      <c r="EB8" s="380" t="str">
        <f ca="1">+IF(OFFSET('Hygiene Data'!$H$12,0,10*ROW('Hygiene Data'!H2))="","",OFFSET('Hygiene Data'!$H$12,0,10*ROW('Hygiene Data'!H2)))</f>
        <v>Yes</v>
      </c>
      <c r="EC8" s="380" t="str">
        <f ca="1">+IF(OFFSET('Hygiene Data'!$H$13,0,10*ROW('Hygiene Data'!H2))="","",OFFSET('Hygiene Data'!$H$13,0,10*ROW('Hygiene Data'!H2)))</f>
        <v>Yes</v>
      </c>
      <c r="ED8" s="380" t="str">
        <f ca="1">+IF(OFFSET('Hygiene Data'!$I$11,0,10*ROW('Hygiene Data'!I2))="","",OFFSET('Hygiene Data'!$I$11,0,10*ROW('Hygiene Data'!I2)))</f>
        <v>Yes</v>
      </c>
      <c r="EE8" s="380" t="str">
        <f ca="1">+IF(OFFSET('Hygiene Data'!$I$12,0,10*ROW('Hygiene Data'!I2))="","",OFFSET('Hygiene Data'!$I$12,0,10*ROW('Hygiene Data'!I2)))</f>
        <v>Yes</v>
      </c>
      <c r="EF8" s="380" t="str">
        <f ca="1">+IF(OFFSET('Hygiene Data'!$I$13,0,10*ROW('Hygiene Data'!I2))="","",OFFSET('Hygiene Data'!$I$13,0,10*ROW('Hygiene Data'!I2)))</f>
        <v>Yes</v>
      </c>
    </row>
    <row r="9" spans="1:136" x14ac:dyDescent="0.25">
      <c r="A9" s="489" t="str">
        <f ca="1">+IF(OFFSET('Water Data'!$B$2,0,10*ROW('Water Data'!E3))="","",OFFSET('Water Data'!$B$2,0,10*ROW('Water Data'!E3)))</f>
        <v>ITA_2015_UIS</v>
      </c>
      <c r="B9" s="489"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Autre</v>
      </c>
      <c r="C9" s="516">
        <f t="shared" ca="1" si="0"/>
        <v>2015</v>
      </c>
      <c r="D9" s="517">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517">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517">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517"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17"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17"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17"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17"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17"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17"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17"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17"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17">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517">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517">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517">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517">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517">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518">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518">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518"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18"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18">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518"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18"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18"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18"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18"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18"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18"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18"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18"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18"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18"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18"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18"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18"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18"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18">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518">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100</v>
      </c>
      <c r="AR9" s="518"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18"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18">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518">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518">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518"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18"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18">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519">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95">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519">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519"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19"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19"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19"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19"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19"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19"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19"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19"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19">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519">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519">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519">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519">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519">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80" t="str">
        <f ca="1">+IF(OFFSET('Water Data'!$D$27,0,10*ROW('Water Data'!D3))="","",OFFSET('Water Data'!$D$27,0,10*ROW('Water Data'!D3)))</f>
        <v>Yes</v>
      </c>
      <c r="BT9" s="380" t="str">
        <f ca="1">+IF(OFFSET('Water Data'!$D$28,0,10*ROW('Water Data'!D3))="","",OFFSET('Water Data'!$D$28,0,10*ROW('Water Data'!D3)))</f>
        <v>Yes</v>
      </c>
      <c r="BU9" s="380" t="str">
        <f ca="1">+IF(OFFSET('Water Data'!$D$29,0,10*ROW('Water Data'!D3))="","",OFFSET('Water Data'!$D$29,0,10*ROW('Water Data'!D3)))</f>
        <v>Yes</v>
      </c>
      <c r="BV9" s="380" t="str">
        <f ca="1">+IF(OFFSET('Water Data'!$E$27,0,10*ROW('Water Data'!E3))="","",OFFSET('Water Data'!$E$27,0,10*ROW('Water Data'!E3)))</f>
        <v/>
      </c>
      <c r="BW9" s="380" t="str">
        <f ca="1">+IF(OFFSET('Water Data'!$E$28,0,10*ROW('Water Data'!E3))="","",OFFSET('Water Data'!$E$28,0,10*ROW('Water Data'!E3)))</f>
        <v/>
      </c>
      <c r="BX9" s="380" t="str">
        <f ca="1">+IF(OFFSET('Water Data'!$E$29,0,10*ROW('Water Data'!E3))="","",OFFSET('Water Data'!$E$29,0,10*ROW('Water Data'!E3)))</f>
        <v/>
      </c>
      <c r="BY9" s="380" t="str">
        <f ca="1">+IF(OFFSET('Water Data'!$F$27,0,10*ROW('Water Data'!F3))="","",OFFSET('Water Data'!$F$27,0,10*ROW('Water Data'!F3)))</f>
        <v/>
      </c>
      <c r="BZ9" s="380" t="str">
        <f ca="1">+IF(OFFSET('Water Data'!$F$28,0,10*ROW('Water Data'!F3))="","",OFFSET('Water Data'!$F$28,0,10*ROW('Water Data'!F3)))</f>
        <v/>
      </c>
      <c r="CA9" s="380" t="str">
        <f ca="1">+IF(OFFSET('Water Data'!$F$29,0,10*ROW('Water Data'!F3))="","",OFFSET('Water Data'!$F$29,0,10*ROW('Water Data'!F3)))</f>
        <v/>
      </c>
      <c r="CB9" s="380" t="str">
        <f ca="1">+IF(OFFSET('Water Data'!$G$27,0,10*ROW('Water Data'!G3))="","",OFFSET('Water Data'!$G$27,0,10*ROW('Water Data'!G3)))</f>
        <v/>
      </c>
      <c r="CC9" s="380" t="str">
        <f ca="1">+IF(OFFSET('Water Data'!$G$28,0,10*ROW('Water Data'!G3))="","",OFFSET('Water Data'!$G$28,0,10*ROW('Water Data'!G3)))</f>
        <v/>
      </c>
      <c r="CD9" s="380" t="str">
        <f ca="1">+IF(OFFSET('Water Data'!$G$29,0,10*ROW('Water Data'!G3))="","",OFFSET('Water Data'!$G$29,0,10*ROW('Water Data'!G3)))</f>
        <v/>
      </c>
      <c r="CE9" s="380" t="str">
        <f ca="1">+IF(OFFSET('Water Data'!$H$27,0,10*ROW('Water Data'!H3))="","",OFFSET('Water Data'!$H$27,0,10*ROW('Water Data'!H3)))</f>
        <v>Yes</v>
      </c>
      <c r="CF9" s="380" t="str">
        <f ca="1">+IF(OFFSET('Water Data'!$H$28,0,10*ROW('Water Data'!H3))="","",OFFSET('Water Data'!$H$28,0,10*ROW('Water Data'!H3)))</f>
        <v>Yes</v>
      </c>
      <c r="CG9" s="380" t="str">
        <f ca="1">+IF(OFFSET('Water Data'!$H$29,0,10*ROW('Water Data'!H3))="","",OFFSET('Water Data'!$H$29,0,10*ROW('Water Data'!H3)))</f>
        <v>Yes</v>
      </c>
      <c r="CH9" s="380" t="str">
        <f ca="1">+IF(OFFSET('Water Data'!$I$27,0,10*ROW('Water Data'!I3))="","",OFFSET('Water Data'!$I$27,0,10*ROW('Water Data'!I3)))</f>
        <v>Yes</v>
      </c>
      <c r="CI9" s="380" t="str">
        <f ca="1">+IF(OFFSET('Water Data'!$I$28,0,10*ROW('Water Data'!I3))="","",OFFSET('Water Data'!$I$28,0,10*ROW('Water Data'!I3)))</f>
        <v>Yes</v>
      </c>
      <c r="CJ9" s="380" t="str">
        <f ca="1">+IF(OFFSET('Water Data'!$I$29,0,10*ROW('Water Data'!I3))="","",OFFSET('Water Data'!$I$29,0,10*ROW('Water Data'!I3)))</f>
        <v>Yes</v>
      </c>
      <c r="CK9" s="380" t="str">
        <f ca="1">+IF(OFFSET('Sanitation Data'!$D$28,0,10*ROW('Sanitation Data'!D3))="","",OFFSET('Sanitation Data'!$D$28,0,10*ROW('Sanitation Data'!D3)))</f>
        <v>Yes</v>
      </c>
      <c r="CL9" s="380" t="str">
        <f ca="1">+IF(OFFSET('Sanitation Data'!$D$29,0,10*ROW('Sanitation Data'!D3))="","",OFFSET('Sanitation Data'!$D$29,0,10*ROW('Sanitation Data'!D3)))</f>
        <v>Yes</v>
      </c>
      <c r="CM9" s="380" t="str">
        <f ca="1">+IF(OFFSET('Sanitation Data'!$D$30,0,10*ROW('Sanitation Data'!D3))="","",OFFSET('Sanitation Data'!$D$30,0,10*ROW('Sanitation Data'!D3)))</f>
        <v/>
      </c>
      <c r="CN9" s="380" t="str">
        <f ca="1">+IF(OFFSET('Sanitation Data'!$D$31,0,10*ROW('Sanitation Data'!D3))="","",OFFSET('Sanitation Data'!$D$31,0,10*ROW('Sanitation Data'!D3)))</f>
        <v/>
      </c>
      <c r="CO9" s="380" t="str">
        <f ca="1">+IF(OFFSET('Sanitation Data'!$D$32,0,10*ROW('Sanitation Data'!D3))="","",OFFSET('Sanitation Data'!$D$32,0,10*ROW('Sanitation Data'!D3)))</f>
        <v>Yes</v>
      </c>
      <c r="CP9" s="380" t="str">
        <f ca="1">+IF(OFFSET('Sanitation Data'!$E$28,0,10*ROW('Sanitation Data'!E3))="","",OFFSET('Sanitation Data'!$E$28,0,10*ROW('Sanitation Data'!E3)))</f>
        <v/>
      </c>
      <c r="CQ9" s="380" t="str">
        <f ca="1">+IF(OFFSET('Sanitation Data'!$E$29,0,10*ROW('Sanitation Data'!E3))="","",OFFSET('Sanitation Data'!$E$29,0,10*ROW('Sanitation Data'!E3)))</f>
        <v/>
      </c>
      <c r="CR9" s="380" t="str">
        <f ca="1">+IF(OFFSET('Sanitation Data'!$E$30,0,10*ROW('Sanitation Data'!E3))="","",OFFSET('Sanitation Data'!$E$30,0,10*ROW('Sanitation Data'!E3)))</f>
        <v/>
      </c>
      <c r="CS9" s="380" t="str">
        <f ca="1">+IF(OFFSET('Sanitation Data'!$E$31,0,10*ROW('Sanitation Data'!E3))="","",OFFSET('Sanitation Data'!$E$31,0,10*ROW('Sanitation Data'!E3)))</f>
        <v/>
      </c>
      <c r="CT9" s="380" t="str">
        <f ca="1">+IF(OFFSET('Sanitation Data'!$E$32,0,10*ROW('Sanitation Data'!E3))="","",OFFSET('Sanitation Data'!$E$32,0,10*ROW('Sanitation Data'!E3)))</f>
        <v/>
      </c>
      <c r="CU9" s="380" t="str">
        <f ca="1">+IF(OFFSET('Sanitation Data'!$F$28,0,10*ROW('Sanitation Data'!F3))="","",OFFSET('Sanitation Data'!$F$28,0,10*ROW('Sanitation Data'!F3)))</f>
        <v/>
      </c>
      <c r="CV9" s="380" t="str">
        <f ca="1">+IF(OFFSET('Sanitation Data'!$F$29,0,10*ROW('Sanitation Data'!F3))="","",OFFSET('Sanitation Data'!$F$29,0,10*ROW('Sanitation Data'!F3)))</f>
        <v/>
      </c>
      <c r="CW9" s="380" t="str">
        <f ca="1">+IF(OFFSET('Sanitation Data'!$F$30,0,10*ROW('Sanitation Data'!F3))="","",OFFSET('Sanitation Data'!$F$30,0,10*ROW('Sanitation Data'!F3)))</f>
        <v/>
      </c>
      <c r="CX9" s="380" t="str">
        <f ca="1">+IF(OFFSET('Sanitation Data'!$F$31,0,10*ROW('Sanitation Data'!F3))="","",OFFSET('Sanitation Data'!$F$31,0,10*ROW('Sanitation Data'!F3)))</f>
        <v/>
      </c>
      <c r="CY9" s="380" t="str">
        <f ca="1">+IF(OFFSET('Sanitation Data'!$F$32,0,10*ROW('Sanitation Data'!F3))="","",OFFSET('Sanitation Data'!$F$32,0,10*ROW('Sanitation Data'!F3)))</f>
        <v/>
      </c>
      <c r="CZ9" s="380" t="str">
        <f ca="1">+IF(OFFSET('Sanitation Data'!$G$28,0,10*ROW('Sanitation Data'!G3))="","",OFFSET('Sanitation Data'!$G$28,0,10*ROW('Sanitation Data'!G3)))</f>
        <v/>
      </c>
      <c r="DA9" s="380" t="str">
        <f ca="1">+IF(OFFSET('Sanitation Data'!$G$29,0,10*ROW('Sanitation Data'!G3))="","",OFFSET('Sanitation Data'!$G$29,0,10*ROW('Sanitation Data'!G3)))</f>
        <v/>
      </c>
      <c r="DB9" s="380" t="str">
        <f ca="1">+IF(OFFSET('Sanitation Data'!$G$30,0,10*ROW('Sanitation Data'!G3))="","",OFFSET('Sanitation Data'!$G$30,0,10*ROW('Sanitation Data'!G3)))</f>
        <v/>
      </c>
      <c r="DC9" s="380" t="str">
        <f ca="1">+IF(OFFSET('Sanitation Data'!$G$31,0,10*ROW('Sanitation Data'!G3))="","",OFFSET('Sanitation Data'!$G$31,0,10*ROW('Sanitation Data'!G3)))</f>
        <v/>
      </c>
      <c r="DD9" s="380" t="str">
        <f ca="1">+IF(OFFSET('Sanitation Data'!$G$32,0,10*ROW('Sanitation Data'!G3))="","",OFFSET('Sanitation Data'!$G$32,0,10*ROW('Sanitation Data'!G3)))</f>
        <v/>
      </c>
      <c r="DE9" s="380" t="str">
        <f ca="1">+IF(OFFSET('Sanitation Data'!$H$28,0,10*ROW('Sanitation Data'!H3))="","",OFFSET('Sanitation Data'!$H$28,0,10*ROW('Sanitation Data'!H3)))</f>
        <v>Yes</v>
      </c>
      <c r="DF9" s="380" t="str">
        <f ca="1">+IF(OFFSET('Sanitation Data'!$H$29,0,10*ROW('Sanitation Data'!H3))="","",OFFSET('Sanitation Data'!$H$29,0,10*ROW('Sanitation Data'!H3)))</f>
        <v>Yes</v>
      </c>
      <c r="DG9" s="380" t="str">
        <f ca="1">+IF(OFFSET('Sanitation Data'!$H$30,0,10*ROW('Sanitation Data'!H3))="","",OFFSET('Sanitation Data'!$H$30,0,10*ROW('Sanitation Data'!H3)))</f>
        <v/>
      </c>
      <c r="DH9" s="380" t="str">
        <f ca="1">+IF(OFFSET('Sanitation Data'!$H$31,0,10*ROW('Sanitation Data'!H3))="","",OFFSET('Sanitation Data'!$H$31,0,10*ROW('Sanitation Data'!H3)))</f>
        <v/>
      </c>
      <c r="DI9" s="380" t="str">
        <f ca="1">+IF(OFFSET('Sanitation Data'!$H$32,0,10*ROW('Sanitation Data'!H3))="","",OFFSET('Sanitation Data'!$H$32,0,10*ROW('Sanitation Data'!H3)))</f>
        <v>Yes</v>
      </c>
      <c r="DJ9" s="380" t="str">
        <f ca="1">+IF(OFFSET('Sanitation Data'!$I$28,0,10*ROW('Sanitation Data'!I3))="","",OFFSET('Sanitation Data'!$I$28,0,10*ROW('Sanitation Data'!I3)))</f>
        <v>Yes</v>
      </c>
      <c r="DK9" s="380" t="str">
        <f ca="1">+IF(OFFSET('Sanitation Data'!$I$29,0,10*ROW('Sanitation Data'!I3))="","",OFFSET('Sanitation Data'!$I$29,0,10*ROW('Sanitation Data'!I3)))</f>
        <v>Yes</v>
      </c>
      <c r="DL9" s="380" t="str">
        <f ca="1">+IF(OFFSET('Sanitation Data'!$I$30,0,10*ROW('Sanitation Data'!I3))="","",OFFSET('Sanitation Data'!$I$30,0,10*ROW('Sanitation Data'!I3)))</f>
        <v/>
      </c>
      <c r="DM9" s="380" t="str">
        <f ca="1">+IF(OFFSET('Sanitation Data'!$I$31,0,10*ROW('Sanitation Data'!I3))="","",OFFSET('Sanitation Data'!$I$31,0,10*ROW('Sanitation Data'!I3)))</f>
        <v/>
      </c>
      <c r="DN9" s="380" t="str">
        <f ca="1">+IF(OFFSET('Sanitation Data'!$I$32,0,10*ROW('Sanitation Data'!I3))="","",OFFSET('Sanitation Data'!$I$32,0,10*ROW('Sanitation Data'!I3)))</f>
        <v>Yes</v>
      </c>
      <c r="DO9" s="380" t="str">
        <f ca="1">+IF(OFFSET('Hygiene Data'!$D$11,0,10*ROW('Hygiene Data'!D3))="","",OFFSET('Hygiene Data'!$D$11,0,10*ROW('Hygiene Data'!D3)))</f>
        <v>Yes</v>
      </c>
      <c r="DP9" s="380" t="str">
        <f ca="1">+IF(OFFSET('Hygiene Data'!$D$12,0,10*ROW('Hygiene Data'!D3))="","",OFFSET('Hygiene Data'!$D$12,0,10*ROW('Hygiene Data'!D3)))</f>
        <v>Yes</v>
      </c>
      <c r="DQ9" s="380" t="str">
        <f ca="1">+IF(OFFSET('Hygiene Data'!$D$13,0,10*ROW('Hygiene Data'!D3))="","",OFFSET('Hygiene Data'!$D$13,0,10*ROW('Hygiene Data'!D3)))</f>
        <v>Yes</v>
      </c>
      <c r="DR9" s="380" t="str">
        <f ca="1">+IF(OFFSET('Hygiene Data'!$E$11,0,10*ROW('Hygiene Data'!E3))="","",OFFSET('Hygiene Data'!$E$11,0,10*ROW('Hygiene Data'!E3)))</f>
        <v/>
      </c>
      <c r="DS9" s="380" t="str">
        <f ca="1">+IF(OFFSET('Hygiene Data'!$E$12,0,10*ROW('Hygiene Data'!E3))="","",OFFSET('Hygiene Data'!$E$12,0,10*ROW('Hygiene Data'!E3)))</f>
        <v/>
      </c>
      <c r="DT9" s="380" t="str">
        <f ca="1">+IF(OFFSET('Hygiene Data'!$E$13,0,10*ROW('Hygiene Data'!E3))="","",OFFSET('Hygiene Data'!$E$13,0,10*ROW('Hygiene Data'!E3)))</f>
        <v/>
      </c>
      <c r="DU9" s="380" t="str">
        <f ca="1">+IF(OFFSET('Hygiene Data'!$F$11,0,10*ROW('Hygiene Data'!F3))="","",OFFSET('Hygiene Data'!$F$11,0,10*ROW('Hygiene Data'!F3)))</f>
        <v/>
      </c>
      <c r="DV9" s="380" t="str">
        <f ca="1">+IF(OFFSET('Hygiene Data'!$F$12,0,10*ROW('Hygiene Data'!F3))="","",OFFSET('Hygiene Data'!$F$12,0,10*ROW('Hygiene Data'!F3)))</f>
        <v/>
      </c>
      <c r="DW9" s="380" t="str">
        <f ca="1">+IF(OFFSET('Hygiene Data'!$F$13,0,10*ROW('Hygiene Data'!F3))="","",OFFSET('Hygiene Data'!$F$13,0,10*ROW('Hygiene Data'!F3)))</f>
        <v/>
      </c>
      <c r="DX9" s="380" t="str">
        <f ca="1">+IF(OFFSET('Hygiene Data'!$G$11,0,10*ROW('Hygiene Data'!G3))="","",OFFSET('Hygiene Data'!$G$11,0,10*ROW('Hygiene Data'!G3)))</f>
        <v/>
      </c>
      <c r="DY9" s="380" t="str">
        <f ca="1">+IF(OFFSET('Hygiene Data'!$G$12,0,10*ROW('Hygiene Data'!G3))="","",OFFSET('Hygiene Data'!$G$12,0,10*ROW('Hygiene Data'!G3)))</f>
        <v/>
      </c>
      <c r="DZ9" s="380" t="str">
        <f ca="1">+IF(OFFSET('Hygiene Data'!$G$13,0,10*ROW('Hygiene Data'!G3))="","",OFFSET('Hygiene Data'!$G$13,0,10*ROW('Hygiene Data'!G3)))</f>
        <v/>
      </c>
      <c r="EA9" s="380" t="str">
        <f ca="1">+IF(OFFSET('Hygiene Data'!$H$11,0,10*ROW('Hygiene Data'!H3))="","",OFFSET('Hygiene Data'!$H$11,0,10*ROW('Hygiene Data'!H3)))</f>
        <v>Yes</v>
      </c>
      <c r="EB9" s="380" t="str">
        <f ca="1">+IF(OFFSET('Hygiene Data'!$H$12,0,10*ROW('Hygiene Data'!H3))="","",OFFSET('Hygiene Data'!$H$12,0,10*ROW('Hygiene Data'!H3)))</f>
        <v>Yes</v>
      </c>
      <c r="EC9" s="380" t="str">
        <f ca="1">+IF(OFFSET('Hygiene Data'!$H$13,0,10*ROW('Hygiene Data'!H3))="","",OFFSET('Hygiene Data'!$H$13,0,10*ROW('Hygiene Data'!H3)))</f>
        <v>Yes</v>
      </c>
      <c r="ED9" s="380" t="str">
        <f ca="1">+IF(OFFSET('Hygiene Data'!$I$11,0,10*ROW('Hygiene Data'!I3))="","",OFFSET('Hygiene Data'!$I$11,0,10*ROW('Hygiene Data'!I3)))</f>
        <v>Yes</v>
      </c>
      <c r="EE9" s="380" t="str">
        <f ca="1">+IF(OFFSET('Hygiene Data'!$I$12,0,10*ROW('Hygiene Data'!I3))="","",OFFSET('Hygiene Data'!$I$12,0,10*ROW('Hygiene Data'!I3)))</f>
        <v>Yes</v>
      </c>
      <c r="EF9" s="380" t="str">
        <f ca="1">+IF(OFFSET('Hygiene Data'!$I$13,0,10*ROW('Hygiene Data'!I3))="","",OFFSET('Hygiene Data'!$I$13,0,10*ROW('Hygiene Data'!I3)))</f>
        <v>Yes</v>
      </c>
    </row>
    <row r="10" spans="1:136" x14ac:dyDescent="0.25">
      <c r="A10" s="489" t="str">
        <f ca="1">+IF(OFFSET('Water Data'!$B$2,0,10*ROW('Water Data'!E4))="","",OFFSET('Water Data'!$B$2,0,10*ROW('Water Data'!E4)))</f>
        <v>ITA_2016_UIS</v>
      </c>
      <c r="B10" s="489"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Autre</v>
      </c>
      <c r="C10" s="516">
        <f t="shared" ca="1" si="0"/>
        <v>2016</v>
      </c>
      <c r="D10" s="517">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517">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517">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517"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17"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17"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17"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17"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17"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17"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17"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17"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17">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517">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100</v>
      </c>
      <c r="R10" s="517">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100</v>
      </c>
      <c r="S10" s="517">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100</v>
      </c>
      <c r="T10" s="517">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100</v>
      </c>
      <c r="U10" s="517">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100</v>
      </c>
      <c r="V10" s="518">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100</v>
      </c>
      <c r="W10" s="518">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100</v>
      </c>
      <c r="X10" s="518"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18"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18">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100</v>
      </c>
      <c r="AA10" s="518"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18"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18"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18"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18"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18"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18"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18"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18"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18"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18"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18"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18"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18"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18"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18">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100</v>
      </c>
      <c r="AQ10" s="518">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100</v>
      </c>
      <c r="AR10" s="518"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18"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18">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100</v>
      </c>
      <c r="AU10" s="518">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100</v>
      </c>
      <c r="AV10" s="518">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100</v>
      </c>
      <c r="AW10" s="518"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18"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18">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100</v>
      </c>
      <c r="AZ10" s="519">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595">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519">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519"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19"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19"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19"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19"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19"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19"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19"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19"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19">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519">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100</v>
      </c>
      <c r="BN10" s="519">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519">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100</v>
      </c>
      <c r="BP10" s="519">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100</v>
      </c>
      <c r="BQ10" s="519">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100</v>
      </c>
      <c r="BS10" s="380" t="str">
        <f ca="1">+IF(OFFSET('Water Data'!$D$27,0,10*ROW('Water Data'!D4))="","",OFFSET('Water Data'!$D$27,0,10*ROW('Water Data'!D4)))</f>
        <v>Yes</v>
      </c>
      <c r="BT10" s="380" t="str">
        <f ca="1">+IF(OFFSET('Water Data'!$D$28,0,10*ROW('Water Data'!D4))="","",OFFSET('Water Data'!$D$28,0,10*ROW('Water Data'!D4)))</f>
        <v>Yes</v>
      </c>
      <c r="BU10" s="380" t="str">
        <f ca="1">+IF(OFFSET('Water Data'!$D$29,0,10*ROW('Water Data'!D4))="","",OFFSET('Water Data'!$D$29,0,10*ROW('Water Data'!D4)))</f>
        <v>Yes</v>
      </c>
      <c r="BV10" s="380" t="str">
        <f ca="1">+IF(OFFSET('Water Data'!$E$27,0,10*ROW('Water Data'!E4))="","",OFFSET('Water Data'!$E$27,0,10*ROW('Water Data'!E4)))</f>
        <v/>
      </c>
      <c r="BW10" s="380" t="str">
        <f ca="1">+IF(OFFSET('Water Data'!$E$28,0,10*ROW('Water Data'!E4))="","",OFFSET('Water Data'!$E$28,0,10*ROW('Water Data'!E4)))</f>
        <v/>
      </c>
      <c r="BX10" s="380" t="str">
        <f ca="1">+IF(OFFSET('Water Data'!$E$29,0,10*ROW('Water Data'!E4))="","",OFFSET('Water Data'!$E$29,0,10*ROW('Water Data'!E4)))</f>
        <v/>
      </c>
      <c r="BY10" s="380" t="str">
        <f ca="1">+IF(OFFSET('Water Data'!$F$27,0,10*ROW('Water Data'!F4))="","",OFFSET('Water Data'!$F$27,0,10*ROW('Water Data'!F4)))</f>
        <v/>
      </c>
      <c r="BZ10" s="380" t="str">
        <f ca="1">+IF(OFFSET('Water Data'!$F$28,0,10*ROW('Water Data'!F4))="","",OFFSET('Water Data'!$F$28,0,10*ROW('Water Data'!F4)))</f>
        <v/>
      </c>
      <c r="CA10" s="380" t="str">
        <f ca="1">+IF(OFFSET('Water Data'!$F$29,0,10*ROW('Water Data'!F4))="","",OFFSET('Water Data'!$F$29,0,10*ROW('Water Data'!F4)))</f>
        <v/>
      </c>
      <c r="CB10" s="380" t="str">
        <f ca="1">+IF(OFFSET('Water Data'!$G$27,0,10*ROW('Water Data'!G4))="","",OFFSET('Water Data'!$G$27,0,10*ROW('Water Data'!G4)))</f>
        <v/>
      </c>
      <c r="CC10" s="380" t="str">
        <f ca="1">+IF(OFFSET('Water Data'!$G$28,0,10*ROW('Water Data'!G4))="","",OFFSET('Water Data'!$G$28,0,10*ROW('Water Data'!G4)))</f>
        <v/>
      </c>
      <c r="CD10" s="380" t="str">
        <f ca="1">+IF(OFFSET('Water Data'!$G$29,0,10*ROW('Water Data'!G4))="","",OFFSET('Water Data'!$G$29,0,10*ROW('Water Data'!G4)))</f>
        <v/>
      </c>
      <c r="CE10" s="380" t="str">
        <f ca="1">+IF(OFFSET('Water Data'!$H$27,0,10*ROW('Water Data'!H4))="","",OFFSET('Water Data'!$H$27,0,10*ROW('Water Data'!H4)))</f>
        <v>Yes</v>
      </c>
      <c r="CF10" s="380" t="str">
        <f ca="1">+IF(OFFSET('Water Data'!$H$28,0,10*ROW('Water Data'!H4))="","",OFFSET('Water Data'!$H$28,0,10*ROW('Water Data'!H4)))</f>
        <v>Yes</v>
      </c>
      <c r="CG10" s="380" t="str">
        <f ca="1">+IF(OFFSET('Water Data'!$H$29,0,10*ROW('Water Data'!H4))="","",OFFSET('Water Data'!$H$29,0,10*ROW('Water Data'!H4)))</f>
        <v>Yes</v>
      </c>
      <c r="CH10" s="380" t="str">
        <f ca="1">+IF(OFFSET('Water Data'!$I$27,0,10*ROW('Water Data'!I4))="","",OFFSET('Water Data'!$I$27,0,10*ROW('Water Data'!I4)))</f>
        <v>Yes</v>
      </c>
      <c r="CI10" s="380" t="str">
        <f ca="1">+IF(OFFSET('Water Data'!$I$28,0,10*ROW('Water Data'!I4))="","",OFFSET('Water Data'!$I$28,0,10*ROW('Water Data'!I4)))</f>
        <v>Yes</v>
      </c>
      <c r="CJ10" s="380" t="str">
        <f ca="1">+IF(OFFSET('Water Data'!$I$29,0,10*ROW('Water Data'!I4))="","",OFFSET('Water Data'!$I$29,0,10*ROW('Water Data'!I4)))</f>
        <v>Yes</v>
      </c>
      <c r="CK10" s="380" t="str">
        <f ca="1">+IF(OFFSET('Sanitation Data'!$D$28,0,10*ROW('Sanitation Data'!D4))="","",OFFSET('Sanitation Data'!$D$28,0,10*ROW('Sanitation Data'!D4)))</f>
        <v>Yes</v>
      </c>
      <c r="CL10" s="380" t="str">
        <f ca="1">+IF(OFFSET('Sanitation Data'!$D$29,0,10*ROW('Sanitation Data'!D4))="","",OFFSET('Sanitation Data'!$D$29,0,10*ROW('Sanitation Data'!D4)))</f>
        <v>Yes</v>
      </c>
      <c r="CM10" s="380" t="str">
        <f ca="1">+IF(OFFSET('Sanitation Data'!$D$30,0,10*ROW('Sanitation Data'!D4))="","",OFFSET('Sanitation Data'!$D$30,0,10*ROW('Sanitation Data'!D4)))</f>
        <v/>
      </c>
      <c r="CN10" s="380" t="str">
        <f ca="1">+IF(OFFSET('Sanitation Data'!$D$31,0,10*ROW('Sanitation Data'!D4))="","",OFFSET('Sanitation Data'!$D$31,0,10*ROW('Sanitation Data'!D4)))</f>
        <v/>
      </c>
      <c r="CO10" s="380" t="str">
        <f ca="1">+IF(OFFSET('Sanitation Data'!$D$32,0,10*ROW('Sanitation Data'!D4))="","",OFFSET('Sanitation Data'!$D$32,0,10*ROW('Sanitation Data'!D4)))</f>
        <v>Yes</v>
      </c>
      <c r="CP10" s="380" t="str">
        <f ca="1">+IF(OFFSET('Sanitation Data'!$E$28,0,10*ROW('Sanitation Data'!E4))="","",OFFSET('Sanitation Data'!$E$28,0,10*ROW('Sanitation Data'!E4)))</f>
        <v/>
      </c>
      <c r="CQ10" s="380" t="str">
        <f ca="1">+IF(OFFSET('Sanitation Data'!$E$29,0,10*ROW('Sanitation Data'!E4))="","",OFFSET('Sanitation Data'!$E$29,0,10*ROW('Sanitation Data'!E4)))</f>
        <v/>
      </c>
      <c r="CR10" s="380" t="str">
        <f ca="1">+IF(OFFSET('Sanitation Data'!$E$30,0,10*ROW('Sanitation Data'!E4))="","",OFFSET('Sanitation Data'!$E$30,0,10*ROW('Sanitation Data'!E4)))</f>
        <v/>
      </c>
      <c r="CS10" s="380" t="str">
        <f ca="1">+IF(OFFSET('Sanitation Data'!$E$31,0,10*ROW('Sanitation Data'!E4))="","",OFFSET('Sanitation Data'!$E$31,0,10*ROW('Sanitation Data'!E4)))</f>
        <v/>
      </c>
      <c r="CT10" s="380" t="str">
        <f ca="1">+IF(OFFSET('Sanitation Data'!$E$32,0,10*ROW('Sanitation Data'!E4))="","",OFFSET('Sanitation Data'!$E$32,0,10*ROW('Sanitation Data'!E4)))</f>
        <v/>
      </c>
      <c r="CU10" s="380" t="str">
        <f ca="1">+IF(OFFSET('Sanitation Data'!$F$28,0,10*ROW('Sanitation Data'!F4))="","",OFFSET('Sanitation Data'!$F$28,0,10*ROW('Sanitation Data'!F4)))</f>
        <v/>
      </c>
      <c r="CV10" s="380" t="str">
        <f ca="1">+IF(OFFSET('Sanitation Data'!$F$29,0,10*ROW('Sanitation Data'!F4))="","",OFFSET('Sanitation Data'!$F$29,0,10*ROW('Sanitation Data'!F4)))</f>
        <v/>
      </c>
      <c r="CW10" s="380" t="str">
        <f ca="1">+IF(OFFSET('Sanitation Data'!$F$30,0,10*ROW('Sanitation Data'!F4))="","",OFFSET('Sanitation Data'!$F$30,0,10*ROW('Sanitation Data'!F4)))</f>
        <v/>
      </c>
      <c r="CX10" s="380" t="str">
        <f ca="1">+IF(OFFSET('Sanitation Data'!$F$31,0,10*ROW('Sanitation Data'!F4))="","",OFFSET('Sanitation Data'!$F$31,0,10*ROW('Sanitation Data'!F4)))</f>
        <v/>
      </c>
      <c r="CY10" s="380" t="str">
        <f ca="1">+IF(OFFSET('Sanitation Data'!$F$32,0,10*ROW('Sanitation Data'!F4))="","",OFFSET('Sanitation Data'!$F$32,0,10*ROW('Sanitation Data'!F4)))</f>
        <v/>
      </c>
      <c r="CZ10" s="380" t="str">
        <f ca="1">+IF(OFFSET('Sanitation Data'!$G$28,0,10*ROW('Sanitation Data'!G4))="","",OFFSET('Sanitation Data'!$G$28,0,10*ROW('Sanitation Data'!G4)))</f>
        <v/>
      </c>
      <c r="DA10" s="380" t="str">
        <f ca="1">+IF(OFFSET('Sanitation Data'!$G$29,0,10*ROW('Sanitation Data'!G4))="","",OFFSET('Sanitation Data'!$G$29,0,10*ROW('Sanitation Data'!G4)))</f>
        <v/>
      </c>
      <c r="DB10" s="380" t="str">
        <f ca="1">+IF(OFFSET('Sanitation Data'!$G$30,0,10*ROW('Sanitation Data'!G4))="","",OFFSET('Sanitation Data'!$G$30,0,10*ROW('Sanitation Data'!G4)))</f>
        <v/>
      </c>
      <c r="DC10" s="380" t="str">
        <f ca="1">+IF(OFFSET('Sanitation Data'!$G$31,0,10*ROW('Sanitation Data'!G4))="","",OFFSET('Sanitation Data'!$G$31,0,10*ROW('Sanitation Data'!G4)))</f>
        <v/>
      </c>
      <c r="DD10" s="380" t="str">
        <f ca="1">+IF(OFFSET('Sanitation Data'!$G$32,0,10*ROW('Sanitation Data'!G4))="","",OFFSET('Sanitation Data'!$G$32,0,10*ROW('Sanitation Data'!G4)))</f>
        <v/>
      </c>
      <c r="DE10" s="380" t="str">
        <f ca="1">+IF(OFFSET('Sanitation Data'!$H$28,0,10*ROW('Sanitation Data'!H4))="","",OFFSET('Sanitation Data'!$H$28,0,10*ROW('Sanitation Data'!H4)))</f>
        <v>Yes</v>
      </c>
      <c r="DF10" s="380" t="str">
        <f ca="1">+IF(OFFSET('Sanitation Data'!$H$29,0,10*ROW('Sanitation Data'!H4))="","",OFFSET('Sanitation Data'!$H$29,0,10*ROW('Sanitation Data'!H4)))</f>
        <v>Yes</v>
      </c>
      <c r="DG10" s="380" t="str">
        <f ca="1">+IF(OFFSET('Sanitation Data'!$H$30,0,10*ROW('Sanitation Data'!H4))="","",OFFSET('Sanitation Data'!$H$30,0,10*ROW('Sanitation Data'!H4)))</f>
        <v/>
      </c>
      <c r="DH10" s="380" t="str">
        <f ca="1">+IF(OFFSET('Sanitation Data'!$H$31,0,10*ROW('Sanitation Data'!H4))="","",OFFSET('Sanitation Data'!$H$31,0,10*ROW('Sanitation Data'!H4)))</f>
        <v/>
      </c>
      <c r="DI10" s="380" t="str">
        <f ca="1">+IF(OFFSET('Sanitation Data'!$H$32,0,10*ROW('Sanitation Data'!H4))="","",OFFSET('Sanitation Data'!$H$32,0,10*ROW('Sanitation Data'!H4)))</f>
        <v>Yes</v>
      </c>
      <c r="DJ10" s="380" t="str">
        <f ca="1">+IF(OFFSET('Sanitation Data'!$I$28,0,10*ROW('Sanitation Data'!I4))="","",OFFSET('Sanitation Data'!$I$28,0,10*ROW('Sanitation Data'!I4)))</f>
        <v>Yes</v>
      </c>
      <c r="DK10" s="380" t="str">
        <f ca="1">+IF(OFFSET('Sanitation Data'!$I$29,0,10*ROW('Sanitation Data'!I4))="","",OFFSET('Sanitation Data'!$I$29,0,10*ROW('Sanitation Data'!I4)))</f>
        <v>Yes</v>
      </c>
      <c r="DL10" s="380" t="str">
        <f ca="1">+IF(OFFSET('Sanitation Data'!$I$30,0,10*ROW('Sanitation Data'!I4))="","",OFFSET('Sanitation Data'!$I$30,0,10*ROW('Sanitation Data'!I4)))</f>
        <v/>
      </c>
      <c r="DM10" s="380" t="str">
        <f ca="1">+IF(OFFSET('Sanitation Data'!$I$31,0,10*ROW('Sanitation Data'!I4))="","",OFFSET('Sanitation Data'!$I$31,0,10*ROW('Sanitation Data'!I4)))</f>
        <v/>
      </c>
      <c r="DN10" s="380" t="str">
        <f ca="1">+IF(OFFSET('Sanitation Data'!$I$32,0,10*ROW('Sanitation Data'!I4))="","",OFFSET('Sanitation Data'!$I$32,0,10*ROW('Sanitation Data'!I4)))</f>
        <v>Yes</v>
      </c>
      <c r="DO10" s="380" t="str">
        <f ca="1">+IF(OFFSET('Hygiene Data'!$D$11,0,10*ROW('Hygiene Data'!D4))="","",OFFSET('Hygiene Data'!$D$11,0,10*ROW('Hygiene Data'!D4)))</f>
        <v>Yes</v>
      </c>
      <c r="DP10" s="380" t="str">
        <f ca="1">+IF(OFFSET('Hygiene Data'!$D$12,0,10*ROW('Hygiene Data'!D4))="","",OFFSET('Hygiene Data'!$D$12,0,10*ROW('Hygiene Data'!D4)))</f>
        <v>Yes</v>
      </c>
      <c r="DQ10" s="380" t="str">
        <f ca="1">+IF(OFFSET('Hygiene Data'!$D$13,0,10*ROW('Hygiene Data'!D4))="","",OFFSET('Hygiene Data'!$D$13,0,10*ROW('Hygiene Data'!D4)))</f>
        <v>Yes</v>
      </c>
      <c r="DR10" s="380" t="str">
        <f ca="1">+IF(OFFSET('Hygiene Data'!$E$11,0,10*ROW('Hygiene Data'!E4))="","",OFFSET('Hygiene Data'!$E$11,0,10*ROW('Hygiene Data'!E4)))</f>
        <v/>
      </c>
      <c r="DS10" s="380" t="str">
        <f ca="1">+IF(OFFSET('Hygiene Data'!$E$12,0,10*ROW('Hygiene Data'!E4))="","",OFFSET('Hygiene Data'!$E$12,0,10*ROW('Hygiene Data'!E4)))</f>
        <v/>
      </c>
      <c r="DT10" s="380" t="str">
        <f ca="1">+IF(OFFSET('Hygiene Data'!$E$13,0,10*ROW('Hygiene Data'!E4))="","",OFFSET('Hygiene Data'!$E$13,0,10*ROW('Hygiene Data'!E4)))</f>
        <v/>
      </c>
      <c r="DU10" s="380" t="str">
        <f ca="1">+IF(OFFSET('Hygiene Data'!$F$11,0,10*ROW('Hygiene Data'!F4))="","",OFFSET('Hygiene Data'!$F$11,0,10*ROW('Hygiene Data'!F4)))</f>
        <v/>
      </c>
      <c r="DV10" s="380" t="str">
        <f ca="1">+IF(OFFSET('Hygiene Data'!$F$12,0,10*ROW('Hygiene Data'!F4))="","",OFFSET('Hygiene Data'!$F$12,0,10*ROW('Hygiene Data'!F4)))</f>
        <v/>
      </c>
      <c r="DW10" s="380" t="str">
        <f ca="1">+IF(OFFSET('Hygiene Data'!$F$13,0,10*ROW('Hygiene Data'!F4))="","",OFFSET('Hygiene Data'!$F$13,0,10*ROW('Hygiene Data'!F4)))</f>
        <v/>
      </c>
      <c r="DX10" s="380" t="str">
        <f ca="1">+IF(OFFSET('Hygiene Data'!$G$11,0,10*ROW('Hygiene Data'!G4))="","",OFFSET('Hygiene Data'!$G$11,0,10*ROW('Hygiene Data'!G4)))</f>
        <v/>
      </c>
      <c r="DY10" s="380" t="str">
        <f ca="1">+IF(OFFSET('Hygiene Data'!$G$12,0,10*ROW('Hygiene Data'!G4))="","",OFFSET('Hygiene Data'!$G$12,0,10*ROW('Hygiene Data'!G4)))</f>
        <v/>
      </c>
      <c r="DZ10" s="380" t="str">
        <f ca="1">+IF(OFFSET('Hygiene Data'!$G$13,0,10*ROW('Hygiene Data'!G4))="","",OFFSET('Hygiene Data'!$G$13,0,10*ROW('Hygiene Data'!G4)))</f>
        <v/>
      </c>
      <c r="EA10" s="380" t="str">
        <f ca="1">+IF(OFFSET('Hygiene Data'!$H$11,0,10*ROW('Hygiene Data'!H4))="","",OFFSET('Hygiene Data'!$H$11,0,10*ROW('Hygiene Data'!H4)))</f>
        <v>Yes</v>
      </c>
      <c r="EB10" s="380" t="str">
        <f ca="1">+IF(OFFSET('Hygiene Data'!$H$12,0,10*ROW('Hygiene Data'!H4))="","",OFFSET('Hygiene Data'!$H$12,0,10*ROW('Hygiene Data'!H4)))</f>
        <v>Yes</v>
      </c>
      <c r="EC10" s="380" t="str">
        <f ca="1">+IF(OFFSET('Hygiene Data'!$H$13,0,10*ROW('Hygiene Data'!H4))="","",OFFSET('Hygiene Data'!$H$13,0,10*ROW('Hygiene Data'!H4)))</f>
        <v>Yes</v>
      </c>
      <c r="ED10" s="380" t="str">
        <f ca="1">+IF(OFFSET('Hygiene Data'!$I$11,0,10*ROW('Hygiene Data'!I4))="","",OFFSET('Hygiene Data'!$I$11,0,10*ROW('Hygiene Data'!I4)))</f>
        <v>Yes</v>
      </c>
      <c r="EE10" s="380" t="str">
        <f ca="1">+IF(OFFSET('Hygiene Data'!$I$12,0,10*ROW('Hygiene Data'!I4))="","",OFFSET('Hygiene Data'!$I$12,0,10*ROW('Hygiene Data'!I4)))</f>
        <v>Yes</v>
      </c>
      <c r="EF10" s="380" t="str">
        <f ca="1">+IF(OFFSET('Hygiene Data'!$I$13,0,10*ROW('Hygiene Data'!I4))="","",OFFSET('Hygiene Data'!$I$13,0,10*ROW('Hygiene Data'!I4)))</f>
        <v>Yes</v>
      </c>
    </row>
    <row r="11" spans="1:136" x14ac:dyDescent="0.25">
      <c r="A11" s="489" t="str">
        <f ca="1">+IF(OFFSET('Water Data'!$B$2,0,10*ROW('Water Data'!E5))="","",OFFSET('Water Data'!$B$2,0,10*ROW('Water Data'!E5)))</f>
        <v/>
      </c>
      <c r="B11" s="489"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516" t="str">
        <f t="shared" ca="1" si="0"/>
        <v/>
      </c>
      <c r="D11" s="517"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17"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17"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17"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17"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17"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17"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17"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17"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17"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17"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17"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17"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17"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17"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17"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17"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17"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18"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18"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18"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18"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18"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18"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18"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18"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18"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18"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18"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18"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18"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18"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18"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18"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18"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18"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18"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18"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18"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18"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18"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18"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18"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18"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18"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18"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18"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18"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19"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95"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19"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19"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19"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19"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19"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19"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19"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19"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19"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19"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19"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19"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19"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19"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19"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19"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80" t="str">
        <f ca="1">+IF(OFFSET('Water Data'!$D$27,0,10*ROW('Water Data'!D5))="","",OFFSET('Water Data'!$D$27,0,10*ROW('Water Data'!D5)))</f>
        <v/>
      </c>
      <c r="BT11" s="380" t="str">
        <f ca="1">+IF(OFFSET('Water Data'!$D$28,0,10*ROW('Water Data'!D5))="","",OFFSET('Water Data'!$D$28,0,10*ROW('Water Data'!D5)))</f>
        <v/>
      </c>
      <c r="BU11" s="380" t="str">
        <f ca="1">+IF(OFFSET('Water Data'!$D$29,0,10*ROW('Water Data'!D5))="","",OFFSET('Water Data'!$D$29,0,10*ROW('Water Data'!D5)))</f>
        <v/>
      </c>
      <c r="BV11" s="380" t="str">
        <f ca="1">+IF(OFFSET('Water Data'!$E$27,0,10*ROW('Water Data'!E5))="","",OFFSET('Water Data'!$E$27,0,10*ROW('Water Data'!E5)))</f>
        <v/>
      </c>
      <c r="BW11" s="380" t="str">
        <f ca="1">+IF(OFFSET('Water Data'!$E$28,0,10*ROW('Water Data'!E5))="","",OFFSET('Water Data'!$E$28,0,10*ROW('Water Data'!E5)))</f>
        <v/>
      </c>
      <c r="BX11" s="380" t="str">
        <f ca="1">+IF(OFFSET('Water Data'!$E$29,0,10*ROW('Water Data'!E5))="","",OFFSET('Water Data'!$E$29,0,10*ROW('Water Data'!E5)))</f>
        <v/>
      </c>
      <c r="BY11" s="380" t="str">
        <f ca="1">+IF(OFFSET('Water Data'!$F$27,0,10*ROW('Water Data'!F5))="","",OFFSET('Water Data'!$F$27,0,10*ROW('Water Data'!F5)))</f>
        <v/>
      </c>
      <c r="BZ11" s="380" t="str">
        <f ca="1">+IF(OFFSET('Water Data'!$F$28,0,10*ROW('Water Data'!F5))="","",OFFSET('Water Data'!$F$28,0,10*ROW('Water Data'!F5)))</f>
        <v/>
      </c>
      <c r="CA11" s="380" t="str">
        <f ca="1">+IF(OFFSET('Water Data'!$F$29,0,10*ROW('Water Data'!F5))="","",OFFSET('Water Data'!$F$29,0,10*ROW('Water Data'!F5)))</f>
        <v/>
      </c>
      <c r="CB11" s="380" t="str">
        <f ca="1">+IF(OFFSET('Water Data'!$G$27,0,10*ROW('Water Data'!G5))="","",OFFSET('Water Data'!$G$27,0,10*ROW('Water Data'!G5)))</f>
        <v/>
      </c>
      <c r="CC11" s="380" t="str">
        <f ca="1">+IF(OFFSET('Water Data'!$G$28,0,10*ROW('Water Data'!G5))="","",OFFSET('Water Data'!$G$28,0,10*ROW('Water Data'!G5)))</f>
        <v/>
      </c>
      <c r="CD11" s="380" t="str">
        <f ca="1">+IF(OFFSET('Water Data'!$G$29,0,10*ROW('Water Data'!G5))="","",OFFSET('Water Data'!$G$29,0,10*ROW('Water Data'!G5)))</f>
        <v/>
      </c>
      <c r="CE11" s="380" t="str">
        <f ca="1">+IF(OFFSET('Water Data'!$H$27,0,10*ROW('Water Data'!H5))="","",OFFSET('Water Data'!$H$27,0,10*ROW('Water Data'!H5)))</f>
        <v/>
      </c>
      <c r="CF11" s="380" t="str">
        <f ca="1">+IF(OFFSET('Water Data'!$H$28,0,10*ROW('Water Data'!H5))="","",OFFSET('Water Data'!$H$28,0,10*ROW('Water Data'!H5)))</f>
        <v/>
      </c>
      <c r="CG11" s="380" t="str">
        <f ca="1">+IF(OFFSET('Water Data'!$H$29,0,10*ROW('Water Data'!H5))="","",OFFSET('Water Data'!$H$29,0,10*ROW('Water Data'!H5)))</f>
        <v/>
      </c>
      <c r="CH11" s="380" t="str">
        <f ca="1">+IF(OFFSET('Water Data'!$I$27,0,10*ROW('Water Data'!I5))="","",OFFSET('Water Data'!$I$27,0,10*ROW('Water Data'!I5)))</f>
        <v/>
      </c>
      <c r="CI11" s="380" t="str">
        <f ca="1">+IF(OFFSET('Water Data'!$I$28,0,10*ROW('Water Data'!I5))="","",OFFSET('Water Data'!$I$28,0,10*ROW('Water Data'!I5)))</f>
        <v/>
      </c>
      <c r="CJ11" s="380" t="str">
        <f ca="1">+IF(OFFSET('Water Data'!$I$29,0,10*ROW('Water Data'!I5))="","",OFFSET('Water Data'!$I$29,0,10*ROW('Water Data'!I5)))</f>
        <v/>
      </c>
      <c r="CK11" s="380" t="str">
        <f ca="1">+IF(OFFSET('Sanitation Data'!$D$28,0,10*ROW('Sanitation Data'!D5))="","",OFFSET('Sanitation Data'!$D$28,0,10*ROW('Sanitation Data'!D5)))</f>
        <v/>
      </c>
      <c r="CL11" s="380" t="str">
        <f ca="1">+IF(OFFSET('Sanitation Data'!$D$29,0,10*ROW('Sanitation Data'!D5))="","",OFFSET('Sanitation Data'!$D$29,0,10*ROW('Sanitation Data'!D5)))</f>
        <v/>
      </c>
      <c r="CM11" s="380" t="str">
        <f ca="1">+IF(OFFSET('Sanitation Data'!$D$30,0,10*ROW('Sanitation Data'!D5))="","",OFFSET('Sanitation Data'!$D$30,0,10*ROW('Sanitation Data'!D5)))</f>
        <v/>
      </c>
      <c r="CN11" s="380" t="str">
        <f ca="1">+IF(OFFSET('Sanitation Data'!$D$31,0,10*ROW('Sanitation Data'!D5))="","",OFFSET('Sanitation Data'!$D$31,0,10*ROW('Sanitation Data'!D5)))</f>
        <v/>
      </c>
      <c r="CO11" s="380" t="str">
        <f ca="1">+IF(OFFSET('Sanitation Data'!$D$32,0,10*ROW('Sanitation Data'!D5))="","",OFFSET('Sanitation Data'!$D$32,0,10*ROW('Sanitation Data'!D5)))</f>
        <v/>
      </c>
      <c r="CP11" s="380" t="str">
        <f ca="1">+IF(OFFSET('Sanitation Data'!$E$28,0,10*ROW('Sanitation Data'!E5))="","",OFFSET('Sanitation Data'!$E$28,0,10*ROW('Sanitation Data'!E5)))</f>
        <v/>
      </c>
      <c r="CQ11" s="380" t="str">
        <f ca="1">+IF(OFFSET('Sanitation Data'!$E$29,0,10*ROW('Sanitation Data'!E5))="","",OFFSET('Sanitation Data'!$E$29,0,10*ROW('Sanitation Data'!E5)))</f>
        <v/>
      </c>
      <c r="CR11" s="380" t="str">
        <f ca="1">+IF(OFFSET('Sanitation Data'!$E$30,0,10*ROW('Sanitation Data'!E5))="","",OFFSET('Sanitation Data'!$E$30,0,10*ROW('Sanitation Data'!E5)))</f>
        <v/>
      </c>
      <c r="CS11" s="380" t="str">
        <f ca="1">+IF(OFFSET('Sanitation Data'!$E$31,0,10*ROW('Sanitation Data'!E5))="","",OFFSET('Sanitation Data'!$E$31,0,10*ROW('Sanitation Data'!E5)))</f>
        <v/>
      </c>
      <c r="CT11" s="380" t="str">
        <f ca="1">+IF(OFFSET('Sanitation Data'!$E$32,0,10*ROW('Sanitation Data'!E5))="","",OFFSET('Sanitation Data'!$E$32,0,10*ROW('Sanitation Data'!E5)))</f>
        <v/>
      </c>
      <c r="CU11" s="380" t="str">
        <f ca="1">+IF(OFFSET('Sanitation Data'!$F$28,0,10*ROW('Sanitation Data'!F5))="","",OFFSET('Sanitation Data'!$F$28,0,10*ROW('Sanitation Data'!F5)))</f>
        <v/>
      </c>
      <c r="CV11" s="380" t="str">
        <f ca="1">+IF(OFFSET('Sanitation Data'!$F$29,0,10*ROW('Sanitation Data'!F5))="","",OFFSET('Sanitation Data'!$F$29,0,10*ROW('Sanitation Data'!F5)))</f>
        <v/>
      </c>
      <c r="CW11" s="380" t="str">
        <f ca="1">+IF(OFFSET('Sanitation Data'!$F$30,0,10*ROW('Sanitation Data'!F5))="","",OFFSET('Sanitation Data'!$F$30,0,10*ROW('Sanitation Data'!F5)))</f>
        <v/>
      </c>
      <c r="CX11" s="380" t="str">
        <f ca="1">+IF(OFFSET('Sanitation Data'!$F$31,0,10*ROW('Sanitation Data'!F5))="","",OFFSET('Sanitation Data'!$F$31,0,10*ROW('Sanitation Data'!F5)))</f>
        <v/>
      </c>
      <c r="CY11" s="380" t="str">
        <f ca="1">+IF(OFFSET('Sanitation Data'!$F$32,0,10*ROW('Sanitation Data'!F5))="","",OFFSET('Sanitation Data'!$F$32,0,10*ROW('Sanitation Data'!F5)))</f>
        <v/>
      </c>
      <c r="CZ11" s="380" t="str">
        <f ca="1">+IF(OFFSET('Sanitation Data'!$G$28,0,10*ROW('Sanitation Data'!G5))="","",OFFSET('Sanitation Data'!$G$28,0,10*ROW('Sanitation Data'!G5)))</f>
        <v/>
      </c>
      <c r="DA11" s="380" t="str">
        <f ca="1">+IF(OFFSET('Sanitation Data'!$G$29,0,10*ROW('Sanitation Data'!G5))="","",OFFSET('Sanitation Data'!$G$29,0,10*ROW('Sanitation Data'!G5)))</f>
        <v/>
      </c>
      <c r="DB11" s="380" t="str">
        <f ca="1">+IF(OFFSET('Sanitation Data'!$G$30,0,10*ROW('Sanitation Data'!G5))="","",OFFSET('Sanitation Data'!$G$30,0,10*ROW('Sanitation Data'!G5)))</f>
        <v/>
      </c>
      <c r="DC11" s="380" t="str">
        <f ca="1">+IF(OFFSET('Sanitation Data'!$G$31,0,10*ROW('Sanitation Data'!G5))="","",OFFSET('Sanitation Data'!$G$31,0,10*ROW('Sanitation Data'!G5)))</f>
        <v/>
      </c>
      <c r="DD11" s="380" t="str">
        <f ca="1">+IF(OFFSET('Sanitation Data'!$G$32,0,10*ROW('Sanitation Data'!G5))="","",OFFSET('Sanitation Data'!$G$32,0,10*ROW('Sanitation Data'!G5)))</f>
        <v/>
      </c>
      <c r="DE11" s="380" t="str">
        <f ca="1">+IF(OFFSET('Sanitation Data'!$H$28,0,10*ROW('Sanitation Data'!H5))="","",OFFSET('Sanitation Data'!$H$28,0,10*ROW('Sanitation Data'!H5)))</f>
        <v/>
      </c>
      <c r="DF11" s="380" t="str">
        <f ca="1">+IF(OFFSET('Sanitation Data'!$H$29,0,10*ROW('Sanitation Data'!H5))="","",OFFSET('Sanitation Data'!$H$29,0,10*ROW('Sanitation Data'!H5)))</f>
        <v/>
      </c>
      <c r="DG11" s="380" t="str">
        <f ca="1">+IF(OFFSET('Sanitation Data'!$H$30,0,10*ROW('Sanitation Data'!H5))="","",OFFSET('Sanitation Data'!$H$30,0,10*ROW('Sanitation Data'!H5)))</f>
        <v/>
      </c>
      <c r="DH11" s="380" t="str">
        <f ca="1">+IF(OFFSET('Sanitation Data'!$H$31,0,10*ROW('Sanitation Data'!H5))="","",OFFSET('Sanitation Data'!$H$31,0,10*ROW('Sanitation Data'!H5)))</f>
        <v/>
      </c>
      <c r="DI11" s="380" t="str">
        <f ca="1">+IF(OFFSET('Sanitation Data'!$H$32,0,10*ROW('Sanitation Data'!H5))="","",OFFSET('Sanitation Data'!$H$32,0,10*ROW('Sanitation Data'!H5)))</f>
        <v/>
      </c>
      <c r="DJ11" s="380" t="str">
        <f ca="1">+IF(OFFSET('Sanitation Data'!$I$28,0,10*ROW('Sanitation Data'!I5))="","",OFFSET('Sanitation Data'!$I$28,0,10*ROW('Sanitation Data'!I5)))</f>
        <v/>
      </c>
      <c r="DK11" s="380" t="str">
        <f ca="1">+IF(OFFSET('Sanitation Data'!$I$29,0,10*ROW('Sanitation Data'!I5))="","",OFFSET('Sanitation Data'!$I$29,0,10*ROW('Sanitation Data'!I5)))</f>
        <v/>
      </c>
      <c r="DL11" s="380" t="str">
        <f ca="1">+IF(OFFSET('Sanitation Data'!$I$30,0,10*ROW('Sanitation Data'!I5))="","",OFFSET('Sanitation Data'!$I$30,0,10*ROW('Sanitation Data'!I5)))</f>
        <v/>
      </c>
      <c r="DM11" s="380" t="str">
        <f ca="1">+IF(OFFSET('Sanitation Data'!$I$31,0,10*ROW('Sanitation Data'!I5))="","",OFFSET('Sanitation Data'!$I$31,0,10*ROW('Sanitation Data'!I5)))</f>
        <v/>
      </c>
      <c r="DN11" s="380" t="str">
        <f ca="1">+IF(OFFSET('Sanitation Data'!$I$32,0,10*ROW('Sanitation Data'!I5))="","",OFFSET('Sanitation Data'!$I$32,0,10*ROW('Sanitation Data'!I5)))</f>
        <v/>
      </c>
      <c r="DO11" s="380" t="str">
        <f ca="1">+IF(OFFSET('Hygiene Data'!$D$11,0,10*ROW('Hygiene Data'!D5))="","",OFFSET('Hygiene Data'!$D$11,0,10*ROW('Hygiene Data'!D5)))</f>
        <v/>
      </c>
      <c r="DP11" s="380" t="str">
        <f ca="1">+IF(OFFSET('Hygiene Data'!$D$12,0,10*ROW('Hygiene Data'!D5))="","",OFFSET('Hygiene Data'!$D$12,0,10*ROW('Hygiene Data'!D5)))</f>
        <v/>
      </c>
      <c r="DQ11" s="380" t="str">
        <f ca="1">+IF(OFFSET('Hygiene Data'!$D$13,0,10*ROW('Hygiene Data'!D5))="","",OFFSET('Hygiene Data'!$D$13,0,10*ROW('Hygiene Data'!D5)))</f>
        <v/>
      </c>
      <c r="DR11" s="380" t="str">
        <f ca="1">+IF(OFFSET('Hygiene Data'!$E$11,0,10*ROW('Hygiene Data'!E5))="","",OFFSET('Hygiene Data'!$E$11,0,10*ROW('Hygiene Data'!E5)))</f>
        <v/>
      </c>
      <c r="DS11" s="380" t="str">
        <f ca="1">+IF(OFFSET('Hygiene Data'!$E$12,0,10*ROW('Hygiene Data'!E5))="","",OFFSET('Hygiene Data'!$E$12,0,10*ROW('Hygiene Data'!E5)))</f>
        <v/>
      </c>
      <c r="DT11" s="380" t="str">
        <f ca="1">+IF(OFFSET('Hygiene Data'!$E$13,0,10*ROW('Hygiene Data'!E5))="","",OFFSET('Hygiene Data'!$E$13,0,10*ROW('Hygiene Data'!E5)))</f>
        <v/>
      </c>
      <c r="DU11" s="380" t="str">
        <f ca="1">+IF(OFFSET('Hygiene Data'!$F$11,0,10*ROW('Hygiene Data'!F5))="","",OFFSET('Hygiene Data'!$F$11,0,10*ROW('Hygiene Data'!F5)))</f>
        <v/>
      </c>
      <c r="DV11" s="380" t="str">
        <f ca="1">+IF(OFFSET('Hygiene Data'!$F$12,0,10*ROW('Hygiene Data'!F5))="","",OFFSET('Hygiene Data'!$F$12,0,10*ROW('Hygiene Data'!F5)))</f>
        <v/>
      </c>
      <c r="DW11" s="380" t="str">
        <f ca="1">+IF(OFFSET('Hygiene Data'!$F$13,0,10*ROW('Hygiene Data'!F5))="","",OFFSET('Hygiene Data'!$F$13,0,10*ROW('Hygiene Data'!F5)))</f>
        <v/>
      </c>
      <c r="DX11" s="380" t="str">
        <f ca="1">+IF(OFFSET('Hygiene Data'!$G$11,0,10*ROW('Hygiene Data'!G5))="","",OFFSET('Hygiene Data'!$G$11,0,10*ROW('Hygiene Data'!G5)))</f>
        <v/>
      </c>
      <c r="DY11" s="380" t="str">
        <f ca="1">+IF(OFFSET('Hygiene Data'!$G$12,0,10*ROW('Hygiene Data'!G5))="","",OFFSET('Hygiene Data'!$G$12,0,10*ROW('Hygiene Data'!G5)))</f>
        <v/>
      </c>
      <c r="DZ11" s="380" t="str">
        <f ca="1">+IF(OFFSET('Hygiene Data'!$G$13,0,10*ROW('Hygiene Data'!G5))="","",OFFSET('Hygiene Data'!$G$13,0,10*ROW('Hygiene Data'!G5)))</f>
        <v/>
      </c>
      <c r="EA11" s="380" t="str">
        <f ca="1">+IF(OFFSET('Hygiene Data'!$H$11,0,10*ROW('Hygiene Data'!H5))="","",OFFSET('Hygiene Data'!$H$11,0,10*ROW('Hygiene Data'!H5)))</f>
        <v/>
      </c>
      <c r="EB11" s="380" t="str">
        <f ca="1">+IF(OFFSET('Hygiene Data'!$H$12,0,10*ROW('Hygiene Data'!H5))="","",OFFSET('Hygiene Data'!$H$12,0,10*ROW('Hygiene Data'!H5)))</f>
        <v/>
      </c>
      <c r="EC11" s="380" t="str">
        <f ca="1">+IF(OFFSET('Hygiene Data'!$H$13,0,10*ROW('Hygiene Data'!H5))="","",OFFSET('Hygiene Data'!$H$13,0,10*ROW('Hygiene Data'!H5)))</f>
        <v/>
      </c>
      <c r="ED11" s="380" t="str">
        <f ca="1">+IF(OFFSET('Hygiene Data'!$I$11,0,10*ROW('Hygiene Data'!I5))="","",OFFSET('Hygiene Data'!$I$11,0,10*ROW('Hygiene Data'!I5)))</f>
        <v/>
      </c>
      <c r="EE11" s="380" t="str">
        <f ca="1">+IF(OFFSET('Hygiene Data'!$I$12,0,10*ROW('Hygiene Data'!I5))="","",OFFSET('Hygiene Data'!$I$12,0,10*ROW('Hygiene Data'!I5)))</f>
        <v/>
      </c>
      <c r="EF11" s="380" t="str">
        <f ca="1">+IF(OFFSET('Hygiene Data'!$I$13,0,10*ROW('Hygiene Data'!I5))="","",OFFSET('Hygiene Data'!$I$13,0,10*ROW('Hygiene Data'!I5)))</f>
        <v/>
      </c>
    </row>
    <row r="12" spans="1:136" x14ac:dyDescent="0.25">
      <c r="A12" s="489" t="str">
        <f ca="1">+IF(OFFSET('Water Data'!$B$2,0,10*ROW('Water Data'!E6))="","",OFFSET('Water Data'!$B$2,0,10*ROW('Water Data'!E6)))</f>
        <v/>
      </c>
      <c r="B12" s="489"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516" t="str">
        <f t="shared" ca="1" si="0"/>
        <v/>
      </c>
      <c r="D12" s="517"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17"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17"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17"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17"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17"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17"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17"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17"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17"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17"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17"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17"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17"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17"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17"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17"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17"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18"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18"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18"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18"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18"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18"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18"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18"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18"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18"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18"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18"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18"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18"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18"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18"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18"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18"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18"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18"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18"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18"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18"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18"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18"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18"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18"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18"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18"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18"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19"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95"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19"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19"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19"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19"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19"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19"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19"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19"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19"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19"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19"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19"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19"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19"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19"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19"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80" t="str">
        <f ca="1">+IF(OFFSET('Water Data'!$D$27,0,10*ROW('Water Data'!D6))="","",OFFSET('Water Data'!$D$27,0,10*ROW('Water Data'!D6)))</f>
        <v/>
      </c>
      <c r="BT12" s="380" t="str">
        <f ca="1">+IF(OFFSET('Water Data'!$D$28,0,10*ROW('Water Data'!D6))="","",OFFSET('Water Data'!$D$28,0,10*ROW('Water Data'!D6)))</f>
        <v/>
      </c>
      <c r="BU12" s="380" t="str">
        <f ca="1">+IF(OFFSET('Water Data'!$D$29,0,10*ROW('Water Data'!D6))="","",OFFSET('Water Data'!$D$29,0,10*ROW('Water Data'!D6)))</f>
        <v/>
      </c>
      <c r="BV12" s="380" t="str">
        <f ca="1">+IF(OFFSET('Water Data'!$E$27,0,10*ROW('Water Data'!E6))="","",OFFSET('Water Data'!$E$27,0,10*ROW('Water Data'!E6)))</f>
        <v/>
      </c>
      <c r="BW12" s="380" t="str">
        <f ca="1">+IF(OFFSET('Water Data'!$E$28,0,10*ROW('Water Data'!E6))="","",OFFSET('Water Data'!$E$28,0,10*ROW('Water Data'!E6)))</f>
        <v/>
      </c>
      <c r="BX12" s="380" t="str">
        <f ca="1">+IF(OFFSET('Water Data'!$E$29,0,10*ROW('Water Data'!E6))="","",OFFSET('Water Data'!$E$29,0,10*ROW('Water Data'!E6)))</f>
        <v/>
      </c>
      <c r="BY12" s="380" t="str">
        <f ca="1">+IF(OFFSET('Water Data'!$F$27,0,10*ROW('Water Data'!F6))="","",OFFSET('Water Data'!$F$27,0,10*ROW('Water Data'!F6)))</f>
        <v/>
      </c>
      <c r="BZ12" s="380" t="str">
        <f ca="1">+IF(OFFSET('Water Data'!$F$28,0,10*ROW('Water Data'!F6))="","",OFFSET('Water Data'!$F$28,0,10*ROW('Water Data'!F6)))</f>
        <v/>
      </c>
      <c r="CA12" s="380" t="str">
        <f ca="1">+IF(OFFSET('Water Data'!$F$29,0,10*ROW('Water Data'!F6))="","",OFFSET('Water Data'!$F$29,0,10*ROW('Water Data'!F6)))</f>
        <v/>
      </c>
      <c r="CB12" s="380" t="str">
        <f ca="1">+IF(OFFSET('Water Data'!$G$27,0,10*ROW('Water Data'!G6))="","",OFFSET('Water Data'!$G$27,0,10*ROW('Water Data'!G6)))</f>
        <v/>
      </c>
      <c r="CC12" s="380" t="str">
        <f ca="1">+IF(OFFSET('Water Data'!$G$28,0,10*ROW('Water Data'!G6))="","",OFFSET('Water Data'!$G$28,0,10*ROW('Water Data'!G6)))</f>
        <v/>
      </c>
      <c r="CD12" s="380" t="str">
        <f ca="1">+IF(OFFSET('Water Data'!$G$29,0,10*ROW('Water Data'!G6))="","",OFFSET('Water Data'!$G$29,0,10*ROW('Water Data'!G6)))</f>
        <v/>
      </c>
      <c r="CE12" s="380" t="str">
        <f ca="1">+IF(OFFSET('Water Data'!$H$27,0,10*ROW('Water Data'!H6))="","",OFFSET('Water Data'!$H$27,0,10*ROW('Water Data'!H6)))</f>
        <v/>
      </c>
      <c r="CF12" s="380" t="str">
        <f ca="1">+IF(OFFSET('Water Data'!$H$28,0,10*ROW('Water Data'!H6))="","",OFFSET('Water Data'!$H$28,0,10*ROW('Water Data'!H6)))</f>
        <v/>
      </c>
      <c r="CG12" s="380" t="str">
        <f ca="1">+IF(OFFSET('Water Data'!$H$29,0,10*ROW('Water Data'!H6))="","",OFFSET('Water Data'!$H$29,0,10*ROW('Water Data'!H6)))</f>
        <v/>
      </c>
      <c r="CH12" s="380" t="str">
        <f ca="1">+IF(OFFSET('Water Data'!$I$27,0,10*ROW('Water Data'!I6))="","",OFFSET('Water Data'!$I$27,0,10*ROW('Water Data'!I6)))</f>
        <v/>
      </c>
      <c r="CI12" s="380" t="str">
        <f ca="1">+IF(OFFSET('Water Data'!$I$28,0,10*ROW('Water Data'!I6))="","",OFFSET('Water Data'!$I$28,0,10*ROW('Water Data'!I6)))</f>
        <v/>
      </c>
      <c r="CJ12" s="380" t="str">
        <f ca="1">+IF(OFFSET('Water Data'!$I$29,0,10*ROW('Water Data'!I6))="","",OFFSET('Water Data'!$I$29,0,10*ROW('Water Data'!I6)))</f>
        <v/>
      </c>
      <c r="CK12" s="380" t="str">
        <f ca="1">+IF(OFFSET('Sanitation Data'!$D$28,0,10*ROW('Sanitation Data'!D6))="","",OFFSET('Sanitation Data'!$D$28,0,10*ROW('Sanitation Data'!D6)))</f>
        <v/>
      </c>
      <c r="CL12" s="380" t="str">
        <f ca="1">+IF(OFFSET('Sanitation Data'!$D$29,0,10*ROW('Sanitation Data'!D6))="","",OFFSET('Sanitation Data'!$D$29,0,10*ROW('Sanitation Data'!D6)))</f>
        <v/>
      </c>
      <c r="CM12" s="380" t="str">
        <f ca="1">+IF(OFFSET('Sanitation Data'!$D$30,0,10*ROW('Sanitation Data'!D6))="","",OFFSET('Sanitation Data'!$D$30,0,10*ROW('Sanitation Data'!D6)))</f>
        <v/>
      </c>
      <c r="CN12" s="380" t="str">
        <f ca="1">+IF(OFFSET('Sanitation Data'!$D$31,0,10*ROW('Sanitation Data'!D6))="","",OFFSET('Sanitation Data'!$D$31,0,10*ROW('Sanitation Data'!D6)))</f>
        <v/>
      </c>
      <c r="CO12" s="380" t="str">
        <f ca="1">+IF(OFFSET('Sanitation Data'!$D$32,0,10*ROW('Sanitation Data'!D6))="","",OFFSET('Sanitation Data'!$D$32,0,10*ROW('Sanitation Data'!D6)))</f>
        <v/>
      </c>
      <c r="CP12" s="380" t="str">
        <f ca="1">+IF(OFFSET('Sanitation Data'!$E$28,0,10*ROW('Sanitation Data'!E6))="","",OFFSET('Sanitation Data'!$E$28,0,10*ROW('Sanitation Data'!E6)))</f>
        <v/>
      </c>
      <c r="CQ12" s="380" t="str">
        <f ca="1">+IF(OFFSET('Sanitation Data'!$E$29,0,10*ROW('Sanitation Data'!E6))="","",OFFSET('Sanitation Data'!$E$29,0,10*ROW('Sanitation Data'!E6)))</f>
        <v/>
      </c>
      <c r="CR12" s="380" t="str">
        <f ca="1">+IF(OFFSET('Sanitation Data'!$E$30,0,10*ROW('Sanitation Data'!E6))="","",OFFSET('Sanitation Data'!$E$30,0,10*ROW('Sanitation Data'!E6)))</f>
        <v/>
      </c>
      <c r="CS12" s="380" t="str">
        <f ca="1">+IF(OFFSET('Sanitation Data'!$E$31,0,10*ROW('Sanitation Data'!E6))="","",OFFSET('Sanitation Data'!$E$31,0,10*ROW('Sanitation Data'!E6)))</f>
        <v/>
      </c>
      <c r="CT12" s="380" t="str">
        <f ca="1">+IF(OFFSET('Sanitation Data'!$E$32,0,10*ROW('Sanitation Data'!E6))="","",OFFSET('Sanitation Data'!$E$32,0,10*ROW('Sanitation Data'!E6)))</f>
        <v/>
      </c>
      <c r="CU12" s="380" t="str">
        <f ca="1">+IF(OFFSET('Sanitation Data'!$F$28,0,10*ROW('Sanitation Data'!F6))="","",OFFSET('Sanitation Data'!$F$28,0,10*ROW('Sanitation Data'!F6)))</f>
        <v/>
      </c>
      <c r="CV12" s="380" t="str">
        <f ca="1">+IF(OFFSET('Sanitation Data'!$F$29,0,10*ROW('Sanitation Data'!F6))="","",OFFSET('Sanitation Data'!$F$29,0,10*ROW('Sanitation Data'!F6)))</f>
        <v/>
      </c>
      <c r="CW12" s="380" t="str">
        <f ca="1">+IF(OFFSET('Sanitation Data'!$F$30,0,10*ROW('Sanitation Data'!F6))="","",OFFSET('Sanitation Data'!$F$30,0,10*ROW('Sanitation Data'!F6)))</f>
        <v/>
      </c>
      <c r="CX12" s="380" t="str">
        <f ca="1">+IF(OFFSET('Sanitation Data'!$F$31,0,10*ROW('Sanitation Data'!F6))="","",OFFSET('Sanitation Data'!$F$31,0,10*ROW('Sanitation Data'!F6)))</f>
        <v/>
      </c>
      <c r="CY12" s="380" t="str">
        <f ca="1">+IF(OFFSET('Sanitation Data'!$F$32,0,10*ROW('Sanitation Data'!F6))="","",OFFSET('Sanitation Data'!$F$32,0,10*ROW('Sanitation Data'!F6)))</f>
        <v/>
      </c>
      <c r="CZ12" s="380" t="str">
        <f ca="1">+IF(OFFSET('Sanitation Data'!$G$28,0,10*ROW('Sanitation Data'!G6))="","",OFFSET('Sanitation Data'!$G$28,0,10*ROW('Sanitation Data'!G6)))</f>
        <v/>
      </c>
      <c r="DA12" s="380" t="str">
        <f ca="1">+IF(OFFSET('Sanitation Data'!$G$29,0,10*ROW('Sanitation Data'!G6))="","",OFFSET('Sanitation Data'!$G$29,0,10*ROW('Sanitation Data'!G6)))</f>
        <v/>
      </c>
      <c r="DB12" s="380" t="str">
        <f ca="1">+IF(OFFSET('Sanitation Data'!$G$30,0,10*ROW('Sanitation Data'!G6))="","",OFFSET('Sanitation Data'!$G$30,0,10*ROW('Sanitation Data'!G6)))</f>
        <v/>
      </c>
      <c r="DC12" s="380" t="str">
        <f ca="1">+IF(OFFSET('Sanitation Data'!$G$31,0,10*ROW('Sanitation Data'!G6))="","",OFFSET('Sanitation Data'!$G$31,0,10*ROW('Sanitation Data'!G6)))</f>
        <v/>
      </c>
      <c r="DD12" s="380" t="str">
        <f ca="1">+IF(OFFSET('Sanitation Data'!$G$32,0,10*ROW('Sanitation Data'!G6))="","",OFFSET('Sanitation Data'!$G$32,0,10*ROW('Sanitation Data'!G6)))</f>
        <v/>
      </c>
      <c r="DE12" s="380" t="str">
        <f ca="1">+IF(OFFSET('Sanitation Data'!$H$28,0,10*ROW('Sanitation Data'!H6))="","",OFFSET('Sanitation Data'!$H$28,0,10*ROW('Sanitation Data'!H6)))</f>
        <v/>
      </c>
      <c r="DF12" s="380" t="str">
        <f ca="1">+IF(OFFSET('Sanitation Data'!$H$29,0,10*ROW('Sanitation Data'!H6))="","",OFFSET('Sanitation Data'!$H$29,0,10*ROW('Sanitation Data'!H6)))</f>
        <v/>
      </c>
      <c r="DG12" s="380" t="str">
        <f ca="1">+IF(OFFSET('Sanitation Data'!$H$30,0,10*ROW('Sanitation Data'!H6))="","",OFFSET('Sanitation Data'!$H$30,0,10*ROW('Sanitation Data'!H6)))</f>
        <v/>
      </c>
      <c r="DH12" s="380" t="str">
        <f ca="1">+IF(OFFSET('Sanitation Data'!$H$31,0,10*ROW('Sanitation Data'!H6))="","",OFFSET('Sanitation Data'!$H$31,0,10*ROW('Sanitation Data'!H6)))</f>
        <v/>
      </c>
      <c r="DI12" s="380" t="str">
        <f ca="1">+IF(OFFSET('Sanitation Data'!$H$32,0,10*ROW('Sanitation Data'!H6))="","",OFFSET('Sanitation Data'!$H$32,0,10*ROW('Sanitation Data'!H6)))</f>
        <v/>
      </c>
      <c r="DJ12" s="380" t="str">
        <f ca="1">+IF(OFFSET('Sanitation Data'!$I$28,0,10*ROW('Sanitation Data'!I6))="","",OFFSET('Sanitation Data'!$I$28,0,10*ROW('Sanitation Data'!I6)))</f>
        <v/>
      </c>
      <c r="DK12" s="380" t="str">
        <f ca="1">+IF(OFFSET('Sanitation Data'!$I$29,0,10*ROW('Sanitation Data'!I6))="","",OFFSET('Sanitation Data'!$I$29,0,10*ROW('Sanitation Data'!I6)))</f>
        <v/>
      </c>
      <c r="DL12" s="380" t="str">
        <f ca="1">+IF(OFFSET('Sanitation Data'!$I$30,0,10*ROW('Sanitation Data'!I6))="","",OFFSET('Sanitation Data'!$I$30,0,10*ROW('Sanitation Data'!I6)))</f>
        <v/>
      </c>
      <c r="DM12" s="380" t="str">
        <f ca="1">+IF(OFFSET('Sanitation Data'!$I$31,0,10*ROW('Sanitation Data'!I6))="","",OFFSET('Sanitation Data'!$I$31,0,10*ROW('Sanitation Data'!I6)))</f>
        <v/>
      </c>
      <c r="DN12" s="380" t="str">
        <f ca="1">+IF(OFFSET('Sanitation Data'!$I$32,0,10*ROW('Sanitation Data'!I6))="","",OFFSET('Sanitation Data'!$I$32,0,10*ROW('Sanitation Data'!I6)))</f>
        <v/>
      </c>
      <c r="DO12" s="380" t="str">
        <f ca="1">+IF(OFFSET('Hygiene Data'!$D$11,0,10*ROW('Hygiene Data'!D6))="","",OFFSET('Hygiene Data'!$D$11,0,10*ROW('Hygiene Data'!D6)))</f>
        <v/>
      </c>
      <c r="DP12" s="380" t="str">
        <f ca="1">+IF(OFFSET('Hygiene Data'!$D$12,0,10*ROW('Hygiene Data'!D6))="","",OFFSET('Hygiene Data'!$D$12,0,10*ROW('Hygiene Data'!D6)))</f>
        <v/>
      </c>
      <c r="DQ12" s="380" t="str">
        <f ca="1">+IF(OFFSET('Hygiene Data'!$D$13,0,10*ROW('Hygiene Data'!D6))="","",OFFSET('Hygiene Data'!$D$13,0,10*ROW('Hygiene Data'!D6)))</f>
        <v/>
      </c>
      <c r="DR12" s="380" t="str">
        <f ca="1">+IF(OFFSET('Hygiene Data'!$E$11,0,10*ROW('Hygiene Data'!E6))="","",OFFSET('Hygiene Data'!$E$11,0,10*ROW('Hygiene Data'!E6)))</f>
        <v/>
      </c>
      <c r="DS12" s="380" t="str">
        <f ca="1">+IF(OFFSET('Hygiene Data'!$E$12,0,10*ROW('Hygiene Data'!E6))="","",OFFSET('Hygiene Data'!$E$12,0,10*ROW('Hygiene Data'!E6)))</f>
        <v/>
      </c>
      <c r="DT12" s="380" t="str">
        <f ca="1">+IF(OFFSET('Hygiene Data'!$E$13,0,10*ROW('Hygiene Data'!E6))="","",OFFSET('Hygiene Data'!$E$13,0,10*ROW('Hygiene Data'!E6)))</f>
        <v/>
      </c>
      <c r="DU12" s="380" t="str">
        <f ca="1">+IF(OFFSET('Hygiene Data'!$F$11,0,10*ROW('Hygiene Data'!F6))="","",OFFSET('Hygiene Data'!$F$11,0,10*ROW('Hygiene Data'!F6)))</f>
        <v/>
      </c>
      <c r="DV12" s="380" t="str">
        <f ca="1">+IF(OFFSET('Hygiene Data'!$F$12,0,10*ROW('Hygiene Data'!F6))="","",OFFSET('Hygiene Data'!$F$12,0,10*ROW('Hygiene Data'!F6)))</f>
        <v/>
      </c>
      <c r="DW12" s="380" t="str">
        <f ca="1">+IF(OFFSET('Hygiene Data'!$F$13,0,10*ROW('Hygiene Data'!F6))="","",OFFSET('Hygiene Data'!$F$13,0,10*ROW('Hygiene Data'!F6)))</f>
        <v/>
      </c>
      <c r="DX12" s="380" t="str">
        <f ca="1">+IF(OFFSET('Hygiene Data'!$G$11,0,10*ROW('Hygiene Data'!G6))="","",OFFSET('Hygiene Data'!$G$11,0,10*ROW('Hygiene Data'!G6)))</f>
        <v/>
      </c>
      <c r="DY12" s="380" t="str">
        <f ca="1">+IF(OFFSET('Hygiene Data'!$G$12,0,10*ROW('Hygiene Data'!G6))="","",OFFSET('Hygiene Data'!$G$12,0,10*ROW('Hygiene Data'!G6)))</f>
        <v/>
      </c>
      <c r="DZ12" s="380" t="str">
        <f ca="1">+IF(OFFSET('Hygiene Data'!$G$13,0,10*ROW('Hygiene Data'!G6))="","",OFFSET('Hygiene Data'!$G$13,0,10*ROW('Hygiene Data'!G6)))</f>
        <v/>
      </c>
      <c r="EA12" s="380" t="str">
        <f ca="1">+IF(OFFSET('Hygiene Data'!$H$11,0,10*ROW('Hygiene Data'!H6))="","",OFFSET('Hygiene Data'!$H$11,0,10*ROW('Hygiene Data'!H6)))</f>
        <v/>
      </c>
      <c r="EB12" s="380" t="str">
        <f ca="1">+IF(OFFSET('Hygiene Data'!$H$12,0,10*ROW('Hygiene Data'!H6))="","",OFFSET('Hygiene Data'!$H$12,0,10*ROW('Hygiene Data'!H6)))</f>
        <v/>
      </c>
      <c r="EC12" s="380" t="str">
        <f ca="1">+IF(OFFSET('Hygiene Data'!$H$13,0,10*ROW('Hygiene Data'!H6))="","",OFFSET('Hygiene Data'!$H$13,0,10*ROW('Hygiene Data'!H6)))</f>
        <v/>
      </c>
      <c r="ED12" s="380" t="str">
        <f ca="1">+IF(OFFSET('Hygiene Data'!$I$11,0,10*ROW('Hygiene Data'!I6))="","",OFFSET('Hygiene Data'!$I$11,0,10*ROW('Hygiene Data'!I6)))</f>
        <v/>
      </c>
      <c r="EE12" s="380" t="str">
        <f ca="1">+IF(OFFSET('Hygiene Data'!$I$12,0,10*ROW('Hygiene Data'!I6))="","",OFFSET('Hygiene Data'!$I$12,0,10*ROW('Hygiene Data'!I6)))</f>
        <v/>
      </c>
      <c r="EF12" s="380" t="str">
        <f ca="1">+IF(OFFSET('Hygiene Data'!$I$13,0,10*ROW('Hygiene Data'!I6))="","",OFFSET('Hygiene Data'!$I$13,0,10*ROW('Hygiene Data'!I6)))</f>
        <v/>
      </c>
    </row>
    <row r="13" spans="1:136" x14ac:dyDescent="0.25">
      <c r="A13" s="489" t="str">
        <f ca="1">+IF(OFFSET('Water Data'!$B$2,0,10*ROW('Water Data'!E7))="","",OFFSET('Water Data'!$B$2,0,10*ROW('Water Data'!E7)))</f>
        <v/>
      </c>
      <c r="B13" s="489"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516" t="str">
        <f t="shared" ca="1" si="0"/>
        <v/>
      </c>
      <c r="D13" s="517"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17"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17"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17"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17"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17"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17"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17"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17"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17"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17"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17"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17"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17"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17"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17"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17"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17"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18"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18"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18"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18"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18"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18"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18"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18"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18"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18"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18"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18"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18"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18"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18"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18"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18"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18"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18"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18"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18"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18"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18"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18"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18"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18"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18"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18"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18"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18"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19"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95"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19"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19"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19"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19"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19"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19"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19"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19"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19"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19"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19"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19"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19"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19"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19"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19"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80" t="str">
        <f ca="1">+IF(OFFSET('Water Data'!$D$27,0,10*ROW('Water Data'!D7))="","",OFFSET('Water Data'!$D$27,0,10*ROW('Water Data'!D7)))</f>
        <v/>
      </c>
      <c r="BT13" s="380" t="str">
        <f ca="1">+IF(OFFSET('Water Data'!$D$28,0,10*ROW('Water Data'!D7))="","",OFFSET('Water Data'!$D$28,0,10*ROW('Water Data'!D7)))</f>
        <v/>
      </c>
      <c r="BU13" s="380" t="str">
        <f ca="1">+IF(OFFSET('Water Data'!$D$29,0,10*ROW('Water Data'!D7))="","",OFFSET('Water Data'!$D$29,0,10*ROW('Water Data'!D7)))</f>
        <v/>
      </c>
      <c r="BV13" s="380" t="str">
        <f ca="1">+IF(OFFSET('Water Data'!$E$27,0,10*ROW('Water Data'!E7))="","",OFFSET('Water Data'!$E$27,0,10*ROW('Water Data'!E7)))</f>
        <v/>
      </c>
      <c r="BW13" s="380" t="str">
        <f ca="1">+IF(OFFSET('Water Data'!$E$28,0,10*ROW('Water Data'!E7))="","",OFFSET('Water Data'!$E$28,0,10*ROW('Water Data'!E7)))</f>
        <v/>
      </c>
      <c r="BX13" s="380" t="str">
        <f ca="1">+IF(OFFSET('Water Data'!$E$29,0,10*ROW('Water Data'!E7))="","",OFFSET('Water Data'!$E$29,0,10*ROW('Water Data'!E7)))</f>
        <v/>
      </c>
      <c r="BY13" s="380" t="str">
        <f ca="1">+IF(OFFSET('Water Data'!$F$27,0,10*ROW('Water Data'!F7))="","",OFFSET('Water Data'!$F$27,0,10*ROW('Water Data'!F7)))</f>
        <v/>
      </c>
      <c r="BZ13" s="380" t="str">
        <f ca="1">+IF(OFFSET('Water Data'!$F$28,0,10*ROW('Water Data'!F7))="","",OFFSET('Water Data'!$F$28,0,10*ROW('Water Data'!F7)))</f>
        <v/>
      </c>
      <c r="CA13" s="380" t="str">
        <f ca="1">+IF(OFFSET('Water Data'!$F$29,0,10*ROW('Water Data'!F7))="","",OFFSET('Water Data'!$F$29,0,10*ROW('Water Data'!F7)))</f>
        <v/>
      </c>
      <c r="CB13" s="380" t="str">
        <f ca="1">+IF(OFFSET('Water Data'!$G$27,0,10*ROW('Water Data'!G7))="","",OFFSET('Water Data'!$G$27,0,10*ROW('Water Data'!G7)))</f>
        <v/>
      </c>
      <c r="CC13" s="380" t="str">
        <f ca="1">+IF(OFFSET('Water Data'!$G$28,0,10*ROW('Water Data'!G7))="","",OFFSET('Water Data'!$G$28,0,10*ROW('Water Data'!G7)))</f>
        <v/>
      </c>
      <c r="CD13" s="380" t="str">
        <f ca="1">+IF(OFFSET('Water Data'!$G$29,0,10*ROW('Water Data'!G7))="","",OFFSET('Water Data'!$G$29,0,10*ROW('Water Data'!G7)))</f>
        <v/>
      </c>
      <c r="CE13" s="380" t="str">
        <f ca="1">+IF(OFFSET('Water Data'!$H$27,0,10*ROW('Water Data'!H7))="","",OFFSET('Water Data'!$H$27,0,10*ROW('Water Data'!H7)))</f>
        <v/>
      </c>
      <c r="CF13" s="380" t="str">
        <f ca="1">+IF(OFFSET('Water Data'!$H$28,0,10*ROW('Water Data'!H7))="","",OFFSET('Water Data'!$H$28,0,10*ROW('Water Data'!H7)))</f>
        <v/>
      </c>
      <c r="CG13" s="380" t="str">
        <f ca="1">+IF(OFFSET('Water Data'!$H$29,0,10*ROW('Water Data'!H7))="","",OFFSET('Water Data'!$H$29,0,10*ROW('Water Data'!H7)))</f>
        <v/>
      </c>
      <c r="CH13" s="380" t="str">
        <f ca="1">+IF(OFFSET('Water Data'!$I$27,0,10*ROW('Water Data'!I7))="","",OFFSET('Water Data'!$I$27,0,10*ROW('Water Data'!I7)))</f>
        <v/>
      </c>
      <c r="CI13" s="380" t="str">
        <f ca="1">+IF(OFFSET('Water Data'!$I$28,0,10*ROW('Water Data'!I7))="","",OFFSET('Water Data'!$I$28,0,10*ROW('Water Data'!I7)))</f>
        <v/>
      </c>
      <c r="CJ13" s="380" t="str">
        <f ca="1">+IF(OFFSET('Water Data'!$I$29,0,10*ROW('Water Data'!I7))="","",OFFSET('Water Data'!$I$29,0,10*ROW('Water Data'!I7)))</f>
        <v/>
      </c>
      <c r="CK13" s="380" t="str">
        <f ca="1">+IF(OFFSET('Sanitation Data'!$D$28,0,10*ROW('Sanitation Data'!D7))="","",OFFSET('Sanitation Data'!$D$28,0,10*ROW('Sanitation Data'!D7)))</f>
        <v/>
      </c>
      <c r="CL13" s="380" t="str">
        <f ca="1">+IF(OFFSET('Sanitation Data'!$D$29,0,10*ROW('Sanitation Data'!D7))="","",OFFSET('Sanitation Data'!$D$29,0,10*ROW('Sanitation Data'!D7)))</f>
        <v/>
      </c>
      <c r="CM13" s="380" t="str">
        <f ca="1">+IF(OFFSET('Sanitation Data'!$D$30,0,10*ROW('Sanitation Data'!D7))="","",OFFSET('Sanitation Data'!$D$30,0,10*ROW('Sanitation Data'!D7)))</f>
        <v/>
      </c>
      <c r="CN13" s="380" t="str">
        <f ca="1">+IF(OFFSET('Sanitation Data'!$D$31,0,10*ROW('Sanitation Data'!D7))="","",OFFSET('Sanitation Data'!$D$31,0,10*ROW('Sanitation Data'!D7)))</f>
        <v/>
      </c>
      <c r="CO13" s="380" t="str">
        <f ca="1">+IF(OFFSET('Sanitation Data'!$D$32,0,10*ROW('Sanitation Data'!D7))="","",OFFSET('Sanitation Data'!$D$32,0,10*ROW('Sanitation Data'!D7)))</f>
        <v/>
      </c>
      <c r="CP13" s="380" t="str">
        <f ca="1">+IF(OFFSET('Sanitation Data'!$E$28,0,10*ROW('Sanitation Data'!E7))="","",OFFSET('Sanitation Data'!$E$28,0,10*ROW('Sanitation Data'!E7)))</f>
        <v/>
      </c>
      <c r="CQ13" s="380" t="str">
        <f ca="1">+IF(OFFSET('Sanitation Data'!$E$29,0,10*ROW('Sanitation Data'!E7))="","",OFFSET('Sanitation Data'!$E$29,0,10*ROW('Sanitation Data'!E7)))</f>
        <v/>
      </c>
      <c r="CR13" s="380" t="str">
        <f ca="1">+IF(OFFSET('Sanitation Data'!$E$30,0,10*ROW('Sanitation Data'!E7))="","",OFFSET('Sanitation Data'!$E$30,0,10*ROW('Sanitation Data'!E7)))</f>
        <v/>
      </c>
      <c r="CS13" s="380" t="str">
        <f ca="1">+IF(OFFSET('Sanitation Data'!$E$31,0,10*ROW('Sanitation Data'!E7))="","",OFFSET('Sanitation Data'!$E$31,0,10*ROW('Sanitation Data'!E7)))</f>
        <v/>
      </c>
      <c r="CT13" s="380" t="str">
        <f ca="1">+IF(OFFSET('Sanitation Data'!$E$32,0,10*ROW('Sanitation Data'!E7))="","",OFFSET('Sanitation Data'!$E$32,0,10*ROW('Sanitation Data'!E7)))</f>
        <v/>
      </c>
      <c r="CU13" s="380" t="str">
        <f ca="1">+IF(OFFSET('Sanitation Data'!$F$28,0,10*ROW('Sanitation Data'!F7))="","",OFFSET('Sanitation Data'!$F$28,0,10*ROW('Sanitation Data'!F7)))</f>
        <v/>
      </c>
      <c r="CV13" s="380" t="str">
        <f ca="1">+IF(OFFSET('Sanitation Data'!$F$29,0,10*ROW('Sanitation Data'!F7))="","",OFFSET('Sanitation Data'!$F$29,0,10*ROW('Sanitation Data'!F7)))</f>
        <v/>
      </c>
      <c r="CW13" s="380" t="str">
        <f ca="1">+IF(OFFSET('Sanitation Data'!$F$30,0,10*ROW('Sanitation Data'!F7))="","",OFFSET('Sanitation Data'!$F$30,0,10*ROW('Sanitation Data'!F7)))</f>
        <v/>
      </c>
      <c r="CX13" s="380" t="str">
        <f ca="1">+IF(OFFSET('Sanitation Data'!$F$31,0,10*ROW('Sanitation Data'!F7))="","",OFFSET('Sanitation Data'!$F$31,0,10*ROW('Sanitation Data'!F7)))</f>
        <v/>
      </c>
      <c r="CY13" s="380" t="str">
        <f ca="1">+IF(OFFSET('Sanitation Data'!$F$32,0,10*ROW('Sanitation Data'!F7))="","",OFFSET('Sanitation Data'!$F$32,0,10*ROW('Sanitation Data'!F7)))</f>
        <v/>
      </c>
      <c r="CZ13" s="380" t="str">
        <f ca="1">+IF(OFFSET('Sanitation Data'!$G$28,0,10*ROW('Sanitation Data'!G7))="","",OFFSET('Sanitation Data'!$G$28,0,10*ROW('Sanitation Data'!G7)))</f>
        <v/>
      </c>
      <c r="DA13" s="380" t="str">
        <f ca="1">+IF(OFFSET('Sanitation Data'!$G$29,0,10*ROW('Sanitation Data'!G7))="","",OFFSET('Sanitation Data'!$G$29,0,10*ROW('Sanitation Data'!G7)))</f>
        <v/>
      </c>
      <c r="DB13" s="380" t="str">
        <f ca="1">+IF(OFFSET('Sanitation Data'!$G$30,0,10*ROW('Sanitation Data'!G7))="","",OFFSET('Sanitation Data'!$G$30,0,10*ROW('Sanitation Data'!G7)))</f>
        <v/>
      </c>
      <c r="DC13" s="380" t="str">
        <f ca="1">+IF(OFFSET('Sanitation Data'!$G$31,0,10*ROW('Sanitation Data'!G7))="","",OFFSET('Sanitation Data'!$G$31,0,10*ROW('Sanitation Data'!G7)))</f>
        <v/>
      </c>
      <c r="DD13" s="380" t="str">
        <f ca="1">+IF(OFFSET('Sanitation Data'!$G$32,0,10*ROW('Sanitation Data'!G7))="","",OFFSET('Sanitation Data'!$G$32,0,10*ROW('Sanitation Data'!G7)))</f>
        <v/>
      </c>
      <c r="DE13" s="380" t="str">
        <f ca="1">+IF(OFFSET('Sanitation Data'!$H$28,0,10*ROW('Sanitation Data'!H7))="","",OFFSET('Sanitation Data'!$H$28,0,10*ROW('Sanitation Data'!H7)))</f>
        <v/>
      </c>
      <c r="DF13" s="380" t="str">
        <f ca="1">+IF(OFFSET('Sanitation Data'!$H$29,0,10*ROW('Sanitation Data'!H7))="","",OFFSET('Sanitation Data'!$H$29,0,10*ROW('Sanitation Data'!H7)))</f>
        <v/>
      </c>
      <c r="DG13" s="380" t="str">
        <f ca="1">+IF(OFFSET('Sanitation Data'!$H$30,0,10*ROW('Sanitation Data'!H7))="","",OFFSET('Sanitation Data'!$H$30,0,10*ROW('Sanitation Data'!H7)))</f>
        <v/>
      </c>
      <c r="DH13" s="380" t="str">
        <f ca="1">+IF(OFFSET('Sanitation Data'!$H$31,0,10*ROW('Sanitation Data'!H7))="","",OFFSET('Sanitation Data'!$H$31,0,10*ROW('Sanitation Data'!H7)))</f>
        <v/>
      </c>
      <c r="DI13" s="380" t="str">
        <f ca="1">+IF(OFFSET('Sanitation Data'!$H$32,0,10*ROW('Sanitation Data'!H7))="","",OFFSET('Sanitation Data'!$H$32,0,10*ROW('Sanitation Data'!H7)))</f>
        <v/>
      </c>
      <c r="DJ13" s="380" t="str">
        <f ca="1">+IF(OFFSET('Sanitation Data'!$I$28,0,10*ROW('Sanitation Data'!I7))="","",OFFSET('Sanitation Data'!$I$28,0,10*ROW('Sanitation Data'!I7)))</f>
        <v/>
      </c>
      <c r="DK13" s="380" t="str">
        <f ca="1">+IF(OFFSET('Sanitation Data'!$I$29,0,10*ROW('Sanitation Data'!I7))="","",OFFSET('Sanitation Data'!$I$29,0,10*ROW('Sanitation Data'!I7)))</f>
        <v/>
      </c>
      <c r="DL13" s="380" t="str">
        <f ca="1">+IF(OFFSET('Sanitation Data'!$I$30,0,10*ROW('Sanitation Data'!I7))="","",OFFSET('Sanitation Data'!$I$30,0,10*ROW('Sanitation Data'!I7)))</f>
        <v/>
      </c>
      <c r="DM13" s="380" t="str">
        <f ca="1">+IF(OFFSET('Sanitation Data'!$I$31,0,10*ROW('Sanitation Data'!I7))="","",OFFSET('Sanitation Data'!$I$31,0,10*ROW('Sanitation Data'!I7)))</f>
        <v/>
      </c>
      <c r="DN13" s="380" t="str">
        <f ca="1">+IF(OFFSET('Sanitation Data'!$I$32,0,10*ROW('Sanitation Data'!I7))="","",OFFSET('Sanitation Data'!$I$32,0,10*ROW('Sanitation Data'!I7)))</f>
        <v/>
      </c>
      <c r="DO13" s="380" t="str">
        <f ca="1">+IF(OFFSET('Hygiene Data'!$D$11,0,10*ROW('Hygiene Data'!D7))="","",OFFSET('Hygiene Data'!$D$11,0,10*ROW('Hygiene Data'!D7)))</f>
        <v/>
      </c>
      <c r="DP13" s="380" t="str">
        <f ca="1">+IF(OFFSET('Hygiene Data'!$D$12,0,10*ROW('Hygiene Data'!D7))="","",OFFSET('Hygiene Data'!$D$12,0,10*ROW('Hygiene Data'!D7)))</f>
        <v/>
      </c>
      <c r="DQ13" s="380" t="str">
        <f ca="1">+IF(OFFSET('Hygiene Data'!$D$13,0,10*ROW('Hygiene Data'!D7))="","",OFFSET('Hygiene Data'!$D$13,0,10*ROW('Hygiene Data'!D7)))</f>
        <v/>
      </c>
      <c r="DR13" s="380" t="str">
        <f ca="1">+IF(OFFSET('Hygiene Data'!$E$11,0,10*ROW('Hygiene Data'!E7))="","",OFFSET('Hygiene Data'!$E$11,0,10*ROW('Hygiene Data'!E7)))</f>
        <v/>
      </c>
      <c r="DS13" s="380" t="str">
        <f ca="1">+IF(OFFSET('Hygiene Data'!$E$12,0,10*ROW('Hygiene Data'!E7))="","",OFFSET('Hygiene Data'!$E$12,0,10*ROW('Hygiene Data'!E7)))</f>
        <v/>
      </c>
      <c r="DT13" s="380" t="str">
        <f ca="1">+IF(OFFSET('Hygiene Data'!$E$13,0,10*ROW('Hygiene Data'!E7))="","",OFFSET('Hygiene Data'!$E$13,0,10*ROW('Hygiene Data'!E7)))</f>
        <v/>
      </c>
      <c r="DU13" s="380" t="str">
        <f ca="1">+IF(OFFSET('Hygiene Data'!$F$11,0,10*ROW('Hygiene Data'!F7))="","",OFFSET('Hygiene Data'!$F$11,0,10*ROW('Hygiene Data'!F7)))</f>
        <v/>
      </c>
      <c r="DV13" s="380" t="str">
        <f ca="1">+IF(OFFSET('Hygiene Data'!$F$12,0,10*ROW('Hygiene Data'!F7))="","",OFFSET('Hygiene Data'!$F$12,0,10*ROW('Hygiene Data'!F7)))</f>
        <v/>
      </c>
      <c r="DW13" s="380" t="str">
        <f ca="1">+IF(OFFSET('Hygiene Data'!$F$13,0,10*ROW('Hygiene Data'!F7))="","",OFFSET('Hygiene Data'!$F$13,0,10*ROW('Hygiene Data'!F7)))</f>
        <v/>
      </c>
      <c r="DX13" s="380" t="str">
        <f ca="1">+IF(OFFSET('Hygiene Data'!$G$11,0,10*ROW('Hygiene Data'!G7))="","",OFFSET('Hygiene Data'!$G$11,0,10*ROW('Hygiene Data'!G7)))</f>
        <v/>
      </c>
      <c r="DY13" s="380" t="str">
        <f ca="1">+IF(OFFSET('Hygiene Data'!$G$12,0,10*ROW('Hygiene Data'!G7))="","",OFFSET('Hygiene Data'!$G$12,0,10*ROW('Hygiene Data'!G7)))</f>
        <v/>
      </c>
      <c r="DZ13" s="380" t="str">
        <f ca="1">+IF(OFFSET('Hygiene Data'!$G$13,0,10*ROW('Hygiene Data'!G7))="","",OFFSET('Hygiene Data'!$G$13,0,10*ROW('Hygiene Data'!G7)))</f>
        <v/>
      </c>
      <c r="EA13" s="380" t="str">
        <f ca="1">+IF(OFFSET('Hygiene Data'!$H$11,0,10*ROW('Hygiene Data'!H7))="","",OFFSET('Hygiene Data'!$H$11,0,10*ROW('Hygiene Data'!H7)))</f>
        <v/>
      </c>
      <c r="EB13" s="380" t="str">
        <f ca="1">+IF(OFFSET('Hygiene Data'!$H$12,0,10*ROW('Hygiene Data'!H7))="","",OFFSET('Hygiene Data'!$H$12,0,10*ROW('Hygiene Data'!H7)))</f>
        <v/>
      </c>
      <c r="EC13" s="380" t="str">
        <f ca="1">+IF(OFFSET('Hygiene Data'!$H$13,0,10*ROW('Hygiene Data'!H7))="","",OFFSET('Hygiene Data'!$H$13,0,10*ROW('Hygiene Data'!H7)))</f>
        <v/>
      </c>
      <c r="ED13" s="380" t="str">
        <f ca="1">+IF(OFFSET('Hygiene Data'!$I$11,0,10*ROW('Hygiene Data'!I7))="","",OFFSET('Hygiene Data'!$I$11,0,10*ROW('Hygiene Data'!I7)))</f>
        <v/>
      </c>
      <c r="EE13" s="380" t="str">
        <f ca="1">+IF(OFFSET('Hygiene Data'!$I$12,0,10*ROW('Hygiene Data'!I7))="","",OFFSET('Hygiene Data'!$I$12,0,10*ROW('Hygiene Data'!I7)))</f>
        <v/>
      </c>
      <c r="EF13" s="380" t="str">
        <f ca="1">+IF(OFFSET('Hygiene Data'!$I$13,0,10*ROW('Hygiene Data'!I7))="","",OFFSET('Hygiene Data'!$I$13,0,10*ROW('Hygiene Data'!I7)))</f>
        <v/>
      </c>
    </row>
    <row r="14" spans="1:136" x14ac:dyDescent="0.25">
      <c r="A14" s="489" t="str">
        <f ca="1">+IF(OFFSET('Water Data'!$B$2,0,10*ROW('Water Data'!E8))="","",OFFSET('Water Data'!$B$2,0,10*ROW('Water Data'!E8)))</f>
        <v/>
      </c>
      <c r="B14" s="489"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16" t="str">
        <f t="shared" ca="1" si="0"/>
        <v/>
      </c>
      <c r="D14" s="517"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17"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17"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17"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17"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17"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17"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17"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17"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17"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17"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17"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17"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17"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17"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17"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17"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17"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18"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18"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18"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18"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18"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18"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18"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18"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18"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18"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18"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18"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18"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18"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18"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18"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18"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18"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18"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18"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18"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18"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18"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18"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18"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18"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18"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18"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18"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18"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19"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95"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19"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19"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19"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19"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19"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19"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19"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19"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19"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19"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19"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19"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19"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19"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19"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19"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80" t="str">
        <f ca="1">+IF(OFFSET('Water Data'!$D$27,0,10*ROW('Water Data'!D8))="","",OFFSET('Water Data'!$D$27,0,10*ROW('Water Data'!D8)))</f>
        <v/>
      </c>
      <c r="BT14" s="380" t="str">
        <f ca="1">+IF(OFFSET('Water Data'!$D$28,0,10*ROW('Water Data'!D8))="","",OFFSET('Water Data'!$D$28,0,10*ROW('Water Data'!D8)))</f>
        <v/>
      </c>
      <c r="BU14" s="380" t="str">
        <f ca="1">+IF(OFFSET('Water Data'!$D$29,0,10*ROW('Water Data'!D8))="","",OFFSET('Water Data'!$D$29,0,10*ROW('Water Data'!D8)))</f>
        <v/>
      </c>
      <c r="BV14" s="380" t="str">
        <f ca="1">+IF(OFFSET('Water Data'!$E$27,0,10*ROW('Water Data'!E8))="","",OFFSET('Water Data'!$E$27,0,10*ROW('Water Data'!E8)))</f>
        <v/>
      </c>
      <c r="BW14" s="380" t="str">
        <f ca="1">+IF(OFFSET('Water Data'!$E$28,0,10*ROW('Water Data'!E8))="","",OFFSET('Water Data'!$E$28,0,10*ROW('Water Data'!E8)))</f>
        <v/>
      </c>
      <c r="BX14" s="380" t="str">
        <f ca="1">+IF(OFFSET('Water Data'!$E$29,0,10*ROW('Water Data'!E8))="","",OFFSET('Water Data'!$E$29,0,10*ROW('Water Data'!E8)))</f>
        <v/>
      </c>
      <c r="BY14" s="380" t="str">
        <f ca="1">+IF(OFFSET('Water Data'!$F$27,0,10*ROW('Water Data'!F8))="","",OFFSET('Water Data'!$F$27,0,10*ROW('Water Data'!F8)))</f>
        <v/>
      </c>
      <c r="BZ14" s="380" t="str">
        <f ca="1">+IF(OFFSET('Water Data'!$F$28,0,10*ROW('Water Data'!F8))="","",OFFSET('Water Data'!$F$28,0,10*ROW('Water Data'!F8)))</f>
        <v/>
      </c>
      <c r="CA14" s="380" t="str">
        <f ca="1">+IF(OFFSET('Water Data'!$F$29,0,10*ROW('Water Data'!F8))="","",OFFSET('Water Data'!$F$29,0,10*ROW('Water Data'!F8)))</f>
        <v/>
      </c>
      <c r="CB14" s="380" t="str">
        <f ca="1">+IF(OFFSET('Water Data'!$G$27,0,10*ROW('Water Data'!G8))="","",OFFSET('Water Data'!$G$27,0,10*ROW('Water Data'!G8)))</f>
        <v/>
      </c>
      <c r="CC14" s="380" t="str">
        <f ca="1">+IF(OFFSET('Water Data'!$G$28,0,10*ROW('Water Data'!G8))="","",OFFSET('Water Data'!$G$28,0,10*ROW('Water Data'!G8)))</f>
        <v/>
      </c>
      <c r="CD14" s="380" t="str">
        <f ca="1">+IF(OFFSET('Water Data'!$G$29,0,10*ROW('Water Data'!G8))="","",OFFSET('Water Data'!$G$29,0,10*ROW('Water Data'!G8)))</f>
        <v/>
      </c>
      <c r="CE14" s="380" t="str">
        <f ca="1">+IF(OFFSET('Water Data'!$H$27,0,10*ROW('Water Data'!H8))="","",OFFSET('Water Data'!$H$27,0,10*ROW('Water Data'!H8)))</f>
        <v/>
      </c>
      <c r="CF14" s="380" t="str">
        <f ca="1">+IF(OFFSET('Water Data'!$H$28,0,10*ROW('Water Data'!H8))="","",OFFSET('Water Data'!$H$28,0,10*ROW('Water Data'!H8)))</f>
        <v/>
      </c>
      <c r="CG14" s="380" t="str">
        <f ca="1">+IF(OFFSET('Water Data'!$H$29,0,10*ROW('Water Data'!H8))="","",OFFSET('Water Data'!$H$29,0,10*ROW('Water Data'!H8)))</f>
        <v/>
      </c>
      <c r="CH14" s="380" t="str">
        <f ca="1">+IF(OFFSET('Water Data'!$I$27,0,10*ROW('Water Data'!I8))="","",OFFSET('Water Data'!$I$27,0,10*ROW('Water Data'!I8)))</f>
        <v/>
      </c>
      <c r="CI14" s="380" t="str">
        <f ca="1">+IF(OFFSET('Water Data'!$I$28,0,10*ROW('Water Data'!I8))="","",OFFSET('Water Data'!$I$28,0,10*ROW('Water Data'!I8)))</f>
        <v/>
      </c>
      <c r="CJ14" s="380" t="str">
        <f ca="1">+IF(OFFSET('Water Data'!$I$29,0,10*ROW('Water Data'!I8))="","",OFFSET('Water Data'!$I$29,0,10*ROW('Water Data'!I8)))</f>
        <v/>
      </c>
      <c r="CK14" s="380" t="str">
        <f ca="1">+IF(OFFSET('Sanitation Data'!$D$28,0,10*ROW('Sanitation Data'!D8))="","",OFFSET('Sanitation Data'!$D$28,0,10*ROW('Sanitation Data'!D8)))</f>
        <v/>
      </c>
      <c r="CL14" s="380" t="str">
        <f ca="1">+IF(OFFSET('Sanitation Data'!$D$29,0,10*ROW('Sanitation Data'!D8))="","",OFFSET('Sanitation Data'!$D$29,0,10*ROW('Sanitation Data'!D8)))</f>
        <v/>
      </c>
      <c r="CM14" s="380" t="str">
        <f ca="1">+IF(OFFSET('Sanitation Data'!$D$30,0,10*ROW('Sanitation Data'!D8))="","",OFFSET('Sanitation Data'!$D$30,0,10*ROW('Sanitation Data'!D8)))</f>
        <v/>
      </c>
      <c r="CN14" s="380" t="str">
        <f ca="1">+IF(OFFSET('Sanitation Data'!$D$31,0,10*ROW('Sanitation Data'!D8))="","",OFFSET('Sanitation Data'!$D$31,0,10*ROW('Sanitation Data'!D8)))</f>
        <v/>
      </c>
      <c r="CO14" s="380" t="str">
        <f ca="1">+IF(OFFSET('Sanitation Data'!$D$32,0,10*ROW('Sanitation Data'!D8))="","",OFFSET('Sanitation Data'!$D$32,0,10*ROW('Sanitation Data'!D8)))</f>
        <v/>
      </c>
      <c r="CP14" s="380" t="str">
        <f ca="1">+IF(OFFSET('Sanitation Data'!$E$28,0,10*ROW('Sanitation Data'!E8))="","",OFFSET('Sanitation Data'!$E$28,0,10*ROW('Sanitation Data'!E8)))</f>
        <v/>
      </c>
      <c r="CQ14" s="380" t="str">
        <f ca="1">+IF(OFFSET('Sanitation Data'!$E$29,0,10*ROW('Sanitation Data'!E8))="","",OFFSET('Sanitation Data'!$E$29,0,10*ROW('Sanitation Data'!E8)))</f>
        <v/>
      </c>
      <c r="CR14" s="380" t="str">
        <f ca="1">+IF(OFFSET('Sanitation Data'!$E$30,0,10*ROW('Sanitation Data'!E8))="","",OFFSET('Sanitation Data'!$E$30,0,10*ROW('Sanitation Data'!E8)))</f>
        <v/>
      </c>
      <c r="CS14" s="380" t="str">
        <f ca="1">+IF(OFFSET('Sanitation Data'!$E$31,0,10*ROW('Sanitation Data'!E8))="","",OFFSET('Sanitation Data'!$E$31,0,10*ROW('Sanitation Data'!E8)))</f>
        <v/>
      </c>
      <c r="CT14" s="380" t="str">
        <f ca="1">+IF(OFFSET('Sanitation Data'!$E$32,0,10*ROW('Sanitation Data'!E8))="","",OFFSET('Sanitation Data'!$E$32,0,10*ROW('Sanitation Data'!E8)))</f>
        <v/>
      </c>
      <c r="CU14" s="380" t="str">
        <f ca="1">+IF(OFFSET('Sanitation Data'!$F$28,0,10*ROW('Sanitation Data'!F8))="","",OFFSET('Sanitation Data'!$F$28,0,10*ROW('Sanitation Data'!F8)))</f>
        <v/>
      </c>
      <c r="CV14" s="380" t="str">
        <f ca="1">+IF(OFFSET('Sanitation Data'!$F$29,0,10*ROW('Sanitation Data'!F8))="","",OFFSET('Sanitation Data'!$F$29,0,10*ROW('Sanitation Data'!F8)))</f>
        <v/>
      </c>
      <c r="CW14" s="380" t="str">
        <f ca="1">+IF(OFFSET('Sanitation Data'!$F$30,0,10*ROW('Sanitation Data'!F8))="","",OFFSET('Sanitation Data'!$F$30,0,10*ROW('Sanitation Data'!F8)))</f>
        <v/>
      </c>
      <c r="CX14" s="380" t="str">
        <f ca="1">+IF(OFFSET('Sanitation Data'!$F$31,0,10*ROW('Sanitation Data'!F8))="","",OFFSET('Sanitation Data'!$F$31,0,10*ROW('Sanitation Data'!F8)))</f>
        <v/>
      </c>
      <c r="CY14" s="380" t="str">
        <f ca="1">+IF(OFFSET('Sanitation Data'!$F$32,0,10*ROW('Sanitation Data'!F8))="","",OFFSET('Sanitation Data'!$F$32,0,10*ROW('Sanitation Data'!F8)))</f>
        <v/>
      </c>
      <c r="CZ14" s="380" t="str">
        <f ca="1">+IF(OFFSET('Sanitation Data'!$G$28,0,10*ROW('Sanitation Data'!G8))="","",OFFSET('Sanitation Data'!$G$28,0,10*ROW('Sanitation Data'!G8)))</f>
        <v/>
      </c>
      <c r="DA14" s="380" t="str">
        <f ca="1">+IF(OFFSET('Sanitation Data'!$G$29,0,10*ROW('Sanitation Data'!G8))="","",OFFSET('Sanitation Data'!$G$29,0,10*ROW('Sanitation Data'!G8)))</f>
        <v/>
      </c>
      <c r="DB14" s="380" t="str">
        <f ca="1">+IF(OFFSET('Sanitation Data'!$G$30,0,10*ROW('Sanitation Data'!G8))="","",OFFSET('Sanitation Data'!$G$30,0,10*ROW('Sanitation Data'!G8)))</f>
        <v/>
      </c>
      <c r="DC14" s="380" t="str">
        <f ca="1">+IF(OFFSET('Sanitation Data'!$G$31,0,10*ROW('Sanitation Data'!G8))="","",OFFSET('Sanitation Data'!$G$31,0,10*ROW('Sanitation Data'!G8)))</f>
        <v/>
      </c>
      <c r="DD14" s="380" t="str">
        <f ca="1">+IF(OFFSET('Sanitation Data'!$G$32,0,10*ROW('Sanitation Data'!G8))="","",OFFSET('Sanitation Data'!$G$32,0,10*ROW('Sanitation Data'!G8)))</f>
        <v/>
      </c>
      <c r="DE14" s="380" t="str">
        <f ca="1">+IF(OFFSET('Sanitation Data'!$H$28,0,10*ROW('Sanitation Data'!H8))="","",OFFSET('Sanitation Data'!$H$28,0,10*ROW('Sanitation Data'!H8)))</f>
        <v/>
      </c>
      <c r="DF14" s="380" t="str">
        <f ca="1">+IF(OFFSET('Sanitation Data'!$H$29,0,10*ROW('Sanitation Data'!H8))="","",OFFSET('Sanitation Data'!$H$29,0,10*ROW('Sanitation Data'!H8)))</f>
        <v/>
      </c>
      <c r="DG14" s="380" t="str">
        <f ca="1">+IF(OFFSET('Sanitation Data'!$H$30,0,10*ROW('Sanitation Data'!H8))="","",OFFSET('Sanitation Data'!$H$30,0,10*ROW('Sanitation Data'!H8)))</f>
        <v/>
      </c>
      <c r="DH14" s="380" t="str">
        <f ca="1">+IF(OFFSET('Sanitation Data'!$H$31,0,10*ROW('Sanitation Data'!H8))="","",OFFSET('Sanitation Data'!$H$31,0,10*ROW('Sanitation Data'!H8)))</f>
        <v/>
      </c>
      <c r="DI14" s="380" t="str">
        <f ca="1">+IF(OFFSET('Sanitation Data'!$H$32,0,10*ROW('Sanitation Data'!H8))="","",OFFSET('Sanitation Data'!$H$32,0,10*ROW('Sanitation Data'!H8)))</f>
        <v/>
      </c>
      <c r="DJ14" s="380" t="str">
        <f ca="1">+IF(OFFSET('Sanitation Data'!$I$28,0,10*ROW('Sanitation Data'!I8))="","",OFFSET('Sanitation Data'!$I$28,0,10*ROW('Sanitation Data'!I8)))</f>
        <v/>
      </c>
      <c r="DK14" s="380" t="str">
        <f ca="1">+IF(OFFSET('Sanitation Data'!$I$29,0,10*ROW('Sanitation Data'!I8))="","",OFFSET('Sanitation Data'!$I$29,0,10*ROW('Sanitation Data'!I8)))</f>
        <v/>
      </c>
      <c r="DL14" s="380" t="str">
        <f ca="1">+IF(OFFSET('Sanitation Data'!$I$30,0,10*ROW('Sanitation Data'!I8))="","",OFFSET('Sanitation Data'!$I$30,0,10*ROW('Sanitation Data'!I8)))</f>
        <v/>
      </c>
      <c r="DM14" s="380" t="str">
        <f ca="1">+IF(OFFSET('Sanitation Data'!$I$31,0,10*ROW('Sanitation Data'!I8))="","",OFFSET('Sanitation Data'!$I$31,0,10*ROW('Sanitation Data'!I8)))</f>
        <v/>
      </c>
      <c r="DN14" s="380" t="str">
        <f ca="1">+IF(OFFSET('Sanitation Data'!$I$32,0,10*ROW('Sanitation Data'!I8))="","",OFFSET('Sanitation Data'!$I$32,0,10*ROW('Sanitation Data'!I8)))</f>
        <v/>
      </c>
      <c r="DO14" s="380" t="str">
        <f ca="1">+IF(OFFSET('Hygiene Data'!$D$11,0,10*ROW('Hygiene Data'!D8))="","",OFFSET('Hygiene Data'!$D$11,0,10*ROW('Hygiene Data'!D8)))</f>
        <v/>
      </c>
      <c r="DP14" s="380" t="str">
        <f ca="1">+IF(OFFSET('Hygiene Data'!$D$12,0,10*ROW('Hygiene Data'!D8))="","",OFFSET('Hygiene Data'!$D$12,0,10*ROW('Hygiene Data'!D8)))</f>
        <v/>
      </c>
      <c r="DQ14" s="380" t="str">
        <f ca="1">+IF(OFFSET('Hygiene Data'!$D$13,0,10*ROW('Hygiene Data'!D8))="","",OFFSET('Hygiene Data'!$D$13,0,10*ROW('Hygiene Data'!D8)))</f>
        <v/>
      </c>
      <c r="DR14" s="380" t="str">
        <f ca="1">+IF(OFFSET('Hygiene Data'!$E$11,0,10*ROW('Hygiene Data'!E8))="","",OFFSET('Hygiene Data'!$E$11,0,10*ROW('Hygiene Data'!E8)))</f>
        <v/>
      </c>
      <c r="DS14" s="380" t="str">
        <f ca="1">+IF(OFFSET('Hygiene Data'!$E$12,0,10*ROW('Hygiene Data'!E8))="","",OFFSET('Hygiene Data'!$E$12,0,10*ROW('Hygiene Data'!E8)))</f>
        <v/>
      </c>
      <c r="DT14" s="380" t="str">
        <f ca="1">+IF(OFFSET('Hygiene Data'!$E$13,0,10*ROW('Hygiene Data'!E8))="","",OFFSET('Hygiene Data'!$E$13,0,10*ROW('Hygiene Data'!E8)))</f>
        <v/>
      </c>
      <c r="DU14" s="380" t="str">
        <f ca="1">+IF(OFFSET('Hygiene Data'!$F$11,0,10*ROW('Hygiene Data'!F8))="","",OFFSET('Hygiene Data'!$F$11,0,10*ROW('Hygiene Data'!F8)))</f>
        <v/>
      </c>
      <c r="DV14" s="380" t="str">
        <f ca="1">+IF(OFFSET('Hygiene Data'!$F$12,0,10*ROW('Hygiene Data'!F8))="","",OFFSET('Hygiene Data'!$F$12,0,10*ROW('Hygiene Data'!F8)))</f>
        <v/>
      </c>
      <c r="DW14" s="380" t="str">
        <f ca="1">+IF(OFFSET('Hygiene Data'!$F$13,0,10*ROW('Hygiene Data'!F8))="","",OFFSET('Hygiene Data'!$F$13,0,10*ROW('Hygiene Data'!F8)))</f>
        <v/>
      </c>
      <c r="DX14" s="380" t="str">
        <f ca="1">+IF(OFFSET('Hygiene Data'!$G$11,0,10*ROW('Hygiene Data'!G8))="","",OFFSET('Hygiene Data'!$G$11,0,10*ROW('Hygiene Data'!G8)))</f>
        <v/>
      </c>
      <c r="DY14" s="380" t="str">
        <f ca="1">+IF(OFFSET('Hygiene Data'!$G$12,0,10*ROW('Hygiene Data'!G8))="","",OFFSET('Hygiene Data'!$G$12,0,10*ROW('Hygiene Data'!G8)))</f>
        <v/>
      </c>
      <c r="DZ14" s="380" t="str">
        <f ca="1">+IF(OFFSET('Hygiene Data'!$G$13,0,10*ROW('Hygiene Data'!G8))="","",OFFSET('Hygiene Data'!$G$13,0,10*ROW('Hygiene Data'!G8)))</f>
        <v/>
      </c>
      <c r="EA14" s="380" t="str">
        <f ca="1">+IF(OFFSET('Hygiene Data'!$H$11,0,10*ROW('Hygiene Data'!H8))="","",OFFSET('Hygiene Data'!$H$11,0,10*ROW('Hygiene Data'!H8)))</f>
        <v/>
      </c>
      <c r="EB14" s="380" t="str">
        <f ca="1">+IF(OFFSET('Hygiene Data'!$H$12,0,10*ROW('Hygiene Data'!H8))="","",OFFSET('Hygiene Data'!$H$12,0,10*ROW('Hygiene Data'!H8)))</f>
        <v/>
      </c>
      <c r="EC14" s="380" t="str">
        <f ca="1">+IF(OFFSET('Hygiene Data'!$H$13,0,10*ROW('Hygiene Data'!H8))="","",OFFSET('Hygiene Data'!$H$13,0,10*ROW('Hygiene Data'!H8)))</f>
        <v/>
      </c>
      <c r="ED14" s="380" t="str">
        <f ca="1">+IF(OFFSET('Hygiene Data'!$I$11,0,10*ROW('Hygiene Data'!I8))="","",OFFSET('Hygiene Data'!$I$11,0,10*ROW('Hygiene Data'!I8)))</f>
        <v/>
      </c>
      <c r="EE14" s="380" t="str">
        <f ca="1">+IF(OFFSET('Hygiene Data'!$I$12,0,10*ROW('Hygiene Data'!I8))="","",OFFSET('Hygiene Data'!$I$12,0,10*ROW('Hygiene Data'!I8)))</f>
        <v/>
      </c>
      <c r="EF14" s="380" t="str">
        <f ca="1">+IF(OFFSET('Hygiene Data'!$I$13,0,10*ROW('Hygiene Data'!I8))="","",OFFSET('Hygiene Data'!$I$13,0,10*ROW('Hygiene Data'!I8)))</f>
        <v/>
      </c>
    </row>
    <row r="15" spans="1:136" x14ac:dyDescent="0.25">
      <c r="A15" s="489" t="str">
        <f ca="1">+IF(OFFSET('Water Data'!$B$2,0,10*ROW('Water Data'!E9))="","",OFFSET('Water Data'!$B$2,0,10*ROW('Water Data'!E9)))</f>
        <v/>
      </c>
      <c r="B15" s="489"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16" t="str">
        <f t="shared" ca="1" si="0"/>
        <v/>
      </c>
      <c r="D15" s="517"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17"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17"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17"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17"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17"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17"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17"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17"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17"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17"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17"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17"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17"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17"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17"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17"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17"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18"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18"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18"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18"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18"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18"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18"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18"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18"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18"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18"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18"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18"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18"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18"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18"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18"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18"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18"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18"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18"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18"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18"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18"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18"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18"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18"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18"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18"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18"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19"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95"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19"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19"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19"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19"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19"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19"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19"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19"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19"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19"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19"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19"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19"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19"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19"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19"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80" t="str">
        <f ca="1">+IF(OFFSET('Water Data'!$D$27,0,10*ROW('Water Data'!D9))="","",OFFSET('Water Data'!$D$27,0,10*ROW('Water Data'!D9)))</f>
        <v/>
      </c>
      <c r="BT15" s="380" t="str">
        <f ca="1">+IF(OFFSET('Water Data'!$D$28,0,10*ROW('Water Data'!D9))="","",OFFSET('Water Data'!$D$28,0,10*ROW('Water Data'!D9)))</f>
        <v/>
      </c>
      <c r="BU15" s="380" t="str">
        <f ca="1">+IF(OFFSET('Water Data'!$D$29,0,10*ROW('Water Data'!D9))="","",OFFSET('Water Data'!$D$29,0,10*ROW('Water Data'!D9)))</f>
        <v/>
      </c>
      <c r="BV15" s="380" t="str">
        <f ca="1">+IF(OFFSET('Water Data'!$E$27,0,10*ROW('Water Data'!E9))="","",OFFSET('Water Data'!$E$27,0,10*ROW('Water Data'!E9)))</f>
        <v/>
      </c>
      <c r="BW15" s="380" t="str">
        <f ca="1">+IF(OFFSET('Water Data'!$E$28,0,10*ROW('Water Data'!E9))="","",OFFSET('Water Data'!$E$28,0,10*ROW('Water Data'!E9)))</f>
        <v/>
      </c>
      <c r="BX15" s="380" t="str">
        <f ca="1">+IF(OFFSET('Water Data'!$E$29,0,10*ROW('Water Data'!E9))="","",OFFSET('Water Data'!$E$29,0,10*ROW('Water Data'!E9)))</f>
        <v/>
      </c>
      <c r="BY15" s="380" t="str">
        <f ca="1">+IF(OFFSET('Water Data'!$F$27,0,10*ROW('Water Data'!F9))="","",OFFSET('Water Data'!$F$27,0,10*ROW('Water Data'!F9)))</f>
        <v/>
      </c>
      <c r="BZ15" s="380" t="str">
        <f ca="1">+IF(OFFSET('Water Data'!$F$28,0,10*ROW('Water Data'!F9))="","",OFFSET('Water Data'!$F$28,0,10*ROW('Water Data'!F9)))</f>
        <v/>
      </c>
      <c r="CA15" s="380" t="str">
        <f ca="1">+IF(OFFSET('Water Data'!$F$29,0,10*ROW('Water Data'!F9))="","",OFFSET('Water Data'!$F$29,0,10*ROW('Water Data'!F9)))</f>
        <v/>
      </c>
      <c r="CB15" s="380" t="str">
        <f ca="1">+IF(OFFSET('Water Data'!$G$27,0,10*ROW('Water Data'!G9))="","",OFFSET('Water Data'!$G$27,0,10*ROW('Water Data'!G9)))</f>
        <v/>
      </c>
      <c r="CC15" s="380" t="str">
        <f ca="1">+IF(OFFSET('Water Data'!$G$28,0,10*ROW('Water Data'!G9))="","",OFFSET('Water Data'!$G$28,0,10*ROW('Water Data'!G9)))</f>
        <v/>
      </c>
      <c r="CD15" s="380" t="str">
        <f ca="1">+IF(OFFSET('Water Data'!$G$29,0,10*ROW('Water Data'!G9))="","",OFFSET('Water Data'!$G$29,0,10*ROW('Water Data'!G9)))</f>
        <v/>
      </c>
      <c r="CE15" s="380" t="str">
        <f ca="1">+IF(OFFSET('Water Data'!$H$27,0,10*ROW('Water Data'!H9))="","",OFFSET('Water Data'!$H$27,0,10*ROW('Water Data'!H9)))</f>
        <v/>
      </c>
      <c r="CF15" s="380" t="str">
        <f ca="1">+IF(OFFSET('Water Data'!$H$28,0,10*ROW('Water Data'!H9))="","",OFFSET('Water Data'!$H$28,0,10*ROW('Water Data'!H9)))</f>
        <v/>
      </c>
      <c r="CG15" s="380" t="str">
        <f ca="1">+IF(OFFSET('Water Data'!$H$29,0,10*ROW('Water Data'!H9))="","",OFFSET('Water Data'!$H$29,0,10*ROW('Water Data'!H9)))</f>
        <v/>
      </c>
      <c r="CH15" s="380" t="str">
        <f ca="1">+IF(OFFSET('Water Data'!$I$27,0,10*ROW('Water Data'!I9))="","",OFFSET('Water Data'!$I$27,0,10*ROW('Water Data'!I9)))</f>
        <v/>
      </c>
      <c r="CI15" s="380" t="str">
        <f ca="1">+IF(OFFSET('Water Data'!$I$28,0,10*ROW('Water Data'!I9))="","",OFFSET('Water Data'!$I$28,0,10*ROW('Water Data'!I9)))</f>
        <v/>
      </c>
      <c r="CJ15" s="380" t="str">
        <f ca="1">+IF(OFFSET('Water Data'!$I$29,0,10*ROW('Water Data'!I9))="","",OFFSET('Water Data'!$I$29,0,10*ROW('Water Data'!I9)))</f>
        <v/>
      </c>
      <c r="CK15" s="380" t="str">
        <f ca="1">+IF(OFFSET('Sanitation Data'!$D$28,0,10*ROW('Sanitation Data'!D9))="","",OFFSET('Sanitation Data'!$D$28,0,10*ROW('Sanitation Data'!D9)))</f>
        <v/>
      </c>
      <c r="CL15" s="380" t="str">
        <f ca="1">+IF(OFFSET('Sanitation Data'!$D$29,0,10*ROW('Sanitation Data'!D9))="","",OFFSET('Sanitation Data'!$D$29,0,10*ROW('Sanitation Data'!D9)))</f>
        <v/>
      </c>
      <c r="CM15" s="380" t="str">
        <f ca="1">+IF(OFFSET('Sanitation Data'!$D$30,0,10*ROW('Sanitation Data'!D9))="","",OFFSET('Sanitation Data'!$D$30,0,10*ROW('Sanitation Data'!D9)))</f>
        <v/>
      </c>
      <c r="CN15" s="380" t="str">
        <f ca="1">+IF(OFFSET('Sanitation Data'!$D$31,0,10*ROW('Sanitation Data'!D9))="","",OFFSET('Sanitation Data'!$D$31,0,10*ROW('Sanitation Data'!D9)))</f>
        <v/>
      </c>
      <c r="CO15" s="380" t="str">
        <f ca="1">+IF(OFFSET('Sanitation Data'!$D$32,0,10*ROW('Sanitation Data'!D9))="","",OFFSET('Sanitation Data'!$D$32,0,10*ROW('Sanitation Data'!D9)))</f>
        <v/>
      </c>
      <c r="CP15" s="380" t="str">
        <f ca="1">+IF(OFFSET('Sanitation Data'!$E$28,0,10*ROW('Sanitation Data'!E9))="","",OFFSET('Sanitation Data'!$E$28,0,10*ROW('Sanitation Data'!E9)))</f>
        <v/>
      </c>
      <c r="CQ15" s="380" t="str">
        <f ca="1">+IF(OFFSET('Sanitation Data'!$E$29,0,10*ROW('Sanitation Data'!E9))="","",OFFSET('Sanitation Data'!$E$29,0,10*ROW('Sanitation Data'!E9)))</f>
        <v/>
      </c>
      <c r="CR15" s="380" t="str">
        <f ca="1">+IF(OFFSET('Sanitation Data'!$E$30,0,10*ROW('Sanitation Data'!E9))="","",OFFSET('Sanitation Data'!$E$30,0,10*ROW('Sanitation Data'!E9)))</f>
        <v/>
      </c>
      <c r="CS15" s="380" t="str">
        <f ca="1">+IF(OFFSET('Sanitation Data'!$E$31,0,10*ROW('Sanitation Data'!E9))="","",OFFSET('Sanitation Data'!$E$31,0,10*ROW('Sanitation Data'!E9)))</f>
        <v/>
      </c>
      <c r="CT15" s="380" t="str">
        <f ca="1">+IF(OFFSET('Sanitation Data'!$E$32,0,10*ROW('Sanitation Data'!E9))="","",OFFSET('Sanitation Data'!$E$32,0,10*ROW('Sanitation Data'!E9)))</f>
        <v/>
      </c>
      <c r="CU15" s="380" t="str">
        <f ca="1">+IF(OFFSET('Sanitation Data'!$F$28,0,10*ROW('Sanitation Data'!F9))="","",OFFSET('Sanitation Data'!$F$28,0,10*ROW('Sanitation Data'!F9)))</f>
        <v/>
      </c>
      <c r="CV15" s="380" t="str">
        <f ca="1">+IF(OFFSET('Sanitation Data'!$F$29,0,10*ROW('Sanitation Data'!F9))="","",OFFSET('Sanitation Data'!$F$29,0,10*ROW('Sanitation Data'!F9)))</f>
        <v/>
      </c>
      <c r="CW15" s="380" t="str">
        <f ca="1">+IF(OFFSET('Sanitation Data'!$F$30,0,10*ROW('Sanitation Data'!F9))="","",OFFSET('Sanitation Data'!$F$30,0,10*ROW('Sanitation Data'!F9)))</f>
        <v/>
      </c>
      <c r="CX15" s="380" t="str">
        <f ca="1">+IF(OFFSET('Sanitation Data'!$F$31,0,10*ROW('Sanitation Data'!F9))="","",OFFSET('Sanitation Data'!$F$31,0,10*ROW('Sanitation Data'!F9)))</f>
        <v/>
      </c>
      <c r="CY15" s="380" t="str">
        <f ca="1">+IF(OFFSET('Sanitation Data'!$F$32,0,10*ROW('Sanitation Data'!F9))="","",OFFSET('Sanitation Data'!$F$32,0,10*ROW('Sanitation Data'!F9)))</f>
        <v/>
      </c>
      <c r="CZ15" s="380" t="str">
        <f ca="1">+IF(OFFSET('Sanitation Data'!$G$28,0,10*ROW('Sanitation Data'!G9))="","",OFFSET('Sanitation Data'!$G$28,0,10*ROW('Sanitation Data'!G9)))</f>
        <v/>
      </c>
      <c r="DA15" s="380" t="str">
        <f ca="1">+IF(OFFSET('Sanitation Data'!$G$29,0,10*ROW('Sanitation Data'!G9))="","",OFFSET('Sanitation Data'!$G$29,0,10*ROW('Sanitation Data'!G9)))</f>
        <v/>
      </c>
      <c r="DB15" s="380" t="str">
        <f ca="1">+IF(OFFSET('Sanitation Data'!$G$30,0,10*ROW('Sanitation Data'!G9))="","",OFFSET('Sanitation Data'!$G$30,0,10*ROW('Sanitation Data'!G9)))</f>
        <v/>
      </c>
      <c r="DC15" s="380" t="str">
        <f ca="1">+IF(OFFSET('Sanitation Data'!$G$31,0,10*ROW('Sanitation Data'!G9))="","",OFFSET('Sanitation Data'!$G$31,0,10*ROW('Sanitation Data'!G9)))</f>
        <v/>
      </c>
      <c r="DD15" s="380" t="str">
        <f ca="1">+IF(OFFSET('Sanitation Data'!$G$32,0,10*ROW('Sanitation Data'!G9))="","",OFFSET('Sanitation Data'!$G$32,0,10*ROW('Sanitation Data'!G9)))</f>
        <v/>
      </c>
      <c r="DE15" s="380" t="str">
        <f ca="1">+IF(OFFSET('Sanitation Data'!$H$28,0,10*ROW('Sanitation Data'!H9))="","",OFFSET('Sanitation Data'!$H$28,0,10*ROW('Sanitation Data'!H9)))</f>
        <v/>
      </c>
      <c r="DF15" s="380" t="str">
        <f ca="1">+IF(OFFSET('Sanitation Data'!$H$29,0,10*ROW('Sanitation Data'!H9))="","",OFFSET('Sanitation Data'!$H$29,0,10*ROW('Sanitation Data'!H9)))</f>
        <v/>
      </c>
      <c r="DG15" s="380" t="str">
        <f ca="1">+IF(OFFSET('Sanitation Data'!$H$30,0,10*ROW('Sanitation Data'!H9))="","",OFFSET('Sanitation Data'!$H$30,0,10*ROW('Sanitation Data'!H9)))</f>
        <v/>
      </c>
      <c r="DH15" s="380" t="str">
        <f ca="1">+IF(OFFSET('Sanitation Data'!$H$31,0,10*ROW('Sanitation Data'!H9))="","",OFFSET('Sanitation Data'!$H$31,0,10*ROW('Sanitation Data'!H9)))</f>
        <v/>
      </c>
      <c r="DI15" s="380" t="str">
        <f ca="1">+IF(OFFSET('Sanitation Data'!$H$32,0,10*ROW('Sanitation Data'!H9))="","",OFFSET('Sanitation Data'!$H$32,0,10*ROW('Sanitation Data'!H9)))</f>
        <v/>
      </c>
      <c r="DJ15" s="380" t="str">
        <f ca="1">+IF(OFFSET('Sanitation Data'!$I$28,0,10*ROW('Sanitation Data'!I9))="","",OFFSET('Sanitation Data'!$I$28,0,10*ROW('Sanitation Data'!I9)))</f>
        <v/>
      </c>
      <c r="DK15" s="380" t="str">
        <f ca="1">+IF(OFFSET('Sanitation Data'!$I$29,0,10*ROW('Sanitation Data'!I9))="","",OFFSET('Sanitation Data'!$I$29,0,10*ROW('Sanitation Data'!I9)))</f>
        <v/>
      </c>
      <c r="DL15" s="380" t="str">
        <f ca="1">+IF(OFFSET('Sanitation Data'!$I$30,0,10*ROW('Sanitation Data'!I9))="","",OFFSET('Sanitation Data'!$I$30,0,10*ROW('Sanitation Data'!I9)))</f>
        <v/>
      </c>
      <c r="DM15" s="380" t="str">
        <f ca="1">+IF(OFFSET('Sanitation Data'!$I$31,0,10*ROW('Sanitation Data'!I9))="","",OFFSET('Sanitation Data'!$I$31,0,10*ROW('Sanitation Data'!I9)))</f>
        <v/>
      </c>
      <c r="DN15" s="380" t="str">
        <f ca="1">+IF(OFFSET('Sanitation Data'!$I$32,0,10*ROW('Sanitation Data'!I9))="","",OFFSET('Sanitation Data'!$I$32,0,10*ROW('Sanitation Data'!I9)))</f>
        <v/>
      </c>
      <c r="DO15" s="380" t="str">
        <f ca="1">+IF(OFFSET('Hygiene Data'!$D$11,0,10*ROW('Hygiene Data'!D9))="","",OFFSET('Hygiene Data'!$D$11,0,10*ROW('Hygiene Data'!D9)))</f>
        <v/>
      </c>
      <c r="DP15" s="380" t="str">
        <f ca="1">+IF(OFFSET('Hygiene Data'!$D$12,0,10*ROW('Hygiene Data'!D9))="","",OFFSET('Hygiene Data'!$D$12,0,10*ROW('Hygiene Data'!D9)))</f>
        <v/>
      </c>
      <c r="DQ15" s="380" t="str">
        <f ca="1">+IF(OFFSET('Hygiene Data'!$D$13,0,10*ROW('Hygiene Data'!D9))="","",OFFSET('Hygiene Data'!$D$13,0,10*ROW('Hygiene Data'!D9)))</f>
        <v/>
      </c>
      <c r="DR15" s="380" t="str">
        <f ca="1">+IF(OFFSET('Hygiene Data'!$E$11,0,10*ROW('Hygiene Data'!E9))="","",OFFSET('Hygiene Data'!$E$11,0,10*ROW('Hygiene Data'!E9)))</f>
        <v/>
      </c>
      <c r="DS15" s="380" t="str">
        <f ca="1">+IF(OFFSET('Hygiene Data'!$E$12,0,10*ROW('Hygiene Data'!E9))="","",OFFSET('Hygiene Data'!$E$12,0,10*ROW('Hygiene Data'!E9)))</f>
        <v/>
      </c>
      <c r="DT15" s="380" t="str">
        <f ca="1">+IF(OFFSET('Hygiene Data'!$E$13,0,10*ROW('Hygiene Data'!E9))="","",OFFSET('Hygiene Data'!$E$13,0,10*ROW('Hygiene Data'!E9)))</f>
        <v/>
      </c>
      <c r="DU15" s="380" t="str">
        <f ca="1">+IF(OFFSET('Hygiene Data'!$F$11,0,10*ROW('Hygiene Data'!F9))="","",OFFSET('Hygiene Data'!$F$11,0,10*ROW('Hygiene Data'!F9)))</f>
        <v/>
      </c>
      <c r="DV15" s="380" t="str">
        <f ca="1">+IF(OFFSET('Hygiene Data'!$F$12,0,10*ROW('Hygiene Data'!F9))="","",OFFSET('Hygiene Data'!$F$12,0,10*ROW('Hygiene Data'!F9)))</f>
        <v/>
      </c>
      <c r="DW15" s="380" t="str">
        <f ca="1">+IF(OFFSET('Hygiene Data'!$F$13,0,10*ROW('Hygiene Data'!F9))="","",OFFSET('Hygiene Data'!$F$13,0,10*ROW('Hygiene Data'!F9)))</f>
        <v/>
      </c>
      <c r="DX15" s="380" t="str">
        <f ca="1">+IF(OFFSET('Hygiene Data'!$G$11,0,10*ROW('Hygiene Data'!G9))="","",OFFSET('Hygiene Data'!$G$11,0,10*ROW('Hygiene Data'!G9)))</f>
        <v/>
      </c>
      <c r="DY15" s="380" t="str">
        <f ca="1">+IF(OFFSET('Hygiene Data'!$G$12,0,10*ROW('Hygiene Data'!G9))="","",OFFSET('Hygiene Data'!$G$12,0,10*ROW('Hygiene Data'!G9)))</f>
        <v/>
      </c>
      <c r="DZ15" s="380" t="str">
        <f ca="1">+IF(OFFSET('Hygiene Data'!$G$13,0,10*ROW('Hygiene Data'!G9))="","",OFFSET('Hygiene Data'!$G$13,0,10*ROW('Hygiene Data'!G9)))</f>
        <v/>
      </c>
      <c r="EA15" s="380" t="str">
        <f ca="1">+IF(OFFSET('Hygiene Data'!$H$11,0,10*ROW('Hygiene Data'!H9))="","",OFFSET('Hygiene Data'!$H$11,0,10*ROW('Hygiene Data'!H9)))</f>
        <v/>
      </c>
      <c r="EB15" s="380" t="str">
        <f ca="1">+IF(OFFSET('Hygiene Data'!$H$12,0,10*ROW('Hygiene Data'!H9))="","",OFFSET('Hygiene Data'!$H$12,0,10*ROW('Hygiene Data'!H9)))</f>
        <v/>
      </c>
      <c r="EC15" s="380" t="str">
        <f ca="1">+IF(OFFSET('Hygiene Data'!$H$13,0,10*ROW('Hygiene Data'!H9))="","",OFFSET('Hygiene Data'!$H$13,0,10*ROW('Hygiene Data'!H9)))</f>
        <v/>
      </c>
      <c r="ED15" s="380" t="str">
        <f ca="1">+IF(OFFSET('Hygiene Data'!$I$11,0,10*ROW('Hygiene Data'!I9))="","",OFFSET('Hygiene Data'!$I$11,0,10*ROW('Hygiene Data'!I9)))</f>
        <v/>
      </c>
      <c r="EE15" s="380" t="str">
        <f ca="1">+IF(OFFSET('Hygiene Data'!$I$12,0,10*ROW('Hygiene Data'!I9))="","",OFFSET('Hygiene Data'!$I$12,0,10*ROW('Hygiene Data'!I9)))</f>
        <v/>
      </c>
      <c r="EF15" s="380" t="str">
        <f ca="1">+IF(OFFSET('Hygiene Data'!$I$13,0,10*ROW('Hygiene Data'!I9))="","",OFFSET('Hygiene Data'!$I$13,0,10*ROW('Hygiene Data'!I9)))</f>
        <v/>
      </c>
    </row>
    <row r="16" spans="1:136" x14ac:dyDescent="0.25">
      <c r="A16" s="489" t="str">
        <f ca="1">+IF(OFFSET('Water Data'!$B$2,0,10*ROW('Water Data'!E10))="","",OFFSET('Water Data'!$B$2,0,10*ROW('Water Data'!E10)))</f>
        <v/>
      </c>
      <c r="B16" s="489"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16" t="str">
        <f t="shared" ca="1" si="0"/>
        <v/>
      </c>
      <c r="D16" s="517"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17"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17"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17"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17"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17"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17"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17"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17"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17"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17"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17"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17"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17"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17"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17"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17"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17"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18"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18"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18"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18"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18"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18"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18"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18"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18"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18"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18"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18"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18"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18"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18"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18"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18"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18"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18"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18"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18"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18"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18"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18"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18"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18"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18"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18"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18"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18"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19"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95"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19"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19"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19"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19"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19"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19"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19"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19"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19"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19"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19"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19"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19"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19"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19"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19"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80" t="str">
        <f ca="1">+IF(OFFSET('Water Data'!$D$27,0,10*ROW('Water Data'!D10))="","",OFFSET('Water Data'!$D$27,0,10*ROW('Water Data'!D10)))</f>
        <v/>
      </c>
      <c r="BT16" s="380" t="str">
        <f ca="1">+IF(OFFSET('Water Data'!$D$28,0,10*ROW('Water Data'!D10))="","",OFFSET('Water Data'!$D$28,0,10*ROW('Water Data'!D10)))</f>
        <v/>
      </c>
      <c r="BU16" s="380" t="str">
        <f ca="1">+IF(OFFSET('Water Data'!$D$29,0,10*ROW('Water Data'!D10))="","",OFFSET('Water Data'!$D$29,0,10*ROW('Water Data'!D10)))</f>
        <v/>
      </c>
      <c r="BV16" s="380" t="str">
        <f ca="1">+IF(OFFSET('Water Data'!$E$27,0,10*ROW('Water Data'!E10))="","",OFFSET('Water Data'!$E$27,0,10*ROW('Water Data'!E10)))</f>
        <v/>
      </c>
      <c r="BW16" s="380" t="str">
        <f ca="1">+IF(OFFSET('Water Data'!$E$28,0,10*ROW('Water Data'!E10))="","",OFFSET('Water Data'!$E$28,0,10*ROW('Water Data'!E10)))</f>
        <v/>
      </c>
      <c r="BX16" s="380" t="str">
        <f ca="1">+IF(OFFSET('Water Data'!$E$29,0,10*ROW('Water Data'!E10))="","",OFFSET('Water Data'!$E$29,0,10*ROW('Water Data'!E10)))</f>
        <v/>
      </c>
      <c r="BY16" s="380" t="str">
        <f ca="1">+IF(OFFSET('Water Data'!$F$27,0,10*ROW('Water Data'!F10))="","",OFFSET('Water Data'!$F$27,0,10*ROW('Water Data'!F10)))</f>
        <v/>
      </c>
      <c r="BZ16" s="380" t="str">
        <f ca="1">+IF(OFFSET('Water Data'!$F$28,0,10*ROW('Water Data'!F10))="","",OFFSET('Water Data'!$F$28,0,10*ROW('Water Data'!F10)))</f>
        <v/>
      </c>
      <c r="CA16" s="380" t="str">
        <f ca="1">+IF(OFFSET('Water Data'!$F$29,0,10*ROW('Water Data'!F10))="","",OFFSET('Water Data'!$F$29,0,10*ROW('Water Data'!F10)))</f>
        <v/>
      </c>
      <c r="CB16" s="380" t="str">
        <f ca="1">+IF(OFFSET('Water Data'!$G$27,0,10*ROW('Water Data'!G10))="","",OFFSET('Water Data'!$G$27,0,10*ROW('Water Data'!G10)))</f>
        <v/>
      </c>
      <c r="CC16" s="380" t="str">
        <f ca="1">+IF(OFFSET('Water Data'!$G$28,0,10*ROW('Water Data'!G10))="","",OFFSET('Water Data'!$G$28,0,10*ROW('Water Data'!G10)))</f>
        <v/>
      </c>
      <c r="CD16" s="380" t="str">
        <f ca="1">+IF(OFFSET('Water Data'!$G$29,0,10*ROW('Water Data'!G10))="","",OFFSET('Water Data'!$G$29,0,10*ROW('Water Data'!G10)))</f>
        <v/>
      </c>
      <c r="CE16" s="380" t="str">
        <f ca="1">+IF(OFFSET('Water Data'!$H$27,0,10*ROW('Water Data'!H10))="","",OFFSET('Water Data'!$H$27,0,10*ROW('Water Data'!H10)))</f>
        <v/>
      </c>
      <c r="CF16" s="380" t="str">
        <f ca="1">+IF(OFFSET('Water Data'!$H$28,0,10*ROW('Water Data'!H10))="","",OFFSET('Water Data'!$H$28,0,10*ROW('Water Data'!H10)))</f>
        <v/>
      </c>
      <c r="CG16" s="380" t="str">
        <f ca="1">+IF(OFFSET('Water Data'!$H$29,0,10*ROW('Water Data'!H10))="","",OFFSET('Water Data'!$H$29,0,10*ROW('Water Data'!H10)))</f>
        <v/>
      </c>
      <c r="CH16" s="380" t="str">
        <f ca="1">+IF(OFFSET('Water Data'!$I$27,0,10*ROW('Water Data'!I10))="","",OFFSET('Water Data'!$I$27,0,10*ROW('Water Data'!I10)))</f>
        <v/>
      </c>
      <c r="CI16" s="380" t="str">
        <f ca="1">+IF(OFFSET('Water Data'!$I$28,0,10*ROW('Water Data'!I10))="","",OFFSET('Water Data'!$I$28,0,10*ROW('Water Data'!I10)))</f>
        <v/>
      </c>
      <c r="CJ16" s="380" t="str">
        <f ca="1">+IF(OFFSET('Water Data'!$I$29,0,10*ROW('Water Data'!I10))="","",OFFSET('Water Data'!$I$29,0,10*ROW('Water Data'!I10)))</f>
        <v/>
      </c>
      <c r="CK16" s="380" t="str">
        <f ca="1">+IF(OFFSET('Sanitation Data'!$D$28,0,10*ROW('Sanitation Data'!D10))="","",OFFSET('Sanitation Data'!$D$28,0,10*ROW('Sanitation Data'!D10)))</f>
        <v/>
      </c>
      <c r="CL16" s="380" t="str">
        <f ca="1">+IF(OFFSET('Sanitation Data'!$D$29,0,10*ROW('Sanitation Data'!D10))="","",OFFSET('Sanitation Data'!$D$29,0,10*ROW('Sanitation Data'!D10)))</f>
        <v/>
      </c>
      <c r="CM16" s="380" t="str">
        <f ca="1">+IF(OFFSET('Sanitation Data'!$D$30,0,10*ROW('Sanitation Data'!D10))="","",OFFSET('Sanitation Data'!$D$30,0,10*ROW('Sanitation Data'!D10)))</f>
        <v/>
      </c>
      <c r="CN16" s="380" t="str">
        <f ca="1">+IF(OFFSET('Sanitation Data'!$D$31,0,10*ROW('Sanitation Data'!D10))="","",OFFSET('Sanitation Data'!$D$31,0,10*ROW('Sanitation Data'!D10)))</f>
        <v/>
      </c>
      <c r="CO16" s="380" t="str">
        <f ca="1">+IF(OFFSET('Sanitation Data'!$D$32,0,10*ROW('Sanitation Data'!D10))="","",OFFSET('Sanitation Data'!$D$32,0,10*ROW('Sanitation Data'!D10)))</f>
        <v/>
      </c>
      <c r="CP16" s="380" t="str">
        <f ca="1">+IF(OFFSET('Sanitation Data'!$E$28,0,10*ROW('Sanitation Data'!E10))="","",OFFSET('Sanitation Data'!$E$28,0,10*ROW('Sanitation Data'!E10)))</f>
        <v/>
      </c>
      <c r="CQ16" s="380" t="str">
        <f ca="1">+IF(OFFSET('Sanitation Data'!$E$29,0,10*ROW('Sanitation Data'!E10))="","",OFFSET('Sanitation Data'!$E$29,0,10*ROW('Sanitation Data'!E10)))</f>
        <v/>
      </c>
      <c r="CR16" s="380" t="str">
        <f ca="1">+IF(OFFSET('Sanitation Data'!$E$30,0,10*ROW('Sanitation Data'!E10))="","",OFFSET('Sanitation Data'!$E$30,0,10*ROW('Sanitation Data'!E10)))</f>
        <v/>
      </c>
      <c r="CS16" s="380" t="str">
        <f ca="1">+IF(OFFSET('Sanitation Data'!$E$31,0,10*ROW('Sanitation Data'!E10))="","",OFFSET('Sanitation Data'!$E$31,0,10*ROW('Sanitation Data'!E10)))</f>
        <v/>
      </c>
      <c r="CT16" s="380" t="str">
        <f ca="1">+IF(OFFSET('Sanitation Data'!$E$32,0,10*ROW('Sanitation Data'!E10))="","",OFFSET('Sanitation Data'!$E$32,0,10*ROW('Sanitation Data'!E10)))</f>
        <v/>
      </c>
      <c r="CU16" s="380" t="str">
        <f ca="1">+IF(OFFSET('Sanitation Data'!$F$28,0,10*ROW('Sanitation Data'!F10))="","",OFFSET('Sanitation Data'!$F$28,0,10*ROW('Sanitation Data'!F10)))</f>
        <v/>
      </c>
      <c r="CV16" s="380" t="str">
        <f ca="1">+IF(OFFSET('Sanitation Data'!$F$29,0,10*ROW('Sanitation Data'!F10))="","",OFFSET('Sanitation Data'!$F$29,0,10*ROW('Sanitation Data'!F10)))</f>
        <v/>
      </c>
      <c r="CW16" s="380" t="str">
        <f ca="1">+IF(OFFSET('Sanitation Data'!$F$30,0,10*ROW('Sanitation Data'!F10))="","",OFFSET('Sanitation Data'!$F$30,0,10*ROW('Sanitation Data'!F10)))</f>
        <v/>
      </c>
      <c r="CX16" s="380" t="str">
        <f ca="1">+IF(OFFSET('Sanitation Data'!$F$31,0,10*ROW('Sanitation Data'!F10))="","",OFFSET('Sanitation Data'!$F$31,0,10*ROW('Sanitation Data'!F10)))</f>
        <v/>
      </c>
      <c r="CY16" s="380" t="str">
        <f ca="1">+IF(OFFSET('Sanitation Data'!$F$32,0,10*ROW('Sanitation Data'!F10))="","",OFFSET('Sanitation Data'!$F$32,0,10*ROW('Sanitation Data'!F10)))</f>
        <v/>
      </c>
      <c r="CZ16" s="380" t="str">
        <f ca="1">+IF(OFFSET('Sanitation Data'!$G$28,0,10*ROW('Sanitation Data'!G10))="","",OFFSET('Sanitation Data'!$G$28,0,10*ROW('Sanitation Data'!G10)))</f>
        <v/>
      </c>
      <c r="DA16" s="380" t="str">
        <f ca="1">+IF(OFFSET('Sanitation Data'!$G$29,0,10*ROW('Sanitation Data'!G10))="","",OFFSET('Sanitation Data'!$G$29,0,10*ROW('Sanitation Data'!G10)))</f>
        <v/>
      </c>
      <c r="DB16" s="380" t="str">
        <f ca="1">+IF(OFFSET('Sanitation Data'!$G$30,0,10*ROW('Sanitation Data'!G10))="","",OFFSET('Sanitation Data'!$G$30,0,10*ROW('Sanitation Data'!G10)))</f>
        <v/>
      </c>
      <c r="DC16" s="380" t="str">
        <f ca="1">+IF(OFFSET('Sanitation Data'!$G$31,0,10*ROW('Sanitation Data'!G10))="","",OFFSET('Sanitation Data'!$G$31,0,10*ROW('Sanitation Data'!G10)))</f>
        <v/>
      </c>
      <c r="DD16" s="380" t="str">
        <f ca="1">+IF(OFFSET('Sanitation Data'!$G$32,0,10*ROW('Sanitation Data'!G10))="","",OFFSET('Sanitation Data'!$G$32,0,10*ROW('Sanitation Data'!G10)))</f>
        <v/>
      </c>
      <c r="DE16" s="380" t="str">
        <f ca="1">+IF(OFFSET('Sanitation Data'!$H$28,0,10*ROW('Sanitation Data'!H10))="","",OFFSET('Sanitation Data'!$H$28,0,10*ROW('Sanitation Data'!H10)))</f>
        <v/>
      </c>
      <c r="DF16" s="380" t="str">
        <f ca="1">+IF(OFFSET('Sanitation Data'!$H$29,0,10*ROW('Sanitation Data'!H10))="","",OFFSET('Sanitation Data'!$H$29,0,10*ROW('Sanitation Data'!H10)))</f>
        <v/>
      </c>
      <c r="DG16" s="380" t="str">
        <f ca="1">+IF(OFFSET('Sanitation Data'!$H$30,0,10*ROW('Sanitation Data'!H10))="","",OFFSET('Sanitation Data'!$H$30,0,10*ROW('Sanitation Data'!H10)))</f>
        <v/>
      </c>
      <c r="DH16" s="380" t="str">
        <f ca="1">+IF(OFFSET('Sanitation Data'!$H$31,0,10*ROW('Sanitation Data'!H10))="","",OFFSET('Sanitation Data'!$H$31,0,10*ROW('Sanitation Data'!H10)))</f>
        <v/>
      </c>
      <c r="DI16" s="380" t="str">
        <f ca="1">+IF(OFFSET('Sanitation Data'!$H$32,0,10*ROW('Sanitation Data'!H10))="","",OFFSET('Sanitation Data'!$H$32,0,10*ROW('Sanitation Data'!H10)))</f>
        <v/>
      </c>
      <c r="DJ16" s="380" t="str">
        <f ca="1">+IF(OFFSET('Sanitation Data'!$I$28,0,10*ROW('Sanitation Data'!I10))="","",OFFSET('Sanitation Data'!$I$28,0,10*ROW('Sanitation Data'!I10)))</f>
        <v/>
      </c>
      <c r="DK16" s="380" t="str">
        <f ca="1">+IF(OFFSET('Sanitation Data'!$I$29,0,10*ROW('Sanitation Data'!I10))="","",OFFSET('Sanitation Data'!$I$29,0,10*ROW('Sanitation Data'!I10)))</f>
        <v/>
      </c>
      <c r="DL16" s="380" t="str">
        <f ca="1">+IF(OFFSET('Sanitation Data'!$I$30,0,10*ROW('Sanitation Data'!I10))="","",OFFSET('Sanitation Data'!$I$30,0,10*ROW('Sanitation Data'!I10)))</f>
        <v/>
      </c>
      <c r="DM16" s="380" t="str">
        <f ca="1">+IF(OFFSET('Sanitation Data'!$I$31,0,10*ROW('Sanitation Data'!I10))="","",OFFSET('Sanitation Data'!$I$31,0,10*ROW('Sanitation Data'!I10)))</f>
        <v/>
      </c>
      <c r="DN16" s="380" t="str">
        <f ca="1">+IF(OFFSET('Sanitation Data'!$I$32,0,10*ROW('Sanitation Data'!I10))="","",OFFSET('Sanitation Data'!$I$32,0,10*ROW('Sanitation Data'!I10)))</f>
        <v/>
      </c>
      <c r="DO16" s="380" t="str">
        <f ca="1">+IF(OFFSET('Hygiene Data'!$D$11,0,10*ROW('Hygiene Data'!D10))="","",OFFSET('Hygiene Data'!$D$11,0,10*ROW('Hygiene Data'!D10)))</f>
        <v/>
      </c>
      <c r="DP16" s="380" t="str">
        <f ca="1">+IF(OFFSET('Hygiene Data'!$D$12,0,10*ROW('Hygiene Data'!D10))="","",OFFSET('Hygiene Data'!$D$12,0,10*ROW('Hygiene Data'!D10)))</f>
        <v/>
      </c>
      <c r="DQ16" s="380" t="str">
        <f ca="1">+IF(OFFSET('Hygiene Data'!$D$13,0,10*ROW('Hygiene Data'!D10))="","",OFFSET('Hygiene Data'!$D$13,0,10*ROW('Hygiene Data'!D10)))</f>
        <v/>
      </c>
      <c r="DR16" s="380" t="str">
        <f ca="1">+IF(OFFSET('Hygiene Data'!$E$11,0,10*ROW('Hygiene Data'!E10))="","",OFFSET('Hygiene Data'!$E$11,0,10*ROW('Hygiene Data'!E10)))</f>
        <v/>
      </c>
      <c r="DS16" s="380" t="str">
        <f ca="1">+IF(OFFSET('Hygiene Data'!$E$12,0,10*ROW('Hygiene Data'!E10))="","",OFFSET('Hygiene Data'!$E$12,0,10*ROW('Hygiene Data'!E10)))</f>
        <v/>
      </c>
      <c r="DT16" s="380" t="str">
        <f ca="1">+IF(OFFSET('Hygiene Data'!$E$13,0,10*ROW('Hygiene Data'!E10))="","",OFFSET('Hygiene Data'!$E$13,0,10*ROW('Hygiene Data'!E10)))</f>
        <v/>
      </c>
      <c r="DU16" s="380" t="str">
        <f ca="1">+IF(OFFSET('Hygiene Data'!$F$11,0,10*ROW('Hygiene Data'!F10))="","",OFFSET('Hygiene Data'!$F$11,0,10*ROW('Hygiene Data'!F10)))</f>
        <v/>
      </c>
      <c r="DV16" s="380" t="str">
        <f ca="1">+IF(OFFSET('Hygiene Data'!$F$12,0,10*ROW('Hygiene Data'!F10))="","",OFFSET('Hygiene Data'!$F$12,0,10*ROW('Hygiene Data'!F10)))</f>
        <v/>
      </c>
      <c r="DW16" s="380" t="str">
        <f ca="1">+IF(OFFSET('Hygiene Data'!$F$13,0,10*ROW('Hygiene Data'!F10))="","",OFFSET('Hygiene Data'!$F$13,0,10*ROW('Hygiene Data'!F10)))</f>
        <v/>
      </c>
      <c r="DX16" s="380" t="str">
        <f ca="1">+IF(OFFSET('Hygiene Data'!$G$11,0,10*ROW('Hygiene Data'!G10))="","",OFFSET('Hygiene Data'!$G$11,0,10*ROW('Hygiene Data'!G10)))</f>
        <v/>
      </c>
      <c r="DY16" s="380" t="str">
        <f ca="1">+IF(OFFSET('Hygiene Data'!$G$12,0,10*ROW('Hygiene Data'!G10))="","",OFFSET('Hygiene Data'!$G$12,0,10*ROW('Hygiene Data'!G10)))</f>
        <v/>
      </c>
      <c r="DZ16" s="380" t="str">
        <f ca="1">+IF(OFFSET('Hygiene Data'!$G$13,0,10*ROW('Hygiene Data'!G10))="","",OFFSET('Hygiene Data'!$G$13,0,10*ROW('Hygiene Data'!G10)))</f>
        <v/>
      </c>
      <c r="EA16" s="380" t="str">
        <f ca="1">+IF(OFFSET('Hygiene Data'!$H$11,0,10*ROW('Hygiene Data'!H10))="","",OFFSET('Hygiene Data'!$H$11,0,10*ROW('Hygiene Data'!H10)))</f>
        <v/>
      </c>
      <c r="EB16" s="380" t="str">
        <f ca="1">+IF(OFFSET('Hygiene Data'!$H$12,0,10*ROW('Hygiene Data'!H10))="","",OFFSET('Hygiene Data'!$H$12,0,10*ROW('Hygiene Data'!H10)))</f>
        <v/>
      </c>
      <c r="EC16" s="380" t="str">
        <f ca="1">+IF(OFFSET('Hygiene Data'!$H$13,0,10*ROW('Hygiene Data'!H10))="","",OFFSET('Hygiene Data'!$H$13,0,10*ROW('Hygiene Data'!H10)))</f>
        <v/>
      </c>
      <c r="ED16" s="380" t="str">
        <f ca="1">+IF(OFFSET('Hygiene Data'!$I$11,0,10*ROW('Hygiene Data'!I10))="","",OFFSET('Hygiene Data'!$I$11,0,10*ROW('Hygiene Data'!I10)))</f>
        <v/>
      </c>
      <c r="EE16" s="380" t="str">
        <f ca="1">+IF(OFFSET('Hygiene Data'!$I$12,0,10*ROW('Hygiene Data'!I10))="","",OFFSET('Hygiene Data'!$I$12,0,10*ROW('Hygiene Data'!I10)))</f>
        <v/>
      </c>
      <c r="EF16" s="380" t="str">
        <f ca="1">+IF(OFFSET('Hygiene Data'!$I$13,0,10*ROW('Hygiene Data'!I10))="","",OFFSET('Hygiene Data'!$I$13,0,10*ROW('Hygiene Data'!I10)))</f>
        <v/>
      </c>
    </row>
    <row r="17" spans="1:136" x14ac:dyDescent="0.25">
      <c r="A17" s="489" t="str">
        <f ca="1">+IF(OFFSET('Water Data'!$B$2,0,10*ROW('Water Data'!E11))="","",OFFSET('Water Data'!$B$2,0,10*ROW('Water Data'!E11)))</f>
        <v/>
      </c>
      <c r="B17" s="489"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16" t="str">
        <f t="shared" ca="1" si="0"/>
        <v/>
      </c>
      <c r="D17" s="517"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17"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17"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17"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17"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17"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17"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17"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17"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17"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17"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17"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17"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17"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17"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17"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17"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17"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18"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18"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18"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18"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18"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18"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18"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18"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18"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18"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18"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18"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18"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18"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18"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18"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18"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18"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18"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18"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18"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18"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18"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18"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18"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18"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18"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18"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18"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18"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19"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95"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19"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19"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19"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19"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19"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19"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19"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19"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19"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19"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19"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19"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19"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19"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19"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19"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80" t="str">
        <f ca="1">+IF(OFFSET('Water Data'!$D$27,0,10*ROW('Water Data'!D11))="","",OFFSET('Water Data'!$D$27,0,10*ROW('Water Data'!D11)))</f>
        <v/>
      </c>
      <c r="BT17" s="380" t="str">
        <f ca="1">+IF(OFFSET('Water Data'!$D$28,0,10*ROW('Water Data'!D11))="","",OFFSET('Water Data'!$D$28,0,10*ROW('Water Data'!D11)))</f>
        <v/>
      </c>
      <c r="BU17" s="380" t="str">
        <f ca="1">+IF(OFFSET('Water Data'!$D$29,0,10*ROW('Water Data'!D11))="","",OFFSET('Water Data'!$D$29,0,10*ROW('Water Data'!D11)))</f>
        <v/>
      </c>
      <c r="BV17" s="380" t="str">
        <f ca="1">+IF(OFFSET('Water Data'!$E$27,0,10*ROW('Water Data'!E11))="","",OFFSET('Water Data'!$E$27,0,10*ROW('Water Data'!E11)))</f>
        <v/>
      </c>
      <c r="BW17" s="380" t="str">
        <f ca="1">+IF(OFFSET('Water Data'!$E$28,0,10*ROW('Water Data'!E11))="","",OFFSET('Water Data'!$E$28,0,10*ROW('Water Data'!E11)))</f>
        <v/>
      </c>
      <c r="BX17" s="380" t="str">
        <f ca="1">+IF(OFFSET('Water Data'!$E$29,0,10*ROW('Water Data'!E11))="","",OFFSET('Water Data'!$E$29,0,10*ROW('Water Data'!E11)))</f>
        <v/>
      </c>
      <c r="BY17" s="380" t="str">
        <f ca="1">+IF(OFFSET('Water Data'!$F$27,0,10*ROW('Water Data'!F11))="","",OFFSET('Water Data'!$F$27,0,10*ROW('Water Data'!F11)))</f>
        <v/>
      </c>
      <c r="BZ17" s="380" t="str">
        <f ca="1">+IF(OFFSET('Water Data'!$F$28,0,10*ROW('Water Data'!F11))="","",OFFSET('Water Data'!$F$28,0,10*ROW('Water Data'!F11)))</f>
        <v/>
      </c>
      <c r="CA17" s="380" t="str">
        <f ca="1">+IF(OFFSET('Water Data'!$F$29,0,10*ROW('Water Data'!F11))="","",OFFSET('Water Data'!$F$29,0,10*ROW('Water Data'!F11)))</f>
        <v/>
      </c>
      <c r="CB17" s="380" t="str">
        <f ca="1">+IF(OFFSET('Water Data'!$G$27,0,10*ROW('Water Data'!G11))="","",OFFSET('Water Data'!$G$27,0,10*ROW('Water Data'!G11)))</f>
        <v/>
      </c>
      <c r="CC17" s="380" t="str">
        <f ca="1">+IF(OFFSET('Water Data'!$G$28,0,10*ROW('Water Data'!G11))="","",OFFSET('Water Data'!$G$28,0,10*ROW('Water Data'!G11)))</f>
        <v/>
      </c>
      <c r="CD17" s="380" t="str">
        <f ca="1">+IF(OFFSET('Water Data'!$G$29,0,10*ROW('Water Data'!G11))="","",OFFSET('Water Data'!$G$29,0,10*ROW('Water Data'!G11)))</f>
        <v/>
      </c>
      <c r="CE17" s="380" t="str">
        <f ca="1">+IF(OFFSET('Water Data'!$H$27,0,10*ROW('Water Data'!H11))="","",OFFSET('Water Data'!$H$27,0,10*ROW('Water Data'!H11)))</f>
        <v/>
      </c>
      <c r="CF17" s="380" t="str">
        <f ca="1">+IF(OFFSET('Water Data'!$H$28,0,10*ROW('Water Data'!H11))="","",OFFSET('Water Data'!$H$28,0,10*ROW('Water Data'!H11)))</f>
        <v/>
      </c>
      <c r="CG17" s="380" t="str">
        <f ca="1">+IF(OFFSET('Water Data'!$H$29,0,10*ROW('Water Data'!H11))="","",OFFSET('Water Data'!$H$29,0,10*ROW('Water Data'!H11)))</f>
        <v/>
      </c>
      <c r="CH17" s="380" t="str">
        <f ca="1">+IF(OFFSET('Water Data'!$I$27,0,10*ROW('Water Data'!I11))="","",OFFSET('Water Data'!$I$27,0,10*ROW('Water Data'!I11)))</f>
        <v/>
      </c>
      <c r="CI17" s="380" t="str">
        <f ca="1">+IF(OFFSET('Water Data'!$I$28,0,10*ROW('Water Data'!I11))="","",OFFSET('Water Data'!$I$28,0,10*ROW('Water Data'!I11)))</f>
        <v/>
      </c>
      <c r="CJ17" s="380" t="str">
        <f ca="1">+IF(OFFSET('Water Data'!$I$29,0,10*ROW('Water Data'!I11))="","",OFFSET('Water Data'!$I$29,0,10*ROW('Water Data'!I11)))</f>
        <v/>
      </c>
      <c r="CK17" s="380" t="str">
        <f ca="1">+IF(OFFSET('Sanitation Data'!$D$28,0,10*ROW('Sanitation Data'!D11))="","",OFFSET('Sanitation Data'!$D$28,0,10*ROW('Sanitation Data'!D11)))</f>
        <v/>
      </c>
      <c r="CL17" s="380" t="str">
        <f ca="1">+IF(OFFSET('Sanitation Data'!$D$29,0,10*ROW('Sanitation Data'!D11))="","",OFFSET('Sanitation Data'!$D$29,0,10*ROW('Sanitation Data'!D11)))</f>
        <v/>
      </c>
      <c r="CM17" s="380" t="str">
        <f ca="1">+IF(OFFSET('Sanitation Data'!$D$30,0,10*ROW('Sanitation Data'!D11))="","",OFFSET('Sanitation Data'!$D$30,0,10*ROW('Sanitation Data'!D11)))</f>
        <v/>
      </c>
      <c r="CN17" s="380" t="str">
        <f ca="1">+IF(OFFSET('Sanitation Data'!$D$31,0,10*ROW('Sanitation Data'!D11))="","",OFFSET('Sanitation Data'!$D$31,0,10*ROW('Sanitation Data'!D11)))</f>
        <v/>
      </c>
      <c r="CO17" s="380" t="str">
        <f ca="1">+IF(OFFSET('Sanitation Data'!$D$32,0,10*ROW('Sanitation Data'!D11))="","",OFFSET('Sanitation Data'!$D$32,0,10*ROW('Sanitation Data'!D11)))</f>
        <v/>
      </c>
      <c r="CP17" s="380" t="str">
        <f ca="1">+IF(OFFSET('Sanitation Data'!$E$28,0,10*ROW('Sanitation Data'!E11))="","",OFFSET('Sanitation Data'!$E$28,0,10*ROW('Sanitation Data'!E11)))</f>
        <v/>
      </c>
      <c r="CQ17" s="380" t="str">
        <f ca="1">+IF(OFFSET('Sanitation Data'!$E$29,0,10*ROW('Sanitation Data'!E11))="","",OFFSET('Sanitation Data'!$E$29,0,10*ROW('Sanitation Data'!E11)))</f>
        <v/>
      </c>
      <c r="CR17" s="380" t="str">
        <f ca="1">+IF(OFFSET('Sanitation Data'!$E$30,0,10*ROW('Sanitation Data'!E11))="","",OFFSET('Sanitation Data'!$E$30,0,10*ROW('Sanitation Data'!E11)))</f>
        <v/>
      </c>
      <c r="CS17" s="380" t="str">
        <f ca="1">+IF(OFFSET('Sanitation Data'!$E$31,0,10*ROW('Sanitation Data'!E11))="","",OFFSET('Sanitation Data'!$E$31,0,10*ROW('Sanitation Data'!E11)))</f>
        <v/>
      </c>
      <c r="CT17" s="380" t="str">
        <f ca="1">+IF(OFFSET('Sanitation Data'!$E$32,0,10*ROW('Sanitation Data'!E11))="","",OFFSET('Sanitation Data'!$E$32,0,10*ROW('Sanitation Data'!E11)))</f>
        <v/>
      </c>
      <c r="CU17" s="380" t="str">
        <f ca="1">+IF(OFFSET('Sanitation Data'!$F$28,0,10*ROW('Sanitation Data'!F11))="","",OFFSET('Sanitation Data'!$F$28,0,10*ROW('Sanitation Data'!F11)))</f>
        <v/>
      </c>
      <c r="CV17" s="380" t="str">
        <f ca="1">+IF(OFFSET('Sanitation Data'!$F$29,0,10*ROW('Sanitation Data'!F11))="","",OFFSET('Sanitation Data'!$F$29,0,10*ROW('Sanitation Data'!F11)))</f>
        <v/>
      </c>
      <c r="CW17" s="380" t="str">
        <f ca="1">+IF(OFFSET('Sanitation Data'!$F$30,0,10*ROW('Sanitation Data'!F11))="","",OFFSET('Sanitation Data'!$F$30,0,10*ROW('Sanitation Data'!F11)))</f>
        <v/>
      </c>
      <c r="CX17" s="380" t="str">
        <f ca="1">+IF(OFFSET('Sanitation Data'!$F$31,0,10*ROW('Sanitation Data'!F11))="","",OFFSET('Sanitation Data'!$F$31,0,10*ROW('Sanitation Data'!F11)))</f>
        <v/>
      </c>
      <c r="CY17" s="380" t="str">
        <f ca="1">+IF(OFFSET('Sanitation Data'!$F$32,0,10*ROW('Sanitation Data'!F11))="","",OFFSET('Sanitation Data'!$F$32,0,10*ROW('Sanitation Data'!F11)))</f>
        <v/>
      </c>
      <c r="CZ17" s="380" t="str">
        <f ca="1">+IF(OFFSET('Sanitation Data'!$G$28,0,10*ROW('Sanitation Data'!G11))="","",OFFSET('Sanitation Data'!$G$28,0,10*ROW('Sanitation Data'!G11)))</f>
        <v/>
      </c>
      <c r="DA17" s="380" t="str">
        <f ca="1">+IF(OFFSET('Sanitation Data'!$G$29,0,10*ROW('Sanitation Data'!G11))="","",OFFSET('Sanitation Data'!$G$29,0,10*ROW('Sanitation Data'!G11)))</f>
        <v/>
      </c>
      <c r="DB17" s="380" t="str">
        <f ca="1">+IF(OFFSET('Sanitation Data'!$G$30,0,10*ROW('Sanitation Data'!G11))="","",OFFSET('Sanitation Data'!$G$30,0,10*ROW('Sanitation Data'!G11)))</f>
        <v/>
      </c>
      <c r="DC17" s="380" t="str">
        <f ca="1">+IF(OFFSET('Sanitation Data'!$G$31,0,10*ROW('Sanitation Data'!G11))="","",OFFSET('Sanitation Data'!$G$31,0,10*ROW('Sanitation Data'!G11)))</f>
        <v/>
      </c>
      <c r="DD17" s="380" t="str">
        <f ca="1">+IF(OFFSET('Sanitation Data'!$G$32,0,10*ROW('Sanitation Data'!G11))="","",OFFSET('Sanitation Data'!$G$32,0,10*ROW('Sanitation Data'!G11)))</f>
        <v/>
      </c>
      <c r="DE17" s="380" t="str">
        <f ca="1">+IF(OFFSET('Sanitation Data'!$H$28,0,10*ROW('Sanitation Data'!H11))="","",OFFSET('Sanitation Data'!$H$28,0,10*ROW('Sanitation Data'!H11)))</f>
        <v/>
      </c>
      <c r="DF17" s="380" t="str">
        <f ca="1">+IF(OFFSET('Sanitation Data'!$H$29,0,10*ROW('Sanitation Data'!H11))="","",OFFSET('Sanitation Data'!$H$29,0,10*ROW('Sanitation Data'!H11)))</f>
        <v/>
      </c>
      <c r="DG17" s="380" t="str">
        <f ca="1">+IF(OFFSET('Sanitation Data'!$H$30,0,10*ROW('Sanitation Data'!H11))="","",OFFSET('Sanitation Data'!$H$30,0,10*ROW('Sanitation Data'!H11)))</f>
        <v/>
      </c>
      <c r="DH17" s="380" t="str">
        <f ca="1">+IF(OFFSET('Sanitation Data'!$H$31,0,10*ROW('Sanitation Data'!H11))="","",OFFSET('Sanitation Data'!$H$31,0,10*ROW('Sanitation Data'!H11)))</f>
        <v/>
      </c>
      <c r="DI17" s="380" t="str">
        <f ca="1">+IF(OFFSET('Sanitation Data'!$H$32,0,10*ROW('Sanitation Data'!H11))="","",OFFSET('Sanitation Data'!$H$32,0,10*ROW('Sanitation Data'!H11)))</f>
        <v/>
      </c>
      <c r="DJ17" s="380" t="str">
        <f ca="1">+IF(OFFSET('Sanitation Data'!$I$28,0,10*ROW('Sanitation Data'!I11))="","",OFFSET('Sanitation Data'!$I$28,0,10*ROW('Sanitation Data'!I11)))</f>
        <v/>
      </c>
      <c r="DK17" s="380" t="str">
        <f ca="1">+IF(OFFSET('Sanitation Data'!$I$29,0,10*ROW('Sanitation Data'!I11))="","",OFFSET('Sanitation Data'!$I$29,0,10*ROW('Sanitation Data'!I11)))</f>
        <v/>
      </c>
      <c r="DL17" s="380" t="str">
        <f ca="1">+IF(OFFSET('Sanitation Data'!$I$30,0,10*ROW('Sanitation Data'!I11))="","",OFFSET('Sanitation Data'!$I$30,0,10*ROW('Sanitation Data'!I11)))</f>
        <v/>
      </c>
      <c r="DM17" s="380" t="str">
        <f ca="1">+IF(OFFSET('Sanitation Data'!$I$31,0,10*ROW('Sanitation Data'!I11))="","",OFFSET('Sanitation Data'!$I$31,0,10*ROW('Sanitation Data'!I11)))</f>
        <v/>
      </c>
      <c r="DN17" s="380" t="str">
        <f ca="1">+IF(OFFSET('Sanitation Data'!$I$32,0,10*ROW('Sanitation Data'!I11))="","",OFFSET('Sanitation Data'!$I$32,0,10*ROW('Sanitation Data'!I11)))</f>
        <v/>
      </c>
      <c r="DO17" s="380" t="str">
        <f ca="1">+IF(OFFSET('Hygiene Data'!$D$11,0,10*ROW('Hygiene Data'!D11))="","",OFFSET('Hygiene Data'!$D$11,0,10*ROW('Hygiene Data'!D11)))</f>
        <v/>
      </c>
      <c r="DP17" s="380" t="str">
        <f ca="1">+IF(OFFSET('Hygiene Data'!$D$12,0,10*ROW('Hygiene Data'!D11))="","",OFFSET('Hygiene Data'!$D$12,0,10*ROW('Hygiene Data'!D11)))</f>
        <v/>
      </c>
      <c r="DQ17" s="380" t="str">
        <f ca="1">+IF(OFFSET('Hygiene Data'!$D$13,0,10*ROW('Hygiene Data'!D11))="","",OFFSET('Hygiene Data'!$D$13,0,10*ROW('Hygiene Data'!D11)))</f>
        <v/>
      </c>
      <c r="DR17" s="380" t="str">
        <f ca="1">+IF(OFFSET('Hygiene Data'!$E$11,0,10*ROW('Hygiene Data'!E11))="","",OFFSET('Hygiene Data'!$E$11,0,10*ROW('Hygiene Data'!E11)))</f>
        <v/>
      </c>
      <c r="DS17" s="380" t="str">
        <f ca="1">+IF(OFFSET('Hygiene Data'!$E$12,0,10*ROW('Hygiene Data'!E11))="","",OFFSET('Hygiene Data'!$E$12,0,10*ROW('Hygiene Data'!E11)))</f>
        <v/>
      </c>
      <c r="DT17" s="380" t="str">
        <f ca="1">+IF(OFFSET('Hygiene Data'!$E$13,0,10*ROW('Hygiene Data'!E11))="","",OFFSET('Hygiene Data'!$E$13,0,10*ROW('Hygiene Data'!E11)))</f>
        <v/>
      </c>
      <c r="DU17" s="380" t="str">
        <f ca="1">+IF(OFFSET('Hygiene Data'!$F$11,0,10*ROW('Hygiene Data'!F11))="","",OFFSET('Hygiene Data'!$F$11,0,10*ROW('Hygiene Data'!F11)))</f>
        <v/>
      </c>
      <c r="DV17" s="380" t="str">
        <f ca="1">+IF(OFFSET('Hygiene Data'!$F$12,0,10*ROW('Hygiene Data'!F11))="","",OFFSET('Hygiene Data'!$F$12,0,10*ROW('Hygiene Data'!F11)))</f>
        <v/>
      </c>
      <c r="DW17" s="380" t="str">
        <f ca="1">+IF(OFFSET('Hygiene Data'!$F$13,0,10*ROW('Hygiene Data'!F11))="","",OFFSET('Hygiene Data'!$F$13,0,10*ROW('Hygiene Data'!F11)))</f>
        <v/>
      </c>
      <c r="DX17" s="380" t="str">
        <f ca="1">+IF(OFFSET('Hygiene Data'!$G$11,0,10*ROW('Hygiene Data'!G11))="","",OFFSET('Hygiene Data'!$G$11,0,10*ROW('Hygiene Data'!G11)))</f>
        <v/>
      </c>
      <c r="DY17" s="380" t="str">
        <f ca="1">+IF(OFFSET('Hygiene Data'!$G$12,0,10*ROW('Hygiene Data'!G11))="","",OFFSET('Hygiene Data'!$G$12,0,10*ROW('Hygiene Data'!G11)))</f>
        <v/>
      </c>
      <c r="DZ17" s="380" t="str">
        <f ca="1">+IF(OFFSET('Hygiene Data'!$G$13,0,10*ROW('Hygiene Data'!G11))="","",OFFSET('Hygiene Data'!$G$13,0,10*ROW('Hygiene Data'!G11)))</f>
        <v/>
      </c>
      <c r="EA17" s="380" t="str">
        <f ca="1">+IF(OFFSET('Hygiene Data'!$H$11,0,10*ROW('Hygiene Data'!H11))="","",OFFSET('Hygiene Data'!$H$11,0,10*ROW('Hygiene Data'!H11)))</f>
        <v/>
      </c>
      <c r="EB17" s="380" t="str">
        <f ca="1">+IF(OFFSET('Hygiene Data'!$H$12,0,10*ROW('Hygiene Data'!H11))="","",OFFSET('Hygiene Data'!$H$12,0,10*ROW('Hygiene Data'!H11)))</f>
        <v/>
      </c>
      <c r="EC17" s="380" t="str">
        <f ca="1">+IF(OFFSET('Hygiene Data'!$H$13,0,10*ROW('Hygiene Data'!H11))="","",OFFSET('Hygiene Data'!$H$13,0,10*ROW('Hygiene Data'!H11)))</f>
        <v/>
      </c>
      <c r="ED17" s="380" t="str">
        <f ca="1">+IF(OFFSET('Hygiene Data'!$I$11,0,10*ROW('Hygiene Data'!I11))="","",OFFSET('Hygiene Data'!$I$11,0,10*ROW('Hygiene Data'!I11)))</f>
        <v/>
      </c>
      <c r="EE17" s="380" t="str">
        <f ca="1">+IF(OFFSET('Hygiene Data'!$I$12,0,10*ROW('Hygiene Data'!I11))="","",OFFSET('Hygiene Data'!$I$12,0,10*ROW('Hygiene Data'!I11)))</f>
        <v/>
      </c>
      <c r="EF17" s="380" t="str">
        <f ca="1">+IF(OFFSET('Hygiene Data'!$I$13,0,10*ROW('Hygiene Data'!I11))="","",OFFSET('Hygiene Data'!$I$13,0,10*ROW('Hygiene Data'!I11)))</f>
        <v/>
      </c>
    </row>
    <row r="18" spans="1:136" x14ac:dyDescent="0.25">
      <c r="A18" s="489" t="str">
        <f ca="1">+IF(OFFSET('Water Data'!$B$2,0,10*ROW('Water Data'!E12))="","",OFFSET('Water Data'!$B$2,0,10*ROW('Water Data'!E12)))</f>
        <v/>
      </c>
      <c r="B18" s="489"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16" t="str">
        <f t="shared" ca="1" si="0"/>
        <v/>
      </c>
      <c r="D18" s="517"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17"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17"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17"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17"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17"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17"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17"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17"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17"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17"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17"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17"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17"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17"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17"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17"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17"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18"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18"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18"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18"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18"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18"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18"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18"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18"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18"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18"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18"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18"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18"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18"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18"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18"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18"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18"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18"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18"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18"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18"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18"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18"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18"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18"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18"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18"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18"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19"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95"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19"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19"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19"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19"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19"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19"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19"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19"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19"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19"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19"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19"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19"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19"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19"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19"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80" t="str">
        <f ca="1">+IF(OFFSET('Water Data'!$D$27,0,10*ROW('Water Data'!D12))="","",OFFSET('Water Data'!$D$27,0,10*ROW('Water Data'!D12)))</f>
        <v/>
      </c>
      <c r="BT18" s="380" t="str">
        <f ca="1">+IF(OFFSET('Water Data'!$D$28,0,10*ROW('Water Data'!D12))="","",OFFSET('Water Data'!$D$28,0,10*ROW('Water Data'!D12)))</f>
        <v/>
      </c>
      <c r="BU18" s="380" t="str">
        <f ca="1">+IF(OFFSET('Water Data'!$D$29,0,10*ROW('Water Data'!D12))="","",OFFSET('Water Data'!$D$29,0,10*ROW('Water Data'!D12)))</f>
        <v/>
      </c>
      <c r="BV18" s="380" t="str">
        <f ca="1">+IF(OFFSET('Water Data'!$E$27,0,10*ROW('Water Data'!E12))="","",OFFSET('Water Data'!$E$27,0,10*ROW('Water Data'!E12)))</f>
        <v/>
      </c>
      <c r="BW18" s="380" t="str">
        <f ca="1">+IF(OFFSET('Water Data'!$E$28,0,10*ROW('Water Data'!E12))="","",OFFSET('Water Data'!$E$28,0,10*ROW('Water Data'!E12)))</f>
        <v/>
      </c>
      <c r="BX18" s="380" t="str">
        <f ca="1">+IF(OFFSET('Water Data'!$E$29,0,10*ROW('Water Data'!E12))="","",OFFSET('Water Data'!$E$29,0,10*ROW('Water Data'!E12)))</f>
        <v/>
      </c>
      <c r="BY18" s="380" t="str">
        <f ca="1">+IF(OFFSET('Water Data'!$F$27,0,10*ROW('Water Data'!F12))="","",OFFSET('Water Data'!$F$27,0,10*ROW('Water Data'!F12)))</f>
        <v/>
      </c>
      <c r="BZ18" s="380" t="str">
        <f ca="1">+IF(OFFSET('Water Data'!$F$28,0,10*ROW('Water Data'!F12))="","",OFFSET('Water Data'!$F$28,0,10*ROW('Water Data'!F12)))</f>
        <v/>
      </c>
      <c r="CA18" s="380" t="str">
        <f ca="1">+IF(OFFSET('Water Data'!$F$29,0,10*ROW('Water Data'!F12))="","",OFFSET('Water Data'!$F$29,0,10*ROW('Water Data'!F12)))</f>
        <v/>
      </c>
      <c r="CB18" s="380" t="str">
        <f ca="1">+IF(OFFSET('Water Data'!$G$27,0,10*ROW('Water Data'!G12))="","",OFFSET('Water Data'!$G$27,0,10*ROW('Water Data'!G12)))</f>
        <v/>
      </c>
      <c r="CC18" s="380" t="str">
        <f ca="1">+IF(OFFSET('Water Data'!$G$28,0,10*ROW('Water Data'!G12))="","",OFFSET('Water Data'!$G$28,0,10*ROW('Water Data'!G12)))</f>
        <v/>
      </c>
      <c r="CD18" s="380" t="str">
        <f ca="1">+IF(OFFSET('Water Data'!$G$29,0,10*ROW('Water Data'!G12))="","",OFFSET('Water Data'!$G$29,0,10*ROW('Water Data'!G12)))</f>
        <v/>
      </c>
      <c r="CE18" s="380" t="str">
        <f ca="1">+IF(OFFSET('Water Data'!$H$27,0,10*ROW('Water Data'!H12))="","",OFFSET('Water Data'!$H$27,0,10*ROW('Water Data'!H12)))</f>
        <v/>
      </c>
      <c r="CF18" s="380" t="str">
        <f ca="1">+IF(OFFSET('Water Data'!$H$28,0,10*ROW('Water Data'!H12))="","",OFFSET('Water Data'!$H$28,0,10*ROW('Water Data'!H12)))</f>
        <v/>
      </c>
      <c r="CG18" s="380" t="str">
        <f ca="1">+IF(OFFSET('Water Data'!$H$29,0,10*ROW('Water Data'!H12))="","",OFFSET('Water Data'!$H$29,0,10*ROW('Water Data'!H12)))</f>
        <v/>
      </c>
      <c r="CH18" s="380" t="str">
        <f ca="1">+IF(OFFSET('Water Data'!$I$27,0,10*ROW('Water Data'!I12))="","",OFFSET('Water Data'!$I$27,0,10*ROW('Water Data'!I12)))</f>
        <v/>
      </c>
      <c r="CI18" s="380" t="str">
        <f ca="1">+IF(OFFSET('Water Data'!$I$28,0,10*ROW('Water Data'!I12))="","",OFFSET('Water Data'!$I$28,0,10*ROW('Water Data'!I12)))</f>
        <v/>
      </c>
      <c r="CJ18" s="380" t="str">
        <f ca="1">+IF(OFFSET('Water Data'!$I$29,0,10*ROW('Water Data'!I12))="","",OFFSET('Water Data'!$I$29,0,10*ROW('Water Data'!I12)))</f>
        <v/>
      </c>
      <c r="CK18" s="380" t="str">
        <f ca="1">+IF(OFFSET('Sanitation Data'!$D$28,0,10*ROW('Sanitation Data'!D12))="","",OFFSET('Sanitation Data'!$D$28,0,10*ROW('Sanitation Data'!D12)))</f>
        <v/>
      </c>
      <c r="CL18" s="380" t="str">
        <f ca="1">+IF(OFFSET('Sanitation Data'!$D$29,0,10*ROW('Sanitation Data'!D12))="","",OFFSET('Sanitation Data'!$D$29,0,10*ROW('Sanitation Data'!D12)))</f>
        <v/>
      </c>
      <c r="CM18" s="380" t="str">
        <f ca="1">+IF(OFFSET('Sanitation Data'!$D$30,0,10*ROW('Sanitation Data'!D12))="","",OFFSET('Sanitation Data'!$D$30,0,10*ROW('Sanitation Data'!D12)))</f>
        <v/>
      </c>
      <c r="CN18" s="380" t="str">
        <f ca="1">+IF(OFFSET('Sanitation Data'!$D$31,0,10*ROW('Sanitation Data'!D12))="","",OFFSET('Sanitation Data'!$D$31,0,10*ROW('Sanitation Data'!D12)))</f>
        <v/>
      </c>
      <c r="CO18" s="380" t="str">
        <f ca="1">+IF(OFFSET('Sanitation Data'!$D$32,0,10*ROW('Sanitation Data'!D12))="","",OFFSET('Sanitation Data'!$D$32,0,10*ROW('Sanitation Data'!D12)))</f>
        <v/>
      </c>
      <c r="CP18" s="380" t="str">
        <f ca="1">+IF(OFFSET('Sanitation Data'!$E$28,0,10*ROW('Sanitation Data'!E12))="","",OFFSET('Sanitation Data'!$E$28,0,10*ROW('Sanitation Data'!E12)))</f>
        <v/>
      </c>
      <c r="CQ18" s="380" t="str">
        <f ca="1">+IF(OFFSET('Sanitation Data'!$E$29,0,10*ROW('Sanitation Data'!E12))="","",OFFSET('Sanitation Data'!$E$29,0,10*ROW('Sanitation Data'!E12)))</f>
        <v/>
      </c>
      <c r="CR18" s="380" t="str">
        <f ca="1">+IF(OFFSET('Sanitation Data'!$E$30,0,10*ROW('Sanitation Data'!E12))="","",OFFSET('Sanitation Data'!$E$30,0,10*ROW('Sanitation Data'!E12)))</f>
        <v/>
      </c>
      <c r="CS18" s="380" t="str">
        <f ca="1">+IF(OFFSET('Sanitation Data'!$E$31,0,10*ROW('Sanitation Data'!E12))="","",OFFSET('Sanitation Data'!$E$31,0,10*ROW('Sanitation Data'!E12)))</f>
        <v/>
      </c>
      <c r="CT18" s="380" t="str">
        <f ca="1">+IF(OFFSET('Sanitation Data'!$E$32,0,10*ROW('Sanitation Data'!E12))="","",OFFSET('Sanitation Data'!$E$32,0,10*ROW('Sanitation Data'!E12)))</f>
        <v/>
      </c>
      <c r="CU18" s="380" t="str">
        <f ca="1">+IF(OFFSET('Sanitation Data'!$F$28,0,10*ROW('Sanitation Data'!F12))="","",OFFSET('Sanitation Data'!$F$28,0,10*ROW('Sanitation Data'!F12)))</f>
        <v/>
      </c>
      <c r="CV18" s="380" t="str">
        <f ca="1">+IF(OFFSET('Sanitation Data'!$F$29,0,10*ROW('Sanitation Data'!F12))="","",OFFSET('Sanitation Data'!$F$29,0,10*ROW('Sanitation Data'!F12)))</f>
        <v/>
      </c>
      <c r="CW18" s="380" t="str">
        <f ca="1">+IF(OFFSET('Sanitation Data'!$F$30,0,10*ROW('Sanitation Data'!F12))="","",OFFSET('Sanitation Data'!$F$30,0,10*ROW('Sanitation Data'!F12)))</f>
        <v/>
      </c>
      <c r="CX18" s="380" t="str">
        <f ca="1">+IF(OFFSET('Sanitation Data'!$F$31,0,10*ROW('Sanitation Data'!F12))="","",OFFSET('Sanitation Data'!$F$31,0,10*ROW('Sanitation Data'!F12)))</f>
        <v/>
      </c>
      <c r="CY18" s="380" t="str">
        <f ca="1">+IF(OFFSET('Sanitation Data'!$F$32,0,10*ROW('Sanitation Data'!F12))="","",OFFSET('Sanitation Data'!$F$32,0,10*ROW('Sanitation Data'!F12)))</f>
        <v/>
      </c>
      <c r="CZ18" s="380" t="str">
        <f ca="1">+IF(OFFSET('Sanitation Data'!$G$28,0,10*ROW('Sanitation Data'!G12))="","",OFFSET('Sanitation Data'!$G$28,0,10*ROW('Sanitation Data'!G12)))</f>
        <v/>
      </c>
      <c r="DA18" s="380" t="str">
        <f ca="1">+IF(OFFSET('Sanitation Data'!$G$29,0,10*ROW('Sanitation Data'!G12))="","",OFFSET('Sanitation Data'!$G$29,0,10*ROW('Sanitation Data'!G12)))</f>
        <v/>
      </c>
      <c r="DB18" s="380" t="str">
        <f ca="1">+IF(OFFSET('Sanitation Data'!$G$30,0,10*ROW('Sanitation Data'!G12))="","",OFFSET('Sanitation Data'!$G$30,0,10*ROW('Sanitation Data'!G12)))</f>
        <v/>
      </c>
      <c r="DC18" s="380" t="str">
        <f ca="1">+IF(OFFSET('Sanitation Data'!$G$31,0,10*ROW('Sanitation Data'!G12))="","",OFFSET('Sanitation Data'!$G$31,0,10*ROW('Sanitation Data'!G12)))</f>
        <v/>
      </c>
      <c r="DD18" s="380" t="str">
        <f ca="1">+IF(OFFSET('Sanitation Data'!$G$32,0,10*ROW('Sanitation Data'!G12))="","",OFFSET('Sanitation Data'!$G$32,0,10*ROW('Sanitation Data'!G12)))</f>
        <v/>
      </c>
      <c r="DE18" s="380" t="str">
        <f ca="1">+IF(OFFSET('Sanitation Data'!$H$28,0,10*ROW('Sanitation Data'!H12))="","",OFFSET('Sanitation Data'!$H$28,0,10*ROW('Sanitation Data'!H12)))</f>
        <v/>
      </c>
      <c r="DF18" s="380" t="str">
        <f ca="1">+IF(OFFSET('Sanitation Data'!$H$29,0,10*ROW('Sanitation Data'!H12))="","",OFFSET('Sanitation Data'!$H$29,0,10*ROW('Sanitation Data'!H12)))</f>
        <v/>
      </c>
      <c r="DG18" s="380" t="str">
        <f ca="1">+IF(OFFSET('Sanitation Data'!$H$30,0,10*ROW('Sanitation Data'!H12))="","",OFFSET('Sanitation Data'!$H$30,0,10*ROW('Sanitation Data'!H12)))</f>
        <v/>
      </c>
      <c r="DH18" s="380" t="str">
        <f ca="1">+IF(OFFSET('Sanitation Data'!$H$31,0,10*ROW('Sanitation Data'!H12))="","",OFFSET('Sanitation Data'!$H$31,0,10*ROW('Sanitation Data'!H12)))</f>
        <v/>
      </c>
      <c r="DI18" s="380" t="str">
        <f ca="1">+IF(OFFSET('Sanitation Data'!$H$32,0,10*ROW('Sanitation Data'!H12))="","",OFFSET('Sanitation Data'!$H$32,0,10*ROW('Sanitation Data'!H12)))</f>
        <v/>
      </c>
      <c r="DJ18" s="380" t="str">
        <f ca="1">+IF(OFFSET('Sanitation Data'!$I$28,0,10*ROW('Sanitation Data'!I12))="","",OFFSET('Sanitation Data'!$I$28,0,10*ROW('Sanitation Data'!I12)))</f>
        <v/>
      </c>
      <c r="DK18" s="380" t="str">
        <f ca="1">+IF(OFFSET('Sanitation Data'!$I$29,0,10*ROW('Sanitation Data'!I12))="","",OFFSET('Sanitation Data'!$I$29,0,10*ROW('Sanitation Data'!I12)))</f>
        <v/>
      </c>
      <c r="DL18" s="380" t="str">
        <f ca="1">+IF(OFFSET('Sanitation Data'!$I$30,0,10*ROW('Sanitation Data'!I12))="","",OFFSET('Sanitation Data'!$I$30,0,10*ROW('Sanitation Data'!I12)))</f>
        <v/>
      </c>
      <c r="DM18" s="380" t="str">
        <f ca="1">+IF(OFFSET('Sanitation Data'!$I$31,0,10*ROW('Sanitation Data'!I12))="","",OFFSET('Sanitation Data'!$I$31,0,10*ROW('Sanitation Data'!I12)))</f>
        <v/>
      </c>
      <c r="DN18" s="380" t="str">
        <f ca="1">+IF(OFFSET('Sanitation Data'!$I$32,0,10*ROW('Sanitation Data'!I12))="","",OFFSET('Sanitation Data'!$I$32,0,10*ROW('Sanitation Data'!I12)))</f>
        <v/>
      </c>
      <c r="DO18" s="380" t="str">
        <f ca="1">+IF(OFFSET('Hygiene Data'!$D$11,0,10*ROW('Hygiene Data'!D12))="","",OFFSET('Hygiene Data'!$D$11,0,10*ROW('Hygiene Data'!D12)))</f>
        <v/>
      </c>
      <c r="DP18" s="380" t="str">
        <f ca="1">+IF(OFFSET('Hygiene Data'!$D$12,0,10*ROW('Hygiene Data'!D12))="","",OFFSET('Hygiene Data'!$D$12,0,10*ROW('Hygiene Data'!D12)))</f>
        <v/>
      </c>
      <c r="DQ18" s="380" t="str">
        <f ca="1">+IF(OFFSET('Hygiene Data'!$D$13,0,10*ROW('Hygiene Data'!D12))="","",OFFSET('Hygiene Data'!$D$13,0,10*ROW('Hygiene Data'!D12)))</f>
        <v/>
      </c>
      <c r="DR18" s="380" t="str">
        <f ca="1">+IF(OFFSET('Hygiene Data'!$E$11,0,10*ROW('Hygiene Data'!E12))="","",OFFSET('Hygiene Data'!$E$11,0,10*ROW('Hygiene Data'!E12)))</f>
        <v/>
      </c>
      <c r="DS18" s="380" t="str">
        <f ca="1">+IF(OFFSET('Hygiene Data'!$E$12,0,10*ROW('Hygiene Data'!E12))="","",OFFSET('Hygiene Data'!$E$12,0,10*ROW('Hygiene Data'!E12)))</f>
        <v/>
      </c>
      <c r="DT18" s="380" t="str">
        <f ca="1">+IF(OFFSET('Hygiene Data'!$E$13,0,10*ROW('Hygiene Data'!E12))="","",OFFSET('Hygiene Data'!$E$13,0,10*ROW('Hygiene Data'!E12)))</f>
        <v/>
      </c>
      <c r="DU18" s="380" t="str">
        <f ca="1">+IF(OFFSET('Hygiene Data'!$F$11,0,10*ROW('Hygiene Data'!F12))="","",OFFSET('Hygiene Data'!$F$11,0,10*ROW('Hygiene Data'!F12)))</f>
        <v/>
      </c>
      <c r="DV18" s="380" t="str">
        <f ca="1">+IF(OFFSET('Hygiene Data'!$F$12,0,10*ROW('Hygiene Data'!F12))="","",OFFSET('Hygiene Data'!$F$12,0,10*ROW('Hygiene Data'!F12)))</f>
        <v/>
      </c>
      <c r="DW18" s="380" t="str">
        <f ca="1">+IF(OFFSET('Hygiene Data'!$F$13,0,10*ROW('Hygiene Data'!F12))="","",OFFSET('Hygiene Data'!$F$13,0,10*ROW('Hygiene Data'!F12)))</f>
        <v/>
      </c>
      <c r="DX18" s="380" t="str">
        <f ca="1">+IF(OFFSET('Hygiene Data'!$G$11,0,10*ROW('Hygiene Data'!G12))="","",OFFSET('Hygiene Data'!$G$11,0,10*ROW('Hygiene Data'!G12)))</f>
        <v/>
      </c>
      <c r="DY18" s="380" t="str">
        <f ca="1">+IF(OFFSET('Hygiene Data'!$G$12,0,10*ROW('Hygiene Data'!G12))="","",OFFSET('Hygiene Data'!$G$12,0,10*ROW('Hygiene Data'!G12)))</f>
        <v/>
      </c>
      <c r="DZ18" s="380" t="str">
        <f ca="1">+IF(OFFSET('Hygiene Data'!$G$13,0,10*ROW('Hygiene Data'!G12))="","",OFFSET('Hygiene Data'!$G$13,0,10*ROW('Hygiene Data'!G12)))</f>
        <v/>
      </c>
      <c r="EA18" s="380" t="str">
        <f ca="1">+IF(OFFSET('Hygiene Data'!$H$11,0,10*ROW('Hygiene Data'!H12))="","",OFFSET('Hygiene Data'!$H$11,0,10*ROW('Hygiene Data'!H12)))</f>
        <v/>
      </c>
      <c r="EB18" s="380" t="str">
        <f ca="1">+IF(OFFSET('Hygiene Data'!$H$12,0,10*ROW('Hygiene Data'!H12))="","",OFFSET('Hygiene Data'!$H$12,0,10*ROW('Hygiene Data'!H12)))</f>
        <v/>
      </c>
      <c r="EC18" s="380" t="str">
        <f ca="1">+IF(OFFSET('Hygiene Data'!$H$13,0,10*ROW('Hygiene Data'!H12))="","",OFFSET('Hygiene Data'!$H$13,0,10*ROW('Hygiene Data'!H12)))</f>
        <v/>
      </c>
      <c r="ED18" s="380" t="str">
        <f ca="1">+IF(OFFSET('Hygiene Data'!$I$11,0,10*ROW('Hygiene Data'!I12))="","",OFFSET('Hygiene Data'!$I$11,0,10*ROW('Hygiene Data'!I12)))</f>
        <v/>
      </c>
      <c r="EE18" s="380" t="str">
        <f ca="1">+IF(OFFSET('Hygiene Data'!$I$12,0,10*ROW('Hygiene Data'!I12))="","",OFFSET('Hygiene Data'!$I$12,0,10*ROW('Hygiene Data'!I12)))</f>
        <v/>
      </c>
      <c r="EF18" s="380" t="str">
        <f ca="1">+IF(OFFSET('Hygiene Data'!$I$13,0,10*ROW('Hygiene Data'!I12))="","",OFFSET('Hygiene Data'!$I$13,0,10*ROW('Hygiene Data'!I12)))</f>
        <v/>
      </c>
    </row>
    <row r="19" spans="1:136" x14ac:dyDescent="0.25">
      <c r="A19" s="489" t="str">
        <f ca="1">+IF(OFFSET('Water Data'!$B$2,0,10*ROW('Water Data'!E13))="","",OFFSET('Water Data'!$B$2,0,10*ROW('Water Data'!E13)))</f>
        <v/>
      </c>
      <c r="B19" s="489"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16" t="str">
        <f t="shared" ca="1" si="0"/>
        <v/>
      </c>
      <c r="D19" s="517"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17"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17"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17"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17"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17"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17"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17"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17"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17"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17"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17"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17"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17"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17"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17"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17"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17"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18"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18"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18"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18"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18"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18"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18"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18"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18"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18"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18"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18"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18"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18"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18"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18"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18"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18"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18"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18"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18"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18"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18"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18"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18"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18"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18"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18"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18"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18"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19"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95"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19"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19"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19"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19"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19"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19"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19"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19"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19"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19"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19"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19"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19"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19"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19"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19"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80" t="str">
        <f ca="1">+IF(OFFSET('Water Data'!$D$27,0,10*ROW('Water Data'!D13))="","",OFFSET('Water Data'!$D$27,0,10*ROW('Water Data'!D13)))</f>
        <v/>
      </c>
      <c r="BT19" s="380" t="str">
        <f ca="1">+IF(OFFSET('Water Data'!$D$28,0,10*ROW('Water Data'!D13))="","",OFFSET('Water Data'!$D$28,0,10*ROW('Water Data'!D13)))</f>
        <v/>
      </c>
      <c r="BU19" s="380" t="str">
        <f ca="1">+IF(OFFSET('Water Data'!$D$29,0,10*ROW('Water Data'!D13))="","",OFFSET('Water Data'!$D$29,0,10*ROW('Water Data'!D13)))</f>
        <v/>
      </c>
      <c r="BV19" s="380" t="str">
        <f ca="1">+IF(OFFSET('Water Data'!$E$27,0,10*ROW('Water Data'!E13))="","",OFFSET('Water Data'!$E$27,0,10*ROW('Water Data'!E13)))</f>
        <v/>
      </c>
      <c r="BW19" s="380" t="str">
        <f ca="1">+IF(OFFSET('Water Data'!$E$28,0,10*ROW('Water Data'!E13))="","",OFFSET('Water Data'!$E$28,0,10*ROW('Water Data'!E13)))</f>
        <v/>
      </c>
      <c r="BX19" s="380" t="str">
        <f ca="1">+IF(OFFSET('Water Data'!$E$29,0,10*ROW('Water Data'!E13))="","",OFFSET('Water Data'!$E$29,0,10*ROW('Water Data'!E13)))</f>
        <v/>
      </c>
      <c r="BY19" s="380" t="str">
        <f ca="1">+IF(OFFSET('Water Data'!$F$27,0,10*ROW('Water Data'!F13))="","",OFFSET('Water Data'!$F$27,0,10*ROW('Water Data'!F13)))</f>
        <v/>
      </c>
      <c r="BZ19" s="380" t="str">
        <f ca="1">+IF(OFFSET('Water Data'!$F$28,0,10*ROW('Water Data'!F13))="","",OFFSET('Water Data'!$F$28,0,10*ROW('Water Data'!F13)))</f>
        <v/>
      </c>
      <c r="CA19" s="380" t="str">
        <f ca="1">+IF(OFFSET('Water Data'!$F$29,0,10*ROW('Water Data'!F13))="","",OFFSET('Water Data'!$F$29,0,10*ROW('Water Data'!F13)))</f>
        <v/>
      </c>
      <c r="CB19" s="380" t="str">
        <f ca="1">+IF(OFFSET('Water Data'!$G$27,0,10*ROW('Water Data'!G13))="","",OFFSET('Water Data'!$G$27,0,10*ROW('Water Data'!G13)))</f>
        <v/>
      </c>
      <c r="CC19" s="380" t="str">
        <f ca="1">+IF(OFFSET('Water Data'!$G$28,0,10*ROW('Water Data'!G13))="","",OFFSET('Water Data'!$G$28,0,10*ROW('Water Data'!G13)))</f>
        <v/>
      </c>
      <c r="CD19" s="380" t="str">
        <f ca="1">+IF(OFFSET('Water Data'!$G$29,0,10*ROW('Water Data'!G13))="","",OFFSET('Water Data'!$G$29,0,10*ROW('Water Data'!G13)))</f>
        <v/>
      </c>
      <c r="CE19" s="380" t="str">
        <f ca="1">+IF(OFFSET('Water Data'!$H$27,0,10*ROW('Water Data'!H13))="","",OFFSET('Water Data'!$H$27,0,10*ROW('Water Data'!H13)))</f>
        <v/>
      </c>
      <c r="CF19" s="380" t="str">
        <f ca="1">+IF(OFFSET('Water Data'!$H$28,0,10*ROW('Water Data'!H13))="","",OFFSET('Water Data'!$H$28,0,10*ROW('Water Data'!H13)))</f>
        <v/>
      </c>
      <c r="CG19" s="380" t="str">
        <f ca="1">+IF(OFFSET('Water Data'!$H$29,0,10*ROW('Water Data'!H13))="","",OFFSET('Water Data'!$H$29,0,10*ROW('Water Data'!H13)))</f>
        <v/>
      </c>
      <c r="CH19" s="380" t="str">
        <f ca="1">+IF(OFFSET('Water Data'!$I$27,0,10*ROW('Water Data'!I13))="","",OFFSET('Water Data'!$I$27,0,10*ROW('Water Data'!I13)))</f>
        <v/>
      </c>
      <c r="CI19" s="380" t="str">
        <f ca="1">+IF(OFFSET('Water Data'!$I$28,0,10*ROW('Water Data'!I13))="","",OFFSET('Water Data'!$I$28,0,10*ROW('Water Data'!I13)))</f>
        <v/>
      </c>
      <c r="CJ19" s="380" t="str">
        <f ca="1">+IF(OFFSET('Water Data'!$I$29,0,10*ROW('Water Data'!I13))="","",OFFSET('Water Data'!$I$29,0,10*ROW('Water Data'!I13)))</f>
        <v/>
      </c>
      <c r="CK19" s="380" t="str">
        <f ca="1">+IF(OFFSET('Sanitation Data'!$D$28,0,10*ROW('Sanitation Data'!D13))="","",OFFSET('Sanitation Data'!$D$28,0,10*ROW('Sanitation Data'!D13)))</f>
        <v/>
      </c>
      <c r="CL19" s="380" t="str">
        <f ca="1">+IF(OFFSET('Sanitation Data'!$D$29,0,10*ROW('Sanitation Data'!D13))="","",OFFSET('Sanitation Data'!$D$29,0,10*ROW('Sanitation Data'!D13)))</f>
        <v/>
      </c>
      <c r="CM19" s="380" t="str">
        <f ca="1">+IF(OFFSET('Sanitation Data'!$D$30,0,10*ROW('Sanitation Data'!D13))="","",OFFSET('Sanitation Data'!$D$30,0,10*ROW('Sanitation Data'!D13)))</f>
        <v/>
      </c>
      <c r="CN19" s="380" t="str">
        <f ca="1">+IF(OFFSET('Sanitation Data'!$D$31,0,10*ROW('Sanitation Data'!D13))="","",OFFSET('Sanitation Data'!$D$31,0,10*ROW('Sanitation Data'!D13)))</f>
        <v/>
      </c>
      <c r="CO19" s="380" t="str">
        <f ca="1">+IF(OFFSET('Sanitation Data'!$D$32,0,10*ROW('Sanitation Data'!D13))="","",OFFSET('Sanitation Data'!$D$32,0,10*ROW('Sanitation Data'!D13)))</f>
        <v/>
      </c>
      <c r="CP19" s="380" t="str">
        <f ca="1">+IF(OFFSET('Sanitation Data'!$E$28,0,10*ROW('Sanitation Data'!E13))="","",OFFSET('Sanitation Data'!$E$28,0,10*ROW('Sanitation Data'!E13)))</f>
        <v/>
      </c>
      <c r="CQ19" s="380" t="str">
        <f ca="1">+IF(OFFSET('Sanitation Data'!$E$29,0,10*ROW('Sanitation Data'!E13))="","",OFFSET('Sanitation Data'!$E$29,0,10*ROW('Sanitation Data'!E13)))</f>
        <v/>
      </c>
      <c r="CR19" s="380" t="str">
        <f ca="1">+IF(OFFSET('Sanitation Data'!$E$30,0,10*ROW('Sanitation Data'!E13))="","",OFFSET('Sanitation Data'!$E$30,0,10*ROW('Sanitation Data'!E13)))</f>
        <v/>
      </c>
      <c r="CS19" s="380" t="str">
        <f ca="1">+IF(OFFSET('Sanitation Data'!$E$31,0,10*ROW('Sanitation Data'!E13))="","",OFFSET('Sanitation Data'!$E$31,0,10*ROW('Sanitation Data'!E13)))</f>
        <v/>
      </c>
      <c r="CT19" s="380" t="str">
        <f ca="1">+IF(OFFSET('Sanitation Data'!$E$32,0,10*ROW('Sanitation Data'!E13))="","",OFFSET('Sanitation Data'!$E$32,0,10*ROW('Sanitation Data'!E13)))</f>
        <v/>
      </c>
      <c r="CU19" s="380" t="str">
        <f ca="1">+IF(OFFSET('Sanitation Data'!$F$28,0,10*ROW('Sanitation Data'!F13))="","",OFFSET('Sanitation Data'!$F$28,0,10*ROW('Sanitation Data'!F13)))</f>
        <v/>
      </c>
      <c r="CV19" s="380" t="str">
        <f ca="1">+IF(OFFSET('Sanitation Data'!$F$29,0,10*ROW('Sanitation Data'!F13))="","",OFFSET('Sanitation Data'!$F$29,0,10*ROW('Sanitation Data'!F13)))</f>
        <v/>
      </c>
      <c r="CW19" s="380" t="str">
        <f ca="1">+IF(OFFSET('Sanitation Data'!$F$30,0,10*ROW('Sanitation Data'!F13))="","",OFFSET('Sanitation Data'!$F$30,0,10*ROW('Sanitation Data'!F13)))</f>
        <v/>
      </c>
      <c r="CX19" s="380" t="str">
        <f ca="1">+IF(OFFSET('Sanitation Data'!$F$31,0,10*ROW('Sanitation Data'!F13))="","",OFFSET('Sanitation Data'!$F$31,0,10*ROW('Sanitation Data'!F13)))</f>
        <v/>
      </c>
      <c r="CY19" s="380" t="str">
        <f ca="1">+IF(OFFSET('Sanitation Data'!$F$32,0,10*ROW('Sanitation Data'!F13))="","",OFFSET('Sanitation Data'!$F$32,0,10*ROW('Sanitation Data'!F13)))</f>
        <v/>
      </c>
      <c r="CZ19" s="380" t="str">
        <f ca="1">+IF(OFFSET('Sanitation Data'!$G$28,0,10*ROW('Sanitation Data'!G13))="","",OFFSET('Sanitation Data'!$G$28,0,10*ROW('Sanitation Data'!G13)))</f>
        <v/>
      </c>
      <c r="DA19" s="380" t="str">
        <f ca="1">+IF(OFFSET('Sanitation Data'!$G$29,0,10*ROW('Sanitation Data'!G13))="","",OFFSET('Sanitation Data'!$G$29,0,10*ROW('Sanitation Data'!G13)))</f>
        <v/>
      </c>
      <c r="DB19" s="380" t="str">
        <f ca="1">+IF(OFFSET('Sanitation Data'!$G$30,0,10*ROW('Sanitation Data'!G13))="","",OFFSET('Sanitation Data'!$G$30,0,10*ROW('Sanitation Data'!G13)))</f>
        <v/>
      </c>
      <c r="DC19" s="380" t="str">
        <f ca="1">+IF(OFFSET('Sanitation Data'!$G$31,0,10*ROW('Sanitation Data'!G13))="","",OFFSET('Sanitation Data'!$G$31,0,10*ROW('Sanitation Data'!G13)))</f>
        <v/>
      </c>
      <c r="DD19" s="380" t="str">
        <f ca="1">+IF(OFFSET('Sanitation Data'!$G$32,0,10*ROW('Sanitation Data'!G13))="","",OFFSET('Sanitation Data'!$G$32,0,10*ROW('Sanitation Data'!G13)))</f>
        <v/>
      </c>
      <c r="DE19" s="380" t="str">
        <f ca="1">+IF(OFFSET('Sanitation Data'!$H$28,0,10*ROW('Sanitation Data'!H13))="","",OFFSET('Sanitation Data'!$H$28,0,10*ROW('Sanitation Data'!H13)))</f>
        <v/>
      </c>
      <c r="DF19" s="380" t="str">
        <f ca="1">+IF(OFFSET('Sanitation Data'!$H$29,0,10*ROW('Sanitation Data'!H13))="","",OFFSET('Sanitation Data'!$H$29,0,10*ROW('Sanitation Data'!H13)))</f>
        <v/>
      </c>
      <c r="DG19" s="380" t="str">
        <f ca="1">+IF(OFFSET('Sanitation Data'!$H$30,0,10*ROW('Sanitation Data'!H13))="","",OFFSET('Sanitation Data'!$H$30,0,10*ROW('Sanitation Data'!H13)))</f>
        <v/>
      </c>
      <c r="DH19" s="380" t="str">
        <f ca="1">+IF(OFFSET('Sanitation Data'!$H$31,0,10*ROW('Sanitation Data'!H13))="","",OFFSET('Sanitation Data'!$H$31,0,10*ROW('Sanitation Data'!H13)))</f>
        <v/>
      </c>
      <c r="DI19" s="380" t="str">
        <f ca="1">+IF(OFFSET('Sanitation Data'!$H$32,0,10*ROW('Sanitation Data'!H13))="","",OFFSET('Sanitation Data'!$H$32,0,10*ROW('Sanitation Data'!H13)))</f>
        <v/>
      </c>
      <c r="DJ19" s="380" t="str">
        <f ca="1">+IF(OFFSET('Sanitation Data'!$I$28,0,10*ROW('Sanitation Data'!I13))="","",OFFSET('Sanitation Data'!$I$28,0,10*ROW('Sanitation Data'!I13)))</f>
        <v/>
      </c>
      <c r="DK19" s="380" t="str">
        <f ca="1">+IF(OFFSET('Sanitation Data'!$I$29,0,10*ROW('Sanitation Data'!I13))="","",OFFSET('Sanitation Data'!$I$29,0,10*ROW('Sanitation Data'!I13)))</f>
        <v/>
      </c>
      <c r="DL19" s="380" t="str">
        <f ca="1">+IF(OFFSET('Sanitation Data'!$I$30,0,10*ROW('Sanitation Data'!I13))="","",OFFSET('Sanitation Data'!$I$30,0,10*ROW('Sanitation Data'!I13)))</f>
        <v/>
      </c>
      <c r="DM19" s="380" t="str">
        <f ca="1">+IF(OFFSET('Sanitation Data'!$I$31,0,10*ROW('Sanitation Data'!I13))="","",OFFSET('Sanitation Data'!$I$31,0,10*ROW('Sanitation Data'!I13)))</f>
        <v/>
      </c>
      <c r="DN19" s="380" t="str">
        <f ca="1">+IF(OFFSET('Sanitation Data'!$I$32,0,10*ROW('Sanitation Data'!I13))="","",OFFSET('Sanitation Data'!$I$32,0,10*ROW('Sanitation Data'!I13)))</f>
        <v/>
      </c>
      <c r="DO19" s="380" t="str">
        <f ca="1">+IF(OFFSET('Hygiene Data'!$D$11,0,10*ROW('Hygiene Data'!D13))="","",OFFSET('Hygiene Data'!$D$11,0,10*ROW('Hygiene Data'!D13)))</f>
        <v/>
      </c>
      <c r="DP19" s="380" t="str">
        <f ca="1">+IF(OFFSET('Hygiene Data'!$D$12,0,10*ROW('Hygiene Data'!D13))="","",OFFSET('Hygiene Data'!$D$12,0,10*ROW('Hygiene Data'!D13)))</f>
        <v/>
      </c>
      <c r="DQ19" s="380" t="str">
        <f ca="1">+IF(OFFSET('Hygiene Data'!$D$13,0,10*ROW('Hygiene Data'!D13))="","",OFFSET('Hygiene Data'!$D$13,0,10*ROW('Hygiene Data'!D13)))</f>
        <v/>
      </c>
      <c r="DR19" s="380" t="str">
        <f ca="1">+IF(OFFSET('Hygiene Data'!$E$11,0,10*ROW('Hygiene Data'!E13))="","",OFFSET('Hygiene Data'!$E$11,0,10*ROW('Hygiene Data'!E13)))</f>
        <v/>
      </c>
      <c r="DS19" s="380" t="str">
        <f ca="1">+IF(OFFSET('Hygiene Data'!$E$12,0,10*ROW('Hygiene Data'!E13))="","",OFFSET('Hygiene Data'!$E$12,0,10*ROW('Hygiene Data'!E13)))</f>
        <v/>
      </c>
      <c r="DT19" s="380" t="str">
        <f ca="1">+IF(OFFSET('Hygiene Data'!$E$13,0,10*ROW('Hygiene Data'!E13))="","",OFFSET('Hygiene Data'!$E$13,0,10*ROW('Hygiene Data'!E13)))</f>
        <v/>
      </c>
      <c r="DU19" s="380" t="str">
        <f ca="1">+IF(OFFSET('Hygiene Data'!$F$11,0,10*ROW('Hygiene Data'!F13))="","",OFFSET('Hygiene Data'!$F$11,0,10*ROW('Hygiene Data'!F13)))</f>
        <v/>
      </c>
      <c r="DV19" s="380" t="str">
        <f ca="1">+IF(OFFSET('Hygiene Data'!$F$12,0,10*ROW('Hygiene Data'!F13))="","",OFFSET('Hygiene Data'!$F$12,0,10*ROW('Hygiene Data'!F13)))</f>
        <v/>
      </c>
      <c r="DW19" s="380" t="str">
        <f ca="1">+IF(OFFSET('Hygiene Data'!$F$13,0,10*ROW('Hygiene Data'!F13))="","",OFFSET('Hygiene Data'!$F$13,0,10*ROW('Hygiene Data'!F13)))</f>
        <v/>
      </c>
      <c r="DX19" s="380" t="str">
        <f ca="1">+IF(OFFSET('Hygiene Data'!$G$11,0,10*ROW('Hygiene Data'!G13))="","",OFFSET('Hygiene Data'!$G$11,0,10*ROW('Hygiene Data'!G13)))</f>
        <v/>
      </c>
      <c r="DY19" s="380" t="str">
        <f ca="1">+IF(OFFSET('Hygiene Data'!$G$12,0,10*ROW('Hygiene Data'!G13))="","",OFFSET('Hygiene Data'!$G$12,0,10*ROW('Hygiene Data'!G13)))</f>
        <v/>
      </c>
      <c r="DZ19" s="380" t="str">
        <f ca="1">+IF(OFFSET('Hygiene Data'!$G$13,0,10*ROW('Hygiene Data'!G13))="","",OFFSET('Hygiene Data'!$G$13,0,10*ROW('Hygiene Data'!G13)))</f>
        <v/>
      </c>
      <c r="EA19" s="380" t="str">
        <f ca="1">+IF(OFFSET('Hygiene Data'!$H$11,0,10*ROW('Hygiene Data'!H13))="","",OFFSET('Hygiene Data'!$H$11,0,10*ROW('Hygiene Data'!H13)))</f>
        <v/>
      </c>
      <c r="EB19" s="380" t="str">
        <f ca="1">+IF(OFFSET('Hygiene Data'!$H$12,0,10*ROW('Hygiene Data'!H13))="","",OFFSET('Hygiene Data'!$H$12,0,10*ROW('Hygiene Data'!H13)))</f>
        <v/>
      </c>
      <c r="EC19" s="380" t="str">
        <f ca="1">+IF(OFFSET('Hygiene Data'!$H$13,0,10*ROW('Hygiene Data'!H13))="","",OFFSET('Hygiene Data'!$H$13,0,10*ROW('Hygiene Data'!H13)))</f>
        <v/>
      </c>
      <c r="ED19" s="380" t="str">
        <f ca="1">+IF(OFFSET('Hygiene Data'!$I$11,0,10*ROW('Hygiene Data'!I13))="","",OFFSET('Hygiene Data'!$I$11,0,10*ROW('Hygiene Data'!I13)))</f>
        <v/>
      </c>
      <c r="EE19" s="380" t="str">
        <f ca="1">+IF(OFFSET('Hygiene Data'!$I$12,0,10*ROW('Hygiene Data'!I13))="","",OFFSET('Hygiene Data'!$I$12,0,10*ROW('Hygiene Data'!I13)))</f>
        <v/>
      </c>
      <c r="EF19" s="380" t="str">
        <f ca="1">+IF(OFFSET('Hygiene Data'!$I$13,0,10*ROW('Hygiene Data'!I13))="","",OFFSET('Hygiene Data'!$I$13,0,10*ROW('Hygiene Data'!I13)))</f>
        <v/>
      </c>
    </row>
    <row r="20" spans="1:136" x14ac:dyDescent="0.25">
      <c r="A20" s="489" t="str">
        <f ca="1">+IF(OFFSET('Water Data'!$B$2,0,10*ROW('Water Data'!E14))="","",OFFSET('Water Data'!$B$2,0,10*ROW('Water Data'!E14)))</f>
        <v/>
      </c>
      <c r="B20" s="489"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16" t="str">
        <f t="shared" ca="1" si="0"/>
        <v/>
      </c>
      <c r="D20" s="517"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17"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17"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17"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17"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17"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17"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17"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17"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17"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17"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17"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17"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17"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17"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17"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17"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17"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18"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18"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18"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18"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18"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18"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18"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18"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18"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18"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18"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18"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18"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18"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18"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18"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18"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18"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18"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18"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18"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18"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18"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18"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18"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18"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18"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18"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18"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18"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19"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95"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19"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19"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19"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19"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19"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19"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19"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19"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19"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19"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19"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19"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19"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19"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19"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19"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80" t="str">
        <f ca="1">+IF(OFFSET('Water Data'!$D$27,0,10*ROW('Water Data'!D14))="","",OFFSET('Water Data'!$D$27,0,10*ROW('Water Data'!D14)))</f>
        <v/>
      </c>
      <c r="BT20" s="380" t="str">
        <f ca="1">+IF(OFFSET('Water Data'!$D$28,0,10*ROW('Water Data'!D14))="","",OFFSET('Water Data'!$D$28,0,10*ROW('Water Data'!D14)))</f>
        <v/>
      </c>
      <c r="BU20" s="380" t="str">
        <f ca="1">+IF(OFFSET('Water Data'!$D$29,0,10*ROW('Water Data'!D14))="","",OFFSET('Water Data'!$D$29,0,10*ROW('Water Data'!D14)))</f>
        <v/>
      </c>
      <c r="BV20" s="380" t="str">
        <f ca="1">+IF(OFFSET('Water Data'!$E$27,0,10*ROW('Water Data'!E14))="","",OFFSET('Water Data'!$E$27,0,10*ROW('Water Data'!E14)))</f>
        <v/>
      </c>
      <c r="BW20" s="380" t="str">
        <f ca="1">+IF(OFFSET('Water Data'!$E$28,0,10*ROW('Water Data'!E14))="","",OFFSET('Water Data'!$E$28,0,10*ROW('Water Data'!E14)))</f>
        <v/>
      </c>
      <c r="BX20" s="380" t="str">
        <f ca="1">+IF(OFFSET('Water Data'!$E$29,0,10*ROW('Water Data'!E14))="","",OFFSET('Water Data'!$E$29,0,10*ROW('Water Data'!E14)))</f>
        <v/>
      </c>
      <c r="BY20" s="380" t="str">
        <f ca="1">+IF(OFFSET('Water Data'!$F$27,0,10*ROW('Water Data'!F14))="","",OFFSET('Water Data'!$F$27,0,10*ROW('Water Data'!F14)))</f>
        <v/>
      </c>
      <c r="BZ20" s="380" t="str">
        <f ca="1">+IF(OFFSET('Water Data'!$F$28,0,10*ROW('Water Data'!F14))="","",OFFSET('Water Data'!$F$28,0,10*ROW('Water Data'!F14)))</f>
        <v/>
      </c>
      <c r="CA20" s="380" t="str">
        <f ca="1">+IF(OFFSET('Water Data'!$F$29,0,10*ROW('Water Data'!F14))="","",OFFSET('Water Data'!$F$29,0,10*ROW('Water Data'!F14)))</f>
        <v/>
      </c>
      <c r="CB20" s="380" t="str">
        <f ca="1">+IF(OFFSET('Water Data'!$G$27,0,10*ROW('Water Data'!G14))="","",OFFSET('Water Data'!$G$27,0,10*ROW('Water Data'!G14)))</f>
        <v/>
      </c>
      <c r="CC20" s="380" t="str">
        <f ca="1">+IF(OFFSET('Water Data'!$G$28,0,10*ROW('Water Data'!G14))="","",OFFSET('Water Data'!$G$28,0,10*ROW('Water Data'!G14)))</f>
        <v/>
      </c>
      <c r="CD20" s="380" t="str">
        <f ca="1">+IF(OFFSET('Water Data'!$G$29,0,10*ROW('Water Data'!G14))="","",OFFSET('Water Data'!$G$29,0,10*ROW('Water Data'!G14)))</f>
        <v/>
      </c>
      <c r="CE20" s="380" t="str">
        <f ca="1">+IF(OFFSET('Water Data'!$H$27,0,10*ROW('Water Data'!H14))="","",OFFSET('Water Data'!$H$27,0,10*ROW('Water Data'!H14)))</f>
        <v/>
      </c>
      <c r="CF20" s="380" t="str">
        <f ca="1">+IF(OFFSET('Water Data'!$H$28,0,10*ROW('Water Data'!H14))="","",OFFSET('Water Data'!$H$28,0,10*ROW('Water Data'!H14)))</f>
        <v/>
      </c>
      <c r="CG20" s="380" t="str">
        <f ca="1">+IF(OFFSET('Water Data'!$H$29,0,10*ROW('Water Data'!H14))="","",OFFSET('Water Data'!$H$29,0,10*ROW('Water Data'!H14)))</f>
        <v/>
      </c>
      <c r="CH20" s="380" t="str">
        <f ca="1">+IF(OFFSET('Water Data'!$I$27,0,10*ROW('Water Data'!I14))="","",OFFSET('Water Data'!$I$27,0,10*ROW('Water Data'!I14)))</f>
        <v/>
      </c>
      <c r="CI20" s="380" t="str">
        <f ca="1">+IF(OFFSET('Water Data'!$I$28,0,10*ROW('Water Data'!I14))="","",OFFSET('Water Data'!$I$28,0,10*ROW('Water Data'!I14)))</f>
        <v/>
      </c>
      <c r="CJ20" s="380" t="str">
        <f ca="1">+IF(OFFSET('Water Data'!$I$29,0,10*ROW('Water Data'!I14))="","",OFFSET('Water Data'!$I$29,0,10*ROW('Water Data'!I14)))</f>
        <v/>
      </c>
      <c r="CK20" s="380" t="str">
        <f ca="1">+IF(OFFSET('Sanitation Data'!$D$28,0,10*ROW('Sanitation Data'!D14))="","",OFFSET('Sanitation Data'!$D$28,0,10*ROW('Sanitation Data'!D14)))</f>
        <v/>
      </c>
      <c r="CL20" s="380" t="str">
        <f ca="1">+IF(OFFSET('Sanitation Data'!$D$29,0,10*ROW('Sanitation Data'!D14))="","",OFFSET('Sanitation Data'!$D$29,0,10*ROW('Sanitation Data'!D14)))</f>
        <v/>
      </c>
      <c r="CM20" s="380" t="str">
        <f ca="1">+IF(OFFSET('Sanitation Data'!$D$30,0,10*ROW('Sanitation Data'!D14))="","",OFFSET('Sanitation Data'!$D$30,0,10*ROW('Sanitation Data'!D14)))</f>
        <v/>
      </c>
      <c r="CN20" s="380" t="str">
        <f ca="1">+IF(OFFSET('Sanitation Data'!$D$31,0,10*ROW('Sanitation Data'!D14))="","",OFFSET('Sanitation Data'!$D$31,0,10*ROW('Sanitation Data'!D14)))</f>
        <v/>
      </c>
      <c r="CO20" s="380" t="str">
        <f ca="1">+IF(OFFSET('Sanitation Data'!$D$32,0,10*ROW('Sanitation Data'!D14))="","",OFFSET('Sanitation Data'!$D$32,0,10*ROW('Sanitation Data'!D14)))</f>
        <v/>
      </c>
      <c r="CP20" s="380" t="str">
        <f ca="1">+IF(OFFSET('Sanitation Data'!$E$28,0,10*ROW('Sanitation Data'!E14))="","",OFFSET('Sanitation Data'!$E$28,0,10*ROW('Sanitation Data'!E14)))</f>
        <v/>
      </c>
      <c r="CQ20" s="380" t="str">
        <f ca="1">+IF(OFFSET('Sanitation Data'!$E$29,0,10*ROW('Sanitation Data'!E14))="","",OFFSET('Sanitation Data'!$E$29,0,10*ROW('Sanitation Data'!E14)))</f>
        <v/>
      </c>
      <c r="CR20" s="380" t="str">
        <f ca="1">+IF(OFFSET('Sanitation Data'!$E$30,0,10*ROW('Sanitation Data'!E14))="","",OFFSET('Sanitation Data'!$E$30,0,10*ROW('Sanitation Data'!E14)))</f>
        <v/>
      </c>
      <c r="CS20" s="380" t="str">
        <f ca="1">+IF(OFFSET('Sanitation Data'!$E$31,0,10*ROW('Sanitation Data'!E14))="","",OFFSET('Sanitation Data'!$E$31,0,10*ROW('Sanitation Data'!E14)))</f>
        <v/>
      </c>
      <c r="CT20" s="380" t="str">
        <f ca="1">+IF(OFFSET('Sanitation Data'!$E$32,0,10*ROW('Sanitation Data'!E14))="","",OFFSET('Sanitation Data'!$E$32,0,10*ROW('Sanitation Data'!E14)))</f>
        <v/>
      </c>
      <c r="CU20" s="380" t="str">
        <f ca="1">+IF(OFFSET('Sanitation Data'!$F$28,0,10*ROW('Sanitation Data'!F14))="","",OFFSET('Sanitation Data'!$F$28,0,10*ROW('Sanitation Data'!F14)))</f>
        <v/>
      </c>
      <c r="CV20" s="380" t="str">
        <f ca="1">+IF(OFFSET('Sanitation Data'!$F$29,0,10*ROW('Sanitation Data'!F14))="","",OFFSET('Sanitation Data'!$F$29,0,10*ROW('Sanitation Data'!F14)))</f>
        <v/>
      </c>
      <c r="CW20" s="380" t="str">
        <f ca="1">+IF(OFFSET('Sanitation Data'!$F$30,0,10*ROW('Sanitation Data'!F14))="","",OFFSET('Sanitation Data'!$F$30,0,10*ROW('Sanitation Data'!F14)))</f>
        <v/>
      </c>
      <c r="CX20" s="380" t="str">
        <f ca="1">+IF(OFFSET('Sanitation Data'!$F$31,0,10*ROW('Sanitation Data'!F14))="","",OFFSET('Sanitation Data'!$F$31,0,10*ROW('Sanitation Data'!F14)))</f>
        <v/>
      </c>
      <c r="CY20" s="380" t="str">
        <f ca="1">+IF(OFFSET('Sanitation Data'!$F$32,0,10*ROW('Sanitation Data'!F14))="","",OFFSET('Sanitation Data'!$F$32,0,10*ROW('Sanitation Data'!F14)))</f>
        <v/>
      </c>
      <c r="CZ20" s="380" t="str">
        <f ca="1">+IF(OFFSET('Sanitation Data'!$G$28,0,10*ROW('Sanitation Data'!G14))="","",OFFSET('Sanitation Data'!$G$28,0,10*ROW('Sanitation Data'!G14)))</f>
        <v/>
      </c>
      <c r="DA20" s="380" t="str">
        <f ca="1">+IF(OFFSET('Sanitation Data'!$G$29,0,10*ROW('Sanitation Data'!G14))="","",OFFSET('Sanitation Data'!$G$29,0,10*ROW('Sanitation Data'!G14)))</f>
        <v/>
      </c>
      <c r="DB20" s="380" t="str">
        <f ca="1">+IF(OFFSET('Sanitation Data'!$G$30,0,10*ROW('Sanitation Data'!G14))="","",OFFSET('Sanitation Data'!$G$30,0,10*ROW('Sanitation Data'!G14)))</f>
        <v/>
      </c>
      <c r="DC20" s="380" t="str">
        <f ca="1">+IF(OFFSET('Sanitation Data'!$G$31,0,10*ROW('Sanitation Data'!G14))="","",OFFSET('Sanitation Data'!$G$31,0,10*ROW('Sanitation Data'!G14)))</f>
        <v/>
      </c>
      <c r="DD20" s="380" t="str">
        <f ca="1">+IF(OFFSET('Sanitation Data'!$G$32,0,10*ROW('Sanitation Data'!G14))="","",OFFSET('Sanitation Data'!$G$32,0,10*ROW('Sanitation Data'!G14)))</f>
        <v/>
      </c>
      <c r="DE20" s="380" t="str">
        <f ca="1">+IF(OFFSET('Sanitation Data'!$H$28,0,10*ROW('Sanitation Data'!H14))="","",OFFSET('Sanitation Data'!$H$28,0,10*ROW('Sanitation Data'!H14)))</f>
        <v/>
      </c>
      <c r="DF20" s="380" t="str">
        <f ca="1">+IF(OFFSET('Sanitation Data'!$H$29,0,10*ROW('Sanitation Data'!H14))="","",OFFSET('Sanitation Data'!$H$29,0,10*ROW('Sanitation Data'!H14)))</f>
        <v/>
      </c>
      <c r="DG20" s="380" t="str">
        <f ca="1">+IF(OFFSET('Sanitation Data'!$H$30,0,10*ROW('Sanitation Data'!H14))="","",OFFSET('Sanitation Data'!$H$30,0,10*ROW('Sanitation Data'!H14)))</f>
        <v/>
      </c>
      <c r="DH20" s="380" t="str">
        <f ca="1">+IF(OFFSET('Sanitation Data'!$H$31,0,10*ROW('Sanitation Data'!H14))="","",OFFSET('Sanitation Data'!$H$31,0,10*ROW('Sanitation Data'!H14)))</f>
        <v/>
      </c>
      <c r="DI20" s="380" t="str">
        <f ca="1">+IF(OFFSET('Sanitation Data'!$H$32,0,10*ROW('Sanitation Data'!H14))="","",OFFSET('Sanitation Data'!$H$32,0,10*ROW('Sanitation Data'!H14)))</f>
        <v/>
      </c>
      <c r="DJ20" s="380" t="str">
        <f ca="1">+IF(OFFSET('Sanitation Data'!$I$28,0,10*ROW('Sanitation Data'!I14))="","",OFFSET('Sanitation Data'!$I$28,0,10*ROW('Sanitation Data'!I14)))</f>
        <v/>
      </c>
      <c r="DK20" s="380" t="str">
        <f ca="1">+IF(OFFSET('Sanitation Data'!$I$29,0,10*ROW('Sanitation Data'!I14))="","",OFFSET('Sanitation Data'!$I$29,0,10*ROW('Sanitation Data'!I14)))</f>
        <v/>
      </c>
      <c r="DL20" s="380" t="str">
        <f ca="1">+IF(OFFSET('Sanitation Data'!$I$30,0,10*ROW('Sanitation Data'!I14))="","",OFFSET('Sanitation Data'!$I$30,0,10*ROW('Sanitation Data'!I14)))</f>
        <v/>
      </c>
      <c r="DM20" s="380" t="str">
        <f ca="1">+IF(OFFSET('Sanitation Data'!$I$31,0,10*ROW('Sanitation Data'!I14))="","",OFFSET('Sanitation Data'!$I$31,0,10*ROW('Sanitation Data'!I14)))</f>
        <v/>
      </c>
      <c r="DN20" s="380" t="str">
        <f ca="1">+IF(OFFSET('Sanitation Data'!$I$32,0,10*ROW('Sanitation Data'!I14))="","",OFFSET('Sanitation Data'!$I$32,0,10*ROW('Sanitation Data'!I14)))</f>
        <v/>
      </c>
      <c r="DO20" s="380" t="str">
        <f ca="1">+IF(OFFSET('Hygiene Data'!$D$11,0,10*ROW('Hygiene Data'!D14))="","",OFFSET('Hygiene Data'!$D$11,0,10*ROW('Hygiene Data'!D14)))</f>
        <v/>
      </c>
      <c r="DP20" s="380" t="str">
        <f ca="1">+IF(OFFSET('Hygiene Data'!$D$12,0,10*ROW('Hygiene Data'!D14))="","",OFFSET('Hygiene Data'!$D$12,0,10*ROW('Hygiene Data'!D14)))</f>
        <v/>
      </c>
      <c r="DQ20" s="380" t="str">
        <f ca="1">+IF(OFFSET('Hygiene Data'!$D$13,0,10*ROW('Hygiene Data'!D14))="","",OFFSET('Hygiene Data'!$D$13,0,10*ROW('Hygiene Data'!D14)))</f>
        <v/>
      </c>
      <c r="DR20" s="380" t="str">
        <f ca="1">+IF(OFFSET('Hygiene Data'!$E$11,0,10*ROW('Hygiene Data'!E14))="","",OFFSET('Hygiene Data'!$E$11,0,10*ROW('Hygiene Data'!E14)))</f>
        <v/>
      </c>
      <c r="DS20" s="380" t="str">
        <f ca="1">+IF(OFFSET('Hygiene Data'!$E$12,0,10*ROW('Hygiene Data'!E14))="","",OFFSET('Hygiene Data'!$E$12,0,10*ROW('Hygiene Data'!E14)))</f>
        <v/>
      </c>
      <c r="DT20" s="380" t="str">
        <f ca="1">+IF(OFFSET('Hygiene Data'!$E$13,0,10*ROW('Hygiene Data'!E14))="","",OFFSET('Hygiene Data'!$E$13,0,10*ROW('Hygiene Data'!E14)))</f>
        <v/>
      </c>
      <c r="DU20" s="380" t="str">
        <f ca="1">+IF(OFFSET('Hygiene Data'!$F$11,0,10*ROW('Hygiene Data'!F14))="","",OFFSET('Hygiene Data'!$F$11,0,10*ROW('Hygiene Data'!F14)))</f>
        <v/>
      </c>
      <c r="DV20" s="380" t="str">
        <f ca="1">+IF(OFFSET('Hygiene Data'!$F$12,0,10*ROW('Hygiene Data'!F14))="","",OFFSET('Hygiene Data'!$F$12,0,10*ROW('Hygiene Data'!F14)))</f>
        <v/>
      </c>
      <c r="DW20" s="380" t="str">
        <f ca="1">+IF(OFFSET('Hygiene Data'!$F$13,0,10*ROW('Hygiene Data'!F14))="","",OFFSET('Hygiene Data'!$F$13,0,10*ROW('Hygiene Data'!F14)))</f>
        <v/>
      </c>
      <c r="DX20" s="380" t="str">
        <f ca="1">+IF(OFFSET('Hygiene Data'!$G$11,0,10*ROW('Hygiene Data'!G14))="","",OFFSET('Hygiene Data'!$G$11,0,10*ROW('Hygiene Data'!G14)))</f>
        <v/>
      </c>
      <c r="DY20" s="380" t="str">
        <f ca="1">+IF(OFFSET('Hygiene Data'!$G$12,0,10*ROW('Hygiene Data'!G14))="","",OFFSET('Hygiene Data'!$G$12,0,10*ROW('Hygiene Data'!G14)))</f>
        <v/>
      </c>
      <c r="DZ20" s="380" t="str">
        <f ca="1">+IF(OFFSET('Hygiene Data'!$G$13,0,10*ROW('Hygiene Data'!G14))="","",OFFSET('Hygiene Data'!$G$13,0,10*ROW('Hygiene Data'!G14)))</f>
        <v/>
      </c>
      <c r="EA20" s="380" t="str">
        <f ca="1">+IF(OFFSET('Hygiene Data'!$H$11,0,10*ROW('Hygiene Data'!H14))="","",OFFSET('Hygiene Data'!$H$11,0,10*ROW('Hygiene Data'!H14)))</f>
        <v/>
      </c>
      <c r="EB20" s="380" t="str">
        <f ca="1">+IF(OFFSET('Hygiene Data'!$H$12,0,10*ROW('Hygiene Data'!H14))="","",OFFSET('Hygiene Data'!$H$12,0,10*ROW('Hygiene Data'!H14)))</f>
        <v/>
      </c>
      <c r="EC20" s="380" t="str">
        <f ca="1">+IF(OFFSET('Hygiene Data'!$H$13,0,10*ROW('Hygiene Data'!H14))="","",OFFSET('Hygiene Data'!$H$13,0,10*ROW('Hygiene Data'!H14)))</f>
        <v/>
      </c>
      <c r="ED20" s="380" t="str">
        <f ca="1">+IF(OFFSET('Hygiene Data'!$I$11,0,10*ROW('Hygiene Data'!I14))="","",OFFSET('Hygiene Data'!$I$11,0,10*ROW('Hygiene Data'!I14)))</f>
        <v/>
      </c>
      <c r="EE20" s="380" t="str">
        <f ca="1">+IF(OFFSET('Hygiene Data'!$I$12,0,10*ROW('Hygiene Data'!I14))="","",OFFSET('Hygiene Data'!$I$12,0,10*ROW('Hygiene Data'!I14)))</f>
        <v/>
      </c>
      <c r="EF20" s="380" t="str">
        <f ca="1">+IF(OFFSET('Hygiene Data'!$I$13,0,10*ROW('Hygiene Data'!I14))="","",OFFSET('Hygiene Data'!$I$13,0,10*ROW('Hygiene Data'!I14)))</f>
        <v/>
      </c>
    </row>
    <row r="21" spans="1:136" x14ac:dyDescent="0.25">
      <c r="A21" s="489" t="str">
        <f ca="1">+IF(OFFSET('Water Data'!$B$2,0,10*ROW('Water Data'!E15))="","",OFFSET('Water Data'!$B$2,0,10*ROW('Water Data'!E15)))</f>
        <v/>
      </c>
      <c r="B21" s="489"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16" t="str">
        <f t="shared" ca="1" si="0"/>
        <v/>
      </c>
      <c r="D21" s="517"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17"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17"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17"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17"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17"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17"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17"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17"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17"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17"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17"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17"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17"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17"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17"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17"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17"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18"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18"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18"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18"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18"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18"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18"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18"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18"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18"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18"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18"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18"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18"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18"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18"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18"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18"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18"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18"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18"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18"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18"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18"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18"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18"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18"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18"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18"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18"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19"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95"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19"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19"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19"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19"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19"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19"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19"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19"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19"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19"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19"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19"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19"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19"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19"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19"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80" t="str">
        <f ca="1">+IF(OFFSET('Water Data'!$D$27,0,10*ROW('Water Data'!D15))="","",OFFSET('Water Data'!$D$27,0,10*ROW('Water Data'!D15)))</f>
        <v/>
      </c>
      <c r="BT21" s="380" t="str">
        <f ca="1">+IF(OFFSET('Water Data'!$D$28,0,10*ROW('Water Data'!D15))="","",OFFSET('Water Data'!$D$28,0,10*ROW('Water Data'!D15)))</f>
        <v/>
      </c>
      <c r="BU21" s="380" t="str">
        <f ca="1">+IF(OFFSET('Water Data'!$D$29,0,10*ROW('Water Data'!D15))="","",OFFSET('Water Data'!$D$29,0,10*ROW('Water Data'!D15)))</f>
        <v/>
      </c>
      <c r="BV21" s="380" t="str">
        <f ca="1">+IF(OFFSET('Water Data'!$E$27,0,10*ROW('Water Data'!E15))="","",OFFSET('Water Data'!$E$27,0,10*ROW('Water Data'!E15)))</f>
        <v/>
      </c>
      <c r="BW21" s="380" t="str">
        <f ca="1">+IF(OFFSET('Water Data'!$E$28,0,10*ROW('Water Data'!E15))="","",OFFSET('Water Data'!$E$28,0,10*ROW('Water Data'!E15)))</f>
        <v/>
      </c>
      <c r="BX21" s="380" t="str">
        <f ca="1">+IF(OFFSET('Water Data'!$E$29,0,10*ROW('Water Data'!E15))="","",OFFSET('Water Data'!$E$29,0,10*ROW('Water Data'!E15)))</f>
        <v/>
      </c>
      <c r="BY21" s="380" t="str">
        <f ca="1">+IF(OFFSET('Water Data'!$F$27,0,10*ROW('Water Data'!F15))="","",OFFSET('Water Data'!$F$27,0,10*ROW('Water Data'!F15)))</f>
        <v/>
      </c>
      <c r="BZ21" s="380" t="str">
        <f ca="1">+IF(OFFSET('Water Data'!$F$28,0,10*ROW('Water Data'!F15))="","",OFFSET('Water Data'!$F$28,0,10*ROW('Water Data'!F15)))</f>
        <v/>
      </c>
      <c r="CA21" s="380" t="str">
        <f ca="1">+IF(OFFSET('Water Data'!$F$29,0,10*ROW('Water Data'!F15))="","",OFFSET('Water Data'!$F$29,0,10*ROW('Water Data'!F15)))</f>
        <v/>
      </c>
      <c r="CB21" s="380" t="str">
        <f ca="1">+IF(OFFSET('Water Data'!$G$27,0,10*ROW('Water Data'!G15))="","",OFFSET('Water Data'!$G$27,0,10*ROW('Water Data'!G15)))</f>
        <v/>
      </c>
      <c r="CC21" s="380" t="str">
        <f ca="1">+IF(OFFSET('Water Data'!$G$28,0,10*ROW('Water Data'!G15))="","",OFFSET('Water Data'!$G$28,0,10*ROW('Water Data'!G15)))</f>
        <v/>
      </c>
      <c r="CD21" s="380" t="str">
        <f ca="1">+IF(OFFSET('Water Data'!$G$29,0,10*ROW('Water Data'!G15))="","",OFFSET('Water Data'!$G$29,0,10*ROW('Water Data'!G15)))</f>
        <v/>
      </c>
      <c r="CE21" s="380" t="str">
        <f ca="1">+IF(OFFSET('Water Data'!$H$27,0,10*ROW('Water Data'!H15))="","",OFFSET('Water Data'!$H$27,0,10*ROW('Water Data'!H15)))</f>
        <v/>
      </c>
      <c r="CF21" s="380" t="str">
        <f ca="1">+IF(OFFSET('Water Data'!$H$28,0,10*ROW('Water Data'!H15))="","",OFFSET('Water Data'!$H$28,0,10*ROW('Water Data'!H15)))</f>
        <v/>
      </c>
      <c r="CG21" s="380" t="str">
        <f ca="1">+IF(OFFSET('Water Data'!$H$29,0,10*ROW('Water Data'!H15))="","",OFFSET('Water Data'!$H$29,0,10*ROW('Water Data'!H15)))</f>
        <v/>
      </c>
      <c r="CH21" s="380" t="str">
        <f ca="1">+IF(OFFSET('Water Data'!$I$27,0,10*ROW('Water Data'!I15))="","",OFFSET('Water Data'!$I$27,0,10*ROW('Water Data'!I15)))</f>
        <v/>
      </c>
      <c r="CI21" s="380" t="str">
        <f ca="1">+IF(OFFSET('Water Data'!$I$28,0,10*ROW('Water Data'!I15))="","",OFFSET('Water Data'!$I$28,0,10*ROW('Water Data'!I15)))</f>
        <v/>
      </c>
      <c r="CJ21" s="380" t="str">
        <f ca="1">+IF(OFFSET('Water Data'!$I$29,0,10*ROW('Water Data'!I15))="","",OFFSET('Water Data'!$I$29,0,10*ROW('Water Data'!I15)))</f>
        <v/>
      </c>
      <c r="CK21" s="380" t="str">
        <f ca="1">+IF(OFFSET('Sanitation Data'!$D$28,0,10*ROW('Sanitation Data'!D15))="","",OFFSET('Sanitation Data'!$D$28,0,10*ROW('Sanitation Data'!D15)))</f>
        <v/>
      </c>
      <c r="CL21" s="380" t="str">
        <f ca="1">+IF(OFFSET('Sanitation Data'!$D$29,0,10*ROW('Sanitation Data'!D15))="","",OFFSET('Sanitation Data'!$D$29,0,10*ROW('Sanitation Data'!D15)))</f>
        <v/>
      </c>
      <c r="CM21" s="380" t="str">
        <f ca="1">+IF(OFFSET('Sanitation Data'!$D$30,0,10*ROW('Sanitation Data'!D15))="","",OFFSET('Sanitation Data'!$D$30,0,10*ROW('Sanitation Data'!D15)))</f>
        <v/>
      </c>
      <c r="CN21" s="380" t="str">
        <f ca="1">+IF(OFFSET('Sanitation Data'!$D$31,0,10*ROW('Sanitation Data'!D15))="","",OFFSET('Sanitation Data'!$D$31,0,10*ROW('Sanitation Data'!D15)))</f>
        <v/>
      </c>
      <c r="CO21" s="380" t="str">
        <f ca="1">+IF(OFFSET('Sanitation Data'!$D$32,0,10*ROW('Sanitation Data'!D15))="","",OFFSET('Sanitation Data'!$D$32,0,10*ROW('Sanitation Data'!D15)))</f>
        <v/>
      </c>
      <c r="CP21" s="380" t="str">
        <f ca="1">+IF(OFFSET('Sanitation Data'!$E$28,0,10*ROW('Sanitation Data'!E15))="","",OFFSET('Sanitation Data'!$E$28,0,10*ROW('Sanitation Data'!E15)))</f>
        <v/>
      </c>
      <c r="CQ21" s="380" t="str">
        <f ca="1">+IF(OFFSET('Sanitation Data'!$E$29,0,10*ROW('Sanitation Data'!E15))="","",OFFSET('Sanitation Data'!$E$29,0,10*ROW('Sanitation Data'!E15)))</f>
        <v/>
      </c>
      <c r="CR21" s="380" t="str">
        <f ca="1">+IF(OFFSET('Sanitation Data'!$E$30,0,10*ROW('Sanitation Data'!E15))="","",OFFSET('Sanitation Data'!$E$30,0,10*ROW('Sanitation Data'!E15)))</f>
        <v/>
      </c>
      <c r="CS21" s="380" t="str">
        <f ca="1">+IF(OFFSET('Sanitation Data'!$E$31,0,10*ROW('Sanitation Data'!E15))="","",OFFSET('Sanitation Data'!$E$31,0,10*ROW('Sanitation Data'!E15)))</f>
        <v/>
      </c>
      <c r="CT21" s="380" t="str">
        <f ca="1">+IF(OFFSET('Sanitation Data'!$E$32,0,10*ROW('Sanitation Data'!E15))="","",OFFSET('Sanitation Data'!$E$32,0,10*ROW('Sanitation Data'!E15)))</f>
        <v/>
      </c>
      <c r="CU21" s="380" t="str">
        <f ca="1">+IF(OFFSET('Sanitation Data'!$F$28,0,10*ROW('Sanitation Data'!F15))="","",OFFSET('Sanitation Data'!$F$28,0,10*ROW('Sanitation Data'!F15)))</f>
        <v/>
      </c>
      <c r="CV21" s="380" t="str">
        <f ca="1">+IF(OFFSET('Sanitation Data'!$F$29,0,10*ROW('Sanitation Data'!F15))="","",OFFSET('Sanitation Data'!$F$29,0,10*ROW('Sanitation Data'!F15)))</f>
        <v/>
      </c>
      <c r="CW21" s="380" t="str">
        <f ca="1">+IF(OFFSET('Sanitation Data'!$F$30,0,10*ROW('Sanitation Data'!F15))="","",OFFSET('Sanitation Data'!$F$30,0,10*ROW('Sanitation Data'!F15)))</f>
        <v/>
      </c>
      <c r="CX21" s="380" t="str">
        <f ca="1">+IF(OFFSET('Sanitation Data'!$F$31,0,10*ROW('Sanitation Data'!F15))="","",OFFSET('Sanitation Data'!$F$31,0,10*ROW('Sanitation Data'!F15)))</f>
        <v/>
      </c>
      <c r="CY21" s="380" t="str">
        <f ca="1">+IF(OFFSET('Sanitation Data'!$F$32,0,10*ROW('Sanitation Data'!F15))="","",OFFSET('Sanitation Data'!$F$32,0,10*ROW('Sanitation Data'!F15)))</f>
        <v/>
      </c>
      <c r="CZ21" s="380" t="str">
        <f ca="1">+IF(OFFSET('Sanitation Data'!$G$28,0,10*ROW('Sanitation Data'!G15))="","",OFFSET('Sanitation Data'!$G$28,0,10*ROW('Sanitation Data'!G15)))</f>
        <v/>
      </c>
      <c r="DA21" s="380" t="str">
        <f ca="1">+IF(OFFSET('Sanitation Data'!$G$29,0,10*ROW('Sanitation Data'!G15))="","",OFFSET('Sanitation Data'!$G$29,0,10*ROW('Sanitation Data'!G15)))</f>
        <v/>
      </c>
      <c r="DB21" s="380" t="str">
        <f ca="1">+IF(OFFSET('Sanitation Data'!$G$30,0,10*ROW('Sanitation Data'!G15))="","",OFFSET('Sanitation Data'!$G$30,0,10*ROW('Sanitation Data'!G15)))</f>
        <v/>
      </c>
      <c r="DC21" s="380" t="str">
        <f ca="1">+IF(OFFSET('Sanitation Data'!$G$31,0,10*ROW('Sanitation Data'!G15))="","",OFFSET('Sanitation Data'!$G$31,0,10*ROW('Sanitation Data'!G15)))</f>
        <v/>
      </c>
      <c r="DD21" s="380" t="str">
        <f ca="1">+IF(OFFSET('Sanitation Data'!$G$32,0,10*ROW('Sanitation Data'!G15))="","",OFFSET('Sanitation Data'!$G$32,0,10*ROW('Sanitation Data'!G15)))</f>
        <v/>
      </c>
      <c r="DE21" s="380" t="str">
        <f ca="1">+IF(OFFSET('Sanitation Data'!$H$28,0,10*ROW('Sanitation Data'!H15))="","",OFFSET('Sanitation Data'!$H$28,0,10*ROW('Sanitation Data'!H15)))</f>
        <v/>
      </c>
      <c r="DF21" s="380" t="str">
        <f ca="1">+IF(OFFSET('Sanitation Data'!$H$29,0,10*ROW('Sanitation Data'!H15))="","",OFFSET('Sanitation Data'!$H$29,0,10*ROW('Sanitation Data'!H15)))</f>
        <v/>
      </c>
      <c r="DG21" s="380" t="str">
        <f ca="1">+IF(OFFSET('Sanitation Data'!$H$30,0,10*ROW('Sanitation Data'!H15))="","",OFFSET('Sanitation Data'!$H$30,0,10*ROW('Sanitation Data'!H15)))</f>
        <v/>
      </c>
      <c r="DH21" s="380" t="str">
        <f ca="1">+IF(OFFSET('Sanitation Data'!$H$31,0,10*ROW('Sanitation Data'!H15))="","",OFFSET('Sanitation Data'!$H$31,0,10*ROW('Sanitation Data'!H15)))</f>
        <v/>
      </c>
      <c r="DI21" s="380" t="str">
        <f ca="1">+IF(OFFSET('Sanitation Data'!$H$32,0,10*ROW('Sanitation Data'!H15))="","",OFFSET('Sanitation Data'!$H$32,0,10*ROW('Sanitation Data'!H15)))</f>
        <v/>
      </c>
      <c r="DJ21" s="380" t="str">
        <f ca="1">+IF(OFFSET('Sanitation Data'!$I$28,0,10*ROW('Sanitation Data'!I15))="","",OFFSET('Sanitation Data'!$I$28,0,10*ROW('Sanitation Data'!I15)))</f>
        <v/>
      </c>
      <c r="DK21" s="380" t="str">
        <f ca="1">+IF(OFFSET('Sanitation Data'!$I$29,0,10*ROW('Sanitation Data'!I15))="","",OFFSET('Sanitation Data'!$I$29,0,10*ROW('Sanitation Data'!I15)))</f>
        <v/>
      </c>
      <c r="DL21" s="380" t="str">
        <f ca="1">+IF(OFFSET('Sanitation Data'!$I$30,0,10*ROW('Sanitation Data'!I15))="","",OFFSET('Sanitation Data'!$I$30,0,10*ROW('Sanitation Data'!I15)))</f>
        <v/>
      </c>
      <c r="DM21" s="380" t="str">
        <f ca="1">+IF(OFFSET('Sanitation Data'!$I$31,0,10*ROW('Sanitation Data'!I15))="","",OFFSET('Sanitation Data'!$I$31,0,10*ROW('Sanitation Data'!I15)))</f>
        <v/>
      </c>
      <c r="DN21" s="380" t="str">
        <f ca="1">+IF(OFFSET('Sanitation Data'!$I$32,0,10*ROW('Sanitation Data'!I15))="","",OFFSET('Sanitation Data'!$I$32,0,10*ROW('Sanitation Data'!I15)))</f>
        <v/>
      </c>
      <c r="DO21" s="380" t="str">
        <f ca="1">+IF(OFFSET('Hygiene Data'!$D$11,0,10*ROW('Hygiene Data'!D15))="","",OFFSET('Hygiene Data'!$D$11,0,10*ROW('Hygiene Data'!D15)))</f>
        <v/>
      </c>
      <c r="DP21" s="380" t="str">
        <f ca="1">+IF(OFFSET('Hygiene Data'!$D$12,0,10*ROW('Hygiene Data'!D15))="","",OFFSET('Hygiene Data'!$D$12,0,10*ROW('Hygiene Data'!D15)))</f>
        <v/>
      </c>
      <c r="DQ21" s="380" t="str">
        <f ca="1">+IF(OFFSET('Hygiene Data'!$D$13,0,10*ROW('Hygiene Data'!D15))="","",OFFSET('Hygiene Data'!$D$13,0,10*ROW('Hygiene Data'!D15)))</f>
        <v/>
      </c>
      <c r="DR21" s="380" t="str">
        <f ca="1">+IF(OFFSET('Hygiene Data'!$E$11,0,10*ROW('Hygiene Data'!E15))="","",OFFSET('Hygiene Data'!$E$11,0,10*ROW('Hygiene Data'!E15)))</f>
        <v/>
      </c>
      <c r="DS21" s="380" t="str">
        <f ca="1">+IF(OFFSET('Hygiene Data'!$E$12,0,10*ROW('Hygiene Data'!E15))="","",OFFSET('Hygiene Data'!$E$12,0,10*ROW('Hygiene Data'!E15)))</f>
        <v/>
      </c>
      <c r="DT21" s="380" t="str">
        <f ca="1">+IF(OFFSET('Hygiene Data'!$E$13,0,10*ROW('Hygiene Data'!E15))="","",OFFSET('Hygiene Data'!$E$13,0,10*ROW('Hygiene Data'!E15)))</f>
        <v/>
      </c>
      <c r="DU21" s="380" t="str">
        <f ca="1">+IF(OFFSET('Hygiene Data'!$F$11,0,10*ROW('Hygiene Data'!F15))="","",OFFSET('Hygiene Data'!$F$11,0,10*ROW('Hygiene Data'!F15)))</f>
        <v/>
      </c>
      <c r="DV21" s="380" t="str">
        <f ca="1">+IF(OFFSET('Hygiene Data'!$F$12,0,10*ROW('Hygiene Data'!F15))="","",OFFSET('Hygiene Data'!$F$12,0,10*ROW('Hygiene Data'!F15)))</f>
        <v/>
      </c>
      <c r="DW21" s="380" t="str">
        <f ca="1">+IF(OFFSET('Hygiene Data'!$F$13,0,10*ROW('Hygiene Data'!F15))="","",OFFSET('Hygiene Data'!$F$13,0,10*ROW('Hygiene Data'!F15)))</f>
        <v/>
      </c>
      <c r="DX21" s="380" t="str">
        <f ca="1">+IF(OFFSET('Hygiene Data'!$G$11,0,10*ROW('Hygiene Data'!G15))="","",OFFSET('Hygiene Data'!$G$11,0,10*ROW('Hygiene Data'!G15)))</f>
        <v/>
      </c>
      <c r="DY21" s="380" t="str">
        <f ca="1">+IF(OFFSET('Hygiene Data'!$G$12,0,10*ROW('Hygiene Data'!G15))="","",OFFSET('Hygiene Data'!$G$12,0,10*ROW('Hygiene Data'!G15)))</f>
        <v/>
      </c>
      <c r="DZ21" s="380" t="str">
        <f ca="1">+IF(OFFSET('Hygiene Data'!$G$13,0,10*ROW('Hygiene Data'!G15))="","",OFFSET('Hygiene Data'!$G$13,0,10*ROW('Hygiene Data'!G15)))</f>
        <v/>
      </c>
      <c r="EA21" s="380" t="str">
        <f ca="1">+IF(OFFSET('Hygiene Data'!$H$11,0,10*ROW('Hygiene Data'!H15))="","",OFFSET('Hygiene Data'!$H$11,0,10*ROW('Hygiene Data'!H15)))</f>
        <v/>
      </c>
      <c r="EB21" s="380" t="str">
        <f ca="1">+IF(OFFSET('Hygiene Data'!$H$12,0,10*ROW('Hygiene Data'!H15))="","",OFFSET('Hygiene Data'!$H$12,0,10*ROW('Hygiene Data'!H15)))</f>
        <v/>
      </c>
      <c r="EC21" s="380" t="str">
        <f ca="1">+IF(OFFSET('Hygiene Data'!$H$13,0,10*ROW('Hygiene Data'!H15))="","",OFFSET('Hygiene Data'!$H$13,0,10*ROW('Hygiene Data'!H15)))</f>
        <v/>
      </c>
      <c r="ED21" s="380" t="str">
        <f ca="1">+IF(OFFSET('Hygiene Data'!$I$11,0,10*ROW('Hygiene Data'!I15))="","",OFFSET('Hygiene Data'!$I$11,0,10*ROW('Hygiene Data'!I15)))</f>
        <v/>
      </c>
      <c r="EE21" s="380" t="str">
        <f ca="1">+IF(OFFSET('Hygiene Data'!$I$12,0,10*ROW('Hygiene Data'!I15))="","",OFFSET('Hygiene Data'!$I$12,0,10*ROW('Hygiene Data'!I15)))</f>
        <v/>
      </c>
      <c r="EF21" s="380" t="str">
        <f ca="1">+IF(OFFSET('Hygiene Data'!$I$13,0,10*ROW('Hygiene Data'!I15))="","",OFFSET('Hygiene Data'!$I$13,0,10*ROW('Hygiene Data'!I15)))</f>
        <v/>
      </c>
    </row>
    <row r="22" spans="1:136" x14ac:dyDescent="0.25">
      <c r="A22" s="489" t="str">
        <f ca="1">+IF(OFFSET('Water Data'!$B$2,0,10*ROW('Water Data'!E16))="","",OFFSET('Water Data'!$B$2,0,10*ROW('Water Data'!E16)))</f>
        <v/>
      </c>
      <c r="B22" s="489"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16" t="str">
        <f t="shared" ca="1" si="0"/>
        <v/>
      </c>
      <c r="D22" s="517"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17"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17"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17"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17"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17"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17"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17"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17"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17"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17"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17"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17"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17"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17"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17"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17"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17"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18"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18"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18"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18"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18"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18"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18"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18"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18"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18"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18"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18"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18"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18"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18"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18"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18"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18"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18"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18"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18"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18"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18"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18"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18"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18"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18"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18"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18"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18"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19"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95"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19"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19"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19"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19"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19"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19"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19"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19"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19"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19"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19"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19"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19"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19"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19"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19"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80" t="str">
        <f ca="1">+IF(OFFSET('Water Data'!$D$27,0,10*ROW('Water Data'!D16))="","",OFFSET('Water Data'!$D$27,0,10*ROW('Water Data'!D16)))</f>
        <v/>
      </c>
      <c r="BT22" s="380" t="str">
        <f ca="1">+IF(OFFSET('Water Data'!$D$28,0,10*ROW('Water Data'!D16))="","",OFFSET('Water Data'!$D$28,0,10*ROW('Water Data'!D16)))</f>
        <v/>
      </c>
      <c r="BU22" s="380" t="str">
        <f ca="1">+IF(OFFSET('Water Data'!$D$29,0,10*ROW('Water Data'!D16))="","",OFFSET('Water Data'!$D$29,0,10*ROW('Water Data'!D16)))</f>
        <v/>
      </c>
      <c r="BV22" s="380" t="str">
        <f ca="1">+IF(OFFSET('Water Data'!$E$27,0,10*ROW('Water Data'!E16))="","",OFFSET('Water Data'!$E$27,0,10*ROW('Water Data'!E16)))</f>
        <v/>
      </c>
      <c r="BW22" s="380" t="str">
        <f ca="1">+IF(OFFSET('Water Data'!$E$28,0,10*ROW('Water Data'!E16))="","",OFFSET('Water Data'!$E$28,0,10*ROW('Water Data'!E16)))</f>
        <v/>
      </c>
      <c r="BX22" s="380" t="str">
        <f ca="1">+IF(OFFSET('Water Data'!$E$29,0,10*ROW('Water Data'!E16))="","",OFFSET('Water Data'!$E$29,0,10*ROW('Water Data'!E16)))</f>
        <v/>
      </c>
      <c r="BY22" s="380" t="str">
        <f ca="1">+IF(OFFSET('Water Data'!$F$27,0,10*ROW('Water Data'!F16))="","",OFFSET('Water Data'!$F$27,0,10*ROW('Water Data'!F16)))</f>
        <v/>
      </c>
      <c r="BZ22" s="380" t="str">
        <f ca="1">+IF(OFFSET('Water Data'!$F$28,0,10*ROW('Water Data'!F16))="","",OFFSET('Water Data'!$F$28,0,10*ROW('Water Data'!F16)))</f>
        <v/>
      </c>
      <c r="CA22" s="380" t="str">
        <f ca="1">+IF(OFFSET('Water Data'!$F$29,0,10*ROW('Water Data'!F16))="","",OFFSET('Water Data'!$F$29,0,10*ROW('Water Data'!F16)))</f>
        <v/>
      </c>
      <c r="CB22" s="380" t="str">
        <f ca="1">+IF(OFFSET('Water Data'!$G$27,0,10*ROW('Water Data'!G16))="","",OFFSET('Water Data'!$G$27,0,10*ROW('Water Data'!G16)))</f>
        <v/>
      </c>
      <c r="CC22" s="380" t="str">
        <f ca="1">+IF(OFFSET('Water Data'!$G$28,0,10*ROW('Water Data'!G16))="","",OFFSET('Water Data'!$G$28,0,10*ROW('Water Data'!G16)))</f>
        <v/>
      </c>
      <c r="CD22" s="380" t="str">
        <f ca="1">+IF(OFFSET('Water Data'!$G$29,0,10*ROW('Water Data'!G16))="","",OFFSET('Water Data'!$G$29,0,10*ROW('Water Data'!G16)))</f>
        <v/>
      </c>
      <c r="CE22" s="380" t="str">
        <f ca="1">+IF(OFFSET('Water Data'!$H$27,0,10*ROW('Water Data'!H16))="","",OFFSET('Water Data'!$H$27,0,10*ROW('Water Data'!H16)))</f>
        <v/>
      </c>
      <c r="CF22" s="380" t="str">
        <f ca="1">+IF(OFFSET('Water Data'!$H$28,0,10*ROW('Water Data'!H16))="","",OFFSET('Water Data'!$H$28,0,10*ROW('Water Data'!H16)))</f>
        <v/>
      </c>
      <c r="CG22" s="380" t="str">
        <f ca="1">+IF(OFFSET('Water Data'!$H$29,0,10*ROW('Water Data'!H16))="","",OFFSET('Water Data'!$H$29,0,10*ROW('Water Data'!H16)))</f>
        <v/>
      </c>
      <c r="CH22" s="380" t="str">
        <f ca="1">+IF(OFFSET('Water Data'!$I$27,0,10*ROW('Water Data'!I16))="","",OFFSET('Water Data'!$I$27,0,10*ROW('Water Data'!I16)))</f>
        <v/>
      </c>
      <c r="CI22" s="380" t="str">
        <f ca="1">+IF(OFFSET('Water Data'!$I$28,0,10*ROW('Water Data'!I16))="","",OFFSET('Water Data'!$I$28,0,10*ROW('Water Data'!I16)))</f>
        <v/>
      </c>
      <c r="CJ22" s="380" t="str">
        <f ca="1">+IF(OFFSET('Water Data'!$I$29,0,10*ROW('Water Data'!I16))="","",OFFSET('Water Data'!$I$29,0,10*ROW('Water Data'!I16)))</f>
        <v/>
      </c>
      <c r="CK22" s="380" t="str">
        <f ca="1">+IF(OFFSET('Sanitation Data'!$D$28,0,10*ROW('Sanitation Data'!D16))="","",OFFSET('Sanitation Data'!$D$28,0,10*ROW('Sanitation Data'!D16)))</f>
        <v/>
      </c>
      <c r="CL22" s="380" t="str">
        <f ca="1">+IF(OFFSET('Sanitation Data'!$D$29,0,10*ROW('Sanitation Data'!D16))="","",OFFSET('Sanitation Data'!$D$29,0,10*ROW('Sanitation Data'!D16)))</f>
        <v/>
      </c>
      <c r="CM22" s="380" t="str">
        <f ca="1">+IF(OFFSET('Sanitation Data'!$D$30,0,10*ROW('Sanitation Data'!D16))="","",OFFSET('Sanitation Data'!$D$30,0,10*ROW('Sanitation Data'!D16)))</f>
        <v/>
      </c>
      <c r="CN22" s="380" t="str">
        <f ca="1">+IF(OFFSET('Sanitation Data'!$D$31,0,10*ROW('Sanitation Data'!D16))="","",OFFSET('Sanitation Data'!$D$31,0,10*ROW('Sanitation Data'!D16)))</f>
        <v/>
      </c>
      <c r="CO22" s="380" t="str">
        <f ca="1">+IF(OFFSET('Sanitation Data'!$D$32,0,10*ROW('Sanitation Data'!D16))="","",OFFSET('Sanitation Data'!$D$32,0,10*ROW('Sanitation Data'!D16)))</f>
        <v/>
      </c>
      <c r="CP22" s="380" t="str">
        <f ca="1">+IF(OFFSET('Sanitation Data'!$E$28,0,10*ROW('Sanitation Data'!E16))="","",OFFSET('Sanitation Data'!$E$28,0,10*ROW('Sanitation Data'!E16)))</f>
        <v/>
      </c>
      <c r="CQ22" s="380" t="str">
        <f ca="1">+IF(OFFSET('Sanitation Data'!$E$29,0,10*ROW('Sanitation Data'!E16))="","",OFFSET('Sanitation Data'!$E$29,0,10*ROW('Sanitation Data'!E16)))</f>
        <v/>
      </c>
      <c r="CR22" s="380" t="str">
        <f ca="1">+IF(OFFSET('Sanitation Data'!$E$30,0,10*ROW('Sanitation Data'!E16))="","",OFFSET('Sanitation Data'!$E$30,0,10*ROW('Sanitation Data'!E16)))</f>
        <v/>
      </c>
      <c r="CS22" s="380" t="str">
        <f ca="1">+IF(OFFSET('Sanitation Data'!$E$31,0,10*ROW('Sanitation Data'!E16))="","",OFFSET('Sanitation Data'!$E$31,0,10*ROW('Sanitation Data'!E16)))</f>
        <v/>
      </c>
      <c r="CT22" s="380" t="str">
        <f ca="1">+IF(OFFSET('Sanitation Data'!$E$32,0,10*ROW('Sanitation Data'!E16))="","",OFFSET('Sanitation Data'!$E$32,0,10*ROW('Sanitation Data'!E16)))</f>
        <v/>
      </c>
      <c r="CU22" s="380" t="str">
        <f ca="1">+IF(OFFSET('Sanitation Data'!$F$28,0,10*ROW('Sanitation Data'!F16))="","",OFFSET('Sanitation Data'!$F$28,0,10*ROW('Sanitation Data'!F16)))</f>
        <v/>
      </c>
      <c r="CV22" s="380" t="str">
        <f ca="1">+IF(OFFSET('Sanitation Data'!$F$29,0,10*ROW('Sanitation Data'!F16))="","",OFFSET('Sanitation Data'!$F$29,0,10*ROW('Sanitation Data'!F16)))</f>
        <v/>
      </c>
      <c r="CW22" s="380" t="str">
        <f ca="1">+IF(OFFSET('Sanitation Data'!$F$30,0,10*ROW('Sanitation Data'!F16))="","",OFFSET('Sanitation Data'!$F$30,0,10*ROW('Sanitation Data'!F16)))</f>
        <v/>
      </c>
      <c r="CX22" s="380" t="str">
        <f ca="1">+IF(OFFSET('Sanitation Data'!$F$31,0,10*ROW('Sanitation Data'!F16))="","",OFFSET('Sanitation Data'!$F$31,0,10*ROW('Sanitation Data'!F16)))</f>
        <v/>
      </c>
      <c r="CY22" s="380" t="str">
        <f ca="1">+IF(OFFSET('Sanitation Data'!$F$32,0,10*ROW('Sanitation Data'!F16))="","",OFFSET('Sanitation Data'!$F$32,0,10*ROW('Sanitation Data'!F16)))</f>
        <v/>
      </c>
      <c r="CZ22" s="380" t="str">
        <f ca="1">+IF(OFFSET('Sanitation Data'!$G$28,0,10*ROW('Sanitation Data'!G16))="","",OFFSET('Sanitation Data'!$G$28,0,10*ROW('Sanitation Data'!G16)))</f>
        <v/>
      </c>
      <c r="DA22" s="380" t="str">
        <f ca="1">+IF(OFFSET('Sanitation Data'!$G$29,0,10*ROW('Sanitation Data'!G16))="","",OFFSET('Sanitation Data'!$G$29,0,10*ROW('Sanitation Data'!G16)))</f>
        <v/>
      </c>
      <c r="DB22" s="380" t="str">
        <f ca="1">+IF(OFFSET('Sanitation Data'!$G$30,0,10*ROW('Sanitation Data'!G16))="","",OFFSET('Sanitation Data'!$G$30,0,10*ROW('Sanitation Data'!G16)))</f>
        <v/>
      </c>
      <c r="DC22" s="380" t="str">
        <f ca="1">+IF(OFFSET('Sanitation Data'!$G$31,0,10*ROW('Sanitation Data'!G16))="","",OFFSET('Sanitation Data'!$G$31,0,10*ROW('Sanitation Data'!G16)))</f>
        <v/>
      </c>
      <c r="DD22" s="380" t="str">
        <f ca="1">+IF(OFFSET('Sanitation Data'!$G$32,0,10*ROW('Sanitation Data'!G16))="","",OFFSET('Sanitation Data'!$G$32,0,10*ROW('Sanitation Data'!G16)))</f>
        <v/>
      </c>
      <c r="DE22" s="380" t="str">
        <f ca="1">+IF(OFFSET('Sanitation Data'!$H$28,0,10*ROW('Sanitation Data'!H16))="","",OFFSET('Sanitation Data'!$H$28,0,10*ROW('Sanitation Data'!H16)))</f>
        <v/>
      </c>
      <c r="DF22" s="380" t="str">
        <f ca="1">+IF(OFFSET('Sanitation Data'!$H$29,0,10*ROW('Sanitation Data'!H16))="","",OFFSET('Sanitation Data'!$H$29,0,10*ROW('Sanitation Data'!H16)))</f>
        <v/>
      </c>
      <c r="DG22" s="380" t="str">
        <f ca="1">+IF(OFFSET('Sanitation Data'!$H$30,0,10*ROW('Sanitation Data'!H16))="","",OFFSET('Sanitation Data'!$H$30,0,10*ROW('Sanitation Data'!H16)))</f>
        <v/>
      </c>
      <c r="DH22" s="380" t="str">
        <f ca="1">+IF(OFFSET('Sanitation Data'!$H$31,0,10*ROW('Sanitation Data'!H16))="","",OFFSET('Sanitation Data'!$H$31,0,10*ROW('Sanitation Data'!H16)))</f>
        <v/>
      </c>
      <c r="DI22" s="380" t="str">
        <f ca="1">+IF(OFFSET('Sanitation Data'!$H$32,0,10*ROW('Sanitation Data'!H16))="","",OFFSET('Sanitation Data'!$H$32,0,10*ROW('Sanitation Data'!H16)))</f>
        <v/>
      </c>
      <c r="DJ22" s="380" t="str">
        <f ca="1">+IF(OFFSET('Sanitation Data'!$I$28,0,10*ROW('Sanitation Data'!I16))="","",OFFSET('Sanitation Data'!$I$28,0,10*ROW('Sanitation Data'!I16)))</f>
        <v/>
      </c>
      <c r="DK22" s="380" t="str">
        <f ca="1">+IF(OFFSET('Sanitation Data'!$I$29,0,10*ROW('Sanitation Data'!I16))="","",OFFSET('Sanitation Data'!$I$29,0,10*ROW('Sanitation Data'!I16)))</f>
        <v/>
      </c>
      <c r="DL22" s="380" t="str">
        <f ca="1">+IF(OFFSET('Sanitation Data'!$I$30,0,10*ROW('Sanitation Data'!I16))="","",OFFSET('Sanitation Data'!$I$30,0,10*ROW('Sanitation Data'!I16)))</f>
        <v/>
      </c>
      <c r="DM22" s="380" t="str">
        <f ca="1">+IF(OFFSET('Sanitation Data'!$I$31,0,10*ROW('Sanitation Data'!I16))="","",OFFSET('Sanitation Data'!$I$31,0,10*ROW('Sanitation Data'!I16)))</f>
        <v/>
      </c>
      <c r="DN22" s="380" t="str">
        <f ca="1">+IF(OFFSET('Sanitation Data'!$I$32,0,10*ROW('Sanitation Data'!I16))="","",OFFSET('Sanitation Data'!$I$32,0,10*ROW('Sanitation Data'!I16)))</f>
        <v/>
      </c>
      <c r="DO22" s="380" t="str">
        <f ca="1">+IF(OFFSET('Hygiene Data'!$D$11,0,10*ROW('Hygiene Data'!D16))="","",OFFSET('Hygiene Data'!$D$11,0,10*ROW('Hygiene Data'!D16)))</f>
        <v/>
      </c>
      <c r="DP22" s="380" t="str">
        <f ca="1">+IF(OFFSET('Hygiene Data'!$D$12,0,10*ROW('Hygiene Data'!D16))="","",OFFSET('Hygiene Data'!$D$12,0,10*ROW('Hygiene Data'!D16)))</f>
        <v/>
      </c>
      <c r="DQ22" s="380" t="str">
        <f ca="1">+IF(OFFSET('Hygiene Data'!$D$13,0,10*ROW('Hygiene Data'!D16))="","",OFFSET('Hygiene Data'!$D$13,0,10*ROW('Hygiene Data'!D16)))</f>
        <v/>
      </c>
      <c r="DR22" s="380" t="str">
        <f ca="1">+IF(OFFSET('Hygiene Data'!$E$11,0,10*ROW('Hygiene Data'!E16))="","",OFFSET('Hygiene Data'!$E$11,0,10*ROW('Hygiene Data'!E16)))</f>
        <v/>
      </c>
      <c r="DS22" s="380" t="str">
        <f ca="1">+IF(OFFSET('Hygiene Data'!$E$12,0,10*ROW('Hygiene Data'!E16))="","",OFFSET('Hygiene Data'!$E$12,0,10*ROW('Hygiene Data'!E16)))</f>
        <v/>
      </c>
      <c r="DT22" s="380" t="str">
        <f ca="1">+IF(OFFSET('Hygiene Data'!$E$13,0,10*ROW('Hygiene Data'!E16))="","",OFFSET('Hygiene Data'!$E$13,0,10*ROW('Hygiene Data'!E16)))</f>
        <v/>
      </c>
      <c r="DU22" s="380" t="str">
        <f ca="1">+IF(OFFSET('Hygiene Data'!$F$11,0,10*ROW('Hygiene Data'!F16))="","",OFFSET('Hygiene Data'!$F$11,0,10*ROW('Hygiene Data'!F16)))</f>
        <v/>
      </c>
      <c r="DV22" s="380" t="str">
        <f ca="1">+IF(OFFSET('Hygiene Data'!$F$12,0,10*ROW('Hygiene Data'!F16))="","",OFFSET('Hygiene Data'!$F$12,0,10*ROW('Hygiene Data'!F16)))</f>
        <v/>
      </c>
      <c r="DW22" s="380" t="str">
        <f ca="1">+IF(OFFSET('Hygiene Data'!$F$13,0,10*ROW('Hygiene Data'!F16))="","",OFFSET('Hygiene Data'!$F$13,0,10*ROW('Hygiene Data'!F16)))</f>
        <v/>
      </c>
      <c r="DX22" s="380" t="str">
        <f ca="1">+IF(OFFSET('Hygiene Data'!$G$11,0,10*ROW('Hygiene Data'!G16))="","",OFFSET('Hygiene Data'!$G$11,0,10*ROW('Hygiene Data'!G16)))</f>
        <v/>
      </c>
      <c r="DY22" s="380" t="str">
        <f ca="1">+IF(OFFSET('Hygiene Data'!$G$12,0,10*ROW('Hygiene Data'!G16))="","",OFFSET('Hygiene Data'!$G$12,0,10*ROW('Hygiene Data'!G16)))</f>
        <v/>
      </c>
      <c r="DZ22" s="380" t="str">
        <f ca="1">+IF(OFFSET('Hygiene Data'!$G$13,0,10*ROW('Hygiene Data'!G16))="","",OFFSET('Hygiene Data'!$G$13,0,10*ROW('Hygiene Data'!G16)))</f>
        <v/>
      </c>
      <c r="EA22" s="380" t="str">
        <f ca="1">+IF(OFFSET('Hygiene Data'!$H$11,0,10*ROW('Hygiene Data'!H16))="","",OFFSET('Hygiene Data'!$H$11,0,10*ROW('Hygiene Data'!H16)))</f>
        <v/>
      </c>
      <c r="EB22" s="380" t="str">
        <f ca="1">+IF(OFFSET('Hygiene Data'!$H$12,0,10*ROW('Hygiene Data'!H16))="","",OFFSET('Hygiene Data'!$H$12,0,10*ROW('Hygiene Data'!H16)))</f>
        <v/>
      </c>
      <c r="EC22" s="380" t="str">
        <f ca="1">+IF(OFFSET('Hygiene Data'!$H$13,0,10*ROW('Hygiene Data'!H16))="","",OFFSET('Hygiene Data'!$H$13,0,10*ROW('Hygiene Data'!H16)))</f>
        <v/>
      </c>
      <c r="ED22" s="380" t="str">
        <f ca="1">+IF(OFFSET('Hygiene Data'!$I$11,0,10*ROW('Hygiene Data'!I16))="","",OFFSET('Hygiene Data'!$I$11,0,10*ROW('Hygiene Data'!I16)))</f>
        <v/>
      </c>
      <c r="EE22" s="380" t="str">
        <f ca="1">+IF(OFFSET('Hygiene Data'!$I$12,0,10*ROW('Hygiene Data'!I16))="","",OFFSET('Hygiene Data'!$I$12,0,10*ROW('Hygiene Data'!I16)))</f>
        <v/>
      </c>
      <c r="EF22" s="380" t="str">
        <f ca="1">+IF(OFFSET('Hygiene Data'!$I$13,0,10*ROW('Hygiene Data'!I16))="","",OFFSET('Hygiene Data'!$I$13,0,10*ROW('Hygiene Data'!I16)))</f>
        <v/>
      </c>
    </row>
    <row r="23" spans="1:136" x14ac:dyDescent="0.25">
      <c r="A23" s="489" t="str">
        <f ca="1">+IF(OFFSET('Water Data'!$B$2,0,10*ROW('Water Data'!E17))="","",OFFSET('Water Data'!$B$2,0,10*ROW('Water Data'!E17)))</f>
        <v/>
      </c>
      <c r="B23" s="489"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16" t="str">
        <f t="shared" ca="1" si="0"/>
        <v/>
      </c>
      <c r="D23" s="517"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17"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17"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17"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17"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17"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17"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17"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17"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17"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17"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17"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17"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17"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17"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17"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17"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17"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18"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18"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18"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18"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18"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18"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18"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18"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18"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18"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18"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18"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18"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18"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18"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18"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18"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18"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18"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18"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18"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18"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18"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18"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18"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18"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18"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18"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18"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18"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19"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95"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19"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19"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19"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19"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19"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19"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19"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19"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19"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19"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19"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19"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19"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19"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19"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19"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80" t="str">
        <f ca="1">+IF(OFFSET('Water Data'!$D$27,0,10*ROW('Water Data'!D17))="","",OFFSET('Water Data'!$D$27,0,10*ROW('Water Data'!D17)))</f>
        <v/>
      </c>
      <c r="BT23" s="380" t="str">
        <f ca="1">+IF(OFFSET('Water Data'!$D$28,0,10*ROW('Water Data'!D17))="","",OFFSET('Water Data'!$D$28,0,10*ROW('Water Data'!D17)))</f>
        <v/>
      </c>
      <c r="BU23" s="380" t="str">
        <f ca="1">+IF(OFFSET('Water Data'!$D$29,0,10*ROW('Water Data'!D17))="","",OFFSET('Water Data'!$D$29,0,10*ROW('Water Data'!D17)))</f>
        <v/>
      </c>
      <c r="BV23" s="380" t="str">
        <f ca="1">+IF(OFFSET('Water Data'!$E$27,0,10*ROW('Water Data'!E17))="","",OFFSET('Water Data'!$E$27,0,10*ROW('Water Data'!E17)))</f>
        <v/>
      </c>
      <c r="BW23" s="380" t="str">
        <f ca="1">+IF(OFFSET('Water Data'!$E$28,0,10*ROW('Water Data'!E17))="","",OFFSET('Water Data'!$E$28,0,10*ROW('Water Data'!E17)))</f>
        <v/>
      </c>
      <c r="BX23" s="380" t="str">
        <f ca="1">+IF(OFFSET('Water Data'!$E$29,0,10*ROW('Water Data'!E17))="","",OFFSET('Water Data'!$E$29,0,10*ROW('Water Data'!E17)))</f>
        <v/>
      </c>
      <c r="BY23" s="380" t="str">
        <f ca="1">+IF(OFFSET('Water Data'!$F$27,0,10*ROW('Water Data'!F17))="","",OFFSET('Water Data'!$F$27,0,10*ROW('Water Data'!F17)))</f>
        <v/>
      </c>
      <c r="BZ23" s="380" t="str">
        <f ca="1">+IF(OFFSET('Water Data'!$F$28,0,10*ROW('Water Data'!F17))="","",OFFSET('Water Data'!$F$28,0,10*ROW('Water Data'!F17)))</f>
        <v/>
      </c>
      <c r="CA23" s="380" t="str">
        <f ca="1">+IF(OFFSET('Water Data'!$F$29,0,10*ROW('Water Data'!F17))="","",OFFSET('Water Data'!$F$29,0,10*ROW('Water Data'!F17)))</f>
        <v/>
      </c>
      <c r="CB23" s="380" t="str">
        <f ca="1">+IF(OFFSET('Water Data'!$G$27,0,10*ROW('Water Data'!G17))="","",OFFSET('Water Data'!$G$27,0,10*ROW('Water Data'!G17)))</f>
        <v/>
      </c>
      <c r="CC23" s="380" t="str">
        <f ca="1">+IF(OFFSET('Water Data'!$G$28,0,10*ROW('Water Data'!G17))="","",OFFSET('Water Data'!$G$28,0,10*ROW('Water Data'!G17)))</f>
        <v/>
      </c>
      <c r="CD23" s="380" t="str">
        <f ca="1">+IF(OFFSET('Water Data'!$G$29,0,10*ROW('Water Data'!G17))="","",OFFSET('Water Data'!$G$29,0,10*ROW('Water Data'!G17)))</f>
        <v/>
      </c>
      <c r="CE23" s="380" t="str">
        <f ca="1">+IF(OFFSET('Water Data'!$H$27,0,10*ROW('Water Data'!H17))="","",OFFSET('Water Data'!$H$27,0,10*ROW('Water Data'!H17)))</f>
        <v/>
      </c>
      <c r="CF23" s="380" t="str">
        <f ca="1">+IF(OFFSET('Water Data'!$H$28,0,10*ROW('Water Data'!H17))="","",OFFSET('Water Data'!$H$28,0,10*ROW('Water Data'!H17)))</f>
        <v/>
      </c>
      <c r="CG23" s="380" t="str">
        <f ca="1">+IF(OFFSET('Water Data'!$H$29,0,10*ROW('Water Data'!H17))="","",OFFSET('Water Data'!$H$29,0,10*ROW('Water Data'!H17)))</f>
        <v/>
      </c>
      <c r="CH23" s="380" t="str">
        <f ca="1">+IF(OFFSET('Water Data'!$I$27,0,10*ROW('Water Data'!I17))="","",OFFSET('Water Data'!$I$27,0,10*ROW('Water Data'!I17)))</f>
        <v/>
      </c>
      <c r="CI23" s="380" t="str">
        <f ca="1">+IF(OFFSET('Water Data'!$I$28,0,10*ROW('Water Data'!I17))="","",OFFSET('Water Data'!$I$28,0,10*ROW('Water Data'!I17)))</f>
        <v/>
      </c>
      <c r="CJ23" s="380" t="str">
        <f ca="1">+IF(OFFSET('Water Data'!$I$29,0,10*ROW('Water Data'!I17))="","",OFFSET('Water Data'!$I$29,0,10*ROW('Water Data'!I17)))</f>
        <v/>
      </c>
      <c r="CK23" s="380" t="str">
        <f ca="1">+IF(OFFSET('Sanitation Data'!$D$28,0,10*ROW('Sanitation Data'!D17))="","",OFFSET('Sanitation Data'!$D$28,0,10*ROW('Sanitation Data'!D17)))</f>
        <v/>
      </c>
      <c r="CL23" s="380" t="str">
        <f ca="1">+IF(OFFSET('Sanitation Data'!$D$29,0,10*ROW('Sanitation Data'!D17))="","",OFFSET('Sanitation Data'!$D$29,0,10*ROW('Sanitation Data'!D17)))</f>
        <v/>
      </c>
      <c r="CM23" s="380" t="str">
        <f ca="1">+IF(OFFSET('Sanitation Data'!$D$30,0,10*ROW('Sanitation Data'!D17))="","",OFFSET('Sanitation Data'!$D$30,0,10*ROW('Sanitation Data'!D17)))</f>
        <v/>
      </c>
      <c r="CN23" s="380" t="str">
        <f ca="1">+IF(OFFSET('Sanitation Data'!$D$31,0,10*ROW('Sanitation Data'!D17))="","",OFFSET('Sanitation Data'!$D$31,0,10*ROW('Sanitation Data'!D17)))</f>
        <v/>
      </c>
      <c r="CO23" s="380" t="str">
        <f ca="1">+IF(OFFSET('Sanitation Data'!$D$32,0,10*ROW('Sanitation Data'!D17))="","",OFFSET('Sanitation Data'!$D$32,0,10*ROW('Sanitation Data'!D17)))</f>
        <v/>
      </c>
      <c r="CP23" s="380" t="str">
        <f ca="1">+IF(OFFSET('Sanitation Data'!$E$28,0,10*ROW('Sanitation Data'!E17))="","",OFFSET('Sanitation Data'!$E$28,0,10*ROW('Sanitation Data'!E17)))</f>
        <v/>
      </c>
      <c r="CQ23" s="380" t="str">
        <f ca="1">+IF(OFFSET('Sanitation Data'!$E$29,0,10*ROW('Sanitation Data'!E17))="","",OFFSET('Sanitation Data'!$E$29,0,10*ROW('Sanitation Data'!E17)))</f>
        <v/>
      </c>
      <c r="CR23" s="380" t="str">
        <f ca="1">+IF(OFFSET('Sanitation Data'!$E$30,0,10*ROW('Sanitation Data'!E17))="","",OFFSET('Sanitation Data'!$E$30,0,10*ROW('Sanitation Data'!E17)))</f>
        <v/>
      </c>
      <c r="CS23" s="380" t="str">
        <f ca="1">+IF(OFFSET('Sanitation Data'!$E$31,0,10*ROW('Sanitation Data'!E17))="","",OFFSET('Sanitation Data'!$E$31,0,10*ROW('Sanitation Data'!E17)))</f>
        <v/>
      </c>
      <c r="CT23" s="380" t="str">
        <f ca="1">+IF(OFFSET('Sanitation Data'!$E$32,0,10*ROW('Sanitation Data'!E17))="","",OFFSET('Sanitation Data'!$E$32,0,10*ROW('Sanitation Data'!E17)))</f>
        <v/>
      </c>
      <c r="CU23" s="380" t="str">
        <f ca="1">+IF(OFFSET('Sanitation Data'!$F$28,0,10*ROW('Sanitation Data'!F17))="","",OFFSET('Sanitation Data'!$F$28,0,10*ROW('Sanitation Data'!F17)))</f>
        <v/>
      </c>
      <c r="CV23" s="380" t="str">
        <f ca="1">+IF(OFFSET('Sanitation Data'!$F$29,0,10*ROW('Sanitation Data'!F17))="","",OFFSET('Sanitation Data'!$F$29,0,10*ROW('Sanitation Data'!F17)))</f>
        <v/>
      </c>
      <c r="CW23" s="380" t="str">
        <f ca="1">+IF(OFFSET('Sanitation Data'!$F$30,0,10*ROW('Sanitation Data'!F17))="","",OFFSET('Sanitation Data'!$F$30,0,10*ROW('Sanitation Data'!F17)))</f>
        <v/>
      </c>
      <c r="CX23" s="380" t="str">
        <f ca="1">+IF(OFFSET('Sanitation Data'!$F$31,0,10*ROW('Sanitation Data'!F17))="","",OFFSET('Sanitation Data'!$F$31,0,10*ROW('Sanitation Data'!F17)))</f>
        <v/>
      </c>
      <c r="CY23" s="380" t="str">
        <f ca="1">+IF(OFFSET('Sanitation Data'!$F$32,0,10*ROW('Sanitation Data'!F17))="","",OFFSET('Sanitation Data'!$F$32,0,10*ROW('Sanitation Data'!F17)))</f>
        <v/>
      </c>
      <c r="CZ23" s="380" t="str">
        <f ca="1">+IF(OFFSET('Sanitation Data'!$G$28,0,10*ROW('Sanitation Data'!G17))="","",OFFSET('Sanitation Data'!$G$28,0,10*ROW('Sanitation Data'!G17)))</f>
        <v/>
      </c>
      <c r="DA23" s="380" t="str">
        <f ca="1">+IF(OFFSET('Sanitation Data'!$G$29,0,10*ROW('Sanitation Data'!G17))="","",OFFSET('Sanitation Data'!$G$29,0,10*ROW('Sanitation Data'!G17)))</f>
        <v/>
      </c>
      <c r="DB23" s="380" t="str">
        <f ca="1">+IF(OFFSET('Sanitation Data'!$G$30,0,10*ROW('Sanitation Data'!G17))="","",OFFSET('Sanitation Data'!$G$30,0,10*ROW('Sanitation Data'!G17)))</f>
        <v/>
      </c>
      <c r="DC23" s="380" t="str">
        <f ca="1">+IF(OFFSET('Sanitation Data'!$G$31,0,10*ROW('Sanitation Data'!G17))="","",OFFSET('Sanitation Data'!$G$31,0,10*ROW('Sanitation Data'!G17)))</f>
        <v/>
      </c>
      <c r="DD23" s="380" t="str">
        <f ca="1">+IF(OFFSET('Sanitation Data'!$G$32,0,10*ROW('Sanitation Data'!G17))="","",OFFSET('Sanitation Data'!$G$32,0,10*ROW('Sanitation Data'!G17)))</f>
        <v/>
      </c>
      <c r="DE23" s="380" t="str">
        <f ca="1">+IF(OFFSET('Sanitation Data'!$H$28,0,10*ROW('Sanitation Data'!H17))="","",OFFSET('Sanitation Data'!$H$28,0,10*ROW('Sanitation Data'!H17)))</f>
        <v/>
      </c>
      <c r="DF23" s="380" t="str">
        <f ca="1">+IF(OFFSET('Sanitation Data'!$H$29,0,10*ROW('Sanitation Data'!H17))="","",OFFSET('Sanitation Data'!$H$29,0,10*ROW('Sanitation Data'!H17)))</f>
        <v/>
      </c>
      <c r="DG23" s="380" t="str">
        <f ca="1">+IF(OFFSET('Sanitation Data'!$H$30,0,10*ROW('Sanitation Data'!H17))="","",OFFSET('Sanitation Data'!$H$30,0,10*ROW('Sanitation Data'!H17)))</f>
        <v/>
      </c>
      <c r="DH23" s="380" t="str">
        <f ca="1">+IF(OFFSET('Sanitation Data'!$H$31,0,10*ROW('Sanitation Data'!H17))="","",OFFSET('Sanitation Data'!$H$31,0,10*ROW('Sanitation Data'!H17)))</f>
        <v/>
      </c>
      <c r="DI23" s="380" t="str">
        <f ca="1">+IF(OFFSET('Sanitation Data'!$H$32,0,10*ROW('Sanitation Data'!H17))="","",OFFSET('Sanitation Data'!$H$32,0,10*ROW('Sanitation Data'!H17)))</f>
        <v/>
      </c>
      <c r="DJ23" s="380" t="str">
        <f ca="1">+IF(OFFSET('Sanitation Data'!$I$28,0,10*ROW('Sanitation Data'!I17))="","",OFFSET('Sanitation Data'!$I$28,0,10*ROW('Sanitation Data'!I17)))</f>
        <v/>
      </c>
      <c r="DK23" s="380" t="str">
        <f ca="1">+IF(OFFSET('Sanitation Data'!$I$29,0,10*ROW('Sanitation Data'!I17))="","",OFFSET('Sanitation Data'!$I$29,0,10*ROW('Sanitation Data'!I17)))</f>
        <v/>
      </c>
      <c r="DL23" s="380" t="str">
        <f ca="1">+IF(OFFSET('Sanitation Data'!$I$30,0,10*ROW('Sanitation Data'!I17))="","",OFFSET('Sanitation Data'!$I$30,0,10*ROW('Sanitation Data'!I17)))</f>
        <v/>
      </c>
      <c r="DM23" s="380" t="str">
        <f ca="1">+IF(OFFSET('Sanitation Data'!$I$31,0,10*ROW('Sanitation Data'!I17))="","",OFFSET('Sanitation Data'!$I$31,0,10*ROW('Sanitation Data'!I17)))</f>
        <v/>
      </c>
      <c r="DN23" s="380" t="str">
        <f ca="1">+IF(OFFSET('Sanitation Data'!$I$32,0,10*ROW('Sanitation Data'!I17))="","",OFFSET('Sanitation Data'!$I$32,0,10*ROW('Sanitation Data'!I17)))</f>
        <v/>
      </c>
      <c r="DO23" s="380" t="str">
        <f ca="1">+IF(OFFSET('Hygiene Data'!$D$11,0,10*ROW('Hygiene Data'!D17))="","",OFFSET('Hygiene Data'!$D$11,0,10*ROW('Hygiene Data'!D17)))</f>
        <v/>
      </c>
      <c r="DP23" s="380" t="str">
        <f ca="1">+IF(OFFSET('Hygiene Data'!$D$12,0,10*ROW('Hygiene Data'!D17))="","",OFFSET('Hygiene Data'!$D$12,0,10*ROW('Hygiene Data'!D17)))</f>
        <v/>
      </c>
      <c r="DQ23" s="380" t="str">
        <f ca="1">+IF(OFFSET('Hygiene Data'!$D$13,0,10*ROW('Hygiene Data'!D17))="","",OFFSET('Hygiene Data'!$D$13,0,10*ROW('Hygiene Data'!D17)))</f>
        <v/>
      </c>
      <c r="DR23" s="380" t="str">
        <f ca="1">+IF(OFFSET('Hygiene Data'!$E$11,0,10*ROW('Hygiene Data'!E17))="","",OFFSET('Hygiene Data'!$E$11,0,10*ROW('Hygiene Data'!E17)))</f>
        <v/>
      </c>
      <c r="DS23" s="380" t="str">
        <f ca="1">+IF(OFFSET('Hygiene Data'!$E$12,0,10*ROW('Hygiene Data'!E17))="","",OFFSET('Hygiene Data'!$E$12,0,10*ROW('Hygiene Data'!E17)))</f>
        <v/>
      </c>
      <c r="DT23" s="380" t="str">
        <f ca="1">+IF(OFFSET('Hygiene Data'!$E$13,0,10*ROW('Hygiene Data'!E17))="","",OFFSET('Hygiene Data'!$E$13,0,10*ROW('Hygiene Data'!E17)))</f>
        <v/>
      </c>
      <c r="DU23" s="380" t="str">
        <f ca="1">+IF(OFFSET('Hygiene Data'!$F$11,0,10*ROW('Hygiene Data'!F17))="","",OFFSET('Hygiene Data'!$F$11,0,10*ROW('Hygiene Data'!F17)))</f>
        <v/>
      </c>
      <c r="DV23" s="380" t="str">
        <f ca="1">+IF(OFFSET('Hygiene Data'!$F$12,0,10*ROW('Hygiene Data'!F17))="","",OFFSET('Hygiene Data'!$F$12,0,10*ROW('Hygiene Data'!F17)))</f>
        <v/>
      </c>
      <c r="DW23" s="380" t="str">
        <f ca="1">+IF(OFFSET('Hygiene Data'!$F$13,0,10*ROW('Hygiene Data'!F17))="","",OFFSET('Hygiene Data'!$F$13,0,10*ROW('Hygiene Data'!F17)))</f>
        <v/>
      </c>
      <c r="DX23" s="380" t="str">
        <f ca="1">+IF(OFFSET('Hygiene Data'!$G$11,0,10*ROW('Hygiene Data'!G17))="","",OFFSET('Hygiene Data'!$G$11,0,10*ROW('Hygiene Data'!G17)))</f>
        <v/>
      </c>
      <c r="DY23" s="380" t="str">
        <f ca="1">+IF(OFFSET('Hygiene Data'!$G$12,0,10*ROW('Hygiene Data'!G17))="","",OFFSET('Hygiene Data'!$G$12,0,10*ROW('Hygiene Data'!G17)))</f>
        <v/>
      </c>
      <c r="DZ23" s="380" t="str">
        <f ca="1">+IF(OFFSET('Hygiene Data'!$G$13,0,10*ROW('Hygiene Data'!G17))="","",OFFSET('Hygiene Data'!$G$13,0,10*ROW('Hygiene Data'!G17)))</f>
        <v/>
      </c>
      <c r="EA23" s="380" t="str">
        <f ca="1">+IF(OFFSET('Hygiene Data'!$H$11,0,10*ROW('Hygiene Data'!H17))="","",OFFSET('Hygiene Data'!$H$11,0,10*ROW('Hygiene Data'!H17)))</f>
        <v/>
      </c>
      <c r="EB23" s="380" t="str">
        <f ca="1">+IF(OFFSET('Hygiene Data'!$H$12,0,10*ROW('Hygiene Data'!H17))="","",OFFSET('Hygiene Data'!$H$12,0,10*ROW('Hygiene Data'!H17)))</f>
        <v/>
      </c>
      <c r="EC23" s="380" t="str">
        <f ca="1">+IF(OFFSET('Hygiene Data'!$H$13,0,10*ROW('Hygiene Data'!H17))="","",OFFSET('Hygiene Data'!$H$13,0,10*ROW('Hygiene Data'!H17)))</f>
        <v/>
      </c>
      <c r="ED23" s="380" t="str">
        <f ca="1">+IF(OFFSET('Hygiene Data'!$I$11,0,10*ROW('Hygiene Data'!I17))="","",OFFSET('Hygiene Data'!$I$11,0,10*ROW('Hygiene Data'!I17)))</f>
        <v/>
      </c>
      <c r="EE23" s="380" t="str">
        <f ca="1">+IF(OFFSET('Hygiene Data'!$I$12,0,10*ROW('Hygiene Data'!I17))="","",OFFSET('Hygiene Data'!$I$12,0,10*ROW('Hygiene Data'!I17)))</f>
        <v/>
      </c>
      <c r="EF23" s="380" t="str">
        <f ca="1">+IF(OFFSET('Hygiene Data'!$I$13,0,10*ROW('Hygiene Data'!I17))="","",OFFSET('Hygiene Data'!$I$13,0,10*ROW('Hygiene Data'!I17)))</f>
        <v/>
      </c>
    </row>
    <row r="24" spans="1:136" x14ac:dyDescent="0.25">
      <c r="A24" s="489" t="str">
        <f ca="1">+IF(OFFSET('Water Data'!$B$2,0,10*ROW('Water Data'!E18))="","",OFFSET('Water Data'!$B$2,0,10*ROW('Water Data'!E18)))</f>
        <v/>
      </c>
      <c r="B24" s="489"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16" t="str">
        <f t="shared" ca="1" si="0"/>
        <v/>
      </c>
      <c r="D24" s="517"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17"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17"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17"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17"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17"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17"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17"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17"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17"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17"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17"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17"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17"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17"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17"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17"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17"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18"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18"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18"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18"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18"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18"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18"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18"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18"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18"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18"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18"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18"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18"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18"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18"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18"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18"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18"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18"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18"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18"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18"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18"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18"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18"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18"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18"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18"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18"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19"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95"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19"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19"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19"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19"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19"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19"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19"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19"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19"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19"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19"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19"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19"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19"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19"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19"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80" t="str">
        <f ca="1">+IF(OFFSET('Water Data'!$D$27,0,10*ROW('Water Data'!D18))="","",OFFSET('Water Data'!$D$27,0,10*ROW('Water Data'!D18)))</f>
        <v/>
      </c>
      <c r="BT24" s="380" t="str">
        <f ca="1">+IF(OFFSET('Water Data'!$D$28,0,10*ROW('Water Data'!D18))="","",OFFSET('Water Data'!$D$28,0,10*ROW('Water Data'!D18)))</f>
        <v/>
      </c>
      <c r="BU24" s="380" t="str">
        <f ca="1">+IF(OFFSET('Water Data'!$D$29,0,10*ROW('Water Data'!D18))="","",OFFSET('Water Data'!$D$29,0,10*ROW('Water Data'!D18)))</f>
        <v/>
      </c>
      <c r="BV24" s="380" t="str">
        <f ca="1">+IF(OFFSET('Water Data'!$E$27,0,10*ROW('Water Data'!E18))="","",OFFSET('Water Data'!$E$27,0,10*ROW('Water Data'!E18)))</f>
        <v/>
      </c>
      <c r="BW24" s="380" t="str">
        <f ca="1">+IF(OFFSET('Water Data'!$E$28,0,10*ROW('Water Data'!E18))="","",OFFSET('Water Data'!$E$28,0,10*ROW('Water Data'!E18)))</f>
        <v/>
      </c>
      <c r="BX24" s="380" t="str">
        <f ca="1">+IF(OFFSET('Water Data'!$E$29,0,10*ROW('Water Data'!E18))="","",OFFSET('Water Data'!$E$29,0,10*ROW('Water Data'!E18)))</f>
        <v/>
      </c>
      <c r="BY24" s="380" t="str">
        <f ca="1">+IF(OFFSET('Water Data'!$F$27,0,10*ROW('Water Data'!F18))="","",OFFSET('Water Data'!$F$27,0,10*ROW('Water Data'!F18)))</f>
        <v/>
      </c>
      <c r="BZ24" s="380" t="str">
        <f ca="1">+IF(OFFSET('Water Data'!$F$28,0,10*ROW('Water Data'!F18))="","",OFFSET('Water Data'!$F$28,0,10*ROW('Water Data'!F18)))</f>
        <v/>
      </c>
      <c r="CA24" s="380" t="str">
        <f ca="1">+IF(OFFSET('Water Data'!$F$29,0,10*ROW('Water Data'!F18))="","",OFFSET('Water Data'!$F$29,0,10*ROW('Water Data'!F18)))</f>
        <v/>
      </c>
      <c r="CB24" s="380" t="str">
        <f ca="1">+IF(OFFSET('Water Data'!$G$27,0,10*ROW('Water Data'!G18))="","",OFFSET('Water Data'!$G$27,0,10*ROW('Water Data'!G18)))</f>
        <v/>
      </c>
      <c r="CC24" s="380" t="str">
        <f ca="1">+IF(OFFSET('Water Data'!$G$28,0,10*ROW('Water Data'!G18))="","",OFFSET('Water Data'!$G$28,0,10*ROW('Water Data'!G18)))</f>
        <v/>
      </c>
      <c r="CD24" s="380" t="str">
        <f ca="1">+IF(OFFSET('Water Data'!$G$29,0,10*ROW('Water Data'!G18))="","",OFFSET('Water Data'!$G$29,0,10*ROW('Water Data'!G18)))</f>
        <v/>
      </c>
      <c r="CE24" s="380" t="str">
        <f ca="1">+IF(OFFSET('Water Data'!$H$27,0,10*ROW('Water Data'!H18))="","",OFFSET('Water Data'!$H$27,0,10*ROW('Water Data'!H18)))</f>
        <v/>
      </c>
      <c r="CF24" s="380" t="str">
        <f ca="1">+IF(OFFSET('Water Data'!$H$28,0,10*ROW('Water Data'!H18))="","",OFFSET('Water Data'!$H$28,0,10*ROW('Water Data'!H18)))</f>
        <v/>
      </c>
      <c r="CG24" s="380" t="str">
        <f ca="1">+IF(OFFSET('Water Data'!$H$29,0,10*ROW('Water Data'!H18))="","",OFFSET('Water Data'!$H$29,0,10*ROW('Water Data'!H18)))</f>
        <v/>
      </c>
      <c r="CH24" s="380" t="str">
        <f ca="1">+IF(OFFSET('Water Data'!$I$27,0,10*ROW('Water Data'!I18))="","",OFFSET('Water Data'!$I$27,0,10*ROW('Water Data'!I18)))</f>
        <v/>
      </c>
      <c r="CI24" s="380" t="str">
        <f ca="1">+IF(OFFSET('Water Data'!$I$28,0,10*ROW('Water Data'!I18))="","",OFFSET('Water Data'!$I$28,0,10*ROW('Water Data'!I18)))</f>
        <v/>
      </c>
      <c r="CJ24" s="380" t="str">
        <f ca="1">+IF(OFFSET('Water Data'!$I$29,0,10*ROW('Water Data'!I18))="","",OFFSET('Water Data'!$I$29,0,10*ROW('Water Data'!I18)))</f>
        <v/>
      </c>
      <c r="CK24" s="380" t="str">
        <f ca="1">+IF(OFFSET('Sanitation Data'!$D$28,0,10*ROW('Sanitation Data'!D18))="","",OFFSET('Sanitation Data'!$D$28,0,10*ROW('Sanitation Data'!D18)))</f>
        <v/>
      </c>
      <c r="CL24" s="380" t="str">
        <f ca="1">+IF(OFFSET('Sanitation Data'!$D$29,0,10*ROW('Sanitation Data'!D18))="","",OFFSET('Sanitation Data'!$D$29,0,10*ROW('Sanitation Data'!D18)))</f>
        <v/>
      </c>
      <c r="CM24" s="380" t="str">
        <f ca="1">+IF(OFFSET('Sanitation Data'!$D$30,0,10*ROW('Sanitation Data'!D18))="","",OFFSET('Sanitation Data'!$D$30,0,10*ROW('Sanitation Data'!D18)))</f>
        <v/>
      </c>
      <c r="CN24" s="380" t="str">
        <f ca="1">+IF(OFFSET('Sanitation Data'!$D$31,0,10*ROW('Sanitation Data'!D18))="","",OFFSET('Sanitation Data'!$D$31,0,10*ROW('Sanitation Data'!D18)))</f>
        <v/>
      </c>
      <c r="CO24" s="380" t="str">
        <f ca="1">+IF(OFFSET('Sanitation Data'!$D$32,0,10*ROW('Sanitation Data'!D18))="","",OFFSET('Sanitation Data'!$D$32,0,10*ROW('Sanitation Data'!D18)))</f>
        <v/>
      </c>
      <c r="CP24" s="380" t="str">
        <f ca="1">+IF(OFFSET('Sanitation Data'!$E$28,0,10*ROW('Sanitation Data'!E18))="","",OFFSET('Sanitation Data'!$E$28,0,10*ROW('Sanitation Data'!E18)))</f>
        <v/>
      </c>
      <c r="CQ24" s="380" t="str">
        <f ca="1">+IF(OFFSET('Sanitation Data'!$E$29,0,10*ROW('Sanitation Data'!E18))="","",OFFSET('Sanitation Data'!$E$29,0,10*ROW('Sanitation Data'!E18)))</f>
        <v/>
      </c>
      <c r="CR24" s="380" t="str">
        <f ca="1">+IF(OFFSET('Sanitation Data'!$E$30,0,10*ROW('Sanitation Data'!E18))="","",OFFSET('Sanitation Data'!$E$30,0,10*ROW('Sanitation Data'!E18)))</f>
        <v/>
      </c>
      <c r="CS24" s="380" t="str">
        <f ca="1">+IF(OFFSET('Sanitation Data'!$E$31,0,10*ROW('Sanitation Data'!E18))="","",OFFSET('Sanitation Data'!$E$31,0,10*ROW('Sanitation Data'!E18)))</f>
        <v/>
      </c>
      <c r="CT24" s="380" t="str">
        <f ca="1">+IF(OFFSET('Sanitation Data'!$E$32,0,10*ROW('Sanitation Data'!E18))="","",OFFSET('Sanitation Data'!$E$32,0,10*ROW('Sanitation Data'!E18)))</f>
        <v/>
      </c>
      <c r="CU24" s="380" t="str">
        <f ca="1">+IF(OFFSET('Sanitation Data'!$F$28,0,10*ROW('Sanitation Data'!F18))="","",OFFSET('Sanitation Data'!$F$28,0,10*ROW('Sanitation Data'!F18)))</f>
        <v/>
      </c>
      <c r="CV24" s="380" t="str">
        <f ca="1">+IF(OFFSET('Sanitation Data'!$F$29,0,10*ROW('Sanitation Data'!F18))="","",OFFSET('Sanitation Data'!$F$29,0,10*ROW('Sanitation Data'!F18)))</f>
        <v/>
      </c>
      <c r="CW24" s="380" t="str">
        <f ca="1">+IF(OFFSET('Sanitation Data'!$F$30,0,10*ROW('Sanitation Data'!F18))="","",OFFSET('Sanitation Data'!$F$30,0,10*ROW('Sanitation Data'!F18)))</f>
        <v/>
      </c>
      <c r="CX24" s="380" t="str">
        <f ca="1">+IF(OFFSET('Sanitation Data'!$F$31,0,10*ROW('Sanitation Data'!F18))="","",OFFSET('Sanitation Data'!$F$31,0,10*ROW('Sanitation Data'!F18)))</f>
        <v/>
      </c>
      <c r="CY24" s="380" t="str">
        <f ca="1">+IF(OFFSET('Sanitation Data'!$F$32,0,10*ROW('Sanitation Data'!F18))="","",OFFSET('Sanitation Data'!$F$32,0,10*ROW('Sanitation Data'!F18)))</f>
        <v/>
      </c>
      <c r="CZ24" s="380" t="str">
        <f ca="1">+IF(OFFSET('Sanitation Data'!$G$28,0,10*ROW('Sanitation Data'!G18))="","",OFFSET('Sanitation Data'!$G$28,0,10*ROW('Sanitation Data'!G18)))</f>
        <v/>
      </c>
      <c r="DA24" s="380" t="str">
        <f ca="1">+IF(OFFSET('Sanitation Data'!$G$29,0,10*ROW('Sanitation Data'!G18))="","",OFFSET('Sanitation Data'!$G$29,0,10*ROW('Sanitation Data'!G18)))</f>
        <v/>
      </c>
      <c r="DB24" s="380" t="str">
        <f ca="1">+IF(OFFSET('Sanitation Data'!$G$30,0,10*ROW('Sanitation Data'!G18))="","",OFFSET('Sanitation Data'!$G$30,0,10*ROW('Sanitation Data'!G18)))</f>
        <v/>
      </c>
      <c r="DC24" s="380" t="str">
        <f ca="1">+IF(OFFSET('Sanitation Data'!$G$31,0,10*ROW('Sanitation Data'!G18))="","",OFFSET('Sanitation Data'!$G$31,0,10*ROW('Sanitation Data'!G18)))</f>
        <v/>
      </c>
      <c r="DD24" s="380" t="str">
        <f ca="1">+IF(OFFSET('Sanitation Data'!$G$32,0,10*ROW('Sanitation Data'!G18))="","",OFFSET('Sanitation Data'!$G$32,0,10*ROW('Sanitation Data'!G18)))</f>
        <v/>
      </c>
      <c r="DE24" s="380" t="str">
        <f ca="1">+IF(OFFSET('Sanitation Data'!$H$28,0,10*ROW('Sanitation Data'!H18))="","",OFFSET('Sanitation Data'!$H$28,0,10*ROW('Sanitation Data'!H18)))</f>
        <v/>
      </c>
      <c r="DF24" s="380" t="str">
        <f ca="1">+IF(OFFSET('Sanitation Data'!$H$29,0,10*ROW('Sanitation Data'!H18))="","",OFFSET('Sanitation Data'!$H$29,0,10*ROW('Sanitation Data'!H18)))</f>
        <v/>
      </c>
      <c r="DG24" s="380" t="str">
        <f ca="1">+IF(OFFSET('Sanitation Data'!$H$30,0,10*ROW('Sanitation Data'!H18))="","",OFFSET('Sanitation Data'!$H$30,0,10*ROW('Sanitation Data'!H18)))</f>
        <v/>
      </c>
      <c r="DH24" s="380" t="str">
        <f ca="1">+IF(OFFSET('Sanitation Data'!$H$31,0,10*ROW('Sanitation Data'!H18))="","",OFFSET('Sanitation Data'!$H$31,0,10*ROW('Sanitation Data'!H18)))</f>
        <v/>
      </c>
      <c r="DI24" s="380" t="str">
        <f ca="1">+IF(OFFSET('Sanitation Data'!$H$32,0,10*ROW('Sanitation Data'!H18))="","",OFFSET('Sanitation Data'!$H$32,0,10*ROW('Sanitation Data'!H18)))</f>
        <v/>
      </c>
      <c r="DJ24" s="380" t="str">
        <f ca="1">+IF(OFFSET('Sanitation Data'!$I$28,0,10*ROW('Sanitation Data'!I18))="","",OFFSET('Sanitation Data'!$I$28,0,10*ROW('Sanitation Data'!I18)))</f>
        <v/>
      </c>
      <c r="DK24" s="380" t="str">
        <f ca="1">+IF(OFFSET('Sanitation Data'!$I$29,0,10*ROW('Sanitation Data'!I18))="","",OFFSET('Sanitation Data'!$I$29,0,10*ROW('Sanitation Data'!I18)))</f>
        <v/>
      </c>
      <c r="DL24" s="380" t="str">
        <f ca="1">+IF(OFFSET('Sanitation Data'!$I$30,0,10*ROW('Sanitation Data'!I18))="","",OFFSET('Sanitation Data'!$I$30,0,10*ROW('Sanitation Data'!I18)))</f>
        <v/>
      </c>
      <c r="DM24" s="380" t="str">
        <f ca="1">+IF(OFFSET('Sanitation Data'!$I$31,0,10*ROW('Sanitation Data'!I18))="","",OFFSET('Sanitation Data'!$I$31,0,10*ROW('Sanitation Data'!I18)))</f>
        <v/>
      </c>
      <c r="DN24" s="380" t="str">
        <f ca="1">+IF(OFFSET('Sanitation Data'!$I$32,0,10*ROW('Sanitation Data'!I18))="","",OFFSET('Sanitation Data'!$I$32,0,10*ROW('Sanitation Data'!I18)))</f>
        <v/>
      </c>
      <c r="DO24" s="380" t="str">
        <f ca="1">+IF(OFFSET('Hygiene Data'!$D$11,0,10*ROW('Hygiene Data'!D18))="","",OFFSET('Hygiene Data'!$D$11,0,10*ROW('Hygiene Data'!D18)))</f>
        <v/>
      </c>
      <c r="DP24" s="380" t="str">
        <f ca="1">+IF(OFFSET('Hygiene Data'!$D$12,0,10*ROW('Hygiene Data'!D18))="","",OFFSET('Hygiene Data'!$D$12,0,10*ROW('Hygiene Data'!D18)))</f>
        <v/>
      </c>
      <c r="DQ24" s="380" t="str">
        <f ca="1">+IF(OFFSET('Hygiene Data'!$D$13,0,10*ROW('Hygiene Data'!D18))="","",OFFSET('Hygiene Data'!$D$13,0,10*ROW('Hygiene Data'!D18)))</f>
        <v/>
      </c>
      <c r="DR24" s="380" t="str">
        <f ca="1">+IF(OFFSET('Hygiene Data'!$E$11,0,10*ROW('Hygiene Data'!E18))="","",OFFSET('Hygiene Data'!$E$11,0,10*ROW('Hygiene Data'!E18)))</f>
        <v/>
      </c>
      <c r="DS24" s="380" t="str">
        <f ca="1">+IF(OFFSET('Hygiene Data'!$E$12,0,10*ROW('Hygiene Data'!E18))="","",OFFSET('Hygiene Data'!$E$12,0,10*ROW('Hygiene Data'!E18)))</f>
        <v/>
      </c>
      <c r="DT24" s="380" t="str">
        <f ca="1">+IF(OFFSET('Hygiene Data'!$E$13,0,10*ROW('Hygiene Data'!E18))="","",OFFSET('Hygiene Data'!$E$13,0,10*ROW('Hygiene Data'!E18)))</f>
        <v/>
      </c>
      <c r="DU24" s="380" t="str">
        <f ca="1">+IF(OFFSET('Hygiene Data'!$F$11,0,10*ROW('Hygiene Data'!F18))="","",OFFSET('Hygiene Data'!$F$11,0,10*ROW('Hygiene Data'!F18)))</f>
        <v/>
      </c>
      <c r="DV24" s="380" t="str">
        <f ca="1">+IF(OFFSET('Hygiene Data'!$F$12,0,10*ROW('Hygiene Data'!F18))="","",OFFSET('Hygiene Data'!$F$12,0,10*ROW('Hygiene Data'!F18)))</f>
        <v/>
      </c>
      <c r="DW24" s="380" t="str">
        <f ca="1">+IF(OFFSET('Hygiene Data'!$F$13,0,10*ROW('Hygiene Data'!F18))="","",OFFSET('Hygiene Data'!$F$13,0,10*ROW('Hygiene Data'!F18)))</f>
        <v/>
      </c>
      <c r="DX24" s="380" t="str">
        <f ca="1">+IF(OFFSET('Hygiene Data'!$G$11,0,10*ROW('Hygiene Data'!G18))="","",OFFSET('Hygiene Data'!$G$11,0,10*ROW('Hygiene Data'!G18)))</f>
        <v/>
      </c>
      <c r="DY24" s="380" t="str">
        <f ca="1">+IF(OFFSET('Hygiene Data'!$G$12,0,10*ROW('Hygiene Data'!G18))="","",OFFSET('Hygiene Data'!$G$12,0,10*ROW('Hygiene Data'!G18)))</f>
        <v/>
      </c>
      <c r="DZ24" s="380" t="str">
        <f ca="1">+IF(OFFSET('Hygiene Data'!$G$13,0,10*ROW('Hygiene Data'!G18))="","",OFFSET('Hygiene Data'!$G$13,0,10*ROW('Hygiene Data'!G18)))</f>
        <v/>
      </c>
      <c r="EA24" s="380" t="str">
        <f ca="1">+IF(OFFSET('Hygiene Data'!$H$11,0,10*ROW('Hygiene Data'!H18))="","",OFFSET('Hygiene Data'!$H$11,0,10*ROW('Hygiene Data'!H18)))</f>
        <v/>
      </c>
      <c r="EB24" s="380" t="str">
        <f ca="1">+IF(OFFSET('Hygiene Data'!$H$12,0,10*ROW('Hygiene Data'!H18))="","",OFFSET('Hygiene Data'!$H$12,0,10*ROW('Hygiene Data'!H18)))</f>
        <v/>
      </c>
      <c r="EC24" s="380" t="str">
        <f ca="1">+IF(OFFSET('Hygiene Data'!$H$13,0,10*ROW('Hygiene Data'!H18))="","",OFFSET('Hygiene Data'!$H$13,0,10*ROW('Hygiene Data'!H18)))</f>
        <v/>
      </c>
      <c r="ED24" s="380" t="str">
        <f ca="1">+IF(OFFSET('Hygiene Data'!$I$11,0,10*ROW('Hygiene Data'!I18))="","",OFFSET('Hygiene Data'!$I$11,0,10*ROW('Hygiene Data'!I18)))</f>
        <v/>
      </c>
      <c r="EE24" s="380" t="str">
        <f ca="1">+IF(OFFSET('Hygiene Data'!$I$12,0,10*ROW('Hygiene Data'!I18))="","",OFFSET('Hygiene Data'!$I$12,0,10*ROW('Hygiene Data'!I18)))</f>
        <v/>
      </c>
      <c r="EF24" s="380" t="str">
        <f ca="1">+IF(OFFSET('Hygiene Data'!$I$13,0,10*ROW('Hygiene Data'!I18))="","",OFFSET('Hygiene Data'!$I$13,0,10*ROW('Hygiene Data'!I18)))</f>
        <v/>
      </c>
    </row>
    <row r="25" spans="1:136" x14ac:dyDescent="0.25">
      <c r="A25" s="489" t="str">
        <f ca="1">+IF(OFFSET('Water Data'!$B$2,0,10*ROW('Water Data'!E19))="","",OFFSET('Water Data'!$B$2,0,10*ROW('Water Data'!E19)))</f>
        <v/>
      </c>
      <c r="B25" s="489"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16" t="str">
        <f t="shared" ca="1" si="0"/>
        <v/>
      </c>
      <c r="D25" s="517"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17"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17"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17"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17"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17"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17"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17"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17"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17"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17"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17"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17"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17"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17"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17"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17"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17"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18"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18"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18"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18"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18"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18"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18"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18"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18"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18"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18"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18"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18"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18"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18"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18"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18"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18"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18"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18"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18"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18"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18"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18"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18"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18"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18"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18"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18"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18"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19"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95"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19"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19"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19"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19"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19"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19"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19"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19"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19"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19"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19"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19"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19"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19"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19"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19"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80" t="str">
        <f ca="1">+IF(OFFSET('Water Data'!$D$27,0,10*ROW('Water Data'!D19))="","",OFFSET('Water Data'!$D$27,0,10*ROW('Water Data'!D19)))</f>
        <v/>
      </c>
      <c r="BT25" s="380" t="str">
        <f ca="1">+IF(OFFSET('Water Data'!$D$28,0,10*ROW('Water Data'!D19))="","",OFFSET('Water Data'!$D$28,0,10*ROW('Water Data'!D19)))</f>
        <v/>
      </c>
      <c r="BU25" s="380" t="str">
        <f ca="1">+IF(OFFSET('Water Data'!$D$29,0,10*ROW('Water Data'!D19))="","",OFFSET('Water Data'!$D$29,0,10*ROW('Water Data'!D19)))</f>
        <v/>
      </c>
      <c r="BV25" s="380" t="str">
        <f ca="1">+IF(OFFSET('Water Data'!$E$27,0,10*ROW('Water Data'!E19))="","",OFFSET('Water Data'!$E$27,0,10*ROW('Water Data'!E19)))</f>
        <v/>
      </c>
      <c r="BW25" s="380" t="str">
        <f ca="1">+IF(OFFSET('Water Data'!$E$28,0,10*ROW('Water Data'!E19))="","",OFFSET('Water Data'!$E$28,0,10*ROW('Water Data'!E19)))</f>
        <v/>
      </c>
      <c r="BX25" s="380" t="str">
        <f ca="1">+IF(OFFSET('Water Data'!$E$29,0,10*ROW('Water Data'!E19))="","",OFFSET('Water Data'!$E$29,0,10*ROW('Water Data'!E19)))</f>
        <v/>
      </c>
      <c r="BY25" s="380" t="str">
        <f ca="1">+IF(OFFSET('Water Data'!$F$27,0,10*ROW('Water Data'!F19))="","",OFFSET('Water Data'!$F$27,0,10*ROW('Water Data'!F19)))</f>
        <v/>
      </c>
      <c r="BZ25" s="380" t="str">
        <f ca="1">+IF(OFFSET('Water Data'!$F$28,0,10*ROW('Water Data'!F19))="","",OFFSET('Water Data'!$F$28,0,10*ROW('Water Data'!F19)))</f>
        <v/>
      </c>
      <c r="CA25" s="380" t="str">
        <f ca="1">+IF(OFFSET('Water Data'!$F$29,0,10*ROW('Water Data'!F19))="","",OFFSET('Water Data'!$F$29,0,10*ROW('Water Data'!F19)))</f>
        <v/>
      </c>
      <c r="CB25" s="380" t="str">
        <f ca="1">+IF(OFFSET('Water Data'!$G$27,0,10*ROW('Water Data'!G19))="","",OFFSET('Water Data'!$G$27,0,10*ROW('Water Data'!G19)))</f>
        <v/>
      </c>
      <c r="CC25" s="380" t="str">
        <f ca="1">+IF(OFFSET('Water Data'!$G$28,0,10*ROW('Water Data'!G19))="","",OFFSET('Water Data'!$G$28,0,10*ROW('Water Data'!G19)))</f>
        <v/>
      </c>
      <c r="CD25" s="380" t="str">
        <f ca="1">+IF(OFFSET('Water Data'!$G$29,0,10*ROW('Water Data'!G19))="","",OFFSET('Water Data'!$G$29,0,10*ROW('Water Data'!G19)))</f>
        <v/>
      </c>
      <c r="CE25" s="380" t="str">
        <f ca="1">+IF(OFFSET('Water Data'!$H$27,0,10*ROW('Water Data'!H19))="","",OFFSET('Water Data'!$H$27,0,10*ROW('Water Data'!H19)))</f>
        <v/>
      </c>
      <c r="CF25" s="380" t="str">
        <f ca="1">+IF(OFFSET('Water Data'!$H$28,0,10*ROW('Water Data'!H19))="","",OFFSET('Water Data'!$H$28,0,10*ROW('Water Data'!H19)))</f>
        <v/>
      </c>
      <c r="CG25" s="380" t="str">
        <f ca="1">+IF(OFFSET('Water Data'!$H$29,0,10*ROW('Water Data'!H19))="","",OFFSET('Water Data'!$H$29,0,10*ROW('Water Data'!H19)))</f>
        <v/>
      </c>
      <c r="CH25" s="380" t="str">
        <f ca="1">+IF(OFFSET('Water Data'!$I$27,0,10*ROW('Water Data'!I19))="","",OFFSET('Water Data'!$I$27,0,10*ROW('Water Data'!I19)))</f>
        <v/>
      </c>
      <c r="CI25" s="380" t="str">
        <f ca="1">+IF(OFFSET('Water Data'!$I$28,0,10*ROW('Water Data'!I19))="","",OFFSET('Water Data'!$I$28,0,10*ROW('Water Data'!I19)))</f>
        <v/>
      </c>
      <c r="CJ25" s="380" t="str">
        <f ca="1">+IF(OFFSET('Water Data'!$I$29,0,10*ROW('Water Data'!I19))="","",OFFSET('Water Data'!$I$29,0,10*ROW('Water Data'!I19)))</f>
        <v/>
      </c>
      <c r="CK25" s="380" t="str">
        <f ca="1">+IF(OFFSET('Sanitation Data'!$D$28,0,10*ROW('Sanitation Data'!D19))="","",OFFSET('Sanitation Data'!$D$28,0,10*ROW('Sanitation Data'!D19)))</f>
        <v/>
      </c>
      <c r="CL25" s="380" t="str">
        <f ca="1">+IF(OFFSET('Sanitation Data'!$D$29,0,10*ROW('Sanitation Data'!D19))="","",OFFSET('Sanitation Data'!$D$29,0,10*ROW('Sanitation Data'!D19)))</f>
        <v/>
      </c>
      <c r="CM25" s="380" t="str">
        <f ca="1">+IF(OFFSET('Sanitation Data'!$D$30,0,10*ROW('Sanitation Data'!D19))="","",OFFSET('Sanitation Data'!$D$30,0,10*ROW('Sanitation Data'!D19)))</f>
        <v/>
      </c>
      <c r="CN25" s="380" t="str">
        <f ca="1">+IF(OFFSET('Sanitation Data'!$D$31,0,10*ROW('Sanitation Data'!D19))="","",OFFSET('Sanitation Data'!$D$31,0,10*ROW('Sanitation Data'!D19)))</f>
        <v/>
      </c>
      <c r="CO25" s="380" t="str">
        <f ca="1">+IF(OFFSET('Sanitation Data'!$D$32,0,10*ROW('Sanitation Data'!D19))="","",OFFSET('Sanitation Data'!$D$32,0,10*ROW('Sanitation Data'!D19)))</f>
        <v/>
      </c>
      <c r="CP25" s="380" t="str">
        <f ca="1">+IF(OFFSET('Sanitation Data'!$E$28,0,10*ROW('Sanitation Data'!E19))="","",OFFSET('Sanitation Data'!$E$28,0,10*ROW('Sanitation Data'!E19)))</f>
        <v/>
      </c>
      <c r="CQ25" s="380" t="str">
        <f ca="1">+IF(OFFSET('Sanitation Data'!$E$29,0,10*ROW('Sanitation Data'!E19))="","",OFFSET('Sanitation Data'!$E$29,0,10*ROW('Sanitation Data'!E19)))</f>
        <v/>
      </c>
      <c r="CR25" s="380" t="str">
        <f ca="1">+IF(OFFSET('Sanitation Data'!$E$30,0,10*ROW('Sanitation Data'!E19))="","",OFFSET('Sanitation Data'!$E$30,0,10*ROW('Sanitation Data'!E19)))</f>
        <v/>
      </c>
      <c r="CS25" s="380" t="str">
        <f ca="1">+IF(OFFSET('Sanitation Data'!$E$31,0,10*ROW('Sanitation Data'!E19))="","",OFFSET('Sanitation Data'!$E$31,0,10*ROW('Sanitation Data'!E19)))</f>
        <v/>
      </c>
      <c r="CT25" s="380" t="str">
        <f ca="1">+IF(OFFSET('Sanitation Data'!$E$32,0,10*ROW('Sanitation Data'!E19))="","",OFFSET('Sanitation Data'!$E$32,0,10*ROW('Sanitation Data'!E19)))</f>
        <v/>
      </c>
      <c r="CU25" s="380" t="str">
        <f ca="1">+IF(OFFSET('Sanitation Data'!$F$28,0,10*ROW('Sanitation Data'!F19))="","",OFFSET('Sanitation Data'!$F$28,0,10*ROW('Sanitation Data'!F19)))</f>
        <v/>
      </c>
      <c r="CV25" s="380" t="str">
        <f ca="1">+IF(OFFSET('Sanitation Data'!$F$29,0,10*ROW('Sanitation Data'!F19))="","",OFFSET('Sanitation Data'!$F$29,0,10*ROW('Sanitation Data'!F19)))</f>
        <v/>
      </c>
      <c r="CW25" s="380" t="str">
        <f ca="1">+IF(OFFSET('Sanitation Data'!$F$30,0,10*ROW('Sanitation Data'!F19))="","",OFFSET('Sanitation Data'!$F$30,0,10*ROW('Sanitation Data'!F19)))</f>
        <v/>
      </c>
      <c r="CX25" s="380" t="str">
        <f ca="1">+IF(OFFSET('Sanitation Data'!$F$31,0,10*ROW('Sanitation Data'!F19))="","",OFFSET('Sanitation Data'!$F$31,0,10*ROW('Sanitation Data'!F19)))</f>
        <v/>
      </c>
      <c r="CY25" s="380" t="str">
        <f ca="1">+IF(OFFSET('Sanitation Data'!$F$32,0,10*ROW('Sanitation Data'!F19))="","",OFFSET('Sanitation Data'!$F$32,0,10*ROW('Sanitation Data'!F19)))</f>
        <v/>
      </c>
      <c r="CZ25" s="380" t="str">
        <f ca="1">+IF(OFFSET('Sanitation Data'!$G$28,0,10*ROW('Sanitation Data'!G19))="","",OFFSET('Sanitation Data'!$G$28,0,10*ROW('Sanitation Data'!G19)))</f>
        <v/>
      </c>
      <c r="DA25" s="380" t="str">
        <f ca="1">+IF(OFFSET('Sanitation Data'!$G$29,0,10*ROW('Sanitation Data'!G19))="","",OFFSET('Sanitation Data'!$G$29,0,10*ROW('Sanitation Data'!G19)))</f>
        <v/>
      </c>
      <c r="DB25" s="380" t="str">
        <f ca="1">+IF(OFFSET('Sanitation Data'!$G$30,0,10*ROW('Sanitation Data'!G19))="","",OFFSET('Sanitation Data'!$G$30,0,10*ROW('Sanitation Data'!G19)))</f>
        <v/>
      </c>
      <c r="DC25" s="380" t="str">
        <f ca="1">+IF(OFFSET('Sanitation Data'!$G$31,0,10*ROW('Sanitation Data'!G19))="","",OFFSET('Sanitation Data'!$G$31,0,10*ROW('Sanitation Data'!G19)))</f>
        <v/>
      </c>
      <c r="DD25" s="380" t="str">
        <f ca="1">+IF(OFFSET('Sanitation Data'!$G$32,0,10*ROW('Sanitation Data'!G19))="","",OFFSET('Sanitation Data'!$G$32,0,10*ROW('Sanitation Data'!G19)))</f>
        <v/>
      </c>
      <c r="DE25" s="380" t="str">
        <f ca="1">+IF(OFFSET('Sanitation Data'!$H$28,0,10*ROW('Sanitation Data'!H19))="","",OFFSET('Sanitation Data'!$H$28,0,10*ROW('Sanitation Data'!H19)))</f>
        <v/>
      </c>
      <c r="DF25" s="380" t="str">
        <f ca="1">+IF(OFFSET('Sanitation Data'!$H$29,0,10*ROW('Sanitation Data'!H19))="","",OFFSET('Sanitation Data'!$H$29,0,10*ROW('Sanitation Data'!H19)))</f>
        <v/>
      </c>
      <c r="DG25" s="380" t="str">
        <f ca="1">+IF(OFFSET('Sanitation Data'!$H$30,0,10*ROW('Sanitation Data'!H19))="","",OFFSET('Sanitation Data'!$H$30,0,10*ROW('Sanitation Data'!H19)))</f>
        <v/>
      </c>
      <c r="DH25" s="380" t="str">
        <f ca="1">+IF(OFFSET('Sanitation Data'!$H$31,0,10*ROW('Sanitation Data'!H19))="","",OFFSET('Sanitation Data'!$H$31,0,10*ROW('Sanitation Data'!H19)))</f>
        <v/>
      </c>
      <c r="DI25" s="380" t="str">
        <f ca="1">+IF(OFFSET('Sanitation Data'!$H$32,0,10*ROW('Sanitation Data'!H19))="","",OFFSET('Sanitation Data'!$H$32,0,10*ROW('Sanitation Data'!H19)))</f>
        <v/>
      </c>
      <c r="DJ25" s="380" t="str">
        <f ca="1">+IF(OFFSET('Sanitation Data'!$I$28,0,10*ROW('Sanitation Data'!I19))="","",OFFSET('Sanitation Data'!$I$28,0,10*ROW('Sanitation Data'!I19)))</f>
        <v/>
      </c>
      <c r="DK25" s="380" t="str">
        <f ca="1">+IF(OFFSET('Sanitation Data'!$I$29,0,10*ROW('Sanitation Data'!I19))="","",OFFSET('Sanitation Data'!$I$29,0,10*ROW('Sanitation Data'!I19)))</f>
        <v/>
      </c>
      <c r="DL25" s="380" t="str">
        <f ca="1">+IF(OFFSET('Sanitation Data'!$I$30,0,10*ROW('Sanitation Data'!I19))="","",OFFSET('Sanitation Data'!$I$30,0,10*ROW('Sanitation Data'!I19)))</f>
        <v/>
      </c>
      <c r="DM25" s="380" t="str">
        <f ca="1">+IF(OFFSET('Sanitation Data'!$I$31,0,10*ROW('Sanitation Data'!I19))="","",OFFSET('Sanitation Data'!$I$31,0,10*ROW('Sanitation Data'!I19)))</f>
        <v/>
      </c>
      <c r="DN25" s="380" t="str">
        <f ca="1">+IF(OFFSET('Sanitation Data'!$I$32,0,10*ROW('Sanitation Data'!I19))="","",OFFSET('Sanitation Data'!$I$32,0,10*ROW('Sanitation Data'!I19)))</f>
        <v/>
      </c>
      <c r="DO25" s="380" t="str">
        <f ca="1">+IF(OFFSET('Hygiene Data'!$D$11,0,10*ROW('Hygiene Data'!D19))="","",OFFSET('Hygiene Data'!$D$11,0,10*ROW('Hygiene Data'!D19)))</f>
        <v/>
      </c>
      <c r="DP25" s="380" t="str">
        <f ca="1">+IF(OFFSET('Hygiene Data'!$D$12,0,10*ROW('Hygiene Data'!D19))="","",OFFSET('Hygiene Data'!$D$12,0,10*ROW('Hygiene Data'!D19)))</f>
        <v/>
      </c>
      <c r="DQ25" s="380" t="str">
        <f ca="1">+IF(OFFSET('Hygiene Data'!$D$13,0,10*ROW('Hygiene Data'!D19))="","",OFFSET('Hygiene Data'!$D$13,0,10*ROW('Hygiene Data'!D19)))</f>
        <v/>
      </c>
      <c r="DR25" s="380" t="str">
        <f ca="1">+IF(OFFSET('Hygiene Data'!$E$11,0,10*ROW('Hygiene Data'!E19))="","",OFFSET('Hygiene Data'!$E$11,0,10*ROW('Hygiene Data'!E19)))</f>
        <v/>
      </c>
      <c r="DS25" s="380" t="str">
        <f ca="1">+IF(OFFSET('Hygiene Data'!$E$12,0,10*ROW('Hygiene Data'!E19))="","",OFFSET('Hygiene Data'!$E$12,0,10*ROW('Hygiene Data'!E19)))</f>
        <v/>
      </c>
      <c r="DT25" s="380" t="str">
        <f ca="1">+IF(OFFSET('Hygiene Data'!$E$13,0,10*ROW('Hygiene Data'!E19))="","",OFFSET('Hygiene Data'!$E$13,0,10*ROW('Hygiene Data'!E19)))</f>
        <v/>
      </c>
      <c r="DU25" s="380" t="str">
        <f ca="1">+IF(OFFSET('Hygiene Data'!$F$11,0,10*ROW('Hygiene Data'!F19))="","",OFFSET('Hygiene Data'!$F$11,0,10*ROW('Hygiene Data'!F19)))</f>
        <v/>
      </c>
      <c r="DV25" s="380" t="str">
        <f ca="1">+IF(OFFSET('Hygiene Data'!$F$12,0,10*ROW('Hygiene Data'!F19))="","",OFFSET('Hygiene Data'!$F$12,0,10*ROW('Hygiene Data'!F19)))</f>
        <v/>
      </c>
      <c r="DW25" s="380" t="str">
        <f ca="1">+IF(OFFSET('Hygiene Data'!$F$13,0,10*ROW('Hygiene Data'!F19))="","",OFFSET('Hygiene Data'!$F$13,0,10*ROW('Hygiene Data'!F19)))</f>
        <v/>
      </c>
      <c r="DX25" s="380" t="str">
        <f ca="1">+IF(OFFSET('Hygiene Data'!$G$11,0,10*ROW('Hygiene Data'!G19))="","",OFFSET('Hygiene Data'!$G$11,0,10*ROW('Hygiene Data'!G19)))</f>
        <v/>
      </c>
      <c r="DY25" s="380" t="str">
        <f ca="1">+IF(OFFSET('Hygiene Data'!$G$12,0,10*ROW('Hygiene Data'!G19))="","",OFFSET('Hygiene Data'!$G$12,0,10*ROW('Hygiene Data'!G19)))</f>
        <v/>
      </c>
      <c r="DZ25" s="380" t="str">
        <f ca="1">+IF(OFFSET('Hygiene Data'!$G$13,0,10*ROW('Hygiene Data'!G19))="","",OFFSET('Hygiene Data'!$G$13,0,10*ROW('Hygiene Data'!G19)))</f>
        <v/>
      </c>
      <c r="EA25" s="380" t="str">
        <f ca="1">+IF(OFFSET('Hygiene Data'!$H$11,0,10*ROW('Hygiene Data'!H19))="","",OFFSET('Hygiene Data'!$H$11,0,10*ROW('Hygiene Data'!H19)))</f>
        <v/>
      </c>
      <c r="EB25" s="380" t="str">
        <f ca="1">+IF(OFFSET('Hygiene Data'!$H$12,0,10*ROW('Hygiene Data'!H19))="","",OFFSET('Hygiene Data'!$H$12,0,10*ROW('Hygiene Data'!H19)))</f>
        <v/>
      </c>
      <c r="EC25" s="380" t="str">
        <f ca="1">+IF(OFFSET('Hygiene Data'!$H$13,0,10*ROW('Hygiene Data'!H19))="","",OFFSET('Hygiene Data'!$H$13,0,10*ROW('Hygiene Data'!H19)))</f>
        <v/>
      </c>
      <c r="ED25" s="380" t="str">
        <f ca="1">+IF(OFFSET('Hygiene Data'!$I$11,0,10*ROW('Hygiene Data'!I19))="","",OFFSET('Hygiene Data'!$I$11,0,10*ROW('Hygiene Data'!I19)))</f>
        <v/>
      </c>
      <c r="EE25" s="380" t="str">
        <f ca="1">+IF(OFFSET('Hygiene Data'!$I$12,0,10*ROW('Hygiene Data'!I19))="","",OFFSET('Hygiene Data'!$I$12,0,10*ROW('Hygiene Data'!I19)))</f>
        <v/>
      </c>
      <c r="EF25" s="380" t="str">
        <f ca="1">+IF(OFFSET('Hygiene Data'!$I$13,0,10*ROW('Hygiene Data'!I19))="","",OFFSET('Hygiene Data'!$I$13,0,10*ROW('Hygiene Data'!I19)))</f>
        <v/>
      </c>
    </row>
    <row r="26" spans="1:136" x14ac:dyDescent="0.25">
      <c r="A26" s="489" t="str">
        <f ca="1">+IF(OFFSET('Water Data'!$B$2,0,10*ROW('Water Data'!E20))="","",OFFSET('Water Data'!$B$2,0,10*ROW('Water Data'!E20)))</f>
        <v/>
      </c>
      <c r="B26" s="489"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16" t="str">
        <f t="shared" ca="1" si="0"/>
        <v/>
      </c>
      <c r="D26" s="517"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17"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17"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17"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17"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17"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17"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17"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17"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17"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17"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17"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17"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17"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17"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17"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17"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17"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18"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18"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18"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18"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18"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18"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18"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18"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18"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18"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18"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18"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18"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18"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18"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18"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18"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18"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18"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18"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18"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18"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18"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18"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18"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18"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18"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18"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18"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18"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19"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95"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19"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19"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19"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19"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19"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19"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19"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19"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19"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19"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19"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19"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19"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19"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19"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19"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80" t="str">
        <f ca="1">+IF(OFFSET('Water Data'!$D$27,0,10*ROW('Water Data'!D20))="","",OFFSET('Water Data'!$D$27,0,10*ROW('Water Data'!D20)))</f>
        <v/>
      </c>
      <c r="BT26" s="380" t="str">
        <f ca="1">+IF(OFFSET('Water Data'!$D$28,0,10*ROW('Water Data'!D20))="","",OFFSET('Water Data'!$D$28,0,10*ROW('Water Data'!D20)))</f>
        <v/>
      </c>
      <c r="BU26" s="380" t="str">
        <f ca="1">+IF(OFFSET('Water Data'!$D$29,0,10*ROW('Water Data'!D20))="","",OFFSET('Water Data'!$D$29,0,10*ROW('Water Data'!D20)))</f>
        <v/>
      </c>
      <c r="BV26" s="380" t="str">
        <f ca="1">+IF(OFFSET('Water Data'!$E$27,0,10*ROW('Water Data'!E20))="","",OFFSET('Water Data'!$E$27,0,10*ROW('Water Data'!E20)))</f>
        <v/>
      </c>
      <c r="BW26" s="380" t="str">
        <f ca="1">+IF(OFFSET('Water Data'!$E$28,0,10*ROW('Water Data'!E20))="","",OFFSET('Water Data'!$E$28,0,10*ROW('Water Data'!E20)))</f>
        <v/>
      </c>
      <c r="BX26" s="380" t="str">
        <f ca="1">+IF(OFFSET('Water Data'!$E$29,0,10*ROW('Water Data'!E20))="","",OFFSET('Water Data'!$E$29,0,10*ROW('Water Data'!E20)))</f>
        <v/>
      </c>
      <c r="BY26" s="380" t="str">
        <f ca="1">+IF(OFFSET('Water Data'!$F$27,0,10*ROW('Water Data'!F20))="","",OFFSET('Water Data'!$F$27,0,10*ROW('Water Data'!F20)))</f>
        <v/>
      </c>
      <c r="BZ26" s="380" t="str">
        <f ca="1">+IF(OFFSET('Water Data'!$F$28,0,10*ROW('Water Data'!F20))="","",OFFSET('Water Data'!$F$28,0,10*ROW('Water Data'!F20)))</f>
        <v/>
      </c>
      <c r="CA26" s="380" t="str">
        <f ca="1">+IF(OFFSET('Water Data'!$F$29,0,10*ROW('Water Data'!F20))="","",OFFSET('Water Data'!$F$29,0,10*ROW('Water Data'!F20)))</f>
        <v/>
      </c>
      <c r="CB26" s="380" t="str">
        <f ca="1">+IF(OFFSET('Water Data'!$G$27,0,10*ROW('Water Data'!G20))="","",OFFSET('Water Data'!$G$27,0,10*ROW('Water Data'!G20)))</f>
        <v/>
      </c>
      <c r="CC26" s="380" t="str">
        <f ca="1">+IF(OFFSET('Water Data'!$G$28,0,10*ROW('Water Data'!G20))="","",OFFSET('Water Data'!$G$28,0,10*ROW('Water Data'!G20)))</f>
        <v/>
      </c>
      <c r="CD26" s="380" t="str">
        <f ca="1">+IF(OFFSET('Water Data'!$G$29,0,10*ROW('Water Data'!G20))="","",OFFSET('Water Data'!$G$29,0,10*ROW('Water Data'!G20)))</f>
        <v/>
      </c>
      <c r="CE26" s="380" t="str">
        <f ca="1">+IF(OFFSET('Water Data'!$H$27,0,10*ROW('Water Data'!H20))="","",OFFSET('Water Data'!$H$27,0,10*ROW('Water Data'!H20)))</f>
        <v/>
      </c>
      <c r="CF26" s="380" t="str">
        <f ca="1">+IF(OFFSET('Water Data'!$H$28,0,10*ROW('Water Data'!H20))="","",OFFSET('Water Data'!$H$28,0,10*ROW('Water Data'!H20)))</f>
        <v/>
      </c>
      <c r="CG26" s="380" t="str">
        <f ca="1">+IF(OFFSET('Water Data'!$H$29,0,10*ROW('Water Data'!H20))="","",OFFSET('Water Data'!$H$29,0,10*ROW('Water Data'!H20)))</f>
        <v/>
      </c>
      <c r="CH26" s="380" t="str">
        <f ca="1">+IF(OFFSET('Water Data'!$I$27,0,10*ROW('Water Data'!I20))="","",OFFSET('Water Data'!$I$27,0,10*ROW('Water Data'!I20)))</f>
        <v/>
      </c>
      <c r="CI26" s="380" t="str">
        <f ca="1">+IF(OFFSET('Water Data'!$I$28,0,10*ROW('Water Data'!I20))="","",OFFSET('Water Data'!$I$28,0,10*ROW('Water Data'!I20)))</f>
        <v/>
      </c>
      <c r="CJ26" s="380" t="str">
        <f ca="1">+IF(OFFSET('Water Data'!$I$29,0,10*ROW('Water Data'!I20))="","",OFFSET('Water Data'!$I$29,0,10*ROW('Water Data'!I20)))</f>
        <v/>
      </c>
      <c r="CK26" s="380" t="str">
        <f ca="1">+IF(OFFSET('Sanitation Data'!$D$28,0,10*ROW('Sanitation Data'!D20))="","",OFFSET('Sanitation Data'!$D$28,0,10*ROW('Sanitation Data'!D20)))</f>
        <v/>
      </c>
      <c r="CL26" s="380" t="str">
        <f ca="1">+IF(OFFSET('Sanitation Data'!$D$29,0,10*ROW('Sanitation Data'!D20))="","",OFFSET('Sanitation Data'!$D$29,0,10*ROW('Sanitation Data'!D20)))</f>
        <v/>
      </c>
      <c r="CM26" s="380" t="str">
        <f ca="1">+IF(OFFSET('Sanitation Data'!$D$30,0,10*ROW('Sanitation Data'!D20))="","",OFFSET('Sanitation Data'!$D$30,0,10*ROW('Sanitation Data'!D20)))</f>
        <v/>
      </c>
      <c r="CN26" s="380" t="str">
        <f ca="1">+IF(OFFSET('Sanitation Data'!$D$31,0,10*ROW('Sanitation Data'!D20))="","",OFFSET('Sanitation Data'!$D$31,0,10*ROW('Sanitation Data'!D20)))</f>
        <v/>
      </c>
      <c r="CO26" s="380" t="str">
        <f ca="1">+IF(OFFSET('Sanitation Data'!$D$32,0,10*ROW('Sanitation Data'!D20))="","",OFFSET('Sanitation Data'!$D$32,0,10*ROW('Sanitation Data'!D20)))</f>
        <v/>
      </c>
      <c r="CP26" s="380" t="str">
        <f ca="1">+IF(OFFSET('Sanitation Data'!$E$28,0,10*ROW('Sanitation Data'!E20))="","",OFFSET('Sanitation Data'!$E$28,0,10*ROW('Sanitation Data'!E20)))</f>
        <v/>
      </c>
      <c r="CQ26" s="380" t="str">
        <f ca="1">+IF(OFFSET('Sanitation Data'!$E$29,0,10*ROW('Sanitation Data'!E20))="","",OFFSET('Sanitation Data'!$E$29,0,10*ROW('Sanitation Data'!E20)))</f>
        <v/>
      </c>
      <c r="CR26" s="380" t="str">
        <f ca="1">+IF(OFFSET('Sanitation Data'!$E$30,0,10*ROW('Sanitation Data'!E20))="","",OFFSET('Sanitation Data'!$E$30,0,10*ROW('Sanitation Data'!E20)))</f>
        <v/>
      </c>
      <c r="CS26" s="380" t="str">
        <f ca="1">+IF(OFFSET('Sanitation Data'!$E$31,0,10*ROW('Sanitation Data'!E20))="","",OFFSET('Sanitation Data'!$E$31,0,10*ROW('Sanitation Data'!E20)))</f>
        <v/>
      </c>
      <c r="CT26" s="380" t="str">
        <f ca="1">+IF(OFFSET('Sanitation Data'!$E$32,0,10*ROW('Sanitation Data'!E20))="","",OFFSET('Sanitation Data'!$E$32,0,10*ROW('Sanitation Data'!E20)))</f>
        <v/>
      </c>
      <c r="CU26" s="380" t="str">
        <f ca="1">+IF(OFFSET('Sanitation Data'!$F$28,0,10*ROW('Sanitation Data'!F20))="","",OFFSET('Sanitation Data'!$F$28,0,10*ROW('Sanitation Data'!F20)))</f>
        <v/>
      </c>
      <c r="CV26" s="380" t="str">
        <f ca="1">+IF(OFFSET('Sanitation Data'!$F$29,0,10*ROW('Sanitation Data'!F20))="","",OFFSET('Sanitation Data'!$F$29,0,10*ROW('Sanitation Data'!F20)))</f>
        <v/>
      </c>
      <c r="CW26" s="380" t="str">
        <f ca="1">+IF(OFFSET('Sanitation Data'!$F$30,0,10*ROW('Sanitation Data'!F20))="","",OFFSET('Sanitation Data'!$F$30,0,10*ROW('Sanitation Data'!F20)))</f>
        <v/>
      </c>
      <c r="CX26" s="380" t="str">
        <f ca="1">+IF(OFFSET('Sanitation Data'!$F$31,0,10*ROW('Sanitation Data'!F20))="","",OFFSET('Sanitation Data'!$F$31,0,10*ROW('Sanitation Data'!F20)))</f>
        <v/>
      </c>
      <c r="CY26" s="380" t="str">
        <f ca="1">+IF(OFFSET('Sanitation Data'!$F$32,0,10*ROW('Sanitation Data'!F20))="","",OFFSET('Sanitation Data'!$F$32,0,10*ROW('Sanitation Data'!F20)))</f>
        <v/>
      </c>
      <c r="CZ26" s="380" t="str">
        <f ca="1">+IF(OFFSET('Sanitation Data'!$G$28,0,10*ROW('Sanitation Data'!G20))="","",OFFSET('Sanitation Data'!$G$28,0,10*ROW('Sanitation Data'!G20)))</f>
        <v/>
      </c>
      <c r="DA26" s="380" t="str">
        <f ca="1">+IF(OFFSET('Sanitation Data'!$G$29,0,10*ROW('Sanitation Data'!G20))="","",OFFSET('Sanitation Data'!$G$29,0,10*ROW('Sanitation Data'!G20)))</f>
        <v/>
      </c>
      <c r="DB26" s="380" t="str">
        <f ca="1">+IF(OFFSET('Sanitation Data'!$G$30,0,10*ROW('Sanitation Data'!G20))="","",OFFSET('Sanitation Data'!$G$30,0,10*ROW('Sanitation Data'!G20)))</f>
        <v/>
      </c>
      <c r="DC26" s="380" t="str">
        <f ca="1">+IF(OFFSET('Sanitation Data'!$G$31,0,10*ROW('Sanitation Data'!G20))="","",OFFSET('Sanitation Data'!$G$31,0,10*ROW('Sanitation Data'!G20)))</f>
        <v/>
      </c>
      <c r="DD26" s="380" t="str">
        <f ca="1">+IF(OFFSET('Sanitation Data'!$G$32,0,10*ROW('Sanitation Data'!G20))="","",OFFSET('Sanitation Data'!$G$32,0,10*ROW('Sanitation Data'!G20)))</f>
        <v/>
      </c>
      <c r="DE26" s="380" t="str">
        <f ca="1">+IF(OFFSET('Sanitation Data'!$H$28,0,10*ROW('Sanitation Data'!H20))="","",OFFSET('Sanitation Data'!$H$28,0,10*ROW('Sanitation Data'!H20)))</f>
        <v/>
      </c>
      <c r="DF26" s="380" t="str">
        <f ca="1">+IF(OFFSET('Sanitation Data'!$H$29,0,10*ROW('Sanitation Data'!H20))="","",OFFSET('Sanitation Data'!$H$29,0,10*ROW('Sanitation Data'!H20)))</f>
        <v/>
      </c>
      <c r="DG26" s="380" t="str">
        <f ca="1">+IF(OFFSET('Sanitation Data'!$H$30,0,10*ROW('Sanitation Data'!H20))="","",OFFSET('Sanitation Data'!$H$30,0,10*ROW('Sanitation Data'!H20)))</f>
        <v/>
      </c>
      <c r="DH26" s="380" t="str">
        <f ca="1">+IF(OFFSET('Sanitation Data'!$H$31,0,10*ROW('Sanitation Data'!H20))="","",OFFSET('Sanitation Data'!$H$31,0,10*ROW('Sanitation Data'!H20)))</f>
        <v/>
      </c>
      <c r="DI26" s="380" t="str">
        <f ca="1">+IF(OFFSET('Sanitation Data'!$H$32,0,10*ROW('Sanitation Data'!H20))="","",OFFSET('Sanitation Data'!$H$32,0,10*ROW('Sanitation Data'!H20)))</f>
        <v/>
      </c>
      <c r="DJ26" s="380" t="str">
        <f ca="1">+IF(OFFSET('Sanitation Data'!$I$28,0,10*ROW('Sanitation Data'!I20))="","",OFFSET('Sanitation Data'!$I$28,0,10*ROW('Sanitation Data'!I20)))</f>
        <v/>
      </c>
      <c r="DK26" s="380" t="str">
        <f ca="1">+IF(OFFSET('Sanitation Data'!$I$29,0,10*ROW('Sanitation Data'!I20))="","",OFFSET('Sanitation Data'!$I$29,0,10*ROW('Sanitation Data'!I20)))</f>
        <v/>
      </c>
      <c r="DL26" s="380" t="str">
        <f ca="1">+IF(OFFSET('Sanitation Data'!$I$30,0,10*ROW('Sanitation Data'!I20))="","",OFFSET('Sanitation Data'!$I$30,0,10*ROW('Sanitation Data'!I20)))</f>
        <v/>
      </c>
      <c r="DM26" s="380" t="str">
        <f ca="1">+IF(OFFSET('Sanitation Data'!$I$31,0,10*ROW('Sanitation Data'!I20))="","",OFFSET('Sanitation Data'!$I$31,0,10*ROW('Sanitation Data'!I20)))</f>
        <v/>
      </c>
      <c r="DN26" s="380" t="str">
        <f ca="1">+IF(OFFSET('Sanitation Data'!$I$32,0,10*ROW('Sanitation Data'!I20))="","",OFFSET('Sanitation Data'!$I$32,0,10*ROW('Sanitation Data'!I20)))</f>
        <v/>
      </c>
      <c r="DO26" s="380" t="str">
        <f ca="1">+IF(OFFSET('Hygiene Data'!$D$11,0,10*ROW('Hygiene Data'!D20))="","",OFFSET('Hygiene Data'!$D$11,0,10*ROW('Hygiene Data'!D20)))</f>
        <v/>
      </c>
      <c r="DP26" s="380" t="str">
        <f ca="1">+IF(OFFSET('Hygiene Data'!$D$12,0,10*ROW('Hygiene Data'!D20))="","",OFFSET('Hygiene Data'!$D$12,0,10*ROW('Hygiene Data'!D20)))</f>
        <v/>
      </c>
      <c r="DQ26" s="380" t="str">
        <f ca="1">+IF(OFFSET('Hygiene Data'!$D$13,0,10*ROW('Hygiene Data'!D20))="","",OFFSET('Hygiene Data'!$D$13,0,10*ROW('Hygiene Data'!D20)))</f>
        <v/>
      </c>
      <c r="DR26" s="380" t="str">
        <f ca="1">+IF(OFFSET('Hygiene Data'!$E$11,0,10*ROW('Hygiene Data'!E20))="","",OFFSET('Hygiene Data'!$E$11,0,10*ROW('Hygiene Data'!E20)))</f>
        <v/>
      </c>
      <c r="DS26" s="380" t="str">
        <f ca="1">+IF(OFFSET('Hygiene Data'!$E$12,0,10*ROW('Hygiene Data'!E20))="","",OFFSET('Hygiene Data'!$E$12,0,10*ROW('Hygiene Data'!E20)))</f>
        <v/>
      </c>
      <c r="DT26" s="380" t="str">
        <f ca="1">+IF(OFFSET('Hygiene Data'!$E$13,0,10*ROW('Hygiene Data'!E20))="","",OFFSET('Hygiene Data'!$E$13,0,10*ROW('Hygiene Data'!E20)))</f>
        <v/>
      </c>
      <c r="DU26" s="380" t="str">
        <f ca="1">+IF(OFFSET('Hygiene Data'!$F$11,0,10*ROW('Hygiene Data'!F20))="","",OFFSET('Hygiene Data'!$F$11,0,10*ROW('Hygiene Data'!F20)))</f>
        <v/>
      </c>
      <c r="DV26" s="380" t="str">
        <f ca="1">+IF(OFFSET('Hygiene Data'!$F$12,0,10*ROW('Hygiene Data'!F20))="","",OFFSET('Hygiene Data'!$F$12,0,10*ROW('Hygiene Data'!F20)))</f>
        <v/>
      </c>
      <c r="DW26" s="380" t="str">
        <f ca="1">+IF(OFFSET('Hygiene Data'!$F$13,0,10*ROW('Hygiene Data'!F20))="","",OFFSET('Hygiene Data'!$F$13,0,10*ROW('Hygiene Data'!F20)))</f>
        <v/>
      </c>
      <c r="DX26" s="380" t="str">
        <f ca="1">+IF(OFFSET('Hygiene Data'!$G$11,0,10*ROW('Hygiene Data'!G20))="","",OFFSET('Hygiene Data'!$G$11,0,10*ROW('Hygiene Data'!G20)))</f>
        <v/>
      </c>
      <c r="DY26" s="380" t="str">
        <f ca="1">+IF(OFFSET('Hygiene Data'!$G$12,0,10*ROW('Hygiene Data'!G20))="","",OFFSET('Hygiene Data'!$G$12,0,10*ROW('Hygiene Data'!G20)))</f>
        <v/>
      </c>
      <c r="DZ26" s="380" t="str">
        <f ca="1">+IF(OFFSET('Hygiene Data'!$G$13,0,10*ROW('Hygiene Data'!G20))="","",OFFSET('Hygiene Data'!$G$13,0,10*ROW('Hygiene Data'!G20)))</f>
        <v/>
      </c>
      <c r="EA26" s="380" t="str">
        <f ca="1">+IF(OFFSET('Hygiene Data'!$H$11,0,10*ROW('Hygiene Data'!H20))="","",OFFSET('Hygiene Data'!$H$11,0,10*ROW('Hygiene Data'!H20)))</f>
        <v/>
      </c>
      <c r="EB26" s="380" t="str">
        <f ca="1">+IF(OFFSET('Hygiene Data'!$H$12,0,10*ROW('Hygiene Data'!H20))="","",OFFSET('Hygiene Data'!$H$12,0,10*ROW('Hygiene Data'!H20)))</f>
        <v/>
      </c>
      <c r="EC26" s="380" t="str">
        <f ca="1">+IF(OFFSET('Hygiene Data'!$H$13,0,10*ROW('Hygiene Data'!H20))="","",OFFSET('Hygiene Data'!$H$13,0,10*ROW('Hygiene Data'!H20)))</f>
        <v/>
      </c>
      <c r="ED26" s="380" t="str">
        <f ca="1">+IF(OFFSET('Hygiene Data'!$I$11,0,10*ROW('Hygiene Data'!I20))="","",OFFSET('Hygiene Data'!$I$11,0,10*ROW('Hygiene Data'!I20)))</f>
        <v/>
      </c>
      <c r="EE26" s="380" t="str">
        <f ca="1">+IF(OFFSET('Hygiene Data'!$I$12,0,10*ROW('Hygiene Data'!I20))="","",OFFSET('Hygiene Data'!$I$12,0,10*ROW('Hygiene Data'!I20)))</f>
        <v/>
      </c>
      <c r="EF26" s="380" t="str">
        <f ca="1">+IF(OFFSET('Hygiene Data'!$I$13,0,10*ROW('Hygiene Data'!I20))="","",OFFSET('Hygiene Data'!$I$13,0,10*ROW('Hygiene Data'!I20)))</f>
        <v/>
      </c>
    </row>
    <row r="27" spans="1:136" x14ac:dyDescent="0.25">
      <c r="A27" s="489" t="str">
        <f ca="1">+IF(OFFSET('Water Data'!$B$2,0,10*ROW('Water Data'!E21))="","",OFFSET('Water Data'!$B$2,0,10*ROW('Water Data'!E21)))</f>
        <v/>
      </c>
      <c r="B27" s="489"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16" t="str">
        <f t="shared" ca="1" si="0"/>
        <v/>
      </c>
      <c r="D27" s="517"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17"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17"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17"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17"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17"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17"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17"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17"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17"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17"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17"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17"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17"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17"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17"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17"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17"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18"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18"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18"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18"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18"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18"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18"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18"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18"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18"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18"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18"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18"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18"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18"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18"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18"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18"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18"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18"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18"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18"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18"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18"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18"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18"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18"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18"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18"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18"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19"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95"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19"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19"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19"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19"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19"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19"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19"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19"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19"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19"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19"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19"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19"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19"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19"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19"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80" t="str">
        <f ca="1">+IF(OFFSET('Water Data'!$D$27,0,10*ROW('Water Data'!D21))="","",OFFSET('Water Data'!$D$27,0,10*ROW('Water Data'!D21)))</f>
        <v/>
      </c>
      <c r="BT27" s="380" t="str">
        <f ca="1">+IF(OFFSET('Water Data'!$D$28,0,10*ROW('Water Data'!D21))="","",OFFSET('Water Data'!$D$28,0,10*ROW('Water Data'!D21)))</f>
        <v/>
      </c>
      <c r="BU27" s="380" t="str">
        <f ca="1">+IF(OFFSET('Water Data'!$D$29,0,10*ROW('Water Data'!D21))="","",OFFSET('Water Data'!$D$29,0,10*ROW('Water Data'!D21)))</f>
        <v/>
      </c>
      <c r="BV27" s="380" t="str">
        <f ca="1">+IF(OFFSET('Water Data'!$E$27,0,10*ROW('Water Data'!E21))="","",OFFSET('Water Data'!$E$27,0,10*ROW('Water Data'!E21)))</f>
        <v/>
      </c>
      <c r="BW27" s="380" t="str">
        <f ca="1">+IF(OFFSET('Water Data'!$E$28,0,10*ROW('Water Data'!E21))="","",OFFSET('Water Data'!$E$28,0,10*ROW('Water Data'!E21)))</f>
        <v/>
      </c>
      <c r="BX27" s="380" t="str">
        <f ca="1">+IF(OFFSET('Water Data'!$E$29,0,10*ROW('Water Data'!E21))="","",OFFSET('Water Data'!$E$29,0,10*ROW('Water Data'!E21)))</f>
        <v/>
      </c>
      <c r="BY27" s="380" t="str">
        <f ca="1">+IF(OFFSET('Water Data'!$F$27,0,10*ROW('Water Data'!F21))="","",OFFSET('Water Data'!$F$27,0,10*ROW('Water Data'!F21)))</f>
        <v/>
      </c>
      <c r="BZ27" s="380" t="str">
        <f ca="1">+IF(OFFSET('Water Data'!$F$28,0,10*ROW('Water Data'!F21))="","",OFFSET('Water Data'!$F$28,0,10*ROW('Water Data'!F21)))</f>
        <v/>
      </c>
      <c r="CA27" s="380" t="str">
        <f ca="1">+IF(OFFSET('Water Data'!$F$29,0,10*ROW('Water Data'!F21))="","",OFFSET('Water Data'!$F$29,0,10*ROW('Water Data'!F21)))</f>
        <v/>
      </c>
      <c r="CB27" s="380" t="str">
        <f ca="1">+IF(OFFSET('Water Data'!$G$27,0,10*ROW('Water Data'!G21))="","",OFFSET('Water Data'!$G$27,0,10*ROW('Water Data'!G21)))</f>
        <v/>
      </c>
      <c r="CC27" s="380" t="str">
        <f ca="1">+IF(OFFSET('Water Data'!$G$28,0,10*ROW('Water Data'!G21))="","",OFFSET('Water Data'!$G$28,0,10*ROW('Water Data'!G21)))</f>
        <v/>
      </c>
      <c r="CD27" s="380" t="str">
        <f ca="1">+IF(OFFSET('Water Data'!$G$29,0,10*ROW('Water Data'!G21))="","",OFFSET('Water Data'!$G$29,0,10*ROW('Water Data'!G21)))</f>
        <v/>
      </c>
      <c r="CE27" s="380" t="str">
        <f ca="1">+IF(OFFSET('Water Data'!$H$27,0,10*ROW('Water Data'!H21))="","",OFFSET('Water Data'!$H$27,0,10*ROW('Water Data'!H21)))</f>
        <v/>
      </c>
      <c r="CF27" s="380" t="str">
        <f ca="1">+IF(OFFSET('Water Data'!$H$28,0,10*ROW('Water Data'!H21))="","",OFFSET('Water Data'!$H$28,0,10*ROW('Water Data'!H21)))</f>
        <v/>
      </c>
      <c r="CG27" s="380" t="str">
        <f ca="1">+IF(OFFSET('Water Data'!$H$29,0,10*ROW('Water Data'!H21))="","",OFFSET('Water Data'!$H$29,0,10*ROW('Water Data'!H21)))</f>
        <v/>
      </c>
      <c r="CH27" s="380" t="str">
        <f ca="1">+IF(OFFSET('Water Data'!$I$27,0,10*ROW('Water Data'!I21))="","",OFFSET('Water Data'!$I$27,0,10*ROW('Water Data'!I21)))</f>
        <v/>
      </c>
      <c r="CI27" s="380" t="str">
        <f ca="1">+IF(OFFSET('Water Data'!$I$28,0,10*ROW('Water Data'!I21))="","",OFFSET('Water Data'!$I$28,0,10*ROW('Water Data'!I21)))</f>
        <v/>
      </c>
      <c r="CJ27" s="380" t="str">
        <f ca="1">+IF(OFFSET('Water Data'!$I$29,0,10*ROW('Water Data'!I21))="","",OFFSET('Water Data'!$I$29,0,10*ROW('Water Data'!I21)))</f>
        <v/>
      </c>
      <c r="CK27" s="380" t="str">
        <f ca="1">+IF(OFFSET('Sanitation Data'!$D$28,0,10*ROW('Sanitation Data'!D21))="","",OFFSET('Sanitation Data'!$D$28,0,10*ROW('Sanitation Data'!D21)))</f>
        <v/>
      </c>
      <c r="CL27" s="380" t="str">
        <f ca="1">+IF(OFFSET('Sanitation Data'!$D$29,0,10*ROW('Sanitation Data'!D21))="","",OFFSET('Sanitation Data'!$D$29,0,10*ROW('Sanitation Data'!D21)))</f>
        <v/>
      </c>
      <c r="CM27" s="380" t="str">
        <f ca="1">+IF(OFFSET('Sanitation Data'!$D$30,0,10*ROW('Sanitation Data'!D21))="","",OFFSET('Sanitation Data'!$D$30,0,10*ROW('Sanitation Data'!D21)))</f>
        <v/>
      </c>
      <c r="CN27" s="380" t="str">
        <f ca="1">+IF(OFFSET('Sanitation Data'!$D$31,0,10*ROW('Sanitation Data'!D21))="","",OFFSET('Sanitation Data'!$D$31,0,10*ROW('Sanitation Data'!D21)))</f>
        <v/>
      </c>
      <c r="CO27" s="380" t="str">
        <f ca="1">+IF(OFFSET('Sanitation Data'!$D$32,0,10*ROW('Sanitation Data'!D21))="","",OFFSET('Sanitation Data'!$D$32,0,10*ROW('Sanitation Data'!D21)))</f>
        <v/>
      </c>
      <c r="CP27" s="380" t="str">
        <f ca="1">+IF(OFFSET('Sanitation Data'!$E$28,0,10*ROW('Sanitation Data'!E21))="","",OFFSET('Sanitation Data'!$E$28,0,10*ROW('Sanitation Data'!E21)))</f>
        <v/>
      </c>
      <c r="CQ27" s="380" t="str">
        <f ca="1">+IF(OFFSET('Sanitation Data'!$E$29,0,10*ROW('Sanitation Data'!E21))="","",OFFSET('Sanitation Data'!$E$29,0,10*ROW('Sanitation Data'!E21)))</f>
        <v/>
      </c>
      <c r="CR27" s="380" t="str">
        <f ca="1">+IF(OFFSET('Sanitation Data'!$E$30,0,10*ROW('Sanitation Data'!E21))="","",OFFSET('Sanitation Data'!$E$30,0,10*ROW('Sanitation Data'!E21)))</f>
        <v/>
      </c>
      <c r="CS27" s="380" t="str">
        <f ca="1">+IF(OFFSET('Sanitation Data'!$E$31,0,10*ROW('Sanitation Data'!E21))="","",OFFSET('Sanitation Data'!$E$31,0,10*ROW('Sanitation Data'!E21)))</f>
        <v/>
      </c>
      <c r="CT27" s="380" t="str">
        <f ca="1">+IF(OFFSET('Sanitation Data'!$E$32,0,10*ROW('Sanitation Data'!E21))="","",OFFSET('Sanitation Data'!$E$32,0,10*ROW('Sanitation Data'!E21)))</f>
        <v/>
      </c>
      <c r="CU27" s="380" t="str">
        <f ca="1">+IF(OFFSET('Sanitation Data'!$F$28,0,10*ROW('Sanitation Data'!F21))="","",OFFSET('Sanitation Data'!$F$28,0,10*ROW('Sanitation Data'!F21)))</f>
        <v/>
      </c>
      <c r="CV27" s="380" t="str">
        <f ca="1">+IF(OFFSET('Sanitation Data'!$F$29,0,10*ROW('Sanitation Data'!F21))="","",OFFSET('Sanitation Data'!$F$29,0,10*ROW('Sanitation Data'!F21)))</f>
        <v/>
      </c>
      <c r="CW27" s="380" t="str">
        <f ca="1">+IF(OFFSET('Sanitation Data'!$F$30,0,10*ROW('Sanitation Data'!F21))="","",OFFSET('Sanitation Data'!$F$30,0,10*ROW('Sanitation Data'!F21)))</f>
        <v/>
      </c>
      <c r="CX27" s="380" t="str">
        <f ca="1">+IF(OFFSET('Sanitation Data'!$F$31,0,10*ROW('Sanitation Data'!F21))="","",OFFSET('Sanitation Data'!$F$31,0,10*ROW('Sanitation Data'!F21)))</f>
        <v/>
      </c>
      <c r="CY27" s="380" t="str">
        <f ca="1">+IF(OFFSET('Sanitation Data'!$F$32,0,10*ROW('Sanitation Data'!F21))="","",OFFSET('Sanitation Data'!$F$32,0,10*ROW('Sanitation Data'!F21)))</f>
        <v/>
      </c>
      <c r="CZ27" s="380" t="str">
        <f ca="1">+IF(OFFSET('Sanitation Data'!$G$28,0,10*ROW('Sanitation Data'!G21))="","",OFFSET('Sanitation Data'!$G$28,0,10*ROW('Sanitation Data'!G21)))</f>
        <v/>
      </c>
      <c r="DA27" s="380" t="str">
        <f ca="1">+IF(OFFSET('Sanitation Data'!$G$29,0,10*ROW('Sanitation Data'!G21))="","",OFFSET('Sanitation Data'!$G$29,0,10*ROW('Sanitation Data'!G21)))</f>
        <v/>
      </c>
      <c r="DB27" s="380" t="str">
        <f ca="1">+IF(OFFSET('Sanitation Data'!$G$30,0,10*ROW('Sanitation Data'!G21))="","",OFFSET('Sanitation Data'!$G$30,0,10*ROW('Sanitation Data'!G21)))</f>
        <v/>
      </c>
      <c r="DC27" s="380" t="str">
        <f ca="1">+IF(OFFSET('Sanitation Data'!$G$31,0,10*ROW('Sanitation Data'!G21))="","",OFFSET('Sanitation Data'!$G$31,0,10*ROW('Sanitation Data'!G21)))</f>
        <v/>
      </c>
      <c r="DD27" s="380" t="str">
        <f ca="1">+IF(OFFSET('Sanitation Data'!$G$32,0,10*ROW('Sanitation Data'!G21))="","",OFFSET('Sanitation Data'!$G$32,0,10*ROW('Sanitation Data'!G21)))</f>
        <v/>
      </c>
      <c r="DE27" s="380" t="str">
        <f ca="1">+IF(OFFSET('Sanitation Data'!$H$28,0,10*ROW('Sanitation Data'!H21))="","",OFFSET('Sanitation Data'!$H$28,0,10*ROW('Sanitation Data'!H21)))</f>
        <v/>
      </c>
      <c r="DF27" s="380" t="str">
        <f ca="1">+IF(OFFSET('Sanitation Data'!$H$29,0,10*ROW('Sanitation Data'!H21))="","",OFFSET('Sanitation Data'!$H$29,0,10*ROW('Sanitation Data'!H21)))</f>
        <v/>
      </c>
      <c r="DG27" s="380" t="str">
        <f ca="1">+IF(OFFSET('Sanitation Data'!$H$30,0,10*ROW('Sanitation Data'!H21))="","",OFFSET('Sanitation Data'!$H$30,0,10*ROW('Sanitation Data'!H21)))</f>
        <v/>
      </c>
      <c r="DH27" s="380" t="str">
        <f ca="1">+IF(OFFSET('Sanitation Data'!$H$31,0,10*ROW('Sanitation Data'!H21))="","",OFFSET('Sanitation Data'!$H$31,0,10*ROW('Sanitation Data'!H21)))</f>
        <v/>
      </c>
      <c r="DI27" s="380" t="str">
        <f ca="1">+IF(OFFSET('Sanitation Data'!$H$32,0,10*ROW('Sanitation Data'!H21))="","",OFFSET('Sanitation Data'!$H$32,0,10*ROW('Sanitation Data'!H21)))</f>
        <v/>
      </c>
      <c r="DJ27" s="380" t="str">
        <f ca="1">+IF(OFFSET('Sanitation Data'!$I$28,0,10*ROW('Sanitation Data'!I21))="","",OFFSET('Sanitation Data'!$I$28,0,10*ROW('Sanitation Data'!I21)))</f>
        <v/>
      </c>
      <c r="DK27" s="380" t="str">
        <f ca="1">+IF(OFFSET('Sanitation Data'!$I$29,0,10*ROW('Sanitation Data'!I21))="","",OFFSET('Sanitation Data'!$I$29,0,10*ROW('Sanitation Data'!I21)))</f>
        <v/>
      </c>
      <c r="DL27" s="380" t="str">
        <f ca="1">+IF(OFFSET('Sanitation Data'!$I$30,0,10*ROW('Sanitation Data'!I21))="","",OFFSET('Sanitation Data'!$I$30,0,10*ROW('Sanitation Data'!I21)))</f>
        <v/>
      </c>
      <c r="DM27" s="380" t="str">
        <f ca="1">+IF(OFFSET('Sanitation Data'!$I$31,0,10*ROW('Sanitation Data'!I21))="","",OFFSET('Sanitation Data'!$I$31,0,10*ROW('Sanitation Data'!I21)))</f>
        <v/>
      </c>
      <c r="DN27" s="380" t="str">
        <f ca="1">+IF(OFFSET('Sanitation Data'!$I$32,0,10*ROW('Sanitation Data'!I21))="","",OFFSET('Sanitation Data'!$I$32,0,10*ROW('Sanitation Data'!I21)))</f>
        <v/>
      </c>
      <c r="DO27" s="380" t="str">
        <f ca="1">+IF(OFFSET('Hygiene Data'!$D$11,0,10*ROW('Hygiene Data'!D21))="","",OFFSET('Hygiene Data'!$D$11,0,10*ROW('Hygiene Data'!D21)))</f>
        <v/>
      </c>
      <c r="DP27" s="380" t="str">
        <f ca="1">+IF(OFFSET('Hygiene Data'!$D$12,0,10*ROW('Hygiene Data'!D21))="","",OFFSET('Hygiene Data'!$D$12,0,10*ROW('Hygiene Data'!D21)))</f>
        <v/>
      </c>
      <c r="DQ27" s="380" t="str">
        <f ca="1">+IF(OFFSET('Hygiene Data'!$D$13,0,10*ROW('Hygiene Data'!D21))="","",OFFSET('Hygiene Data'!$D$13,0,10*ROW('Hygiene Data'!D21)))</f>
        <v/>
      </c>
      <c r="DR27" s="380" t="str">
        <f ca="1">+IF(OFFSET('Hygiene Data'!$E$11,0,10*ROW('Hygiene Data'!E21))="","",OFFSET('Hygiene Data'!$E$11,0,10*ROW('Hygiene Data'!E21)))</f>
        <v/>
      </c>
      <c r="DS27" s="380" t="str">
        <f ca="1">+IF(OFFSET('Hygiene Data'!$E$12,0,10*ROW('Hygiene Data'!E21))="","",OFFSET('Hygiene Data'!$E$12,0,10*ROW('Hygiene Data'!E21)))</f>
        <v/>
      </c>
      <c r="DT27" s="380" t="str">
        <f ca="1">+IF(OFFSET('Hygiene Data'!$E$13,0,10*ROW('Hygiene Data'!E21))="","",OFFSET('Hygiene Data'!$E$13,0,10*ROW('Hygiene Data'!E21)))</f>
        <v/>
      </c>
      <c r="DU27" s="380" t="str">
        <f ca="1">+IF(OFFSET('Hygiene Data'!$F$11,0,10*ROW('Hygiene Data'!F21))="","",OFFSET('Hygiene Data'!$F$11,0,10*ROW('Hygiene Data'!F21)))</f>
        <v/>
      </c>
      <c r="DV27" s="380" t="str">
        <f ca="1">+IF(OFFSET('Hygiene Data'!$F$12,0,10*ROW('Hygiene Data'!F21))="","",OFFSET('Hygiene Data'!$F$12,0,10*ROW('Hygiene Data'!F21)))</f>
        <v/>
      </c>
      <c r="DW27" s="380" t="str">
        <f ca="1">+IF(OFFSET('Hygiene Data'!$F$13,0,10*ROW('Hygiene Data'!F21))="","",OFFSET('Hygiene Data'!$F$13,0,10*ROW('Hygiene Data'!F21)))</f>
        <v/>
      </c>
      <c r="DX27" s="380" t="str">
        <f ca="1">+IF(OFFSET('Hygiene Data'!$G$11,0,10*ROW('Hygiene Data'!G21))="","",OFFSET('Hygiene Data'!$G$11,0,10*ROW('Hygiene Data'!G21)))</f>
        <v/>
      </c>
      <c r="DY27" s="380" t="str">
        <f ca="1">+IF(OFFSET('Hygiene Data'!$G$12,0,10*ROW('Hygiene Data'!G21))="","",OFFSET('Hygiene Data'!$G$12,0,10*ROW('Hygiene Data'!G21)))</f>
        <v/>
      </c>
      <c r="DZ27" s="380" t="str">
        <f ca="1">+IF(OFFSET('Hygiene Data'!$G$13,0,10*ROW('Hygiene Data'!G21))="","",OFFSET('Hygiene Data'!$G$13,0,10*ROW('Hygiene Data'!G21)))</f>
        <v/>
      </c>
      <c r="EA27" s="380" t="str">
        <f ca="1">+IF(OFFSET('Hygiene Data'!$H$11,0,10*ROW('Hygiene Data'!H21))="","",OFFSET('Hygiene Data'!$H$11,0,10*ROW('Hygiene Data'!H21)))</f>
        <v/>
      </c>
      <c r="EB27" s="380" t="str">
        <f ca="1">+IF(OFFSET('Hygiene Data'!$H$12,0,10*ROW('Hygiene Data'!H21))="","",OFFSET('Hygiene Data'!$H$12,0,10*ROW('Hygiene Data'!H21)))</f>
        <v/>
      </c>
      <c r="EC27" s="380" t="str">
        <f ca="1">+IF(OFFSET('Hygiene Data'!$H$13,0,10*ROW('Hygiene Data'!H21))="","",OFFSET('Hygiene Data'!$H$13,0,10*ROW('Hygiene Data'!H21)))</f>
        <v/>
      </c>
      <c r="ED27" s="380" t="str">
        <f ca="1">+IF(OFFSET('Hygiene Data'!$I$11,0,10*ROW('Hygiene Data'!I21))="","",OFFSET('Hygiene Data'!$I$11,0,10*ROW('Hygiene Data'!I21)))</f>
        <v/>
      </c>
      <c r="EE27" s="380" t="str">
        <f ca="1">+IF(OFFSET('Hygiene Data'!$I$12,0,10*ROW('Hygiene Data'!I21))="","",OFFSET('Hygiene Data'!$I$12,0,10*ROW('Hygiene Data'!I21)))</f>
        <v/>
      </c>
      <c r="EF27" s="380" t="str">
        <f ca="1">+IF(OFFSET('Hygiene Data'!$I$13,0,10*ROW('Hygiene Data'!I21))="","",OFFSET('Hygiene Data'!$I$13,0,10*ROW('Hygiene Data'!I21)))</f>
        <v/>
      </c>
    </row>
    <row r="28" spans="1:136" x14ac:dyDescent="0.25">
      <c r="A28" s="489" t="str">
        <f ca="1">+IF(OFFSET('Water Data'!$B$2,0,10*ROW('Water Data'!E22))="","",OFFSET('Water Data'!$B$2,0,10*ROW('Water Data'!E22)))</f>
        <v/>
      </c>
      <c r="B28" s="489"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16" t="str">
        <f t="shared" ca="1" si="0"/>
        <v/>
      </c>
      <c r="D28" s="517"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17"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17"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17"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17"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17"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17"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17"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17"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17"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17"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17"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17"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17"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17"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17"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17"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17"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18"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18"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18"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18"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18"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18"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18"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18"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18"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18"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18"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18"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18"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18"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18"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18"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18"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18"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18"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18"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18"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18"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18"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18"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18"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18"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18"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18"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18"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18"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19"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95"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19"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19"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19"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19"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19"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19"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19"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19"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19"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19"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19"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19"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19"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19"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19"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19"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80" t="str">
        <f ca="1">+IF(OFFSET('Water Data'!$D$27,0,10*ROW('Water Data'!D22))="","",OFFSET('Water Data'!$D$27,0,10*ROW('Water Data'!D22)))</f>
        <v/>
      </c>
      <c r="BT28" s="380" t="str">
        <f ca="1">+IF(OFFSET('Water Data'!$D$28,0,10*ROW('Water Data'!D22))="","",OFFSET('Water Data'!$D$28,0,10*ROW('Water Data'!D22)))</f>
        <v/>
      </c>
      <c r="BU28" s="380" t="str">
        <f ca="1">+IF(OFFSET('Water Data'!$D$29,0,10*ROW('Water Data'!D22))="","",OFFSET('Water Data'!$D$29,0,10*ROW('Water Data'!D22)))</f>
        <v/>
      </c>
      <c r="BV28" s="380" t="str">
        <f ca="1">+IF(OFFSET('Water Data'!$E$27,0,10*ROW('Water Data'!E22))="","",OFFSET('Water Data'!$E$27,0,10*ROW('Water Data'!E22)))</f>
        <v/>
      </c>
      <c r="BW28" s="380" t="str">
        <f ca="1">+IF(OFFSET('Water Data'!$E$28,0,10*ROW('Water Data'!E22))="","",OFFSET('Water Data'!$E$28,0,10*ROW('Water Data'!E22)))</f>
        <v/>
      </c>
      <c r="BX28" s="380" t="str">
        <f ca="1">+IF(OFFSET('Water Data'!$E$29,0,10*ROW('Water Data'!E22))="","",OFFSET('Water Data'!$E$29,0,10*ROW('Water Data'!E22)))</f>
        <v/>
      </c>
      <c r="BY28" s="380" t="str">
        <f ca="1">+IF(OFFSET('Water Data'!$F$27,0,10*ROW('Water Data'!F22))="","",OFFSET('Water Data'!$F$27,0,10*ROW('Water Data'!F22)))</f>
        <v/>
      </c>
      <c r="BZ28" s="380" t="str">
        <f ca="1">+IF(OFFSET('Water Data'!$F$28,0,10*ROW('Water Data'!F22))="","",OFFSET('Water Data'!$F$28,0,10*ROW('Water Data'!F22)))</f>
        <v/>
      </c>
      <c r="CA28" s="380" t="str">
        <f ca="1">+IF(OFFSET('Water Data'!$F$29,0,10*ROW('Water Data'!F22))="","",OFFSET('Water Data'!$F$29,0,10*ROW('Water Data'!F22)))</f>
        <v/>
      </c>
      <c r="CB28" s="380" t="str">
        <f ca="1">+IF(OFFSET('Water Data'!$G$27,0,10*ROW('Water Data'!G22))="","",OFFSET('Water Data'!$G$27,0,10*ROW('Water Data'!G22)))</f>
        <v/>
      </c>
      <c r="CC28" s="380" t="str">
        <f ca="1">+IF(OFFSET('Water Data'!$G$28,0,10*ROW('Water Data'!G22))="","",OFFSET('Water Data'!$G$28,0,10*ROW('Water Data'!G22)))</f>
        <v/>
      </c>
      <c r="CD28" s="380" t="str">
        <f ca="1">+IF(OFFSET('Water Data'!$G$29,0,10*ROW('Water Data'!G22))="","",OFFSET('Water Data'!$G$29,0,10*ROW('Water Data'!G22)))</f>
        <v/>
      </c>
      <c r="CE28" s="380" t="str">
        <f ca="1">+IF(OFFSET('Water Data'!$H$27,0,10*ROW('Water Data'!H22))="","",OFFSET('Water Data'!$H$27,0,10*ROW('Water Data'!H22)))</f>
        <v/>
      </c>
      <c r="CF28" s="380" t="str">
        <f ca="1">+IF(OFFSET('Water Data'!$H$28,0,10*ROW('Water Data'!H22))="","",OFFSET('Water Data'!$H$28,0,10*ROW('Water Data'!H22)))</f>
        <v/>
      </c>
      <c r="CG28" s="380" t="str">
        <f ca="1">+IF(OFFSET('Water Data'!$H$29,0,10*ROW('Water Data'!H22))="","",OFFSET('Water Data'!$H$29,0,10*ROW('Water Data'!H22)))</f>
        <v/>
      </c>
      <c r="CH28" s="380" t="str">
        <f ca="1">+IF(OFFSET('Water Data'!$I$27,0,10*ROW('Water Data'!I22))="","",OFFSET('Water Data'!$I$27,0,10*ROW('Water Data'!I22)))</f>
        <v/>
      </c>
      <c r="CI28" s="380" t="str">
        <f ca="1">+IF(OFFSET('Water Data'!$I$28,0,10*ROW('Water Data'!I22))="","",OFFSET('Water Data'!$I$28,0,10*ROW('Water Data'!I22)))</f>
        <v/>
      </c>
      <c r="CJ28" s="380" t="str">
        <f ca="1">+IF(OFFSET('Water Data'!$I$29,0,10*ROW('Water Data'!I22))="","",OFFSET('Water Data'!$I$29,0,10*ROW('Water Data'!I22)))</f>
        <v/>
      </c>
      <c r="CK28" s="380" t="str">
        <f ca="1">+IF(OFFSET('Sanitation Data'!$D$28,0,10*ROW('Sanitation Data'!D22))="","",OFFSET('Sanitation Data'!$D$28,0,10*ROW('Sanitation Data'!D22)))</f>
        <v/>
      </c>
      <c r="CL28" s="380" t="str">
        <f ca="1">+IF(OFFSET('Sanitation Data'!$D$29,0,10*ROW('Sanitation Data'!D22))="","",OFFSET('Sanitation Data'!$D$29,0,10*ROW('Sanitation Data'!D22)))</f>
        <v/>
      </c>
      <c r="CM28" s="380" t="str">
        <f ca="1">+IF(OFFSET('Sanitation Data'!$D$30,0,10*ROW('Sanitation Data'!D22))="","",OFFSET('Sanitation Data'!$D$30,0,10*ROW('Sanitation Data'!D22)))</f>
        <v/>
      </c>
      <c r="CN28" s="380" t="str">
        <f ca="1">+IF(OFFSET('Sanitation Data'!$D$31,0,10*ROW('Sanitation Data'!D22))="","",OFFSET('Sanitation Data'!$D$31,0,10*ROW('Sanitation Data'!D22)))</f>
        <v/>
      </c>
      <c r="CO28" s="380" t="str">
        <f ca="1">+IF(OFFSET('Sanitation Data'!$D$32,0,10*ROW('Sanitation Data'!D22))="","",OFFSET('Sanitation Data'!$D$32,0,10*ROW('Sanitation Data'!D22)))</f>
        <v/>
      </c>
      <c r="CP28" s="380" t="str">
        <f ca="1">+IF(OFFSET('Sanitation Data'!$E$28,0,10*ROW('Sanitation Data'!E22))="","",OFFSET('Sanitation Data'!$E$28,0,10*ROW('Sanitation Data'!E22)))</f>
        <v/>
      </c>
      <c r="CQ28" s="380" t="str">
        <f ca="1">+IF(OFFSET('Sanitation Data'!$E$29,0,10*ROW('Sanitation Data'!E22))="","",OFFSET('Sanitation Data'!$E$29,0,10*ROW('Sanitation Data'!E22)))</f>
        <v/>
      </c>
      <c r="CR28" s="380" t="str">
        <f ca="1">+IF(OFFSET('Sanitation Data'!$E$30,0,10*ROW('Sanitation Data'!E22))="","",OFFSET('Sanitation Data'!$E$30,0,10*ROW('Sanitation Data'!E22)))</f>
        <v/>
      </c>
      <c r="CS28" s="380" t="str">
        <f ca="1">+IF(OFFSET('Sanitation Data'!$E$31,0,10*ROW('Sanitation Data'!E22))="","",OFFSET('Sanitation Data'!$E$31,0,10*ROW('Sanitation Data'!E22)))</f>
        <v/>
      </c>
      <c r="CT28" s="380" t="str">
        <f ca="1">+IF(OFFSET('Sanitation Data'!$E$32,0,10*ROW('Sanitation Data'!E22))="","",OFFSET('Sanitation Data'!$E$32,0,10*ROW('Sanitation Data'!E22)))</f>
        <v/>
      </c>
      <c r="CU28" s="380" t="str">
        <f ca="1">+IF(OFFSET('Sanitation Data'!$F$28,0,10*ROW('Sanitation Data'!F22))="","",OFFSET('Sanitation Data'!$F$28,0,10*ROW('Sanitation Data'!F22)))</f>
        <v/>
      </c>
      <c r="CV28" s="380" t="str">
        <f ca="1">+IF(OFFSET('Sanitation Data'!$F$29,0,10*ROW('Sanitation Data'!F22))="","",OFFSET('Sanitation Data'!$F$29,0,10*ROW('Sanitation Data'!F22)))</f>
        <v/>
      </c>
      <c r="CW28" s="380" t="str">
        <f ca="1">+IF(OFFSET('Sanitation Data'!$F$30,0,10*ROW('Sanitation Data'!F22))="","",OFFSET('Sanitation Data'!$F$30,0,10*ROW('Sanitation Data'!F22)))</f>
        <v/>
      </c>
      <c r="CX28" s="380" t="str">
        <f ca="1">+IF(OFFSET('Sanitation Data'!$F$31,0,10*ROW('Sanitation Data'!F22))="","",OFFSET('Sanitation Data'!$F$31,0,10*ROW('Sanitation Data'!F22)))</f>
        <v/>
      </c>
      <c r="CY28" s="380" t="str">
        <f ca="1">+IF(OFFSET('Sanitation Data'!$F$32,0,10*ROW('Sanitation Data'!F22))="","",OFFSET('Sanitation Data'!$F$32,0,10*ROW('Sanitation Data'!F22)))</f>
        <v/>
      </c>
      <c r="CZ28" s="380" t="str">
        <f ca="1">+IF(OFFSET('Sanitation Data'!$G$28,0,10*ROW('Sanitation Data'!G22))="","",OFFSET('Sanitation Data'!$G$28,0,10*ROW('Sanitation Data'!G22)))</f>
        <v/>
      </c>
      <c r="DA28" s="380" t="str">
        <f ca="1">+IF(OFFSET('Sanitation Data'!$G$29,0,10*ROW('Sanitation Data'!G22))="","",OFFSET('Sanitation Data'!$G$29,0,10*ROW('Sanitation Data'!G22)))</f>
        <v/>
      </c>
      <c r="DB28" s="380" t="str">
        <f ca="1">+IF(OFFSET('Sanitation Data'!$G$30,0,10*ROW('Sanitation Data'!G22))="","",OFFSET('Sanitation Data'!$G$30,0,10*ROW('Sanitation Data'!G22)))</f>
        <v/>
      </c>
      <c r="DC28" s="380" t="str">
        <f ca="1">+IF(OFFSET('Sanitation Data'!$G$31,0,10*ROW('Sanitation Data'!G22))="","",OFFSET('Sanitation Data'!$G$31,0,10*ROW('Sanitation Data'!G22)))</f>
        <v/>
      </c>
      <c r="DD28" s="380" t="str">
        <f ca="1">+IF(OFFSET('Sanitation Data'!$G$32,0,10*ROW('Sanitation Data'!G22))="","",OFFSET('Sanitation Data'!$G$32,0,10*ROW('Sanitation Data'!G22)))</f>
        <v/>
      </c>
      <c r="DE28" s="380" t="str">
        <f ca="1">+IF(OFFSET('Sanitation Data'!$H$28,0,10*ROW('Sanitation Data'!H22))="","",OFFSET('Sanitation Data'!$H$28,0,10*ROW('Sanitation Data'!H22)))</f>
        <v/>
      </c>
      <c r="DF28" s="380" t="str">
        <f ca="1">+IF(OFFSET('Sanitation Data'!$H$29,0,10*ROW('Sanitation Data'!H22))="","",OFFSET('Sanitation Data'!$H$29,0,10*ROW('Sanitation Data'!H22)))</f>
        <v/>
      </c>
      <c r="DG28" s="380" t="str">
        <f ca="1">+IF(OFFSET('Sanitation Data'!$H$30,0,10*ROW('Sanitation Data'!H22))="","",OFFSET('Sanitation Data'!$H$30,0,10*ROW('Sanitation Data'!H22)))</f>
        <v/>
      </c>
      <c r="DH28" s="380" t="str">
        <f ca="1">+IF(OFFSET('Sanitation Data'!$H$31,0,10*ROW('Sanitation Data'!H22))="","",OFFSET('Sanitation Data'!$H$31,0,10*ROW('Sanitation Data'!H22)))</f>
        <v/>
      </c>
      <c r="DI28" s="380" t="str">
        <f ca="1">+IF(OFFSET('Sanitation Data'!$H$32,0,10*ROW('Sanitation Data'!H22))="","",OFFSET('Sanitation Data'!$H$32,0,10*ROW('Sanitation Data'!H22)))</f>
        <v/>
      </c>
      <c r="DJ28" s="380" t="str">
        <f ca="1">+IF(OFFSET('Sanitation Data'!$I$28,0,10*ROW('Sanitation Data'!I22))="","",OFFSET('Sanitation Data'!$I$28,0,10*ROW('Sanitation Data'!I22)))</f>
        <v/>
      </c>
      <c r="DK28" s="380" t="str">
        <f ca="1">+IF(OFFSET('Sanitation Data'!$I$29,0,10*ROW('Sanitation Data'!I22))="","",OFFSET('Sanitation Data'!$I$29,0,10*ROW('Sanitation Data'!I22)))</f>
        <v/>
      </c>
      <c r="DL28" s="380" t="str">
        <f ca="1">+IF(OFFSET('Sanitation Data'!$I$30,0,10*ROW('Sanitation Data'!I22))="","",OFFSET('Sanitation Data'!$I$30,0,10*ROW('Sanitation Data'!I22)))</f>
        <v/>
      </c>
      <c r="DM28" s="380" t="str">
        <f ca="1">+IF(OFFSET('Sanitation Data'!$I$31,0,10*ROW('Sanitation Data'!I22))="","",OFFSET('Sanitation Data'!$I$31,0,10*ROW('Sanitation Data'!I22)))</f>
        <v/>
      </c>
      <c r="DN28" s="380" t="str">
        <f ca="1">+IF(OFFSET('Sanitation Data'!$I$32,0,10*ROW('Sanitation Data'!I22))="","",OFFSET('Sanitation Data'!$I$32,0,10*ROW('Sanitation Data'!I22)))</f>
        <v/>
      </c>
      <c r="DO28" s="380" t="str">
        <f ca="1">+IF(OFFSET('Hygiene Data'!$D$11,0,10*ROW('Hygiene Data'!D22))="","",OFFSET('Hygiene Data'!$D$11,0,10*ROW('Hygiene Data'!D22)))</f>
        <v/>
      </c>
      <c r="DP28" s="380" t="str">
        <f ca="1">+IF(OFFSET('Hygiene Data'!$D$12,0,10*ROW('Hygiene Data'!D22))="","",OFFSET('Hygiene Data'!$D$12,0,10*ROW('Hygiene Data'!D22)))</f>
        <v/>
      </c>
      <c r="DQ28" s="380" t="str">
        <f ca="1">+IF(OFFSET('Hygiene Data'!$D$13,0,10*ROW('Hygiene Data'!D22))="","",OFFSET('Hygiene Data'!$D$13,0,10*ROW('Hygiene Data'!D22)))</f>
        <v/>
      </c>
      <c r="DR28" s="380" t="str">
        <f ca="1">+IF(OFFSET('Hygiene Data'!$E$11,0,10*ROW('Hygiene Data'!E22))="","",OFFSET('Hygiene Data'!$E$11,0,10*ROW('Hygiene Data'!E22)))</f>
        <v/>
      </c>
      <c r="DS28" s="380" t="str">
        <f ca="1">+IF(OFFSET('Hygiene Data'!$E$12,0,10*ROW('Hygiene Data'!E22))="","",OFFSET('Hygiene Data'!$E$12,0,10*ROW('Hygiene Data'!E22)))</f>
        <v/>
      </c>
      <c r="DT28" s="380" t="str">
        <f ca="1">+IF(OFFSET('Hygiene Data'!$E$13,0,10*ROW('Hygiene Data'!E22))="","",OFFSET('Hygiene Data'!$E$13,0,10*ROW('Hygiene Data'!E22)))</f>
        <v/>
      </c>
      <c r="DU28" s="380" t="str">
        <f ca="1">+IF(OFFSET('Hygiene Data'!$F$11,0,10*ROW('Hygiene Data'!F22))="","",OFFSET('Hygiene Data'!$F$11,0,10*ROW('Hygiene Data'!F22)))</f>
        <v/>
      </c>
      <c r="DV28" s="380" t="str">
        <f ca="1">+IF(OFFSET('Hygiene Data'!$F$12,0,10*ROW('Hygiene Data'!F22))="","",OFFSET('Hygiene Data'!$F$12,0,10*ROW('Hygiene Data'!F22)))</f>
        <v/>
      </c>
      <c r="DW28" s="380" t="str">
        <f ca="1">+IF(OFFSET('Hygiene Data'!$F$13,0,10*ROW('Hygiene Data'!F22))="","",OFFSET('Hygiene Data'!$F$13,0,10*ROW('Hygiene Data'!F22)))</f>
        <v/>
      </c>
      <c r="DX28" s="380" t="str">
        <f ca="1">+IF(OFFSET('Hygiene Data'!$G$11,0,10*ROW('Hygiene Data'!G22))="","",OFFSET('Hygiene Data'!$G$11,0,10*ROW('Hygiene Data'!G22)))</f>
        <v/>
      </c>
      <c r="DY28" s="380" t="str">
        <f ca="1">+IF(OFFSET('Hygiene Data'!$G$12,0,10*ROW('Hygiene Data'!G22))="","",OFFSET('Hygiene Data'!$G$12,0,10*ROW('Hygiene Data'!G22)))</f>
        <v/>
      </c>
      <c r="DZ28" s="380" t="str">
        <f ca="1">+IF(OFFSET('Hygiene Data'!$G$13,0,10*ROW('Hygiene Data'!G22))="","",OFFSET('Hygiene Data'!$G$13,0,10*ROW('Hygiene Data'!G22)))</f>
        <v/>
      </c>
      <c r="EA28" s="380" t="str">
        <f ca="1">+IF(OFFSET('Hygiene Data'!$H$11,0,10*ROW('Hygiene Data'!H22))="","",OFFSET('Hygiene Data'!$H$11,0,10*ROW('Hygiene Data'!H22)))</f>
        <v/>
      </c>
      <c r="EB28" s="380" t="str">
        <f ca="1">+IF(OFFSET('Hygiene Data'!$H$12,0,10*ROW('Hygiene Data'!H22))="","",OFFSET('Hygiene Data'!$H$12,0,10*ROW('Hygiene Data'!H22)))</f>
        <v/>
      </c>
      <c r="EC28" s="380" t="str">
        <f ca="1">+IF(OFFSET('Hygiene Data'!$H$13,0,10*ROW('Hygiene Data'!H22))="","",OFFSET('Hygiene Data'!$H$13,0,10*ROW('Hygiene Data'!H22)))</f>
        <v/>
      </c>
      <c r="ED28" s="380" t="str">
        <f ca="1">+IF(OFFSET('Hygiene Data'!$I$11,0,10*ROW('Hygiene Data'!I22))="","",OFFSET('Hygiene Data'!$I$11,0,10*ROW('Hygiene Data'!I22)))</f>
        <v/>
      </c>
      <c r="EE28" s="380" t="str">
        <f ca="1">+IF(OFFSET('Hygiene Data'!$I$12,0,10*ROW('Hygiene Data'!I22))="","",OFFSET('Hygiene Data'!$I$12,0,10*ROW('Hygiene Data'!I22)))</f>
        <v/>
      </c>
      <c r="EF28" s="380" t="str">
        <f ca="1">+IF(OFFSET('Hygiene Data'!$I$13,0,10*ROW('Hygiene Data'!I22))="","",OFFSET('Hygiene Data'!$I$13,0,10*ROW('Hygiene Data'!I22)))</f>
        <v/>
      </c>
    </row>
    <row r="29" spans="1:136" x14ac:dyDescent="0.25">
      <c r="A29" s="489" t="str">
        <f ca="1">+IF(OFFSET('Water Data'!$B$2,0,10*ROW('Water Data'!E23))="","",OFFSET('Water Data'!$B$2,0,10*ROW('Water Data'!E23)))</f>
        <v/>
      </c>
      <c r="B29" s="489"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16" t="str">
        <f t="shared" ca="1" si="0"/>
        <v/>
      </c>
      <c r="D29" s="517"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17"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17"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17"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17"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17"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17"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17"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17"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17"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17"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17"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17"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17"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17"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17"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17"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17"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18"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18"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18"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18"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18"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18"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18"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18"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18"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18"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18"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18"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18"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18"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18"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18"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18"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18"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18"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18"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18"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18"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18"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18"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18"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18"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18"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18"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18"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18"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19"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95"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19"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19"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19"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19"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19"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19"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19"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19"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19"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19"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19"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19"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19"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19"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19"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19"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80" t="str">
        <f ca="1">+IF(OFFSET('Water Data'!$D$27,0,10*ROW('Water Data'!D23))="","",OFFSET('Water Data'!$D$27,0,10*ROW('Water Data'!D23)))</f>
        <v/>
      </c>
      <c r="BT29" s="380" t="str">
        <f ca="1">+IF(OFFSET('Water Data'!$D$28,0,10*ROW('Water Data'!D23))="","",OFFSET('Water Data'!$D$28,0,10*ROW('Water Data'!D23)))</f>
        <v/>
      </c>
      <c r="BU29" s="380" t="str">
        <f ca="1">+IF(OFFSET('Water Data'!$D$29,0,10*ROW('Water Data'!D23))="","",OFFSET('Water Data'!$D$29,0,10*ROW('Water Data'!D23)))</f>
        <v/>
      </c>
      <c r="BV29" s="380" t="str">
        <f ca="1">+IF(OFFSET('Water Data'!$E$27,0,10*ROW('Water Data'!E23))="","",OFFSET('Water Data'!$E$27,0,10*ROW('Water Data'!E23)))</f>
        <v/>
      </c>
      <c r="BW29" s="380" t="str">
        <f ca="1">+IF(OFFSET('Water Data'!$E$28,0,10*ROW('Water Data'!E23))="","",OFFSET('Water Data'!$E$28,0,10*ROW('Water Data'!E23)))</f>
        <v/>
      </c>
      <c r="BX29" s="380" t="str">
        <f ca="1">+IF(OFFSET('Water Data'!$E$29,0,10*ROW('Water Data'!E23))="","",OFFSET('Water Data'!$E$29,0,10*ROW('Water Data'!E23)))</f>
        <v/>
      </c>
      <c r="BY29" s="380" t="str">
        <f ca="1">+IF(OFFSET('Water Data'!$F$27,0,10*ROW('Water Data'!F23))="","",OFFSET('Water Data'!$F$27,0,10*ROW('Water Data'!F23)))</f>
        <v/>
      </c>
      <c r="BZ29" s="380" t="str">
        <f ca="1">+IF(OFFSET('Water Data'!$F$28,0,10*ROW('Water Data'!F23))="","",OFFSET('Water Data'!$F$28,0,10*ROW('Water Data'!F23)))</f>
        <v/>
      </c>
      <c r="CA29" s="380" t="str">
        <f ca="1">+IF(OFFSET('Water Data'!$F$29,0,10*ROW('Water Data'!F23))="","",OFFSET('Water Data'!$F$29,0,10*ROW('Water Data'!F23)))</f>
        <v/>
      </c>
      <c r="CB29" s="380" t="str">
        <f ca="1">+IF(OFFSET('Water Data'!$G$27,0,10*ROW('Water Data'!G23))="","",OFFSET('Water Data'!$G$27,0,10*ROW('Water Data'!G23)))</f>
        <v/>
      </c>
      <c r="CC29" s="380" t="str">
        <f ca="1">+IF(OFFSET('Water Data'!$G$28,0,10*ROW('Water Data'!G23))="","",OFFSET('Water Data'!$G$28,0,10*ROW('Water Data'!G23)))</f>
        <v/>
      </c>
      <c r="CD29" s="380" t="str">
        <f ca="1">+IF(OFFSET('Water Data'!$G$29,0,10*ROW('Water Data'!G23))="","",OFFSET('Water Data'!$G$29,0,10*ROW('Water Data'!G23)))</f>
        <v/>
      </c>
      <c r="CE29" s="380" t="str">
        <f ca="1">+IF(OFFSET('Water Data'!$H$27,0,10*ROW('Water Data'!H23))="","",OFFSET('Water Data'!$H$27,0,10*ROW('Water Data'!H23)))</f>
        <v/>
      </c>
      <c r="CF29" s="380" t="str">
        <f ca="1">+IF(OFFSET('Water Data'!$H$28,0,10*ROW('Water Data'!H23))="","",OFFSET('Water Data'!$H$28,0,10*ROW('Water Data'!H23)))</f>
        <v/>
      </c>
      <c r="CG29" s="380" t="str">
        <f ca="1">+IF(OFFSET('Water Data'!$H$29,0,10*ROW('Water Data'!H23))="","",OFFSET('Water Data'!$H$29,0,10*ROW('Water Data'!H23)))</f>
        <v/>
      </c>
      <c r="CH29" s="380" t="str">
        <f ca="1">+IF(OFFSET('Water Data'!$I$27,0,10*ROW('Water Data'!I23))="","",OFFSET('Water Data'!$I$27,0,10*ROW('Water Data'!I23)))</f>
        <v/>
      </c>
      <c r="CI29" s="380" t="str">
        <f ca="1">+IF(OFFSET('Water Data'!$I$28,0,10*ROW('Water Data'!I23))="","",OFFSET('Water Data'!$I$28,0,10*ROW('Water Data'!I23)))</f>
        <v/>
      </c>
      <c r="CJ29" s="380" t="str">
        <f ca="1">+IF(OFFSET('Water Data'!$I$29,0,10*ROW('Water Data'!I23))="","",OFFSET('Water Data'!$I$29,0,10*ROW('Water Data'!I23)))</f>
        <v/>
      </c>
      <c r="CK29" s="380" t="str">
        <f ca="1">+IF(OFFSET('Sanitation Data'!$D$28,0,10*ROW('Sanitation Data'!D23))="","",OFFSET('Sanitation Data'!$D$28,0,10*ROW('Sanitation Data'!D23)))</f>
        <v/>
      </c>
      <c r="CL29" s="380" t="str">
        <f ca="1">+IF(OFFSET('Sanitation Data'!$D$29,0,10*ROW('Sanitation Data'!D23))="","",OFFSET('Sanitation Data'!$D$29,0,10*ROW('Sanitation Data'!D23)))</f>
        <v/>
      </c>
      <c r="CM29" s="380" t="str">
        <f ca="1">+IF(OFFSET('Sanitation Data'!$D$30,0,10*ROW('Sanitation Data'!D23))="","",OFFSET('Sanitation Data'!$D$30,0,10*ROW('Sanitation Data'!D23)))</f>
        <v/>
      </c>
      <c r="CN29" s="380" t="str">
        <f ca="1">+IF(OFFSET('Sanitation Data'!$D$31,0,10*ROW('Sanitation Data'!D23))="","",OFFSET('Sanitation Data'!$D$31,0,10*ROW('Sanitation Data'!D23)))</f>
        <v/>
      </c>
      <c r="CO29" s="380" t="str">
        <f ca="1">+IF(OFFSET('Sanitation Data'!$D$32,0,10*ROW('Sanitation Data'!D23))="","",OFFSET('Sanitation Data'!$D$32,0,10*ROW('Sanitation Data'!D23)))</f>
        <v/>
      </c>
      <c r="CP29" s="380" t="str">
        <f ca="1">+IF(OFFSET('Sanitation Data'!$E$28,0,10*ROW('Sanitation Data'!E23))="","",OFFSET('Sanitation Data'!$E$28,0,10*ROW('Sanitation Data'!E23)))</f>
        <v/>
      </c>
      <c r="CQ29" s="380" t="str">
        <f ca="1">+IF(OFFSET('Sanitation Data'!$E$29,0,10*ROW('Sanitation Data'!E23))="","",OFFSET('Sanitation Data'!$E$29,0,10*ROW('Sanitation Data'!E23)))</f>
        <v/>
      </c>
      <c r="CR29" s="380" t="str">
        <f ca="1">+IF(OFFSET('Sanitation Data'!$E$30,0,10*ROW('Sanitation Data'!E23))="","",OFFSET('Sanitation Data'!$E$30,0,10*ROW('Sanitation Data'!E23)))</f>
        <v/>
      </c>
      <c r="CS29" s="380" t="str">
        <f ca="1">+IF(OFFSET('Sanitation Data'!$E$31,0,10*ROW('Sanitation Data'!E23))="","",OFFSET('Sanitation Data'!$E$31,0,10*ROW('Sanitation Data'!E23)))</f>
        <v/>
      </c>
      <c r="CT29" s="380" t="str">
        <f ca="1">+IF(OFFSET('Sanitation Data'!$E$32,0,10*ROW('Sanitation Data'!E23))="","",OFFSET('Sanitation Data'!$E$32,0,10*ROW('Sanitation Data'!E23)))</f>
        <v/>
      </c>
      <c r="CU29" s="380" t="str">
        <f ca="1">+IF(OFFSET('Sanitation Data'!$F$28,0,10*ROW('Sanitation Data'!F23))="","",OFFSET('Sanitation Data'!$F$28,0,10*ROW('Sanitation Data'!F23)))</f>
        <v/>
      </c>
      <c r="CV29" s="380" t="str">
        <f ca="1">+IF(OFFSET('Sanitation Data'!$F$29,0,10*ROW('Sanitation Data'!F23))="","",OFFSET('Sanitation Data'!$F$29,0,10*ROW('Sanitation Data'!F23)))</f>
        <v/>
      </c>
      <c r="CW29" s="380" t="str">
        <f ca="1">+IF(OFFSET('Sanitation Data'!$F$30,0,10*ROW('Sanitation Data'!F23))="","",OFFSET('Sanitation Data'!$F$30,0,10*ROW('Sanitation Data'!F23)))</f>
        <v/>
      </c>
      <c r="CX29" s="380" t="str">
        <f ca="1">+IF(OFFSET('Sanitation Data'!$F$31,0,10*ROW('Sanitation Data'!F23))="","",OFFSET('Sanitation Data'!$F$31,0,10*ROW('Sanitation Data'!F23)))</f>
        <v/>
      </c>
      <c r="CY29" s="380" t="str">
        <f ca="1">+IF(OFFSET('Sanitation Data'!$F$32,0,10*ROW('Sanitation Data'!F23))="","",OFFSET('Sanitation Data'!$F$32,0,10*ROW('Sanitation Data'!F23)))</f>
        <v/>
      </c>
      <c r="CZ29" s="380" t="str">
        <f ca="1">+IF(OFFSET('Sanitation Data'!$G$28,0,10*ROW('Sanitation Data'!G23))="","",OFFSET('Sanitation Data'!$G$28,0,10*ROW('Sanitation Data'!G23)))</f>
        <v/>
      </c>
      <c r="DA29" s="380" t="str">
        <f ca="1">+IF(OFFSET('Sanitation Data'!$G$29,0,10*ROW('Sanitation Data'!G23))="","",OFFSET('Sanitation Data'!$G$29,0,10*ROW('Sanitation Data'!G23)))</f>
        <v/>
      </c>
      <c r="DB29" s="380" t="str">
        <f ca="1">+IF(OFFSET('Sanitation Data'!$G$30,0,10*ROW('Sanitation Data'!G23))="","",OFFSET('Sanitation Data'!$G$30,0,10*ROW('Sanitation Data'!G23)))</f>
        <v/>
      </c>
      <c r="DC29" s="380" t="str">
        <f ca="1">+IF(OFFSET('Sanitation Data'!$G$31,0,10*ROW('Sanitation Data'!G23))="","",OFFSET('Sanitation Data'!$G$31,0,10*ROW('Sanitation Data'!G23)))</f>
        <v/>
      </c>
      <c r="DD29" s="380" t="str">
        <f ca="1">+IF(OFFSET('Sanitation Data'!$G$32,0,10*ROW('Sanitation Data'!G23))="","",OFFSET('Sanitation Data'!$G$32,0,10*ROW('Sanitation Data'!G23)))</f>
        <v/>
      </c>
      <c r="DE29" s="380" t="str">
        <f ca="1">+IF(OFFSET('Sanitation Data'!$H$28,0,10*ROW('Sanitation Data'!H23))="","",OFFSET('Sanitation Data'!$H$28,0,10*ROW('Sanitation Data'!H23)))</f>
        <v/>
      </c>
      <c r="DF29" s="380" t="str">
        <f ca="1">+IF(OFFSET('Sanitation Data'!$H$29,0,10*ROW('Sanitation Data'!H23))="","",OFFSET('Sanitation Data'!$H$29,0,10*ROW('Sanitation Data'!H23)))</f>
        <v/>
      </c>
      <c r="DG29" s="380" t="str">
        <f ca="1">+IF(OFFSET('Sanitation Data'!$H$30,0,10*ROW('Sanitation Data'!H23))="","",OFFSET('Sanitation Data'!$H$30,0,10*ROW('Sanitation Data'!H23)))</f>
        <v/>
      </c>
      <c r="DH29" s="380" t="str">
        <f ca="1">+IF(OFFSET('Sanitation Data'!$H$31,0,10*ROW('Sanitation Data'!H23))="","",OFFSET('Sanitation Data'!$H$31,0,10*ROW('Sanitation Data'!H23)))</f>
        <v/>
      </c>
      <c r="DI29" s="380" t="str">
        <f ca="1">+IF(OFFSET('Sanitation Data'!$H$32,0,10*ROW('Sanitation Data'!H23))="","",OFFSET('Sanitation Data'!$H$32,0,10*ROW('Sanitation Data'!H23)))</f>
        <v/>
      </c>
      <c r="DJ29" s="380" t="str">
        <f ca="1">+IF(OFFSET('Sanitation Data'!$I$28,0,10*ROW('Sanitation Data'!I23))="","",OFFSET('Sanitation Data'!$I$28,0,10*ROW('Sanitation Data'!I23)))</f>
        <v/>
      </c>
      <c r="DK29" s="380" t="str">
        <f ca="1">+IF(OFFSET('Sanitation Data'!$I$29,0,10*ROW('Sanitation Data'!I23))="","",OFFSET('Sanitation Data'!$I$29,0,10*ROW('Sanitation Data'!I23)))</f>
        <v/>
      </c>
      <c r="DL29" s="380" t="str">
        <f ca="1">+IF(OFFSET('Sanitation Data'!$I$30,0,10*ROW('Sanitation Data'!I23))="","",OFFSET('Sanitation Data'!$I$30,0,10*ROW('Sanitation Data'!I23)))</f>
        <v/>
      </c>
      <c r="DM29" s="380" t="str">
        <f ca="1">+IF(OFFSET('Sanitation Data'!$I$31,0,10*ROW('Sanitation Data'!I23))="","",OFFSET('Sanitation Data'!$I$31,0,10*ROW('Sanitation Data'!I23)))</f>
        <v/>
      </c>
      <c r="DN29" s="380" t="str">
        <f ca="1">+IF(OFFSET('Sanitation Data'!$I$32,0,10*ROW('Sanitation Data'!I23))="","",OFFSET('Sanitation Data'!$I$32,0,10*ROW('Sanitation Data'!I23)))</f>
        <v/>
      </c>
      <c r="DO29" s="380" t="str">
        <f ca="1">+IF(OFFSET('Hygiene Data'!$D$11,0,10*ROW('Hygiene Data'!D23))="","",OFFSET('Hygiene Data'!$D$11,0,10*ROW('Hygiene Data'!D23)))</f>
        <v/>
      </c>
      <c r="DP29" s="380" t="str">
        <f ca="1">+IF(OFFSET('Hygiene Data'!$D$12,0,10*ROW('Hygiene Data'!D23))="","",OFFSET('Hygiene Data'!$D$12,0,10*ROW('Hygiene Data'!D23)))</f>
        <v/>
      </c>
      <c r="DQ29" s="380" t="str">
        <f ca="1">+IF(OFFSET('Hygiene Data'!$D$13,0,10*ROW('Hygiene Data'!D23))="","",OFFSET('Hygiene Data'!$D$13,0,10*ROW('Hygiene Data'!D23)))</f>
        <v/>
      </c>
      <c r="DR29" s="380" t="str">
        <f ca="1">+IF(OFFSET('Hygiene Data'!$E$11,0,10*ROW('Hygiene Data'!E23))="","",OFFSET('Hygiene Data'!$E$11,0,10*ROW('Hygiene Data'!E23)))</f>
        <v/>
      </c>
      <c r="DS29" s="380" t="str">
        <f ca="1">+IF(OFFSET('Hygiene Data'!$E$12,0,10*ROW('Hygiene Data'!E23))="","",OFFSET('Hygiene Data'!$E$12,0,10*ROW('Hygiene Data'!E23)))</f>
        <v/>
      </c>
      <c r="DT29" s="380" t="str">
        <f ca="1">+IF(OFFSET('Hygiene Data'!$E$13,0,10*ROW('Hygiene Data'!E23))="","",OFFSET('Hygiene Data'!$E$13,0,10*ROW('Hygiene Data'!E23)))</f>
        <v/>
      </c>
      <c r="DU29" s="380" t="str">
        <f ca="1">+IF(OFFSET('Hygiene Data'!$F$11,0,10*ROW('Hygiene Data'!F23))="","",OFFSET('Hygiene Data'!$F$11,0,10*ROW('Hygiene Data'!F23)))</f>
        <v/>
      </c>
      <c r="DV29" s="380" t="str">
        <f ca="1">+IF(OFFSET('Hygiene Data'!$F$12,0,10*ROW('Hygiene Data'!F23))="","",OFFSET('Hygiene Data'!$F$12,0,10*ROW('Hygiene Data'!F23)))</f>
        <v/>
      </c>
      <c r="DW29" s="380" t="str">
        <f ca="1">+IF(OFFSET('Hygiene Data'!$F$13,0,10*ROW('Hygiene Data'!F23))="","",OFFSET('Hygiene Data'!$F$13,0,10*ROW('Hygiene Data'!F23)))</f>
        <v/>
      </c>
      <c r="DX29" s="380" t="str">
        <f ca="1">+IF(OFFSET('Hygiene Data'!$G$11,0,10*ROW('Hygiene Data'!G23))="","",OFFSET('Hygiene Data'!$G$11,0,10*ROW('Hygiene Data'!G23)))</f>
        <v/>
      </c>
      <c r="DY29" s="380" t="str">
        <f ca="1">+IF(OFFSET('Hygiene Data'!$G$12,0,10*ROW('Hygiene Data'!G23))="","",OFFSET('Hygiene Data'!$G$12,0,10*ROW('Hygiene Data'!G23)))</f>
        <v/>
      </c>
      <c r="DZ29" s="380" t="str">
        <f ca="1">+IF(OFFSET('Hygiene Data'!$G$13,0,10*ROW('Hygiene Data'!G23))="","",OFFSET('Hygiene Data'!$G$13,0,10*ROW('Hygiene Data'!G23)))</f>
        <v/>
      </c>
      <c r="EA29" s="380" t="str">
        <f ca="1">+IF(OFFSET('Hygiene Data'!$H$11,0,10*ROW('Hygiene Data'!H23))="","",OFFSET('Hygiene Data'!$H$11,0,10*ROW('Hygiene Data'!H23)))</f>
        <v/>
      </c>
      <c r="EB29" s="380" t="str">
        <f ca="1">+IF(OFFSET('Hygiene Data'!$H$12,0,10*ROW('Hygiene Data'!H23))="","",OFFSET('Hygiene Data'!$H$12,0,10*ROW('Hygiene Data'!H23)))</f>
        <v/>
      </c>
      <c r="EC29" s="380" t="str">
        <f ca="1">+IF(OFFSET('Hygiene Data'!$H$13,0,10*ROW('Hygiene Data'!H23))="","",OFFSET('Hygiene Data'!$H$13,0,10*ROW('Hygiene Data'!H23)))</f>
        <v/>
      </c>
      <c r="ED29" s="380" t="str">
        <f ca="1">+IF(OFFSET('Hygiene Data'!$I$11,0,10*ROW('Hygiene Data'!I23))="","",OFFSET('Hygiene Data'!$I$11,0,10*ROW('Hygiene Data'!I23)))</f>
        <v/>
      </c>
      <c r="EE29" s="380" t="str">
        <f ca="1">+IF(OFFSET('Hygiene Data'!$I$12,0,10*ROW('Hygiene Data'!I23))="","",OFFSET('Hygiene Data'!$I$12,0,10*ROW('Hygiene Data'!I23)))</f>
        <v/>
      </c>
      <c r="EF29" s="380" t="str">
        <f ca="1">+IF(OFFSET('Hygiene Data'!$I$13,0,10*ROW('Hygiene Data'!I23))="","",OFFSET('Hygiene Data'!$I$13,0,10*ROW('Hygiene Data'!I23)))</f>
        <v/>
      </c>
    </row>
    <row r="30" spans="1:136" x14ac:dyDescent="0.25">
      <c r="A30" s="489" t="str">
        <f ca="1">+IF(OFFSET('Water Data'!$B$2,0,10*ROW('Water Data'!E24))="","",OFFSET('Water Data'!$B$2,0,10*ROW('Water Data'!E24)))</f>
        <v/>
      </c>
      <c r="B30" s="489"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16" t="str">
        <f t="shared" ca="1" si="0"/>
        <v/>
      </c>
      <c r="D30" s="517"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17"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17"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17"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17"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17"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17"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17"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17"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17"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17"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17"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17"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17"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17"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17"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17"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17"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18"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18"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18"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18"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18"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18"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18"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18"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18"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18"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18"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18"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18"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18"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18"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18"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18"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18"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18"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18"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18"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18"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18"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18"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18"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18"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18"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18"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18"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18"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19"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95"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19"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19"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19"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19"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19"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19"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19"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19"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19"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19"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19"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19"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19"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19"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19"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19"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80" t="str">
        <f ca="1">+IF(OFFSET('Water Data'!$D$27,0,10*ROW('Water Data'!D24))="","",OFFSET('Water Data'!$D$27,0,10*ROW('Water Data'!D24)))</f>
        <v/>
      </c>
      <c r="BT30" s="380" t="str">
        <f ca="1">+IF(OFFSET('Water Data'!$D$28,0,10*ROW('Water Data'!D24))="","",OFFSET('Water Data'!$D$28,0,10*ROW('Water Data'!D24)))</f>
        <v/>
      </c>
      <c r="BU30" s="380" t="str">
        <f ca="1">+IF(OFFSET('Water Data'!$D$29,0,10*ROW('Water Data'!D24))="","",OFFSET('Water Data'!$D$29,0,10*ROW('Water Data'!D24)))</f>
        <v/>
      </c>
      <c r="BV30" s="380" t="str">
        <f ca="1">+IF(OFFSET('Water Data'!$E$27,0,10*ROW('Water Data'!E24))="","",OFFSET('Water Data'!$E$27,0,10*ROW('Water Data'!E24)))</f>
        <v/>
      </c>
      <c r="BW30" s="380" t="str">
        <f ca="1">+IF(OFFSET('Water Data'!$E$28,0,10*ROW('Water Data'!E24))="","",OFFSET('Water Data'!$E$28,0,10*ROW('Water Data'!E24)))</f>
        <v/>
      </c>
      <c r="BX30" s="380" t="str">
        <f ca="1">+IF(OFFSET('Water Data'!$E$29,0,10*ROW('Water Data'!E24))="","",OFFSET('Water Data'!$E$29,0,10*ROW('Water Data'!E24)))</f>
        <v/>
      </c>
      <c r="BY30" s="380" t="str">
        <f ca="1">+IF(OFFSET('Water Data'!$F$27,0,10*ROW('Water Data'!F24))="","",OFFSET('Water Data'!$F$27,0,10*ROW('Water Data'!F24)))</f>
        <v/>
      </c>
      <c r="BZ30" s="380" t="str">
        <f ca="1">+IF(OFFSET('Water Data'!$F$28,0,10*ROW('Water Data'!F24))="","",OFFSET('Water Data'!$F$28,0,10*ROW('Water Data'!F24)))</f>
        <v/>
      </c>
      <c r="CA30" s="380" t="str">
        <f ca="1">+IF(OFFSET('Water Data'!$F$29,0,10*ROW('Water Data'!F24))="","",OFFSET('Water Data'!$F$29,0,10*ROW('Water Data'!F24)))</f>
        <v/>
      </c>
      <c r="CB30" s="380" t="str">
        <f ca="1">+IF(OFFSET('Water Data'!$G$27,0,10*ROW('Water Data'!G24))="","",OFFSET('Water Data'!$G$27,0,10*ROW('Water Data'!G24)))</f>
        <v/>
      </c>
      <c r="CC30" s="380" t="str">
        <f ca="1">+IF(OFFSET('Water Data'!$G$28,0,10*ROW('Water Data'!G24))="","",OFFSET('Water Data'!$G$28,0,10*ROW('Water Data'!G24)))</f>
        <v/>
      </c>
      <c r="CD30" s="380" t="str">
        <f ca="1">+IF(OFFSET('Water Data'!$G$29,0,10*ROW('Water Data'!G24))="","",OFFSET('Water Data'!$G$29,0,10*ROW('Water Data'!G24)))</f>
        <v/>
      </c>
      <c r="CE30" s="380" t="str">
        <f ca="1">+IF(OFFSET('Water Data'!$H$27,0,10*ROW('Water Data'!H24))="","",OFFSET('Water Data'!$H$27,0,10*ROW('Water Data'!H24)))</f>
        <v/>
      </c>
      <c r="CF30" s="380" t="str">
        <f ca="1">+IF(OFFSET('Water Data'!$H$28,0,10*ROW('Water Data'!H24))="","",OFFSET('Water Data'!$H$28,0,10*ROW('Water Data'!H24)))</f>
        <v/>
      </c>
      <c r="CG30" s="380" t="str">
        <f ca="1">+IF(OFFSET('Water Data'!$H$29,0,10*ROW('Water Data'!H24))="","",OFFSET('Water Data'!$H$29,0,10*ROW('Water Data'!H24)))</f>
        <v/>
      </c>
      <c r="CH30" s="380" t="str">
        <f ca="1">+IF(OFFSET('Water Data'!$I$27,0,10*ROW('Water Data'!I24))="","",OFFSET('Water Data'!$I$27,0,10*ROW('Water Data'!I24)))</f>
        <v/>
      </c>
      <c r="CI30" s="380" t="str">
        <f ca="1">+IF(OFFSET('Water Data'!$I$28,0,10*ROW('Water Data'!I24))="","",OFFSET('Water Data'!$I$28,0,10*ROW('Water Data'!I24)))</f>
        <v/>
      </c>
      <c r="CJ30" s="380" t="str">
        <f ca="1">+IF(OFFSET('Water Data'!$I$29,0,10*ROW('Water Data'!I24))="","",OFFSET('Water Data'!$I$29,0,10*ROW('Water Data'!I24)))</f>
        <v/>
      </c>
      <c r="CK30" s="380" t="str">
        <f ca="1">+IF(OFFSET('Sanitation Data'!$D$28,0,10*ROW('Sanitation Data'!D24))="","",OFFSET('Sanitation Data'!$D$28,0,10*ROW('Sanitation Data'!D24)))</f>
        <v/>
      </c>
      <c r="CL30" s="380" t="str">
        <f ca="1">+IF(OFFSET('Sanitation Data'!$D$29,0,10*ROW('Sanitation Data'!D24))="","",OFFSET('Sanitation Data'!$D$29,0,10*ROW('Sanitation Data'!D24)))</f>
        <v/>
      </c>
      <c r="CM30" s="380" t="str">
        <f ca="1">+IF(OFFSET('Sanitation Data'!$D$30,0,10*ROW('Sanitation Data'!D24))="","",OFFSET('Sanitation Data'!$D$30,0,10*ROW('Sanitation Data'!D24)))</f>
        <v/>
      </c>
      <c r="CN30" s="380" t="str">
        <f ca="1">+IF(OFFSET('Sanitation Data'!$D$31,0,10*ROW('Sanitation Data'!D24))="","",OFFSET('Sanitation Data'!$D$31,0,10*ROW('Sanitation Data'!D24)))</f>
        <v/>
      </c>
      <c r="CO30" s="380" t="str">
        <f ca="1">+IF(OFFSET('Sanitation Data'!$D$32,0,10*ROW('Sanitation Data'!D24))="","",OFFSET('Sanitation Data'!$D$32,0,10*ROW('Sanitation Data'!D24)))</f>
        <v/>
      </c>
      <c r="CP30" s="380" t="str">
        <f ca="1">+IF(OFFSET('Sanitation Data'!$E$28,0,10*ROW('Sanitation Data'!E24))="","",OFFSET('Sanitation Data'!$E$28,0,10*ROW('Sanitation Data'!E24)))</f>
        <v/>
      </c>
      <c r="CQ30" s="380" t="str">
        <f ca="1">+IF(OFFSET('Sanitation Data'!$E$29,0,10*ROW('Sanitation Data'!E24))="","",OFFSET('Sanitation Data'!$E$29,0,10*ROW('Sanitation Data'!E24)))</f>
        <v/>
      </c>
      <c r="CR30" s="380" t="str">
        <f ca="1">+IF(OFFSET('Sanitation Data'!$E$30,0,10*ROW('Sanitation Data'!E24))="","",OFFSET('Sanitation Data'!$E$30,0,10*ROW('Sanitation Data'!E24)))</f>
        <v/>
      </c>
      <c r="CS30" s="380" t="str">
        <f ca="1">+IF(OFFSET('Sanitation Data'!$E$31,0,10*ROW('Sanitation Data'!E24))="","",OFFSET('Sanitation Data'!$E$31,0,10*ROW('Sanitation Data'!E24)))</f>
        <v/>
      </c>
      <c r="CT30" s="380" t="str">
        <f ca="1">+IF(OFFSET('Sanitation Data'!$E$32,0,10*ROW('Sanitation Data'!E24))="","",OFFSET('Sanitation Data'!$E$32,0,10*ROW('Sanitation Data'!E24)))</f>
        <v/>
      </c>
      <c r="CU30" s="380" t="str">
        <f ca="1">+IF(OFFSET('Sanitation Data'!$F$28,0,10*ROW('Sanitation Data'!F24))="","",OFFSET('Sanitation Data'!$F$28,0,10*ROW('Sanitation Data'!F24)))</f>
        <v/>
      </c>
      <c r="CV30" s="380" t="str">
        <f ca="1">+IF(OFFSET('Sanitation Data'!$F$29,0,10*ROW('Sanitation Data'!F24))="","",OFFSET('Sanitation Data'!$F$29,0,10*ROW('Sanitation Data'!F24)))</f>
        <v/>
      </c>
      <c r="CW30" s="380" t="str">
        <f ca="1">+IF(OFFSET('Sanitation Data'!$F$30,0,10*ROW('Sanitation Data'!F24))="","",OFFSET('Sanitation Data'!$F$30,0,10*ROW('Sanitation Data'!F24)))</f>
        <v/>
      </c>
      <c r="CX30" s="380" t="str">
        <f ca="1">+IF(OFFSET('Sanitation Data'!$F$31,0,10*ROW('Sanitation Data'!F24))="","",OFFSET('Sanitation Data'!$F$31,0,10*ROW('Sanitation Data'!F24)))</f>
        <v/>
      </c>
      <c r="CY30" s="380" t="str">
        <f ca="1">+IF(OFFSET('Sanitation Data'!$F$32,0,10*ROW('Sanitation Data'!F24))="","",OFFSET('Sanitation Data'!$F$32,0,10*ROW('Sanitation Data'!F24)))</f>
        <v/>
      </c>
      <c r="CZ30" s="380" t="str">
        <f ca="1">+IF(OFFSET('Sanitation Data'!$G$28,0,10*ROW('Sanitation Data'!G24))="","",OFFSET('Sanitation Data'!$G$28,0,10*ROW('Sanitation Data'!G24)))</f>
        <v/>
      </c>
      <c r="DA30" s="380" t="str">
        <f ca="1">+IF(OFFSET('Sanitation Data'!$G$29,0,10*ROW('Sanitation Data'!G24))="","",OFFSET('Sanitation Data'!$G$29,0,10*ROW('Sanitation Data'!G24)))</f>
        <v/>
      </c>
      <c r="DB30" s="380" t="str">
        <f ca="1">+IF(OFFSET('Sanitation Data'!$G$30,0,10*ROW('Sanitation Data'!G24))="","",OFFSET('Sanitation Data'!$G$30,0,10*ROW('Sanitation Data'!G24)))</f>
        <v/>
      </c>
      <c r="DC30" s="380" t="str">
        <f ca="1">+IF(OFFSET('Sanitation Data'!$G$31,0,10*ROW('Sanitation Data'!G24))="","",OFFSET('Sanitation Data'!$G$31,0,10*ROW('Sanitation Data'!G24)))</f>
        <v/>
      </c>
      <c r="DD30" s="380" t="str">
        <f ca="1">+IF(OFFSET('Sanitation Data'!$G$32,0,10*ROW('Sanitation Data'!G24))="","",OFFSET('Sanitation Data'!$G$32,0,10*ROW('Sanitation Data'!G24)))</f>
        <v/>
      </c>
      <c r="DE30" s="380" t="str">
        <f ca="1">+IF(OFFSET('Sanitation Data'!$H$28,0,10*ROW('Sanitation Data'!H24))="","",OFFSET('Sanitation Data'!$H$28,0,10*ROW('Sanitation Data'!H24)))</f>
        <v/>
      </c>
      <c r="DF30" s="380" t="str">
        <f ca="1">+IF(OFFSET('Sanitation Data'!$H$29,0,10*ROW('Sanitation Data'!H24))="","",OFFSET('Sanitation Data'!$H$29,0,10*ROW('Sanitation Data'!H24)))</f>
        <v/>
      </c>
      <c r="DG30" s="380" t="str">
        <f ca="1">+IF(OFFSET('Sanitation Data'!$H$30,0,10*ROW('Sanitation Data'!H24))="","",OFFSET('Sanitation Data'!$H$30,0,10*ROW('Sanitation Data'!H24)))</f>
        <v/>
      </c>
      <c r="DH30" s="380" t="str">
        <f ca="1">+IF(OFFSET('Sanitation Data'!$H$31,0,10*ROW('Sanitation Data'!H24))="","",OFFSET('Sanitation Data'!$H$31,0,10*ROW('Sanitation Data'!H24)))</f>
        <v/>
      </c>
      <c r="DI30" s="380" t="str">
        <f ca="1">+IF(OFFSET('Sanitation Data'!$H$32,0,10*ROW('Sanitation Data'!H24))="","",OFFSET('Sanitation Data'!$H$32,0,10*ROW('Sanitation Data'!H24)))</f>
        <v/>
      </c>
      <c r="DJ30" s="380" t="str">
        <f ca="1">+IF(OFFSET('Sanitation Data'!$I$28,0,10*ROW('Sanitation Data'!I24))="","",OFFSET('Sanitation Data'!$I$28,0,10*ROW('Sanitation Data'!I24)))</f>
        <v/>
      </c>
      <c r="DK30" s="380" t="str">
        <f ca="1">+IF(OFFSET('Sanitation Data'!$I$29,0,10*ROW('Sanitation Data'!I24))="","",OFFSET('Sanitation Data'!$I$29,0,10*ROW('Sanitation Data'!I24)))</f>
        <v/>
      </c>
      <c r="DL30" s="380" t="str">
        <f ca="1">+IF(OFFSET('Sanitation Data'!$I$30,0,10*ROW('Sanitation Data'!I24))="","",OFFSET('Sanitation Data'!$I$30,0,10*ROW('Sanitation Data'!I24)))</f>
        <v/>
      </c>
      <c r="DM30" s="380" t="str">
        <f ca="1">+IF(OFFSET('Sanitation Data'!$I$31,0,10*ROW('Sanitation Data'!I24))="","",OFFSET('Sanitation Data'!$I$31,0,10*ROW('Sanitation Data'!I24)))</f>
        <v/>
      </c>
      <c r="DN30" s="380" t="str">
        <f ca="1">+IF(OFFSET('Sanitation Data'!$I$32,0,10*ROW('Sanitation Data'!I24))="","",OFFSET('Sanitation Data'!$I$32,0,10*ROW('Sanitation Data'!I24)))</f>
        <v/>
      </c>
      <c r="DO30" s="380" t="str">
        <f ca="1">+IF(OFFSET('Hygiene Data'!$D$11,0,10*ROW('Hygiene Data'!D24))="","",OFFSET('Hygiene Data'!$D$11,0,10*ROW('Hygiene Data'!D24)))</f>
        <v/>
      </c>
      <c r="DP30" s="380" t="str">
        <f ca="1">+IF(OFFSET('Hygiene Data'!$D$12,0,10*ROW('Hygiene Data'!D24))="","",OFFSET('Hygiene Data'!$D$12,0,10*ROW('Hygiene Data'!D24)))</f>
        <v/>
      </c>
      <c r="DQ30" s="380" t="str">
        <f ca="1">+IF(OFFSET('Hygiene Data'!$D$13,0,10*ROW('Hygiene Data'!D24))="","",OFFSET('Hygiene Data'!$D$13,0,10*ROW('Hygiene Data'!D24)))</f>
        <v/>
      </c>
      <c r="DR30" s="380" t="str">
        <f ca="1">+IF(OFFSET('Hygiene Data'!$E$11,0,10*ROW('Hygiene Data'!E24))="","",OFFSET('Hygiene Data'!$E$11,0,10*ROW('Hygiene Data'!E24)))</f>
        <v/>
      </c>
      <c r="DS30" s="380" t="str">
        <f ca="1">+IF(OFFSET('Hygiene Data'!$E$12,0,10*ROW('Hygiene Data'!E24))="","",OFFSET('Hygiene Data'!$E$12,0,10*ROW('Hygiene Data'!E24)))</f>
        <v/>
      </c>
      <c r="DT30" s="380" t="str">
        <f ca="1">+IF(OFFSET('Hygiene Data'!$E$13,0,10*ROW('Hygiene Data'!E24))="","",OFFSET('Hygiene Data'!$E$13,0,10*ROW('Hygiene Data'!E24)))</f>
        <v/>
      </c>
      <c r="DU30" s="380" t="str">
        <f ca="1">+IF(OFFSET('Hygiene Data'!$F$11,0,10*ROW('Hygiene Data'!F24))="","",OFFSET('Hygiene Data'!$F$11,0,10*ROW('Hygiene Data'!F24)))</f>
        <v/>
      </c>
      <c r="DV30" s="380" t="str">
        <f ca="1">+IF(OFFSET('Hygiene Data'!$F$12,0,10*ROW('Hygiene Data'!F24))="","",OFFSET('Hygiene Data'!$F$12,0,10*ROW('Hygiene Data'!F24)))</f>
        <v/>
      </c>
      <c r="DW30" s="380" t="str">
        <f ca="1">+IF(OFFSET('Hygiene Data'!$F$13,0,10*ROW('Hygiene Data'!F24))="","",OFFSET('Hygiene Data'!$F$13,0,10*ROW('Hygiene Data'!F24)))</f>
        <v/>
      </c>
      <c r="DX30" s="380" t="str">
        <f ca="1">+IF(OFFSET('Hygiene Data'!$G$11,0,10*ROW('Hygiene Data'!G24))="","",OFFSET('Hygiene Data'!$G$11,0,10*ROW('Hygiene Data'!G24)))</f>
        <v/>
      </c>
      <c r="DY30" s="380" t="str">
        <f ca="1">+IF(OFFSET('Hygiene Data'!$G$12,0,10*ROW('Hygiene Data'!G24))="","",OFFSET('Hygiene Data'!$G$12,0,10*ROW('Hygiene Data'!G24)))</f>
        <v/>
      </c>
      <c r="DZ30" s="380" t="str">
        <f ca="1">+IF(OFFSET('Hygiene Data'!$G$13,0,10*ROW('Hygiene Data'!G24))="","",OFFSET('Hygiene Data'!$G$13,0,10*ROW('Hygiene Data'!G24)))</f>
        <v/>
      </c>
      <c r="EA30" s="380" t="str">
        <f ca="1">+IF(OFFSET('Hygiene Data'!$H$11,0,10*ROW('Hygiene Data'!H24))="","",OFFSET('Hygiene Data'!$H$11,0,10*ROW('Hygiene Data'!H24)))</f>
        <v/>
      </c>
      <c r="EB30" s="380" t="str">
        <f ca="1">+IF(OFFSET('Hygiene Data'!$H$12,0,10*ROW('Hygiene Data'!H24))="","",OFFSET('Hygiene Data'!$H$12,0,10*ROW('Hygiene Data'!H24)))</f>
        <v/>
      </c>
      <c r="EC30" s="380" t="str">
        <f ca="1">+IF(OFFSET('Hygiene Data'!$H$13,0,10*ROW('Hygiene Data'!H24))="","",OFFSET('Hygiene Data'!$H$13,0,10*ROW('Hygiene Data'!H24)))</f>
        <v/>
      </c>
      <c r="ED30" s="380" t="str">
        <f ca="1">+IF(OFFSET('Hygiene Data'!$I$11,0,10*ROW('Hygiene Data'!I24))="","",OFFSET('Hygiene Data'!$I$11,0,10*ROW('Hygiene Data'!I24)))</f>
        <v/>
      </c>
      <c r="EE30" s="380" t="str">
        <f ca="1">+IF(OFFSET('Hygiene Data'!$I$12,0,10*ROW('Hygiene Data'!I24))="","",OFFSET('Hygiene Data'!$I$12,0,10*ROW('Hygiene Data'!I24)))</f>
        <v/>
      </c>
      <c r="EF30" s="380" t="str">
        <f ca="1">+IF(OFFSET('Hygiene Data'!$I$13,0,10*ROW('Hygiene Data'!I24))="","",OFFSET('Hygiene Data'!$I$13,0,10*ROW('Hygiene Data'!I24)))</f>
        <v/>
      </c>
    </row>
    <row r="31" spans="1:136" x14ac:dyDescent="0.25">
      <c r="A31" s="489" t="str">
        <f ca="1">+IF(OFFSET('Water Data'!$B$2,0,10*ROW('Water Data'!E25))="","",OFFSET('Water Data'!$B$2,0,10*ROW('Water Data'!E25)))</f>
        <v/>
      </c>
      <c r="B31" s="489"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16" t="str">
        <f t="shared" ca="1" si="0"/>
        <v/>
      </c>
      <c r="D31" s="517"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17"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17"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17"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17"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17"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17"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17"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17"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17"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17"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17"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17"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17"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17"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17"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17"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17"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18"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18"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18"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18"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18"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18"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18"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18"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18"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18"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18"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18"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18"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18"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18"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18"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18"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18"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18"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18"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18"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18"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18"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18"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18"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18"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18"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18"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18"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18"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19"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95"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19"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19"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19"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19"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19"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19"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19"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19"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19"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19"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19"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19"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19"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19"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19"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19"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80" t="str">
        <f ca="1">+IF(OFFSET('Water Data'!$D$27,0,10*ROW('Water Data'!D25))="","",OFFSET('Water Data'!$D$27,0,10*ROW('Water Data'!D25)))</f>
        <v/>
      </c>
      <c r="BT31" s="380" t="str">
        <f ca="1">+IF(OFFSET('Water Data'!$D$28,0,10*ROW('Water Data'!D25))="","",OFFSET('Water Data'!$D$28,0,10*ROW('Water Data'!D25)))</f>
        <v/>
      </c>
      <c r="BU31" s="380" t="str">
        <f ca="1">+IF(OFFSET('Water Data'!$D$29,0,10*ROW('Water Data'!D25))="","",OFFSET('Water Data'!$D$29,0,10*ROW('Water Data'!D25)))</f>
        <v/>
      </c>
      <c r="BV31" s="380" t="str">
        <f ca="1">+IF(OFFSET('Water Data'!$E$27,0,10*ROW('Water Data'!E25))="","",OFFSET('Water Data'!$E$27,0,10*ROW('Water Data'!E25)))</f>
        <v/>
      </c>
      <c r="BW31" s="380" t="str">
        <f ca="1">+IF(OFFSET('Water Data'!$E$28,0,10*ROW('Water Data'!E25))="","",OFFSET('Water Data'!$E$28,0,10*ROW('Water Data'!E25)))</f>
        <v/>
      </c>
      <c r="BX31" s="380" t="str">
        <f ca="1">+IF(OFFSET('Water Data'!$E$29,0,10*ROW('Water Data'!E25))="","",OFFSET('Water Data'!$E$29,0,10*ROW('Water Data'!E25)))</f>
        <v/>
      </c>
      <c r="BY31" s="380" t="str">
        <f ca="1">+IF(OFFSET('Water Data'!$F$27,0,10*ROW('Water Data'!F25))="","",OFFSET('Water Data'!$F$27,0,10*ROW('Water Data'!F25)))</f>
        <v/>
      </c>
      <c r="BZ31" s="380" t="str">
        <f ca="1">+IF(OFFSET('Water Data'!$F$28,0,10*ROW('Water Data'!F25))="","",OFFSET('Water Data'!$F$28,0,10*ROW('Water Data'!F25)))</f>
        <v/>
      </c>
      <c r="CA31" s="380" t="str">
        <f ca="1">+IF(OFFSET('Water Data'!$F$29,0,10*ROW('Water Data'!F25))="","",OFFSET('Water Data'!$F$29,0,10*ROW('Water Data'!F25)))</f>
        <v/>
      </c>
      <c r="CB31" s="380" t="str">
        <f ca="1">+IF(OFFSET('Water Data'!$G$27,0,10*ROW('Water Data'!G25))="","",OFFSET('Water Data'!$G$27,0,10*ROW('Water Data'!G25)))</f>
        <v/>
      </c>
      <c r="CC31" s="380" t="str">
        <f ca="1">+IF(OFFSET('Water Data'!$G$28,0,10*ROW('Water Data'!G25))="","",OFFSET('Water Data'!$G$28,0,10*ROW('Water Data'!G25)))</f>
        <v/>
      </c>
      <c r="CD31" s="380" t="str">
        <f ca="1">+IF(OFFSET('Water Data'!$G$29,0,10*ROW('Water Data'!G25))="","",OFFSET('Water Data'!$G$29,0,10*ROW('Water Data'!G25)))</f>
        <v/>
      </c>
      <c r="CE31" s="380" t="str">
        <f ca="1">+IF(OFFSET('Water Data'!$H$27,0,10*ROW('Water Data'!H25))="","",OFFSET('Water Data'!$H$27,0,10*ROW('Water Data'!H25)))</f>
        <v/>
      </c>
      <c r="CF31" s="380" t="str">
        <f ca="1">+IF(OFFSET('Water Data'!$H$28,0,10*ROW('Water Data'!H25))="","",OFFSET('Water Data'!$H$28,0,10*ROW('Water Data'!H25)))</f>
        <v/>
      </c>
      <c r="CG31" s="380" t="str">
        <f ca="1">+IF(OFFSET('Water Data'!$H$29,0,10*ROW('Water Data'!H25))="","",OFFSET('Water Data'!$H$29,0,10*ROW('Water Data'!H25)))</f>
        <v/>
      </c>
      <c r="CH31" s="380" t="str">
        <f ca="1">+IF(OFFSET('Water Data'!$I$27,0,10*ROW('Water Data'!I25))="","",OFFSET('Water Data'!$I$27,0,10*ROW('Water Data'!I25)))</f>
        <v/>
      </c>
      <c r="CI31" s="380" t="str">
        <f ca="1">+IF(OFFSET('Water Data'!$I$28,0,10*ROW('Water Data'!I25))="","",OFFSET('Water Data'!$I$28,0,10*ROW('Water Data'!I25)))</f>
        <v/>
      </c>
      <c r="CJ31" s="380" t="str">
        <f ca="1">+IF(OFFSET('Water Data'!$I$29,0,10*ROW('Water Data'!I25))="","",OFFSET('Water Data'!$I$29,0,10*ROW('Water Data'!I25)))</f>
        <v/>
      </c>
      <c r="CK31" s="380" t="str">
        <f ca="1">+IF(OFFSET('Sanitation Data'!$D$28,0,10*ROW('Sanitation Data'!D25))="","",OFFSET('Sanitation Data'!$D$28,0,10*ROW('Sanitation Data'!D25)))</f>
        <v/>
      </c>
      <c r="CL31" s="380" t="str">
        <f ca="1">+IF(OFFSET('Sanitation Data'!$D$29,0,10*ROW('Sanitation Data'!D25))="","",OFFSET('Sanitation Data'!$D$29,0,10*ROW('Sanitation Data'!D25)))</f>
        <v/>
      </c>
      <c r="CM31" s="380" t="str">
        <f ca="1">+IF(OFFSET('Sanitation Data'!$D$30,0,10*ROW('Sanitation Data'!D25))="","",OFFSET('Sanitation Data'!$D$30,0,10*ROW('Sanitation Data'!D25)))</f>
        <v/>
      </c>
      <c r="CN31" s="380" t="str">
        <f ca="1">+IF(OFFSET('Sanitation Data'!$D$31,0,10*ROW('Sanitation Data'!D25))="","",OFFSET('Sanitation Data'!$D$31,0,10*ROW('Sanitation Data'!D25)))</f>
        <v/>
      </c>
      <c r="CO31" s="380" t="str">
        <f ca="1">+IF(OFFSET('Sanitation Data'!$D$32,0,10*ROW('Sanitation Data'!D25))="","",OFFSET('Sanitation Data'!$D$32,0,10*ROW('Sanitation Data'!D25)))</f>
        <v/>
      </c>
      <c r="CP31" s="380" t="str">
        <f ca="1">+IF(OFFSET('Sanitation Data'!$E$28,0,10*ROW('Sanitation Data'!E25))="","",OFFSET('Sanitation Data'!$E$28,0,10*ROW('Sanitation Data'!E25)))</f>
        <v/>
      </c>
      <c r="CQ31" s="380" t="str">
        <f ca="1">+IF(OFFSET('Sanitation Data'!$E$29,0,10*ROW('Sanitation Data'!E25))="","",OFFSET('Sanitation Data'!$E$29,0,10*ROW('Sanitation Data'!E25)))</f>
        <v/>
      </c>
      <c r="CR31" s="380" t="str">
        <f ca="1">+IF(OFFSET('Sanitation Data'!$E$30,0,10*ROW('Sanitation Data'!E25))="","",OFFSET('Sanitation Data'!$E$30,0,10*ROW('Sanitation Data'!E25)))</f>
        <v/>
      </c>
      <c r="CS31" s="380" t="str">
        <f ca="1">+IF(OFFSET('Sanitation Data'!$E$31,0,10*ROW('Sanitation Data'!E25))="","",OFFSET('Sanitation Data'!$E$31,0,10*ROW('Sanitation Data'!E25)))</f>
        <v/>
      </c>
      <c r="CT31" s="380" t="str">
        <f ca="1">+IF(OFFSET('Sanitation Data'!$E$32,0,10*ROW('Sanitation Data'!E25))="","",OFFSET('Sanitation Data'!$E$32,0,10*ROW('Sanitation Data'!E25)))</f>
        <v/>
      </c>
      <c r="CU31" s="380" t="str">
        <f ca="1">+IF(OFFSET('Sanitation Data'!$F$28,0,10*ROW('Sanitation Data'!F25))="","",OFFSET('Sanitation Data'!$F$28,0,10*ROW('Sanitation Data'!F25)))</f>
        <v/>
      </c>
      <c r="CV31" s="380" t="str">
        <f ca="1">+IF(OFFSET('Sanitation Data'!$F$29,0,10*ROW('Sanitation Data'!F25))="","",OFFSET('Sanitation Data'!$F$29,0,10*ROW('Sanitation Data'!F25)))</f>
        <v/>
      </c>
      <c r="CW31" s="380" t="str">
        <f ca="1">+IF(OFFSET('Sanitation Data'!$F$30,0,10*ROW('Sanitation Data'!F25))="","",OFFSET('Sanitation Data'!$F$30,0,10*ROW('Sanitation Data'!F25)))</f>
        <v/>
      </c>
      <c r="CX31" s="380" t="str">
        <f ca="1">+IF(OFFSET('Sanitation Data'!$F$31,0,10*ROW('Sanitation Data'!F25))="","",OFFSET('Sanitation Data'!$F$31,0,10*ROW('Sanitation Data'!F25)))</f>
        <v/>
      </c>
      <c r="CY31" s="380" t="str">
        <f ca="1">+IF(OFFSET('Sanitation Data'!$F$32,0,10*ROW('Sanitation Data'!F25))="","",OFFSET('Sanitation Data'!$F$32,0,10*ROW('Sanitation Data'!F25)))</f>
        <v/>
      </c>
      <c r="CZ31" s="380" t="str">
        <f ca="1">+IF(OFFSET('Sanitation Data'!$G$28,0,10*ROW('Sanitation Data'!G25))="","",OFFSET('Sanitation Data'!$G$28,0,10*ROW('Sanitation Data'!G25)))</f>
        <v/>
      </c>
      <c r="DA31" s="380" t="str">
        <f ca="1">+IF(OFFSET('Sanitation Data'!$G$29,0,10*ROW('Sanitation Data'!G25))="","",OFFSET('Sanitation Data'!$G$29,0,10*ROW('Sanitation Data'!G25)))</f>
        <v/>
      </c>
      <c r="DB31" s="380" t="str">
        <f ca="1">+IF(OFFSET('Sanitation Data'!$G$30,0,10*ROW('Sanitation Data'!G25))="","",OFFSET('Sanitation Data'!$G$30,0,10*ROW('Sanitation Data'!G25)))</f>
        <v/>
      </c>
      <c r="DC31" s="380" t="str">
        <f ca="1">+IF(OFFSET('Sanitation Data'!$G$31,0,10*ROW('Sanitation Data'!G25))="","",OFFSET('Sanitation Data'!$G$31,0,10*ROW('Sanitation Data'!G25)))</f>
        <v/>
      </c>
      <c r="DD31" s="380" t="str">
        <f ca="1">+IF(OFFSET('Sanitation Data'!$G$32,0,10*ROW('Sanitation Data'!G25))="","",OFFSET('Sanitation Data'!$G$32,0,10*ROW('Sanitation Data'!G25)))</f>
        <v/>
      </c>
      <c r="DE31" s="380" t="str">
        <f ca="1">+IF(OFFSET('Sanitation Data'!$H$28,0,10*ROW('Sanitation Data'!H25))="","",OFFSET('Sanitation Data'!$H$28,0,10*ROW('Sanitation Data'!H25)))</f>
        <v/>
      </c>
      <c r="DF31" s="380" t="str">
        <f ca="1">+IF(OFFSET('Sanitation Data'!$H$29,0,10*ROW('Sanitation Data'!H25))="","",OFFSET('Sanitation Data'!$H$29,0,10*ROW('Sanitation Data'!H25)))</f>
        <v/>
      </c>
      <c r="DG31" s="380" t="str">
        <f ca="1">+IF(OFFSET('Sanitation Data'!$H$30,0,10*ROW('Sanitation Data'!H25))="","",OFFSET('Sanitation Data'!$H$30,0,10*ROW('Sanitation Data'!H25)))</f>
        <v/>
      </c>
      <c r="DH31" s="380" t="str">
        <f ca="1">+IF(OFFSET('Sanitation Data'!$H$31,0,10*ROW('Sanitation Data'!H25))="","",OFFSET('Sanitation Data'!$H$31,0,10*ROW('Sanitation Data'!H25)))</f>
        <v/>
      </c>
      <c r="DI31" s="380" t="str">
        <f ca="1">+IF(OFFSET('Sanitation Data'!$H$32,0,10*ROW('Sanitation Data'!H25))="","",OFFSET('Sanitation Data'!$H$32,0,10*ROW('Sanitation Data'!H25)))</f>
        <v/>
      </c>
      <c r="DJ31" s="380" t="str">
        <f ca="1">+IF(OFFSET('Sanitation Data'!$I$28,0,10*ROW('Sanitation Data'!I25))="","",OFFSET('Sanitation Data'!$I$28,0,10*ROW('Sanitation Data'!I25)))</f>
        <v/>
      </c>
      <c r="DK31" s="380" t="str">
        <f ca="1">+IF(OFFSET('Sanitation Data'!$I$29,0,10*ROW('Sanitation Data'!I25))="","",OFFSET('Sanitation Data'!$I$29,0,10*ROW('Sanitation Data'!I25)))</f>
        <v/>
      </c>
      <c r="DL31" s="380" t="str">
        <f ca="1">+IF(OFFSET('Sanitation Data'!$I$30,0,10*ROW('Sanitation Data'!I25))="","",OFFSET('Sanitation Data'!$I$30,0,10*ROW('Sanitation Data'!I25)))</f>
        <v/>
      </c>
      <c r="DM31" s="380" t="str">
        <f ca="1">+IF(OFFSET('Sanitation Data'!$I$31,0,10*ROW('Sanitation Data'!I25))="","",OFFSET('Sanitation Data'!$I$31,0,10*ROW('Sanitation Data'!I25)))</f>
        <v/>
      </c>
      <c r="DN31" s="380" t="str">
        <f ca="1">+IF(OFFSET('Sanitation Data'!$I$32,0,10*ROW('Sanitation Data'!I25))="","",OFFSET('Sanitation Data'!$I$32,0,10*ROW('Sanitation Data'!I25)))</f>
        <v/>
      </c>
      <c r="DO31" s="380" t="str">
        <f ca="1">+IF(OFFSET('Hygiene Data'!$D$11,0,10*ROW('Hygiene Data'!D25))="","",OFFSET('Hygiene Data'!$D$11,0,10*ROW('Hygiene Data'!D25)))</f>
        <v/>
      </c>
      <c r="DP31" s="380" t="str">
        <f ca="1">+IF(OFFSET('Hygiene Data'!$D$12,0,10*ROW('Hygiene Data'!D25))="","",OFFSET('Hygiene Data'!$D$12,0,10*ROW('Hygiene Data'!D25)))</f>
        <v/>
      </c>
      <c r="DQ31" s="380" t="str">
        <f ca="1">+IF(OFFSET('Hygiene Data'!$D$13,0,10*ROW('Hygiene Data'!D25))="","",OFFSET('Hygiene Data'!$D$13,0,10*ROW('Hygiene Data'!D25)))</f>
        <v/>
      </c>
      <c r="DR31" s="380" t="str">
        <f ca="1">+IF(OFFSET('Hygiene Data'!$E$11,0,10*ROW('Hygiene Data'!E25))="","",OFFSET('Hygiene Data'!$E$11,0,10*ROW('Hygiene Data'!E25)))</f>
        <v/>
      </c>
      <c r="DS31" s="380" t="str">
        <f ca="1">+IF(OFFSET('Hygiene Data'!$E$12,0,10*ROW('Hygiene Data'!E25))="","",OFFSET('Hygiene Data'!$E$12,0,10*ROW('Hygiene Data'!E25)))</f>
        <v/>
      </c>
      <c r="DT31" s="380" t="str">
        <f ca="1">+IF(OFFSET('Hygiene Data'!$E$13,0,10*ROW('Hygiene Data'!E25))="","",OFFSET('Hygiene Data'!$E$13,0,10*ROW('Hygiene Data'!E25)))</f>
        <v/>
      </c>
      <c r="DU31" s="380" t="str">
        <f ca="1">+IF(OFFSET('Hygiene Data'!$F$11,0,10*ROW('Hygiene Data'!F25))="","",OFFSET('Hygiene Data'!$F$11,0,10*ROW('Hygiene Data'!F25)))</f>
        <v/>
      </c>
      <c r="DV31" s="380" t="str">
        <f ca="1">+IF(OFFSET('Hygiene Data'!$F$12,0,10*ROW('Hygiene Data'!F25))="","",OFFSET('Hygiene Data'!$F$12,0,10*ROW('Hygiene Data'!F25)))</f>
        <v/>
      </c>
      <c r="DW31" s="380" t="str">
        <f ca="1">+IF(OFFSET('Hygiene Data'!$F$13,0,10*ROW('Hygiene Data'!F25))="","",OFFSET('Hygiene Data'!$F$13,0,10*ROW('Hygiene Data'!F25)))</f>
        <v/>
      </c>
      <c r="DX31" s="380" t="str">
        <f ca="1">+IF(OFFSET('Hygiene Data'!$G$11,0,10*ROW('Hygiene Data'!G25))="","",OFFSET('Hygiene Data'!$G$11,0,10*ROW('Hygiene Data'!G25)))</f>
        <v/>
      </c>
      <c r="DY31" s="380" t="str">
        <f ca="1">+IF(OFFSET('Hygiene Data'!$G$12,0,10*ROW('Hygiene Data'!G25))="","",OFFSET('Hygiene Data'!$G$12,0,10*ROW('Hygiene Data'!G25)))</f>
        <v/>
      </c>
      <c r="DZ31" s="380" t="str">
        <f ca="1">+IF(OFFSET('Hygiene Data'!$G$13,0,10*ROW('Hygiene Data'!G25))="","",OFFSET('Hygiene Data'!$G$13,0,10*ROW('Hygiene Data'!G25)))</f>
        <v/>
      </c>
      <c r="EA31" s="380" t="str">
        <f ca="1">+IF(OFFSET('Hygiene Data'!$H$11,0,10*ROW('Hygiene Data'!H25))="","",OFFSET('Hygiene Data'!$H$11,0,10*ROW('Hygiene Data'!H25)))</f>
        <v/>
      </c>
      <c r="EB31" s="380" t="str">
        <f ca="1">+IF(OFFSET('Hygiene Data'!$H$12,0,10*ROW('Hygiene Data'!H25))="","",OFFSET('Hygiene Data'!$H$12,0,10*ROW('Hygiene Data'!H25)))</f>
        <v/>
      </c>
      <c r="EC31" s="380" t="str">
        <f ca="1">+IF(OFFSET('Hygiene Data'!$H$13,0,10*ROW('Hygiene Data'!H25))="","",OFFSET('Hygiene Data'!$H$13,0,10*ROW('Hygiene Data'!H25)))</f>
        <v/>
      </c>
      <c r="ED31" s="380" t="str">
        <f ca="1">+IF(OFFSET('Hygiene Data'!$I$11,0,10*ROW('Hygiene Data'!I25))="","",OFFSET('Hygiene Data'!$I$11,0,10*ROW('Hygiene Data'!I25)))</f>
        <v/>
      </c>
      <c r="EE31" s="380" t="str">
        <f ca="1">+IF(OFFSET('Hygiene Data'!$I$12,0,10*ROW('Hygiene Data'!I25))="","",OFFSET('Hygiene Data'!$I$12,0,10*ROW('Hygiene Data'!I25)))</f>
        <v/>
      </c>
      <c r="EF31" s="380" t="str">
        <f ca="1">+IF(OFFSET('Hygiene Data'!$I$13,0,10*ROW('Hygiene Data'!I25))="","",OFFSET('Hygiene Data'!$I$13,0,10*ROW('Hygiene Data'!I25)))</f>
        <v/>
      </c>
    </row>
    <row r="32" spans="1:136" x14ac:dyDescent="0.25">
      <c r="A32" s="489" t="str">
        <f ca="1">+IF(OFFSET('Water Data'!$B$2,0,10*ROW('Water Data'!E26))="","",OFFSET('Water Data'!$B$2,0,10*ROW('Water Data'!E26)))</f>
        <v/>
      </c>
      <c r="B32" s="489"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16" t="str">
        <f t="shared" ca="1" si="0"/>
        <v/>
      </c>
      <c r="D32" s="517"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17"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17"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17"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17"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17"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17"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17"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17"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17"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17"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17"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17"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17"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17"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17"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17"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17"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18"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18"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18"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18"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18"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18"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18"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18"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18"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18"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18"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18"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18"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18"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18"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18"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18"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18"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18"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18"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18"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18"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18"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18"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18"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18"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18"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18"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18"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18"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19"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95"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19"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19"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19"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19"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19"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19"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19"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19"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19"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19"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19"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19"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19"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19"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19"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19"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80" t="str">
        <f ca="1">+IF(OFFSET('Water Data'!$D$27,0,10*ROW('Water Data'!D26))="","",OFFSET('Water Data'!$D$27,0,10*ROW('Water Data'!D26)))</f>
        <v/>
      </c>
      <c r="BT32" s="380" t="str">
        <f ca="1">+IF(OFFSET('Water Data'!$D$28,0,10*ROW('Water Data'!D26))="","",OFFSET('Water Data'!$D$28,0,10*ROW('Water Data'!D26)))</f>
        <v/>
      </c>
      <c r="BU32" s="380" t="str">
        <f ca="1">+IF(OFFSET('Water Data'!$D$29,0,10*ROW('Water Data'!D26))="","",OFFSET('Water Data'!$D$29,0,10*ROW('Water Data'!D26)))</f>
        <v/>
      </c>
      <c r="BV32" s="380" t="str">
        <f ca="1">+IF(OFFSET('Water Data'!$E$27,0,10*ROW('Water Data'!E26))="","",OFFSET('Water Data'!$E$27,0,10*ROW('Water Data'!E26)))</f>
        <v/>
      </c>
      <c r="BW32" s="380" t="str">
        <f ca="1">+IF(OFFSET('Water Data'!$E$28,0,10*ROW('Water Data'!E26))="","",OFFSET('Water Data'!$E$28,0,10*ROW('Water Data'!E26)))</f>
        <v/>
      </c>
      <c r="BX32" s="380" t="str">
        <f ca="1">+IF(OFFSET('Water Data'!$E$29,0,10*ROW('Water Data'!E26))="","",OFFSET('Water Data'!$E$29,0,10*ROW('Water Data'!E26)))</f>
        <v/>
      </c>
      <c r="BY32" s="380" t="str">
        <f ca="1">+IF(OFFSET('Water Data'!$F$27,0,10*ROW('Water Data'!F26))="","",OFFSET('Water Data'!$F$27,0,10*ROW('Water Data'!F26)))</f>
        <v/>
      </c>
      <c r="BZ32" s="380" t="str">
        <f ca="1">+IF(OFFSET('Water Data'!$F$28,0,10*ROW('Water Data'!F26))="","",OFFSET('Water Data'!$F$28,0,10*ROW('Water Data'!F26)))</f>
        <v/>
      </c>
      <c r="CA32" s="380" t="str">
        <f ca="1">+IF(OFFSET('Water Data'!$F$29,0,10*ROW('Water Data'!F26))="","",OFFSET('Water Data'!$F$29,0,10*ROW('Water Data'!F26)))</f>
        <v/>
      </c>
      <c r="CB32" s="380" t="str">
        <f ca="1">+IF(OFFSET('Water Data'!$G$27,0,10*ROW('Water Data'!G26))="","",OFFSET('Water Data'!$G$27,0,10*ROW('Water Data'!G26)))</f>
        <v/>
      </c>
      <c r="CC32" s="380" t="str">
        <f ca="1">+IF(OFFSET('Water Data'!$G$28,0,10*ROW('Water Data'!G26))="","",OFFSET('Water Data'!$G$28,0,10*ROW('Water Data'!G26)))</f>
        <v/>
      </c>
      <c r="CD32" s="380" t="str">
        <f ca="1">+IF(OFFSET('Water Data'!$G$29,0,10*ROW('Water Data'!G26))="","",OFFSET('Water Data'!$G$29,0,10*ROW('Water Data'!G26)))</f>
        <v/>
      </c>
      <c r="CE32" s="380" t="str">
        <f ca="1">+IF(OFFSET('Water Data'!$H$27,0,10*ROW('Water Data'!H26))="","",OFFSET('Water Data'!$H$27,0,10*ROW('Water Data'!H26)))</f>
        <v/>
      </c>
      <c r="CF32" s="380" t="str">
        <f ca="1">+IF(OFFSET('Water Data'!$H$28,0,10*ROW('Water Data'!H26))="","",OFFSET('Water Data'!$H$28,0,10*ROW('Water Data'!H26)))</f>
        <v/>
      </c>
      <c r="CG32" s="380" t="str">
        <f ca="1">+IF(OFFSET('Water Data'!$H$29,0,10*ROW('Water Data'!H26))="","",OFFSET('Water Data'!$H$29,0,10*ROW('Water Data'!H26)))</f>
        <v/>
      </c>
      <c r="CH32" s="380" t="str">
        <f ca="1">+IF(OFFSET('Water Data'!$I$27,0,10*ROW('Water Data'!I26))="","",OFFSET('Water Data'!$I$27,0,10*ROW('Water Data'!I26)))</f>
        <v/>
      </c>
      <c r="CI32" s="380" t="str">
        <f ca="1">+IF(OFFSET('Water Data'!$I$28,0,10*ROW('Water Data'!I26))="","",OFFSET('Water Data'!$I$28,0,10*ROW('Water Data'!I26)))</f>
        <v/>
      </c>
      <c r="CJ32" s="380" t="str">
        <f ca="1">+IF(OFFSET('Water Data'!$I$29,0,10*ROW('Water Data'!I26))="","",OFFSET('Water Data'!$I$29,0,10*ROW('Water Data'!I26)))</f>
        <v/>
      </c>
      <c r="CK32" s="380" t="str">
        <f ca="1">+IF(OFFSET('Sanitation Data'!$D$28,0,10*ROW('Sanitation Data'!D26))="","",OFFSET('Sanitation Data'!$D$28,0,10*ROW('Sanitation Data'!D26)))</f>
        <v/>
      </c>
      <c r="CL32" s="380" t="str">
        <f ca="1">+IF(OFFSET('Sanitation Data'!$D$29,0,10*ROW('Sanitation Data'!D26))="","",OFFSET('Sanitation Data'!$D$29,0,10*ROW('Sanitation Data'!D26)))</f>
        <v/>
      </c>
      <c r="CM32" s="380" t="str">
        <f ca="1">+IF(OFFSET('Sanitation Data'!$D$30,0,10*ROW('Sanitation Data'!D26))="","",OFFSET('Sanitation Data'!$D$30,0,10*ROW('Sanitation Data'!D26)))</f>
        <v/>
      </c>
      <c r="CN32" s="380" t="str">
        <f ca="1">+IF(OFFSET('Sanitation Data'!$D$31,0,10*ROW('Sanitation Data'!D26))="","",OFFSET('Sanitation Data'!$D$31,0,10*ROW('Sanitation Data'!D26)))</f>
        <v/>
      </c>
      <c r="CO32" s="380" t="str">
        <f ca="1">+IF(OFFSET('Sanitation Data'!$D$32,0,10*ROW('Sanitation Data'!D26))="","",OFFSET('Sanitation Data'!$D$32,0,10*ROW('Sanitation Data'!D26)))</f>
        <v/>
      </c>
      <c r="CP32" s="380" t="str">
        <f ca="1">+IF(OFFSET('Sanitation Data'!$E$28,0,10*ROW('Sanitation Data'!E26))="","",OFFSET('Sanitation Data'!$E$28,0,10*ROW('Sanitation Data'!E26)))</f>
        <v/>
      </c>
      <c r="CQ32" s="380" t="str">
        <f ca="1">+IF(OFFSET('Sanitation Data'!$E$29,0,10*ROW('Sanitation Data'!E26))="","",OFFSET('Sanitation Data'!$E$29,0,10*ROW('Sanitation Data'!E26)))</f>
        <v/>
      </c>
      <c r="CR32" s="380" t="str">
        <f ca="1">+IF(OFFSET('Sanitation Data'!$E$30,0,10*ROW('Sanitation Data'!E26))="","",OFFSET('Sanitation Data'!$E$30,0,10*ROW('Sanitation Data'!E26)))</f>
        <v/>
      </c>
      <c r="CS32" s="380" t="str">
        <f ca="1">+IF(OFFSET('Sanitation Data'!$E$31,0,10*ROW('Sanitation Data'!E26))="","",OFFSET('Sanitation Data'!$E$31,0,10*ROW('Sanitation Data'!E26)))</f>
        <v/>
      </c>
      <c r="CT32" s="380" t="str">
        <f ca="1">+IF(OFFSET('Sanitation Data'!$E$32,0,10*ROW('Sanitation Data'!E26))="","",OFFSET('Sanitation Data'!$E$32,0,10*ROW('Sanitation Data'!E26)))</f>
        <v/>
      </c>
      <c r="CU32" s="380" t="str">
        <f ca="1">+IF(OFFSET('Sanitation Data'!$F$28,0,10*ROW('Sanitation Data'!F26))="","",OFFSET('Sanitation Data'!$F$28,0,10*ROW('Sanitation Data'!F26)))</f>
        <v/>
      </c>
      <c r="CV32" s="380" t="str">
        <f ca="1">+IF(OFFSET('Sanitation Data'!$F$29,0,10*ROW('Sanitation Data'!F26))="","",OFFSET('Sanitation Data'!$F$29,0,10*ROW('Sanitation Data'!F26)))</f>
        <v/>
      </c>
      <c r="CW32" s="380" t="str">
        <f ca="1">+IF(OFFSET('Sanitation Data'!$F$30,0,10*ROW('Sanitation Data'!F26))="","",OFFSET('Sanitation Data'!$F$30,0,10*ROW('Sanitation Data'!F26)))</f>
        <v/>
      </c>
      <c r="CX32" s="380" t="str">
        <f ca="1">+IF(OFFSET('Sanitation Data'!$F$31,0,10*ROW('Sanitation Data'!F26))="","",OFFSET('Sanitation Data'!$F$31,0,10*ROW('Sanitation Data'!F26)))</f>
        <v/>
      </c>
      <c r="CY32" s="380" t="str">
        <f ca="1">+IF(OFFSET('Sanitation Data'!$F$32,0,10*ROW('Sanitation Data'!F26))="","",OFFSET('Sanitation Data'!$F$32,0,10*ROW('Sanitation Data'!F26)))</f>
        <v/>
      </c>
      <c r="CZ32" s="380" t="str">
        <f ca="1">+IF(OFFSET('Sanitation Data'!$G$28,0,10*ROW('Sanitation Data'!G26))="","",OFFSET('Sanitation Data'!$G$28,0,10*ROW('Sanitation Data'!G26)))</f>
        <v/>
      </c>
      <c r="DA32" s="380" t="str">
        <f ca="1">+IF(OFFSET('Sanitation Data'!$G$29,0,10*ROW('Sanitation Data'!G26))="","",OFFSET('Sanitation Data'!$G$29,0,10*ROW('Sanitation Data'!G26)))</f>
        <v/>
      </c>
      <c r="DB32" s="380" t="str">
        <f ca="1">+IF(OFFSET('Sanitation Data'!$G$30,0,10*ROW('Sanitation Data'!G26))="","",OFFSET('Sanitation Data'!$G$30,0,10*ROW('Sanitation Data'!G26)))</f>
        <v/>
      </c>
      <c r="DC32" s="380" t="str">
        <f ca="1">+IF(OFFSET('Sanitation Data'!$G$31,0,10*ROW('Sanitation Data'!G26))="","",OFFSET('Sanitation Data'!$G$31,0,10*ROW('Sanitation Data'!G26)))</f>
        <v/>
      </c>
      <c r="DD32" s="380" t="str">
        <f ca="1">+IF(OFFSET('Sanitation Data'!$G$32,0,10*ROW('Sanitation Data'!G26))="","",OFFSET('Sanitation Data'!$G$32,0,10*ROW('Sanitation Data'!G26)))</f>
        <v/>
      </c>
      <c r="DE32" s="380" t="str">
        <f ca="1">+IF(OFFSET('Sanitation Data'!$H$28,0,10*ROW('Sanitation Data'!H26))="","",OFFSET('Sanitation Data'!$H$28,0,10*ROW('Sanitation Data'!H26)))</f>
        <v/>
      </c>
      <c r="DF32" s="380" t="str">
        <f ca="1">+IF(OFFSET('Sanitation Data'!$H$29,0,10*ROW('Sanitation Data'!H26))="","",OFFSET('Sanitation Data'!$H$29,0,10*ROW('Sanitation Data'!H26)))</f>
        <v/>
      </c>
      <c r="DG32" s="380" t="str">
        <f ca="1">+IF(OFFSET('Sanitation Data'!$H$30,0,10*ROW('Sanitation Data'!H26))="","",OFFSET('Sanitation Data'!$H$30,0,10*ROW('Sanitation Data'!H26)))</f>
        <v/>
      </c>
      <c r="DH32" s="380" t="str">
        <f ca="1">+IF(OFFSET('Sanitation Data'!$H$31,0,10*ROW('Sanitation Data'!H26))="","",OFFSET('Sanitation Data'!$H$31,0,10*ROW('Sanitation Data'!H26)))</f>
        <v/>
      </c>
      <c r="DI32" s="380" t="str">
        <f ca="1">+IF(OFFSET('Sanitation Data'!$H$32,0,10*ROW('Sanitation Data'!H26))="","",OFFSET('Sanitation Data'!$H$32,0,10*ROW('Sanitation Data'!H26)))</f>
        <v/>
      </c>
      <c r="DJ32" s="380" t="str">
        <f ca="1">+IF(OFFSET('Sanitation Data'!$I$28,0,10*ROW('Sanitation Data'!I26))="","",OFFSET('Sanitation Data'!$I$28,0,10*ROW('Sanitation Data'!I26)))</f>
        <v/>
      </c>
      <c r="DK32" s="380" t="str">
        <f ca="1">+IF(OFFSET('Sanitation Data'!$I$29,0,10*ROW('Sanitation Data'!I26))="","",OFFSET('Sanitation Data'!$I$29,0,10*ROW('Sanitation Data'!I26)))</f>
        <v/>
      </c>
      <c r="DL32" s="380" t="str">
        <f ca="1">+IF(OFFSET('Sanitation Data'!$I$30,0,10*ROW('Sanitation Data'!I26))="","",OFFSET('Sanitation Data'!$I$30,0,10*ROW('Sanitation Data'!I26)))</f>
        <v/>
      </c>
      <c r="DM32" s="380" t="str">
        <f ca="1">+IF(OFFSET('Sanitation Data'!$I$31,0,10*ROW('Sanitation Data'!I26))="","",OFFSET('Sanitation Data'!$I$31,0,10*ROW('Sanitation Data'!I26)))</f>
        <v/>
      </c>
      <c r="DN32" s="380" t="str">
        <f ca="1">+IF(OFFSET('Sanitation Data'!$I$32,0,10*ROW('Sanitation Data'!I26))="","",OFFSET('Sanitation Data'!$I$32,0,10*ROW('Sanitation Data'!I26)))</f>
        <v/>
      </c>
      <c r="DO32" s="380" t="str">
        <f ca="1">+IF(OFFSET('Hygiene Data'!$D$11,0,10*ROW('Hygiene Data'!D26))="","",OFFSET('Hygiene Data'!$D$11,0,10*ROW('Hygiene Data'!D26)))</f>
        <v/>
      </c>
      <c r="DP32" s="380" t="str">
        <f ca="1">+IF(OFFSET('Hygiene Data'!$D$12,0,10*ROW('Hygiene Data'!D26))="","",OFFSET('Hygiene Data'!$D$12,0,10*ROW('Hygiene Data'!D26)))</f>
        <v/>
      </c>
      <c r="DQ32" s="380" t="str">
        <f ca="1">+IF(OFFSET('Hygiene Data'!$D$13,0,10*ROW('Hygiene Data'!D26))="","",OFFSET('Hygiene Data'!$D$13,0,10*ROW('Hygiene Data'!D26)))</f>
        <v/>
      </c>
      <c r="DR32" s="380" t="str">
        <f ca="1">+IF(OFFSET('Hygiene Data'!$E$11,0,10*ROW('Hygiene Data'!E26))="","",OFFSET('Hygiene Data'!$E$11,0,10*ROW('Hygiene Data'!E26)))</f>
        <v/>
      </c>
      <c r="DS32" s="380" t="str">
        <f ca="1">+IF(OFFSET('Hygiene Data'!$E$12,0,10*ROW('Hygiene Data'!E26))="","",OFFSET('Hygiene Data'!$E$12,0,10*ROW('Hygiene Data'!E26)))</f>
        <v/>
      </c>
      <c r="DT32" s="380" t="str">
        <f ca="1">+IF(OFFSET('Hygiene Data'!$E$13,0,10*ROW('Hygiene Data'!E26))="","",OFFSET('Hygiene Data'!$E$13,0,10*ROW('Hygiene Data'!E26)))</f>
        <v/>
      </c>
      <c r="DU32" s="380" t="str">
        <f ca="1">+IF(OFFSET('Hygiene Data'!$F$11,0,10*ROW('Hygiene Data'!F26))="","",OFFSET('Hygiene Data'!$F$11,0,10*ROW('Hygiene Data'!F26)))</f>
        <v/>
      </c>
      <c r="DV32" s="380" t="str">
        <f ca="1">+IF(OFFSET('Hygiene Data'!$F$12,0,10*ROW('Hygiene Data'!F26))="","",OFFSET('Hygiene Data'!$F$12,0,10*ROW('Hygiene Data'!F26)))</f>
        <v/>
      </c>
      <c r="DW32" s="380" t="str">
        <f ca="1">+IF(OFFSET('Hygiene Data'!$F$13,0,10*ROW('Hygiene Data'!F26))="","",OFFSET('Hygiene Data'!$F$13,0,10*ROW('Hygiene Data'!F26)))</f>
        <v/>
      </c>
      <c r="DX32" s="380" t="str">
        <f ca="1">+IF(OFFSET('Hygiene Data'!$G$11,0,10*ROW('Hygiene Data'!G26))="","",OFFSET('Hygiene Data'!$G$11,0,10*ROW('Hygiene Data'!G26)))</f>
        <v/>
      </c>
      <c r="DY32" s="380" t="str">
        <f ca="1">+IF(OFFSET('Hygiene Data'!$G$12,0,10*ROW('Hygiene Data'!G26))="","",OFFSET('Hygiene Data'!$G$12,0,10*ROW('Hygiene Data'!G26)))</f>
        <v/>
      </c>
      <c r="DZ32" s="380" t="str">
        <f ca="1">+IF(OFFSET('Hygiene Data'!$G$13,0,10*ROW('Hygiene Data'!G26))="","",OFFSET('Hygiene Data'!$G$13,0,10*ROW('Hygiene Data'!G26)))</f>
        <v/>
      </c>
      <c r="EA32" s="380" t="str">
        <f ca="1">+IF(OFFSET('Hygiene Data'!$H$11,0,10*ROW('Hygiene Data'!H26))="","",OFFSET('Hygiene Data'!$H$11,0,10*ROW('Hygiene Data'!H26)))</f>
        <v/>
      </c>
      <c r="EB32" s="380" t="str">
        <f ca="1">+IF(OFFSET('Hygiene Data'!$H$12,0,10*ROW('Hygiene Data'!H26))="","",OFFSET('Hygiene Data'!$H$12,0,10*ROW('Hygiene Data'!H26)))</f>
        <v/>
      </c>
      <c r="EC32" s="380" t="str">
        <f ca="1">+IF(OFFSET('Hygiene Data'!$H$13,0,10*ROW('Hygiene Data'!H26))="","",OFFSET('Hygiene Data'!$H$13,0,10*ROW('Hygiene Data'!H26)))</f>
        <v/>
      </c>
      <c r="ED32" s="380" t="str">
        <f ca="1">+IF(OFFSET('Hygiene Data'!$I$11,0,10*ROW('Hygiene Data'!I26))="","",OFFSET('Hygiene Data'!$I$11,0,10*ROW('Hygiene Data'!I26)))</f>
        <v/>
      </c>
      <c r="EE32" s="380" t="str">
        <f ca="1">+IF(OFFSET('Hygiene Data'!$I$12,0,10*ROW('Hygiene Data'!I26))="","",OFFSET('Hygiene Data'!$I$12,0,10*ROW('Hygiene Data'!I26)))</f>
        <v/>
      </c>
      <c r="EF32" s="380" t="str">
        <f ca="1">+IF(OFFSET('Hygiene Data'!$I$13,0,10*ROW('Hygiene Data'!I26))="","",OFFSET('Hygiene Data'!$I$13,0,10*ROW('Hygiene Data'!I26)))</f>
        <v/>
      </c>
    </row>
    <row r="33" spans="1:136" x14ac:dyDescent="0.25">
      <c r="A33" s="489" t="str">
        <f ca="1">+IF(OFFSET('Water Data'!$B$2,0,10*ROW('Water Data'!E27))="","",OFFSET('Water Data'!$B$2,0,10*ROW('Water Data'!E27)))</f>
        <v/>
      </c>
      <c r="B33" s="489"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16" t="str">
        <f t="shared" ca="1" si="0"/>
        <v/>
      </c>
      <c r="D33" s="517"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17"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17"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17"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17"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17"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17"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17"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17"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17"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17"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17"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17"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17"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17"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17"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17"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17"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18"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18"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18"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18"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18"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18"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18"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18"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18"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18"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18"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18"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18"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18"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18"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18"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18"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18"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18"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18"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18"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18"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18"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18"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18"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18"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18"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18"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18"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18"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19"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95"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19"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19"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19"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19"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19"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19"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19"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19"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19"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19"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19"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19"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19"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19"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19"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19"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80" t="str">
        <f ca="1">+IF(OFFSET('Water Data'!$D$27,0,10*ROW('Water Data'!D27))="","",OFFSET('Water Data'!$D$27,0,10*ROW('Water Data'!D27)))</f>
        <v/>
      </c>
      <c r="BT33" s="380" t="str">
        <f ca="1">+IF(OFFSET('Water Data'!$D$28,0,10*ROW('Water Data'!D27))="","",OFFSET('Water Data'!$D$28,0,10*ROW('Water Data'!D27)))</f>
        <v/>
      </c>
      <c r="BU33" s="380" t="str">
        <f ca="1">+IF(OFFSET('Water Data'!$D$29,0,10*ROW('Water Data'!D27))="","",OFFSET('Water Data'!$D$29,0,10*ROW('Water Data'!D27)))</f>
        <v/>
      </c>
      <c r="BV33" s="380" t="str">
        <f ca="1">+IF(OFFSET('Water Data'!$E$27,0,10*ROW('Water Data'!E27))="","",OFFSET('Water Data'!$E$27,0,10*ROW('Water Data'!E27)))</f>
        <v/>
      </c>
      <c r="BW33" s="380" t="str">
        <f ca="1">+IF(OFFSET('Water Data'!$E$28,0,10*ROW('Water Data'!E27))="","",OFFSET('Water Data'!$E$28,0,10*ROW('Water Data'!E27)))</f>
        <v/>
      </c>
      <c r="BX33" s="380" t="str">
        <f ca="1">+IF(OFFSET('Water Data'!$E$29,0,10*ROW('Water Data'!E27))="","",OFFSET('Water Data'!$E$29,0,10*ROW('Water Data'!E27)))</f>
        <v/>
      </c>
      <c r="BY33" s="380" t="str">
        <f ca="1">+IF(OFFSET('Water Data'!$F$27,0,10*ROW('Water Data'!F27))="","",OFFSET('Water Data'!$F$27,0,10*ROW('Water Data'!F27)))</f>
        <v/>
      </c>
      <c r="BZ33" s="380" t="str">
        <f ca="1">+IF(OFFSET('Water Data'!$F$28,0,10*ROW('Water Data'!F27))="","",OFFSET('Water Data'!$F$28,0,10*ROW('Water Data'!F27)))</f>
        <v/>
      </c>
      <c r="CA33" s="380" t="str">
        <f ca="1">+IF(OFFSET('Water Data'!$F$29,0,10*ROW('Water Data'!F27))="","",OFFSET('Water Data'!$F$29,0,10*ROW('Water Data'!F27)))</f>
        <v/>
      </c>
      <c r="CB33" s="380" t="str">
        <f ca="1">+IF(OFFSET('Water Data'!$G$27,0,10*ROW('Water Data'!G27))="","",OFFSET('Water Data'!$G$27,0,10*ROW('Water Data'!G27)))</f>
        <v/>
      </c>
      <c r="CC33" s="380" t="str">
        <f ca="1">+IF(OFFSET('Water Data'!$G$28,0,10*ROW('Water Data'!G27))="","",OFFSET('Water Data'!$G$28,0,10*ROW('Water Data'!G27)))</f>
        <v/>
      </c>
      <c r="CD33" s="380" t="str">
        <f ca="1">+IF(OFFSET('Water Data'!$G$29,0,10*ROW('Water Data'!G27))="","",OFFSET('Water Data'!$G$29,0,10*ROW('Water Data'!G27)))</f>
        <v/>
      </c>
      <c r="CE33" s="380" t="str">
        <f ca="1">+IF(OFFSET('Water Data'!$H$27,0,10*ROW('Water Data'!H27))="","",OFFSET('Water Data'!$H$27,0,10*ROW('Water Data'!H27)))</f>
        <v/>
      </c>
      <c r="CF33" s="380" t="str">
        <f ca="1">+IF(OFFSET('Water Data'!$H$28,0,10*ROW('Water Data'!H27))="","",OFFSET('Water Data'!$H$28,0,10*ROW('Water Data'!H27)))</f>
        <v/>
      </c>
      <c r="CG33" s="380" t="str">
        <f ca="1">+IF(OFFSET('Water Data'!$H$29,0,10*ROW('Water Data'!H27))="","",OFFSET('Water Data'!$H$29,0,10*ROW('Water Data'!H27)))</f>
        <v/>
      </c>
      <c r="CH33" s="380" t="str">
        <f ca="1">+IF(OFFSET('Water Data'!$I$27,0,10*ROW('Water Data'!I27))="","",OFFSET('Water Data'!$I$27,0,10*ROW('Water Data'!I27)))</f>
        <v/>
      </c>
      <c r="CI33" s="380" t="str">
        <f ca="1">+IF(OFFSET('Water Data'!$I$28,0,10*ROW('Water Data'!I27))="","",OFFSET('Water Data'!$I$28,0,10*ROW('Water Data'!I27)))</f>
        <v/>
      </c>
      <c r="CJ33" s="380" t="str">
        <f ca="1">+IF(OFFSET('Water Data'!$I$29,0,10*ROW('Water Data'!I27))="","",OFFSET('Water Data'!$I$29,0,10*ROW('Water Data'!I27)))</f>
        <v/>
      </c>
      <c r="CK33" s="380" t="str">
        <f ca="1">+IF(OFFSET('Sanitation Data'!$D$28,0,10*ROW('Sanitation Data'!D27))="","",OFFSET('Sanitation Data'!$D$28,0,10*ROW('Sanitation Data'!D27)))</f>
        <v/>
      </c>
      <c r="CL33" s="380" t="str">
        <f ca="1">+IF(OFFSET('Sanitation Data'!$D$29,0,10*ROW('Sanitation Data'!D27))="","",OFFSET('Sanitation Data'!$D$29,0,10*ROW('Sanitation Data'!D27)))</f>
        <v/>
      </c>
      <c r="CM33" s="380" t="str">
        <f ca="1">+IF(OFFSET('Sanitation Data'!$D$30,0,10*ROW('Sanitation Data'!D27))="","",OFFSET('Sanitation Data'!$D$30,0,10*ROW('Sanitation Data'!D27)))</f>
        <v/>
      </c>
      <c r="CN33" s="380" t="str">
        <f ca="1">+IF(OFFSET('Sanitation Data'!$D$31,0,10*ROW('Sanitation Data'!D27))="","",OFFSET('Sanitation Data'!$D$31,0,10*ROW('Sanitation Data'!D27)))</f>
        <v/>
      </c>
      <c r="CO33" s="380" t="str">
        <f ca="1">+IF(OFFSET('Sanitation Data'!$D$32,0,10*ROW('Sanitation Data'!D27))="","",OFFSET('Sanitation Data'!$D$32,0,10*ROW('Sanitation Data'!D27)))</f>
        <v/>
      </c>
      <c r="CP33" s="380" t="str">
        <f ca="1">+IF(OFFSET('Sanitation Data'!$E$28,0,10*ROW('Sanitation Data'!E27))="","",OFFSET('Sanitation Data'!$E$28,0,10*ROW('Sanitation Data'!E27)))</f>
        <v/>
      </c>
      <c r="CQ33" s="380" t="str">
        <f ca="1">+IF(OFFSET('Sanitation Data'!$E$29,0,10*ROW('Sanitation Data'!E27))="","",OFFSET('Sanitation Data'!$E$29,0,10*ROW('Sanitation Data'!E27)))</f>
        <v/>
      </c>
      <c r="CR33" s="380" t="str">
        <f ca="1">+IF(OFFSET('Sanitation Data'!$E$30,0,10*ROW('Sanitation Data'!E27))="","",OFFSET('Sanitation Data'!$E$30,0,10*ROW('Sanitation Data'!E27)))</f>
        <v/>
      </c>
      <c r="CS33" s="380" t="str">
        <f ca="1">+IF(OFFSET('Sanitation Data'!$E$31,0,10*ROW('Sanitation Data'!E27))="","",OFFSET('Sanitation Data'!$E$31,0,10*ROW('Sanitation Data'!E27)))</f>
        <v/>
      </c>
      <c r="CT33" s="380" t="str">
        <f ca="1">+IF(OFFSET('Sanitation Data'!$E$32,0,10*ROW('Sanitation Data'!E27))="","",OFFSET('Sanitation Data'!$E$32,0,10*ROW('Sanitation Data'!E27)))</f>
        <v/>
      </c>
      <c r="CU33" s="380" t="str">
        <f ca="1">+IF(OFFSET('Sanitation Data'!$F$28,0,10*ROW('Sanitation Data'!F27))="","",OFFSET('Sanitation Data'!$F$28,0,10*ROW('Sanitation Data'!F27)))</f>
        <v/>
      </c>
      <c r="CV33" s="380" t="str">
        <f ca="1">+IF(OFFSET('Sanitation Data'!$F$29,0,10*ROW('Sanitation Data'!F27))="","",OFFSET('Sanitation Data'!$F$29,0,10*ROW('Sanitation Data'!F27)))</f>
        <v/>
      </c>
      <c r="CW33" s="380" t="str">
        <f ca="1">+IF(OFFSET('Sanitation Data'!$F$30,0,10*ROW('Sanitation Data'!F27))="","",OFFSET('Sanitation Data'!$F$30,0,10*ROW('Sanitation Data'!F27)))</f>
        <v/>
      </c>
      <c r="CX33" s="380" t="str">
        <f ca="1">+IF(OFFSET('Sanitation Data'!$F$31,0,10*ROW('Sanitation Data'!F27))="","",OFFSET('Sanitation Data'!$F$31,0,10*ROW('Sanitation Data'!F27)))</f>
        <v/>
      </c>
      <c r="CY33" s="380" t="str">
        <f ca="1">+IF(OFFSET('Sanitation Data'!$F$32,0,10*ROW('Sanitation Data'!F27))="","",OFFSET('Sanitation Data'!$F$32,0,10*ROW('Sanitation Data'!F27)))</f>
        <v/>
      </c>
      <c r="CZ33" s="380" t="str">
        <f ca="1">+IF(OFFSET('Sanitation Data'!$G$28,0,10*ROW('Sanitation Data'!G27))="","",OFFSET('Sanitation Data'!$G$28,0,10*ROW('Sanitation Data'!G27)))</f>
        <v/>
      </c>
      <c r="DA33" s="380" t="str">
        <f ca="1">+IF(OFFSET('Sanitation Data'!$G$29,0,10*ROW('Sanitation Data'!G27))="","",OFFSET('Sanitation Data'!$G$29,0,10*ROW('Sanitation Data'!G27)))</f>
        <v/>
      </c>
      <c r="DB33" s="380" t="str">
        <f ca="1">+IF(OFFSET('Sanitation Data'!$G$30,0,10*ROW('Sanitation Data'!G27))="","",OFFSET('Sanitation Data'!$G$30,0,10*ROW('Sanitation Data'!G27)))</f>
        <v/>
      </c>
      <c r="DC33" s="380" t="str">
        <f ca="1">+IF(OFFSET('Sanitation Data'!$G$31,0,10*ROW('Sanitation Data'!G27))="","",OFFSET('Sanitation Data'!$G$31,0,10*ROW('Sanitation Data'!G27)))</f>
        <v/>
      </c>
      <c r="DD33" s="380" t="str">
        <f ca="1">+IF(OFFSET('Sanitation Data'!$G$32,0,10*ROW('Sanitation Data'!G27))="","",OFFSET('Sanitation Data'!$G$32,0,10*ROW('Sanitation Data'!G27)))</f>
        <v/>
      </c>
      <c r="DE33" s="380" t="str">
        <f ca="1">+IF(OFFSET('Sanitation Data'!$H$28,0,10*ROW('Sanitation Data'!H27))="","",OFFSET('Sanitation Data'!$H$28,0,10*ROW('Sanitation Data'!H27)))</f>
        <v/>
      </c>
      <c r="DF33" s="380" t="str">
        <f ca="1">+IF(OFFSET('Sanitation Data'!$H$29,0,10*ROW('Sanitation Data'!H27))="","",OFFSET('Sanitation Data'!$H$29,0,10*ROW('Sanitation Data'!H27)))</f>
        <v/>
      </c>
      <c r="DG33" s="380" t="str">
        <f ca="1">+IF(OFFSET('Sanitation Data'!$H$30,0,10*ROW('Sanitation Data'!H27))="","",OFFSET('Sanitation Data'!$H$30,0,10*ROW('Sanitation Data'!H27)))</f>
        <v/>
      </c>
      <c r="DH33" s="380" t="str">
        <f ca="1">+IF(OFFSET('Sanitation Data'!$H$31,0,10*ROW('Sanitation Data'!H27))="","",OFFSET('Sanitation Data'!$H$31,0,10*ROW('Sanitation Data'!H27)))</f>
        <v/>
      </c>
      <c r="DI33" s="380" t="str">
        <f ca="1">+IF(OFFSET('Sanitation Data'!$H$32,0,10*ROW('Sanitation Data'!H27))="","",OFFSET('Sanitation Data'!$H$32,0,10*ROW('Sanitation Data'!H27)))</f>
        <v/>
      </c>
      <c r="DJ33" s="380" t="str">
        <f ca="1">+IF(OFFSET('Sanitation Data'!$I$28,0,10*ROW('Sanitation Data'!I27))="","",OFFSET('Sanitation Data'!$I$28,0,10*ROW('Sanitation Data'!I27)))</f>
        <v/>
      </c>
      <c r="DK33" s="380" t="str">
        <f ca="1">+IF(OFFSET('Sanitation Data'!$I$29,0,10*ROW('Sanitation Data'!I27))="","",OFFSET('Sanitation Data'!$I$29,0,10*ROW('Sanitation Data'!I27)))</f>
        <v/>
      </c>
      <c r="DL33" s="380" t="str">
        <f ca="1">+IF(OFFSET('Sanitation Data'!$I$30,0,10*ROW('Sanitation Data'!I27))="","",OFFSET('Sanitation Data'!$I$30,0,10*ROW('Sanitation Data'!I27)))</f>
        <v/>
      </c>
      <c r="DM33" s="380" t="str">
        <f ca="1">+IF(OFFSET('Sanitation Data'!$I$31,0,10*ROW('Sanitation Data'!I27))="","",OFFSET('Sanitation Data'!$I$31,0,10*ROW('Sanitation Data'!I27)))</f>
        <v/>
      </c>
      <c r="DN33" s="380" t="str">
        <f ca="1">+IF(OFFSET('Sanitation Data'!$I$32,0,10*ROW('Sanitation Data'!I27))="","",OFFSET('Sanitation Data'!$I$32,0,10*ROW('Sanitation Data'!I27)))</f>
        <v/>
      </c>
      <c r="DO33" s="380" t="str">
        <f ca="1">+IF(OFFSET('Hygiene Data'!$D$11,0,10*ROW('Hygiene Data'!D27))="","",OFFSET('Hygiene Data'!$D$11,0,10*ROW('Hygiene Data'!D27)))</f>
        <v/>
      </c>
      <c r="DP33" s="380" t="str">
        <f ca="1">+IF(OFFSET('Hygiene Data'!$D$12,0,10*ROW('Hygiene Data'!D27))="","",OFFSET('Hygiene Data'!$D$12,0,10*ROW('Hygiene Data'!D27)))</f>
        <v/>
      </c>
      <c r="DQ33" s="380" t="str">
        <f ca="1">+IF(OFFSET('Hygiene Data'!$D$13,0,10*ROW('Hygiene Data'!D27))="","",OFFSET('Hygiene Data'!$D$13,0,10*ROW('Hygiene Data'!D27)))</f>
        <v/>
      </c>
      <c r="DR33" s="380" t="str">
        <f ca="1">+IF(OFFSET('Hygiene Data'!$E$11,0,10*ROW('Hygiene Data'!E27))="","",OFFSET('Hygiene Data'!$E$11,0,10*ROW('Hygiene Data'!E27)))</f>
        <v/>
      </c>
      <c r="DS33" s="380" t="str">
        <f ca="1">+IF(OFFSET('Hygiene Data'!$E$12,0,10*ROW('Hygiene Data'!E27))="","",OFFSET('Hygiene Data'!$E$12,0,10*ROW('Hygiene Data'!E27)))</f>
        <v/>
      </c>
      <c r="DT33" s="380" t="str">
        <f ca="1">+IF(OFFSET('Hygiene Data'!$E$13,0,10*ROW('Hygiene Data'!E27))="","",OFFSET('Hygiene Data'!$E$13,0,10*ROW('Hygiene Data'!E27)))</f>
        <v/>
      </c>
      <c r="DU33" s="380" t="str">
        <f ca="1">+IF(OFFSET('Hygiene Data'!$F$11,0,10*ROW('Hygiene Data'!F27))="","",OFFSET('Hygiene Data'!$F$11,0,10*ROW('Hygiene Data'!F27)))</f>
        <v/>
      </c>
      <c r="DV33" s="380" t="str">
        <f ca="1">+IF(OFFSET('Hygiene Data'!$F$12,0,10*ROW('Hygiene Data'!F27))="","",OFFSET('Hygiene Data'!$F$12,0,10*ROW('Hygiene Data'!F27)))</f>
        <v/>
      </c>
      <c r="DW33" s="380" t="str">
        <f ca="1">+IF(OFFSET('Hygiene Data'!$F$13,0,10*ROW('Hygiene Data'!F27))="","",OFFSET('Hygiene Data'!$F$13,0,10*ROW('Hygiene Data'!F27)))</f>
        <v/>
      </c>
      <c r="DX33" s="380" t="str">
        <f ca="1">+IF(OFFSET('Hygiene Data'!$G$11,0,10*ROW('Hygiene Data'!G27))="","",OFFSET('Hygiene Data'!$G$11,0,10*ROW('Hygiene Data'!G27)))</f>
        <v/>
      </c>
      <c r="DY33" s="380" t="str">
        <f ca="1">+IF(OFFSET('Hygiene Data'!$G$12,0,10*ROW('Hygiene Data'!G27))="","",OFFSET('Hygiene Data'!$G$12,0,10*ROW('Hygiene Data'!G27)))</f>
        <v/>
      </c>
      <c r="DZ33" s="380" t="str">
        <f ca="1">+IF(OFFSET('Hygiene Data'!$G$13,0,10*ROW('Hygiene Data'!G27))="","",OFFSET('Hygiene Data'!$G$13,0,10*ROW('Hygiene Data'!G27)))</f>
        <v/>
      </c>
      <c r="EA33" s="380" t="str">
        <f ca="1">+IF(OFFSET('Hygiene Data'!$H$11,0,10*ROW('Hygiene Data'!H27))="","",OFFSET('Hygiene Data'!$H$11,0,10*ROW('Hygiene Data'!H27)))</f>
        <v/>
      </c>
      <c r="EB33" s="380" t="str">
        <f ca="1">+IF(OFFSET('Hygiene Data'!$H$12,0,10*ROW('Hygiene Data'!H27))="","",OFFSET('Hygiene Data'!$H$12,0,10*ROW('Hygiene Data'!H27)))</f>
        <v/>
      </c>
      <c r="EC33" s="380" t="str">
        <f ca="1">+IF(OFFSET('Hygiene Data'!$H$13,0,10*ROW('Hygiene Data'!H27))="","",OFFSET('Hygiene Data'!$H$13,0,10*ROW('Hygiene Data'!H27)))</f>
        <v/>
      </c>
      <c r="ED33" s="380" t="str">
        <f ca="1">+IF(OFFSET('Hygiene Data'!$I$11,0,10*ROW('Hygiene Data'!I27))="","",OFFSET('Hygiene Data'!$I$11,0,10*ROW('Hygiene Data'!I27)))</f>
        <v/>
      </c>
      <c r="EE33" s="380" t="str">
        <f ca="1">+IF(OFFSET('Hygiene Data'!$I$12,0,10*ROW('Hygiene Data'!I27))="","",OFFSET('Hygiene Data'!$I$12,0,10*ROW('Hygiene Data'!I27)))</f>
        <v/>
      </c>
      <c r="EF33" s="380" t="str">
        <f ca="1">+IF(OFFSET('Hygiene Data'!$I$13,0,10*ROW('Hygiene Data'!I27))="","",OFFSET('Hygiene Data'!$I$13,0,10*ROW('Hygiene Data'!I27)))</f>
        <v/>
      </c>
    </row>
    <row r="34" spans="1:136" x14ac:dyDescent="0.25">
      <c r="A34" s="489" t="str">
        <f ca="1">+IF(OFFSET('Water Data'!$B$2,0,10*ROW('Water Data'!E28))="","",OFFSET('Water Data'!$B$2,0,10*ROW('Water Data'!E28)))</f>
        <v/>
      </c>
      <c r="B34" s="489"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16" t="str">
        <f t="shared" ca="1" si="0"/>
        <v/>
      </c>
      <c r="D34" s="517"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17"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17"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17"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17"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17"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17"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17"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17"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17"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17"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17"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17"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17"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17"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17"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17"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17"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18"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18"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18"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18"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18"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18"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18"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18"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18"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18"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18"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18"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18"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18"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18"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18"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18"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18"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18"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18"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18"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18"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18"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18"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18"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18"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18"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18"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18"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18"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19"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95"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19"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19"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19"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19"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19"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19"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19"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19"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19"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19"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19"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19"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19"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19"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19"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19"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80" t="str">
        <f ca="1">+IF(OFFSET('Water Data'!$D$27,0,10*ROW('Water Data'!D28))="","",OFFSET('Water Data'!$D$27,0,10*ROW('Water Data'!D28)))</f>
        <v/>
      </c>
      <c r="BT34" s="380" t="str">
        <f ca="1">+IF(OFFSET('Water Data'!$D$28,0,10*ROW('Water Data'!D28))="","",OFFSET('Water Data'!$D$28,0,10*ROW('Water Data'!D28)))</f>
        <v/>
      </c>
      <c r="BU34" s="380" t="str">
        <f ca="1">+IF(OFFSET('Water Data'!$D$29,0,10*ROW('Water Data'!D28))="","",OFFSET('Water Data'!$D$29,0,10*ROW('Water Data'!D28)))</f>
        <v/>
      </c>
      <c r="BV34" s="380" t="str">
        <f ca="1">+IF(OFFSET('Water Data'!$E$27,0,10*ROW('Water Data'!E28))="","",OFFSET('Water Data'!$E$27,0,10*ROW('Water Data'!E28)))</f>
        <v/>
      </c>
      <c r="BW34" s="380" t="str">
        <f ca="1">+IF(OFFSET('Water Data'!$E$28,0,10*ROW('Water Data'!E28))="","",OFFSET('Water Data'!$E$28,0,10*ROW('Water Data'!E28)))</f>
        <v/>
      </c>
      <c r="BX34" s="380" t="str">
        <f ca="1">+IF(OFFSET('Water Data'!$E$29,0,10*ROW('Water Data'!E28))="","",OFFSET('Water Data'!$E$29,0,10*ROW('Water Data'!E28)))</f>
        <v/>
      </c>
      <c r="BY34" s="380" t="str">
        <f ca="1">+IF(OFFSET('Water Data'!$F$27,0,10*ROW('Water Data'!F28))="","",OFFSET('Water Data'!$F$27,0,10*ROW('Water Data'!F28)))</f>
        <v/>
      </c>
      <c r="BZ34" s="380" t="str">
        <f ca="1">+IF(OFFSET('Water Data'!$F$28,0,10*ROW('Water Data'!F28))="","",OFFSET('Water Data'!$F$28,0,10*ROW('Water Data'!F28)))</f>
        <v/>
      </c>
      <c r="CA34" s="380" t="str">
        <f ca="1">+IF(OFFSET('Water Data'!$F$29,0,10*ROW('Water Data'!F28))="","",OFFSET('Water Data'!$F$29,0,10*ROW('Water Data'!F28)))</f>
        <v/>
      </c>
      <c r="CB34" s="380" t="str">
        <f ca="1">+IF(OFFSET('Water Data'!$G$27,0,10*ROW('Water Data'!G28))="","",OFFSET('Water Data'!$G$27,0,10*ROW('Water Data'!G28)))</f>
        <v/>
      </c>
      <c r="CC34" s="380" t="str">
        <f ca="1">+IF(OFFSET('Water Data'!$G$28,0,10*ROW('Water Data'!G28))="","",OFFSET('Water Data'!$G$28,0,10*ROW('Water Data'!G28)))</f>
        <v/>
      </c>
      <c r="CD34" s="380" t="str">
        <f ca="1">+IF(OFFSET('Water Data'!$G$29,0,10*ROW('Water Data'!G28))="","",OFFSET('Water Data'!$G$29,0,10*ROW('Water Data'!G28)))</f>
        <v/>
      </c>
      <c r="CE34" s="380" t="str">
        <f ca="1">+IF(OFFSET('Water Data'!$H$27,0,10*ROW('Water Data'!H28))="","",OFFSET('Water Data'!$H$27,0,10*ROW('Water Data'!H28)))</f>
        <v/>
      </c>
      <c r="CF34" s="380" t="str">
        <f ca="1">+IF(OFFSET('Water Data'!$H$28,0,10*ROW('Water Data'!H28))="","",OFFSET('Water Data'!$H$28,0,10*ROW('Water Data'!H28)))</f>
        <v/>
      </c>
      <c r="CG34" s="380" t="str">
        <f ca="1">+IF(OFFSET('Water Data'!$H$29,0,10*ROW('Water Data'!H28))="","",OFFSET('Water Data'!$H$29,0,10*ROW('Water Data'!H28)))</f>
        <v/>
      </c>
      <c r="CH34" s="380" t="str">
        <f ca="1">+IF(OFFSET('Water Data'!$I$27,0,10*ROW('Water Data'!I28))="","",OFFSET('Water Data'!$I$27,0,10*ROW('Water Data'!I28)))</f>
        <v/>
      </c>
      <c r="CI34" s="380" t="str">
        <f ca="1">+IF(OFFSET('Water Data'!$I$28,0,10*ROW('Water Data'!I28))="","",OFFSET('Water Data'!$I$28,0,10*ROW('Water Data'!I28)))</f>
        <v/>
      </c>
      <c r="CJ34" s="380" t="str">
        <f ca="1">+IF(OFFSET('Water Data'!$I$29,0,10*ROW('Water Data'!I28))="","",OFFSET('Water Data'!$I$29,0,10*ROW('Water Data'!I28)))</f>
        <v/>
      </c>
      <c r="CK34" s="380" t="str">
        <f ca="1">+IF(OFFSET('Sanitation Data'!$D$28,0,10*ROW('Sanitation Data'!D28))="","",OFFSET('Sanitation Data'!$D$28,0,10*ROW('Sanitation Data'!D28)))</f>
        <v/>
      </c>
      <c r="CL34" s="380" t="str">
        <f ca="1">+IF(OFFSET('Sanitation Data'!$D$29,0,10*ROW('Sanitation Data'!D28))="","",OFFSET('Sanitation Data'!$D$29,0,10*ROW('Sanitation Data'!D28)))</f>
        <v/>
      </c>
      <c r="CM34" s="380" t="str">
        <f ca="1">+IF(OFFSET('Sanitation Data'!$D$30,0,10*ROW('Sanitation Data'!D28))="","",OFFSET('Sanitation Data'!$D$30,0,10*ROW('Sanitation Data'!D28)))</f>
        <v/>
      </c>
      <c r="CN34" s="380" t="str">
        <f ca="1">+IF(OFFSET('Sanitation Data'!$D$31,0,10*ROW('Sanitation Data'!D28))="","",OFFSET('Sanitation Data'!$D$31,0,10*ROW('Sanitation Data'!D28)))</f>
        <v/>
      </c>
      <c r="CO34" s="380" t="str">
        <f ca="1">+IF(OFFSET('Sanitation Data'!$D$32,0,10*ROW('Sanitation Data'!D28))="","",OFFSET('Sanitation Data'!$D$32,0,10*ROW('Sanitation Data'!D28)))</f>
        <v/>
      </c>
      <c r="CP34" s="380" t="str">
        <f ca="1">+IF(OFFSET('Sanitation Data'!$E$28,0,10*ROW('Sanitation Data'!E28))="","",OFFSET('Sanitation Data'!$E$28,0,10*ROW('Sanitation Data'!E28)))</f>
        <v/>
      </c>
      <c r="CQ34" s="380" t="str">
        <f ca="1">+IF(OFFSET('Sanitation Data'!$E$29,0,10*ROW('Sanitation Data'!E28))="","",OFFSET('Sanitation Data'!$E$29,0,10*ROW('Sanitation Data'!E28)))</f>
        <v/>
      </c>
      <c r="CR34" s="380" t="str">
        <f ca="1">+IF(OFFSET('Sanitation Data'!$E$30,0,10*ROW('Sanitation Data'!E28))="","",OFFSET('Sanitation Data'!$E$30,0,10*ROW('Sanitation Data'!E28)))</f>
        <v/>
      </c>
      <c r="CS34" s="380" t="str">
        <f ca="1">+IF(OFFSET('Sanitation Data'!$E$31,0,10*ROW('Sanitation Data'!E28))="","",OFFSET('Sanitation Data'!$E$31,0,10*ROW('Sanitation Data'!E28)))</f>
        <v/>
      </c>
      <c r="CT34" s="380" t="str">
        <f ca="1">+IF(OFFSET('Sanitation Data'!$E$32,0,10*ROW('Sanitation Data'!E28))="","",OFFSET('Sanitation Data'!$E$32,0,10*ROW('Sanitation Data'!E28)))</f>
        <v/>
      </c>
      <c r="CU34" s="380" t="str">
        <f ca="1">+IF(OFFSET('Sanitation Data'!$F$28,0,10*ROW('Sanitation Data'!F28))="","",OFFSET('Sanitation Data'!$F$28,0,10*ROW('Sanitation Data'!F28)))</f>
        <v/>
      </c>
      <c r="CV34" s="380" t="str">
        <f ca="1">+IF(OFFSET('Sanitation Data'!$F$29,0,10*ROW('Sanitation Data'!F28))="","",OFFSET('Sanitation Data'!$F$29,0,10*ROW('Sanitation Data'!F28)))</f>
        <v/>
      </c>
      <c r="CW34" s="380" t="str">
        <f ca="1">+IF(OFFSET('Sanitation Data'!$F$30,0,10*ROW('Sanitation Data'!F28))="","",OFFSET('Sanitation Data'!$F$30,0,10*ROW('Sanitation Data'!F28)))</f>
        <v/>
      </c>
      <c r="CX34" s="380" t="str">
        <f ca="1">+IF(OFFSET('Sanitation Data'!$F$31,0,10*ROW('Sanitation Data'!F28))="","",OFFSET('Sanitation Data'!$F$31,0,10*ROW('Sanitation Data'!F28)))</f>
        <v/>
      </c>
      <c r="CY34" s="380" t="str">
        <f ca="1">+IF(OFFSET('Sanitation Data'!$F$32,0,10*ROW('Sanitation Data'!F28))="","",OFFSET('Sanitation Data'!$F$32,0,10*ROW('Sanitation Data'!F28)))</f>
        <v/>
      </c>
      <c r="CZ34" s="380" t="str">
        <f ca="1">+IF(OFFSET('Sanitation Data'!$G$28,0,10*ROW('Sanitation Data'!G28))="","",OFFSET('Sanitation Data'!$G$28,0,10*ROW('Sanitation Data'!G28)))</f>
        <v/>
      </c>
      <c r="DA34" s="380" t="str">
        <f ca="1">+IF(OFFSET('Sanitation Data'!$G$29,0,10*ROW('Sanitation Data'!G28))="","",OFFSET('Sanitation Data'!$G$29,0,10*ROW('Sanitation Data'!G28)))</f>
        <v/>
      </c>
      <c r="DB34" s="380" t="str">
        <f ca="1">+IF(OFFSET('Sanitation Data'!$G$30,0,10*ROW('Sanitation Data'!G28))="","",OFFSET('Sanitation Data'!$G$30,0,10*ROW('Sanitation Data'!G28)))</f>
        <v/>
      </c>
      <c r="DC34" s="380" t="str">
        <f ca="1">+IF(OFFSET('Sanitation Data'!$G$31,0,10*ROW('Sanitation Data'!G28))="","",OFFSET('Sanitation Data'!$G$31,0,10*ROW('Sanitation Data'!G28)))</f>
        <v/>
      </c>
      <c r="DD34" s="380" t="str">
        <f ca="1">+IF(OFFSET('Sanitation Data'!$G$32,0,10*ROW('Sanitation Data'!G28))="","",OFFSET('Sanitation Data'!$G$32,0,10*ROW('Sanitation Data'!G28)))</f>
        <v/>
      </c>
      <c r="DE34" s="380" t="str">
        <f ca="1">+IF(OFFSET('Sanitation Data'!$H$28,0,10*ROW('Sanitation Data'!H28))="","",OFFSET('Sanitation Data'!$H$28,0,10*ROW('Sanitation Data'!H28)))</f>
        <v/>
      </c>
      <c r="DF34" s="380" t="str">
        <f ca="1">+IF(OFFSET('Sanitation Data'!$H$29,0,10*ROW('Sanitation Data'!H28))="","",OFFSET('Sanitation Data'!$H$29,0,10*ROW('Sanitation Data'!H28)))</f>
        <v/>
      </c>
      <c r="DG34" s="380" t="str">
        <f ca="1">+IF(OFFSET('Sanitation Data'!$H$30,0,10*ROW('Sanitation Data'!H28))="","",OFFSET('Sanitation Data'!$H$30,0,10*ROW('Sanitation Data'!H28)))</f>
        <v/>
      </c>
      <c r="DH34" s="380" t="str">
        <f ca="1">+IF(OFFSET('Sanitation Data'!$H$31,0,10*ROW('Sanitation Data'!H28))="","",OFFSET('Sanitation Data'!$H$31,0,10*ROW('Sanitation Data'!H28)))</f>
        <v/>
      </c>
      <c r="DI34" s="380" t="str">
        <f ca="1">+IF(OFFSET('Sanitation Data'!$H$32,0,10*ROW('Sanitation Data'!H28))="","",OFFSET('Sanitation Data'!$H$32,0,10*ROW('Sanitation Data'!H28)))</f>
        <v/>
      </c>
      <c r="DJ34" s="380" t="str">
        <f ca="1">+IF(OFFSET('Sanitation Data'!$I$28,0,10*ROW('Sanitation Data'!I28))="","",OFFSET('Sanitation Data'!$I$28,0,10*ROW('Sanitation Data'!I28)))</f>
        <v/>
      </c>
      <c r="DK34" s="380" t="str">
        <f ca="1">+IF(OFFSET('Sanitation Data'!$I$29,0,10*ROW('Sanitation Data'!I28))="","",OFFSET('Sanitation Data'!$I$29,0,10*ROW('Sanitation Data'!I28)))</f>
        <v/>
      </c>
      <c r="DL34" s="380" t="str">
        <f ca="1">+IF(OFFSET('Sanitation Data'!$I$30,0,10*ROW('Sanitation Data'!I28))="","",OFFSET('Sanitation Data'!$I$30,0,10*ROW('Sanitation Data'!I28)))</f>
        <v/>
      </c>
      <c r="DM34" s="380" t="str">
        <f ca="1">+IF(OFFSET('Sanitation Data'!$I$31,0,10*ROW('Sanitation Data'!I28))="","",OFFSET('Sanitation Data'!$I$31,0,10*ROW('Sanitation Data'!I28)))</f>
        <v/>
      </c>
      <c r="DN34" s="380" t="str">
        <f ca="1">+IF(OFFSET('Sanitation Data'!$I$32,0,10*ROW('Sanitation Data'!I28))="","",OFFSET('Sanitation Data'!$I$32,0,10*ROW('Sanitation Data'!I28)))</f>
        <v/>
      </c>
      <c r="DO34" s="380" t="str">
        <f ca="1">+IF(OFFSET('Hygiene Data'!$D$11,0,10*ROW('Hygiene Data'!D28))="","",OFFSET('Hygiene Data'!$D$11,0,10*ROW('Hygiene Data'!D28)))</f>
        <v/>
      </c>
      <c r="DP34" s="380" t="str">
        <f ca="1">+IF(OFFSET('Hygiene Data'!$D$12,0,10*ROW('Hygiene Data'!D28))="","",OFFSET('Hygiene Data'!$D$12,0,10*ROW('Hygiene Data'!D28)))</f>
        <v/>
      </c>
      <c r="DQ34" s="380" t="str">
        <f ca="1">+IF(OFFSET('Hygiene Data'!$D$13,0,10*ROW('Hygiene Data'!D28))="","",OFFSET('Hygiene Data'!$D$13,0,10*ROW('Hygiene Data'!D28)))</f>
        <v/>
      </c>
      <c r="DR34" s="380" t="str">
        <f ca="1">+IF(OFFSET('Hygiene Data'!$E$11,0,10*ROW('Hygiene Data'!E28))="","",OFFSET('Hygiene Data'!$E$11,0,10*ROW('Hygiene Data'!E28)))</f>
        <v/>
      </c>
      <c r="DS34" s="380" t="str">
        <f ca="1">+IF(OFFSET('Hygiene Data'!$E$12,0,10*ROW('Hygiene Data'!E28))="","",OFFSET('Hygiene Data'!$E$12,0,10*ROW('Hygiene Data'!E28)))</f>
        <v/>
      </c>
      <c r="DT34" s="380" t="str">
        <f ca="1">+IF(OFFSET('Hygiene Data'!$E$13,0,10*ROW('Hygiene Data'!E28))="","",OFFSET('Hygiene Data'!$E$13,0,10*ROW('Hygiene Data'!E28)))</f>
        <v/>
      </c>
      <c r="DU34" s="380" t="str">
        <f ca="1">+IF(OFFSET('Hygiene Data'!$F$11,0,10*ROW('Hygiene Data'!F28))="","",OFFSET('Hygiene Data'!$F$11,0,10*ROW('Hygiene Data'!F28)))</f>
        <v/>
      </c>
      <c r="DV34" s="380" t="str">
        <f ca="1">+IF(OFFSET('Hygiene Data'!$F$12,0,10*ROW('Hygiene Data'!F28))="","",OFFSET('Hygiene Data'!$F$12,0,10*ROW('Hygiene Data'!F28)))</f>
        <v/>
      </c>
      <c r="DW34" s="380" t="str">
        <f ca="1">+IF(OFFSET('Hygiene Data'!$F$13,0,10*ROW('Hygiene Data'!F28))="","",OFFSET('Hygiene Data'!$F$13,0,10*ROW('Hygiene Data'!F28)))</f>
        <v/>
      </c>
      <c r="DX34" s="380" t="str">
        <f ca="1">+IF(OFFSET('Hygiene Data'!$G$11,0,10*ROW('Hygiene Data'!G28))="","",OFFSET('Hygiene Data'!$G$11,0,10*ROW('Hygiene Data'!G28)))</f>
        <v/>
      </c>
      <c r="DY34" s="380" t="str">
        <f ca="1">+IF(OFFSET('Hygiene Data'!$G$12,0,10*ROW('Hygiene Data'!G28))="","",OFFSET('Hygiene Data'!$G$12,0,10*ROW('Hygiene Data'!G28)))</f>
        <v/>
      </c>
      <c r="DZ34" s="380" t="str">
        <f ca="1">+IF(OFFSET('Hygiene Data'!$G$13,0,10*ROW('Hygiene Data'!G28))="","",OFFSET('Hygiene Data'!$G$13,0,10*ROW('Hygiene Data'!G28)))</f>
        <v/>
      </c>
      <c r="EA34" s="380" t="str">
        <f ca="1">+IF(OFFSET('Hygiene Data'!$H$11,0,10*ROW('Hygiene Data'!H28))="","",OFFSET('Hygiene Data'!$H$11,0,10*ROW('Hygiene Data'!H28)))</f>
        <v/>
      </c>
      <c r="EB34" s="380" t="str">
        <f ca="1">+IF(OFFSET('Hygiene Data'!$H$12,0,10*ROW('Hygiene Data'!H28))="","",OFFSET('Hygiene Data'!$H$12,0,10*ROW('Hygiene Data'!H28)))</f>
        <v/>
      </c>
      <c r="EC34" s="380" t="str">
        <f ca="1">+IF(OFFSET('Hygiene Data'!$H$13,0,10*ROW('Hygiene Data'!H28))="","",OFFSET('Hygiene Data'!$H$13,0,10*ROW('Hygiene Data'!H28)))</f>
        <v/>
      </c>
      <c r="ED34" s="380" t="str">
        <f ca="1">+IF(OFFSET('Hygiene Data'!$I$11,0,10*ROW('Hygiene Data'!I28))="","",OFFSET('Hygiene Data'!$I$11,0,10*ROW('Hygiene Data'!I28)))</f>
        <v/>
      </c>
      <c r="EE34" s="380" t="str">
        <f ca="1">+IF(OFFSET('Hygiene Data'!$I$12,0,10*ROW('Hygiene Data'!I28))="","",OFFSET('Hygiene Data'!$I$12,0,10*ROW('Hygiene Data'!I28)))</f>
        <v/>
      </c>
      <c r="EF34" s="380" t="str">
        <f ca="1">+IF(OFFSET('Hygiene Data'!$I$13,0,10*ROW('Hygiene Data'!I28))="","",OFFSET('Hygiene Data'!$I$13,0,10*ROW('Hygiene Data'!I28)))</f>
        <v/>
      </c>
    </row>
    <row r="35" spans="1:136" x14ac:dyDescent="0.25">
      <c r="A35" s="489" t="str">
        <f ca="1">+IF(OFFSET('Water Data'!$B$2,0,10*ROW('Water Data'!E29))="","",OFFSET('Water Data'!$B$2,0,10*ROW('Water Data'!E29)))</f>
        <v/>
      </c>
      <c r="B35" s="489"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16" t="str">
        <f t="shared" ca="1" si="0"/>
        <v/>
      </c>
      <c r="D35" s="517"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17"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17"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17"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17"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17"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17"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17"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17"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17"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17"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17"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17"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17"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17"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17"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17"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17"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18"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18"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18"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18"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18"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18"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18"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18"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18"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18"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18"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18"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18"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18"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18"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18"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18"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18"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18"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18"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18"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18"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18"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18"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18"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18"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18"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18"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18"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18"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19"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95"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19"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19"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19"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19"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19"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19"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19"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19"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19"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19"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19"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19"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19"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19"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19"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19"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80" t="str">
        <f ca="1">+IF(OFFSET('Water Data'!$D$27,0,10*ROW('Water Data'!D29))="","",OFFSET('Water Data'!$D$27,0,10*ROW('Water Data'!D29)))</f>
        <v/>
      </c>
      <c r="BT35" s="380" t="str">
        <f ca="1">+IF(OFFSET('Water Data'!$D$28,0,10*ROW('Water Data'!D29))="","",OFFSET('Water Data'!$D$28,0,10*ROW('Water Data'!D29)))</f>
        <v/>
      </c>
      <c r="BU35" s="380" t="str">
        <f ca="1">+IF(OFFSET('Water Data'!$D$29,0,10*ROW('Water Data'!D29))="","",OFFSET('Water Data'!$D$29,0,10*ROW('Water Data'!D29)))</f>
        <v/>
      </c>
      <c r="BV35" s="380" t="str">
        <f ca="1">+IF(OFFSET('Water Data'!$E$27,0,10*ROW('Water Data'!E29))="","",OFFSET('Water Data'!$E$27,0,10*ROW('Water Data'!E29)))</f>
        <v/>
      </c>
      <c r="BW35" s="380" t="str">
        <f ca="1">+IF(OFFSET('Water Data'!$E$28,0,10*ROW('Water Data'!E29))="","",OFFSET('Water Data'!$E$28,0,10*ROW('Water Data'!E29)))</f>
        <v/>
      </c>
      <c r="BX35" s="380" t="str">
        <f ca="1">+IF(OFFSET('Water Data'!$E$29,0,10*ROW('Water Data'!E29))="","",OFFSET('Water Data'!$E$29,0,10*ROW('Water Data'!E29)))</f>
        <v/>
      </c>
      <c r="BY35" s="380" t="str">
        <f ca="1">+IF(OFFSET('Water Data'!$F$27,0,10*ROW('Water Data'!F29))="","",OFFSET('Water Data'!$F$27,0,10*ROW('Water Data'!F29)))</f>
        <v/>
      </c>
      <c r="BZ35" s="380" t="str">
        <f ca="1">+IF(OFFSET('Water Data'!$F$28,0,10*ROW('Water Data'!F29))="","",OFFSET('Water Data'!$F$28,0,10*ROW('Water Data'!F29)))</f>
        <v/>
      </c>
      <c r="CA35" s="380" t="str">
        <f ca="1">+IF(OFFSET('Water Data'!$F$29,0,10*ROW('Water Data'!F29))="","",OFFSET('Water Data'!$F$29,0,10*ROW('Water Data'!F29)))</f>
        <v/>
      </c>
      <c r="CB35" s="380" t="str">
        <f ca="1">+IF(OFFSET('Water Data'!$G$27,0,10*ROW('Water Data'!G29))="","",OFFSET('Water Data'!$G$27,0,10*ROW('Water Data'!G29)))</f>
        <v/>
      </c>
      <c r="CC35" s="380" t="str">
        <f ca="1">+IF(OFFSET('Water Data'!$G$28,0,10*ROW('Water Data'!G29))="","",OFFSET('Water Data'!$G$28,0,10*ROW('Water Data'!G29)))</f>
        <v/>
      </c>
      <c r="CD35" s="380" t="str">
        <f ca="1">+IF(OFFSET('Water Data'!$G$29,0,10*ROW('Water Data'!G29))="","",OFFSET('Water Data'!$G$29,0,10*ROW('Water Data'!G29)))</f>
        <v/>
      </c>
      <c r="CE35" s="380" t="str">
        <f ca="1">+IF(OFFSET('Water Data'!$H$27,0,10*ROW('Water Data'!H29))="","",OFFSET('Water Data'!$H$27,0,10*ROW('Water Data'!H29)))</f>
        <v/>
      </c>
      <c r="CF35" s="380" t="str">
        <f ca="1">+IF(OFFSET('Water Data'!$H$28,0,10*ROW('Water Data'!H29))="","",OFFSET('Water Data'!$H$28,0,10*ROW('Water Data'!H29)))</f>
        <v/>
      </c>
      <c r="CG35" s="380" t="str">
        <f ca="1">+IF(OFFSET('Water Data'!$H$29,0,10*ROW('Water Data'!H29))="","",OFFSET('Water Data'!$H$29,0,10*ROW('Water Data'!H29)))</f>
        <v/>
      </c>
      <c r="CH35" s="380" t="str">
        <f ca="1">+IF(OFFSET('Water Data'!$I$27,0,10*ROW('Water Data'!I29))="","",OFFSET('Water Data'!$I$27,0,10*ROW('Water Data'!I29)))</f>
        <v/>
      </c>
      <c r="CI35" s="380" t="str">
        <f ca="1">+IF(OFFSET('Water Data'!$I$28,0,10*ROW('Water Data'!I29))="","",OFFSET('Water Data'!$I$28,0,10*ROW('Water Data'!I29)))</f>
        <v/>
      </c>
      <c r="CJ35" s="380" t="str">
        <f ca="1">+IF(OFFSET('Water Data'!$I$29,0,10*ROW('Water Data'!I29))="","",OFFSET('Water Data'!$I$29,0,10*ROW('Water Data'!I29)))</f>
        <v/>
      </c>
      <c r="CK35" s="380" t="str">
        <f ca="1">+IF(OFFSET('Sanitation Data'!$D$28,0,10*ROW('Sanitation Data'!D29))="","",OFFSET('Sanitation Data'!$D$28,0,10*ROW('Sanitation Data'!D29)))</f>
        <v/>
      </c>
      <c r="CL35" s="380" t="str">
        <f ca="1">+IF(OFFSET('Sanitation Data'!$D$29,0,10*ROW('Sanitation Data'!D29))="","",OFFSET('Sanitation Data'!$D$29,0,10*ROW('Sanitation Data'!D29)))</f>
        <v/>
      </c>
      <c r="CM35" s="380" t="str">
        <f ca="1">+IF(OFFSET('Sanitation Data'!$D$30,0,10*ROW('Sanitation Data'!D29))="","",OFFSET('Sanitation Data'!$D$30,0,10*ROW('Sanitation Data'!D29)))</f>
        <v/>
      </c>
      <c r="CN35" s="380" t="str">
        <f ca="1">+IF(OFFSET('Sanitation Data'!$D$31,0,10*ROW('Sanitation Data'!D29))="","",OFFSET('Sanitation Data'!$D$31,0,10*ROW('Sanitation Data'!D29)))</f>
        <v/>
      </c>
      <c r="CO35" s="380" t="str">
        <f ca="1">+IF(OFFSET('Sanitation Data'!$D$32,0,10*ROW('Sanitation Data'!D29))="","",OFFSET('Sanitation Data'!$D$32,0,10*ROW('Sanitation Data'!D29)))</f>
        <v/>
      </c>
      <c r="CP35" s="380" t="str">
        <f ca="1">+IF(OFFSET('Sanitation Data'!$E$28,0,10*ROW('Sanitation Data'!E29))="","",OFFSET('Sanitation Data'!$E$28,0,10*ROW('Sanitation Data'!E29)))</f>
        <v/>
      </c>
      <c r="CQ35" s="380" t="str">
        <f ca="1">+IF(OFFSET('Sanitation Data'!$E$29,0,10*ROW('Sanitation Data'!E29))="","",OFFSET('Sanitation Data'!$E$29,0,10*ROW('Sanitation Data'!E29)))</f>
        <v/>
      </c>
      <c r="CR35" s="380" t="str">
        <f ca="1">+IF(OFFSET('Sanitation Data'!$E$30,0,10*ROW('Sanitation Data'!E29))="","",OFFSET('Sanitation Data'!$E$30,0,10*ROW('Sanitation Data'!E29)))</f>
        <v/>
      </c>
      <c r="CS35" s="380" t="str">
        <f ca="1">+IF(OFFSET('Sanitation Data'!$E$31,0,10*ROW('Sanitation Data'!E29))="","",OFFSET('Sanitation Data'!$E$31,0,10*ROW('Sanitation Data'!E29)))</f>
        <v/>
      </c>
      <c r="CT35" s="380" t="str">
        <f ca="1">+IF(OFFSET('Sanitation Data'!$E$32,0,10*ROW('Sanitation Data'!E29))="","",OFFSET('Sanitation Data'!$E$32,0,10*ROW('Sanitation Data'!E29)))</f>
        <v/>
      </c>
      <c r="CU35" s="380" t="str">
        <f ca="1">+IF(OFFSET('Sanitation Data'!$F$28,0,10*ROW('Sanitation Data'!F29))="","",OFFSET('Sanitation Data'!$F$28,0,10*ROW('Sanitation Data'!F29)))</f>
        <v/>
      </c>
      <c r="CV35" s="380" t="str">
        <f ca="1">+IF(OFFSET('Sanitation Data'!$F$29,0,10*ROW('Sanitation Data'!F29))="","",OFFSET('Sanitation Data'!$F$29,0,10*ROW('Sanitation Data'!F29)))</f>
        <v/>
      </c>
      <c r="CW35" s="380" t="str">
        <f ca="1">+IF(OFFSET('Sanitation Data'!$F$30,0,10*ROW('Sanitation Data'!F29))="","",OFFSET('Sanitation Data'!$F$30,0,10*ROW('Sanitation Data'!F29)))</f>
        <v/>
      </c>
      <c r="CX35" s="380" t="str">
        <f ca="1">+IF(OFFSET('Sanitation Data'!$F$31,0,10*ROW('Sanitation Data'!F29))="","",OFFSET('Sanitation Data'!$F$31,0,10*ROW('Sanitation Data'!F29)))</f>
        <v/>
      </c>
      <c r="CY35" s="380" t="str">
        <f ca="1">+IF(OFFSET('Sanitation Data'!$F$32,0,10*ROW('Sanitation Data'!F29))="","",OFFSET('Sanitation Data'!$F$32,0,10*ROW('Sanitation Data'!F29)))</f>
        <v/>
      </c>
      <c r="CZ35" s="380" t="str">
        <f ca="1">+IF(OFFSET('Sanitation Data'!$G$28,0,10*ROW('Sanitation Data'!G29))="","",OFFSET('Sanitation Data'!$G$28,0,10*ROW('Sanitation Data'!G29)))</f>
        <v/>
      </c>
      <c r="DA35" s="380" t="str">
        <f ca="1">+IF(OFFSET('Sanitation Data'!$G$29,0,10*ROW('Sanitation Data'!G29))="","",OFFSET('Sanitation Data'!$G$29,0,10*ROW('Sanitation Data'!G29)))</f>
        <v/>
      </c>
      <c r="DB35" s="380" t="str">
        <f ca="1">+IF(OFFSET('Sanitation Data'!$G$30,0,10*ROW('Sanitation Data'!G29))="","",OFFSET('Sanitation Data'!$G$30,0,10*ROW('Sanitation Data'!G29)))</f>
        <v/>
      </c>
      <c r="DC35" s="380" t="str">
        <f ca="1">+IF(OFFSET('Sanitation Data'!$G$31,0,10*ROW('Sanitation Data'!G29))="","",OFFSET('Sanitation Data'!$G$31,0,10*ROW('Sanitation Data'!G29)))</f>
        <v/>
      </c>
      <c r="DD35" s="380" t="str">
        <f ca="1">+IF(OFFSET('Sanitation Data'!$G$32,0,10*ROW('Sanitation Data'!G29))="","",OFFSET('Sanitation Data'!$G$32,0,10*ROW('Sanitation Data'!G29)))</f>
        <v/>
      </c>
      <c r="DE35" s="380" t="str">
        <f ca="1">+IF(OFFSET('Sanitation Data'!$H$28,0,10*ROW('Sanitation Data'!H29))="","",OFFSET('Sanitation Data'!$H$28,0,10*ROW('Sanitation Data'!H29)))</f>
        <v/>
      </c>
      <c r="DF35" s="380" t="str">
        <f ca="1">+IF(OFFSET('Sanitation Data'!$H$29,0,10*ROW('Sanitation Data'!H29))="","",OFFSET('Sanitation Data'!$H$29,0,10*ROW('Sanitation Data'!H29)))</f>
        <v/>
      </c>
      <c r="DG35" s="380" t="str">
        <f ca="1">+IF(OFFSET('Sanitation Data'!$H$30,0,10*ROW('Sanitation Data'!H29))="","",OFFSET('Sanitation Data'!$H$30,0,10*ROW('Sanitation Data'!H29)))</f>
        <v/>
      </c>
      <c r="DH35" s="380" t="str">
        <f ca="1">+IF(OFFSET('Sanitation Data'!$H$31,0,10*ROW('Sanitation Data'!H29))="","",OFFSET('Sanitation Data'!$H$31,0,10*ROW('Sanitation Data'!H29)))</f>
        <v/>
      </c>
      <c r="DI35" s="380" t="str">
        <f ca="1">+IF(OFFSET('Sanitation Data'!$H$32,0,10*ROW('Sanitation Data'!H29))="","",OFFSET('Sanitation Data'!$H$32,0,10*ROW('Sanitation Data'!H29)))</f>
        <v/>
      </c>
      <c r="DJ35" s="380" t="str">
        <f ca="1">+IF(OFFSET('Sanitation Data'!$I$28,0,10*ROW('Sanitation Data'!I29))="","",OFFSET('Sanitation Data'!$I$28,0,10*ROW('Sanitation Data'!I29)))</f>
        <v/>
      </c>
      <c r="DK35" s="380" t="str">
        <f ca="1">+IF(OFFSET('Sanitation Data'!$I$29,0,10*ROW('Sanitation Data'!I29))="","",OFFSET('Sanitation Data'!$I$29,0,10*ROW('Sanitation Data'!I29)))</f>
        <v/>
      </c>
      <c r="DL35" s="380" t="str">
        <f ca="1">+IF(OFFSET('Sanitation Data'!$I$30,0,10*ROW('Sanitation Data'!I29))="","",OFFSET('Sanitation Data'!$I$30,0,10*ROW('Sanitation Data'!I29)))</f>
        <v/>
      </c>
      <c r="DM35" s="380" t="str">
        <f ca="1">+IF(OFFSET('Sanitation Data'!$I$31,0,10*ROW('Sanitation Data'!I29))="","",OFFSET('Sanitation Data'!$I$31,0,10*ROW('Sanitation Data'!I29)))</f>
        <v/>
      </c>
      <c r="DN35" s="380" t="str">
        <f ca="1">+IF(OFFSET('Sanitation Data'!$I$32,0,10*ROW('Sanitation Data'!I29))="","",OFFSET('Sanitation Data'!$I$32,0,10*ROW('Sanitation Data'!I29)))</f>
        <v/>
      </c>
      <c r="DO35" s="380" t="str">
        <f ca="1">+IF(OFFSET('Hygiene Data'!$D$11,0,10*ROW('Hygiene Data'!D29))="","",OFFSET('Hygiene Data'!$D$11,0,10*ROW('Hygiene Data'!D29)))</f>
        <v/>
      </c>
      <c r="DP35" s="380" t="str">
        <f ca="1">+IF(OFFSET('Hygiene Data'!$D$12,0,10*ROW('Hygiene Data'!D29))="","",OFFSET('Hygiene Data'!$D$12,0,10*ROW('Hygiene Data'!D29)))</f>
        <v/>
      </c>
      <c r="DQ35" s="380" t="str">
        <f ca="1">+IF(OFFSET('Hygiene Data'!$D$13,0,10*ROW('Hygiene Data'!D29))="","",OFFSET('Hygiene Data'!$D$13,0,10*ROW('Hygiene Data'!D29)))</f>
        <v/>
      </c>
      <c r="DR35" s="380" t="str">
        <f ca="1">+IF(OFFSET('Hygiene Data'!$E$11,0,10*ROW('Hygiene Data'!E29))="","",OFFSET('Hygiene Data'!$E$11,0,10*ROW('Hygiene Data'!E29)))</f>
        <v/>
      </c>
      <c r="DS35" s="380" t="str">
        <f ca="1">+IF(OFFSET('Hygiene Data'!$E$12,0,10*ROW('Hygiene Data'!E29))="","",OFFSET('Hygiene Data'!$E$12,0,10*ROW('Hygiene Data'!E29)))</f>
        <v/>
      </c>
      <c r="DT35" s="380" t="str">
        <f ca="1">+IF(OFFSET('Hygiene Data'!$E$13,0,10*ROW('Hygiene Data'!E29))="","",OFFSET('Hygiene Data'!$E$13,0,10*ROW('Hygiene Data'!E29)))</f>
        <v/>
      </c>
      <c r="DU35" s="380" t="str">
        <f ca="1">+IF(OFFSET('Hygiene Data'!$F$11,0,10*ROW('Hygiene Data'!F29))="","",OFFSET('Hygiene Data'!$F$11,0,10*ROW('Hygiene Data'!F29)))</f>
        <v/>
      </c>
      <c r="DV35" s="380" t="str">
        <f ca="1">+IF(OFFSET('Hygiene Data'!$F$12,0,10*ROW('Hygiene Data'!F29))="","",OFFSET('Hygiene Data'!$F$12,0,10*ROW('Hygiene Data'!F29)))</f>
        <v/>
      </c>
      <c r="DW35" s="380" t="str">
        <f ca="1">+IF(OFFSET('Hygiene Data'!$F$13,0,10*ROW('Hygiene Data'!F29))="","",OFFSET('Hygiene Data'!$F$13,0,10*ROW('Hygiene Data'!F29)))</f>
        <v/>
      </c>
      <c r="DX35" s="380" t="str">
        <f ca="1">+IF(OFFSET('Hygiene Data'!$G$11,0,10*ROW('Hygiene Data'!G29))="","",OFFSET('Hygiene Data'!$G$11,0,10*ROW('Hygiene Data'!G29)))</f>
        <v/>
      </c>
      <c r="DY35" s="380" t="str">
        <f ca="1">+IF(OFFSET('Hygiene Data'!$G$12,0,10*ROW('Hygiene Data'!G29))="","",OFFSET('Hygiene Data'!$G$12,0,10*ROW('Hygiene Data'!G29)))</f>
        <v/>
      </c>
      <c r="DZ35" s="380" t="str">
        <f ca="1">+IF(OFFSET('Hygiene Data'!$G$13,0,10*ROW('Hygiene Data'!G29))="","",OFFSET('Hygiene Data'!$G$13,0,10*ROW('Hygiene Data'!G29)))</f>
        <v/>
      </c>
      <c r="EA35" s="380" t="str">
        <f ca="1">+IF(OFFSET('Hygiene Data'!$H$11,0,10*ROW('Hygiene Data'!H29))="","",OFFSET('Hygiene Data'!$H$11,0,10*ROW('Hygiene Data'!H29)))</f>
        <v/>
      </c>
      <c r="EB35" s="380" t="str">
        <f ca="1">+IF(OFFSET('Hygiene Data'!$H$12,0,10*ROW('Hygiene Data'!H29))="","",OFFSET('Hygiene Data'!$H$12,0,10*ROW('Hygiene Data'!H29)))</f>
        <v/>
      </c>
      <c r="EC35" s="380" t="str">
        <f ca="1">+IF(OFFSET('Hygiene Data'!$H$13,0,10*ROW('Hygiene Data'!H29))="","",OFFSET('Hygiene Data'!$H$13,0,10*ROW('Hygiene Data'!H29)))</f>
        <v/>
      </c>
      <c r="ED35" s="380" t="str">
        <f ca="1">+IF(OFFSET('Hygiene Data'!$I$11,0,10*ROW('Hygiene Data'!I29))="","",OFFSET('Hygiene Data'!$I$11,0,10*ROW('Hygiene Data'!I29)))</f>
        <v/>
      </c>
      <c r="EE35" s="380" t="str">
        <f ca="1">+IF(OFFSET('Hygiene Data'!$I$12,0,10*ROW('Hygiene Data'!I29))="","",OFFSET('Hygiene Data'!$I$12,0,10*ROW('Hygiene Data'!I29)))</f>
        <v/>
      </c>
      <c r="EF35" s="380" t="str">
        <f ca="1">+IF(OFFSET('Hygiene Data'!$I$13,0,10*ROW('Hygiene Data'!I29))="","",OFFSET('Hygiene Data'!$I$13,0,10*ROW('Hygiene Data'!I29)))</f>
        <v/>
      </c>
    </row>
    <row r="36" spans="1:136" x14ac:dyDescent="0.25">
      <c r="A36" s="489" t="str">
        <f ca="1">+IF(OFFSET('Water Data'!$B$2,0,10*ROW('Water Data'!E30))="","",OFFSET('Water Data'!$B$2,0,10*ROW('Water Data'!E30)))</f>
        <v/>
      </c>
      <c r="B36" s="489"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16" t="str">
        <f t="shared" ca="1" si="0"/>
        <v/>
      </c>
      <c r="D36" s="517"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17"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17"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17"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17"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17"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17"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17"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17"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17"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17"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17"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17"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17"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17"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17"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17"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17"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18"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18"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18"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18"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18"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18"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18"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18"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18"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18"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18"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18"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18"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18"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18"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18"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18"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18"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18"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18"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18"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18"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18"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18"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18"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18"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18"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18"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18"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18"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19"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95"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19"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19"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19"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19"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19"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19"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19"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19"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19"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19"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19"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19"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19"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19"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19"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19"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80" t="str">
        <f ca="1">+IF(OFFSET('Water Data'!$D$27,0,10*ROW('Water Data'!D30))="","",OFFSET('Water Data'!$D$27,0,10*ROW('Water Data'!D30)))</f>
        <v/>
      </c>
      <c r="BT36" s="380" t="str">
        <f ca="1">+IF(OFFSET('Water Data'!$D$28,0,10*ROW('Water Data'!D30))="","",OFFSET('Water Data'!$D$28,0,10*ROW('Water Data'!D30)))</f>
        <v/>
      </c>
      <c r="BU36" s="380" t="str">
        <f ca="1">+IF(OFFSET('Water Data'!$D$29,0,10*ROW('Water Data'!D30))="","",OFFSET('Water Data'!$D$29,0,10*ROW('Water Data'!D30)))</f>
        <v/>
      </c>
      <c r="BV36" s="380" t="str">
        <f ca="1">+IF(OFFSET('Water Data'!$E$27,0,10*ROW('Water Data'!E30))="","",OFFSET('Water Data'!$E$27,0,10*ROW('Water Data'!E30)))</f>
        <v/>
      </c>
      <c r="BW36" s="380" t="str">
        <f ca="1">+IF(OFFSET('Water Data'!$E$28,0,10*ROW('Water Data'!E30))="","",OFFSET('Water Data'!$E$28,0,10*ROW('Water Data'!E30)))</f>
        <v/>
      </c>
      <c r="BX36" s="380" t="str">
        <f ca="1">+IF(OFFSET('Water Data'!$E$29,0,10*ROW('Water Data'!E30))="","",OFFSET('Water Data'!$E$29,0,10*ROW('Water Data'!E30)))</f>
        <v/>
      </c>
      <c r="BY36" s="380" t="str">
        <f ca="1">+IF(OFFSET('Water Data'!$F$27,0,10*ROW('Water Data'!F30))="","",OFFSET('Water Data'!$F$27,0,10*ROW('Water Data'!F30)))</f>
        <v/>
      </c>
      <c r="BZ36" s="380" t="str">
        <f ca="1">+IF(OFFSET('Water Data'!$F$28,0,10*ROW('Water Data'!F30))="","",OFFSET('Water Data'!$F$28,0,10*ROW('Water Data'!F30)))</f>
        <v/>
      </c>
      <c r="CA36" s="380" t="str">
        <f ca="1">+IF(OFFSET('Water Data'!$F$29,0,10*ROW('Water Data'!F30))="","",OFFSET('Water Data'!$F$29,0,10*ROW('Water Data'!F30)))</f>
        <v/>
      </c>
      <c r="CB36" s="380" t="str">
        <f ca="1">+IF(OFFSET('Water Data'!$G$27,0,10*ROW('Water Data'!G30))="","",OFFSET('Water Data'!$G$27,0,10*ROW('Water Data'!G30)))</f>
        <v/>
      </c>
      <c r="CC36" s="380" t="str">
        <f ca="1">+IF(OFFSET('Water Data'!$G$28,0,10*ROW('Water Data'!G30))="","",OFFSET('Water Data'!$G$28,0,10*ROW('Water Data'!G30)))</f>
        <v/>
      </c>
      <c r="CD36" s="380" t="str">
        <f ca="1">+IF(OFFSET('Water Data'!$G$29,0,10*ROW('Water Data'!G30))="","",OFFSET('Water Data'!$G$29,0,10*ROW('Water Data'!G30)))</f>
        <v/>
      </c>
      <c r="CE36" s="380" t="str">
        <f ca="1">+IF(OFFSET('Water Data'!$H$27,0,10*ROW('Water Data'!H30))="","",OFFSET('Water Data'!$H$27,0,10*ROW('Water Data'!H30)))</f>
        <v/>
      </c>
      <c r="CF36" s="380" t="str">
        <f ca="1">+IF(OFFSET('Water Data'!$H$28,0,10*ROW('Water Data'!H30))="","",OFFSET('Water Data'!$H$28,0,10*ROW('Water Data'!H30)))</f>
        <v/>
      </c>
      <c r="CG36" s="380" t="str">
        <f ca="1">+IF(OFFSET('Water Data'!$H$29,0,10*ROW('Water Data'!H30))="","",OFFSET('Water Data'!$H$29,0,10*ROW('Water Data'!H30)))</f>
        <v/>
      </c>
      <c r="CH36" s="380" t="str">
        <f ca="1">+IF(OFFSET('Water Data'!$I$27,0,10*ROW('Water Data'!I30))="","",OFFSET('Water Data'!$I$27,0,10*ROW('Water Data'!I30)))</f>
        <v/>
      </c>
      <c r="CI36" s="380" t="str">
        <f ca="1">+IF(OFFSET('Water Data'!$I$28,0,10*ROW('Water Data'!I30))="","",OFFSET('Water Data'!$I$28,0,10*ROW('Water Data'!I30)))</f>
        <v/>
      </c>
      <c r="CJ36" s="380" t="str">
        <f ca="1">+IF(OFFSET('Water Data'!$I$29,0,10*ROW('Water Data'!I30))="","",OFFSET('Water Data'!$I$29,0,10*ROW('Water Data'!I30)))</f>
        <v/>
      </c>
      <c r="CK36" s="380" t="str">
        <f ca="1">+IF(OFFSET('Sanitation Data'!$D$28,0,10*ROW('Sanitation Data'!D30))="","",OFFSET('Sanitation Data'!$D$28,0,10*ROW('Sanitation Data'!D30)))</f>
        <v/>
      </c>
      <c r="CL36" s="380" t="str">
        <f ca="1">+IF(OFFSET('Sanitation Data'!$D$29,0,10*ROW('Sanitation Data'!D30))="","",OFFSET('Sanitation Data'!$D$29,0,10*ROW('Sanitation Data'!D30)))</f>
        <v/>
      </c>
      <c r="CM36" s="380" t="str">
        <f ca="1">+IF(OFFSET('Sanitation Data'!$D$30,0,10*ROW('Sanitation Data'!D30))="","",OFFSET('Sanitation Data'!$D$30,0,10*ROW('Sanitation Data'!D30)))</f>
        <v/>
      </c>
      <c r="CN36" s="380" t="str">
        <f ca="1">+IF(OFFSET('Sanitation Data'!$D$31,0,10*ROW('Sanitation Data'!D30))="","",OFFSET('Sanitation Data'!$D$31,0,10*ROW('Sanitation Data'!D30)))</f>
        <v/>
      </c>
      <c r="CO36" s="380" t="str">
        <f ca="1">+IF(OFFSET('Sanitation Data'!$D$32,0,10*ROW('Sanitation Data'!D30))="","",OFFSET('Sanitation Data'!$D$32,0,10*ROW('Sanitation Data'!D30)))</f>
        <v/>
      </c>
      <c r="CP36" s="380" t="str">
        <f ca="1">+IF(OFFSET('Sanitation Data'!$E$28,0,10*ROW('Sanitation Data'!E30))="","",OFFSET('Sanitation Data'!$E$28,0,10*ROW('Sanitation Data'!E30)))</f>
        <v/>
      </c>
      <c r="CQ36" s="380" t="str">
        <f ca="1">+IF(OFFSET('Sanitation Data'!$E$29,0,10*ROW('Sanitation Data'!E30))="","",OFFSET('Sanitation Data'!$E$29,0,10*ROW('Sanitation Data'!E30)))</f>
        <v/>
      </c>
      <c r="CR36" s="380" t="str">
        <f ca="1">+IF(OFFSET('Sanitation Data'!$E$30,0,10*ROW('Sanitation Data'!E30))="","",OFFSET('Sanitation Data'!$E$30,0,10*ROW('Sanitation Data'!E30)))</f>
        <v/>
      </c>
      <c r="CS36" s="380" t="str">
        <f ca="1">+IF(OFFSET('Sanitation Data'!$E$31,0,10*ROW('Sanitation Data'!E30))="","",OFFSET('Sanitation Data'!$E$31,0,10*ROW('Sanitation Data'!E30)))</f>
        <v/>
      </c>
      <c r="CT36" s="380" t="str">
        <f ca="1">+IF(OFFSET('Sanitation Data'!$E$32,0,10*ROW('Sanitation Data'!E30))="","",OFFSET('Sanitation Data'!$E$32,0,10*ROW('Sanitation Data'!E30)))</f>
        <v/>
      </c>
      <c r="CU36" s="380" t="str">
        <f ca="1">+IF(OFFSET('Sanitation Data'!$F$28,0,10*ROW('Sanitation Data'!F30))="","",OFFSET('Sanitation Data'!$F$28,0,10*ROW('Sanitation Data'!F30)))</f>
        <v/>
      </c>
      <c r="CV36" s="380" t="str">
        <f ca="1">+IF(OFFSET('Sanitation Data'!$F$29,0,10*ROW('Sanitation Data'!F30))="","",OFFSET('Sanitation Data'!$F$29,0,10*ROW('Sanitation Data'!F30)))</f>
        <v/>
      </c>
      <c r="CW36" s="380" t="str">
        <f ca="1">+IF(OFFSET('Sanitation Data'!$F$30,0,10*ROW('Sanitation Data'!F30))="","",OFFSET('Sanitation Data'!$F$30,0,10*ROW('Sanitation Data'!F30)))</f>
        <v/>
      </c>
      <c r="CX36" s="380" t="str">
        <f ca="1">+IF(OFFSET('Sanitation Data'!$F$31,0,10*ROW('Sanitation Data'!F30))="","",OFFSET('Sanitation Data'!$F$31,0,10*ROW('Sanitation Data'!F30)))</f>
        <v/>
      </c>
      <c r="CY36" s="380" t="str">
        <f ca="1">+IF(OFFSET('Sanitation Data'!$F$32,0,10*ROW('Sanitation Data'!F30))="","",OFFSET('Sanitation Data'!$F$32,0,10*ROW('Sanitation Data'!F30)))</f>
        <v/>
      </c>
      <c r="CZ36" s="380" t="str">
        <f ca="1">+IF(OFFSET('Sanitation Data'!$G$28,0,10*ROW('Sanitation Data'!G30))="","",OFFSET('Sanitation Data'!$G$28,0,10*ROW('Sanitation Data'!G30)))</f>
        <v/>
      </c>
      <c r="DA36" s="380" t="str">
        <f ca="1">+IF(OFFSET('Sanitation Data'!$G$29,0,10*ROW('Sanitation Data'!G30))="","",OFFSET('Sanitation Data'!$G$29,0,10*ROW('Sanitation Data'!G30)))</f>
        <v/>
      </c>
      <c r="DB36" s="380" t="str">
        <f ca="1">+IF(OFFSET('Sanitation Data'!$G$30,0,10*ROW('Sanitation Data'!G30))="","",OFFSET('Sanitation Data'!$G$30,0,10*ROW('Sanitation Data'!G30)))</f>
        <v/>
      </c>
      <c r="DC36" s="380" t="str">
        <f ca="1">+IF(OFFSET('Sanitation Data'!$G$31,0,10*ROW('Sanitation Data'!G30))="","",OFFSET('Sanitation Data'!$G$31,0,10*ROW('Sanitation Data'!G30)))</f>
        <v/>
      </c>
      <c r="DD36" s="380" t="str">
        <f ca="1">+IF(OFFSET('Sanitation Data'!$G$32,0,10*ROW('Sanitation Data'!G30))="","",OFFSET('Sanitation Data'!$G$32,0,10*ROW('Sanitation Data'!G30)))</f>
        <v/>
      </c>
      <c r="DE36" s="380" t="str">
        <f ca="1">+IF(OFFSET('Sanitation Data'!$H$28,0,10*ROW('Sanitation Data'!H30))="","",OFFSET('Sanitation Data'!$H$28,0,10*ROW('Sanitation Data'!H30)))</f>
        <v/>
      </c>
      <c r="DF36" s="380" t="str">
        <f ca="1">+IF(OFFSET('Sanitation Data'!$H$29,0,10*ROW('Sanitation Data'!H30))="","",OFFSET('Sanitation Data'!$H$29,0,10*ROW('Sanitation Data'!H30)))</f>
        <v/>
      </c>
      <c r="DG36" s="380" t="str">
        <f ca="1">+IF(OFFSET('Sanitation Data'!$H$30,0,10*ROW('Sanitation Data'!H30))="","",OFFSET('Sanitation Data'!$H$30,0,10*ROW('Sanitation Data'!H30)))</f>
        <v/>
      </c>
      <c r="DH36" s="380" t="str">
        <f ca="1">+IF(OFFSET('Sanitation Data'!$H$31,0,10*ROW('Sanitation Data'!H30))="","",OFFSET('Sanitation Data'!$H$31,0,10*ROW('Sanitation Data'!H30)))</f>
        <v/>
      </c>
      <c r="DI36" s="380" t="str">
        <f ca="1">+IF(OFFSET('Sanitation Data'!$H$32,0,10*ROW('Sanitation Data'!H30))="","",OFFSET('Sanitation Data'!$H$32,0,10*ROW('Sanitation Data'!H30)))</f>
        <v/>
      </c>
      <c r="DJ36" s="380" t="str">
        <f ca="1">+IF(OFFSET('Sanitation Data'!$I$28,0,10*ROW('Sanitation Data'!I30))="","",OFFSET('Sanitation Data'!$I$28,0,10*ROW('Sanitation Data'!I30)))</f>
        <v/>
      </c>
      <c r="DK36" s="380" t="str">
        <f ca="1">+IF(OFFSET('Sanitation Data'!$I$29,0,10*ROW('Sanitation Data'!I30))="","",OFFSET('Sanitation Data'!$I$29,0,10*ROW('Sanitation Data'!I30)))</f>
        <v/>
      </c>
      <c r="DL36" s="380" t="str">
        <f ca="1">+IF(OFFSET('Sanitation Data'!$I$30,0,10*ROW('Sanitation Data'!I30))="","",OFFSET('Sanitation Data'!$I$30,0,10*ROW('Sanitation Data'!I30)))</f>
        <v/>
      </c>
      <c r="DM36" s="380" t="str">
        <f ca="1">+IF(OFFSET('Sanitation Data'!$I$31,0,10*ROW('Sanitation Data'!I30))="","",OFFSET('Sanitation Data'!$I$31,0,10*ROW('Sanitation Data'!I30)))</f>
        <v/>
      </c>
      <c r="DN36" s="380" t="str">
        <f ca="1">+IF(OFFSET('Sanitation Data'!$I$32,0,10*ROW('Sanitation Data'!I30))="","",OFFSET('Sanitation Data'!$I$32,0,10*ROW('Sanitation Data'!I30)))</f>
        <v/>
      </c>
      <c r="DO36" s="380" t="str">
        <f ca="1">+IF(OFFSET('Hygiene Data'!$D$11,0,10*ROW('Hygiene Data'!D30))="","",OFFSET('Hygiene Data'!$D$11,0,10*ROW('Hygiene Data'!D30)))</f>
        <v/>
      </c>
      <c r="DP36" s="380" t="str">
        <f ca="1">+IF(OFFSET('Hygiene Data'!$D$12,0,10*ROW('Hygiene Data'!D30))="","",OFFSET('Hygiene Data'!$D$12,0,10*ROW('Hygiene Data'!D30)))</f>
        <v/>
      </c>
      <c r="DQ36" s="380" t="str">
        <f ca="1">+IF(OFFSET('Hygiene Data'!$D$13,0,10*ROW('Hygiene Data'!D30))="","",OFFSET('Hygiene Data'!$D$13,0,10*ROW('Hygiene Data'!D30)))</f>
        <v/>
      </c>
      <c r="DR36" s="380" t="str">
        <f ca="1">+IF(OFFSET('Hygiene Data'!$E$11,0,10*ROW('Hygiene Data'!E30))="","",OFFSET('Hygiene Data'!$E$11,0,10*ROW('Hygiene Data'!E30)))</f>
        <v/>
      </c>
      <c r="DS36" s="380" t="str">
        <f ca="1">+IF(OFFSET('Hygiene Data'!$E$12,0,10*ROW('Hygiene Data'!E30))="","",OFFSET('Hygiene Data'!$E$12,0,10*ROW('Hygiene Data'!E30)))</f>
        <v/>
      </c>
      <c r="DT36" s="380" t="str">
        <f ca="1">+IF(OFFSET('Hygiene Data'!$E$13,0,10*ROW('Hygiene Data'!E30))="","",OFFSET('Hygiene Data'!$E$13,0,10*ROW('Hygiene Data'!E30)))</f>
        <v/>
      </c>
      <c r="DU36" s="380" t="str">
        <f ca="1">+IF(OFFSET('Hygiene Data'!$F$11,0,10*ROW('Hygiene Data'!F30))="","",OFFSET('Hygiene Data'!$F$11,0,10*ROW('Hygiene Data'!F30)))</f>
        <v/>
      </c>
      <c r="DV36" s="380" t="str">
        <f ca="1">+IF(OFFSET('Hygiene Data'!$F$12,0,10*ROW('Hygiene Data'!F30))="","",OFFSET('Hygiene Data'!$F$12,0,10*ROW('Hygiene Data'!F30)))</f>
        <v/>
      </c>
      <c r="DW36" s="380" t="str">
        <f ca="1">+IF(OFFSET('Hygiene Data'!$F$13,0,10*ROW('Hygiene Data'!F30))="","",OFFSET('Hygiene Data'!$F$13,0,10*ROW('Hygiene Data'!F30)))</f>
        <v/>
      </c>
      <c r="DX36" s="380" t="str">
        <f ca="1">+IF(OFFSET('Hygiene Data'!$G$11,0,10*ROW('Hygiene Data'!G30))="","",OFFSET('Hygiene Data'!$G$11,0,10*ROW('Hygiene Data'!G30)))</f>
        <v/>
      </c>
      <c r="DY36" s="380" t="str">
        <f ca="1">+IF(OFFSET('Hygiene Data'!$G$12,0,10*ROW('Hygiene Data'!G30))="","",OFFSET('Hygiene Data'!$G$12,0,10*ROW('Hygiene Data'!G30)))</f>
        <v/>
      </c>
      <c r="DZ36" s="380" t="str">
        <f ca="1">+IF(OFFSET('Hygiene Data'!$G$13,0,10*ROW('Hygiene Data'!G30))="","",OFFSET('Hygiene Data'!$G$13,0,10*ROW('Hygiene Data'!G30)))</f>
        <v/>
      </c>
      <c r="EA36" s="380" t="str">
        <f ca="1">+IF(OFFSET('Hygiene Data'!$H$11,0,10*ROW('Hygiene Data'!H30))="","",OFFSET('Hygiene Data'!$H$11,0,10*ROW('Hygiene Data'!H30)))</f>
        <v/>
      </c>
      <c r="EB36" s="380" t="str">
        <f ca="1">+IF(OFFSET('Hygiene Data'!$H$12,0,10*ROW('Hygiene Data'!H30))="","",OFFSET('Hygiene Data'!$H$12,0,10*ROW('Hygiene Data'!H30)))</f>
        <v/>
      </c>
      <c r="EC36" s="380" t="str">
        <f ca="1">+IF(OFFSET('Hygiene Data'!$H$13,0,10*ROW('Hygiene Data'!H30))="","",OFFSET('Hygiene Data'!$H$13,0,10*ROW('Hygiene Data'!H30)))</f>
        <v/>
      </c>
      <c r="ED36" s="380" t="str">
        <f ca="1">+IF(OFFSET('Hygiene Data'!$I$11,0,10*ROW('Hygiene Data'!I30))="","",OFFSET('Hygiene Data'!$I$11,0,10*ROW('Hygiene Data'!I30)))</f>
        <v/>
      </c>
      <c r="EE36" s="380" t="str">
        <f ca="1">+IF(OFFSET('Hygiene Data'!$I$12,0,10*ROW('Hygiene Data'!I30))="","",OFFSET('Hygiene Data'!$I$12,0,10*ROW('Hygiene Data'!I30)))</f>
        <v/>
      </c>
      <c r="EF36" s="380" t="str">
        <f ca="1">+IF(OFFSET('Hygiene Data'!$I$13,0,10*ROW('Hygiene Data'!I30))="","",OFFSET('Hygiene Data'!$I$13,0,10*ROW('Hygiene Data'!I30)))</f>
        <v/>
      </c>
    </row>
    <row r="37" spans="1:136" x14ac:dyDescent="0.25">
      <c r="A37" s="489" t="str">
        <f ca="1">+IF(OFFSET('Water Data'!$B$2,0,10*ROW('Water Data'!E31))="","",OFFSET('Water Data'!$B$2,0,10*ROW('Water Data'!E31)))</f>
        <v/>
      </c>
      <c r="B37" s="489"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16" t="str">
        <f t="shared" ca="1" si="0"/>
        <v/>
      </c>
      <c r="D37" s="517"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17"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17"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17"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17"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17"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17"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17"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17"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17"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17"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17"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17"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17"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17"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17"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17"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17"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18"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18"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18"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18"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18"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18"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18"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18"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18"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18"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18"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18"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18"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18"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18"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18"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18"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18"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18"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18"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18"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18"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18"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18"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18"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18"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18"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18"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18"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18"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19"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95"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19"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19"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19"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19"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19"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19"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19"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19"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19"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19"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19"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19"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19"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19"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19"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19"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80" t="str">
        <f ca="1">+IF(OFFSET('Water Data'!$D$27,0,10*ROW('Water Data'!D31))="","",OFFSET('Water Data'!$D$27,0,10*ROW('Water Data'!D31)))</f>
        <v/>
      </c>
      <c r="BT37" s="380" t="str">
        <f ca="1">+IF(OFFSET('Water Data'!$D$28,0,10*ROW('Water Data'!D31))="","",OFFSET('Water Data'!$D$28,0,10*ROW('Water Data'!D31)))</f>
        <v/>
      </c>
      <c r="BU37" s="380" t="str">
        <f ca="1">+IF(OFFSET('Water Data'!$D$29,0,10*ROW('Water Data'!D31))="","",OFFSET('Water Data'!$D$29,0,10*ROW('Water Data'!D31)))</f>
        <v/>
      </c>
      <c r="BV37" s="380" t="str">
        <f ca="1">+IF(OFFSET('Water Data'!$E$27,0,10*ROW('Water Data'!E31))="","",OFFSET('Water Data'!$E$27,0,10*ROW('Water Data'!E31)))</f>
        <v/>
      </c>
      <c r="BW37" s="380" t="str">
        <f ca="1">+IF(OFFSET('Water Data'!$E$28,0,10*ROW('Water Data'!E31))="","",OFFSET('Water Data'!$E$28,0,10*ROW('Water Data'!E31)))</f>
        <v/>
      </c>
      <c r="BX37" s="380" t="str">
        <f ca="1">+IF(OFFSET('Water Data'!$E$29,0,10*ROW('Water Data'!E31))="","",OFFSET('Water Data'!$E$29,0,10*ROW('Water Data'!E31)))</f>
        <v/>
      </c>
      <c r="BY37" s="380" t="str">
        <f ca="1">+IF(OFFSET('Water Data'!$F$27,0,10*ROW('Water Data'!F31))="","",OFFSET('Water Data'!$F$27,0,10*ROW('Water Data'!F31)))</f>
        <v/>
      </c>
      <c r="BZ37" s="380" t="str">
        <f ca="1">+IF(OFFSET('Water Data'!$F$28,0,10*ROW('Water Data'!F31))="","",OFFSET('Water Data'!$F$28,0,10*ROW('Water Data'!F31)))</f>
        <v/>
      </c>
      <c r="CA37" s="380" t="str">
        <f ca="1">+IF(OFFSET('Water Data'!$F$29,0,10*ROW('Water Data'!F31))="","",OFFSET('Water Data'!$F$29,0,10*ROW('Water Data'!F31)))</f>
        <v/>
      </c>
      <c r="CB37" s="380" t="str">
        <f ca="1">+IF(OFFSET('Water Data'!$G$27,0,10*ROW('Water Data'!G31))="","",OFFSET('Water Data'!$G$27,0,10*ROW('Water Data'!G31)))</f>
        <v/>
      </c>
      <c r="CC37" s="380" t="str">
        <f ca="1">+IF(OFFSET('Water Data'!$G$28,0,10*ROW('Water Data'!G31))="","",OFFSET('Water Data'!$G$28,0,10*ROW('Water Data'!G31)))</f>
        <v/>
      </c>
      <c r="CD37" s="380" t="str">
        <f ca="1">+IF(OFFSET('Water Data'!$G$29,0,10*ROW('Water Data'!G31))="","",OFFSET('Water Data'!$G$29,0,10*ROW('Water Data'!G31)))</f>
        <v/>
      </c>
      <c r="CE37" s="380" t="str">
        <f ca="1">+IF(OFFSET('Water Data'!$H$27,0,10*ROW('Water Data'!H31))="","",OFFSET('Water Data'!$H$27,0,10*ROW('Water Data'!H31)))</f>
        <v/>
      </c>
      <c r="CF37" s="380" t="str">
        <f ca="1">+IF(OFFSET('Water Data'!$H$28,0,10*ROW('Water Data'!H31))="","",OFFSET('Water Data'!$H$28,0,10*ROW('Water Data'!H31)))</f>
        <v/>
      </c>
      <c r="CG37" s="380" t="str">
        <f ca="1">+IF(OFFSET('Water Data'!$H$29,0,10*ROW('Water Data'!H31))="","",OFFSET('Water Data'!$H$29,0,10*ROW('Water Data'!H31)))</f>
        <v/>
      </c>
      <c r="CH37" s="380" t="str">
        <f ca="1">+IF(OFFSET('Water Data'!$I$27,0,10*ROW('Water Data'!I31))="","",OFFSET('Water Data'!$I$27,0,10*ROW('Water Data'!I31)))</f>
        <v/>
      </c>
      <c r="CI37" s="380" t="str">
        <f ca="1">+IF(OFFSET('Water Data'!$I$28,0,10*ROW('Water Data'!I31))="","",OFFSET('Water Data'!$I$28,0,10*ROW('Water Data'!I31)))</f>
        <v/>
      </c>
      <c r="CJ37" s="380" t="str">
        <f ca="1">+IF(OFFSET('Water Data'!$I$29,0,10*ROW('Water Data'!I31))="","",OFFSET('Water Data'!$I$29,0,10*ROW('Water Data'!I31)))</f>
        <v/>
      </c>
      <c r="CK37" s="380" t="str">
        <f ca="1">+IF(OFFSET('Sanitation Data'!$D$28,0,10*ROW('Sanitation Data'!D31))="","",OFFSET('Sanitation Data'!$D$28,0,10*ROW('Sanitation Data'!D31)))</f>
        <v/>
      </c>
      <c r="CL37" s="380" t="str">
        <f ca="1">+IF(OFFSET('Sanitation Data'!$D$29,0,10*ROW('Sanitation Data'!D31))="","",OFFSET('Sanitation Data'!$D$29,0,10*ROW('Sanitation Data'!D31)))</f>
        <v/>
      </c>
      <c r="CM37" s="380" t="str">
        <f ca="1">+IF(OFFSET('Sanitation Data'!$D$30,0,10*ROW('Sanitation Data'!D31))="","",OFFSET('Sanitation Data'!$D$30,0,10*ROW('Sanitation Data'!D31)))</f>
        <v/>
      </c>
      <c r="CN37" s="380" t="str">
        <f ca="1">+IF(OFFSET('Sanitation Data'!$D$31,0,10*ROW('Sanitation Data'!D31))="","",OFFSET('Sanitation Data'!$D$31,0,10*ROW('Sanitation Data'!D31)))</f>
        <v/>
      </c>
      <c r="CO37" s="380" t="str">
        <f ca="1">+IF(OFFSET('Sanitation Data'!$D$32,0,10*ROW('Sanitation Data'!D31))="","",OFFSET('Sanitation Data'!$D$32,0,10*ROW('Sanitation Data'!D31)))</f>
        <v/>
      </c>
      <c r="CP37" s="380" t="str">
        <f ca="1">+IF(OFFSET('Sanitation Data'!$E$28,0,10*ROW('Sanitation Data'!E31))="","",OFFSET('Sanitation Data'!$E$28,0,10*ROW('Sanitation Data'!E31)))</f>
        <v/>
      </c>
      <c r="CQ37" s="380" t="str">
        <f ca="1">+IF(OFFSET('Sanitation Data'!$E$29,0,10*ROW('Sanitation Data'!E31))="","",OFFSET('Sanitation Data'!$E$29,0,10*ROW('Sanitation Data'!E31)))</f>
        <v/>
      </c>
      <c r="CR37" s="380" t="str">
        <f ca="1">+IF(OFFSET('Sanitation Data'!$E$30,0,10*ROW('Sanitation Data'!E31))="","",OFFSET('Sanitation Data'!$E$30,0,10*ROW('Sanitation Data'!E31)))</f>
        <v/>
      </c>
      <c r="CS37" s="380" t="str">
        <f ca="1">+IF(OFFSET('Sanitation Data'!$E$31,0,10*ROW('Sanitation Data'!E31))="","",OFFSET('Sanitation Data'!$E$31,0,10*ROW('Sanitation Data'!E31)))</f>
        <v/>
      </c>
      <c r="CT37" s="380" t="str">
        <f ca="1">+IF(OFFSET('Sanitation Data'!$E$32,0,10*ROW('Sanitation Data'!E31))="","",OFFSET('Sanitation Data'!$E$32,0,10*ROW('Sanitation Data'!E31)))</f>
        <v/>
      </c>
      <c r="CU37" s="380" t="str">
        <f ca="1">+IF(OFFSET('Sanitation Data'!$F$28,0,10*ROW('Sanitation Data'!F31))="","",OFFSET('Sanitation Data'!$F$28,0,10*ROW('Sanitation Data'!F31)))</f>
        <v/>
      </c>
      <c r="CV37" s="380" t="str">
        <f ca="1">+IF(OFFSET('Sanitation Data'!$F$29,0,10*ROW('Sanitation Data'!F31))="","",OFFSET('Sanitation Data'!$F$29,0,10*ROW('Sanitation Data'!F31)))</f>
        <v/>
      </c>
      <c r="CW37" s="380" t="str">
        <f ca="1">+IF(OFFSET('Sanitation Data'!$F$30,0,10*ROW('Sanitation Data'!F31))="","",OFFSET('Sanitation Data'!$F$30,0,10*ROW('Sanitation Data'!F31)))</f>
        <v/>
      </c>
      <c r="CX37" s="380" t="str">
        <f ca="1">+IF(OFFSET('Sanitation Data'!$F$31,0,10*ROW('Sanitation Data'!F31))="","",OFFSET('Sanitation Data'!$F$31,0,10*ROW('Sanitation Data'!F31)))</f>
        <v/>
      </c>
      <c r="CY37" s="380" t="str">
        <f ca="1">+IF(OFFSET('Sanitation Data'!$F$32,0,10*ROW('Sanitation Data'!F31))="","",OFFSET('Sanitation Data'!$F$32,0,10*ROW('Sanitation Data'!F31)))</f>
        <v/>
      </c>
      <c r="CZ37" s="380" t="str">
        <f ca="1">+IF(OFFSET('Sanitation Data'!$G$28,0,10*ROW('Sanitation Data'!G31))="","",OFFSET('Sanitation Data'!$G$28,0,10*ROW('Sanitation Data'!G31)))</f>
        <v/>
      </c>
      <c r="DA37" s="380" t="str">
        <f ca="1">+IF(OFFSET('Sanitation Data'!$G$29,0,10*ROW('Sanitation Data'!G31))="","",OFFSET('Sanitation Data'!$G$29,0,10*ROW('Sanitation Data'!G31)))</f>
        <v/>
      </c>
      <c r="DB37" s="380" t="str">
        <f ca="1">+IF(OFFSET('Sanitation Data'!$G$30,0,10*ROW('Sanitation Data'!G31))="","",OFFSET('Sanitation Data'!$G$30,0,10*ROW('Sanitation Data'!G31)))</f>
        <v/>
      </c>
      <c r="DC37" s="380" t="str">
        <f ca="1">+IF(OFFSET('Sanitation Data'!$G$31,0,10*ROW('Sanitation Data'!G31))="","",OFFSET('Sanitation Data'!$G$31,0,10*ROW('Sanitation Data'!G31)))</f>
        <v/>
      </c>
      <c r="DD37" s="380" t="str">
        <f ca="1">+IF(OFFSET('Sanitation Data'!$G$32,0,10*ROW('Sanitation Data'!G31))="","",OFFSET('Sanitation Data'!$G$32,0,10*ROW('Sanitation Data'!G31)))</f>
        <v/>
      </c>
      <c r="DE37" s="380" t="str">
        <f ca="1">+IF(OFFSET('Sanitation Data'!$H$28,0,10*ROW('Sanitation Data'!H31))="","",OFFSET('Sanitation Data'!$H$28,0,10*ROW('Sanitation Data'!H31)))</f>
        <v/>
      </c>
      <c r="DF37" s="380" t="str">
        <f ca="1">+IF(OFFSET('Sanitation Data'!$H$29,0,10*ROW('Sanitation Data'!H31))="","",OFFSET('Sanitation Data'!$H$29,0,10*ROW('Sanitation Data'!H31)))</f>
        <v/>
      </c>
      <c r="DG37" s="380" t="str">
        <f ca="1">+IF(OFFSET('Sanitation Data'!$H$30,0,10*ROW('Sanitation Data'!H31))="","",OFFSET('Sanitation Data'!$H$30,0,10*ROW('Sanitation Data'!H31)))</f>
        <v/>
      </c>
      <c r="DH37" s="380" t="str">
        <f ca="1">+IF(OFFSET('Sanitation Data'!$H$31,0,10*ROW('Sanitation Data'!H31))="","",OFFSET('Sanitation Data'!$H$31,0,10*ROW('Sanitation Data'!H31)))</f>
        <v/>
      </c>
      <c r="DI37" s="380" t="str">
        <f ca="1">+IF(OFFSET('Sanitation Data'!$H$32,0,10*ROW('Sanitation Data'!H31))="","",OFFSET('Sanitation Data'!$H$32,0,10*ROW('Sanitation Data'!H31)))</f>
        <v/>
      </c>
      <c r="DJ37" s="380" t="str">
        <f ca="1">+IF(OFFSET('Sanitation Data'!$I$28,0,10*ROW('Sanitation Data'!I31))="","",OFFSET('Sanitation Data'!$I$28,0,10*ROW('Sanitation Data'!I31)))</f>
        <v/>
      </c>
      <c r="DK37" s="380" t="str">
        <f ca="1">+IF(OFFSET('Sanitation Data'!$I$29,0,10*ROW('Sanitation Data'!I31))="","",OFFSET('Sanitation Data'!$I$29,0,10*ROW('Sanitation Data'!I31)))</f>
        <v/>
      </c>
      <c r="DL37" s="380" t="str">
        <f ca="1">+IF(OFFSET('Sanitation Data'!$I$30,0,10*ROW('Sanitation Data'!I31))="","",OFFSET('Sanitation Data'!$I$30,0,10*ROW('Sanitation Data'!I31)))</f>
        <v/>
      </c>
      <c r="DM37" s="380" t="str">
        <f ca="1">+IF(OFFSET('Sanitation Data'!$I$31,0,10*ROW('Sanitation Data'!I31))="","",OFFSET('Sanitation Data'!$I$31,0,10*ROW('Sanitation Data'!I31)))</f>
        <v/>
      </c>
      <c r="DN37" s="380" t="str">
        <f ca="1">+IF(OFFSET('Sanitation Data'!$I$32,0,10*ROW('Sanitation Data'!I31))="","",OFFSET('Sanitation Data'!$I$32,0,10*ROW('Sanitation Data'!I31)))</f>
        <v/>
      </c>
      <c r="DO37" s="380" t="str">
        <f ca="1">+IF(OFFSET('Hygiene Data'!$D$11,0,10*ROW('Hygiene Data'!D31))="","",OFFSET('Hygiene Data'!$D$11,0,10*ROW('Hygiene Data'!D31)))</f>
        <v/>
      </c>
      <c r="DP37" s="380" t="str">
        <f ca="1">+IF(OFFSET('Hygiene Data'!$D$12,0,10*ROW('Hygiene Data'!D31))="","",OFFSET('Hygiene Data'!$D$12,0,10*ROW('Hygiene Data'!D31)))</f>
        <v/>
      </c>
      <c r="DQ37" s="380" t="str">
        <f ca="1">+IF(OFFSET('Hygiene Data'!$D$13,0,10*ROW('Hygiene Data'!D31))="","",OFFSET('Hygiene Data'!$D$13,0,10*ROW('Hygiene Data'!D31)))</f>
        <v/>
      </c>
      <c r="DR37" s="380" t="str">
        <f ca="1">+IF(OFFSET('Hygiene Data'!$E$11,0,10*ROW('Hygiene Data'!E31))="","",OFFSET('Hygiene Data'!$E$11,0,10*ROW('Hygiene Data'!E31)))</f>
        <v/>
      </c>
      <c r="DS37" s="380" t="str">
        <f ca="1">+IF(OFFSET('Hygiene Data'!$E$12,0,10*ROW('Hygiene Data'!E31))="","",OFFSET('Hygiene Data'!$E$12,0,10*ROW('Hygiene Data'!E31)))</f>
        <v/>
      </c>
      <c r="DT37" s="380" t="str">
        <f ca="1">+IF(OFFSET('Hygiene Data'!$E$13,0,10*ROW('Hygiene Data'!E31))="","",OFFSET('Hygiene Data'!$E$13,0,10*ROW('Hygiene Data'!E31)))</f>
        <v/>
      </c>
      <c r="DU37" s="380" t="str">
        <f ca="1">+IF(OFFSET('Hygiene Data'!$F$11,0,10*ROW('Hygiene Data'!F31))="","",OFFSET('Hygiene Data'!$F$11,0,10*ROW('Hygiene Data'!F31)))</f>
        <v/>
      </c>
      <c r="DV37" s="380" t="str">
        <f ca="1">+IF(OFFSET('Hygiene Data'!$F$12,0,10*ROW('Hygiene Data'!F31))="","",OFFSET('Hygiene Data'!$F$12,0,10*ROW('Hygiene Data'!F31)))</f>
        <v/>
      </c>
      <c r="DW37" s="380" t="str">
        <f ca="1">+IF(OFFSET('Hygiene Data'!$F$13,0,10*ROW('Hygiene Data'!F31))="","",OFFSET('Hygiene Data'!$F$13,0,10*ROW('Hygiene Data'!F31)))</f>
        <v/>
      </c>
      <c r="DX37" s="380" t="str">
        <f ca="1">+IF(OFFSET('Hygiene Data'!$G$11,0,10*ROW('Hygiene Data'!G31))="","",OFFSET('Hygiene Data'!$G$11,0,10*ROW('Hygiene Data'!G31)))</f>
        <v/>
      </c>
      <c r="DY37" s="380" t="str">
        <f ca="1">+IF(OFFSET('Hygiene Data'!$G$12,0,10*ROW('Hygiene Data'!G31))="","",OFFSET('Hygiene Data'!$G$12,0,10*ROW('Hygiene Data'!G31)))</f>
        <v/>
      </c>
      <c r="DZ37" s="380" t="str">
        <f ca="1">+IF(OFFSET('Hygiene Data'!$G$13,0,10*ROW('Hygiene Data'!G31))="","",OFFSET('Hygiene Data'!$G$13,0,10*ROW('Hygiene Data'!G31)))</f>
        <v/>
      </c>
      <c r="EA37" s="380" t="str">
        <f ca="1">+IF(OFFSET('Hygiene Data'!$H$11,0,10*ROW('Hygiene Data'!H31))="","",OFFSET('Hygiene Data'!$H$11,0,10*ROW('Hygiene Data'!H31)))</f>
        <v/>
      </c>
      <c r="EB37" s="380" t="str">
        <f ca="1">+IF(OFFSET('Hygiene Data'!$H$12,0,10*ROW('Hygiene Data'!H31))="","",OFFSET('Hygiene Data'!$H$12,0,10*ROW('Hygiene Data'!H31)))</f>
        <v/>
      </c>
      <c r="EC37" s="380" t="str">
        <f ca="1">+IF(OFFSET('Hygiene Data'!$H$13,0,10*ROW('Hygiene Data'!H31))="","",OFFSET('Hygiene Data'!$H$13,0,10*ROW('Hygiene Data'!H31)))</f>
        <v/>
      </c>
      <c r="ED37" s="380" t="str">
        <f ca="1">+IF(OFFSET('Hygiene Data'!$I$11,0,10*ROW('Hygiene Data'!I31))="","",OFFSET('Hygiene Data'!$I$11,0,10*ROW('Hygiene Data'!I31)))</f>
        <v/>
      </c>
      <c r="EE37" s="380" t="str">
        <f ca="1">+IF(OFFSET('Hygiene Data'!$I$12,0,10*ROW('Hygiene Data'!I31))="","",OFFSET('Hygiene Data'!$I$12,0,10*ROW('Hygiene Data'!I31)))</f>
        <v/>
      </c>
      <c r="EF37" s="380" t="str">
        <f ca="1">+IF(OFFSET('Hygiene Data'!$I$13,0,10*ROW('Hygiene Data'!I31))="","",OFFSET('Hygiene Data'!$I$13,0,10*ROW('Hygiene Data'!I31)))</f>
        <v/>
      </c>
    </row>
    <row r="38" spans="1:136" x14ac:dyDescent="0.25">
      <c r="A38" s="489" t="str">
        <f ca="1">+IF(OFFSET('Water Data'!$B$2,0,10*ROW('Water Data'!E32))="","",OFFSET('Water Data'!$B$2,0,10*ROW('Water Data'!E32)))</f>
        <v/>
      </c>
      <c r="B38" s="489"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16" t="str">
        <f t="shared" ca="1" si="0"/>
        <v/>
      </c>
      <c r="D38" s="517"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17"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17"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17"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17"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17"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17"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17"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17"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17"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17"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17"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17"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17"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17"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17"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17"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17"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18"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18"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18"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18"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18"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18"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18"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18"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18"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18"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18"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18"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18"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18"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18"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18"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18"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18"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18"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18"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18"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18"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18"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18"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18"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18"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18"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18"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18"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18"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19"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95"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19"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19"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19"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19"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19"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19"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19"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19"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19"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19"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19"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19"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19"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19"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19"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19"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80" t="str">
        <f ca="1">+IF(OFFSET('Water Data'!$D$27,0,10*ROW('Water Data'!D32))="","",OFFSET('Water Data'!$D$27,0,10*ROW('Water Data'!D32)))</f>
        <v/>
      </c>
      <c r="BT38" s="380" t="str">
        <f ca="1">+IF(OFFSET('Water Data'!$D$28,0,10*ROW('Water Data'!D32))="","",OFFSET('Water Data'!$D$28,0,10*ROW('Water Data'!D32)))</f>
        <v/>
      </c>
      <c r="BU38" s="380" t="str">
        <f ca="1">+IF(OFFSET('Water Data'!$D$29,0,10*ROW('Water Data'!D32))="","",OFFSET('Water Data'!$D$29,0,10*ROW('Water Data'!D32)))</f>
        <v/>
      </c>
      <c r="BV38" s="380" t="str">
        <f ca="1">+IF(OFFSET('Water Data'!$E$27,0,10*ROW('Water Data'!E32))="","",OFFSET('Water Data'!$E$27,0,10*ROW('Water Data'!E32)))</f>
        <v/>
      </c>
      <c r="BW38" s="380" t="str">
        <f ca="1">+IF(OFFSET('Water Data'!$E$28,0,10*ROW('Water Data'!E32))="","",OFFSET('Water Data'!$E$28,0,10*ROW('Water Data'!E32)))</f>
        <v/>
      </c>
      <c r="BX38" s="380" t="str">
        <f ca="1">+IF(OFFSET('Water Data'!$E$29,0,10*ROW('Water Data'!E32))="","",OFFSET('Water Data'!$E$29,0,10*ROW('Water Data'!E32)))</f>
        <v/>
      </c>
      <c r="BY38" s="380" t="str">
        <f ca="1">+IF(OFFSET('Water Data'!$F$27,0,10*ROW('Water Data'!F32))="","",OFFSET('Water Data'!$F$27,0,10*ROW('Water Data'!F32)))</f>
        <v/>
      </c>
      <c r="BZ38" s="380" t="str">
        <f ca="1">+IF(OFFSET('Water Data'!$F$28,0,10*ROW('Water Data'!F32))="","",OFFSET('Water Data'!$F$28,0,10*ROW('Water Data'!F32)))</f>
        <v/>
      </c>
      <c r="CA38" s="380" t="str">
        <f ca="1">+IF(OFFSET('Water Data'!$F$29,0,10*ROW('Water Data'!F32))="","",OFFSET('Water Data'!$F$29,0,10*ROW('Water Data'!F32)))</f>
        <v/>
      </c>
      <c r="CB38" s="380" t="str">
        <f ca="1">+IF(OFFSET('Water Data'!$G$27,0,10*ROW('Water Data'!G32))="","",OFFSET('Water Data'!$G$27,0,10*ROW('Water Data'!G32)))</f>
        <v/>
      </c>
      <c r="CC38" s="380" t="str">
        <f ca="1">+IF(OFFSET('Water Data'!$G$28,0,10*ROW('Water Data'!G32))="","",OFFSET('Water Data'!$G$28,0,10*ROW('Water Data'!G32)))</f>
        <v/>
      </c>
      <c r="CD38" s="380" t="str">
        <f ca="1">+IF(OFFSET('Water Data'!$G$29,0,10*ROW('Water Data'!G32))="","",OFFSET('Water Data'!$G$29,0,10*ROW('Water Data'!G32)))</f>
        <v/>
      </c>
      <c r="CE38" s="380" t="str">
        <f ca="1">+IF(OFFSET('Water Data'!$H$27,0,10*ROW('Water Data'!H32))="","",OFFSET('Water Data'!$H$27,0,10*ROW('Water Data'!H32)))</f>
        <v/>
      </c>
      <c r="CF38" s="380" t="str">
        <f ca="1">+IF(OFFSET('Water Data'!$H$28,0,10*ROW('Water Data'!H32))="","",OFFSET('Water Data'!$H$28,0,10*ROW('Water Data'!H32)))</f>
        <v/>
      </c>
      <c r="CG38" s="380" t="str">
        <f ca="1">+IF(OFFSET('Water Data'!$H$29,0,10*ROW('Water Data'!H32))="","",OFFSET('Water Data'!$H$29,0,10*ROW('Water Data'!H32)))</f>
        <v/>
      </c>
      <c r="CH38" s="380" t="str">
        <f ca="1">+IF(OFFSET('Water Data'!$I$27,0,10*ROW('Water Data'!I32))="","",OFFSET('Water Data'!$I$27,0,10*ROW('Water Data'!I32)))</f>
        <v/>
      </c>
      <c r="CI38" s="380" t="str">
        <f ca="1">+IF(OFFSET('Water Data'!$I$28,0,10*ROW('Water Data'!I32))="","",OFFSET('Water Data'!$I$28,0,10*ROW('Water Data'!I32)))</f>
        <v/>
      </c>
      <c r="CJ38" s="380" t="str">
        <f ca="1">+IF(OFFSET('Water Data'!$I$29,0,10*ROW('Water Data'!I32))="","",OFFSET('Water Data'!$I$29,0,10*ROW('Water Data'!I32)))</f>
        <v/>
      </c>
      <c r="CK38" s="380" t="str">
        <f ca="1">+IF(OFFSET('Sanitation Data'!$D$28,0,10*ROW('Sanitation Data'!D32))="","",OFFSET('Sanitation Data'!$D$28,0,10*ROW('Sanitation Data'!D32)))</f>
        <v/>
      </c>
      <c r="CL38" s="380" t="str">
        <f ca="1">+IF(OFFSET('Sanitation Data'!$D$29,0,10*ROW('Sanitation Data'!D32))="","",OFFSET('Sanitation Data'!$D$29,0,10*ROW('Sanitation Data'!D32)))</f>
        <v/>
      </c>
      <c r="CM38" s="380" t="str">
        <f ca="1">+IF(OFFSET('Sanitation Data'!$D$30,0,10*ROW('Sanitation Data'!D32))="","",OFFSET('Sanitation Data'!$D$30,0,10*ROW('Sanitation Data'!D32)))</f>
        <v/>
      </c>
      <c r="CN38" s="380" t="str">
        <f ca="1">+IF(OFFSET('Sanitation Data'!$D$31,0,10*ROW('Sanitation Data'!D32))="","",OFFSET('Sanitation Data'!$D$31,0,10*ROW('Sanitation Data'!D32)))</f>
        <v/>
      </c>
      <c r="CO38" s="380" t="str">
        <f ca="1">+IF(OFFSET('Sanitation Data'!$D$32,0,10*ROW('Sanitation Data'!D32))="","",OFFSET('Sanitation Data'!$D$32,0,10*ROW('Sanitation Data'!D32)))</f>
        <v/>
      </c>
      <c r="CP38" s="380" t="str">
        <f ca="1">+IF(OFFSET('Sanitation Data'!$E$28,0,10*ROW('Sanitation Data'!E32))="","",OFFSET('Sanitation Data'!$E$28,0,10*ROW('Sanitation Data'!E32)))</f>
        <v/>
      </c>
      <c r="CQ38" s="380" t="str">
        <f ca="1">+IF(OFFSET('Sanitation Data'!$E$29,0,10*ROW('Sanitation Data'!E32))="","",OFFSET('Sanitation Data'!$E$29,0,10*ROW('Sanitation Data'!E32)))</f>
        <v/>
      </c>
      <c r="CR38" s="380" t="str">
        <f ca="1">+IF(OFFSET('Sanitation Data'!$E$30,0,10*ROW('Sanitation Data'!E32))="","",OFFSET('Sanitation Data'!$E$30,0,10*ROW('Sanitation Data'!E32)))</f>
        <v/>
      </c>
      <c r="CS38" s="380" t="str">
        <f ca="1">+IF(OFFSET('Sanitation Data'!$E$31,0,10*ROW('Sanitation Data'!E32))="","",OFFSET('Sanitation Data'!$E$31,0,10*ROW('Sanitation Data'!E32)))</f>
        <v/>
      </c>
      <c r="CT38" s="380" t="str">
        <f ca="1">+IF(OFFSET('Sanitation Data'!$E$32,0,10*ROW('Sanitation Data'!E32))="","",OFFSET('Sanitation Data'!$E$32,0,10*ROW('Sanitation Data'!E32)))</f>
        <v/>
      </c>
      <c r="CU38" s="380" t="str">
        <f ca="1">+IF(OFFSET('Sanitation Data'!$F$28,0,10*ROW('Sanitation Data'!F32))="","",OFFSET('Sanitation Data'!$F$28,0,10*ROW('Sanitation Data'!F32)))</f>
        <v/>
      </c>
      <c r="CV38" s="380" t="str">
        <f ca="1">+IF(OFFSET('Sanitation Data'!$F$29,0,10*ROW('Sanitation Data'!F32))="","",OFFSET('Sanitation Data'!$F$29,0,10*ROW('Sanitation Data'!F32)))</f>
        <v/>
      </c>
      <c r="CW38" s="380" t="str">
        <f ca="1">+IF(OFFSET('Sanitation Data'!$F$30,0,10*ROW('Sanitation Data'!F32))="","",OFFSET('Sanitation Data'!$F$30,0,10*ROW('Sanitation Data'!F32)))</f>
        <v/>
      </c>
      <c r="CX38" s="380" t="str">
        <f ca="1">+IF(OFFSET('Sanitation Data'!$F$31,0,10*ROW('Sanitation Data'!F32))="","",OFFSET('Sanitation Data'!$F$31,0,10*ROW('Sanitation Data'!F32)))</f>
        <v/>
      </c>
      <c r="CY38" s="380" t="str">
        <f ca="1">+IF(OFFSET('Sanitation Data'!$F$32,0,10*ROW('Sanitation Data'!F32))="","",OFFSET('Sanitation Data'!$F$32,0,10*ROW('Sanitation Data'!F32)))</f>
        <v/>
      </c>
      <c r="CZ38" s="380" t="str">
        <f ca="1">+IF(OFFSET('Sanitation Data'!$G$28,0,10*ROW('Sanitation Data'!G32))="","",OFFSET('Sanitation Data'!$G$28,0,10*ROW('Sanitation Data'!G32)))</f>
        <v/>
      </c>
      <c r="DA38" s="380" t="str">
        <f ca="1">+IF(OFFSET('Sanitation Data'!$G$29,0,10*ROW('Sanitation Data'!G32))="","",OFFSET('Sanitation Data'!$G$29,0,10*ROW('Sanitation Data'!G32)))</f>
        <v/>
      </c>
      <c r="DB38" s="380" t="str">
        <f ca="1">+IF(OFFSET('Sanitation Data'!$G$30,0,10*ROW('Sanitation Data'!G32))="","",OFFSET('Sanitation Data'!$G$30,0,10*ROW('Sanitation Data'!G32)))</f>
        <v/>
      </c>
      <c r="DC38" s="380" t="str">
        <f ca="1">+IF(OFFSET('Sanitation Data'!$G$31,0,10*ROW('Sanitation Data'!G32))="","",OFFSET('Sanitation Data'!$G$31,0,10*ROW('Sanitation Data'!G32)))</f>
        <v/>
      </c>
      <c r="DD38" s="380" t="str">
        <f ca="1">+IF(OFFSET('Sanitation Data'!$G$32,0,10*ROW('Sanitation Data'!G32))="","",OFFSET('Sanitation Data'!$G$32,0,10*ROW('Sanitation Data'!G32)))</f>
        <v/>
      </c>
      <c r="DE38" s="380" t="str">
        <f ca="1">+IF(OFFSET('Sanitation Data'!$H$28,0,10*ROW('Sanitation Data'!H32))="","",OFFSET('Sanitation Data'!$H$28,0,10*ROW('Sanitation Data'!H32)))</f>
        <v/>
      </c>
      <c r="DF38" s="380" t="str">
        <f ca="1">+IF(OFFSET('Sanitation Data'!$H$29,0,10*ROW('Sanitation Data'!H32))="","",OFFSET('Sanitation Data'!$H$29,0,10*ROW('Sanitation Data'!H32)))</f>
        <v/>
      </c>
      <c r="DG38" s="380" t="str">
        <f ca="1">+IF(OFFSET('Sanitation Data'!$H$30,0,10*ROW('Sanitation Data'!H32))="","",OFFSET('Sanitation Data'!$H$30,0,10*ROW('Sanitation Data'!H32)))</f>
        <v/>
      </c>
      <c r="DH38" s="380" t="str">
        <f ca="1">+IF(OFFSET('Sanitation Data'!$H$31,0,10*ROW('Sanitation Data'!H32))="","",OFFSET('Sanitation Data'!$H$31,0,10*ROW('Sanitation Data'!H32)))</f>
        <v/>
      </c>
      <c r="DI38" s="380" t="str">
        <f ca="1">+IF(OFFSET('Sanitation Data'!$H$32,0,10*ROW('Sanitation Data'!H32))="","",OFFSET('Sanitation Data'!$H$32,0,10*ROW('Sanitation Data'!H32)))</f>
        <v/>
      </c>
      <c r="DJ38" s="380" t="str">
        <f ca="1">+IF(OFFSET('Sanitation Data'!$I$28,0,10*ROW('Sanitation Data'!I32))="","",OFFSET('Sanitation Data'!$I$28,0,10*ROW('Sanitation Data'!I32)))</f>
        <v/>
      </c>
      <c r="DK38" s="380" t="str">
        <f ca="1">+IF(OFFSET('Sanitation Data'!$I$29,0,10*ROW('Sanitation Data'!I32))="","",OFFSET('Sanitation Data'!$I$29,0,10*ROW('Sanitation Data'!I32)))</f>
        <v/>
      </c>
      <c r="DL38" s="380" t="str">
        <f ca="1">+IF(OFFSET('Sanitation Data'!$I$30,0,10*ROW('Sanitation Data'!I32))="","",OFFSET('Sanitation Data'!$I$30,0,10*ROW('Sanitation Data'!I32)))</f>
        <v/>
      </c>
      <c r="DM38" s="380" t="str">
        <f ca="1">+IF(OFFSET('Sanitation Data'!$I$31,0,10*ROW('Sanitation Data'!I32))="","",OFFSET('Sanitation Data'!$I$31,0,10*ROW('Sanitation Data'!I32)))</f>
        <v/>
      </c>
      <c r="DN38" s="380" t="str">
        <f ca="1">+IF(OFFSET('Sanitation Data'!$I$32,0,10*ROW('Sanitation Data'!I32))="","",OFFSET('Sanitation Data'!$I$32,0,10*ROW('Sanitation Data'!I32)))</f>
        <v/>
      </c>
      <c r="DO38" s="380" t="str">
        <f ca="1">+IF(OFFSET('Hygiene Data'!$D$11,0,10*ROW('Hygiene Data'!D32))="","",OFFSET('Hygiene Data'!$D$11,0,10*ROW('Hygiene Data'!D32)))</f>
        <v/>
      </c>
      <c r="DP38" s="380" t="str">
        <f ca="1">+IF(OFFSET('Hygiene Data'!$D$12,0,10*ROW('Hygiene Data'!D32))="","",OFFSET('Hygiene Data'!$D$12,0,10*ROW('Hygiene Data'!D32)))</f>
        <v/>
      </c>
      <c r="DQ38" s="380" t="str">
        <f ca="1">+IF(OFFSET('Hygiene Data'!$D$13,0,10*ROW('Hygiene Data'!D32))="","",OFFSET('Hygiene Data'!$D$13,0,10*ROW('Hygiene Data'!D32)))</f>
        <v/>
      </c>
      <c r="DR38" s="380" t="str">
        <f ca="1">+IF(OFFSET('Hygiene Data'!$E$11,0,10*ROW('Hygiene Data'!E32))="","",OFFSET('Hygiene Data'!$E$11,0,10*ROW('Hygiene Data'!E32)))</f>
        <v/>
      </c>
      <c r="DS38" s="380" t="str">
        <f ca="1">+IF(OFFSET('Hygiene Data'!$E$12,0,10*ROW('Hygiene Data'!E32))="","",OFFSET('Hygiene Data'!$E$12,0,10*ROW('Hygiene Data'!E32)))</f>
        <v/>
      </c>
      <c r="DT38" s="380" t="str">
        <f ca="1">+IF(OFFSET('Hygiene Data'!$E$13,0,10*ROW('Hygiene Data'!E32))="","",OFFSET('Hygiene Data'!$E$13,0,10*ROW('Hygiene Data'!E32)))</f>
        <v/>
      </c>
      <c r="DU38" s="380" t="str">
        <f ca="1">+IF(OFFSET('Hygiene Data'!$F$11,0,10*ROW('Hygiene Data'!F32))="","",OFFSET('Hygiene Data'!$F$11,0,10*ROW('Hygiene Data'!F32)))</f>
        <v/>
      </c>
      <c r="DV38" s="380" t="str">
        <f ca="1">+IF(OFFSET('Hygiene Data'!$F$12,0,10*ROW('Hygiene Data'!F32))="","",OFFSET('Hygiene Data'!$F$12,0,10*ROW('Hygiene Data'!F32)))</f>
        <v/>
      </c>
      <c r="DW38" s="380" t="str">
        <f ca="1">+IF(OFFSET('Hygiene Data'!$F$13,0,10*ROW('Hygiene Data'!F32))="","",OFFSET('Hygiene Data'!$F$13,0,10*ROW('Hygiene Data'!F32)))</f>
        <v/>
      </c>
      <c r="DX38" s="380" t="str">
        <f ca="1">+IF(OFFSET('Hygiene Data'!$G$11,0,10*ROW('Hygiene Data'!G32))="","",OFFSET('Hygiene Data'!$G$11,0,10*ROW('Hygiene Data'!G32)))</f>
        <v/>
      </c>
      <c r="DY38" s="380" t="str">
        <f ca="1">+IF(OFFSET('Hygiene Data'!$G$12,0,10*ROW('Hygiene Data'!G32))="","",OFFSET('Hygiene Data'!$G$12,0,10*ROW('Hygiene Data'!G32)))</f>
        <v/>
      </c>
      <c r="DZ38" s="380" t="str">
        <f ca="1">+IF(OFFSET('Hygiene Data'!$G$13,0,10*ROW('Hygiene Data'!G32))="","",OFFSET('Hygiene Data'!$G$13,0,10*ROW('Hygiene Data'!G32)))</f>
        <v/>
      </c>
      <c r="EA38" s="380" t="str">
        <f ca="1">+IF(OFFSET('Hygiene Data'!$H$11,0,10*ROW('Hygiene Data'!H32))="","",OFFSET('Hygiene Data'!$H$11,0,10*ROW('Hygiene Data'!H32)))</f>
        <v/>
      </c>
      <c r="EB38" s="380" t="str">
        <f ca="1">+IF(OFFSET('Hygiene Data'!$H$12,0,10*ROW('Hygiene Data'!H32))="","",OFFSET('Hygiene Data'!$H$12,0,10*ROW('Hygiene Data'!H32)))</f>
        <v/>
      </c>
      <c r="EC38" s="380" t="str">
        <f ca="1">+IF(OFFSET('Hygiene Data'!$H$13,0,10*ROW('Hygiene Data'!H32))="","",OFFSET('Hygiene Data'!$H$13,0,10*ROW('Hygiene Data'!H32)))</f>
        <v/>
      </c>
      <c r="ED38" s="380" t="str">
        <f ca="1">+IF(OFFSET('Hygiene Data'!$I$11,0,10*ROW('Hygiene Data'!I32))="","",OFFSET('Hygiene Data'!$I$11,0,10*ROW('Hygiene Data'!I32)))</f>
        <v/>
      </c>
      <c r="EE38" s="380" t="str">
        <f ca="1">+IF(OFFSET('Hygiene Data'!$I$12,0,10*ROW('Hygiene Data'!I32))="","",OFFSET('Hygiene Data'!$I$12,0,10*ROW('Hygiene Data'!I32)))</f>
        <v/>
      </c>
      <c r="EF38" s="380" t="str">
        <f ca="1">+IF(OFFSET('Hygiene Data'!$I$13,0,10*ROW('Hygiene Data'!I32))="","",OFFSET('Hygiene Data'!$I$13,0,10*ROW('Hygiene Data'!I32)))</f>
        <v/>
      </c>
    </row>
    <row r="39" spans="1:136" x14ac:dyDescent="0.25">
      <c r="A39" s="489" t="str">
        <f ca="1">+IF(OFFSET('Water Data'!$B$2,0,10*ROW('Water Data'!E33))="","",OFFSET('Water Data'!$B$2,0,10*ROW('Water Data'!E33)))</f>
        <v/>
      </c>
      <c r="B39" s="489"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16" t="str">
        <f t="shared" ca="1" si="0"/>
        <v/>
      </c>
      <c r="D39" s="517"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17"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17"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17"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17"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17"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17"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17"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17"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17"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17"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17"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17"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17"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17"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17"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17"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17"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18"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18"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18"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18"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18"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18"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18"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18"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18"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18"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18"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18"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18"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18"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18"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18"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18"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18"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18"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18"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18"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18"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18"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18"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18"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18"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18"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18"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18"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18"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19"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95"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19"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19"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19"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19"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19"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19"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19"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19"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19"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19"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19"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19"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19"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19"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19"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19"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80" t="str">
        <f ca="1">+IF(OFFSET('Water Data'!$D$27,0,10*ROW('Water Data'!D33))="","",OFFSET('Water Data'!$D$27,0,10*ROW('Water Data'!D33)))</f>
        <v/>
      </c>
      <c r="BT39" s="380" t="str">
        <f ca="1">+IF(OFFSET('Water Data'!$D$28,0,10*ROW('Water Data'!D33))="","",OFFSET('Water Data'!$D$28,0,10*ROW('Water Data'!D33)))</f>
        <v/>
      </c>
      <c r="BU39" s="380" t="str">
        <f ca="1">+IF(OFFSET('Water Data'!$D$29,0,10*ROW('Water Data'!D33))="","",OFFSET('Water Data'!$D$29,0,10*ROW('Water Data'!D33)))</f>
        <v/>
      </c>
      <c r="BV39" s="380" t="str">
        <f ca="1">+IF(OFFSET('Water Data'!$E$27,0,10*ROW('Water Data'!E33))="","",OFFSET('Water Data'!$E$27,0,10*ROW('Water Data'!E33)))</f>
        <v/>
      </c>
      <c r="BW39" s="380" t="str">
        <f ca="1">+IF(OFFSET('Water Data'!$E$28,0,10*ROW('Water Data'!E33))="","",OFFSET('Water Data'!$E$28,0,10*ROW('Water Data'!E33)))</f>
        <v/>
      </c>
      <c r="BX39" s="380" t="str">
        <f ca="1">+IF(OFFSET('Water Data'!$E$29,0,10*ROW('Water Data'!E33))="","",OFFSET('Water Data'!$E$29,0,10*ROW('Water Data'!E33)))</f>
        <v/>
      </c>
      <c r="BY39" s="380" t="str">
        <f ca="1">+IF(OFFSET('Water Data'!$F$27,0,10*ROW('Water Data'!F33))="","",OFFSET('Water Data'!$F$27,0,10*ROW('Water Data'!F33)))</f>
        <v/>
      </c>
      <c r="BZ39" s="380" t="str">
        <f ca="1">+IF(OFFSET('Water Data'!$F$28,0,10*ROW('Water Data'!F33))="","",OFFSET('Water Data'!$F$28,0,10*ROW('Water Data'!F33)))</f>
        <v/>
      </c>
      <c r="CA39" s="380" t="str">
        <f ca="1">+IF(OFFSET('Water Data'!$F$29,0,10*ROW('Water Data'!F33))="","",OFFSET('Water Data'!$F$29,0,10*ROW('Water Data'!F33)))</f>
        <v/>
      </c>
      <c r="CB39" s="380" t="str">
        <f ca="1">+IF(OFFSET('Water Data'!$G$27,0,10*ROW('Water Data'!G33))="","",OFFSET('Water Data'!$G$27,0,10*ROW('Water Data'!G33)))</f>
        <v/>
      </c>
      <c r="CC39" s="380" t="str">
        <f ca="1">+IF(OFFSET('Water Data'!$G$28,0,10*ROW('Water Data'!G33))="","",OFFSET('Water Data'!$G$28,0,10*ROW('Water Data'!G33)))</f>
        <v/>
      </c>
      <c r="CD39" s="380" t="str">
        <f ca="1">+IF(OFFSET('Water Data'!$G$29,0,10*ROW('Water Data'!G33))="","",OFFSET('Water Data'!$G$29,0,10*ROW('Water Data'!G33)))</f>
        <v/>
      </c>
      <c r="CE39" s="380" t="str">
        <f ca="1">+IF(OFFSET('Water Data'!$H$27,0,10*ROW('Water Data'!H33))="","",OFFSET('Water Data'!$H$27,0,10*ROW('Water Data'!H33)))</f>
        <v/>
      </c>
      <c r="CF39" s="380" t="str">
        <f ca="1">+IF(OFFSET('Water Data'!$H$28,0,10*ROW('Water Data'!H33))="","",OFFSET('Water Data'!$H$28,0,10*ROW('Water Data'!H33)))</f>
        <v/>
      </c>
      <c r="CG39" s="380" t="str">
        <f ca="1">+IF(OFFSET('Water Data'!$H$29,0,10*ROW('Water Data'!H33))="","",OFFSET('Water Data'!$H$29,0,10*ROW('Water Data'!H33)))</f>
        <v/>
      </c>
      <c r="CH39" s="380" t="str">
        <f ca="1">+IF(OFFSET('Water Data'!$I$27,0,10*ROW('Water Data'!I33))="","",OFFSET('Water Data'!$I$27,0,10*ROW('Water Data'!I33)))</f>
        <v/>
      </c>
      <c r="CI39" s="380" t="str">
        <f ca="1">+IF(OFFSET('Water Data'!$I$28,0,10*ROW('Water Data'!I33))="","",OFFSET('Water Data'!$I$28,0,10*ROW('Water Data'!I33)))</f>
        <v/>
      </c>
      <c r="CJ39" s="380" t="str">
        <f ca="1">+IF(OFFSET('Water Data'!$I$29,0,10*ROW('Water Data'!I33))="","",OFFSET('Water Data'!$I$29,0,10*ROW('Water Data'!I33)))</f>
        <v/>
      </c>
      <c r="CK39" s="380" t="str">
        <f ca="1">+IF(OFFSET('Sanitation Data'!$D$28,0,10*ROW('Sanitation Data'!D33))="","",OFFSET('Sanitation Data'!$D$28,0,10*ROW('Sanitation Data'!D33)))</f>
        <v/>
      </c>
      <c r="CL39" s="380" t="str">
        <f ca="1">+IF(OFFSET('Sanitation Data'!$D$29,0,10*ROW('Sanitation Data'!D33))="","",OFFSET('Sanitation Data'!$D$29,0,10*ROW('Sanitation Data'!D33)))</f>
        <v/>
      </c>
      <c r="CM39" s="380" t="str">
        <f ca="1">+IF(OFFSET('Sanitation Data'!$D$30,0,10*ROW('Sanitation Data'!D33))="","",OFFSET('Sanitation Data'!$D$30,0,10*ROW('Sanitation Data'!D33)))</f>
        <v/>
      </c>
      <c r="CN39" s="380" t="str">
        <f ca="1">+IF(OFFSET('Sanitation Data'!$D$31,0,10*ROW('Sanitation Data'!D33))="","",OFFSET('Sanitation Data'!$D$31,0,10*ROW('Sanitation Data'!D33)))</f>
        <v/>
      </c>
      <c r="CO39" s="380" t="str">
        <f ca="1">+IF(OFFSET('Sanitation Data'!$D$32,0,10*ROW('Sanitation Data'!D33))="","",OFFSET('Sanitation Data'!$D$32,0,10*ROW('Sanitation Data'!D33)))</f>
        <v/>
      </c>
      <c r="CP39" s="380" t="str">
        <f ca="1">+IF(OFFSET('Sanitation Data'!$E$28,0,10*ROW('Sanitation Data'!E33))="","",OFFSET('Sanitation Data'!$E$28,0,10*ROW('Sanitation Data'!E33)))</f>
        <v/>
      </c>
      <c r="CQ39" s="380" t="str">
        <f ca="1">+IF(OFFSET('Sanitation Data'!$E$29,0,10*ROW('Sanitation Data'!E33))="","",OFFSET('Sanitation Data'!$E$29,0,10*ROW('Sanitation Data'!E33)))</f>
        <v/>
      </c>
      <c r="CR39" s="380" t="str">
        <f ca="1">+IF(OFFSET('Sanitation Data'!$E$30,0,10*ROW('Sanitation Data'!E33))="","",OFFSET('Sanitation Data'!$E$30,0,10*ROW('Sanitation Data'!E33)))</f>
        <v/>
      </c>
      <c r="CS39" s="380" t="str">
        <f ca="1">+IF(OFFSET('Sanitation Data'!$E$31,0,10*ROW('Sanitation Data'!E33))="","",OFFSET('Sanitation Data'!$E$31,0,10*ROW('Sanitation Data'!E33)))</f>
        <v/>
      </c>
      <c r="CT39" s="380" t="str">
        <f ca="1">+IF(OFFSET('Sanitation Data'!$E$32,0,10*ROW('Sanitation Data'!E33))="","",OFFSET('Sanitation Data'!$E$32,0,10*ROW('Sanitation Data'!E33)))</f>
        <v/>
      </c>
      <c r="CU39" s="380" t="str">
        <f ca="1">+IF(OFFSET('Sanitation Data'!$F$28,0,10*ROW('Sanitation Data'!F33))="","",OFFSET('Sanitation Data'!$F$28,0,10*ROW('Sanitation Data'!F33)))</f>
        <v/>
      </c>
      <c r="CV39" s="380" t="str">
        <f ca="1">+IF(OFFSET('Sanitation Data'!$F$29,0,10*ROW('Sanitation Data'!F33))="","",OFFSET('Sanitation Data'!$F$29,0,10*ROW('Sanitation Data'!F33)))</f>
        <v/>
      </c>
      <c r="CW39" s="380" t="str">
        <f ca="1">+IF(OFFSET('Sanitation Data'!$F$30,0,10*ROW('Sanitation Data'!F33))="","",OFFSET('Sanitation Data'!$F$30,0,10*ROW('Sanitation Data'!F33)))</f>
        <v/>
      </c>
      <c r="CX39" s="380" t="str">
        <f ca="1">+IF(OFFSET('Sanitation Data'!$F$31,0,10*ROW('Sanitation Data'!F33))="","",OFFSET('Sanitation Data'!$F$31,0,10*ROW('Sanitation Data'!F33)))</f>
        <v/>
      </c>
      <c r="CY39" s="380" t="str">
        <f ca="1">+IF(OFFSET('Sanitation Data'!$F$32,0,10*ROW('Sanitation Data'!F33))="","",OFFSET('Sanitation Data'!$F$32,0,10*ROW('Sanitation Data'!F33)))</f>
        <v/>
      </c>
      <c r="CZ39" s="380" t="str">
        <f ca="1">+IF(OFFSET('Sanitation Data'!$G$28,0,10*ROW('Sanitation Data'!G33))="","",OFFSET('Sanitation Data'!$G$28,0,10*ROW('Sanitation Data'!G33)))</f>
        <v/>
      </c>
      <c r="DA39" s="380" t="str">
        <f ca="1">+IF(OFFSET('Sanitation Data'!$G$29,0,10*ROW('Sanitation Data'!G33))="","",OFFSET('Sanitation Data'!$G$29,0,10*ROW('Sanitation Data'!G33)))</f>
        <v/>
      </c>
      <c r="DB39" s="380" t="str">
        <f ca="1">+IF(OFFSET('Sanitation Data'!$G$30,0,10*ROW('Sanitation Data'!G33))="","",OFFSET('Sanitation Data'!$G$30,0,10*ROW('Sanitation Data'!G33)))</f>
        <v/>
      </c>
      <c r="DC39" s="380" t="str">
        <f ca="1">+IF(OFFSET('Sanitation Data'!$G$31,0,10*ROW('Sanitation Data'!G33))="","",OFFSET('Sanitation Data'!$G$31,0,10*ROW('Sanitation Data'!G33)))</f>
        <v/>
      </c>
      <c r="DD39" s="380" t="str">
        <f ca="1">+IF(OFFSET('Sanitation Data'!$G$32,0,10*ROW('Sanitation Data'!G33))="","",OFFSET('Sanitation Data'!$G$32,0,10*ROW('Sanitation Data'!G33)))</f>
        <v/>
      </c>
      <c r="DE39" s="380" t="str">
        <f ca="1">+IF(OFFSET('Sanitation Data'!$H$28,0,10*ROW('Sanitation Data'!H33))="","",OFFSET('Sanitation Data'!$H$28,0,10*ROW('Sanitation Data'!H33)))</f>
        <v/>
      </c>
      <c r="DF39" s="380" t="str">
        <f ca="1">+IF(OFFSET('Sanitation Data'!$H$29,0,10*ROW('Sanitation Data'!H33))="","",OFFSET('Sanitation Data'!$H$29,0,10*ROW('Sanitation Data'!H33)))</f>
        <v/>
      </c>
      <c r="DG39" s="380" t="str">
        <f ca="1">+IF(OFFSET('Sanitation Data'!$H$30,0,10*ROW('Sanitation Data'!H33))="","",OFFSET('Sanitation Data'!$H$30,0,10*ROW('Sanitation Data'!H33)))</f>
        <v/>
      </c>
      <c r="DH39" s="380" t="str">
        <f ca="1">+IF(OFFSET('Sanitation Data'!$H$31,0,10*ROW('Sanitation Data'!H33))="","",OFFSET('Sanitation Data'!$H$31,0,10*ROW('Sanitation Data'!H33)))</f>
        <v/>
      </c>
      <c r="DI39" s="380" t="str">
        <f ca="1">+IF(OFFSET('Sanitation Data'!$H$32,0,10*ROW('Sanitation Data'!H33))="","",OFFSET('Sanitation Data'!$H$32,0,10*ROW('Sanitation Data'!H33)))</f>
        <v/>
      </c>
      <c r="DJ39" s="380" t="str">
        <f ca="1">+IF(OFFSET('Sanitation Data'!$I$28,0,10*ROW('Sanitation Data'!I33))="","",OFFSET('Sanitation Data'!$I$28,0,10*ROW('Sanitation Data'!I33)))</f>
        <v/>
      </c>
      <c r="DK39" s="380" t="str">
        <f ca="1">+IF(OFFSET('Sanitation Data'!$I$29,0,10*ROW('Sanitation Data'!I33))="","",OFFSET('Sanitation Data'!$I$29,0,10*ROW('Sanitation Data'!I33)))</f>
        <v/>
      </c>
      <c r="DL39" s="380" t="str">
        <f ca="1">+IF(OFFSET('Sanitation Data'!$I$30,0,10*ROW('Sanitation Data'!I33))="","",OFFSET('Sanitation Data'!$I$30,0,10*ROW('Sanitation Data'!I33)))</f>
        <v/>
      </c>
      <c r="DM39" s="380" t="str">
        <f ca="1">+IF(OFFSET('Sanitation Data'!$I$31,0,10*ROW('Sanitation Data'!I33))="","",OFFSET('Sanitation Data'!$I$31,0,10*ROW('Sanitation Data'!I33)))</f>
        <v/>
      </c>
      <c r="DN39" s="380" t="str">
        <f ca="1">+IF(OFFSET('Sanitation Data'!$I$32,0,10*ROW('Sanitation Data'!I33))="","",OFFSET('Sanitation Data'!$I$32,0,10*ROW('Sanitation Data'!I33)))</f>
        <v/>
      </c>
      <c r="DO39" s="380" t="str">
        <f ca="1">+IF(OFFSET('Hygiene Data'!$D$11,0,10*ROW('Hygiene Data'!D33))="","",OFFSET('Hygiene Data'!$D$11,0,10*ROW('Hygiene Data'!D33)))</f>
        <v/>
      </c>
      <c r="DP39" s="380" t="str">
        <f ca="1">+IF(OFFSET('Hygiene Data'!$D$12,0,10*ROW('Hygiene Data'!D33))="","",OFFSET('Hygiene Data'!$D$12,0,10*ROW('Hygiene Data'!D33)))</f>
        <v/>
      </c>
      <c r="DQ39" s="380" t="str">
        <f ca="1">+IF(OFFSET('Hygiene Data'!$D$13,0,10*ROW('Hygiene Data'!D33))="","",OFFSET('Hygiene Data'!$D$13,0,10*ROW('Hygiene Data'!D33)))</f>
        <v/>
      </c>
      <c r="DR39" s="380" t="str">
        <f ca="1">+IF(OFFSET('Hygiene Data'!$E$11,0,10*ROW('Hygiene Data'!E33))="","",OFFSET('Hygiene Data'!$E$11,0,10*ROW('Hygiene Data'!E33)))</f>
        <v/>
      </c>
      <c r="DS39" s="380" t="str">
        <f ca="1">+IF(OFFSET('Hygiene Data'!$E$12,0,10*ROW('Hygiene Data'!E33))="","",OFFSET('Hygiene Data'!$E$12,0,10*ROW('Hygiene Data'!E33)))</f>
        <v/>
      </c>
      <c r="DT39" s="380" t="str">
        <f ca="1">+IF(OFFSET('Hygiene Data'!$E$13,0,10*ROW('Hygiene Data'!E33))="","",OFFSET('Hygiene Data'!$E$13,0,10*ROW('Hygiene Data'!E33)))</f>
        <v/>
      </c>
      <c r="DU39" s="380" t="str">
        <f ca="1">+IF(OFFSET('Hygiene Data'!$F$11,0,10*ROW('Hygiene Data'!F33))="","",OFFSET('Hygiene Data'!$F$11,0,10*ROW('Hygiene Data'!F33)))</f>
        <v/>
      </c>
      <c r="DV39" s="380" t="str">
        <f ca="1">+IF(OFFSET('Hygiene Data'!$F$12,0,10*ROW('Hygiene Data'!F33))="","",OFFSET('Hygiene Data'!$F$12,0,10*ROW('Hygiene Data'!F33)))</f>
        <v/>
      </c>
      <c r="DW39" s="380" t="str">
        <f ca="1">+IF(OFFSET('Hygiene Data'!$F$13,0,10*ROW('Hygiene Data'!F33))="","",OFFSET('Hygiene Data'!$F$13,0,10*ROW('Hygiene Data'!F33)))</f>
        <v/>
      </c>
      <c r="DX39" s="380" t="str">
        <f ca="1">+IF(OFFSET('Hygiene Data'!$G$11,0,10*ROW('Hygiene Data'!G33))="","",OFFSET('Hygiene Data'!$G$11,0,10*ROW('Hygiene Data'!G33)))</f>
        <v/>
      </c>
      <c r="DY39" s="380" t="str">
        <f ca="1">+IF(OFFSET('Hygiene Data'!$G$12,0,10*ROW('Hygiene Data'!G33))="","",OFFSET('Hygiene Data'!$G$12,0,10*ROW('Hygiene Data'!G33)))</f>
        <v/>
      </c>
      <c r="DZ39" s="380" t="str">
        <f ca="1">+IF(OFFSET('Hygiene Data'!$G$13,0,10*ROW('Hygiene Data'!G33))="","",OFFSET('Hygiene Data'!$G$13,0,10*ROW('Hygiene Data'!G33)))</f>
        <v/>
      </c>
      <c r="EA39" s="380" t="str">
        <f ca="1">+IF(OFFSET('Hygiene Data'!$H$11,0,10*ROW('Hygiene Data'!H33))="","",OFFSET('Hygiene Data'!$H$11,0,10*ROW('Hygiene Data'!H33)))</f>
        <v/>
      </c>
      <c r="EB39" s="380" t="str">
        <f ca="1">+IF(OFFSET('Hygiene Data'!$H$12,0,10*ROW('Hygiene Data'!H33))="","",OFFSET('Hygiene Data'!$H$12,0,10*ROW('Hygiene Data'!H33)))</f>
        <v/>
      </c>
      <c r="EC39" s="380" t="str">
        <f ca="1">+IF(OFFSET('Hygiene Data'!$H$13,0,10*ROW('Hygiene Data'!H33))="","",OFFSET('Hygiene Data'!$H$13,0,10*ROW('Hygiene Data'!H33)))</f>
        <v/>
      </c>
      <c r="ED39" s="380" t="str">
        <f ca="1">+IF(OFFSET('Hygiene Data'!$I$11,0,10*ROW('Hygiene Data'!I33))="","",OFFSET('Hygiene Data'!$I$11,0,10*ROW('Hygiene Data'!I33)))</f>
        <v/>
      </c>
      <c r="EE39" s="380" t="str">
        <f ca="1">+IF(OFFSET('Hygiene Data'!$I$12,0,10*ROW('Hygiene Data'!I33))="","",OFFSET('Hygiene Data'!$I$12,0,10*ROW('Hygiene Data'!I33)))</f>
        <v/>
      </c>
      <c r="EF39" s="380" t="str">
        <f ca="1">+IF(OFFSET('Hygiene Data'!$I$13,0,10*ROW('Hygiene Data'!I33))="","",OFFSET('Hygiene Data'!$I$13,0,10*ROW('Hygiene Data'!I33)))</f>
        <v/>
      </c>
    </row>
    <row r="40" spans="1:136" x14ac:dyDescent="0.25">
      <c r="A40" s="489" t="str">
        <f ca="1">+IF(OFFSET('Water Data'!$B$2,0,10*ROW('Water Data'!E34))="","",OFFSET('Water Data'!$B$2,0,10*ROW('Water Data'!E34)))</f>
        <v/>
      </c>
      <c r="B40" s="489"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16" t="str">
        <f t="shared" ca="1" si="0"/>
        <v/>
      </c>
      <c r="D40" s="517"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17"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17"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17"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17"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17"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17"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17"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17"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17"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17"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17"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17"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17"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17"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17"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17"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17"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18"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18"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18"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18"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18"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18"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18"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18"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18"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18"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18"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18"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18"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18"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18"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18"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18"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18"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18"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18"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18"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18"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18"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18"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18"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18"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18"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18"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18"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18"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19"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95"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19"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19"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19"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19"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19"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19"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19"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19"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19"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19"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19"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19"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19"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19"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19"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19"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80" t="str">
        <f ca="1">+IF(OFFSET('Water Data'!$D$27,0,10*ROW('Water Data'!D34))="","",OFFSET('Water Data'!$D$27,0,10*ROW('Water Data'!D34)))</f>
        <v/>
      </c>
      <c r="BT40" s="380" t="str">
        <f ca="1">+IF(OFFSET('Water Data'!$D$28,0,10*ROW('Water Data'!D34))="","",OFFSET('Water Data'!$D$28,0,10*ROW('Water Data'!D34)))</f>
        <v/>
      </c>
      <c r="BU40" s="380" t="str">
        <f ca="1">+IF(OFFSET('Water Data'!$D$29,0,10*ROW('Water Data'!D34))="","",OFFSET('Water Data'!$D$29,0,10*ROW('Water Data'!D34)))</f>
        <v/>
      </c>
      <c r="BV40" s="380" t="str">
        <f ca="1">+IF(OFFSET('Water Data'!$E$27,0,10*ROW('Water Data'!E34))="","",OFFSET('Water Data'!$E$27,0,10*ROW('Water Data'!E34)))</f>
        <v/>
      </c>
      <c r="BW40" s="380" t="str">
        <f ca="1">+IF(OFFSET('Water Data'!$E$28,0,10*ROW('Water Data'!E34))="","",OFFSET('Water Data'!$E$28,0,10*ROW('Water Data'!E34)))</f>
        <v/>
      </c>
      <c r="BX40" s="380" t="str">
        <f ca="1">+IF(OFFSET('Water Data'!$E$29,0,10*ROW('Water Data'!E34))="","",OFFSET('Water Data'!$E$29,0,10*ROW('Water Data'!E34)))</f>
        <v/>
      </c>
      <c r="BY40" s="380" t="str">
        <f ca="1">+IF(OFFSET('Water Data'!$F$27,0,10*ROW('Water Data'!F34))="","",OFFSET('Water Data'!$F$27,0,10*ROW('Water Data'!F34)))</f>
        <v/>
      </c>
      <c r="BZ40" s="380" t="str">
        <f ca="1">+IF(OFFSET('Water Data'!$F$28,0,10*ROW('Water Data'!F34))="","",OFFSET('Water Data'!$F$28,0,10*ROW('Water Data'!F34)))</f>
        <v/>
      </c>
      <c r="CA40" s="380" t="str">
        <f ca="1">+IF(OFFSET('Water Data'!$F$29,0,10*ROW('Water Data'!F34))="","",OFFSET('Water Data'!$F$29,0,10*ROW('Water Data'!F34)))</f>
        <v/>
      </c>
      <c r="CB40" s="380" t="str">
        <f ca="1">+IF(OFFSET('Water Data'!$G$27,0,10*ROW('Water Data'!G34))="","",OFFSET('Water Data'!$G$27,0,10*ROW('Water Data'!G34)))</f>
        <v/>
      </c>
      <c r="CC40" s="380" t="str">
        <f ca="1">+IF(OFFSET('Water Data'!$G$28,0,10*ROW('Water Data'!G34))="","",OFFSET('Water Data'!$G$28,0,10*ROW('Water Data'!G34)))</f>
        <v/>
      </c>
      <c r="CD40" s="380" t="str">
        <f ca="1">+IF(OFFSET('Water Data'!$G$29,0,10*ROW('Water Data'!G34))="","",OFFSET('Water Data'!$G$29,0,10*ROW('Water Data'!G34)))</f>
        <v/>
      </c>
      <c r="CE40" s="380" t="str">
        <f ca="1">+IF(OFFSET('Water Data'!$H$27,0,10*ROW('Water Data'!H34))="","",OFFSET('Water Data'!$H$27,0,10*ROW('Water Data'!H34)))</f>
        <v/>
      </c>
      <c r="CF40" s="380" t="str">
        <f ca="1">+IF(OFFSET('Water Data'!$H$28,0,10*ROW('Water Data'!H34))="","",OFFSET('Water Data'!$H$28,0,10*ROW('Water Data'!H34)))</f>
        <v/>
      </c>
      <c r="CG40" s="380" t="str">
        <f ca="1">+IF(OFFSET('Water Data'!$H$29,0,10*ROW('Water Data'!H34))="","",OFFSET('Water Data'!$H$29,0,10*ROW('Water Data'!H34)))</f>
        <v/>
      </c>
      <c r="CH40" s="380" t="str">
        <f ca="1">+IF(OFFSET('Water Data'!$I$27,0,10*ROW('Water Data'!I34))="","",OFFSET('Water Data'!$I$27,0,10*ROW('Water Data'!I34)))</f>
        <v/>
      </c>
      <c r="CI40" s="380" t="str">
        <f ca="1">+IF(OFFSET('Water Data'!$I$28,0,10*ROW('Water Data'!I34))="","",OFFSET('Water Data'!$I$28,0,10*ROW('Water Data'!I34)))</f>
        <v/>
      </c>
      <c r="CJ40" s="380" t="str">
        <f ca="1">+IF(OFFSET('Water Data'!$I$29,0,10*ROW('Water Data'!I34))="","",OFFSET('Water Data'!$I$29,0,10*ROW('Water Data'!I34)))</f>
        <v/>
      </c>
      <c r="CK40" s="380" t="str">
        <f ca="1">+IF(OFFSET('Sanitation Data'!$D$28,0,10*ROW('Sanitation Data'!D34))="","",OFFSET('Sanitation Data'!$D$28,0,10*ROW('Sanitation Data'!D34)))</f>
        <v/>
      </c>
      <c r="CL40" s="380" t="str">
        <f ca="1">+IF(OFFSET('Sanitation Data'!$D$29,0,10*ROW('Sanitation Data'!D34))="","",OFFSET('Sanitation Data'!$D$29,0,10*ROW('Sanitation Data'!D34)))</f>
        <v/>
      </c>
      <c r="CM40" s="380" t="str">
        <f ca="1">+IF(OFFSET('Sanitation Data'!$D$30,0,10*ROW('Sanitation Data'!D34))="","",OFFSET('Sanitation Data'!$D$30,0,10*ROW('Sanitation Data'!D34)))</f>
        <v/>
      </c>
      <c r="CN40" s="380" t="str">
        <f ca="1">+IF(OFFSET('Sanitation Data'!$D$31,0,10*ROW('Sanitation Data'!D34))="","",OFFSET('Sanitation Data'!$D$31,0,10*ROW('Sanitation Data'!D34)))</f>
        <v/>
      </c>
      <c r="CO40" s="380" t="str">
        <f ca="1">+IF(OFFSET('Sanitation Data'!$D$32,0,10*ROW('Sanitation Data'!D34))="","",OFFSET('Sanitation Data'!$D$32,0,10*ROW('Sanitation Data'!D34)))</f>
        <v/>
      </c>
      <c r="CP40" s="380" t="str">
        <f ca="1">+IF(OFFSET('Sanitation Data'!$E$28,0,10*ROW('Sanitation Data'!E34))="","",OFFSET('Sanitation Data'!$E$28,0,10*ROW('Sanitation Data'!E34)))</f>
        <v/>
      </c>
      <c r="CQ40" s="380" t="str">
        <f ca="1">+IF(OFFSET('Sanitation Data'!$E$29,0,10*ROW('Sanitation Data'!E34))="","",OFFSET('Sanitation Data'!$E$29,0,10*ROW('Sanitation Data'!E34)))</f>
        <v/>
      </c>
      <c r="CR40" s="380" t="str">
        <f ca="1">+IF(OFFSET('Sanitation Data'!$E$30,0,10*ROW('Sanitation Data'!E34))="","",OFFSET('Sanitation Data'!$E$30,0,10*ROW('Sanitation Data'!E34)))</f>
        <v/>
      </c>
      <c r="CS40" s="380" t="str">
        <f ca="1">+IF(OFFSET('Sanitation Data'!$E$31,0,10*ROW('Sanitation Data'!E34))="","",OFFSET('Sanitation Data'!$E$31,0,10*ROW('Sanitation Data'!E34)))</f>
        <v/>
      </c>
      <c r="CT40" s="380" t="str">
        <f ca="1">+IF(OFFSET('Sanitation Data'!$E$32,0,10*ROW('Sanitation Data'!E34))="","",OFFSET('Sanitation Data'!$E$32,0,10*ROW('Sanitation Data'!E34)))</f>
        <v/>
      </c>
      <c r="CU40" s="380" t="str">
        <f ca="1">+IF(OFFSET('Sanitation Data'!$F$28,0,10*ROW('Sanitation Data'!F34))="","",OFFSET('Sanitation Data'!$F$28,0,10*ROW('Sanitation Data'!F34)))</f>
        <v/>
      </c>
      <c r="CV40" s="380" t="str">
        <f ca="1">+IF(OFFSET('Sanitation Data'!$F$29,0,10*ROW('Sanitation Data'!F34))="","",OFFSET('Sanitation Data'!$F$29,0,10*ROW('Sanitation Data'!F34)))</f>
        <v/>
      </c>
      <c r="CW40" s="380" t="str">
        <f ca="1">+IF(OFFSET('Sanitation Data'!$F$30,0,10*ROW('Sanitation Data'!F34))="","",OFFSET('Sanitation Data'!$F$30,0,10*ROW('Sanitation Data'!F34)))</f>
        <v/>
      </c>
      <c r="CX40" s="380" t="str">
        <f ca="1">+IF(OFFSET('Sanitation Data'!$F$31,0,10*ROW('Sanitation Data'!F34))="","",OFFSET('Sanitation Data'!$F$31,0,10*ROW('Sanitation Data'!F34)))</f>
        <v/>
      </c>
      <c r="CY40" s="380" t="str">
        <f ca="1">+IF(OFFSET('Sanitation Data'!$F$32,0,10*ROW('Sanitation Data'!F34))="","",OFFSET('Sanitation Data'!$F$32,0,10*ROW('Sanitation Data'!F34)))</f>
        <v/>
      </c>
      <c r="CZ40" s="380" t="str">
        <f ca="1">+IF(OFFSET('Sanitation Data'!$G$28,0,10*ROW('Sanitation Data'!G34))="","",OFFSET('Sanitation Data'!$G$28,0,10*ROW('Sanitation Data'!G34)))</f>
        <v/>
      </c>
      <c r="DA40" s="380" t="str">
        <f ca="1">+IF(OFFSET('Sanitation Data'!$G$29,0,10*ROW('Sanitation Data'!G34))="","",OFFSET('Sanitation Data'!$G$29,0,10*ROW('Sanitation Data'!G34)))</f>
        <v/>
      </c>
      <c r="DB40" s="380" t="str">
        <f ca="1">+IF(OFFSET('Sanitation Data'!$G$30,0,10*ROW('Sanitation Data'!G34))="","",OFFSET('Sanitation Data'!$G$30,0,10*ROW('Sanitation Data'!G34)))</f>
        <v/>
      </c>
      <c r="DC40" s="380" t="str">
        <f ca="1">+IF(OFFSET('Sanitation Data'!$G$31,0,10*ROW('Sanitation Data'!G34))="","",OFFSET('Sanitation Data'!$G$31,0,10*ROW('Sanitation Data'!G34)))</f>
        <v/>
      </c>
      <c r="DD40" s="380" t="str">
        <f ca="1">+IF(OFFSET('Sanitation Data'!$G$32,0,10*ROW('Sanitation Data'!G34))="","",OFFSET('Sanitation Data'!$G$32,0,10*ROW('Sanitation Data'!G34)))</f>
        <v/>
      </c>
      <c r="DE40" s="380" t="str">
        <f ca="1">+IF(OFFSET('Sanitation Data'!$H$28,0,10*ROW('Sanitation Data'!H34))="","",OFFSET('Sanitation Data'!$H$28,0,10*ROW('Sanitation Data'!H34)))</f>
        <v/>
      </c>
      <c r="DF40" s="380" t="str">
        <f ca="1">+IF(OFFSET('Sanitation Data'!$H$29,0,10*ROW('Sanitation Data'!H34))="","",OFFSET('Sanitation Data'!$H$29,0,10*ROW('Sanitation Data'!H34)))</f>
        <v/>
      </c>
      <c r="DG40" s="380" t="str">
        <f ca="1">+IF(OFFSET('Sanitation Data'!$H$30,0,10*ROW('Sanitation Data'!H34))="","",OFFSET('Sanitation Data'!$H$30,0,10*ROW('Sanitation Data'!H34)))</f>
        <v/>
      </c>
      <c r="DH40" s="380" t="str">
        <f ca="1">+IF(OFFSET('Sanitation Data'!$H$31,0,10*ROW('Sanitation Data'!H34))="","",OFFSET('Sanitation Data'!$H$31,0,10*ROW('Sanitation Data'!H34)))</f>
        <v/>
      </c>
      <c r="DI40" s="380" t="str">
        <f ca="1">+IF(OFFSET('Sanitation Data'!$H$32,0,10*ROW('Sanitation Data'!H34))="","",OFFSET('Sanitation Data'!$H$32,0,10*ROW('Sanitation Data'!H34)))</f>
        <v/>
      </c>
      <c r="DJ40" s="380" t="str">
        <f ca="1">+IF(OFFSET('Sanitation Data'!$I$28,0,10*ROW('Sanitation Data'!I34))="","",OFFSET('Sanitation Data'!$I$28,0,10*ROW('Sanitation Data'!I34)))</f>
        <v/>
      </c>
      <c r="DK40" s="380" t="str">
        <f ca="1">+IF(OFFSET('Sanitation Data'!$I$29,0,10*ROW('Sanitation Data'!I34))="","",OFFSET('Sanitation Data'!$I$29,0,10*ROW('Sanitation Data'!I34)))</f>
        <v/>
      </c>
      <c r="DL40" s="380" t="str">
        <f ca="1">+IF(OFFSET('Sanitation Data'!$I$30,0,10*ROW('Sanitation Data'!I34))="","",OFFSET('Sanitation Data'!$I$30,0,10*ROW('Sanitation Data'!I34)))</f>
        <v/>
      </c>
      <c r="DM40" s="380" t="str">
        <f ca="1">+IF(OFFSET('Sanitation Data'!$I$31,0,10*ROW('Sanitation Data'!I34))="","",OFFSET('Sanitation Data'!$I$31,0,10*ROW('Sanitation Data'!I34)))</f>
        <v/>
      </c>
      <c r="DN40" s="380" t="str">
        <f ca="1">+IF(OFFSET('Sanitation Data'!$I$32,0,10*ROW('Sanitation Data'!I34))="","",OFFSET('Sanitation Data'!$I$32,0,10*ROW('Sanitation Data'!I34)))</f>
        <v/>
      </c>
      <c r="DO40" s="380" t="str">
        <f ca="1">+IF(OFFSET('Hygiene Data'!$D$11,0,10*ROW('Hygiene Data'!D34))="","",OFFSET('Hygiene Data'!$D$11,0,10*ROW('Hygiene Data'!D34)))</f>
        <v/>
      </c>
      <c r="DP40" s="380" t="str">
        <f ca="1">+IF(OFFSET('Hygiene Data'!$D$12,0,10*ROW('Hygiene Data'!D34))="","",OFFSET('Hygiene Data'!$D$12,0,10*ROW('Hygiene Data'!D34)))</f>
        <v/>
      </c>
      <c r="DQ40" s="380" t="str">
        <f ca="1">+IF(OFFSET('Hygiene Data'!$D$13,0,10*ROW('Hygiene Data'!D34))="","",OFFSET('Hygiene Data'!$D$13,0,10*ROW('Hygiene Data'!D34)))</f>
        <v/>
      </c>
      <c r="DR40" s="380" t="str">
        <f ca="1">+IF(OFFSET('Hygiene Data'!$E$11,0,10*ROW('Hygiene Data'!E34))="","",OFFSET('Hygiene Data'!$E$11,0,10*ROW('Hygiene Data'!E34)))</f>
        <v/>
      </c>
      <c r="DS40" s="380" t="str">
        <f ca="1">+IF(OFFSET('Hygiene Data'!$E$12,0,10*ROW('Hygiene Data'!E34))="","",OFFSET('Hygiene Data'!$E$12,0,10*ROW('Hygiene Data'!E34)))</f>
        <v/>
      </c>
      <c r="DT40" s="380" t="str">
        <f ca="1">+IF(OFFSET('Hygiene Data'!$E$13,0,10*ROW('Hygiene Data'!E34))="","",OFFSET('Hygiene Data'!$E$13,0,10*ROW('Hygiene Data'!E34)))</f>
        <v/>
      </c>
      <c r="DU40" s="380" t="str">
        <f ca="1">+IF(OFFSET('Hygiene Data'!$F$11,0,10*ROW('Hygiene Data'!F34))="","",OFFSET('Hygiene Data'!$F$11,0,10*ROW('Hygiene Data'!F34)))</f>
        <v/>
      </c>
      <c r="DV40" s="380" t="str">
        <f ca="1">+IF(OFFSET('Hygiene Data'!$F$12,0,10*ROW('Hygiene Data'!F34))="","",OFFSET('Hygiene Data'!$F$12,0,10*ROW('Hygiene Data'!F34)))</f>
        <v/>
      </c>
      <c r="DW40" s="380" t="str">
        <f ca="1">+IF(OFFSET('Hygiene Data'!$F$13,0,10*ROW('Hygiene Data'!F34))="","",OFFSET('Hygiene Data'!$F$13,0,10*ROW('Hygiene Data'!F34)))</f>
        <v/>
      </c>
      <c r="DX40" s="380" t="str">
        <f ca="1">+IF(OFFSET('Hygiene Data'!$G$11,0,10*ROW('Hygiene Data'!G34))="","",OFFSET('Hygiene Data'!$G$11,0,10*ROW('Hygiene Data'!G34)))</f>
        <v/>
      </c>
      <c r="DY40" s="380" t="str">
        <f ca="1">+IF(OFFSET('Hygiene Data'!$G$12,0,10*ROW('Hygiene Data'!G34))="","",OFFSET('Hygiene Data'!$G$12,0,10*ROW('Hygiene Data'!G34)))</f>
        <v/>
      </c>
      <c r="DZ40" s="380" t="str">
        <f ca="1">+IF(OFFSET('Hygiene Data'!$G$13,0,10*ROW('Hygiene Data'!G34))="","",OFFSET('Hygiene Data'!$G$13,0,10*ROW('Hygiene Data'!G34)))</f>
        <v/>
      </c>
      <c r="EA40" s="380" t="str">
        <f ca="1">+IF(OFFSET('Hygiene Data'!$H$11,0,10*ROW('Hygiene Data'!H34))="","",OFFSET('Hygiene Data'!$H$11,0,10*ROW('Hygiene Data'!H34)))</f>
        <v/>
      </c>
      <c r="EB40" s="380" t="str">
        <f ca="1">+IF(OFFSET('Hygiene Data'!$H$12,0,10*ROW('Hygiene Data'!H34))="","",OFFSET('Hygiene Data'!$H$12,0,10*ROW('Hygiene Data'!H34)))</f>
        <v/>
      </c>
      <c r="EC40" s="380" t="str">
        <f ca="1">+IF(OFFSET('Hygiene Data'!$H$13,0,10*ROW('Hygiene Data'!H34))="","",OFFSET('Hygiene Data'!$H$13,0,10*ROW('Hygiene Data'!H34)))</f>
        <v/>
      </c>
      <c r="ED40" s="380" t="str">
        <f ca="1">+IF(OFFSET('Hygiene Data'!$I$11,0,10*ROW('Hygiene Data'!I34))="","",OFFSET('Hygiene Data'!$I$11,0,10*ROW('Hygiene Data'!I34)))</f>
        <v/>
      </c>
      <c r="EE40" s="380" t="str">
        <f ca="1">+IF(OFFSET('Hygiene Data'!$I$12,0,10*ROW('Hygiene Data'!I34))="","",OFFSET('Hygiene Data'!$I$12,0,10*ROW('Hygiene Data'!I34)))</f>
        <v/>
      </c>
      <c r="EF40" s="380" t="str">
        <f ca="1">+IF(OFFSET('Hygiene Data'!$I$13,0,10*ROW('Hygiene Data'!I34))="","",OFFSET('Hygiene Data'!$I$13,0,10*ROW('Hygiene Data'!I34)))</f>
        <v/>
      </c>
    </row>
    <row r="41" spans="1:136" x14ac:dyDescent="0.25">
      <c r="A41" s="489" t="str">
        <f ca="1">+IF(OFFSET('Water Data'!$B$2,0,10*ROW('Water Data'!E35))="","",OFFSET('Water Data'!$B$2,0,10*ROW('Water Data'!E35)))</f>
        <v/>
      </c>
      <c r="B41" s="489"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16" t="str">
        <f t="shared" ca="1" si="0"/>
        <v/>
      </c>
      <c r="D41" s="517"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17"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17"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17"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17"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17"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17"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17"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17"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17"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17"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17"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17"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17"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17"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17"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17"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17"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18"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18"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18"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18"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18"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18"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18"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18"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18"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18"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18"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18"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18"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18"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18"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18"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18"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18"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18"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18"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18"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18"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18"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18"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18"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18"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18"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18"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18"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18"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19"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95"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19"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19"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19"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19"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19"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19"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19"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19"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19"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19"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19"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19"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19"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19"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19"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19"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80" t="str">
        <f ca="1">+IF(OFFSET('Water Data'!$D$27,0,10*ROW('Water Data'!D35))="","",OFFSET('Water Data'!$D$27,0,10*ROW('Water Data'!D35)))</f>
        <v/>
      </c>
      <c r="BT41" s="380" t="str">
        <f ca="1">+IF(OFFSET('Water Data'!$D$28,0,10*ROW('Water Data'!D35))="","",OFFSET('Water Data'!$D$28,0,10*ROW('Water Data'!D35)))</f>
        <v/>
      </c>
      <c r="BU41" s="380" t="str">
        <f ca="1">+IF(OFFSET('Water Data'!$D$29,0,10*ROW('Water Data'!D35))="","",OFFSET('Water Data'!$D$29,0,10*ROW('Water Data'!D35)))</f>
        <v/>
      </c>
      <c r="BV41" s="380" t="str">
        <f ca="1">+IF(OFFSET('Water Data'!$E$27,0,10*ROW('Water Data'!E35))="","",OFFSET('Water Data'!$E$27,0,10*ROW('Water Data'!E35)))</f>
        <v/>
      </c>
      <c r="BW41" s="380" t="str">
        <f ca="1">+IF(OFFSET('Water Data'!$E$28,0,10*ROW('Water Data'!E35))="","",OFFSET('Water Data'!$E$28,0,10*ROW('Water Data'!E35)))</f>
        <v/>
      </c>
      <c r="BX41" s="380" t="str">
        <f ca="1">+IF(OFFSET('Water Data'!$E$29,0,10*ROW('Water Data'!E35))="","",OFFSET('Water Data'!$E$29,0,10*ROW('Water Data'!E35)))</f>
        <v/>
      </c>
      <c r="BY41" s="380" t="str">
        <f ca="1">+IF(OFFSET('Water Data'!$F$27,0,10*ROW('Water Data'!F35))="","",OFFSET('Water Data'!$F$27,0,10*ROW('Water Data'!F35)))</f>
        <v/>
      </c>
      <c r="BZ41" s="380" t="str">
        <f ca="1">+IF(OFFSET('Water Data'!$F$28,0,10*ROW('Water Data'!F35))="","",OFFSET('Water Data'!$F$28,0,10*ROW('Water Data'!F35)))</f>
        <v/>
      </c>
      <c r="CA41" s="380" t="str">
        <f ca="1">+IF(OFFSET('Water Data'!$F$29,0,10*ROW('Water Data'!F35))="","",OFFSET('Water Data'!$F$29,0,10*ROW('Water Data'!F35)))</f>
        <v/>
      </c>
      <c r="CB41" s="380" t="str">
        <f ca="1">+IF(OFFSET('Water Data'!$G$27,0,10*ROW('Water Data'!G35))="","",OFFSET('Water Data'!$G$27,0,10*ROW('Water Data'!G35)))</f>
        <v/>
      </c>
      <c r="CC41" s="380" t="str">
        <f ca="1">+IF(OFFSET('Water Data'!$G$28,0,10*ROW('Water Data'!G35))="","",OFFSET('Water Data'!$G$28,0,10*ROW('Water Data'!G35)))</f>
        <v/>
      </c>
      <c r="CD41" s="380" t="str">
        <f ca="1">+IF(OFFSET('Water Data'!$G$29,0,10*ROW('Water Data'!G35))="","",OFFSET('Water Data'!$G$29,0,10*ROW('Water Data'!G35)))</f>
        <v/>
      </c>
      <c r="CE41" s="380" t="str">
        <f ca="1">+IF(OFFSET('Water Data'!$H$27,0,10*ROW('Water Data'!H35))="","",OFFSET('Water Data'!$H$27,0,10*ROW('Water Data'!H35)))</f>
        <v/>
      </c>
      <c r="CF41" s="380" t="str">
        <f ca="1">+IF(OFFSET('Water Data'!$H$28,0,10*ROW('Water Data'!H35))="","",OFFSET('Water Data'!$H$28,0,10*ROW('Water Data'!H35)))</f>
        <v/>
      </c>
      <c r="CG41" s="380" t="str">
        <f ca="1">+IF(OFFSET('Water Data'!$H$29,0,10*ROW('Water Data'!H35))="","",OFFSET('Water Data'!$H$29,0,10*ROW('Water Data'!H35)))</f>
        <v/>
      </c>
      <c r="CH41" s="380" t="str">
        <f ca="1">+IF(OFFSET('Water Data'!$I$27,0,10*ROW('Water Data'!I35))="","",OFFSET('Water Data'!$I$27,0,10*ROW('Water Data'!I35)))</f>
        <v/>
      </c>
      <c r="CI41" s="380" t="str">
        <f ca="1">+IF(OFFSET('Water Data'!$I$28,0,10*ROW('Water Data'!I35))="","",OFFSET('Water Data'!$I$28,0,10*ROW('Water Data'!I35)))</f>
        <v/>
      </c>
      <c r="CJ41" s="380" t="str">
        <f ca="1">+IF(OFFSET('Water Data'!$I$29,0,10*ROW('Water Data'!I35))="","",OFFSET('Water Data'!$I$29,0,10*ROW('Water Data'!I35)))</f>
        <v/>
      </c>
      <c r="CK41" s="380" t="str">
        <f ca="1">+IF(OFFSET('Sanitation Data'!$D$28,0,10*ROW('Sanitation Data'!D35))="","",OFFSET('Sanitation Data'!$D$28,0,10*ROW('Sanitation Data'!D35)))</f>
        <v/>
      </c>
      <c r="CL41" s="380" t="str">
        <f ca="1">+IF(OFFSET('Sanitation Data'!$D$29,0,10*ROW('Sanitation Data'!D35))="","",OFFSET('Sanitation Data'!$D$29,0,10*ROW('Sanitation Data'!D35)))</f>
        <v/>
      </c>
      <c r="CM41" s="380" t="str">
        <f ca="1">+IF(OFFSET('Sanitation Data'!$D$30,0,10*ROW('Sanitation Data'!D35))="","",OFFSET('Sanitation Data'!$D$30,0,10*ROW('Sanitation Data'!D35)))</f>
        <v/>
      </c>
      <c r="CN41" s="380" t="str">
        <f ca="1">+IF(OFFSET('Sanitation Data'!$D$31,0,10*ROW('Sanitation Data'!D35))="","",OFFSET('Sanitation Data'!$D$31,0,10*ROW('Sanitation Data'!D35)))</f>
        <v/>
      </c>
      <c r="CO41" s="380" t="str">
        <f ca="1">+IF(OFFSET('Sanitation Data'!$D$32,0,10*ROW('Sanitation Data'!D35))="","",OFFSET('Sanitation Data'!$D$32,0,10*ROW('Sanitation Data'!D35)))</f>
        <v/>
      </c>
      <c r="CP41" s="380" t="str">
        <f ca="1">+IF(OFFSET('Sanitation Data'!$E$28,0,10*ROW('Sanitation Data'!E35))="","",OFFSET('Sanitation Data'!$E$28,0,10*ROW('Sanitation Data'!E35)))</f>
        <v/>
      </c>
      <c r="CQ41" s="380" t="str">
        <f ca="1">+IF(OFFSET('Sanitation Data'!$E$29,0,10*ROW('Sanitation Data'!E35))="","",OFFSET('Sanitation Data'!$E$29,0,10*ROW('Sanitation Data'!E35)))</f>
        <v/>
      </c>
      <c r="CR41" s="380" t="str">
        <f ca="1">+IF(OFFSET('Sanitation Data'!$E$30,0,10*ROW('Sanitation Data'!E35))="","",OFFSET('Sanitation Data'!$E$30,0,10*ROW('Sanitation Data'!E35)))</f>
        <v/>
      </c>
      <c r="CS41" s="380" t="str">
        <f ca="1">+IF(OFFSET('Sanitation Data'!$E$31,0,10*ROW('Sanitation Data'!E35))="","",OFFSET('Sanitation Data'!$E$31,0,10*ROW('Sanitation Data'!E35)))</f>
        <v/>
      </c>
      <c r="CT41" s="380" t="str">
        <f ca="1">+IF(OFFSET('Sanitation Data'!$E$32,0,10*ROW('Sanitation Data'!E35))="","",OFFSET('Sanitation Data'!$E$32,0,10*ROW('Sanitation Data'!E35)))</f>
        <v/>
      </c>
      <c r="CU41" s="380" t="str">
        <f ca="1">+IF(OFFSET('Sanitation Data'!$F$28,0,10*ROW('Sanitation Data'!F35))="","",OFFSET('Sanitation Data'!$F$28,0,10*ROW('Sanitation Data'!F35)))</f>
        <v/>
      </c>
      <c r="CV41" s="380" t="str">
        <f ca="1">+IF(OFFSET('Sanitation Data'!$F$29,0,10*ROW('Sanitation Data'!F35))="","",OFFSET('Sanitation Data'!$F$29,0,10*ROW('Sanitation Data'!F35)))</f>
        <v/>
      </c>
      <c r="CW41" s="380" t="str">
        <f ca="1">+IF(OFFSET('Sanitation Data'!$F$30,0,10*ROW('Sanitation Data'!F35))="","",OFFSET('Sanitation Data'!$F$30,0,10*ROW('Sanitation Data'!F35)))</f>
        <v/>
      </c>
      <c r="CX41" s="380" t="str">
        <f ca="1">+IF(OFFSET('Sanitation Data'!$F$31,0,10*ROW('Sanitation Data'!F35))="","",OFFSET('Sanitation Data'!$F$31,0,10*ROW('Sanitation Data'!F35)))</f>
        <v/>
      </c>
      <c r="CY41" s="380" t="str">
        <f ca="1">+IF(OFFSET('Sanitation Data'!$F$32,0,10*ROW('Sanitation Data'!F35))="","",OFFSET('Sanitation Data'!$F$32,0,10*ROW('Sanitation Data'!F35)))</f>
        <v/>
      </c>
      <c r="CZ41" s="380" t="str">
        <f ca="1">+IF(OFFSET('Sanitation Data'!$G$28,0,10*ROW('Sanitation Data'!G35))="","",OFFSET('Sanitation Data'!$G$28,0,10*ROW('Sanitation Data'!G35)))</f>
        <v/>
      </c>
      <c r="DA41" s="380" t="str">
        <f ca="1">+IF(OFFSET('Sanitation Data'!$G$29,0,10*ROW('Sanitation Data'!G35))="","",OFFSET('Sanitation Data'!$G$29,0,10*ROW('Sanitation Data'!G35)))</f>
        <v/>
      </c>
      <c r="DB41" s="380" t="str">
        <f ca="1">+IF(OFFSET('Sanitation Data'!$G$30,0,10*ROW('Sanitation Data'!G35))="","",OFFSET('Sanitation Data'!$G$30,0,10*ROW('Sanitation Data'!G35)))</f>
        <v/>
      </c>
      <c r="DC41" s="380" t="str">
        <f ca="1">+IF(OFFSET('Sanitation Data'!$G$31,0,10*ROW('Sanitation Data'!G35))="","",OFFSET('Sanitation Data'!$G$31,0,10*ROW('Sanitation Data'!G35)))</f>
        <v/>
      </c>
      <c r="DD41" s="380" t="str">
        <f ca="1">+IF(OFFSET('Sanitation Data'!$G$32,0,10*ROW('Sanitation Data'!G35))="","",OFFSET('Sanitation Data'!$G$32,0,10*ROW('Sanitation Data'!G35)))</f>
        <v/>
      </c>
      <c r="DE41" s="380" t="str">
        <f ca="1">+IF(OFFSET('Sanitation Data'!$H$28,0,10*ROW('Sanitation Data'!H35))="","",OFFSET('Sanitation Data'!$H$28,0,10*ROW('Sanitation Data'!H35)))</f>
        <v/>
      </c>
      <c r="DF41" s="380" t="str">
        <f ca="1">+IF(OFFSET('Sanitation Data'!$H$29,0,10*ROW('Sanitation Data'!H35))="","",OFFSET('Sanitation Data'!$H$29,0,10*ROW('Sanitation Data'!H35)))</f>
        <v/>
      </c>
      <c r="DG41" s="380" t="str">
        <f ca="1">+IF(OFFSET('Sanitation Data'!$H$30,0,10*ROW('Sanitation Data'!H35))="","",OFFSET('Sanitation Data'!$H$30,0,10*ROW('Sanitation Data'!H35)))</f>
        <v/>
      </c>
      <c r="DH41" s="380" t="str">
        <f ca="1">+IF(OFFSET('Sanitation Data'!$H$31,0,10*ROW('Sanitation Data'!H35))="","",OFFSET('Sanitation Data'!$H$31,0,10*ROW('Sanitation Data'!H35)))</f>
        <v/>
      </c>
      <c r="DI41" s="380" t="str">
        <f ca="1">+IF(OFFSET('Sanitation Data'!$H$32,0,10*ROW('Sanitation Data'!H35))="","",OFFSET('Sanitation Data'!$H$32,0,10*ROW('Sanitation Data'!H35)))</f>
        <v/>
      </c>
      <c r="DJ41" s="380" t="str">
        <f ca="1">+IF(OFFSET('Sanitation Data'!$I$28,0,10*ROW('Sanitation Data'!I35))="","",OFFSET('Sanitation Data'!$I$28,0,10*ROW('Sanitation Data'!I35)))</f>
        <v/>
      </c>
      <c r="DK41" s="380" t="str">
        <f ca="1">+IF(OFFSET('Sanitation Data'!$I$29,0,10*ROW('Sanitation Data'!I35))="","",OFFSET('Sanitation Data'!$I$29,0,10*ROW('Sanitation Data'!I35)))</f>
        <v/>
      </c>
      <c r="DL41" s="380" t="str">
        <f ca="1">+IF(OFFSET('Sanitation Data'!$I$30,0,10*ROW('Sanitation Data'!I35))="","",OFFSET('Sanitation Data'!$I$30,0,10*ROW('Sanitation Data'!I35)))</f>
        <v/>
      </c>
      <c r="DM41" s="380" t="str">
        <f ca="1">+IF(OFFSET('Sanitation Data'!$I$31,0,10*ROW('Sanitation Data'!I35))="","",OFFSET('Sanitation Data'!$I$31,0,10*ROW('Sanitation Data'!I35)))</f>
        <v/>
      </c>
      <c r="DN41" s="380" t="str">
        <f ca="1">+IF(OFFSET('Sanitation Data'!$I$32,0,10*ROW('Sanitation Data'!I35))="","",OFFSET('Sanitation Data'!$I$32,0,10*ROW('Sanitation Data'!I35)))</f>
        <v/>
      </c>
      <c r="DO41" s="380" t="str">
        <f ca="1">+IF(OFFSET('Hygiene Data'!$D$11,0,10*ROW('Hygiene Data'!D35))="","",OFFSET('Hygiene Data'!$D$11,0,10*ROW('Hygiene Data'!D35)))</f>
        <v/>
      </c>
      <c r="DP41" s="380" t="str">
        <f ca="1">+IF(OFFSET('Hygiene Data'!$D$12,0,10*ROW('Hygiene Data'!D35))="","",OFFSET('Hygiene Data'!$D$12,0,10*ROW('Hygiene Data'!D35)))</f>
        <v/>
      </c>
      <c r="DQ41" s="380" t="str">
        <f ca="1">+IF(OFFSET('Hygiene Data'!$D$13,0,10*ROW('Hygiene Data'!D35))="","",OFFSET('Hygiene Data'!$D$13,0,10*ROW('Hygiene Data'!D35)))</f>
        <v/>
      </c>
      <c r="DR41" s="380" t="str">
        <f ca="1">+IF(OFFSET('Hygiene Data'!$E$11,0,10*ROW('Hygiene Data'!E35))="","",OFFSET('Hygiene Data'!$E$11,0,10*ROW('Hygiene Data'!E35)))</f>
        <v/>
      </c>
      <c r="DS41" s="380" t="str">
        <f ca="1">+IF(OFFSET('Hygiene Data'!$E$12,0,10*ROW('Hygiene Data'!E35))="","",OFFSET('Hygiene Data'!$E$12,0,10*ROW('Hygiene Data'!E35)))</f>
        <v/>
      </c>
      <c r="DT41" s="380" t="str">
        <f ca="1">+IF(OFFSET('Hygiene Data'!$E$13,0,10*ROW('Hygiene Data'!E35))="","",OFFSET('Hygiene Data'!$E$13,0,10*ROW('Hygiene Data'!E35)))</f>
        <v/>
      </c>
      <c r="DU41" s="380" t="str">
        <f ca="1">+IF(OFFSET('Hygiene Data'!$F$11,0,10*ROW('Hygiene Data'!F35))="","",OFFSET('Hygiene Data'!$F$11,0,10*ROW('Hygiene Data'!F35)))</f>
        <v/>
      </c>
      <c r="DV41" s="380" t="str">
        <f ca="1">+IF(OFFSET('Hygiene Data'!$F$12,0,10*ROW('Hygiene Data'!F35))="","",OFFSET('Hygiene Data'!$F$12,0,10*ROW('Hygiene Data'!F35)))</f>
        <v/>
      </c>
      <c r="DW41" s="380" t="str">
        <f ca="1">+IF(OFFSET('Hygiene Data'!$F$13,0,10*ROW('Hygiene Data'!F35))="","",OFFSET('Hygiene Data'!$F$13,0,10*ROW('Hygiene Data'!F35)))</f>
        <v/>
      </c>
      <c r="DX41" s="380" t="str">
        <f ca="1">+IF(OFFSET('Hygiene Data'!$G$11,0,10*ROW('Hygiene Data'!G35))="","",OFFSET('Hygiene Data'!$G$11,0,10*ROW('Hygiene Data'!G35)))</f>
        <v/>
      </c>
      <c r="DY41" s="380" t="str">
        <f ca="1">+IF(OFFSET('Hygiene Data'!$G$12,0,10*ROW('Hygiene Data'!G35))="","",OFFSET('Hygiene Data'!$G$12,0,10*ROW('Hygiene Data'!G35)))</f>
        <v/>
      </c>
      <c r="DZ41" s="380" t="str">
        <f ca="1">+IF(OFFSET('Hygiene Data'!$G$13,0,10*ROW('Hygiene Data'!G35))="","",OFFSET('Hygiene Data'!$G$13,0,10*ROW('Hygiene Data'!G35)))</f>
        <v/>
      </c>
      <c r="EA41" s="380" t="str">
        <f ca="1">+IF(OFFSET('Hygiene Data'!$H$11,0,10*ROW('Hygiene Data'!H35))="","",OFFSET('Hygiene Data'!$H$11,0,10*ROW('Hygiene Data'!H35)))</f>
        <v/>
      </c>
      <c r="EB41" s="380" t="str">
        <f ca="1">+IF(OFFSET('Hygiene Data'!$H$12,0,10*ROW('Hygiene Data'!H35))="","",OFFSET('Hygiene Data'!$H$12,0,10*ROW('Hygiene Data'!H35)))</f>
        <v/>
      </c>
      <c r="EC41" s="380" t="str">
        <f ca="1">+IF(OFFSET('Hygiene Data'!$H$13,0,10*ROW('Hygiene Data'!H35))="","",OFFSET('Hygiene Data'!$H$13,0,10*ROW('Hygiene Data'!H35)))</f>
        <v/>
      </c>
      <c r="ED41" s="380" t="str">
        <f ca="1">+IF(OFFSET('Hygiene Data'!$I$11,0,10*ROW('Hygiene Data'!I35))="","",OFFSET('Hygiene Data'!$I$11,0,10*ROW('Hygiene Data'!I35)))</f>
        <v/>
      </c>
      <c r="EE41" s="380" t="str">
        <f ca="1">+IF(OFFSET('Hygiene Data'!$I$12,0,10*ROW('Hygiene Data'!I35))="","",OFFSET('Hygiene Data'!$I$12,0,10*ROW('Hygiene Data'!I35)))</f>
        <v/>
      </c>
      <c r="EF41" s="380" t="str">
        <f ca="1">+IF(OFFSET('Hygiene Data'!$I$13,0,10*ROW('Hygiene Data'!I35))="","",OFFSET('Hygiene Data'!$I$13,0,10*ROW('Hygiene Data'!I35)))</f>
        <v/>
      </c>
    </row>
    <row r="42" spans="1:136" x14ac:dyDescent="0.25">
      <c r="A42" s="489" t="str">
        <f ca="1">+IF(OFFSET('Water Data'!$B$2,0,10*ROW('Water Data'!E36))="","",OFFSET('Water Data'!$B$2,0,10*ROW('Water Data'!E36)))</f>
        <v/>
      </c>
      <c r="B42" s="489"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16" t="str">
        <f t="shared" ca="1" si="0"/>
        <v/>
      </c>
      <c r="D42" s="517"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17"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17"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17"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17"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17"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17"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17"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17"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17"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17"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17"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17"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17"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17"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17"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17"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17"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18"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18"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18"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18"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18"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18"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18"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18"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18"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18"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18"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18"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18"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18"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18"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18"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18"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18"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18"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18"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18"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18"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18"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18"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18"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18"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18"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18"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18"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18"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19"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95"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19"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19"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19"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19"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19"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19"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19"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19"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19"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19"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19"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19"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19"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19"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19"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19"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80" t="str">
        <f ca="1">+IF(OFFSET('Water Data'!$D$27,0,10*ROW('Water Data'!D36))="","",OFFSET('Water Data'!$D$27,0,10*ROW('Water Data'!D36)))</f>
        <v/>
      </c>
      <c r="BT42" s="380" t="str">
        <f ca="1">+IF(OFFSET('Water Data'!$D$28,0,10*ROW('Water Data'!D36))="","",OFFSET('Water Data'!$D$28,0,10*ROW('Water Data'!D36)))</f>
        <v/>
      </c>
      <c r="BU42" s="380" t="str">
        <f ca="1">+IF(OFFSET('Water Data'!$D$29,0,10*ROW('Water Data'!D36))="","",OFFSET('Water Data'!$D$29,0,10*ROW('Water Data'!D36)))</f>
        <v/>
      </c>
      <c r="BV42" s="380" t="str">
        <f ca="1">+IF(OFFSET('Water Data'!$E$27,0,10*ROW('Water Data'!E36))="","",OFFSET('Water Data'!$E$27,0,10*ROW('Water Data'!E36)))</f>
        <v/>
      </c>
      <c r="BW42" s="380" t="str">
        <f ca="1">+IF(OFFSET('Water Data'!$E$28,0,10*ROW('Water Data'!E36))="","",OFFSET('Water Data'!$E$28,0,10*ROW('Water Data'!E36)))</f>
        <v/>
      </c>
      <c r="BX42" s="380" t="str">
        <f ca="1">+IF(OFFSET('Water Data'!$E$29,0,10*ROW('Water Data'!E36))="","",OFFSET('Water Data'!$E$29,0,10*ROW('Water Data'!E36)))</f>
        <v/>
      </c>
      <c r="BY42" s="380" t="str">
        <f ca="1">+IF(OFFSET('Water Data'!$F$27,0,10*ROW('Water Data'!F36))="","",OFFSET('Water Data'!$F$27,0,10*ROW('Water Data'!F36)))</f>
        <v/>
      </c>
      <c r="BZ42" s="380" t="str">
        <f ca="1">+IF(OFFSET('Water Data'!$F$28,0,10*ROW('Water Data'!F36))="","",OFFSET('Water Data'!$F$28,0,10*ROW('Water Data'!F36)))</f>
        <v/>
      </c>
      <c r="CA42" s="380" t="str">
        <f ca="1">+IF(OFFSET('Water Data'!$F$29,0,10*ROW('Water Data'!F36))="","",OFFSET('Water Data'!$F$29,0,10*ROW('Water Data'!F36)))</f>
        <v/>
      </c>
      <c r="CB42" s="380" t="str">
        <f ca="1">+IF(OFFSET('Water Data'!$G$27,0,10*ROW('Water Data'!G36))="","",OFFSET('Water Data'!$G$27,0,10*ROW('Water Data'!G36)))</f>
        <v/>
      </c>
      <c r="CC42" s="380" t="str">
        <f ca="1">+IF(OFFSET('Water Data'!$G$28,0,10*ROW('Water Data'!G36))="","",OFFSET('Water Data'!$G$28,0,10*ROW('Water Data'!G36)))</f>
        <v/>
      </c>
      <c r="CD42" s="380" t="str">
        <f ca="1">+IF(OFFSET('Water Data'!$G$29,0,10*ROW('Water Data'!G36))="","",OFFSET('Water Data'!$G$29,0,10*ROW('Water Data'!G36)))</f>
        <v/>
      </c>
      <c r="CE42" s="380" t="str">
        <f ca="1">+IF(OFFSET('Water Data'!$H$27,0,10*ROW('Water Data'!H36))="","",OFFSET('Water Data'!$H$27,0,10*ROW('Water Data'!H36)))</f>
        <v/>
      </c>
      <c r="CF42" s="380" t="str">
        <f ca="1">+IF(OFFSET('Water Data'!$H$28,0,10*ROW('Water Data'!H36))="","",OFFSET('Water Data'!$H$28,0,10*ROW('Water Data'!H36)))</f>
        <v/>
      </c>
      <c r="CG42" s="380" t="str">
        <f ca="1">+IF(OFFSET('Water Data'!$H$29,0,10*ROW('Water Data'!H36))="","",OFFSET('Water Data'!$H$29,0,10*ROW('Water Data'!H36)))</f>
        <v/>
      </c>
      <c r="CH42" s="380" t="str">
        <f ca="1">+IF(OFFSET('Water Data'!$I$27,0,10*ROW('Water Data'!I36))="","",OFFSET('Water Data'!$I$27,0,10*ROW('Water Data'!I36)))</f>
        <v/>
      </c>
      <c r="CI42" s="380" t="str">
        <f ca="1">+IF(OFFSET('Water Data'!$I$28,0,10*ROW('Water Data'!I36))="","",OFFSET('Water Data'!$I$28,0,10*ROW('Water Data'!I36)))</f>
        <v/>
      </c>
      <c r="CJ42" s="380" t="str">
        <f ca="1">+IF(OFFSET('Water Data'!$I$29,0,10*ROW('Water Data'!I36))="","",OFFSET('Water Data'!$I$29,0,10*ROW('Water Data'!I36)))</f>
        <v/>
      </c>
      <c r="CK42" s="380" t="str">
        <f ca="1">+IF(OFFSET('Sanitation Data'!$D$28,0,10*ROW('Sanitation Data'!D36))="","",OFFSET('Sanitation Data'!$D$28,0,10*ROW('Sanitation Data'!D36)))</f>
        <v/>
      </c>
      <c r="CL42" s="380" t="str">
        <f ca="1">+IF(OFFSET('Sanitation Data'!$D$29,0,10*ROW('Sanitation Data'!D36))="","",OFFSET('Sanitation Data'!$D$29,0,10*ROW('Sanitation Data'!D36)))</f>
        <v/>
      </c>
      <c r="CM42" s="380" t="str">
        <f ca="1">+IF(OFFSET('Sanitation Data'!$D$30,0,10*ROW('Sanitation Data'!D36))="","",OFFSET('Sanitation Data'!$D$30,0,10*ROW('Sanitation Data'!D36)))</f>
        <v/>
      </c>
      <c r="CN42" s="380" t="str">
        <f ca="1">+IF(OFFSET('Sanitation Data'!$D$31,0,10*ROW('Sanitation Data'!D36))="","",OFFSET('Sanitation Data'!$D$31,0,10*ROW('Sanitation Data'!D36)))</f>
        <v/>
      </c>
      <c r="CO42" s="380" t="str">
        <f ca="1">+IF(OFFSET('Sanitation Data'!$D$32,0,10*ROW('Sanitation Data'!D36))="","",OFFSET('Sanitation Data'!$D$32,0,10*ROW('Sanitation Data'!D36)))</f>
        <v/>
      </c>
      <c r="CP42" s="380" t="str">
        <f ca="1">+IF(OFFSET('Sanitation Data'!$E$28,0,10*ROW('Sanitation Data'!E36))="","",OFFSET('Sanitation Data'!$E$28,0,10*ROW('Sanitation Data'!E36)))</f>
        <v/>
      </c>
      <c r="CQ42" s="380" t="str">
        <f ca="1">+IF(OFFSET('Sanitation Data'!$E$29,0,10*ROW('Sanitation Data'!E36))="","",OFFSET('Sanitation Data'!$E$29,0,10*ROW('Sanitation Data'!E36)))</f>
        <v/>
      </c>
      <c r="CR42" s="380" t="str">
        <f ca="1">+IF(OFFSET('Sanitation Data'!$E$30,0,10*ROW('Sanitation Data'!E36))="","",OFFSET('Sanitation Data'!$E$30,0,10*ROW('Sanitation Data'!E36)))</f>
        <v/>
      </c>
      <c r="CS42" s="380" t="str">
        <f ca="1">+IF(OFFSET('Sanitation Data'!$E$31,0,10*ROW('Sanitation Data'!E36))="","",OFFSET('Sanitation Data'!$E$31,0,10*ROW('Sanitation Data'!E36)))</f>
        <v/>
      </c>
      <c r="CT42" s="380" t="str">
        <f ca="1">+IF(OFFSET('Sanitation Data'!$E$32,0,10*ROW('Sanitation Data'!E36))="","",OFFSET('Sanitation Data'!$E$32,0,10*ROW('Sanitation Data'!E36)))</f>
        <v/>
      </c>
      <c r="CU42" s="380" t="str">
        <f ca="1">+IF(OFFSET('Sanitation Data'!$F$28,0,10*ROW('Sanitation Data'!F36))="","",OFFSET('Sanitation Data'!$F$28,0,10*ROW('Sanitation Data'!F36)))</f>
        <v/>
      </c>
      <c r="CV42" s="380" t="str">
        <f ca="1">+IF(OFFSET('Sanitation Data'!$F$29,0,10*ROW('Sanitation Data'!F36))="","",OFFSET('Sanitation Data'!$F$29,0,10*ROW('Sanitation Data'!F36)))</f>
        <v/>
      </c>
      <c r="CW42" s="380" t="str">
        <f ca="1">+IF(OFFSET('Sanitation Data'!$F$30,0,10*ROW('Sanitation Data'!F36))="","",OFFSET('Sanitation Data'!$F$30,0,10*ROW('Sanitation Data'!F36)))</f>
        <v/>
      </c>
      <c r="CX42" s="380" t="str">
        <f ca="1">+IF(OFFSET('Sanitation Data'!$F$31,0,10*ROW('Sanitation Data'!F36))="","",OFFSET('Sanitation Data'!$F$31,0,10*ROW('Sanitation Data'!F36)))</f>
        <v/>
      </c>
      <c r="CY42" s="380" t="str">
        <f ca="1">+IF(OFFSET('Sanitation Data'!$F$32,0,10*ROW('Sanitation Data'!F36))="","",OFFSET('Sanitation Data'!$F$32,0,10*ROW('Sanitation Data'!F36)))</f>
        <v/>
      </c>
      <c r="CZ42" s="380" t="str">
        <f ca="1">+IF(OFFSET('Sanitation Data'!$G$28,0,10*ROW('Sanitation Data'!G36))="","",OFFSET('Sanitation Data'!$G$28,0,10*ROW('Sanitation Data'!G36)))</f>
        <v/>
      </c>
      <c r="DA42" s="380" t="str">
        <f ca="1">+IF(OFFSET('Sanitation Data'!$G$29,0,10*ROW('Sanitation Data'!G36))="","",OFFSET('Sanitation Data'!$G$29,0,10*ROW('Sanitation Data'!G36)))</f>
        <v/>
      </c>
      <c r="DB42" s="380" t="str">
        <f ca="1">+IF(OFFSET('Sanitation Data'!$G$30,0,10*ROW('Sanitation Data'!G36))="","",OFFSET('Sanitation Data'!$G$30,0,10*ROW('Sanitation Data'!G36)))</f>
        <v/>
      </c>
      <c r="DC42" s="380" t="str">
        <f ca="1">+IF(OFFSET('Sanitation Data'!$G$31,0,10*ROW('Sanitation Data'!G36))="","",OFFSET('Sanitation Data'!$G$31,0,10*ROW('Sanitation Data'!G36)))</f>
        <v/>
      </c>
      <c r="DD42" s="380" t="str">
        <f ca="1">+IF(OFFSET('Sanitation Data'!$G$32,0,10*ROW('Sanitation Data'!G36))="","",OFFSET('Sanitation Data'!$G$32,0,10*ROW('Sanitation Data'!G36)))</f>
        <v/>
      </c>
      <c r="DE42" s="380" t="str">
        <f ca="1">+IF(OFFSET('Sanitation Data'!$H$28,0,10*ROW('Sanitation Data'!H36))="","",OFFSET('Sanitation Data'!$H$28,0,10*ROW('Sanitation Data'!H36)))</f>
        <v/>
      </c>
      <c r="DF42" s="380" t="str">
        <f ca="1">+IF(OFFSET('Sanitation Data'!$H$29,0,10*ROW('Sanitation Data'!H36))="","",OFFSET('Sanitation Data'!$H$29,0,10*ROW('Sanitation Data'!H36)))</f>
        <v/>
      </c>
      <c r="DG42" s="380" t="str">
        <f ca="1">+IF(OFFSET('Sanitation Data'!$H$30,0,10*ROW('Sanitation Data'!H36))="","",OFFSET('Sanitation Data'!$H$30,0,10*ROW('Sanitation Data'!H36)))</f>
        <v/>
      </c>
      <c r="DH42" s="380" t="str">
        <f ca="1">+IF(OFFSET('Sanitation Data'!$H$31,0,10*ROW('Sanitation Data'!H36))="","",OFFSET('Sanitation Data'!$H$31,0,10*ROW('Sanitation Data'!H36)))</f>
        <v/>
      </c>
      <c r="DI42" s="380" t="str">
        <f ca="1">+IF(OFFSET('Sanitation Data'!$H$32,0,10*ROW('Sanitation Data'!H36))="","",OFFSET('Sanitation Data'!$H$32,0,10*ROW('Sanitation Data'!H36)))</f>
        <v/>
      </c>
      <c r="DJ42" s="380" t="str">
        <f ca="1">+IF(OFFSET('Sanitation Data'!$I$28,0,10*ROW('Sanitation Data'!I36))="","",OFFSET('Sanitation Data'!$I$28,0,10*ROW('Sanitation Data'!I36)))</f>
        <v/>
      </c>
      <c r="DK42" s="380" t="str">
        <f ca="1">+IF(OFFSET('Sanitation Data'!$I$29,0,10*ROW('Sanitation Data'!I36))="","",OFFSET('Sanitation Data'!$I$29,0,10*ROW('Sanitation Data'!I36)))</f>
        <v/>
      </c>
      <c r="DL42" s="380" t="str">
        <f ca="1">+IF(OFFSET('Sanitation Data'!$I$30,0,10*ROW('Sanitation Data'!I36))="","",OFFSET('Sanitation Data'!$I$30,0,10*ROW('Sanitation Data'!I36)))</f>
        <v/>
      </c>
      <c r="DM42" s="380" t="str">
        <f ca="1">+IF(OFFSET('Sanitation Data'!$I$31,0,10*ROW('Sanitation Data'!I36))="","",OFFSET('Sanitation Data'!$I$31,0,10*ROW('Sanitation Data'!I36)))</f>
        <v/>
      </c>
      <c r="DN42" s="380" t="str">
        <f ca="1">+IF(OFFSET('Sanitation Data'!$I$32,0,10*ROW('Sanitation Data'!I36))="","",OFFSET('Sanitation Data'!$I$32,0,10*ROW('Sanitation Data'!I36)))</f>
        <v/>
      </c>
      <c r="DO42" s="380" t="str">
        <f ca="1">+IF(OFFSET('Hygiene Data'!$D$11,0,10*ROW('Hygiene Data'!D36))="","",OFFSET('Hygiene Data'!$D$11,0,10*ROW('Hygiene Data'!D36)))</f>
        <v/>
      </c>
      <c r="DP42" s="380" t="str">
        <f ca="1">+IF(OFFSET('Hygiene Data'!$D$12,0,10*ROW('Hygiene Data'!D36))="","",OFFSET('Hygiene Data'!$D$12,0,10*ROW('Hygiene Data'!D36)))</f>
        <v/>
      </c>
      <c r="DQ42" s="380" t="str">
        <f ca="1">+IF(OFFSET('Hygiene Data'!$D$13,0,10*ROW('Hygiene Data'!D36))="","",OFFSET('Hygiene Data'!$D$13,0,10*ROW('Hygiene Data'!D36)))</f>
        <v/>
      </c>
      <c r="DR42" s="380" t="str">
        <f ca="1">+IF(OFFSET('Hygiene Data'!$E$11,0,10*ROW('Hygiene Data'!E36))="","",OFFSET('Hygiene Data'!$E$11,0,10*ROW('Hygiene Data'!E36)))</f>
        <v/>
      </c>
      <c r="DS42" s="380" t="str">
        <f ca="1">+IF(OFFSET('Hygiene Data'!$E$12,0,10*ROW('Hygiene Data'!E36))="","",OFFSET('Hygiene Data'!$E$12,0,10*ROW('Hygiene Data'!E36)))</f>
        <v/>
      </c>
      <c r="DT42" s="380" t="str">
        <f ca="1">+IF(OFFSET('Hygiene Data'!$E$13,0,10*ROW('Hygiene Data'!E36))="","",OFFSET('Hygiene Data'!$E$13,0,10*ROW('Hygiene Data'!E36)))</f>
        <v/>
      </c>
      <c r="DU42" s="380" t="str">
        <f ca="1">+IF(OFFSET('Hygiene Data'!$F$11,0,10*ROW('Hygiene Data'!F36))="","",OFFSET('Hygiene Data'!$F$11,0,10*ROW('Hygiene Data'!F36)))</f>
        <v/>
      </c>
      <c r="DV42" s="380" t="str">
        <f ca="1">+IF(OFFSET('Hygiene Data'!$F$12,0,10*ROW('Hygiene Data'!F36))="","",OFFSET('Hygiene Data'!$F$12,0,10*ROW('Hygiene Data'!F36)))</f>
        <v/>
      </c>
      <c r="DW42" s="380" t="str">
        <f ca="1">+IF(OFFSET('Hygiene Data'!$F$13,0,10*ROW('Hygiene Data'!F36))="","",OFFSET('Hygiene Data'!$F$13,0,10*ROW('Hygiene Data'!F36)))</f>
        <v/>
      </c>
      <c r="DX42" s="380" t="str">
        <f ca="1">+IF(OFFSET('Hygiene Data'!$G$11,0,10*ROW('Hygiene Data'!G36))="","",OFFSET('Hygiene Data'!$G$11,0,10*ROW('Hygiene Data'!G36)))</f>
        <v/>
      </c>
      <c r="DY42" s="380" t="str">
        <f ca="1">+IF(OFFSET('Hygiene Data'!$G$12,0,10*ROW('Hygiene Data'!G36))="","",OFFSET('Hygiene Data'!$G$12,0,10*ROW('Hygiene Data'!G36)))</f>
        <v/>
      </c>
      <c r="DZ42" s="380" t="str">
        <f ca="1">+IF(OFFSET('Hygiene Data'!$G$13,0,10*ROW('Hygiene Data'!G36))="","",OFFSET('Hygiene Data'!$G$13,0,10*ROW('Hygiene Data'!G36)))</f>
        <v/>
      </c>
      <c r="EA42" s="380" t="str">
        <f ca="1">+IF(OFFSET('Hygiene Data'!$H$11,0,10*ROW('Hygiene Data'!H36))="","",OFFSET('Hygiene Data'!$H$11,0,10*ROW('Hygiene Data'!H36)))</f>
        <v/>
      </c>
      <c r="EB42" s="380" t="str">
        <f ca="1">+IF(OFFSET('Hygiene Data'!$H$12,0,10*ROW('Hygiene Data'!H36))="","",OFFSET('Hygiene Data'!$H$12,0,10*ROW('Hygiene Data'!H36)))</f>
        <v/>
      </c>
      <c r="EC42" s="380" t="str">
        <f ca="1">+IF(OFFSET('Hygiene Data'!$H$13,0,10*ROW('Hygiene Data'!H36))="","",OFFSET('Hygiene Data'!$H$13,0,10*ROW('Hygiene Data'!H36)))</f>
        <v/>
      </c>
      <c r="ED42" s="380" t="str">
        <f ca="1">+IF(OFFSET('Hygiene Data'!$I$11,0,10*ROW('Hygiene Data'!I36))="","",OFFSET('Hygiene Data'!$I$11,0,10*ROW('Hygiene Data'!I36)))</f>
        <v/>
      </c>
      <c r="EE42" s="380" t="str">
        <f ca="1">+IF(OFFSET('Hygiene Data'!$I$12,0,10*ROW('Hygiene Data'!I36))="","",OFFSET('Hygiene Data'!$I$12,0,10*ROW('Hygiene Data'!I36)))</f>
        <v/>
      </c>
      <c r="EF42" s="380" t="str">
        <f ca="1">+IF(OFFSET('Hygiene Data'!$I$13,0,10*ROW('Hygiene Data'!I36))="","",OFFSET('Hygiene Data'!$I$13,0,10*ROW('Hygiene Data'!I36)))</f>
        <v/>
      </c>
    </row>
    <row r="43" spans="1:136" x14ac:dyDescent="0.25">
      <c r="A43" s="489" t="str">
        <f ca="1">+IF(OFFSET('Water Data'!$B$2,0,10*ROW('Water Data'!E37))="","",OFFSET('Water Data'!$B$2,0,10*ROW('Water Data'!E37)))</f>
        <v/>
      </c>
      <c r="B43" s="489"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16" t="str">
        <f t="shared" ca="1" si="0"/>
        <v/>
      </c>
      <c r="D43" s="517"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17"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17"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17"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17"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17"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17"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17"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17"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17"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17"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17"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17"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17"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17"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17"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17"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17"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18"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18"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18"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18"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18"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18"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18"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18"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18"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18"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18"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18"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18"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18"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18"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18"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18"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18"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18"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18"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18"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18"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18"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18"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18"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18"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18"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18"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18"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18"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19"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95"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19"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19"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19"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19"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19"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19"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19"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19"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19"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19"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19"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19"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19"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19"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19"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19"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80" t="str">
        <f ca="1">+IF(OFFSET('Water Data'!$D$27,0,10*ROW('Water Data'!D37))="","",OFFSET('Water Data'!$D$27,0,10*ROW('Water Data'!D37)))</f>
        <v/>
      </c>
      <c r="BT43" s="380" t="str">
        <f ca="1">+IF(OFFSET('Water Data'!$D$28,0,10*ROW('Water Data'!D37))="","",OFFSET('Water Data'!$D$28,0,10*ROW('Water Data'!D37)))</f>
        <v/>
      </c>
      <c r="BU43" s="380" t="str">
        <f ca="1">+IF(OFFSET('Water Data'!$D$29,0,10*ROW('Water Data'!D37))="","",OFFSET('Water Data'!$D$29,0,10*ROW('Water Data'!D37)))</f>
        <v/>
      </c>
      <c r="BV43" s="380" t="str">
        <f ca="1">+IF(OFFSET('Water Data'!$E$27,0,10*ROW('Water Data'!E37))="","",OFFSET('Water Data'!$E$27,0,10*ROW('Water Data'!E37)))</f>
        <v/>
      </c>
      <c r="BW43" s="380" t="str">
        <f ca="1">+IF(OFFSET('Water Data'!$E$28,0,10*ROW('Water Data'!E37))="","",OFFSET('Water Data'!$E$28,0,10*ROW('Water Data'!E37)))</f>
        <v/>
      </c>
      <c r="BX43" s="380" t="str">
        <f ca="1">+IF(OFFSET('Water Data'!$E$29,0,10*ROW('Water Data'!E37))="","",OFFSET('Water Data'!$E$29,0,10*ROW('Water Data'!E37)))</f>
        <v/>
      </c>
      <c r="BY43" s="380" t="str">
        <f ca="1">+IF(OFFSET('Water Data'!$F$27,0,10*ROW('Water Data'!F37))="","",OFFSET('Water Data'!$F$27,0,10*ROW('Water Data'!F37)))</f>
        <v/>
      </c>
      <c r="BZ43" s="380" t="str">
        <f ca="1">+IF(OFFSET('Water Data'!$F$28,0,10*ROW('Water Data'!F37))="","",OFFSET('Water Data'!$F$28,0,10*ROW('Water Data'!F37)))</f>
        <v/>
      </c>
      <c r="CA43" s="380" t="str">
        <f ca="1">+IF(OFFSET('Water Data'!$F$29,0,10*ROW('Water Data'!F37))="","",OFFSET('Water Data'!$F$29,0,10*ROW('Water Data'!F37)))</f>
        <v/>
      </c>
      <c r="CB43" s="380" t="str">
        <f ca="1">+IF(OFFSET('Water Data'!$G$27,0,10*ROW('Water Data'!G37))="","",OFFSET('Water Data'!$G$27,0,10*ROW('Water Data'!G37)))</f>
        <v/>
      </c>
      <c r="CC43" s="380" t="str">
        <f ca="1">+IF(OFFSET('Water Data'!$G$28,0,10*ROW('Water Data'!G37))="","",OFFSET('Water Data'!$G$28,0,10*ROW('Water Data'!G37)))</f>
        <v/>
      </c>
      <c r="CD43" s="380" t="str">
        <f ca="1">+IF(OFFSET('Water Data'!$G$29,0,10*ROW('Water Data'!G37))="","",OFFSET('Water Data'!$G$29,0,10*ROW('Water Data'!G37)))</f>
        <v/>
      </c>
      <c r="CE43" s="380" t="str">
        <f ca="1">+IF(OFFSET('Water Data'!$H$27,0,10*ROW('Water Data'!H37))="","",OFFSET('Water Data'!$H$27,0,10*ROW('Water Data'!H37)))</f>
        <v/>
      </c>
      <c r="CF43" s="380" t="str">
        <f ca="1">+IF(OFFSET('Water Data'!$H$28,0,10*ROW('Water Data'!H37))="","",OFFSET('Water Data'!$H$28,0,10*ROW('Water Data'!H37)))</f>
        <v/>
      </c>
      <c r="CG43" s="380" t="str">
        <f ca="1">+IF(OFFSET('Water Data'!$H$29,0,10*ROW('Water Data'!H37))="","",OFFSET('Water Data'!$H$29,0,10*ROW('Water Data'!H37)))</f>
        <v/>
      </c>
      <c r="CH43" s="380" t="str">
        <f ca="1">+IF(OFFSET('Water Data'!$I$27,0,10*ROW('Water Data'!I37))="","",OFFSET('Water Data'!$I$27,0,10*ROW('Water Data'!I37)))</f>
        <v/>
      </c>
      <c r="CI43" s="380" t="str">
        <f ca="1">+IF(OFFSET('Water Data'!$I$28,0,10*ROW('Water Data'!I37))="","",OFFSET('Water Data'!$I$28,0,10*ROW('Water Data'!I37)))</f>
        <v/>
      </c>
      <c r="CJ43" s="380" t="str">
        <f ca="1">+IF(OFFSET('Water Data'!$I$29,0,10*ROW('Water Data'!I37))="","",OFFSET('Water Data'!$I$29,0,10*ROW('Water Data'!I37)))</f>
        <v/>
      </c>
      <c r="CK43" s="380" t="str">
        <f ca="1">+IF(OFFSET('Sanitation Data'!$D$28,0,10*ROW('Sanitation Data'!D37))="","",OFFSET('Sanitation Data'!$D$28,0,10*ROW('Sanitation Data'!D37)))</f>
        <v/>
      </c>
      <c r="CL43" s="380" t="str">
        <f ca="1">+IF(OFFSET('Sanitation Data'!$D$29,0,10*ROW('Sanitation Data'!D37))="","",OFFSET('Sanitation Data'!$D$29,0,10*ROW('Sanitation Data'!D37)))</f>
        <v/>
      </c>
      <c r="CM43" s="380" t="str">
        <f ca="1">+IF(OFFSET('Sanitation Data'!$D$30,0,10*ROW('Sanitation Data'!D37))="","",OFFSET('Sanitation Data'!$D$30,0,10*ROW('Sanitation Data'!D37)))</f>
        <v/>
      </c>
      <c r="CN43" s="380" t="str">
        <f ca="1">+IF(OFFSET('Sanitation Data'!$D$31,0,10*ROW('Sanitation Data'!D37))="","",OFFSET('Sanitation Data'!$D$31,0,10*ROW('Sanitation Data'!D37)))</f>
        <v/>
      </c>
      <c r="CO43" s="380" t="str">
        <f ca="1">+IF(OFFSET('Sanitation Data'!$D$32,0,10*ROW('Sanitation Data'!D37))="","",OFFSET('Sanitation Data'!$D$32,0,10*ROW('Sanitation Data'!D37)))</f>
        <v/>
      </c>
      <c r="CP43" s="380" t="str">
        <f ca="1">+IF(OFFSET('Sanitation Data'!$E$28,0,10*ROW('Sanitation Data'!E37))="","",OFFSET('Sanitation Data'!$E$28,0,10*ROW('Sanitation Data'!E37)))</f>
        <v/>
      </c>
      <c r="CQ43" s="380" t="str">
        <f ca="1">+IF(OFFSET('Sanitation Data'!$E$29,0,10*ROW('Sanitation Data'!E37))="","",OFFSET('Sanitation Data'!$E$29,0,10*ROW('Sanitation Data'!E37)))</f>
        <v/>
      </c>
      <c r="CR43" s="380" t="str">
        <f ca="1">+IF(OFFSET('Sanitation Data'!$E$30,0,10*ROW('Sanitation Data'!E37))="","",OFFSET('Sanitation Data'!$E$30,0,10*ROW('Sanitation Data'!E37)))</f>
        <v/>
      </c>
      <c r="CS43" s="380" t="str">
        <f ca="1">+IF(OFFSET('Sanitation Data'!$E$31,0,10*ROW('Sanitation Data'!E37))="","",OFFSET('Sanitation Data'!$E$31,0,10*ROW('Sanitation Data'!E37)))</f>
        <v/>
      </c>
      <c r="CT43" s="380" t="str">
        <f ca="1">+IF(OFFSET('Sanitation Data'!$E$32,0,10*ROW('Sanitation Data'!E37))="","",OFFSET('Sanitation Data'!$E$32,0,10*ROW('Sanitation Data'!E37)))</f>
        <v/>
      </c>
      <c r="CU43" s="380" t="str">
        <f ca="1">+IF(OFFSET('Sanitation Data'!$F$28,0,10*ROW('Sanitation Data'!F37))="","",OFFSET('Sanitation Data'!$F$28,0,10*ROW('Sanitation Data'!F37)))</f>
        <v/>
      </c>
      <c r="CV43" s="380" t="str">
        <f ca="1">+IF(OFFSET('Sanitation Data'!$F$29,0,10*ROW('Sanitation Data'!F37))="","",OFFSET('Sanitation Data'!$F$29,0,10*ROW('Sanitation Data'!F37)))</f>
        <v/>
      </c>
      <c r="CW43" s="380" t="str">
        <f ca="1">+IF(OFFSET('Sanitation Data'!$F$30,0,10*ROW('Sanitation Data'!F37))="","",OFFSET('Sanitation Data'!$F$30,0,10*ROW('Sanitation Data'!F37)))</f>
        <v/>
      </c>
      <c r="CX43" s="380" t="str">
        <f ca="1">+IF(OFFSET('Sanitation Data'!$F$31,0,10*ROW('Sanitation Data'!F37))="","",OFFSET('Sanitation Data'!$F$31,0,10*ROW('Sanitation Data'!F37)))</f>
        <v/>
      </c>
      <c r="CY43" s="380" t="str">
        <f ca="1">+IF(OFFSET('Sanitation Data'!$F$32,0,10*ROW('Sanitation Data'!F37))="","",OFFSET('Sanitation Data'!$F$32,0,10*ROW('Sanitation Data'!F37)))</f>
        <v/>
      </c>
      <c r="CZ43" s="380" t="str">
        <f ca="1">+IF(OFFSET('Sanitation Data'!$G$28,0,10*ROW('Sanitation Data'!G37))="","",OFFSET('Sanitation Data'!$G$28,0,10*ROW('Sanitation Data'!G37)))</f>
        <v/>
      </c>
      <c r="DA43" s="380" t="str">
        <f ca="1">+IF(OFFSET('Sanitation Data'!$G$29,0,10*ROW('Sanitation Data'!G37))="","",OFFSET('Sanitation Data'!$G$29,0,10*ROW('Sanitation Data'!G37)))</f>
        <v/>
      </c>
      <c r="DB43" s="380" t="str">
        <f ca="1">+IF(OFFSET('Sanitation Data'!$G$30,0,10*ROW('Sanitation Data'!G37))="","",OFFSET('Sanitation Data'!$G$30,0,10*ROW('Sanitation Data'!G37)))</f>
        <v/>
      </c>
      <c r="DC43" s="380" t="str">
        <f ca="1">+IF(OFFSET('Sanitation Data'!$G$31,0,10*ROW('Sanitation Data'!G37))="","",OFFSET('Sanitation Data'!$G$31,0,10*ROW('Sanitation Data'!G37)))</f>
        <v/>
      </c>
      <c r="DD43" s="380" t="str">
        <f ca="1">+IF(OFFSET('Sanitation Data'!$G$32,0,10*ROW('Sanitation Data'!G37))="","",OFFSET('Sanitation Data'!$G$32,0,10*ROW('Sanitation Data'!G37)))</f>
        <v/>
      </c>
      <c r="DE43" s="380" t="str">
        <f ca="1">+IF(OFFSET('Sanitation Data'!$H$28,0,10*ROW('Sanitation Data'!H37))="","",OFFSET('Sanitation Data'!$H$28,0,10*ROW('Sanitation Data'!H37)))</f>
        <v/>
      </c>
      <c r="DF43" s="380" t="str">
        <f ca="1">+IF(OFFSET('Sanitation Data'!$H$29,0,10*ROW('Sanitation Data'!H37))="","",OFFSET('Sanitation Data'!$H$29,0,10*ROW('Sanitation Data'!H37)))</f>
        <v/>
      </c>
      <c r="DG43" s="380" t="str">
        <f ca="1">+IF(OFFSET('Sanitation Data'!$H$30,0,10*ROW('Sanitation Data'!H37))="","",OFFSET('Sanitation Data'!$H$30,0,10*ROW('Sanitation Data'!H37)))</f>
        <v/>
      </c>
      <c r="DH43" s="380" t="str">
        <f ca="1">+IF(OFFSET('Sanitation Data'!$H$31,0,10*ROW('Sanitation Data'!H37))="","",OFFSET('Sanitation Data'!$H$31,0,10*ROW('Sanitation Data'!H37)))</f>
        <v/>
      </c>
      <c r="DI43" s="380" t="str">
        <f ca="1">+IF(OFFSET('Sanitation Data'!$H$32,0,10*ROW('Sanitation Data'!H37))="","",OFFSET('Sanitation Data'!$H$32,0,10*ROW('Sanitation Data'!H37)))</f>
        <v/>
      </c>
      <c r="DJ43" s="380" t="str">
        <f ca="1">+IF(OFFSET('Sanitation Data'!$I$28,0,10*ROW('Sanitation Data'!I37))="","",OFFSET('Sanitation Data'!$I$28,0,10*ROW('Sanitation Data'!I37)))</f>
        <v/>
      </c>
      <c r="DK43" s="380" t="str">
        <f ca="1">+IF(OFFSET('Sanitation Data'!$I$29,0,10*ROW('Sanitation Data'!I37))="","",OFFSET('Sanitation Data'!$I$29,0,10*ROW('Sanitation Data'!I37)))</f>
        <v/>
      </c>
      <c r="DL43" s="380" t="str">
        <f ca="1">+IF(OFFSET('Sanitation Data'!$I$30,0,10*ROW('Sanitation Data'!I37))="","",OFFSET('Sanitation Data'!$I$30,0,10*ROW('Sanitation Data'!I37)))</f>
        <v/>
      </c>
      <c r="DM43" s="380" t="str">
        <f ca="1">+IF(OFFSET('Sanitation Data'!$I$31,0,10*ROW('Sanitation Data'!I37))="","",OFFSET('Sanitation Data'!$I$31,0,10*ROW('Sanitation Data'!I37)))</f>
        <v/>
      </c>
      <c r="DN43" s="380" t="str">
        <f ca="1">+IF(OFFSET('Sanitation Data'!$I$32,0,10*ROW('Sanitation Data'!I37))="","",OFFSET('Sanitation Data'!$I$32,0,10*ROW('Sanitation Data'!I37)))</f>
        <v/>
      </c>
      <c r="DO43" s="380" t="str">
        <f ca="1">+IF(OFFSET('Hygiene Data'!$D$11,0,10*ROW('Hygiene Data'!D37))="","",OFFSET('Hygiene Data'!$D$11,0,10*ROW('Hygiene Data'!D37)))</f>
        <v/>
      </c>
      <c r="DP43" s="380" t="str">
        <f ca="1">+IF(OFFSET('Hygiene Data'!$D$12,0,10*ROW('Hygiene Data'!D37))="","",OFFSET('Hygiene Data'!$D$12,0,10*ROW('Hygiene Data'!D37)))</f>
        <v/>
      </c>
      <c r="DQ43" s="380" t="str">
        <f ca="1">+IF(OFFSET('Hygiene Data'!$D$13,0,10*ROW('Hygiene Data'!D37))="","",OFFSET('Hygiene Data'!$D$13,0,10*ROW('Hygiene Data'!D37)))</f>
        <v/>
      </c>
      <c r="DR43" s="380" t="str">
        <f ca="1">+IF(OFFSET('Hygiene Data'!$E$11,0,10*ROW('Hygiene Data'!E37))="","",OFFSET('Hygiene Data'!$E$11,0,10*ROW('Hygiene Data'!E37)))</f>
        <v/>
      </c>
      <c r="DS43" s="380" t="str">
        <f ca="1">+IF(OFFSET('Hygiene Data'!$E$12,0,10*ROW('Hygiene Data'!E37))="","",OFFSET('Hygiene Data'!$E$12,0,10*ROW('Hygiene Data'!E37)))</f>
        <v/>
      </c>
      <c r="DT43" s="380" t="str">
        <f ca="1">+IF(OFFSET('Hygiene Data'!$E$13,0,10*ROW('Hygiene Data'!E37))="","",OFFSET('Hygiene Data'!$E$13,0,10*ROW('Hygiene Data'!E37)))</f>
        <v/>
      </c>
      <c r="DU43" s="380" t="str">
        <f ca="1">+IF(OFFSET('Hygiene Data'!$F$11,0,10*ROW('Hygiene Data'!F37))="","",OFFSET('Hygiene Data'!$F$11,0,10*ROW('Hygiene Data'!F37)))</f>
        <v/>
      </c>
      <c r="DV43" s="380" t="str">
        <f ca="1">+IF(OFFSET('Hygiene Data'!$F$12,0,10*ROW('Hygiene Data'!F37))="","",OFFSET('Hygiene Data'!$F$12,0,10*ROW('Hygiene Data'!F37)))</f>
        <v/>
      </c>
      <c r="DW43" s="380" t="str">
        <f ca="1">+IF(OFFSET('Hygiene Data'!$F$13,0,10*ROW('Hygiene Data'!F37))="","",OFFSET('Hygiene Data'!$F$13,0,10*ROW('Hygiene Data'!F37)))</f>
        <v/>
      </c>
      <c r="DX43" s="380" t="str">
        <f ca="1">+IF(OFFSET('Hygiene Data'!$G$11,0,10*ROW('Hygiene Data'!G37))="","",OFFSET('Hygiene Data'!$G$11,0,10*ROW('Hygiene Data'!G37)))</f>
        <v/>
      </c>
      <c r="DY43" s="380" t="str">
        <f ca="1">+IF(OFFSET('Hygiene Data'!$G$12,0,10*ROW('Hygiene Data'!G37))="","",OFFSET('Hygiene Data'!$G$12,0,10*ROW('Hygiene Data'!G37)))</f>
        <v/>
      </c>
      <c r="DZ43" s="380" t="str">
        <f ca="1">+IF(OFFSET('Hygiene Data'!$G$13,0,10*ROW('Hygiene Data'!G37))="","",OFFSET('Hygiene Data'!$G$13,0,10*ROW('Hygiene Data'!G37)))</f>
        <v/>
      </c>
      <c r="EA43" s="380" t="str">
        <f ca="1">+IF(OFFSET('Hygiene Data'!$H$11,0,10*ROW('Hygiene Data'!H37))="","",OFFSET('Hygiene Data'!$H$11,0,10*ROW('Hygiene Data'!H37)))</f>
        <v/>
      </c>
      <c r="EB43" s="380" t="str">
        <f ca="1">+IF(OFFSET('Hygiene Data'!$H$12,0,10*ROW('Hygiene Data'!H37))="","",OFFSET('Hygiene Data'!$H$12,0,10*ROW('Hygiene Data'!H37)))</f>
        <v/>
      </c>
      <c r="EC43" s="380" t="str">
        <f ca="1">+IF(OFFSET('Hygiene Data'!$H$13,0,10*ROW('Hygiene Data'!H37))="","",OFFSET('Hygiene Data'!$H$13,0,10*ROW('Hygiene Data'!H37)))</f>
        <v/>
      </c>
      <c r="ED43" s="380" t="str">
        <f ca="1">+IF(OFFSET('Hygiene Data'!$I$11,0,10*ROW('Hygiene Data'!I37))="","",OFFSET('Hygiene Data'!$I$11,0,10*ROW('Hygiene Data'!I37)))</f>
        <v/>
      </c>
      <c r="EE43" s="380" t="str">
        <f ca="1">+IF(OFFSET('Hygiene Data'!$I$12,0,10*ROW('Hygiene Data'!I37))="","",OFFSET('Hygiene Data'!$I$12,0,10*ROW('Hygiene Data'!I37)))</f>
        <v/>
      </c>
      <c r="EF43" s="380" t="str">
        <f ca="1">+IF(OFFSET('Hygiene Data'!$I$13,0,10*ROW('Hygiene Data'!I37))="","",OFFSET('Hygiene Data'!$I$13,0,10*ROW('Hygiene Data'!I37)))</f>
        <v/>
      </c>
    </row>
    <row r="44" spans="1:136" x14ac:dyDescent="0.25">
      <c r="A44" s="489" t="str">
        <f ca="1">+IF(OFFSET('Water Data'!$B$2,0,10*ROW('Water Data'!E38))="","",OFFSET('Water Data'!$B$2,0,10*ROW('Water Data'!E38)))</f>
        <v/>
      </c>
      <c r="B44" s="489"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16" t="str">
        <f t="shared" ca="1" si="0"/>
        <v/>
      </c>
      <c r="D44" s="517"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17"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17"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17"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17"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17"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17"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17"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17"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17"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17"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17"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17"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17"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17"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17"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17"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17"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18"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18"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18"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18"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18"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18"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18"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18"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18"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18"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18"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18"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18"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18"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18"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18"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18"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18"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18"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18"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18"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18"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18"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18"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18"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18"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18"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18"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18"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18"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19"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95"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19"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19"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19"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19"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19"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19"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19"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19"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19"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19"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19"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19"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19"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19"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19"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19"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80" t="str">
        <f ca="1">+IF(OFFSET('Water Data'!$D$27,0,10*ROW('Water Data'!D38))="","",OFFSET('Water Data'!$D$27,0,10*ROW('Water Data'!D38)))</f>
        <v/>
      </c>
      <c r="BT44" s="380" t="str">
        <f ca="1">+IF(OFFSET('Water Data'!$D$28,0,10*ROW('Water Data'!D38))="","",OFFSET('Water Data'!$D$28,0,10*ROW('Water Data'!D38)))</f>
        <v/>
      </c>
      <c r="BU44" s="380" t="str">
        <f ca="1">+IF(OFFSET('Water Data'!$D$29,0,10*ROW('Water Data'!D38))="","",OFFSET('Water Data'!$D$29,0,10*ROW('Water Data'!D38)))</f>
        <v/>
      </c>
      <c r="BV44" s="380" t="str">
        <f ca="1">+IF(OFFSET('Water Data'!$E$27,0,10*ROW('Water Data'!E38))="","",OFFSET('Water Data'!$E$27,0,10*ROW('Water Data'!E38)))</f>
        <v/>
      </c>
      <c r="BW44" s="380" t="str">
        <f ca="1">+IF(OFFSET('Water Data'!$E$28,0,10*ROW('Water Data'!E38))="","",OFFSET('Water Data'!$E$28,0,10*ROW('Water Data'!E38)))</f>
        <v/>
      </c>
      <c r="BX44" s="380" t="str">
        <f ca="1">+IF(OFFSET('Water Data'!$E$29,0,10*ROW('Water Data'!E38))="","",OFFSET('Water Data'!$E$29,0,10*ROW('Water Data'!E38)))</f>
        <v/>
      </c>
      <c r="BY44" s="380" t="str">
        <f ca="1">+IF(OFFSET('Water Data'!$F$27,0,10*ROW('Water Data'!F38))="","",OFFSET('Water Data'!$F$27,0,10*ROW('Water Data'!F38)))</f>
        <v/>
      </c>
      <c r="BZ44" s="380" t="str">
        <f ca="1">+IF(OFFSET('Water Data'!$F$28,0,10*ROW('Water Data'!F38))="","",OFFSET('Water Data'!$F$28,0,10*ROW('Water Data'!F38)))</f>
        <v/>
      </c>
      <c r="CA44" s="380" t="str">
        <f ca="1">+IF(OFFSET('Water Data'!$F$29,0,10*ROW('Water Data'!F38))="","",OFFSET('Water Data'!$F$29,0,10*ROW('Water Data'!F38)))</f>
        <v/>
      </c>
      <c r="CB44" s="380" t="str">
        <f ca="1">+IF(OFFSET('Water Data'!$G$27,0,10*ROW('Water Data'!G38))="","",OFFSET('Water Data'!$G$27,0,10*ROW('Water Data'!G38)))</f>
        <v/>
      </c>
      <c r="CC44" s="380" t="str">
        <f ca="1">+IF(OFFSET('Water Data'!$G$28,0,10*ROW('Water Data'!G38))="","",OFFSET('Water Data'!$G$28,0,10*ROW('Water Data'!G38)))</f>
        <v/>
      </c>
      <c r="CD44" s="380" t="str">
        <f ca="1">+IF(OFFSET('Water Data'!$G$29,0,10*ROW('Water Data'!G38))="","",OFFSET('Water Data'!$G$29,0,10*ROW('Water Data'!G38)))</f>
        <v/>
      </c>
      <c r="CE44" s="380" t="str">
        <f ca="1">+IF(OFFSET('Water Data'!$H$27,0,10*ROW('Water Data'!H38))="","",OFFSET('Water Data'!$H$27,0,10*ROW('Water Data'!H38)))</f>
        <v/>
      </c>
      <c r="CF44" s="380" t="str">
        <f ca="1">+IF(OFFSET('Water Data'!$H$28,0,10*ROW('Water Data'!H38))="","",OFFSET('Water Data'!$H$28,0,10*ROW('Water Data'!H38)))</f>
        <v/>
      </c>
      <c r="CG44" s="380" t="str">
        <f ca="1">+IF(OFFSET('Water Data'!$H$29,0,10*ROW('Water Data'!H38))="","",OFFSET('Water Data'!$H$29,0,10*ROW('Water Data'!H38)))</f>
        <v/>
      </c>
      <c r="CH44" s="380" t="str">
        <f ca="1">+IF(OFFSET('Water Data'!$I$27,0,10*ROW('Water Data'!I38))="","",OFFSET('Water Data'!$I$27,0,10*ROW('Water Data'!I38)))</f>
        <v/>
      </c>
      <c r="CI44" s="380" t="str">
        <f ca="1">+IF(OFFSET('Water Data'!$I$28,0,10*ROW('Water Data'!I38))="","",OFFSET('Water Data'!$I$28,0,10*ROW('Water Data'!I38)))</f>
        <v/>
      </c>
      <c r="CJ44" s="380" t="str">
        <f ca="1">+IF(OFFSET('Water Data'!$I$29,0,10*ROW('Water Data'!I38))="","",OFFSET('Water Data'!$I$29,0,10*ROW('Water Data'!I38)))</f>
        <v/>
      </c>
      <c r="CK44" s="380" t="str">
        <f ca="1">+IF(OFFSET('Sanitation Data'!$D$28,0,10*ROW('Sanitation Data'!D38))="","",OFFSET('Sanitation Data'!$D$28,0,10*ROW('Sanitation Data'!D38)))</f>
        <v/>
      </c>
      <c r="CL44" s="380" t="str">
        <f ca="1">+IF(OFFSET('Sanitation Data'!$D$29,0,10*ROW('Sanitation Data'!D38))="","",OFFSET('Sanitation Data'!$D$29,0,10*ROW('Sanitation Data'!D38)))</f>
        <v/>
      </c>
      <c r="CM44" s="380" t="str">
        <f ca="1">+IF(OFFSET('Sanitation Data'!$D$30,0,10*ROW('Sanitation Data'!D38))="","",OFFSET('Sanitation Data'!$D$30,0,10*ROW('Sanitation Data'!D38)))</f>
        <v/>
      </c>
      <c r="CN44" s="380" t="str">
        <f ca="1">+IF(OFFSET('Sanitation Data'!$D$31,0,10*ROW('Sanitation Data'!D38))="","",OFFSET('Sanitation Data'!$D$31,0,10*ROW('Sanitation Data'!D38)))</f>
        <v/>
      </c>
      <c r="CO44" s="380" t="str">
        <f ca="1">+IF(OFFSET('Sanitation Data'!$D$32,0,10*ROW('Sanitation Data'!D38))="","",OFFSET('Sanitation Data'!$D$32,0,10*ROW('Sanitation Data'!D38)))</f>
        <v/>
      </c>
      <c r="CP44" s="380" t="str">
        <f ca="1">+IF(OFFSET('Sanitation Data'!$E$28,0,10*ROW('Sanitation Data'!E38))="","",OFFSET('Sanitation Data'!$E$28,0,10*ROW('Sanitation Data'!E38)))</f>
        <v/>
      </c>
      <c r="CQ44" s="380" t="str">
        <f ca="1">+IF(OFFSET('Sanitation Data'!$E$29,0,10*ROW('Sanitation Data'!E38))="","",OFFSET('Sanitation Data'!$E$29,0,10*ROW('Sanitation Data'!E38)))</f>
        <v/>
      </c>
      <c r="CR44" s="380" t="str">
        <f ca="1">+IF(OFFSET('Sanitation Data'!$E$30,0,10*ROW('Sanitation Data'!E38))="","",OFFSET('Sanitation Data'!$E$30,0,10*ROW('Sanitation Data'!E38)))</f>
        <v/>
      </c>
      <c r="CS44" s="380" t="str">
        <f ca="1">+IF(OFFSET('Sanitation Data'!$E$31,0,10*ROW('Sanitation Data'!E38))="","",OFFSET('Sanitation Data'!$E$31,0,10*ROW('Sanitation Data'!E38)))</f>
        <v/>
      </c>
      <c r="CT44" s="380" t="str">
        <f ca="1">+IF(OFFSET('Sanitation Data'!$E$32,0,10*ROW('Sanitation Data'!E38))="","",OFFSET('Sanitation Data'!$E$32,0,10*ROW('Sanitation Data'!E38)))</f>
        <v/>
      </c>
      <c r="CU44" s="380" t="str">
        <f ca="1">+IF(OFFSET('Sanitation Data'!$F$28,0,10*ROW('Sanitation Data'!F38))="","",OFFSET('Sanitation Data'!$F$28,0,10*ROW('Sanitation Data'!F38)))</f>
        <v/>
      </c>
      <c r="CV44" s="380" t="str">
        <f ca="1">+IF(OFFSET('Sanitation Data'!$F$29,0,10*ROW('Sanitation Data'!F38))="","",OFFSET('Sanitation Data'!$F$29,0,10*ROW('Sanitation Data'!F38)))</f>
        <v/>
      </c>
      <c r="CW44" s="380" t="str">
        <f ca="1">+IF(OFFSET('Sanitation Data'!$F$30,0,10*ROW('Sanitation Data'!F38))="","",OFFSET('Sanitation Data'!$F$30,0,10*ROW('Sanitation Data'!F38)))</f>
        <v/>
      </c>
      <c r="CX44" s="380" t="str">
        <f ca="1">+IF(OFFSET('Sanitation Data'!$F$31,0,10*ROW('Sanitation Data'!F38))="","",OFFSET('Sanitation Data'!$F$31,0,10*ROW('Sanitation Data'!F38)))</f>
        <v/>
      </c>
      <c r="CY44" s="380" t="str">
        <f ca="1">+IF(OFFSET('Sanitation Data'!$F$32,0,10*ROW('Sanitation Data'!F38))="","",OFFSET('Sanitation Data'!$F$32,0,10*ROW('Sanitation Data'!F38)))</f>
        <v/>
      </c>
      <c r="CZ44" s="380" t="str">
        <f ca="1">+IF(OFFSET('Sanitation Data'!$G$28,0,10*ROW('Sanitation Data'!G38))="","",OFFSET('Sanitation Data'!$G$28,0,10*ROW('Sanitation Data'!G38)))</f>
        <v/>
      </c>
      <c r="DA44" s="380" t="str">
        <f ca="1">+IF(OFFSET('Sanitation Data'!$G$29,0,10*ROW('Sanitation Data'!G38))="","",OFFSET('Sanitation Data'!$G$29,0,10*ROW('Sanitation Data'!G38)))</f>
        <v/>
      </c>
      <c r="DB44" s="380" t="str">
        <f ca="1">+IF(OFFSET('Sanitation Data'!$G$30,0,10*ROW('Sanitation Data'!G38))="","",OFFSET('Sanitation Data'!$G$30,0,10*ROW('Sanitation Data'!G38)))</f>
        <v/>
      </c>
      <c r="DC44" s="380" t="str">
        <f ca="1">+IF(OFFSET('Sanitation Data'!$G$31,0,10*ROW('Sanitation Data'!G38))="","",OFFSET('Sanitation Data'!$G$31,0,10*ROW('Sanitation Data'!G38)))</f>
        <v/>
      </c>
      <c r="DD44" s="380" t="str">
        <f ca="1">+IF(OFFSET('Sanitation Data'!$G$32,0,10*ROW('Sanitation Data'!G38))="","",OFFSET('Sanitation Data'!$G$32,0,10*ROW('Sanitation Data'!G38)))</f>
        <v/>
      </c>
      <c r="DE44" s="380" t="str">
        <f ca="1">+IF(OFFSET('Sanitation Data'!$H$28,0,10*ROW('Sanitation Data'!H38))="","",OFFSET('Sanitation Data'!$H$28,0,10*ROW('Sanitation Data'!H38)))</f>
        <v/>
      </c>
      <c r="DF44" s="380" t="str">
        <f ca="1">+IF(OFFSET('Sanitation Data'!$H$29,0,10*ROW('Sanitation Data'!H38))="","",OFFSET('Sanitation Data'!$H$29,0,10*ROW('Sanitation Data'!H38)))</f>
        <v/>
      </c>
      <c r="DG44" s="380" t="str">
        <f ca="1">+IF(OFFSET('Sanitation Data'!$H$30,0,10*ROW('Sanitation Data'!H38))="","",OFFSET('Sanitation Data'!$H$30,0,10*ROW('Sanitation Data'!H38)))</f>
        <v/>
      </c>
      <c r="DH44" s="380" t="str">
        <f ca="1">+IF(OFFSET('Sanitation Data'!$H$31,0,10*ROW('Sanitation Data'!H38))="","",OFFSET('Sanitation Data'!$H$31,0,10*ROW('Sanitation Data'!H38)))</f>
        <v/>
      </c>
      <c r="DI44" s="380" t="str">
        <f ca="1">+IF(OFFSET('Sanitation Data'!$H$32,0,10*ROW('Sanitation Data'!H38))="","",OFFSET('Sanitation Data'!$H$32,0,10*ROW('Sanitation Data'!H38)))</f>
        <v/>
      </c>
      <c r="DJ44" s="380" t="str">
        <f ca="1">+IF(OFFSET('Sanitation Data'!$I$28,0,10*ROW('Sanitation Data'!I38))="","",OFFSET('Sanitation Data'!$I$28,0,10*ROW('Sanitation Data'!I38)))</f>
        <v/>
      </c>
      <c r="DK44" s="380" t="str">
        <f ca="1">+IF(OFFSET('Sanitation Data'!$I$29,0,10*ROW('Sanitation Data'!I38))="","",OFFSET('Sanitation Data'!$I$29,0,10*ROW('Sanitation Data'!I38)))</f>
        <v/>
      </c>
      <c r="DL44" s="380" t="str">
        <f ca="1">+IF(OFFSET('Sanitation Data'!$I$30,0,10*ROW('Sanitation Data'!I38))="","",OFFSET('Sanitation Data'!$I$30,0,10*ROW('Sanitation Data'!I38)))</f>
        <v/>
      </c>
      <c r="DM44" s="380" t="str">
        <f ca="1">+IF(OFFSET('Sanitation Data'!$I$31,0,10*ROW('Sanitation Data'!I38))="","",OFFSET('Sanitation Data'!$I$31,0,10*ROW('Sanitation Data'!I38)))</f>
        <v/>
      </c>
      <c r="DN44" s="380" t="str">
        <f ca="1">+IF(OFFSET('Sanitation Data'!$I$32,0,10*ROW('Sanitation Data'!I38))="","",OFFSET('Sanitation Data'!$I$32,0,10*ROW('Sanitation Data'!I38)))</f>
        <v/>
      </c>
      <c r="DO44" s="380" t="str">
        <f ca="1">+IF(OFFSET('Hygiene Data'!$D$11,0,10*ROW('Hygiene Data'!D38))="","",OFFSET('Hygiene Data'!$D$11,0,10*ROW('Hygiene Data'!D38)))</f>
        <v/>
      </c>
      <c r="DP44" s="380" t="str">
        <f ca="1">+IF(OFFSET('Hygiene Data'!$D$12,0,10*ROW('Hygiene Data'!D38))="","",OFFSET('Hygiene Data'!$D$12,0,10*ROW('Hygiene Data'!D38)))</f>
        <v/>
      </c>
      <c r="DQ44" s="380" t="str">
        <f ca="1">+IF(OFFSET('Hygiene Data'!$D$13,0,10*ROW('Hygiene Data'!D38))="","",OFFSET('Hygiene Data'!$D$13,0,10*ROW('Hygiene Data'!D38)))</f>
        <v/>
      </c>
      <c r="DR44" s="380" t="str">
        <f ca="1">+IF(OFFSET('Hygiene Data'!$E$11,0,10*ROW('Hygiene Data'!E38))="","",OFFSET('Hygiene Data'!$E$11,0,10*ROW('Hygiene Data'!E38)))</f>
        <v/>
      </c>
      <c r="DS44" s="380" t="str">
        <f ca="1">+IF(OFFSET('Hygiene Data'!$E$12,0,10*ROW('Hygiene Data'!E38))="","",OFFSET('Hygiene Data'!$E$12,0,10*ROW('Hygiene Data'!E38)))</f>
        <v/>
      </c>
      <c r="DT44" s="380" t="str">
        <f ca="1">+IF(OFFSET('Hygiene Data'!$E$13,0,10*ROW('Hygiene Data'!E38))="","",OFFSET('Hygiene Data'!$E$13,0,10*ROW('Hygiene Data'!E38)))</f>
        <v/>
      </c>
      <c r="DU44" s="380" t="str">
        <f ca="1">+IF(OFFSET('Hygiene Data'!$F$11,0,10*ROW('Hygiene Data'!F38))="","",OFFSET('Hygiene Data'!$F$11,0,10*ROW('Hygiene Data'!F38)))</f>
        <v/>
      </c>
      <c r="DV44" s="380" t="str">
        <f ca="1">+IF(OFFSET('Hygiene Data'!$F$12,0,10*ROW('Hygiene Data'!F38))="","",OFFSET('Hygiene Data'!$F$12,0,10*ROW('Hygiene Data'!F38)))</f>
        <v/>
      </c>
      <c r="DW44" s="380" t="str">
        <f ca="1">+IF(OFFSET('Hygiene Data'!$F$13,0,10*ROW('Hygiene Data'!F38))="","",OFFSET('Hygiene Data'!$F$13,0,10*ROW('Hygiene Data'!F38)))</f>
        <v/>
      </c>
      <c r="DX44" s="380" t="str">
        <f ca="1">+IF(OFFSET('Hygiene Data'!$G$11,0,10*ROW('Hygiene Data'!G38))="","",OFFSET('Hygiene Data'!$G$11,0,10*ROW('Hygiene Data'!G38)))</f>
        <v/>
      </c>
      <c r="DY44" s="380" t="str">
        <f ca="1">+IF(OFFSET('Hygiene Data'!$G$12,0,10*ROW('Hygiene Data'!G38))="","",OFFSET('Hygiene Data'!$G$12,0,10*ROW('Hygiene Data'!G38)))</f>
        <v/>
      </c>
      <c r="DZ44" s="380" t="str">
        <f ca="1">+IF(OFFSET('Hygiene Data'!$G$13,0,10*ROW('Hygiene Data'!G38))="","",OFFSET('Hygiene Data'!$G$13,0,10*ROW('Hygiene Data'!G38)))</f>
        <v/>
      </c>
      <c r="EA44" s="380" t="str">
        <f ca="1">+IF(OFFSET('Hygiene Data'!$H$11,0,10*ROW('Hygiene Data'!H38))="","",OFFSET('Hygiene Data'!$H$11,0,10*ROW('Hygiene Data'!H38)))</f>
        <v/>
      </c>
      <c r="EB44" s="380" t="str">
        <f ca="1">+IF(OFFSET('Hygiene Data'!$H$12,0,10*ROW('Hygiene Data'!H38))="","",OFFSET('Hygiene Data'!$H$12,0,10*ROW('Hygiene Data'!H38)))</f>
        <v/>
      </c>
      <c r="EC44" s="380" t="str">
        <f ca="1">+IF(OFFSET('Hygiene Data'!$H$13,0,10*ROW('Hygiene Data'!H38))="","",OFFSET('Hygiene Data'!$H$13,0,10*ROW('Hygiene Data'!H38)))</f>
        <v/>
      </c>
      <c r="ED44" s="380" t="str">
        <f ca="1">+IF(OFFSET('Hygiene Data'!$I$11,0,10*ROW('Hygiene Data'!I38))="","",OFFSET('Hygiene Data'!$I$11,0,10*ROW('Hygiene Data'!I38)))</f>
        <v/>
      </c>
      <c r="EE44" s="380" t="str">
        <f ca="1">+IF(OFFSET('Hygiene Data'!$I$12,0,10*ROW('Hygiene Data'!I38))="","",OFFSET('Hygiene Data'!$I$12,0,10*ROW('Hygiene Data'!I38)))</f>
        <v/>
      </c>
      <c r="EF44" s="380" t="str">
        <f ca="1">+IF(OFFSET('Hygiene Data'!$I$13,0,10*ROW('Hygiene Data'!I38))="","",OFFSET('Hygiene Data'!$I$13,0,10*ROW('Hygiene Data'!I38)))</f>
        <v/>
      </c>
    </row>
    <row r="45" spans="1:136" x14ac:dyDescent="0.25">
      <c r="A45" s="489" t="str">
        <f ca="1">+IF(OFFSET('Water Data'!$B$2,0,10*ROW('Water Data'!E39))="","",OFFSET('Water Data'!$B$2,0,10*ROW('Water Data'!E39)))</f>
        <v/>
      </c>
      <c r="B45" s="489"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16" t="str">
        <f t="shared" ca="1" si="0"/>
        <v/>
      </c>
      <c r="D45" s="517"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17"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17"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17"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17"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17"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17"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17"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17"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17"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17"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17"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17"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17"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17"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17"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17"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17"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18"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18"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18"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18"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18"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18"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18"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18"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18"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18"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18"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18"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18"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18"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18"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18"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18"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18"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18"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18"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18"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18"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18"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18"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18"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18"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18"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18"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18"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18"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19"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95"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19"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19"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19"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19"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19"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19"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19"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19"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19"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19"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19"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19"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19"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19"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19"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19"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80" t="str">
        <f ca="1">+IF(OFFSET('Water Data'!$D$27,0,10*ROW('Water Data'!D39))="","",OFFSET('Water Data'!$D$27,0,10*ROW('Water Data'!D39)))</f>
        <v/>
      </c>
      <c r="BT45" s="380" t="str">
        <f ca="1">+IF(OFFSET('Water Data'!$D$28,0,10*ROW('Water Data'!D39))="","",OFFSET('Water Data'!$D$28,0,10*ROW('Water Data'!D39)))</f>
        <v/>
      </c>
      <c r="BU45" s="380" t="str">
        <f ca="1">+IF(OFFSET('Water Data'!$D$29,0,10*ROW('Water Data'!D39))="","",OFFSET('Water Data'!$D$29,0,10*ROW('Water Data'!D39)))</f>
        <v/>
      </c>
      <c r="BV45" s="380" t="str">
        <f ca="1">+IF(OFFSET('Water Data'!$E$27,0,10*ROW('Water Data'!E39))="","",OFFSET('Water Data'!$E$27,0,10*ROW('Water Data'!E39)))</f>
        <v/>
      </c>
      <c r="BW45" s="380" t="str">
        <f ca="1">+IF(OFFSET('Water Data'!$E$28,0,10*ROW('Water Data'!E39))="","",OFFSET('Water Data'!$E$28,0,10*ROW('Water Data'!E39)))</f>
        <v/>
      </c>
      <c r="BX45" s="380" t="str">
        <f ca="1">+IF(OFFSET('Water Data'!$E$29,0,10*ROW('Water Data'!E39))="","",OFFSET('Water Data'!$E$29,0,10*ROW('Water Data'!E39)))</f>
        <v/>
      </c>
      <c r="BY45" s="380" t="str">
        <f ca="1">+IF(OFFSET('Water Data'!$F$27,0,10*ROW('Water Data'!F39))="","",OFFSET('Water Data'!$F$27,0,10*ROW('Water Data'!F39)))</f>
        <v/>
      </c>
      <c r="BZ45" s="380" t="str">
        <f ca="1">+IF(OFFSET('Water Data'!$F$28,0,10*ROW('Water Data'!F39))="","",OFFSET('Water Data'!$F$28,0,10*ROW('Water Data'!F39)))</f>
        <v/>
      </c>
      <c r="CA45" s="380" t="str">
        <f ca="1">+IF(OFFSET('Water Data'!$F$29,0,10*ROW('Water Data'!F39))="","",OFFSET('Water Data'!$F$29,0,10*ROW('Water Data'!F39)))</f>
        <v/>
      </c>
      <c r="CB45" s="380" t="str">
        <f ca="1">+IF(OFFSET('Water Data'!$G$27,0,10*ROW('Water Data'!G39))="","",OFFSET('Water Data'!$G$27,0,10*ROW('Water Data'!G39)))</f>
        <v/>
      </c>
      <c r="CC45" s="380" t="str">
        <f ca="1">+IF(OFFSET('Water Data'!$G$28,0,10*ROW('Water Data'!G39))="","",OFFSET('Water Data'!$G$28,0,10*ROW('Water Data'!G39)))</f>
        <v/>
      </c>
      <c r="CD45" s="380" t="str">
        <f ca="1">+IF(OFFSET('Water Data'!$G$29,0,10*ROW('Water Data'!G39))="","",OFFSET('Water Data'!$G$29,0,10*ROW('Water Data'!G39)))</f>
        <v/>
      </c>
      <c r="CE45" s="380" t="str">
        <f ca="1">+IF(OFFSET('Water Data'!$H$27,0,10*ROW('Water Data'!H39))="","",OFFSET('Water Data'!$H$27,0,10*ROW('Water Data'!H39)))</f>
        <v/>
      </c>
      <c r="CF45" s="380" t="str">
        <f ca="1">+IF(OFFSET('Water Data'!$H$28,0,10*ROW('Water Data'!H39))="","",OFFSET('Water Data'!$H$28,0,10*ROW('Water Data'!H39)))</f>
        <v/>
      </c>
      <c r="CG45" s="380" t="str">
        <f ca="1">+IF(OFFSET('Water Data'!$H$29,0,10*ROW('Water Data'!H39))="","",OFFSET('Water Data'!$H$29,0,10*ROW('Water Data'!H39)))</f>
        <v/>
      </c>
      <c r="CH45" s="380" t="str">
        <f ca="1">+IF(OFFSET('Water Data'!$I$27,0,10*ROW('Water Data'!I39))="","",OFFSET('Water Data'!$I$27,0,10*ROW('Water Data'!I39)))</f>
        <v/>
      </c>
      <c r="CI45" s="380" t="str">
        <f ca="1">+IF(OFFSET('Water Data'!$I$28,0,10*ROW('Water Data'!I39))="","",OFFSET('Water Data'!$I$28,0,10*ROW('Water Data'!I39)))</f>
        <v/>
      </c>
      <c r="CJ45" s="380" t="str">
        <f ca="1">+IF(OFFSET('Water Data'!$I$29,0,10*ROW('Water Data'!I39))="","",OFFSET('Water Data'!$I$29,0,10*ROW('Water Data'!I39)))</f>
        <v/>
      </c>
      <c r="CK45" s="380" t="str">
        <f ca="1">+IF(OFFSET('Sanitation Data'!$D$28,0,10*ROW('Sanitation Data'!D39))="","",OFFSET('Sanitation Data'!$D$28,0,10*ROW('Sanitation Data'!D39)))</f>
        <v/>
      </c>
      <c r="CL45" s="380" t="str">
        <f ca="1">+IF(OFFSET('Sanitation Data'!$D$29,0,10*ROW('Sanitation Data'!D39))="","",OFFSET('Sanitation Data'!$D$29,0,10*ROW('Sanitation Data'!D39)))</f>
        <v/>
      </c>
      <c r="CM45" s="380" t="str">
        <f ca="1">+IF(OFFSET('Sanitation Data'!$D$30,0,10*ROW('Sanitation Data'!D39))="","",OFFSET('Sanitation Data'!$D$30,0,10*ROW('Sanitation Data'!D39)))</f>
        <v/>
      </c>
      <c r="CN45" s="380" t="str">
        <f ca="1">+IF(OFFSET('Sanitation Data'!$D$31,0,10*ROW('Sanitation Data'!D39))="","",OFFSET('Sanitation Data'!$D$31,0,10*ROW('Sanitation Data'!D39)))</f>
        <v/>
      </c>
      <c r="CO45" s="380" t="str">
        <f ca="1">+IF(OFFSET('Sanitation Data'!$D$32,0,10*ROW('Sanitation Data'!D39))="","",OFFSET('Sanitation Data'!$D$32,0,10*ROW('Sanitation Data'!D39)))</f>
        <v/>
      </c>
      <c r="CP45" s="380" t="str">
        <f ca="1">+IF(OFFSET('Sanitation Data'!$E$28,0,10*ROW('Sanitation Data'!E39))="","",OFFSET('Sanitation Data'!$E$28,0,10*ROW('Sanitation Data'!E39)))</f>
        <v/>
      </c>
      <c r="CQ45" s="380" t="str">
        <f ca="1">+IF(OFFSET('Sanitation Data'!$E$29,0,10*ROW('Sanitation Data'!E39))="","",OFFSET('Sanitation Data'!$E$29,0,10*ROW('Sanitation Data'!E39)))</f>
        <v/>
      </c>
      <c r="CR45" s="380" t="str">
        <f ca="1">+IF(OFFSET('Sanitation Data'!$E$30,0,10*ROW('Sanitation Data'!E39))="","",OFFSET('Sanitation Data'!$E$30,0,10*ROW('Sanitation Data'!E39)))</f>
        <v/>
      </c>
      <c r="CS45" s="380" t="str">
        <f ca="1">+IF(OFFSET('Sanitation Data'!$E$31,0,10*ROW('Sanitation Data'!E39))="","",OFFSET('Sanitation Data'!$E$31,0,10*ROW('Sanitation Data'!E39)))</f>
        <v/>
      </c>
      <c r="CT45" s="380" t="str">
        <f ca="1">+IF(OFFSET('Sanitation Data'!$E$32,0,10*ROW('Sanitation Data'!E39))="","",OFFSET('Sanitation Data'!$E$32,0,10*ROW('Sanitation Data'!E39)))</f>
        <v/>
      </c>
      <c r="CU45" s="380" t="str">
        <f ca="1">+IF(OFFSET('Sanitation Data'!$F$28,0,10*ROW('Sanitation Data'!F39))="","",OFFSET('Sanitation Data'!$F$28,0,10*ROW('Sanitation Data'!F39)))</f>
        <v/>
      </c>
      <c r="CV45" s="380" t="str">
        <f ca="1">+IF(OFFSET('Sanitation Data'!$F$29,0,10*ROW('Sanitation Data'!F39))="","",OFFSET('Sanitation Data'!$F$29,0,10*ROW('Sanitation Data'!F39)))</f>
        <v/>
      </c>
      <c r="CW45" s="380" t="str">
        <f ca="1">+IF(OFFSET('Sanitation Data'!$F$30,0,10*ROW('Sanitation Data'!F39))="","",OFFSET('Sanitation Data'!$F$30,0,10*ROW('Sanitation Data'!F39)))</f>
        <v/>
      </c>
      <c r="CX45" s="380" t="str">
        <f ca="1">+IF(OFFSET('Sanitation Data'!$F$31,0,10*ROW('Sanitation Data'!F39))="","",OFFSET('Sanitation Data'!$F$31,0,10*ROW('Sanitation Data'!F39)))</f>
        <v/>
      </c>
      <c r="CY45" s="380" t="str">
        <f ca="1">+IF(OFFSET('Sanitation Data'!$F$32,0,10*ROW('Sanitation Data'!F39))="","",OFFSET('Sanitation Data'!$F$32,0,10*ROW('Sanitation Data'!F39)))</f>
        <v/>
      </c>
      <c r="CZ45" s="380" t="str">
        <f ca="1">+IF(OFFSET('Sanitation Data'!$G$28,0,10*ROW('Sanitation Data'!G39))="","",OFFSET('Sanitation Data'!$G$28,0,10*ROW('Sanitation Data'!G39)))</f>
        <v/>
      </c>
      <c r="DA45" s="380" t="str">
        <f ca="1">+IF(OFFSET('Sanitation Data'!$G$29,0,10*ROW('Sanitation Data'!G39))="","",OFFSET('Sanitation Data'!$G$29,0,10*ROW('Sanitation Data'!G39)))</f>
        <v/>
      </c>
      <c r="DB45" s="380" t="str">
        <f ca="1">+IF(OFFSET('Sanitation Data'!$G$30,0,10*ROW('Sanitation Data'!G39))="","",OFFSET('Sanitation Data'!$G$30,0,10*ROW('Sanitation Data'!G39)))</f>
        <v/>
      </c>
      <c r="DC45" s="380" t="str">
        <f ca="1">+IF(OFFSET('Sanitation Data'!$G$31,0,10*ROW('Sanitation Data'!G39))="","",OFFSET('Sanitation Data'!$G$31,0,10*ROW('Sanitation Data'!G39)))</f>
        <v/>
      </c>
      <c r="DD45" s="380" t="str">
        <f ca="1">+IF(OFFSET('Sanitation Data'!$G$32,0,10*ROW('Sanitation Data'!G39))="","",OFFSET('Sanitation Data'!$G$32,0,10*ROW('Sanitation Data'!G39)))</f>
        <v/>
      </c>
      <c r="DE45" s="380" t="str">
        <f ca="1">+IF(OFFSET('Sanitation Data'!$H$28,0,10*ROW('Sanitation Data'!H39))="","",OFFSET('Sanitation Data'!$H$28,0,10*ROW('Sanitation Data'!H39)))</f>
        <v/>
      </c>
      <c r="DF45" s="380" t="str">
        <f ca="1">+IF(OFFSET('Sanitation Data'!$H$29,0,10*ROW('Sanitation Data'!H39))="","",OFFSET('Sanitation Data'!$H$29,0,10*ROW('Sanitation Data'!H39)))</f>
        <v/>
      </c>
      <c r="DG45" s="380" t="str">
        <f ca="1">+IF(OFFSET('Sanitation Data'!$H$30,0,10*ROW('Sanitation Data'!H39))="","",OFFSET('Sanitation Data'!$H$30,0,10*ROW('Sanitation Data'!H39)))</f>
        <v/>
      </c>
      <c r="DH45" s="380" t="str">
        <f ca="1">+IF(OFFSET('Sanitation Data'!$H$31,0,10*ROW('Sanitation Data'!H39))="","",OFFSET('Sanitation Data'!$H$31,0,10*ROW('Sanitation Data'!H39)))</f>
        <v/>
      </c>
      <c r="DI45" s="380" t="str">
        <f ca="1">+IF(OFFSET('Sanitation Data'!$H$32,0,10*ROW('Sanitation Data'!H39))="","",OFFSET('Sanitation Data'!$H$32,0,10*ROW('Sanitation Data'!H39)))</f>
        <v/>
      </c>
      <c r="DJ45" s="380" t="str">
        <f ca="1">+IF(OFFSET('Sanitation Data'!$I$28,0,10*ROW('Sanitation Data'!I39))="","",OFFSET('Sanitation Data'!$I$28,0,10*ROW('Sanitation Data'!I39)))</f>
        <v/>
      </c>
      <c r="DK45" s="380" t="str">
        <f ca="1">+IF(OFFSET('Sanitation Data'!$I$29,0,10*ROW('Sanitation Data'!I39))="","",OFFSET('Sanitation Data'!$I$29,0,10*ROW('Sanitation Data'!I39)))</f>
        <v/>
      </c>
      <c r="DL45" s="380" t="str">
        <f ca="1">+IF(OFFSET('Sanitation Data'!$I$30,0,10*ROW('Sanitation Data'!I39))="","",OFFSET('Sanitation Data'!$I$30,0,10*ROW('Sanitation Data'!I39)))</f>
        <v/>
      </c>
      <c r="DM45" s="380" t="str">
        <f ca="1">+IF(OFFSET('Sanitation Data'!$I$31,0,10*ROW('Sanitation Data'!I39))="","",OFFSET('Sanitation Data'!$I$31,0,10*ROW('Sanitation Data'!I39)))</f>
        <v/>
      </c>
      <c r="DN45" s="380" t="str">
        <f ca="1">+IF(OFFSET('Sanitation Data'!$I$32,0,10*ROW('Sanitation Data'!I39))="","",OFFSET('Sanitation Data'!$I$32,0,10*ROW('Sanitation Data'!I39)))</f>
        <v/>
      </c>
      <c r="DO45" s="380" t="str">
        <f ca="1">+IF(OFFSET('Hygiene Data'!$D$11,0,10*ROW('Hygiene Data'!D39))="","",OFFSET('Hygiene Data'!$D$11,0,10*ROW('Hygiene Data'!D39)))</f>
        <v/>
      </c>
      <c r="DP45" s="380" t="str">
        <f ca="1">+IF(OFFSET('Hygiene Data'!$D$12,0,10*ROW('Hygiene Data'!D39))="","",OFFSET('Hygiene Data'!$D$12,0,10*ROW('Hygiene Data'!D39)))</f>
        <v/>
      </c>
      <c r="DQ45" s="380" t="str">
        <f ca="1">+IF(OFFSET('Hygiene Data'!$D$13,0,10*ROW('Hygiene Data'!D39))="","",OFFSET('Hygiene Data'!$D$13,0,10*ROW('Hygiene Data'!D39)))</f>
        <v/>
      </c>
      <c r="DR45" s="380" t="str">
        <f ca="1">+IF(OFFSET('Hygiene Data'!$E$11,0,10*ROW('Hygiene Data'!E39))="","",OFFSET('Hygiene Data'!$E$11,0,10*ROW('Hygiene Data'!E39)))</f>
        <v/>
      </c>
      <c r="DS45" s="380" t="str">
        <f ca="1">+IF(OFFSET('Hygiene Data'!$E$12,0,10*ROW('Hygiene Data'!E39))="","",OFFSET('Hygiene Data'!$E$12,0,10*ROW('Hygiene Data'!E39)))</f>
        <v/>
      </c>
      <c r="DT45" s="380" t="str">
        <f ca="1">+IF(OFFSET('Hygiene Data'!$E$13,0,10*ROW('Hygiene Data'!E39))="","",OFFSET('Hygiene Data'!$E$13,0,10*ROW('Hygiene Data'!E39)))</f>
        <v/>
      </c>
      <c r="DU45" s="380" t="str">
        <f ca="1">+IF(OFFSET('Hygiene Data'!$F$11,0,10*ROW('Hygiene Data'!F39))="","",OFFSET('Hygiene Data'!$F$11,0,10*ROW('Hygiene Data'!F39)))</f>
        <v/>
      </c>
      <c r="DV45" s="380" t="str">
        <f ca="1">+IF(OFFSET('Hygiene Data'!$F$12,0,10*ROW('Hygiene Data'!F39))="","",OFFSET('Hygiene Data'!$F$12,0,10*ROW('Hygiene Data'!F39)))</f>
        <v/>
      </c>
      <c r="DW45" s="380" t="str">
        <f ca="1">+IF(OFFSET('Hygiene Data'!$F$13,0,10*ROW('Hygiene Data'!F39))="","",OFFSET('Hygiene Data'!$F$13,0,10*ROW('Hygiene Data'!F39)))</f>
        <v/>
      </c>
      <c r="DX45" s="380" t="str">
        <f ca="1">+IF(OFFSET('Hygiene Data'!$G$11,0,10*ROW('Hygiene Data'!G39))="","",OFFSET('Hygiene Data'!$G$11,0,10*ROW('Hygiene Data'!G39)))</f>
        <v/>
      </c>
      <c r="DY45" s="380" t="str">
        <f ca="1">+IF(OFFSET('Hygiene Data'!$G$12,0,10*ROW('Hygiene Data'!G39))="","",OFFSET('Hygiene Data'!$G$12,0,10*ROW('Hygiene Data'!G39)))</f>
        <v/>
      </c>
      <c r="DZ45" s="380" t="str">
        <f ca="1">+IF(OFFSET('Hygiene Data'!$G$13,0,10*ROW('Hygiene Data'!G39))="","",OFFSET('Hygiene Data'!$G$13,0,10*ROW('Hygiene Data'!G39)))</f>
        <v/>
      </c>
      <c r="EA45" s="380" t="str">
        <f ca="1">+IF(OFFSET('Hygiene Data'!$H$11,0,10*ROW('Hygiene Data'!H39))="","",OFFSET('Hygiene Data'!$H$11,0,10*ROW('Hygiene Data'!H39)))</f>
        <v/>
      </c>
      <c r="EB45" s="380" t="str">
        <f ca="1">+IF(OFFSET('Hygiene Data'!$H$12,0,10*ROW('Hygiene Data'!H39))="","",OFFSET('Hygiene Data'!$H$12,0,10*ROW('Hygiene Data'!H39)))</f>
        <v/>
      </c>
      <c r="EC45" s="380" t="str">
        <f ca="1">+IF(OFFSET('Hygiene Data'!$H$13,0,10*ROW('Hygiene Data'!H39))="","",OFFSET('Hygiene Data'!$H$13,0,10*ROW('Hygiene Data'!H39)))</f>
        <v/>
      </c>
      <c r="ED45" s="380" t="str">
        <f ca="1">+IF(OFFSET('Hygiene Data'!$I$11,0,10*ROW('Hygiene Data'!I39))="","",OFFSET('Hygiene Data'!$I$11,0,10*ROW('Hygiene Data'!I39)))</f>
        <v/>
      </c>
      <c r="EE45" s="380" t="str">
        <f ca="1">+IF(OFFSET('Hygiene Data'!$I$12,0,10*ROW('Hygiene Data'!I39))="","",OFFSET('Hygiene Data'!$I$12,0,10*ROW('Hygiene Data'!I39)))</f>
        <v/>
      </c>
      <c r="EF45" s="380" t="str">
        <f ca="1">+IF(OFFSET('Hygiene Data'!$I$13,0,10*ROW('Hygiene Data'!I39))="","",OFFSET('Hygiene Data'!$I$13,0,10*ROW('Hygiene Data'!I39)))</f>
        <v/>
      </c>
    </row>
    <row r="46" spans="1:136" x14ac:dyDescent="0.25">
      <c r="A46" s="489" t="str">
        <f ca="1">+IF(OFFSET('Water Data'!$B$2,0,10*ROW('Water Data'!E40))="","",OFFSET('Water Data'!$B$2,0,10*ROW('Water Data'!E40)))</f>
        <v/>
      </c>
      <c r="B46" s="489"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16" t="str">
        <f t="shared" ca="1" si="0"/>
        <v/>
      </c>
      <c r="D46" s="517"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17"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17"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17"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17"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17"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17"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17"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17"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17"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17"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17"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17"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17"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17"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17"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17"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17"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18"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18"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18"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18"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18"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18"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18"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18"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18"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18"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18"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18"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18"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18"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18"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18"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18"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18"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18"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18"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18"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18"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18"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18"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18"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18"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18"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18"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18"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18"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19"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95"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19"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19"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19"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19"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19"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19"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19"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19"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19"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19"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19"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19"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19"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19"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19"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19"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80" t="str">
        <f ca="1">+IF(OFFSET('Water Data'!$D$27,0,10*ROW('Water Data'!D40))="","",OFFSET('Water Data'!$D$27,0,10*ROW('Water Data'!D40)))</f>
        <v/>
      </c>
      <c r="BT46" s="380" t="str">
        <f ca="1">+IF(OFFSET('Water Data'!$D$28,0,10*ROW('Water Data'!D40))="","",OFFSET('Water Data'!$D$28,0,10*ROW('Water Data'!D40)))</f>
        <v/>
      </c>
      <c r="BU46" s="380" t="str">
        <f ca="1">+IF(OFFSET('Water Data'!$D$29,0,10*ROW('Water Data'!D40))="","",OFFSET('Water Data'!$D$29,0,10*ROW('Water Data'!D40)))</f>
        <v/>
      </c>
      <c r="BV46" s="380" t="str">
        <f ca="1">+IF(OFFSET('Water Data'!$E$27,0,10*ROW('Water Data'!E40))="","",OFFSET('Water Data'!$E$27,0,10*ROW('Water Data'!E40)))</f>
        <v/>
      </c>
      <c r="BW46" s="380" t="str">
        <f ca="1">+IF(OFFSET('Water Data'!$E$28,0,10*ROW('Water Data'!E40))="","",OFFSET('Water Data'!$E$28,0,10*ROW('Water Data'!E40)))</f>
        <v/>
      </c>
      <c r="BX46" s="380" t="str">
        <f ca="1">+IF(OFFSET('Water Data'!$E$29,0,10*ROW('Water Data'!E40))="","",OFFSET('Water Data'!$E$29,0,10*ROW('Water Data'!E40)))</f>
        <v/>
      </c>
      <c r="BY46" s="380" t="str">
        <f ca="1">+IF(OFFSET('Water Data'!$F$27,0,10*ROW('Water Data'!F40))="","",OFFSET('Water Data'!$F$27,0,10*ROW('Water Data'!F40)))</f>
        <v/>
      </c>
      <c r="BZ46" s="380" t="str">
        <f ca="1">+IF(OFFSET('Water Data'!$F$28,0,10*ROW('Water Data'!F40))="","",OFFSET('Water Data'!$F$28,0,10*ROW('Water Data'!F40)))</f>
        <v/>
      </c>
      <c r="CA46" s="380" t="str">
        <f ca="1">+IF(OFFSET('Water Data'!$F$29,0,10*ROW('Water Data'!F40))="","",OFFSET('Water Data'!$F$29,0,10*ROW('Water Data'!F40)))</f>
        <v/>
      </c>
      <c r="CB46" s="380" t="str">
        <f ca="1">+IF(OFFSET('Water Data'!$G$27,0,10*ROW('Water Data'!G40))="","",OFFSET('Water Data'!$G$27,0,10*ROW('Water Data'!G40)))</f>
        <v/>
      </c>
      <c r="CC46" s="380" t="str">
        <f ca="1">+IF(OFFSET('Water Data'!$G$28,0,10*ROW('Water Data'!G40))="","",OFFSET('Water Data'!$G$28,0,10*ROW('Water Data'!G40)))</f>
        <v/>
      </c>
      <c r="CD46" s="380" t="str">
        <f ca="1">+IF(OFFSET('Water Data'!$G$29,0,10*ROW('Water Data'!G40))="","",OFFSET('Water Data'!$G$29,0,10*ROW('Water Data'!G40)))</f>
        <v/>
      </c>
      <c r="CE46" s="380" t="str">
        <f ca="1">+IF(OFFSET('Water Data'!$H$27,0,10*ROW('Water Data'!H40))="","",OFFSET('Water Data'!$H$27,0,10*ROW('Water Data'!H40)))</f>
        <v/>
      </c>
      <c r="CF46" s="380" t="str">
        <f ca="1">+IF(OFFSET('Water Data'!$H$28,0,10*ROW('Water Data'!H40))="","",OFFSET('Water Data'!$H$28,0,10*ROW('Water Data'!H40)))</f>
        <v/>
      </c>
      <c r="CG46" s="380" t="str">
        <f ca="1">+IF(OFFSET('Water Data'!$H$29,0,10*ROW('Water Data'!H40))="","",OFFSET('Water Data'!$H$29,0,10*ROW('Water Data'!H40)))</f>
        <v/>
      </c>
      <c r="CH46" s="380" t="str">
        <f ca="1">+IF(OFFSET('Water Data'!$I$27,0,10*ROW('Water Data'!I40))="","",OFFSET('Water Data'!$I$27,0,10*ROW('Water Data'!I40)))</f>
        <v/>
      </c>
      <c r="CI46" s="380" t="str">
        <f ca="1">+IF(OFFSET('Water Data'!$I$28,0,10*ROW('Water Data'!I40))="","",OFFSET('Water Data'!$I$28,0,10*ROW('Water Data'!I40)))</f>
        <v/>
      </c>
      <c r="CJ46" s="380" t="str">
        <f ca="1">+IF(OFFSET('Water Data'!$I$29,0,10*ROW('Water Data'!I40))="","",OFFSET('Water Data'!$I$29,0,10*ROW('Water Data'!I40)))</f>
        <v/>
      </c>
      <c r="CK46" s="380" t="str">
        <f ca="1">+IF(OFFSET('Sanitation Data'!$D$28,0,10*ROW('Sanitation Data'!D40))="","",OFFSET('Sanitation Data'!$D$28,0,10*ROW('Sanitation Data'!D40)))</f>
        <v/>
      </c>
      <c r="CL46" s="380" t="str">
        <f ca="1">+IF(OFFSET('Sanitation Data'!$D$29,0,10*ROW('Sanitation Data'!D40))="","",OFFSET('Sanitation Data'!$D$29,0,10*ROW('Sanitation Data'!D40)))</f>
        <v/>
      </c>
      <c r="CM46" s="380" t="str">
        <f ca="1">+IF(OFFSET('Sanitation Data'!$D$30,0,10*ROW('Sanitation Data'!D40))="","",OFFSET('Sanitation Data'!$D$30,0,10*ROW('Sanitation Data'!D40)))</f>
        <v/>
      </c>
      <c r="CN46" s="380" t="str">
        <f ca="1">+IF(OFFSET('Sanitation Data'!$D$31,0,10*ROW('Sanitation Data'!D40))="","",OFFSET('Sanitation Data'!$D$31,0,10*ROW('Sanitation Data'!D40)))</f>
        <v/>
      </c>
      <c r="CO46" s="380" t="str">
        <f ca="1">+IF(OFFSET('Sanitation Data'!$D$32,0,10*ROW('Sanitation Data'!D40))="","",OFFSET('Sanitation Data'!$D$32,0,10*ROW('Sanitation Data'!D40)))</f>
        <v/>
      </c>
      <c r="CP46" s="380" t="str">
        <f ca="1">+IF(OFFSET('Sanitation Data'!$E$28,0,10*ROW('Sanitation Data'!E40))="","",OFFSET('Sanitation Data'!$E$28,0,10*ROW('Sanitation Data'!E40)))</f>
        <v/>
      </c>
      <c r="CQ46" s="380" t="str">
        <f ca="1">+IF(OFFSET('Sanitation Data'!$E$29,0,10*ROW('Sanitation Data'!E40))="","",OFFSET('Sanitation Data'!$E$29,0,10*ROW('Sanitation Data'!E40)))</f>
        <v/>
      </c>
      <c r="CR46" s="380" t="str">
        <f ca="1">+IF(OFFSET('Sanitation Data'!$E$30,0,10*ROW('Sanitation Data'!E40))="","",OFFSET('Sanitation Data'!$E$30,0,10*ROW('Sanitation Data'!E40)))</f>
        <v/>
      </c>
      <c r="CS46" s="380" t="str">
        <f ca="1">+IF(OFFSET('Sanitation Data'!$E$31,0,10*ROW('Sanitation Data'!E40))="","",OFFSET('Sanitation Data'!$E$31,0,10*ROW('Sanitation Data'!E40)))</f>
        <v/>
      </c>
      <c r="CT46" s="380" t="str">
        <f ca="1">+IF(OFFSET('Sanitation Data'!$E$32,0,10*ROW('Sanitation Data'!E40))="","",OFFSET('Sanitation Data'!$E$32,0,10*ROW('Sanitation Data'!E40)))</f>
        <v/>
      </c>
      <c r="CU46" s="380" t="str">
        <f ca="1">+IF(OFFSET('Sanitation Data'!$F$28,0,10*ROW('Sanitation Data'!F40))="","",OFFSET('Sanitation Data'!$F$28,0,10*ROW('Sanitation Data'!F40)))</f>
        <v/>
      </c>
      <c r="CV46" s="380" t="str">
        <f ca="1">+IF(OFFSET('Sanitation Data'!$F$29,0,10*ROW('Sanitation Data'!F40))="","",OFFSET('Sanitation Data'!$F$29,0,10*ROW('Sanitation Data'!F40)))</f>
        <v/>
      </c>
      <c r="CW46" s="380" t="str">
        <f ca="1">+IF(OFFSET('Sanitation Data'!$F$30,0,10*ROW('Sanitation Data'!F40))="","",OFFSET('Sanitation Data'!$F$30,0,10*ROW('Sanitation Data'!F40)))</f>
        <v/>
      </c>
      <c r="CX46" s="380" t="str">
        <f ca="1">+IF(OFFSET('Sanitation Data'!$F$31,0,10*ROW('Sanitation Data'!F40))="","",OFFSET('Sanitation Data'!$F$31,0,10*ROW('Sanitation Data'!F40)))</f>
        <v/>
      </c>
      <c r="CY46" s="380" t="str">
        <f ca="1">+IF(OFFSET('Sanitation Data'!$F$32,0,10*ROW('Sanitation Data'!F40))="","",OFFSET('Sanitation Data'!$F$32,0,10*ROW('Sanitation Data'!F40)))</f>
        <v/>
      </c>
      <c r="CZ46" s="380" t="str">
        <f ca="1">+IF(OFFSET('Sanitation Data'!$G$28,0,10*ROW('Sanitation Data'!G40))="","",OFFSET('Sanitation Data'!$G$28,0,10*ROW('Sanitation Data'!G40)))</f>
        <v/>
      </c>
      <c r="DA46" s="380" t="str">
        <f ca="1">+IF(OFFSET('Sanitation Data'!$G$29,0,10*ROW('Sanitation Data'!G40))="","",OFFSET('Sanitation Data'!$G$29,0,10*ROW('Sanitation Data'!G40)))</f>
        <v/>
      </c>
      <c r="DB46" s="380" t="str">
        <f ca="1">+IF(OFFSET('Sanitation Data'!$G$30,0,10*ROW('Sanitation Data'!G40))="","",OFFSET('Sanitation Data'!$G$30,0,10*ROW('Sanitation Data'!G40)))</f>
        <v/>
      </c>
      <c r="DC46" s="380" t="str">
        <f ca="1">+IF(OFFSET('Sanitation Data'!$G$31,0,10*ROW('Sanitation Data'!G40))="","",OFFSET('Sanitation Data'!$G$31,0,10*ROW('Sanitation Data'!G40)))</f>
        <v/>
      </c>
      <c r="DD46" s="380" t="str">
        <f ca="1">+IF(OFFSET('Sanitation Data'!$G$32,0,10*ROW('Sanitation Data'!G40))="","",OFFSET('Sanitation Data'!$G$32,0,10*ROW('Sanitation Data'!G40)))</f>
        <v/>
      </c>
      <c r="DE46" s="380" t="str">
        <f ca="1">+IF(OFFSET('Sanitation Data'!$H$28,0,10*ROW('Sanitation Data'!H40))="","",OFFSET('Sanitation Data'!$H$28,0,10*ROW('Sanitation Data'!H40)))</f>
        <v/>
      </c>
      <c r="DF46" s="380" t="str">
        <f ca="1">+IF(OFFSET('Sanitation Data'!$H$29,0,10*ROW('Sanitation Data'!H40))="","",OFFSET('Sanitation Data'!$H$29,0,10*ROW('Sanitation Data'!H40)))</f>
        <v/>
      </c>
      <c r="DG46" s="380" t="str">
        <f ca="1">+IF(OFFSET('Sanitation Data'!$H$30,0,10*ROW('Sanitation Data'!H40))="","",OFFSET('Sanitation Data'!$H$30,0,10*ROW('Sanitation Data'!H40)))</f>
        <v/>
      </c>
      <c r="DH46" s="380" t="str">
        <f ca="1">+IF(OFFSET('Sanitation Data'!$H$31,0,10*ROW('Sanitation Data'!H40))="","",OFFSET('Sanitation Data'!$H$31,0,10*ROW('Sanitation Data'!H40)))</f>
        <v/>
      </c>
      <c r="DI46" s="380" t="str">
        <f ca="1">+IF(OFFSET('Sanitation Data'!$H$32,0,10*ROW('Sanitation Data'!H40))="","",OFFSET('Sanitation Data'!$H$32,0,10*ROW('Sanitation Data'!H40)))</f>
        <v/>
      </c>
      <c r="DJ46" s="380" t="str">
        <f ca="1">+IF(OFFSET('Sanitation Data'!$I$28,0,10*ROW('Sanitation Data'!I40))="","",OFFSET('Sanitation Data'!$I$28,0,10*ROW('Sanitation Data'!I40)))</f>
        <v/>
      </c>
      <c r="DK46" s="380" t="str">
        <f ca="1">+IF(OFFSET('Sanitation Data'!$I$29,0,10*ROW('Sanitation Data'!I40))="","",OFFSET('Sanitation Data'!$I$29,0,10*ROW('Sanitation Data'!I40)))</f>
        <v/>
      </c>
      <c r="DL46" s="380" t="str">
        <f ca="1">+IF(OFFSET('Sanitation Data'!$I$30,0,10*ROW('Sanitation Data'!I40))="","",OFFSET('Sanitation Data'!$I$30,0,10*ROW('Sanitation Data'!I40)))</f>
        <v/>
      </c>
      <c r="DM46" s="380" t="str">
        <f ca="1">+IF(OFFSET('Sanitation Data'!$I$31,0,10*ROW('Sanitation Data'!I40))="","",OFFSET('Sanitation Data'!$I$31,0,10*ROW('Sanitation Data'!I40)))</f>
        <v/>
      </c>
      <c r="DN46" s="380" t="str">
        <f ca="1">+IF(OFFSET('Sanitation Data'!$I$32,0,10*ROW('Sanitation Data'!I40))="","",OFFSET('Sanitation Data'!$I$32,0,10*ROW('Sanitation Data'!I40)))</f>
        <v/>
      </c>
      <c r="DO46" s="380" t="str">
        <f ca="1">+IF(OFFSET('Hygiene Data'!$D$11,0,10*ROW('Hygiene Data'!D40))="","",OFFSET('Hygiene Data'!$D$11,0,10*ROW('Hygiene Data'!D40)))</f>
        <v/>
      </c>
      <c r="DP46" s="380" t="str">
        <f ca="1">+IF(OFFSET('Hygiene Data'!$D$12,0,10*ROW('Hygiene Data'!D40))="","",OFFSET('Hygiene Data'!$D$12,0,10*ROW('Hygiene Data'!D40)))</f>
        <v/>
      </c>
      <c r="DQ46" s="380" t="str">
        <f ca="1">+IF(OFFSET('Hygiene Data'!$D$13,0,10*ROW('Hygiene Data'!D40))="","",OFFSET('Hygiene Data'!$D$13,0,10*ROW('Hygiene Data'!D40)))</f>
        <v/>
      </c>
      <c r="DR46" s="380" t="str">
        <f ca="1">+IF(OFFSET('Hygiene Data'!$E$11,0,10*ROW('Hygiene Data'!E40))="","",OFFSET('Hygiene Data'!$E$11,0,10*ROW('Hygiene Data'!E40)))</f>
        <v/>
      </c>
      <c r="DS46" s="380" t="str">
        <f ca="1">+IF(OFFSET('Hygiene Data'!$E$12,0,10*ROW('Hygiene Data'!E40))="","",OFFSET('Hygiene Data'!$E$12,0,10*ROW('Hygiene Data'!E40)))</f>
        <v/>
      </c>
      <c r="DT46" s="380" t="str">
        <f ca="1">+IF(OFFSET('Hygiene Data'!$E$13,0,10*ROW('Hygiene Data'!E40))="","",OFFSET('Hygiene Data'!$E$13,0,10*ROW('Hygiene Data'!E40)))</f>
        <v/>
      </c>
      <c r="DU46" s="380" t="str">
        <f ca="1">+IF(OFFSET('Hygiene Data'!$F$11,0,10*ROW('Hygiene Data'!F40))="","",OFFSET('Hygiene Data'!$F$11,0,10*ROW('Hygiene Data'!F40)))</f>
        <v/>
      </c>
      <c r="DV46" s="380" t="str">
        <f ca="1">+IF(OFFSET('Hygiene Data'!$F$12,0,10*ROW('Hygiene Data'!F40))="","",OFFSET('Hygiene Data'!$F$12,0,10*ROW('Hygiene Data'!F40)))</f>
        <v/>
      </c>
      <c r="DW46" s="380" t="str">
        <f ca="1">+IF(OFFSET('Hygiene Data'!$F$13,0,10*ROW('Hygiene Data'!F40))="","",OFFSET('Hygiene Data'!$F$13,0,10*ROW('Hygiene Data'!F40)))</f>
        <v/>
      </c>
      <c r="DX46" s="380" t="str">
        <f ca="1">+IF(OFFSET('Hygiene Data'!$G$11,0,10*ROW('Hygiene Data'!G40))="","",OFFSET('Hygiene Data'!$G$11,0,10*ROW('Hygiene Data'!G40)))</f>
        <v/>
      </c>
      <c r="DY46" s="380" t="str">
        <f ca="1">+IF(OFFSET('Hygiene Data'!$G$12,0,10*ROW('Hygiene Data'!G40))="","",OFFSET('Hygiene Data'!$G$12,0,10*ROW('Hygiene Data'!G40)))</f>
        <v/>
      </c>
      <c r="DZ46" s="380" t="str">
        <f ca="1">+IF(OFFSET('Hygiene Data'!$G$13,0,10*ROW('Hygiene Data'!G40))="","",OFFSET('Hygiene Data'!$G$13,0,10*ROW('Hygiene Data'!G40)))</f>
        <v/>
      </c>
      <c r="EA46" s="380" t="str">
        <f ca="1">+IF(OFFSET('Hygiene Data'!$H$11,0,10*ROW('Hygiene Data'!H40))="","",OFFSET('Hygiene Data'!$H$11,0,10*ROW('Hygiene Data'!H40)))</f>
        <v/>
      </c>
      <c r="EB46" s="380" t="str">
        <f ca="1">+IF(OFFSET('Hygiene Data'!$H$12,0,10*ROW('Hygiene Data'!H40))="","",OFFSET('Hygiene Data'!$H$12,0,10*ROW('Hygiene Data'!H40)))</f>
        <v/>
      </c>
      <c r="EC46" s="380" t="str">
        <f ca="1">+IF(OFFSET('Hygiene Data'!$H$13,0,10*ROW('Hygiene Data'!H40))="","",OFFSET('Hygiene Data'!$H$13,0,10*ROW('Hygiene Data'!H40)))</f>
        <v/>
      </c>
      <c r="ED46" s="380" t="str">
        <f ca="1">+IF(OFFSET('Hygiene Data'!$I$11,0,10*ROW('Hygiene Data'!I40))="","",OFFSET('Hygiene Data'!$I$11,0,10*ROW('Hygiene Data'!I40)))</f>
        <v/>
      </c>
      <c r="EE46" s="380" t="str">
        <f ca="1">+IF(OFFSET('Hygiene Data'!$I$12,0,10*ROW('Hygiene Data'!I40))="","",OFFSET('Hygiene Data'!$I$12,0,10*ROW('Hygiene Data'!I40)))</f>
        <v/>
      </c>
      <c r="EF46" s="380" t="str">
        <f ca="1">+IF(OFFSET('Hygiene Data'!$I$13,0,10*ROW('Hygiene Data'!I40))="","",OFFSET('Hygiene Data'!$I$13,0,10*ROW('Hygiene Data'!I40)))</f>
        <v/>
      </c>
    </row>
    <row r="47" spans="1:136" x14ac:dyDescent="0.25">
      <c r="A47" s="489" t="str">
        <f ca="1">+IF(OFFSET('Water Data'!$B$2,0,10*ROW('Water Data'!E41))="","",OFFSET('Water Data'!$B$2,0,10*ROW('Water Data'!E41)))</f>
        <v/>
      </c>
      <c r="B47" s="489"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16" t="str">
        <f t="shared" ca="1" si="0"/>
        <v/>
      </c>
      <c r="D47" s="517"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17"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17"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17"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17"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17"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17"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17"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17"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17"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17"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17"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17"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17"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17"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17"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17"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17"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18"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18"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18"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18"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18"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18"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18"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18"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18"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18"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18"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18"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18"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18"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18"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18"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18"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18"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18"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18"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18"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18"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18"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18"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18"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18"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18"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18"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18"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18"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19"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95"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19"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19"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19"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19"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19"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19"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19"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19"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19"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19"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19"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19"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19"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19"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19"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19"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80" t="str">
        <f ca="1">+IF(OFFSET('Water Data'!$D$27,0,10*ROW('Water Data'!D41))="","",OFFSET('Water Data'!$D$27,0,10*ROW('Water Data'!D41)))</f>
        <v/>
      </c>
      <c r="BT47" s="380" t="str">
        <f ca="1">+IF(OFFSET('Water Data'!$D$28,0,10*ROW('Water Data'!D41))="","",OFFSET('Water Data'!$D$28,0,10*ROW('Water Data'!D41)))</f>
        <v/>
      </c>
      <c r="BU47" s="380" t="str">
        <f ca="1">+IF(OFFSET('Water Data'!$D$29,0,10*ROW('Water Data'!D41))="","",OFFSET('Water Data'!$D$29,0,10*ROW('Water Data'!D41)))</f>
        <v/>
      </c>
      <c r="BV47" s="380" t="str">
        <f ca="1">+IF(OFFSET('Water Data'!$E$27,0,10*ROW('Water Data'!E41))="","",OFFSET('Water Data'!$E$27,0,10*ROW('Water Data'!E41)))</f>
        <v/>
      </c>
      <c r="BW47" s="380" t="str">
        <f ca="1">+IF(OFFSET('Water Data'!$E$28,0,10*ROW('Water Data'!E41))="","",OFFSET('Water Data'!$E$28,0,10*ROW('Water Data'!E41)))</f>
        <v/>
      </c>
      <c r="BX47" s="380" t="str">
        <f ca="1">+IF(OFFSET('Water Data'!$E$29,0,10*ROW('Water Data'!E41))="","",OFFSET('Water Data'!$E$29,0,10*ROW('Water Data'!E41)))</f>
        <v/>
      </c>
      <c r="BY47" s="380" t="str">
        <f ca="1">+IF(OFFSET('Water Data'!$F$27,0,10*ROW('Water Data'!F41))="","",OFFSET('Water Data'!$F$27,0,10*ROW('Water Data'!F41)))</f>
        <v/>
      </c>
      <c r="BZ47" s="380" t="str">
        <f ca="1">+IF(OFFSET('Water Data'!$F$28,0,10*ROW('Water Data'!F41))="","",OFFSET('Water Data'!$F$28,0,10*ROW('Water Data'!F41)))</f>
        <v/>
      </c>
      <c r="CA47" s="380" t="str">
        <f ca="1">+IF(OFFSET('Water Data'!$F$29,0,10*ROW('Water Data'!F41))="","",OFFSET('Water Data'!$F$29,0,10*ROW('Water Data'!F41)))</f>
        <v/>
      </c>
      <c r="CB47" s="380" t="str">
        <f ca="1">+IF(OFFSET('Water Data'!$G$27,0,10*ROW('Water Data'!G41))="","",OFFSET('Water Data'!$G$27,0,10*ROW('Water Data'!G41)))</f>
        <v/>
      </c>
      <c r="CC47" s="380" t="str">
        <f ca="1">+IF(OFFSET('Water Data'!$G$28,0,10*ROW('Water Data'!G41))="","",OFFSET('Water Data'!$G$28,0,10*ROW('Water Data'!G41)))</f>
        <v/>
      </c>
      <c r="CD47" s="380" t="str">
        <f ca="1">+IF(OFFSET('Water Data'!$G$29,0,10*ROW('Water Data'!G41))="","",OFFSET('Water Data'!$G$29,0,10*ROW('Water Data'!G41)))</f>
        <v/>
      </c>
      <c r="CE47" s="380" t="str">
        <f ca="1">+IF(OFFSET('Water Data'!$H$27,0,10*ROW('Water Data'!H41))="","",OFFSET('Water Data'!$H$27,0,10*ROW('Water Data'!H41)))</f>
        <v/>
      </c>
      <c r="CF47" s="380" t="str">
        <f ca="1">+IF(OFFSET('Water Data'!$H$28,0,10*ROW('Water Data'!H41))="","",OFFSET('Water Data'!$H$28,0,10*ROW('Water Data'!H41)))</f>
        <v/>
      </c>
      <c r="CG47" s="380" t="str">
        <f ca="1">+IF(OFFSET('Water Data'!$H$29,0,10*ROW('Water Data'!H41))="","",OFFSET('Water Data'!$H$29,0,10*ROW('Water Data'!H41)))</f>
        <v/>
      </c>
      <c r="CH47" s="380" t="str">
        <f ca="1">+IF(OFFSET('Water Data'!$I$27,0,10*ROW('Water Data'!I41))="","",OFFSET('Water Data'!$I$27,0,10*ROW('Water Data'!I41)))</f>
        <v/>
      </c>
      <c r="CI47" s="380" t="str">
        <f ca="1">+IF(OFFSET('Water Data'!$I$28,0,10*ROW('Water Data'!I41))="","",OFFSET('Water Data'!$I$28,0,10*ROW('Water Data'!I41)))</f>
        <v/>
      </c>
      <c r="CJ47" s="380" t="str">
        <f ca="1">+IF(OFFSET('Water Data'!$I$29,0,10*ROW('Water Data'!I41))="","",OFFSET('Water Data'!$I$29,0,10*ROW('Water Data'!I41)))</f>
        <v/>
      </c>
      <c r="CK47" s="380" t="str">
        <f ca="1">+IF(OFFSET('Sanitation Data'!$D$28,0,10*ROW('Sanitation Data'!D41))="","",OFFSET('Sanitation Data'!$D$28,0,10*ROW('Sanitation Data'!D41)))</f>
        <v/>
      </c>
      <c r="CL47" s="380" t="str">
        <f ca="1">+IF(OFFSET('Sanitation Data'!$D$29,0,10*ROW('Sanitation Data'!D41))="","",OFFSET('Sanitation Data'!$D$29,0,10*ROW('Sanitation Data'!D41)))</f>
        <v/>
      </c>
      <c r="CM47" s="380" t="str">
        <f ca="1">+IF(OFFSET('Sanitation Data'!$D$30,0,10*ROW('Sanitation Data'!D41))="","",OFFSET('Sanitation Data'!$D$30,0,10*ROW('Sanitation Data'!D41)))</f>
        <v/>
      </c>
      <c r="CN47" s="380" t="str">
        <f ca="1">+IF(OFFSET('Sanitation Data'!$D$31,0,10*ROW('Sanitation Data'!D41))="","",OFFSET('Sanitation Data'!$D$31,0,10*ROW('Sanitation Data'!D41)))</f>
        <v/>
      </c>
      <c r="CO47" s="380" t="str">
        <f ca="1">+IF(OFFSET('Sanitation Data'!$D$32,0,10*ROW('Sanitation Data'!D41))="","",OFFSET('Sanitation Data'!$D$32,0,10*ROW('Sanitation Data'!D41)))</f>
        <v/>
      </c>
      <c r="CP47" s="380" t="str">
        <f ca="1">+IF(OFFSET('Sanitation Data'!$E$28,0,10*ROW('Sanitation Data'!E41))="","",OFFSET('Sanitation Data'!$E$28,0,10*ROW('Sanitation Data'!E41)))</f>
        <v/>
      </c>
      <c r="CQ47" s="380" t="str">
        <f ca="1">+IF(OFFSET('Sanitation Data'!$E$29,0,10*ROW('Sanitation Data'!E41))="","",OFFSET('Sanitation Data'!$E$29,0,10*ROW('Sanitation Data'!E41)))</f>
        <v/>
      </c>
      <c r="CR47" s="380" t="str">
        <f ca="1">+IF(OFFSET('Sanitation Data'!$E$30,0,10*ROW('Sanitation Data'!E41))="","",OFFSET('Sanitation Data'!$E$30,0,10*ROW('Sanitation Data'!E41)))</f>
        <v/>
      </c>
      <c r="CS47" s="380" t="str">
        <f ca="1">+IF(OFFSET('Sanitation Data'!$E$31,0,10*ROW('Sanitation Data'!E41))="","",OFFSET('Sanitation Data'!$E$31,0,10*ROW('Sanitation Data'!E41)))</f>
        <v/>
      </c>
      <c r="CT47" s="380" t="str">
        <f ca="1">+IF(OFFSET('Sanitation Data'!$E$32,0,10*ROW('Sanitation Data'!E41))="","",OFFSET('Sanitation Data'!$E$32,0,10*ROW('Sanitation Data'!E41)))</f>
        <v/>
      </c>
      <c r="CU47" s="380" t="str">
        <f ca="1">+IF(OFFSET('Sanitation Data'!$F$28,0,10*ROW('Sanitation Data'!F41))="","",OFFSET('Sanitation Data'!$F$28,0,10*ROW('Sanitation Data'!F41)))</f>
        <v/>
      </c>
      <c r="CV47" s="380" t="str">
        <f ca="1">+IF(OFFSET('Sanitation Data'!$F$29,0,10*ROW('Sanitation Data'!F41))="","",OFFSET('Sanitation Data'!$F$29,0,10*ROW('Sanitation Data'!F41)))</f>
        <v/>
      </c>
      <c r="CW47" s="380" t="str">
        <f ca="1">+IF(OFFSET('Sanitation Data'!$F$30,0,10*ROW('Sanitation Data'!F41))="","",OFFSET('Sanitation Data'!$F$30,0,10*ROW('Sanitation Data'!F41)))</f>
        <v/>
      </c>
      <c r="CX47" s="380" t="str">
        <f ca="1">+IF(OFFSET('Sanitation Data'!$F$31,0,10*ROW('Sanitation Data'!F41))="","",OFFSET('Sanitation Data'!$F$31,0,10*ROW('Sanitation Data'!F41)))</f>
        <v/>
      </c>
      <c r="CY47" s="380" t="str">
        <f ca="1">+IF(OFFSET('Sanitation Data'!$F$32,0,10*ROW('Sanitation Data'!F41))="","",OFFSET('Sanitation Data'!$F$32,0,10*ROW('Sanitation Data'!F41)))</f>
        <v/>
      </c>
      <c r="CZ47" s="380" t="str">
        <f ca="1">+IF(OFFSET('Sanitation Data'!$G$28,0,10*ROW('Sanitation Data'!G41))="","",OFFSET('Sanitation Data'!$G$28,0,10*ROW('Sanitation Data'!G41)))</f>
        <v/>
      </c>
      <c r="DA47" s="380" t="str">
        <f ca="1">+IF(OFFSET('Sanitation Data'!$G$29,0,10*ROW('Sanitation Data'!G41))="","",OFFSET('Sanitation Data'!$G$29,0,10*ROW('Sanitation Data'!G41)))</f>
        <v/>
      </c>
      <c r="DB47" s="380" t="str">
        <f ca="1">+IF(OFFSET('Sanitation Data'!$G$30,0,10*ROW('Sanitation Data'!G41))="","",OFFSET('Sanitation Data'!$G$30,0,10*ROW('Sanitation Data'!G41)))</f>
        <v/>
      </c>
      <c r="DC47" s="380" t="str">
        <f ca="1">+IF(OFFSET('Sanitation Data'!$G$31,0,10*ROW('Sanitation Data'!G41))="","",OFFSET('Sanitation Data'!$G$31,0,10*ROW('Sanitation Data'!G41)))</f>
        <v/>
      </c>
      <c r="DD47" s="380" t="str">
        <f ca="1">+IF(OFFSET('Sanitation Data'!$G$32,0,10*ROW('Sanitation Data'!G41))="","",OFFSET('Sanitation Data'!$G$32,0,10*ROW('Sanitation Data'!G41)))</f>
        <v/>
      </c>
      <c r="DE47" s="380" t="str">
        <f ca="1">+IF(OFFSET('Sanitation Data'!$H$28,0,10*ROW('Sanitation Data'!H41))="","",OFFSET('Sanitation Data'!$H$28,0,10*ROW('Sanitation Data'!H41)))</f>
        <v/>
      </c>
      <c r="DF47" s="380" t="str">
        <f ca="1">+IF(OFFSET('Sanitation Data'!$H$29,0,10*ROW('Sanitation Data'!H41))="","",OFFSET('Sanitation Data'!$H$29,0,10*ROW('Sanitation Data'!H41)))</f>
        <v/>
      </c>
      <c r="DG47" s="380" t="str">
        <f ca="1">+IF(OFFSET('Sanitation Data'!$H$30,0,10*ROW('Sanitation Data'!H41))="","",OFFSET('Sanitation Data'!$H$30,0,10*ROW('Sanitation Data'!H41)))</f>
        <v/>
      </c>
      <c r="DH47" s="380" t="str">
        <f ca="1">+IF(OFFSET('Sanitation Data'!$H$31,0,10*ROW('Sanitation Data'!H41))="","",OFFSET('Sanitation Data'!$H$31,0,10*ROW('Sanitation Data'!H41)))</f>
        <v/>
      </c>
      <c r="DI47" s="380" t="str">
        <f ca="1">+IF(OFFSET('Sanitation Data'!$H$32,0,10*ROW('Sanitation Data'!H41))="","",OFFSET('Sanitation Data'!$H$32,0,10*ROW('Sanitation Data'!H41)))</f>
        <v/>
      </c>
      <c r="DJ47" s="380" t="str">
        <f ca="1">+IF(OFFSET('Sanitation Data'!$I$28,0,10*ROW('Sanitation Data'!I41))="","",OFFSET('Sanitation Data'!$I$28,0,10*ROW('Sanitation Data'!I41)))</f>
        <v/>
      </c>
      <c r="DK47" s="380" t="str">
        <f ca="1">+IF(OFFSET('Sanitation Data'!$I$29,0,10*ROW('Sanitation Data'!I41))="","",OFFSET('Sanitation Data'!$I$29,0,10*ROW('Sanitation Data'!I41)))</f>
        <v/>
      </c>
      <c r="DL47" s="380" t="str">
        <f ca="1">+IF(OFFSET('Sanitation Data'!$I$30,0,10*ROW('Sanitation Data'!I41))="","",OFFSET('Sanitation Data'!$I$30,0,10*ROW('Sanitation Data'!I41)))</f>
        <v/>
      </c>
      <c r="DM47" s="380" t="str">
        <f ca="1">+IF(OFFSET('Sanitation Data'!$I$31,0,10*ROW('Sanitation Data'!I41))="","",OFFSET('Sanitation Data'!$I$31,0,10*ROW('Sanitation Data'!I41)))</f>
        <v/>
      </c>
      <c r="DN47" s="380" t="str">
        <f ca="1">+IF(OFFSET('Sanitation Data'!$I$32,0,10*ROW('Sanitation Data'!I41))="","",OFFSET('Sanitation Data'!$I$32,0,10*ROW('Sanitation Data'!I41)))</f>
        <v/>
      </c>
      <c r="DO47" s="380" t="str">
        <f ca="1">+IF(OFFSET('Hygiene Data'!$D$11,0,10*ROW('Hygiene Data'!D41))="","",OFFSET('Hygiene Data'!$D$11,0,10*ROW('Hygiene Data'!D41)))</f>
        <v/>
      </c>
      <c r="DP47" s="380" t="str">
        <f ca="1">+IF(OFFSET('Hygiene Data'!$D$12,0,10*ROW('Hygiene Data'!D41))="","",OFFSET('Hygiene Data'!$D$12,0,10*ROW('Hygiene Data'!D41)))</f>
        <v/>
      </c>
      <c r="DQ47" s="380" t="str">
        <f ca="1">+IF(OFFSET('Hygiene Data'!$D$13,0,10*ROW('Hygiene Data'!D41))="","",OFFSET('Hygiene Data'!$D$13,0,10*ROW('Hygiene Data'!D41)))</f>
        <v/>
      </c>
      <c r="DR47" s="380" t="str">
        <f ca="1">+IF(OFFSET('Hygiene Data'!$E$11,0,10*ROW('Hygiene Data'!E41))="","",OFFSET('Hygiene Data'!$E$11,0,10*ROW('Hygiene Data'!E41)))</f>
        <v/>
      </c>
      <c r="DS47" s="380" t="str">
        <f ca="1">+IF(OFFSET('Hygiene Data'!$E$12,0,10*ROW('Hygiene Data'!E41))="","",OFFSET('Hygiene Data'!$E$12,0,10*ROW('Hygiene Data'!E41)))</f>
        <v/>
      </c>
      <c r="DT47" s="380" t="str">
        <f ca="1">+IF(OFFSET('Hygiene Data'!$E$13,0,10*ROW('Hygiene Data'!E41))="","",OFFSET('Hygiene Data'!$E$13,0,10*ROW('Hygiene Data'!E41)))</f>
        <v/>
      </c>
      <c r="DU47" s="380" t="str">
        <f ca="1">+IF(OFFSET('Hygiene Data'!$F$11,0,10*ROW('Hygiene Data'!F41))="","",OFFSET('Hygiene Data'!$F$11,0,10*ROW('Hygiene Data'!F41)))</f>
        <v/>
      </c>
      <c r="DV47" s="380" t="str">
        <f ca="1">+IF(OFFSET('Hygiene Data'!$F$12,0,10*ROW('Hygiene Data'!F41))="","",OFFSET('Hygiene Data'!$F$12,0,10*ROW('Hygiene Data'!F41)))</f>
        <v/>
      </c>
      <c r="DW47" s="380" t="str">
        <f ca="1">+IF(OFFSET('Hygiene Data'!$F$13,0,10*ROW('Hygiene Data'!F41))="","",OFFSET('Hygiene Data'!$F$13,0,10*ROW('Hygiene Data'!F41)))</f>
        <v/>
      </c>
      <c r="DX47" s="380" t="str">
        <f ca="1">+IF(OFFSET('Hygiene Data'!$G$11,0,10*ROW('Hygiene Data'!G41))="","",OFFSET('Hygiene Data'!$G$11,0,10*ROW('Hygiene Data'!G41)))</f>
        <v/>
      </c>
      <c r="DY47" s="380" t="str">
        <f ca="1">+IF(OFFSET('Hygiene Data'!$G$12,0,10*ROW('Hygiene Data'!G41))="","",OFFSET('Hygiene Data'!$G$12,0,10*ROW('Hygiene Data'!G41)))</f>
        <v/>
      </c>
      <c r="DZ47" s="380" t="str">
        <f ca="1">+IF(OFFSET('Hygiene Data'!$G$13,0,10*ROW('Hygiene Data'!G41))="","",OFFSET('Hygiene Data'!$G$13,0,10*ROW('Hygiene Data'!G41)))</f>
        <v/>
      </c>
      <c r="EA47" s="380" t="str">
        <f ca="1">+IF(OFFSET('Hygiene Data'!$H$11,0,10*ROW('Hygiene Data'!H41))="","",OFFSET('Hygiene Data'!$H$11,0,10*ROW('Hygiene Data'!H41)))</f>
        <v/>
      </c>
      <c r="EB47" s="380" t="str">
        <f ca="1">+IF(OFFSET('Hygiene Data'!$H$12,0,10*ROW('Hygiene Data'!H41))="","",OFFSET('Hygiene Data'!$H$12,0,10*ROW('Hygiene Data'!H41)))</f>
        <v/>
      </c>
      <c r="EC47" s="380" t="str">
        <f ca="1">+IF(OFFSET('Hygiene Data'!$H$13,0,10*ROW('Hygiene Data'!H41))="","",OFFSET('Hygiene Data'!$H$13,0,10*ROW('Hygiene Data'!H41)))</f>
        <v/>
      </c>
      <c r="ED47" s="380" t="str">
        <f ca="1">+IF(OFFSET('Hygiene Data'!$I$11,0,10*ROW('Hygiene Data'!I41))="","",OFFSET('Hygiene Data'!$I$11,0,10*ROW('Hygiene Data'!I41)))</f>
        <v/>
      </c>
      <c r="EE47" s="380" t="str">
        <f ca="1">+IF(OFFSET('Hygiene Data'!$I$12,0,10*ROW('Hygiene Data'!I41))="","",OFFSET('Hygiene Data'!$I$12,0,10*ROW('Hygiene Data'!I41)))</f>
        <v/>
      </c>
      <c r="EF47" s="380" t="str">
        <f ca="1">+IF(OFFSET('Hygiene Data'!$I$13,0,10*ROW('Hygiene Data'!I41))="","",OFFSET('Hygiene Data'!$I$13,0,10*ROW('Hygiene Data'!I41)))</f>
        <v/>
      </c>
    </row>
    <row r="48" spans="1:136" x14ac:dyDescent="0.25">
      <c r="A48" s="489" t="str">
        <f ca="1">+IF(OFFSET('Water Data'!$B$2,0,10*ROW('Water Data'!E42))="","",OFFSET('Water Data'!$B$2,0,10*ROW('Water Data'!E42)))</f>
        <v/>
      </c>
      <c r="B48" s="489"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16" t="str">
        <f t="shared" ca="1" si="0"/>
        <v/>
      </c>
      <c r="D48" s="517"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17"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17"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17"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17"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17"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17"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17"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17"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17"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17"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17"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17"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17"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17"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17"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17"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17"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18"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18"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18"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18"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18"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18"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18"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18"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18"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18"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18"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18"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18"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18"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18"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18"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18"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18"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18"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18"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18"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18"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18"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18"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18"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18"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18"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18"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18"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18"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19"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95"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19"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19"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19"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19"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19"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19"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19"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19"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19"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19"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19"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19"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19"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19"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19"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19"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80" t="str">
        <f ca="1">+IF(OFFSET('Water Data'!$D$27,0,10*ROW('Water Data'!D42))="","",OFFSET('Water Data'!$D$27,0,10*ROW('Water Data'!D42)))</f>
        <v/>
      </c>
      <c r="BT48" s="380" t="str">
        <f ca="1">+IF(OFFSET('Water Data'!$D$28,0,10*ROW('Water Data'!D42))="","",OFFSET('Water Data'!$D$28,0,10*ROW('Water Data'!D42)))</f>
        <v/>
      </c>
      <c r="BU48" s="380" t="str">
        <f ca="1">+IF(OFFSET('Water Data'!$D$29,0,10*ROW('Water Data'!D42))="","",OFFSET('Water Data'!$D$29,0,10*ROW('Water Data'!D42)))</f>
        <v/>
      </c>
      <c r="BV48" s="380" t="str">
        <f ca="1">+IF(OFFSET('Water Data'!$E$27,0,10*ROW('Water Data'!E42))="","",OFFSET('Water Data'!$E$27,0,10*ROW('Water Data'!E42)))</f>
        <v/>
      </c>
      <c r="BW48" s="380" t="str">
        <f ca="1">+IF(OFFSET('Water Data'!$E$28,0,10*ROW('Water Data'!E42))="","",OFFSET('Water Data'!$E$28,0,10*ROW('Water Data'!E42)))</f>
        <v/>
      </c>
      <c r="BX48" s="380" t="str">
        <f ca="1">+IF(OFFSET('Water Data'!$E$29,0,10*ROW('Water Data'!E42))="","",OFFSET('Water Data'!$E$29,0,10*ROW('Water Data'!E42)))</f>
        <v/>
      </c>
      <c r="BY48" s="380" t="str">
        <f ca="1">+IF(OFFSET('Water Data'!$F$27,0,10*ROW('Water Data'!F42))="","",OFFSET('Water Data'!$F$27,0,10*ROW('Water Data'!F42)))</f>
        <v/>
      </c>
      <c r="BZ48" s="380" t="str">
        <f ca="1">+IF(OFFSET('Water Data'!$F$28,0,10*ROW('Water Data'!F42))="","",OFFSET('Water Data'!$F$28,0,10*ROW('Water Data'!F42)))</f>
        <v/>
      </c>
      <c r="CA48" s="380" t="str">
        <f ca="1">+IF(OFFSET('Water Data'!$F$29,0,10*ROW('Water Data'!F42))="","",OFFSET('Water Data'!$F$29,0,10*ROW('Water Data'!F42)))</f>
        <v/>
      </c>
      <c r="CB48" s="380" t="str">
        <f ca="1">+IF(OFFSET('Water Data'!$G$27,0,10*ROW('Water Data'!G42))="","",OFFSET('Water Data'!$G$27,0,10*ROW('Water Data'!G42)))</f>
        <v/>
      </c>
      <c r="CC48" s="380" t="str">
        <f ca="1">+IF(OFFSET('Water Data'!$G$28,0,10*ROW('Water Data'!G42))="","",OFFSET('Water Data'!$G$28,0,10*ROW('Water Data'!G42)))</f>
        <v/>
      </c>
      <c r="CD48" s="380" t="str">
        <f ca="1">+IF(OFFSET('Water Data'!$G$29,0,10*ROW('Water Data'!G42))="","",OFFSET('Water Data'!$G$29,0,10*ROW('Water Data'!G42)))</f>
        <v/>
      </c>
      <c r="CE48" s="380" t="str">
        <f ca="1">+IF(OFFSET('Water Data'!$H$27,0,10*ROW('Water Data'!H42))="","",OFFSET('Water Data'!$H$27,0,10*ROW('Water Data'!H42)))</f>
        <v/>
      </c>
      <c r="CF48" s="380" t="str">
        <f ca="1">+IF(OFFSET('Water Data'!$H$28,0,10*ROW('Water Data'!H42))="","",OFFSET('Water Data'!$H$28,0,10*ROW('Water Data'!H42)))</f>
        <v/>
      </c>
      <c r="CG48" s="380" t="str">
        <f ca="1">+IF(OFFSET('Water Data'!$H$29,0,10*ROW('Water Data'!H42))="","",OFFSET('Water Data'!$H$29,0,10*ROW('Water Data'!H42)))</f>
        <v/>
      </c>
      <c r="CH48" s="380" t="str">
        <f ca="1">+IF(OFFSET('Water Data'!$I$27,0,10*ROW('Water Data'!I42))="","",OFFSET('Water Data'!$I$27,0,10*ROW('Water Data'!I42)))</f>
        <v/>
      </c>
      <c r="CI48" s="380" t="str">
        <f ca="1">+IF(OFFSET('Water Data'!$I$28,0,10*ROW('Water Data'!I42))="","",OFFSET('Water Data'!$I$28,0,10*ROW('Water Data'!I42)))</f>
        <v/>
      </c>
      <c r="CJ48" s="380" t="str">
        <f ca="1">+IF(OFFSET('Water Data'!$I$29,0,10*ROW('Water Data'!I42))="","",OFFSET('Water Data'!$I$29,0,10*ROW('Water Data'!I42)))</f>
        <v/>
      </c>
      <c r="CK48" s="380" t="str">
        <f ca="1">+IF(OFFSET('Sanitation Data'!$D$28,0,10*ROW('Sanitation Data'!D42))="","",OFFSET('Sanitation Data'!$D$28,0,10*ROW('Sanitation Data'!D42)))</f>
        <v/>
      </c>
      <c r="CL48" s="380" t="str">
        <f ca="1">+IF(OFFSET('Sanitation Data'!$D$29,0,10*ROW('Sanitation Data'!D42))="","",OFFSET('Sanitation Data'!$D$29,0,10*ROW('Sanitation Data'!D42)))</f>
        <v/>
      </c>
      <c r="CM48" s="380" t="str">
        <f ca="1">+IF(OFFSET('Sanitation Data'!$D$30,0,10*ROW('Sanitation Data'!D42))="","",OFFSET('Sanitation Data'!$D$30,0,10*ROW('Sanitation Data'!D42)))</f>
        <v/>
      </c>
      <c r="CN48" s="380" t="str">
        <f ca="1">+IF(OFFSET('Sanitation Data'!$D$31,0,10*ROW('Sanitation Data'!D42))="","",OFFSET('Sanitation Data'!$D$31,0,10*ROW('Sanitation Data'!D42)))</f>
        <v/>
      </c>
      <c r="CO48" s="380" t="str">
        <f ca="1">+IF(OFFSET('Sanitation Data'!$D$32,0,10*ROW('Sanitation Data'!D42))="","",OFFSET('Sanitation Data'!$D$32,0,10*ROW('Sanitation Data'!D42)))</f>
        <v/>
      </c>
      <c r="CP48" s="380" t="str">
        <f ca="1">+IF(OFFSET('Sanitation Data'!$E$28,0,10*ROW('Sanitation Data'!E42))="","",OFFSET('Sanitation Data'!$E$28,0,10*ROW('Sanitation Data'!E42)))</f>
        <v/>
      </c>
      <c r="CQ48" s="380" t="str">
        <f ca="1">+IF(OFFSET('Sanitation Data'!$E$29,0,10*ROW('Sanitation Data'!E42))="","",OFFSET('Sanitation Data'!$E$29,0,10*ROW('Sanitation Data'!E42)))</f>
        <v/>
      </c>
      <c r="CR48" s="380" t="str">
        <f ca="1">+IF(OFFSET('Sanitation Data'!$E$30,0,10*ROW('Sanitation Data'!E42))="","",OFFSET('Sanitation Data'!$E$30,0,10*ROW('Sanitation Data'!E42)))</f>
        <v/>
      </c>
      <c r="CS48" s="380" t="str">
        <f ca="1">+IF(OFFSET('Sanitation Data'!$E$31,0,10*ROW('Sanitation Data'!E42))="","",OFFSET('Sanitation Data'!$E$31,0,10*ROW('Sanitation Data'!E42)))</f>
        <v/>
      </c>
      <c r="CT48" s="380" t="str">
        <f ca="1">+IF(OFFSET('Sanitation Data'!$E$32,0,10*ROW('Sanitation Data'!E42))="","",OFFSET('Sanitation Data'!$E$32,0,10*ROW('Sanitation Data'!E42)))</f>
        <v/>
      </c>
      <c r="CU48" s="380" t="str">
        <f ca="1">+IF(OFFSET('Sanitation Data'!$F$28,0,10*ROW('Sanitation Data'!F42))="","",OFFSET('Sanitation Data'!$F$28,0,10*ROW('Sanitation Data'!F42)))</f>
        <v/>
      </c>
      <c r="CV48" s="380" t="str">
        <f ca="1">+IF(OFFSET('Sanitation Data'!$F$29,0,10*ROW('Sanitation Data'!F42))="","",OFFSET('Sanitation Data'!$F$29,0,10*ROW('Sanitation Data'!F42)))</f>
        <v/>
      </c>
      <c r="CW48" s="380" t="str">
        <f ca="1">+IF(OFFSET('Sanitation Data'!$F$30,0,10*ROW('Sanitation Data'!F42))="","",OFFSET('Sanitation Data'!$F$30,0,10*ROW('Sanitation Data'!F42)))</f>
        <v/>
      </c>
      <c r="CX48" s="380" t="str">
        <f ca="1">+IF(OFFSET('Sanitation Data'!$F$31,0,10*ROW('Sanitation Data'!F42))="","",OFFSET('Sanitation Data'!$F$31,0,10*ROW('Sanitation Data'!F42)))</f>
        <v/>
      </c>
      <c r="CY48" s="380" t="str">
        <f ca="1">+IF(OFFSET('Sanitation Data'!$F$32,0,10*ROW('Sanitation Data'!F42))="","",OFFSET('Sanitation Data'!$F$32,0,10*ROW('Sanitation Data'!F42)))</f>
        <v/>
      </c>
      <c r="CZ48" s="380" t="str">
        <f ca="1">+IF(OFFSET('Sanitation Data'!$G$28,0,10*ROW('Sanitation Data'!G42))="","",OFFSET('Sanitation Data'!$G$28,0,10*ROW('Sanitation Data'!G42)))</f>
        <v/>
      </c>
      <c r="DA48" s="380" t="str">
        <f ca="1">+IF(OFFSET('Sanitation Data'!$G$29,0,10*ROW('Sanitation Data'!G42))="","",OFFSET('Sanitation Data'!$G$29,0,10*ROW('Sanitation Data'!G42)))</f>
        <v/>
      </c>
      <c r="DB48" s="380" t="str">
        <f ca="1">+IF(OFFSET('Sanitation Data'!$G$30,0,10*ROW('Sanitation Data'!G42))="","",OFFSET('Sanitation Data'!$G$30,0,10*ROW('Sanitation Data'!G42)))</f>
        <v/>
      </c>
      <c r="DC48" s="380" t="str">
        <f ca="1">+IF(OFFSET('Sanitation Data'!$G$31,0,10*ROW('Sanitation Data'!G42))="","",OFFSET('Sanitation Data'!$G$31,0,10*ROW('Sanitation Data'!G42)))</f>
        <v/>
      </c>
      <c r="DD48" s="380" t="str">
        <f ca="1">+IF(OFFSET('Sanitation Data'!$G$32,0,10*ROW('Sanitation Data'!G42))="","",OFFSET('Sanitation Data'!$G$32,0,10*ROW('Sanitation Data'!G42)))</f>
        <v/>
      </c>
      <c r="DE48" s="380" t="str">
        <f ca="1">+IF(OFFSET('Sanitation Data'!$H$28,0,10*ROW('Sanitation Data'!H42))="","",OFFSET('Sanitation Data'!$H$28,0,10*ROW('Sanitation Data'!H42)))</f>
        <v/>
      </c>
      <c r="DF48" s="380" t="str">
        <f ca="1">+IF(OFFSET('Sanitation Data'!$H$29,0,10*ROW('Sanitation Data'!H42))="","",OFFSET('Sanitation Data'!$H$29,0,10*ROW('Sanitation Data'!H42)))</f>
        <v/>
      </c>
      <c r="DG48" s="380" t="str">
        <f ca="1">+IF(OFFSET('Sanitation Data'!$H$30,0,10*ROW('Sanitation Data'!H42))="","",OFFSET('Sanitation Data'!$H$30,0,10*ROW('Sanitation Data'!H42)))</f>
        <v/>
      </c>
      <c r="DH48" s="380" t="str">
        <f ca="1">+IF(OFFSET('Sanitation Data'!$H$31,0,10*ROW('Sanitation Data'!H42))="","",OFFSET('Sanitation Data'!$H$31,0,10*ROW('Sanitation Data'!H42)))</f>
        <v/>
      </c>
      <c r="DI48" s="380" t="str">
        <f ca="1">+IF(OFFSET('Sanitation Data'!$H$32,0,10*ROW('Sanitation Data'!H42))="","",OFFSET('Sanitation Data'!$H$32,0,10*ROW('Sanitation Data'!H42)))</f>
        <v/>
      </c>
      <c r="DJ48" s="380" t="str">
        <f ca="1">+IF(OFFSET('Sanitation Data'!$I$28,0,10*ROW('Sanitation Data'!I42))="","",OFFSET('Sanitation Data'!$I$28,0,10*ROW('Sanitation Data'!I42)))</f>
        <v/>
      </c>
      <c r="DK48" s="380" t="str">
        <f ca="1">+IF(OFFSET('Sanitation Data'!$I$29,0,10*ROW('Sanitation Data'!I42))="","",OFFSET('Sanitation Data'!$I$29,0,10*ROW('Sanitation Data'!I42)))</f>
        <v/>
      </c>
      <c r="DL48" s="380" t="str">
        <f ca="1">+IF(OFFSET('Sanitation Data'!$I$30,0,10*ROW('Sanitation Data'!I42))="","",OFFSET('Sanitation Data'!$I$30,0,10*ROW('Sanitation Data'!I42)))</f>
        <v/>
      </c>
      <c r="DM48" s="380" t="str">
        <f ca="1">+IF(OFFSET('Sanitation Data'!$I$31,0,10*ROW('Sanitation Data'!I42))="","",OFFSET('Sanitation Data'!$I$31,0,10*ROW('Sanitation Data'!I42)))</f>
        <v/>
      </c>
      <c r="DN48" s="380" t="str">
        <f ca="1">+IF(OFFSET('Sanitation Data'!$I$32,0,10*ROW('Sanitation Data'!I42))="","",OFFSET('Sanitation Data'!$I$32,0,10*ROW('Sanitation Data'!I42)))</f>
        <v/>
      </c>
      <c r="DO48" s="380" t="str">
        <f ca="1">+IF(OFFSET('Hygiene Data'!$D$11,0,10*ROW('Hygiene Data'!D42))="","",OFFSET('Hygiene Data'!$D$11,0,10*ROW('Hygiene Data'!D42)))</f>
        <v/>
      </c>
      <c r="DP48" s="380" t="str">
        <f ca="1">+IF(OFFSET('Hygiene Data'!$D$12,0,10*ROW('Hygiene Data'!D42))="","",OFFSET('Hygiene Data'!$D$12,0,10*ROW('Hygiene Data'!D42)))</f>
        <v/>
      </c>
      <c r="DQ48" s="380" t="str">
        <f ca="1">+IF(OFFSET('Hygiene Data'!$D$13,0,10*ROW('Hygiene Data'!D42))="","",OFFSET('Hygiene Data'!$D$13,0,10*ROW('Hygiene Data'!D42)))</f>
        <v/>
      </c>
      <c r="DR48" s="380" t="str">
        <f ca="1">+IF(OFFSET('Hygiene Data'!$E$11,0,10*ROW('Hygiene Data'!E42))="","",OFFSET('Hygiene Data'!$E$11,0,10*ROW('Hygiene Data'!E42)))</f>
        <v/>
      </c>
      <c r="DS48" s="380" t="str">
        <f ca="1">+IF(OFFSET('Hygiene Data'!$E$12,0,10*ROW('Hygiene Data'!E42))="","",OFFSET('Hygiene Data'!$E$12,0,10*ROW('Hygiene Data'!E42)))</f>
        <v/>
      </c>
      <c r="DT48" s="380" t="str">
        <f ca="1">+IF(OFFSET('Hygiene Data'!$E$13,0,10*ROW('Hygiene Data'!E42))="","",OFFSET('Hygiene Data'!$E$13,0,10*ROW('Hygiene Data'!E42)))</f>
        <v/>
      </c>
      <c r="DU48" s="380" t="str">
        <f ca="1">+IF(OFFSET('Hygiene Data'!$F$11,0,10*ROW('Hygiene Data'!F42))="","",OFFSET('Hygiene Data'!$F$11,0,10*ROW('Hygiene Data'!F42)))</f>
        <v/>
      </c>
      <c r="DV48" s="380" t="str">
        <f ca="1">+IF(OFFSET('Hygiene Data'!$F$12,0,10*ROW('Hygiene Data'!F42))="","",OFFSET('Hygiene Data'!$F$12,0,10*ROW('Hygiene Data'!F42)))</f>
        <v/>
      </c>
      <c r="DW48" s="380" t="str">
        <f ca="1">+IF(OFFSET('Hygiene Data'!$F$13,0,10*ROW('Hygiene Data'!F42))="","",OFFSET('Hygiene Data'!$F$13,0,10*ROW('Hygiene Data'!F42)))</f>
        <v/>
      </c>
      <c r="DX48" s="380" t="str">
        <f ca="1">+IF(OFFSET('Hygiene Data'!$G$11,0,10*ROW('Hygiene Data'!G42))="","",OFFSET('Hygiene Data'!$G$11,0,10*ROW('Hygiene Data'!G42)))</f>
        <v/>
      </c>
      <c r="DY48" s="380" t="str">
        <f ca="1">+IF(OFFSET('Hygiene Data'!$G$12,0,10*ROW('Hygiene Data'!G42))="","",OFFSET('Hygiene Data'!$G$12,0,10*ROW('Hygiene Data'!G42)))</f>
        <v/>
      </c>
      <c r="DZ48" s="380" t="str">
        <f ca="1">+IF(OFFSET('Hygiene Data'!$G$13,0,10*ROW('Hygiene Data'!G42))="","",OFFSET('Hygiene Data'!$G$13,0,10*ROW('Hygiene Data'!G42)))</f>
        <v/>
      </c>
      <c r="EA48" s="380" t="str">
        <f ca="1">+IF(OFFSET('Hygiene Data'!$H$11,0,10*ROW('Hygiene Data'!H42))="","",OFFSET('Hygiene Data'!$H$11,0,10*ROW('Hygiene Data'!H42)))</f>
        <v/>
      </c>
      <c r="EB48" s="380" t="str">
        <f ca="1">+IF(OFFSET('Hygiene Data'!$H$12,0,10*ROW('Hygiene Data'!H42))="","",OFFSET('Hygiene Data'!$H$12,0,10*ROW('Hygiene Data'!H42)))</f>
        <v/>
      </c>
      <c r="EC48" s="380" t="str">
        <f ca="1">+IF(OFFSET('Hygiene Data'!$H$13,0,10*ROW('Hygiene Data'!H42))="","",OFFSET('Hygiene Data'!$H$13,0,10*ROW('Hygiene Data'!H42)))</f>
        <v/>
      </c>
      <c r="ED48" s="380" t="str">
        <f ca="1">+IF(OFFSET('Hygiene Data'!$I$11,0,10*ROW('Hygiene Data'!I42))="","",OFFSET('Hygiene Data'!$I$11,0,10*ROW('Hygiene Data'!I42)))</f>
        <v/>
      </c>
      <c r="EE48" s="380" t="str">
        <f ca="1">+IF(OFFSET('Hygiene Data'!$I$12,0,10*ROW('Hygiene Data'!I42))="","",OFFSET('Hygiene Data'!$I$12,0,10*ROW('Hygiene Data'!I42)))</f>
        <v/>
      </c>
      <c r="EF48" s="380" t="str">
        <f ca="1">+IF(OFFSET('Hygiene Data'!$I$13,0,10*ROW('Hygiene Data'!I42))="","",OFFSET('Hygiene Data'!$I$13,0,10*ROW('Hygiene Data'!I42)))</f>
        <v/>
      </c>
    </row>
    <row r="49" spans="1:136" x14ac:dyDescent="0.25">
      <c r="A49" s="489" t="str">
        <f ca="1">+IF(OFFSET('Water Data'!$B$2,0,10*ROW('Water Data'!E43))="","",OFFSET('Water Data'!$B$2,0,10*ROW('Water Data'!E43)))</f>
        <v/>
      </c>
      <c r="B49" s="489"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16" t="str">
        <f t="shared" ca="1" si="0"/>
        <v/>
      </c>
      <c r="D49" s="517"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17"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17"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17"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17"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17"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17"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17"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17"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17"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17"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17"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17"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17"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17"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17"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17"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17"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18"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18"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18"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18"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18"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18"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18"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18"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18"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18"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18"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18"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18"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18"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18"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18"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18"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18"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18"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18"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18"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18"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18"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18"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18"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18"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18"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18"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18"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18"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19"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95"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19"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19"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19"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19"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19"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19"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19"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19"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19"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19"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19"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19"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19"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19"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19"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19"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80" t="str">
        <f ca="1">+IF(OFFSET('Water Data'!$D$27,0,10*ROW('Water Data'!D43))="","",OFFSET('Water Data'!$D$27,0,10*ROW('Water Data'!D43)))</f>
        <v/>
      </c>
      <c r="BT49" s="380" t="str">
        <f ca="1">+IF(OFFSET('Water Data'!$D$28,0,10*ROW('Water Data'!D43))="","",OFFSET('Water Data'!$D$28,0,10*ROW('Water Data'!D43)))</f>
        <v/>
      </c>
      <c r="BU49" s="380" t="str">
        <f ca="1">+IF(OFFSET('Water Data'!$D$29,0,10*ROW('Water Data'!D43))="","",OFFSET('Water Data'!$D$29,0,10*ROW('Water Data'!D43)))</f>
        <v/>
      </c>
      <c r="BV49" s="380" t="str">
        <f ca="1">+IF(OFFSET('Water Data'!$E$27,0,10*ROW('Water Data'!E43))="","",OFFSET('Water Data'!$E$27,0,10*ROW('Water Data'!E43)))</f>
        <v/>
      </c>
      <c r="BW49" s="380" t="str">
        <f ca="1">+IF(OFFSET('Water Data'!$E$28,0,10*ROW('Water Data'!E43))="","",OFFSET('Water Data'!$E$28,0,10*ROW('Water Data'!E43)))</f>
        <v/>
      </c>
      <c r="BX49" s="380" t="str">
        <f ca="1">+IF(OFFSET('Water Data'!$E$29,0,10*ROW('Water Data'!E43))="","",OFFSET('Water Data'!$E$29,0,10*ROW('Water Data'!E43)))</f>
        <v/>
      </c>
      <c r="BY49" s="380" t="str">
        <f ca="1">+IF(OFFSET('Water Data'!$F$27,0,10*ROW('Water Data'!F43))="","",OFFSET('Water Data'!$F$27,0,10*ROW('Water Data'!F43)))</f>
        <v/>
      </c>
      <c r="BZ49" s="380" t="str">
        <f ca="1">+IF(OFFSET('Water Data'!$F$28,0,10*ROW('Water Data'!F43))="","",OFFSET('Water Data'!$F$28,0,10*ROW('Water Data'!F43)))</f>
        <v/>
      </c>
      <c r="CA49" s="380" t="str">
        <f ca="1">+IF(OFFSET('Water Data'!$F$29,0,10*ROW('Water Data'!F43))="","",OFFSET('Water Data'!$F$29,0,10*ROW('Water Data'!F43)))</f>
        <v/>
      </c>
      <c r="CB49" s="380" t="str">
        <f ca="1">+IF(OFFSET('Water Data'!$G$27,0,10*ROW('Water Data'!G43))="","",OFFSET('Water Data'!$G$27,0,10*ROW('Water Data'!G43)))</f>
        <v/>
      </c>
      <c r="CC49" s="380" t="str">
        <f ca="1">+IF(OFFSET('Water Data'!$G$28,0,10*ROW('Water Data'!G43))="","",OFFSET('Water Data'!$G$28,0,10*ROW('Water Data'!G43)))</f>
        <v/>
      </c>
      <c r="CD49" s="380" t="str">
        <f ca="1">+IF(OFFSET('Water Data'!$G$29,0,10*ROW('Water Data'!G43))="","",OFFSET('Water Data'!$G$29,0,10*ROW('Water Data'!G43)))</f>
        <v/>
      </c>
      <c r="CE49" s="380" t="str">
        <f ca="1">+IF(OFFSET('Water Data'!$H$27,0,10*ROW('Water Data'!H43))="","",OFFSET('Water Data'!$H$27,0,10*ROW('Water Data'!H43)))</f>
        <v/>
      </c>
      <c r="CF49" s="380" t="str">
        <f ca="1">+IF(OFFSET('Water Data'!$H$28,0,10*ROW('Water Data'!H43))="","",OFFSET('Water Data'!$H$28,0,10*ROW('Water Data'!H43)))</f>
        <v/>
      </c>
      <c r="CG49" s="380" t="str">
        <f ca="1">+IF(OFFSET('Water Data'!$H$29,0,10*ROW('Water Data'!H43))="","",OFFSET('Water Data'!$H$29,0,10*ROW('Water Data'!H43)))</f>
        <v/>
      </c>
      <c r="CH49" s="380" t="str">
        <f ca="1">+IF(OFFSET('Water Data'!$I$27,0,10*ROW('Water Data'!I43))="","",OFFSET('Water Data'!$I$27,0,10*ROW('Water Data'!I43)))</f>
        <v/>
      </c>
      <c r="CI49" s="380" t="str">
        <f ca="1">+IF(OFFSET('Water Data'!$I$28,0,10*ROW('Water Data'!I43))="","",OFFSET('Water Data'!$I$28,0,10*ROW('Water Data'!I43)))</f>
        <v/>
      </c>
      <c r="CJ49" s="380" t="str">
        <f ca="1">+IF(OFFSET('Water Data'!$I$29,0,10*ROW('Water Data'!I43))="","",OFFSET('Water Data'!$I$29,0,10*ROW('Water Data'!I43)))</f>
        <v/>
      </c>
      <c r="CK49" s="380" t="str">
        <f ca="1">+IF(OFFSET('Sanitation Data'!$D$28,0,10*ROW('Sanitation Data'!D43))="","",OFFSET('Sanitation Data'!$D$28,0,10*ROW('Sanitation Data'!D43)))</f>
        <v/>
      </c>
      <c r="CL49" s="380" t="str">
        <f ca="1">+IF(OFFSET('Sanitation Data'!$D$29,0,10*ROW('Sanitation Data'!D43))="","",OFFSET('Sanitation Data'!$D$29,0,10*ROW('Sanitation Data'!D43)))</f>
        <v/>
      </c>
      <c r="CM49" s="380" t="str">
        <f ca="1">+IF(OFFSET('Sanitation Data'!$D$30,0,10*ROW('Sanitation Data'!D43))="","",OFFSET('Sanitation Data'!$D$30,0,10*ROW('Sanitation Data'!D43)))</f>
        <v/>
      </c>
      <c r="CN49" s="380" t="str">
        <f ca="1">+IF(OFFSET('Sanitation Data'!$D$31,0,10*ROW('Sanitation Data'!D43))="","",OFFSET('Sanitation Data'!$D$31,0,10*ROW('Sanitation Data'!D43)))</f>
        <v/>
      </c>
      <c r="CO49" s="380" t="str">
        <f ca="1">+IF(OFFSET('Sanitation Data'!$D$32,0,10*ROW('Sanitation Data'!D43))="","",OFFSET('Sanitation Data'!$D$32,0,10*ROW('Sanitation Data'!D43)))</f>
        <v/>
      </c>
      <c r="CP49" s="380" t="str">
        <f ca="1">+IF(OFFSET('Sanitation Data'!$E$28,0,10*ROW('Sanitation Data'!E43))="","",OFFSET('Sanitation Data'!$E$28,0,10*ROW('Sanitation Data'!E43)))</f>
        <v/>
      </c>
      <c r="CQ49" s="380" t="str">
        <f ca="1">+IF(OFFSET('Sanitation Data'!$E$29,0,10*ROW('Sanitation Data'!E43))="","",OFFSET('Sanitation Data'!$E$29,0,10*ROW('Sanitation Data'!E43)))</f>
        <v/>
      </c>
      <c r="CR49" s="380" t="str">
        <f ca="1">+IF(OFFSET('Sanitation Data'!$E$30,0,10*ROW('Sanitation Data'!E43))="","",OFFSET('Sanitation Data'!$E$30,0,10*ROW('Sanitation Data'!E43)))</f>
        <v/>
      </c>
      <c r="CS49" s="380" t="str">
        <f ca="1">+IF(OFFSET('Sanitation Data'!$E$31,0,10*ROW('Sanitation Data'!E43))="","",OFFSET('Sanitation Data'!$E$31,0,10*ROW('Sanitation Data'!E43)))</f>
        <v/>
      </c>
      <c r="CT49" s="380" t="str">
        <f ca="1">+IF(OFFSET('Sanitation Data'!$E$32,0,10*ROW('Sanitation Data'!E43))="","",OFFSET('Sanitation Data'!$E$32,0,10*ROW('Sanitation Data'!E43)))</f>
        <v/>
      </c>
      <c r="CU49" s="380" t="str">
        <f ca="1">+IF(OFFSET('Sanitation Data'!$F$28,0,10*ROW('Sanitation Data'!F43))="","",OFFSET('Sanitation Data'!$F$28,0,10*ROW('Sanitation Data'!F43)))</f>
        <v/>
      </c>
      <c r="CV49" s="380" t="str">
        <f ca="1">+IF(OFFSET('Sanitation Data'!$F$29,0,10*ROW('Sanitation Data'!F43))="","",OFFSET('Sanitation Data'!$F$29,0,10*ROW('Sanitation Data'!F43)))</f>
        <v/>
      </c>
      <c r="CW49" s="380" t="str">
        <f ca="1">+IF(OFFSET('Sanitation Data'!$F$30,0,10*ROW('Sanitation Data'!F43))="","",OFFSET('Sanitation Data'!$F$30,0,10*ROW('Sanitation Data'!F43)))</f>
        <v/>
      </c>
      <c r="CX49" s="380" t="str">
        <f ca="1">+IF(OFFSET('Sanitation Data'!$F$31,0,10*ROW('Sanitation Data'!F43))="","",OFFSET('Sanitation Data'!$F$31,0,10*ROW('Sanitation Data'!F43)))</f>
        <v/>
      </c>
      <c r="CY49" s="380" t="str">
        <f ca="1">+IF(OFFSET('Sanitation Data'!$F$32,0,10*ROW('Sanitation Data'!F43))="","",OFFSET('Sanitation Data'!$F$32,0,10*ROW('Sanitation Data'!F43)))</f>
        <v/>
      </c>
      <c r="CZ49" s="380" t="str">
        <f ca="1">+IF(OFFSET('Sanitation Data'!$G$28,0,10*ROW('Sanitation Data'!G43))="","",OFFSET('Sanitation Data'!$G$28,0,10*ROW('Sanitation Data'!G43)))</f>
        <v/>
      </c>
      <c r="DA49" s="380" t="str">
        <f ca="1">+IF(OFFSET('Sanitation Data'!$G$29,0,10*ROW('Sanitation Data'!G43))="","",OFFSET('Sanitation Data'!$G$29,0,10*ROW('Sanitation Data'!G43)))</f>
        <v/>
      </c>
      <c r="DB49" s="380" t="str">
        <f ca="1">+IF(OFFSET('Sanitation Data'!$G$30,0,10*ROW('Sanitation Data'!G43))="","",OFFSET('Sanitation Data'!$G$30,0,10*ROW('Sanitation Data'!G43)))</f>
        <v/>
      </c>
      <c r="DC49" s="380" t="str">
        <f ca="1">+IF(OFFSET('Sanitation Data'!$G$31,0,10*ROW('Sanitation Data'!G43))="","",OFFSET('Sanitation Data'!$G$31,0,10*ROW('Sanitation Data'!G43)))</f>
        <v/>
      </c>
      <c r="DD49" s="380" t="str">
        <f ca="1">+IF(OFFSET('Sanitation Data'!$G$32,0,10*ROW('Sanitation Data'!G43))="","",OFFSET('Sanitation Data'!$G$32,0,10*ROW('Sanitation Data'!G43)))</f>
        <v/>
      </c>
      <c r="DE49" s="380" t="str">
        <f ca="1">+IF(OFFSET('Sanitation Data'!$H$28,0,10*ROW('Sanitation Data'!H43))="","",OFFSET('Sanitation Data'!$H$28,0,10*ROW('Sanitation Data'!H43)))</f>
        <v/>
      </c>
      <c r="DF49" s="380" t="str">
        <f ca="1">+IF(OFFSET('Sanitation Data'!$H$29,0,10*ROW('Sanitation Data'!H43))="","",OFFSET('Sanitation Data'!$H$29,0,10*ROW('Sanitation Data'!H43)))</f>
        <v/>
      </c>
      <c r="DG49" s="380" t="str">
        <f ca="1">+IF(OFFSET('Sanitation Data'!$H$30,0,10*ROW('Sanitation Data'!H43))="","",OFFSET('Sanitation Data'!$H$30,0,10*ROW('Sanitation Data'!H43)))</f>
        <v/>
      </c>
      <c r="DH49" s="380" t="str">
        <f ca="1">+IF(OFFSET('Sanitation Data'!$H$31,0,10*ROW('Sanitation Data'!H43))="","",OFFSET('Sanitation Data'!$H$31,0,10*ROW('Sanitation Data'!H43)))</f>
        <v/>
      </c>
      <c r="DI49" s="380" t="str">
        <f ca="1">+IF(OFFSET('Sanitation Data'!$H$32,0,10*ROW('Sanitation Data'!H43))="","",OFFSET('Sanitation Data'!$H$32,0,10*ROW('Sanitation Data'!H43)))</f>
        <v/>
      </c>
      <c r="DJ49" s="380" t="str">
        <f ca="1">+IF(OFFSET('Sanitation Data'!$I$28,0,10*ROW('Sanitation Data'!I43))="","",OFFSET('Sanitation Data'!$I$28,0,10*ROW('Sanitation Data'!I43)))</f>
        <v/>
      </c>
      <c r="DK49" s="380" t="str">
        <f ca="1">+IF(OFFSET('Sanitation Data'!$I$29,0,10*ROW('Sanitation Data'!I43))="","",OFFSET('Sanitation Data'!$I$29,0,10*ROW('Sanitation Data'!I43)))</f>
        <v/>
      </c>
      <c r="DL49" s="380" t="str">
        <f ca="1">+IF(OFFSET('Sanitation Data'!$I$30,0,10*ROW('Sanitation Data'!I43))="","",OFFSET('Sanitation Data'!$I$30,0,10*ROW('Sanitation Data'!I43)))</f>
        <v/>
      </c>
      <c r="DM49" s="380" t="str">
        <f ca="1">+IF(OFFSET('Sanitation Data'!$I$31,0,10*ROW('Sanitation Data'!I43))="","",OFFSET('Sanitation Data'!$I$31,0,10*ROW('Sanitation Data'!I43)))</f>
        <v/>
      </c>
      <c r="DN49" s="380" t="str">
        <f ca="1">+IF(OFFSET('Sanitation Data'!$I$32,0,10*ROW('Sanitation Data'!I43))="","",OFFSET('Sanitation Data'!$I$32,0,10*ROW('Sanitation Data'!I43)))</f>
        <v/>
      </c>
      <c r="DO49" s="380" t="str">
        <f ca="1">+IF(OFFSET('Hygiene Data'!$D$11,0,10*ROW('Hygiene Data'!D43))="","",OFFSET('Hygiene Data'!$D$11,0,10*ROW('Hygiene Data'!D43)))</f>
        <v/>
      </c>
      <c r="DP49" s="380" t="str">
        <f ca="1">+IF(OFFSET('Hygiene Data'!$D$12,0,10*ROW('Hygiene Data'!D43))="","",OFFSET('Hygiene Data'!$D$12,0,10*ROW('Hygiene Data'!D43)))</f>
        <v/>
      </c>
      <c r="DQ49" s="380" t="str">
        <f ca="1">+IF(OFFSET('Hygiene Data'!$D$13,0,10*ROW('Hygiene Data'!D43))="","",OFFSET('Hygiene Data'!$D$13,0,10*ROW('Hygiene Data'!D43)))</f>
        <v/>
      </c>
      <c r="DR49" s="380" t="str">
        <f ca="1">+IF(OFFSET('Hygiene Data'!$E$11,0,10*ROW('Hygiene Data'!E43))="","",OFFSET('Hygiene Data'!$E$11,0,10*ROW('Hygiene Data'!E43)))</f>
        <v/>
      </c>
      <c r="DS49" s="380" t="str">
        <f ca="1">+IF(OFFSET('Hygiene Data'!$E$12,0,10*ROW('Hygiene Data'!E43))="","",OFFSET('Hygiene Data'!$E$12,0,10*ROW('Hygiene Data'!E43)))</f>
        <v/>
      </c>
      <c r="DT49" s="380" t="str">
        <f ca="1">+IF(OFFSET('Hygiene Data'!$E$13,0,10*ROW('Hygiene Data'!E43))="","",OFFSET('Hygiene Data'!$E$13,0,10*ROW('Hygiene Data'!E43)))</f>
        <v/>
      </c>
      <c r="DU49" s="380" t="str">
        <f ca="1">+IF(OFFSET('Hygiene Data'!$F$11,0,10*ROW('Hygiene Data'!F43))="","",OFFSET('Hygiene Data'!$F$11,0,10*ROW('Hygiene Data'!F43)))</f>
        <v/>
      </c>
      <c r="DV49" s="380" t="str">
        <f ca="1">+IF(OFFSET('Hygiene Data'!$F$12,0,10*ROW('Hygiene Data'!F43))="","",OFFSET('Hygiene Data'!$F$12,0,10*ROW('Hygiene Data'!F43)))</f>
        <v/>
      </c>
      <c r="DW49" s="380" t="str">
        <f ca="1">+IF(OFFSET('Hygiene Data'!$F$13,0,10*ROW('Hygiene Data'!F43))="","",OFFSET('Hygiene Data'!$F$13,0,10*ROW('Hygiene Data'!F43)))</f>
        <v/>
      </c>
      <c r="DX49" s="380" t="str">
        <f ca="1">+IF(OFFSET('Hygiene Data'!$G$11,0,10*ROW('Hygiene Data'!G43))="","",OFFSET('Hygiene Data'!$G$11,0,10*ROW('Hygiene Data'!G43)))</f>
        <v/>
      </c>
      <c r="DY49" s="380" t="str">
        <f ca="1">+IF(OFFSET('Hygiene Data'!$G$12,0,10*ROW('Hygiene Data'!G43))="","",OFFSET('Hygiene Data'!$G$12,0,10*ROW('Hygiene Data'!G43)))</f>
        <v/>
      </c>
      <c r="DZ49" s="380" t="str">
        <f ca="1">+IF(OFFSET('Hygiene Data'!$G$13,0,10*ROW('Hygiene Data'!G43))="","",OFFSET('Hygiene Data'!$G$13,0,10*ROW('Hygiene Data'!G43)))</f>
        <v/>
      </c>
      <c r="EA49" s="380" t="str">
        <f ca="1">+IF(OFFSET('Hygiene Data'!$H$11,0,10*ROW('Hygiene Data'!H43))="","",OFFSET('Hygiene Data'!$H$11,0,10*ROW('Hygiene Data'!H43)))</f>
        <v/>
      </c>
      <c r="EB49" s="380" t="str">
        <f ca="1">+IF(OFFSET('Hygiene Data'!$H$12,0,10*ROW('Hygiene Data'!H43))="","",OFFSET('Hygiene Data'!$H$12,0,10*ROW('Hygiene Data'!H43)))</f>
        <v/>
      </c>
      <c r="EC49" s="380" t="str">
        <f ca="1">+IF(OFFSET('Hygiene Data'!$H$13,0,10*ROW('Hygiene Data'!H43))="","",OFFSET('Hygiene Data'!$H$13,0,10*ROW('Hygiene Data'!H43)))</f>
        <v/>
      </c>
      <c r="ED49" s="380" t="str">
        <f ca="1">+IF(OFFSET('Hygiene Data'!$I$11,0,10*ROW('Hygiene Data'!I43))="","",OFFSET('Hygiene Data'!$I$11,0,10*ROW('Hygiene Data'!I43)))</f>
        <v/>
      </c>
      <c r="EE49" s="380" t="str">
        <f ca="1">+IF(OFFSET('Hygiene Data'!$I$12,0,10*ROW('Hygiene Data'!I43))="","",OFFSET('Hygiene Data'!$I$12,0,10*ROW('Hygiene Data'!I43)))</f>
        <v/>
      </c>
      <c r="EF49" s="380" t="str">
        <f ca="1">+IF(OFFSET('Hygiene Data'!$I$13,0,10*ROW('Hygiene Data'!I43))="","",OFFSET('Hygiene Data'!$I$13,0,10*ROW('Hygiene Data'!I43)))</f>
        <v/>
      </c>
    </row>
    <row r="50" spans="1:136" x14ac:dyDescent="0.25">
      <c r="A50" s="489" t="str">
        <f ca="1">+IF(OFFSET('Water Data'!$B$2,0,10*ROW('Water Data'!E44))="","",OFFSET('Water Data'!$B$2,0,10*ROW('Water Data'!E44)))</f>
        <v/>
      </c>
      <c r="B50" s="489"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16" t="str">
        <f t="shared" ca="1" si="0"/>
        <v/>
      </c>
      <c r="D50" s="517"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17"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17"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17"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17"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17"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17"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17"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17"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17"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17"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17"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17"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17"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17"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17"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17"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17"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18"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18"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18"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18"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18"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18"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18"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18"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18"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18"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18"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18"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18"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18"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18"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18"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18"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18"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18"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18"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18"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18"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18"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18"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18"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18"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18"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18"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18"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18"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19"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95"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19"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19"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19"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19"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19"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19"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19"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19"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19"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19"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19"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19"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19"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19"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19"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19"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80" t="str">
        <f ca="1">+IF(OFFSET('Water Data'!$D$27,0,10*ROW('Water Data'!D44))="","",OFFSET('Water Data'!$D$27,0,10*ROW('Water Data'!D44)))</f>
        <v/>
      </c>
      <c r="BT50" s="380" t="str">
        <f ca="1">+IF(OFFSET('Water Data'!$D$28,0,10*ROW('Water Data'!D44))="","",OFFSET('Water Data'!$D$28,0,10*ROW('Water Data'!D44)))</f>
        <v/>
      </c>
      <c r="BU50" s="380" t="str">
        <f ca="1">+IF(OFFSET('Water Data'!$D$29,0,10*ROW('Water Data'!D44))="","",OFFSET('Water Data'!$D$29,0,10*ROW('Water Data'!D44)))</f>
        <v/>
      </c>
      <c r="BV50" s="380" t="str">
        <f ca="1">+IF(OFFSET('Water Data'!$E$27,0,10*ROW('Water Data'!E44))="","",OFFSET('Water Data'!$E$27,0,10*ROW('Water Data'!E44)))</f>
        <v/>
      </c>
      <c r="BW50" s="380" t="str">
        <f ca="1">+IF(OFFSET('Water Data'!$E$28,0,10*ROW('Water Data'!E44))="","",OFFSET('Water Data'!$E$28,0,10*ROW('Water Data'!E44)))</f>
        <v/>
      </c>
      <c r="BX50" s="380" t="str">
        <f ca="1">+IF(OFFSET('Water Data'!$E$29,0,10*ROW('Water Data'!E44))="","",OFFSET('Water Data'!$E$29,0,10*ROW('Water Data'!E44)))</f>
        <v/>
      </c>
      <c r="BY50" s="380" t="str">
        <f ca="1">+IF(OFFSET('Water Data'!$F$27,0,10*ROW('Water Data'!F44))="","",OFFSET('Water Data'!$F$27,0,10*ROW('Water Data'!F44)))</f>
        <v/>
      </c>
      <c r="BZ50" s="380" t="str">
        <f ca="1">+IF(OFFSET('Water Data'!$F$28,0,10*ROW('Water Data'!F44))="","",OFFSET('Water Data'!$F$28,0,10*ROW('Water Data'!F44)))</f>
        <v/>
      </c>
      <c r="CA50" s="380" t="str">
        <f ca="1">+IF(OFFSET('Water Data'!$F$29,0,10*ROW('Water Data'!F44))="","",OFFSET('Water Data'!$F$29,0,10*ROW('Water Data'!F44)))</f>
        <v/>
      </c>
      <c r="CB50" s="380" t="str">
        <f ca="1">+IF(OFFSET('Water Data'!$G$27,0,10*ROW('Water Data'!G44))="","",OFFSET('Water Data'!$G$27,0,10*ROW('Water Data'!G44)))</f>
        <v/>
      </c>
      <c r="CC50" s="380" t="str">
        <f ca="1">+IF(OFFSET('Water Data'!$G$28,0,10*ROW('Water Data'!G44))="","",OFFSET('Water Data'!$G$28,0,10*ROW('Water Data'!G44)))</f>
        <v/>
      </c>
      <c r="CD50" s="380" t="str">
        <f ca="1">+IF(OFFSET('Water Data'!$G$29,0,10*ROW('Water Data'!G44))="","",OFFSET('Water Data'!$G$29,0,10*ROW('Water Data'!G44)))</f>
        <v/>
      </c>
      <c r="CE50" s="380" t="str">
        <f ca="1">+IF(OFFSET('Water Data'!$H$27,0,10*ROW('Water Data'!H44))="","",OFFSET('Water Data'!$H$27,0,10*ROW('Water Data'!H44)))</f>
        <v/>
      </c>
      <c r="CF50" s="380" t="str">
        <f ca="1">+IF(OFFSET('Water Data'!$H$28,0,10*ROW('Water Data'!H44))="","",OFFSET('Water Data'!$H$28,0,10*ROW('Water Data'!H44)))</f>
        <v/>
      </c>
      <c r="CG50" s="380" t="str">
        <f ca="1">+IF(OFFSET('Water Data'!$H$29,0,10*ROW('Water Data'!H44))="","",OFFSET('Water Data'!$H$29,0,10*ROW('Water Data'!H44)))</f>
        <v/>
      </c>
      <c r="CH50" s="380" t="str">
        <f ca="1">+IF(OFFSET('Water Data'!$I$27,0,10*ROW('Water Data'!I44))="","",OFFSET('Water Data'!$I$27,0,10*ROW('Water Data'!I44)))</f>
        <v/>
      </c>
      <c r="CI50" s="380" t="str">
        <f ca="1">+IF(OFFSET('Water Data'!$I$28,0,10*ROW('Water Data'!I44))="","",OFFSET('Water Data'!$I$28,0,10*ROW('Water Data'!I44)))</f>
        <v/>
      </c>
      <c r="CJ50" s="380" t="str">
        <f ca="1">+IF(OFFSET('Water Data'!$I$29,0,10*ROW('Water Data'!I44))="","",OFFSET('Water Data'!$I$29,0,10*ROW('Water Data'!I44)))</f>
        <v/>
      </c>
      <c r="CK50" s="380" t="str">
        <f ca="1">+IF(OFFSET('Sanitation Data'!$D$28,0,10*ROW('Sanitation Data'!D44))="","",OFFSET('Sanitation Data'!$D$28,0,10*ROW('Sanitation Data'!D44)))</f>
        <v/>
      </c>
      <c r="CL50" s="380" t="str">
        <f ca="1">+IF(OFFSET('Sanitation Data'!$D$29,0,10*ROW('Sanitation Data'!D44))="","",OFFSET('Sanitation Data'!$D$29,0,10*ROW('Sanitation Data'!D44)))</f>
        <v/>
      </c>
      <c r="CM50" s="380" t="str">
        <f ca="1">+IF(OFFSET('Sanitation Data'!$D$30,0,10*ROW('Sanitation Data'!D44))="","",OFFSET('Sanitation Data'!$D$30,0,10*ROW('Sanitation Data'!D44)))</f>
        <v/>
      </c>
      <c r="CN50" s="380" t="str">
        <f ca="1">+IF(OFFSET('Sanitation Data'!$D$31,0,10*ROW('Sanitation Data'!D44))="","",OFFSET('Sanitation Data'!$D$31,0,10*ROW('Sanitation Data'!D44)))</f>
        <v/>
      </c>
      <c r="CO50" s="380" t="str">
        <f ca="1">+IF(OFFSET('Sanitation Data'!$D$32,0,10*ROW('Sanitation Data'!D44))="","",OFFSET('Sanitation Data'!$D$32,0,10*ROW('Sanitation Data'!D44)))</f>
        <v/>
      </c>
      <c r="CP50" s="380" t="str">
        <f ca="1">+IF(OFFSET('Sanitation Data'!$E$28,0,10*ROW('Sanitation Data'!E44))="","",OFFSET('Sanitation Data'!$E$28,0,10*ROW('Sanitation Data'!E44)))</f>
        <v/>
      </c>
      <c r="CQ50" s="380" t="str">
        <f ca="1">+IF(OFFSET('Sanitation Data'!$E$29,0,10*ROW('Sanitation Data'!E44))="","",OFFSET('Sanitation Data'!$E$29,0,10*ROW('Sanitation Data'!E44)))</f>
        <v/>
      </c>
      <c r="CR50" s="380" t="str">
        <f ca="1">+IF(OFFSET('Sanitation Data'!$E$30,0,10*ROW('Sanitation Data'!E44))="","",OFFSET('Sanitation Data'!$E$30,0,10*ROW('Sanitation Data'!E44)))</f>
        <v/>
      </c>
      <c r="CS50" s="380" t="str">
        <f ca="1">+IF(OFFSET('Sanitation Data'!$E$31,0,10*ROW('Sanitation Data'!E44))="","",OFFSET('Sanitation Data'!$E$31,0,10*ROW('Sanitation Data'!E44)))</f>
        <v/>
      </c>
      <c r="CT50" s="380" t="str">
        <f ca="1">+IF(OFFSET('Sanitation Data'!$E$32,0,10*ROW('Sanitation Data'!E44))="","",OFFSET('Sanitation Data'!$E$32,0,10*ROW('Sanitation Data'!E44)))</f>
        <v/>
      </c>
      <c r="CU50" s="380" t="str">
        <f ca="1">+IF(OFFSET('Sanitation Data'!$F$28,0,10*ROW('Sanitation Data'!F44))="","",OFFSET('Sanitation Data'!$F$28,0,10*ROW('Sanitation Data'!F44)))</f>
        <v/>
      </c>
      <c r="CV50" s="380" t="str">
        <f ca="1">+IF(OFFSET('Sanitation Data'!$F$29,0,10*ROW('Sanitation Data'!F44))="","",OFFSET('Sanitation Data'!$F$29,0,10*ROW('Sanitation Data'!F44)))</f>
        <v/>
      </c>
      <c r="CW50" s="380" t="str">
        <f ca="1">+IF(OFFSET('Sanitation Data'!$F$30,0,10*ROW('Sanitation Data'!F44))="","",OFFSET('Sanitation Data'!$F$30,0,10*ROW('Sanitation Data'!F44)))</f>
        <v/>
      </c>
      <c r="CX50" s="380" t="str">
        <f ca="1">+IF(OFFSET('Sanitation Data'!$F$31,0,10*ROW('Sanitation Data'!F44))="","",OFFSET('Sanitation Data'!$F$31,0,10*ROW('Sanitation Data'!F44)))</f>
        <v/>
      </c>
      <c r="CY50" s="380" t="str">
        <f ca="1">+IF(OFFSET('Sanitation Data'!$F$32,0,10*ROW('Sanitation Data'!F44))="","",OFFSET('Sanitation Data'!$F$32,0,10*ROW('Sanitation Data'!F44)))</f>
        <v/>
      </c>
      <c r="CZ50" s="380" t="str">
        <f ca="1">+IF(OFFSET('Sanitation Data'!$G$28,0,10*ROW('Sanitation Data'!G44))="","",OFFSET('Sanitation Data'!$G$28,0,10*ROW('Sanitation Data'!G44)))</f>
        <v/>
      </c>
      <c r="DA50" s="380" t="str">
        <f ca="1">+IF(OFFSET('Sanitation Data'!$G$29,0,10*ROW('Sanitation Data'!G44))="","",OFFSET('Sanitation Data'!$G$29,0,10*ROW('Sanitation Data'!G44)))</f>
        <v/>
      </c>
      <c r="DB50" s="380" t="str">
        <f ca="1">+IF(OFFSET('Sanitation Data'!$G$30,0,10*ROW('Sanitation Data'!G44))="","",OFFSET('Sanitation Data'!$G$30,0,10*ROW('Sanitation Data'!G44)))</f>
        <v/>
      </c>
      <c r="DC50" s="380" t="str">
        <f ca="1">+IF(OFFSET('Sanitation Data'!$G$31,0,10*ROW('Sanitation Data'!G44))="","",OFFSET('Sanitation Data'!$G$31,0,10*ROW('Sanitation Data'!G44)))</f>
        <v/>
      </c>
      <c r="DD50" s="380" t="str">
        <f ca="1">+IF(OFFSET('Sanitation Data'!$G$32,0,10*ROW('Sanitation Data'!G44))="","",OFFSET('Sanitation Data'!$G$32,0,10*ROW('Sanitation Data'!G44)))</f>
        <v/>
      </c>
      <c r="DE50" s="380" t="str">
        <f ca="1">+IF(OFFSET('Sanitation Data'!$H$28,0,10*ROW('Sanitation Data'!H44))="","",OFFSET('Sanitation Data'!$H$28,0,10*ROW('Sanitation Data'!H44)))</f>
        <v/>
      </c>
      <c r="DF50" s="380" t="str">
        <f ca="1">+IF(OFFSET('Sanitation Data'!$H$29,0,10*ROW('Sanitation Data'!H44))="","",OFFSET('Sanitation Data'!$H$29,0,10*ROW('Sanitation Data'!H44)))</f>
        <v/>
      </c>
      <c r="DG50" s="380" t="str">
        <f ca="1">+IF(OFFSET('Sanitation Data'!$H$30,0,10*ROW('Sanitation Data'!H44))="","",OFFSET('Sanitation Data'!$H$30,0,10*ROW('Sanitation Data'!H44)))</f>
        <v/>
      </c>
      <c r="DH50" s="380" t="str">
        <f ca="1">+IF(OFFSET('Sanitation Data'!$H$31,0,10*ROW('Sanitation Data'!H44))="","",OFFSET('Sanitation Data'!$H$31,0,10*ROW('Sanitation Data'!H44)))</f>
        <v/>
      </c>
      <c r="DI50" s="380" t="str">
        <f ca="1">+IF(OFFSET('Sanitation Data'!$H$32,0,10*ROW('Sanitation Data'!H44))="","",OFFSET('Sanitation Data'!$H$32,0,10*ROW('Sanitation Data'!H44)))</f>
        <v/>
      </c>
      <c r="DJ50" s="380" t="str">
        <f ca="1">+IF(OFFSET('Sanitation Data'!$I$28,0,10*ROW('Sanitation Data'!I44))="","",OFFSET('Sanitation Data'!$I$28,0,10*ROW('Sanitation Data'!I44)))</f>
        <v/>
      </c>
      <c r="DK50" s="380" t="str">
        <f ca="1">+IF(OFFSET('Sanitation Data'!$I$29,0,10*ROW('Sanitation Data'!I44))="","",OFFSET('Sanitation Data'!$I$29,0,10*ROW('Sanitation Data'!I44)))</f>
        <v/>
      </c>
      <c r="DL50" s="380" t="str">
        <f ca="1">+IF(OFFSET('Sanitation Data'!$I$30,0,10*ROW('Sanitation Data'!I44))="","",OFFSET('Sanitation Data'!$I$30,0,10*ROW('Sanitation Data'!I44)))</f>
        <v/>
      </c>
      <c r="DM50" s="380" t="str">
        <f ca="1">+IF(OFFSET('Sanitation Data'!$I$31,0,10*ROW('Sanitation Data'!I44))="","",OFFSET('Sanitation Data'!$I$31,0,10*ROW('Sanitation Data'!I44)))</f>
        <v/>
      </c>
      <c r="DN50" s="380" t="str">
        <f ca="1">+IF(OFFSET('Sanitation Data'!$I$32,0,10*ROW('Sanitation Data'!I44))="","",OFFSET('Sanitation Data'!$I$32,0,10*ROW('Sanitation Data'!I44)))</f>
        <v/>
      </c>
      <c r="DO50" s="380" t="str">
        <f ca="1">+IF(OFFSET('Hygiene Data'!$D$11,0,10*ROW('Hygiene Data'!D44))="","",OFFSET('Hygiene Data'!$D$11,0,10*ROW('Hygiene Data'!D44)))</f>
        <v/>
      </c>
      <c r="DP50" s="380" t="str">
        <f ca="1">+IF(OFFSET('Hygiene Data'!$D$12,0,10*ROW('Hygiene Data'!D44))="","",OFFSET('Hygiene Data'!$D$12,0,10*ROW('Hygiene Data'!D44)))</f>
        <v/>
      </c>
      <c r="DQ50" s="380" t="str">
        <f ca="1">+IF(OFFSET('Hygiene Data'!$D$13,0,10*ROW('Hygiene Data'!D44))="","",OFFSET('Hygiene Data'!$D$13,0,10*ROW('Hygiene Data'!D44)))</f>
        <v/>
      </c>
      <c r="DR50" s="380" t="str">
        <f ca="1">+IF(OFFSET('Hygiene Data'!$E$11,0,10*ROW('Hygiene Data'!E44))="","",OFFSET('Hygiene Data'!$E$11,0,10*ROW('Hygiene Data'!E44)))</f>
        <v/>
      </c>
      <c r="DS50" s="380" t="str">
        <f ca="1">+IF(OFFSET('Hygiene Data'!$E$12,0,10*ROW('Hygiene Data'!E44))="","",OFFSET('Hygiene Data'!$E$12,0,10*ROW('Hygiene Data'!E44)))</f>
        <v/>
      </c>
      <c r="DT50" s="380" t="str">
        <f ca="1">+IF(OFFSET('Hygiene Data'!$E$13,0,10*ROW('Hygiene Data'!E44))="","",OFFSET('Hygiene Data'!$E$13,0,10*ROW('Hygiene Data'!E44)))</f>
        <v/>
      </c>
      <c r="DU50" s="380" t="str">
        <f ca="1">+IF(OFFSET('Hygiene Data'!$F$11,0,10*ROW('Hygiene Data'!F44))="","",OFFSET('Hygiene Data'!$F$11,0,10*ROW('Hygiene Data'!F44)))</f>
        <v/>
      </c>
      <c r="DV50" s="380" t="str">
        <f ca="1">+IF(OFFSET('Hygiene Data'!$F$12,0,10*ROW('Hygiene Data'!F44))="","",OFFSET('Hygiene Data'!$F$12,0,10*ROW('Hygiene Data'!F44)))</f>
        <v/>
      </c>
      <c r="DW50" s="380" t="str">
        <f ca="1">+IF(OFFSET('Hygiene Data'!$F$13,0,10*ROW('Hygiene Data'!F44))="","",OFFSET('Hygiene Data'!$F$13,0,10*ROW('Hygiene Data'!F44)))</f>
        <v/>
      </c>
      <c r="DX50" s="380" t="str">
        <f ca="1">+IF(OFFSET('Hygiene Data'!$G$11,0,10*ROW('Hygiene Data'!G44))="","",OFFSET('Hygiene Data'!$G$11,0,10*ROW('Hygiene Data'!G44)))</f>
        <v/>
      </c>
      <c r="DY50" s="380" t="str">
        <f ca="1">+IF(OFFSET('Hygiene Data'!$G$12,0,10*ROW('Hygiene Data'!G44))="","",OFFSET('Hygiene Data'!$G$12,0,10*ROW('Hygiene Data'!G44)))</f>
        <v/>
      </c>
      <c r="DZ50" s="380" t="str">
        <f ca="1">+IF(OFFSET('Hygiene Data'!$G$13,0,10*ROW('Hygiene Data'!G44))="","",OFFSET('Hygiene Data'!$G$13,0,10*ROW('Hygiene Data'!G44)))</f>
        <v/>
      </c>
      <c r="EA50" s="380" t="str">
        <f ca="1">+IF(OFFSET('Hygiene Data'!$H$11,0,10*ROW('Hygiene Data'!H44))="","",OFFSET('Hygiene Data'!$H$11,0,10*ROW('Hygiene Data'!H44)))</f>
        <v/>
      </c>
      <c r="EB50" s="380" t="str">
        <f ca="1">+IF(OFFSET('Hygiene Data'!$H$12,0,10*ROW('Hygiene Data'!H44))="","",OFFSET('Hygiene Data'!$H$12,0,10*ROW('Hygiene Data'!H44)))</f>
        <v/>
      </c>
      <c r="EC50" s="380" t="str">
        <f ca="1">+IF(OFFSET('Hygiene Data'!$H$13,0,10*ROW('Hygiene Data'!H44))="","",OFFSET('Hygiene Data'!$H$13,0,10*ROW('Hygiene Data'!H44)))</f>
        <v/>
      </c>
      <c r="ED50" s="380" t="str">
        <f ca="1">+IF(OFFSET('Hygiene Data'!$I$11,0,10*ROW('Hygiene Data'!I44))="","",OFFSET('Hygiene Data'!$I$11,0,10*ROW('Hygiene Data'!I44)))</f>
        <v/>
      </c>
      <c r="EE50" s="380" t="str">
        <f ca="1">+IF(OFFSET('Hygiene Data'!$I$12,0,10*ROW('Hygiene Data'!I44))="","",OFFSET('Hygiene Data'!$I$12,0,10*ROW('Hygiene Data'!I44)))</f>
        <v/>
      </c>
      <c r="EF50" s="380" t="str">
        <f ca="1">+IF(OFFSET('Hygiene Data'!$I$13,0,10*ROW('Hygiene Data'!I44))="","",OFFSET('Hygiene Data'!$I$13,0,10*ROW('Hygiene Data'!I44)))</f>
        <v/>
      </c>
    </row>
    <row r="51" spans="1:136" x14ac:dyDescent="0.25">
      <c r="A51" s="489" t="str">
        <f ca="1">+IF(OFFSET('Water Data'!$B$2,0,10*ROW('Water Data'!E45))="","",OFFSET('Water Data'!$B$2,0,10*ROW('Water Data'!E45)))</f>
        <v/>
      </c>
      <c r="B51" s="489"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16" t="str">
        <f t="shared" ca="1" si="0"/>
        <v/>
      </c>
      <c r="D51" s="517"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17"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17"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17"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17"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17"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17"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17"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17"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17"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17"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17"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17"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17"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17"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17"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17"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17"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18"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18"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18"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18"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18"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18"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18"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18"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18"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18"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18"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18"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18"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18"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18"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18"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18"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18"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18"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18"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18"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18"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18"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18"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18"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18"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18"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18"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18"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18"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19"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95"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19"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19"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19"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19"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19"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19"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19"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19"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19"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19"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19"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19"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19"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19"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19"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19"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80" t="str">
        <f ca="1">+IF(OFFSET('Water Data'!$D$27,0,10*ROW('Water Data'!D45))="","",OFFSET('Water Data'!$D$27,0,10*ROW('Water Data'!D45)))</f>
        <v/>
      </c>
      <c r="BT51" s="380" t="str">
        <f ca="1">+IF(OFFSET('Water Data'!$D$28,0,10*ROW('Water Data'!D45))="","",OFFSET('Water Data'!$D$28,0,10*ROW('Water Data'!D45)))</f>
        <v/>
      </c>
      <c r="BU51" s="380" t="str">
        <f ca="1">+IF(OFFSET('Water Data'!$D$29,0,10*ROW('Water Data'!D45))="","",OFFSET('Water Data'!$D$29,0,10*ROW('Water Data'!D45)))</f>
        <v/>
      </c>
      <c r="BV51" s="380" t="str">
        <f ca="1">+IF(OFFSET('Water Data'!$E$27,0,10*ROW('Water Data'!E45))="","",OFFSET('Water Data'!$E$27,0,10*ROW('Water Data'!E45)))</f>
        <v/>
      </c>
      <c r="BW51" s="380" t="str">
        <f ca="1">+IF(OFFSET('Water Data'!$E$28,0,10*ROW('Water Data'!E45))="","",OFFSET('Water Data'!$E$28,0,10*ROW('Water Data'!E45)))</f>
        <v/>
      </c>
      <c r="BX51" s="380" t="str">
        <f ca="1">+IF(OFFSET('Water Data'!$E$29,0,10*ROW('Water Data'!E45))="","",OFFSET('Water Data'!$E$29,0,10*ROW('Water Data'!E45)))</f>
        <v/>
      </c>
      <c r="BY51" s="380" t="str">
        <f ca="1">+IF(OFFSET('Water Data'!$F$27,0,10*ROW('Water Data'!F45))="","",OFFSET('Water Data'!$F$27,0,10*ROW('Water Data'!F45)))</f>
        <v/>
      </c>
      <c r="BZ51" s="380" t="str">
        <f ca="1">+IF(OFFSET('Water Data'!$F$28,0,10*ROW('Water Data'!F45))="","",OFFSET('Water Data'!$F$28,0,10*ROW('Water Data'!F45)))</f>
        <v/>
      </c>
      <c r="CA51" s="380" t="str">
        <f ca="1">+IF(OFFSET('Water Data'!$F$29,0,10*ROW('Water Data'!F45))="","",OFFSET('Water Data'!$F$29,0,10*ROW('Water Data'!F45)))</f>
        <v/>
      </c>
      <c r="CB51" s="380" t="str">
        <f ca="1">+IF(OFFSET('Water Data'!$G$27,0,10*ROW('Water Data'!G45))="","",OFFSET('Water Data'!$G$27,0,10*ROW('Water Data'!G45)))</f>
        <v/>
      </c>
      <c r="CC51" s="380" t="str">
        <f ca="1">+IF(OFFSET('Water Data'!$G$28,0,10*ROW('Water Data'!G45))="","",OFFSET('Water Data'!$G$28,0,10*ROW('Water Data'!G45)))</f>
        <v/>
      </c>
      <c r="CD51" s="380" t="str">
        <f ca="1">+IF(OFFSET('Water Data'!$G$29,0,10*ROW('Water Data'!G45))="","",OFFSET('Water Data'!$G$29,0,10*ROW('Water Data'!G45)))</f>
        <v/>
      </c>
      <c r="CE51" s="380" t="str">
        <f ca="1">+IF(OFFSET('Water Data'!$H$27,0,10*ROW('Water Data'!H45))="","",OFFSET('Water Data'!$H$27,0,10*ROW('Water Data'!H45)))</f>
        <v/>
      </c>
      <c r="CF51" s="380" t="str">
        <f ca="1">+IF(OFFSET('Water Data'!$H$28,0,10*ROW('Water Data'!H45))="","",OFFSET('Water Data'!$H$28,0,10*ROW('Water Data'!H45)))</f>
        <v/>
      </c>
      <c r="CG51" s="380" t="str">
        <f ca="1">+IF(OFFSET('Water Data'!$H$29,0,10*ROW('Water Data'!H45))="","",OFFSET('Water Data'!$H$29,0,10*ROW('Water Data'!H45)))</f>
        <v/>
      </c>
      <c r="CH51" s="380" t="str">
        <f ca="1">+IF(OFFSET('Water Data'!$I$27,0,10*ROW('Water Data'!I45))="","",OFFSET('Water Data'!$I$27,0,10*ROW('Water Data'!I45)))</f>
        <v/>
      </c>
      <c r="CI51" s="380" t="str">
        <f ca="1">+IF(OFFSET('Water Data'!$I$28,0,10*ROW('Water Data'!I45))="","",OFFSET('Water Data'!$I$28,0,10*ROW('Water Data'!I45)))</f>
        <v/>
      </c>
      <c r="CJ51" s="380" t="str">
        <f ca="1">+IF(OFFSET('Water Data'!$I$29,0,10*ROW('Water Data'!I45))="","",OFFSET('Water Data'!$I$29,0,10*ROW('Water Data'!I45)))</f>
        <v/>
      </c>
      <c r="CK51" s="380" t="str">
        <f ca="1">+IF(OFFSET('Sanitation Data'!$D$28,0,10*ROW('Sanitation Data'!D45))="","",OFFSET('Sanitation Data'!$D$28,0,10*ROW('Sanitation Data'!D45)))</f>
        <v/>
      </c>
      <c r="CL51" s="380" t="str">
        <f ca="1">+IF(OFFSET('Sanitation Data'!$D$29,0,10*ROW('Sanitation Data'!D45))="","",OFFSET('Sanitation Data'!$D$29,0,10*ROW('Sanitation Data'!D45)))</f>
        <v/>
      </c>
      <c r="CM51" s="380" t="str">
        <f ca="1">+IF(OFFSET('Sanitation Data'!$D$30,0,10*ROW('Sanitation Data'!D45))="","",OFFSET('Sanitation Data'!$D$30,0,10*ROW('Sanitation Data'!D45)))</f>
        <v/>
      </c>
      <c r="CN51" s="380" t="str">
        <f ca="1">+IF(OFFSET('Sanitation Data'!$D$31,0,10*ROW('Sanitation Data'!D45))="","",OFFSET('Sanitation Data'!$D$31,0,10*ROW('Sanitation Data'!D45)))</f>
        <v/>
      </c>
      <c r="CO51" s="380" t="str">
        <f ca="1">+IF(OFFSET('Sanitation Data'!$D$32,0,10*ROW('Sanitation Data'!D45))="","",OFFSET('Sanitation Data'!$D$32,0,10*ROW('Sanitation Data'!D45)))</f>
        <v/>
      </c>
      <c r="CP51" s="380" t="str">
        <f ca="1">+IF(OFFSET('Sanitation Data'!$E$28,0,10*ROW('Sanitation Data'!E45))="","",OFFSET('Sanitation Data'!$E$28,0,10*ROW('Sanitation Data'!E45)))</f>
        <v/>
      </c>
      <c r="CQ51" s="380" t="str">
        <f ca="1">+IF(OFFSET('Sanitation Data'!$E$29,0,10*ROW('Sanitation Data'!E45))="","",OFFSET('Sanitation Data'!$E$29,0,10*ROW('Sanitation Data'!E45)))</f>
        <v/>
      </c>
      <c r="CR51" s="380" t="str">
        <f ca="1">+IF(OFFSET('Sanitation Data'!$E$30,0,10*ROW('Sanitation Data'!E45))="","",OFFSET('Sanitation Data'!$E$30,0,10*ROW('Sanitation Data'!E45)))</f>
        <v/>
      </c>
      <c r="CS51" s="380" t="str">
        <f ca="1">+IF(OFFSET('Sanitation Data'!$E$31,0,10*ROW('Sanitation Data'!E45))="","",OFFSET('Sanitation Data'!$E$31,0,10*ROW('Sanitation Data'!E45)))</f>
        <v/>
      </c>
      <c r="CT51" s="380" t="str">
        <f ca="1">+IF(OFFSET('Sanitation Data'!$E$32,0,10*ROW('Sanitation Data'!E45))="","",OFFSET('Sanitation Data'!$E$32,0,10*ROW('Sanitation Data'!E45)))</f>
        <v/>
      </c>
      <c r="CU51" s="380" t="str">
        <f ca="1">+IF(OFFSET('Sanitation Data'!$F$28,0,10*ROW('Sanitation Data'!F45))="","",OFFSET('Sanitation Data'!$F$28,0,10*ROW('Sanitation Data'!F45)))</f>
        <v/>
      </c>
      <c r="CV51" s="380" t="str">
        <f ca="1">+IF(OFFSET('Sanitation Data'!$F$29,0,10*ROW('Sanitation Data'!F45))="","",OFFSET('Sanitation Data'!$F$29,0,10*ROW('Sanitation Data'!F45)))</f>
        <v/>
      </c>
      <c r="CW51" s="380" t="str">
        <f ca="1">+IF(OFFSET('Sanitation Data'!$F$30,0,10*ROW('Sanitation Data'!F45))="","",OFFSET('Sanitation Data'!$F$30,0,10*ROW('Sanitation Data'!F45)))</f>
        <v/>
      </c>
      <c r="CX51" s="380" t="str">
        <f ca="1">+IF(OFFSET('Sanitation Data'!$F$31,0,10*ROW('Sanitation Data'!F45))="","",OFFSET('Sanitation Data'!$F$31,0,10*ROW('Sanitation Data'!F45)))</f>
        <v/>
      </c>
      <c r="CY51" s="380" t="str">
        <f ca="1">+IF(OFFSET('Sanitation Data'!$F$32,0,10*ROW('Sanitation Data'!F45))="","",OFFSET('Sanitation Data'!$F$32,0,10*ROW('Sanitation Data'!F45)))</f>
        <v/>
      </c>
      <c r="CZ51" s="380" t="str">
        <f ca="1">+IF(OFFSET('Sanitation Data'!$G$28,0,10*ROW('Sanitation Data'!G45))="","",OFFSET('Sanitation Data'!$G$28,0,10*ROW('Sanitation Data'!G45)))</f>
        <v/>
      </c>
      <c r="DA51" s="380" t="str">
        <f ca="1">+IF(OFFSET('Sanitation Data'!$G$29,0,10*ROW('Sanitation Data'!G45))="","",OFFSET('Sanitation Data'!$G$29,0,10*ROW('Sanitation Data'!G45)))</f>
        <v/>
      </c>
      <c r="DB51" s="380" t="str">
        <f ca="1">+IF(OFFSET('Sanitation Data'!$G$30,0,10*ROW('Sanitation Data'!G45))="","",OFFSET('Sanitation Data'!$G$30,0,10*ROW('Sanitation Data'!G45)))</f>
        <v/>
      </c>
      <c r="DC51" s="380" t="str">
        <f ca="1">+IF(OFFSET('Sanitation Data'!$G$31,0,10*ROW('Sanitation Data'!G45))="","",OFFSET('Sanitation Data'!$G$31,0,10*ROW('Sanitation Data'!G45)))</f>
        <v/>
      </c>
      <c r="DD51" s="380" t="str">
        <f ca="1">+IF(OFFSET('Sanitation Data'!$G$32,0,10*ROW('Sanitation Data'!G45))="","",OFFSET('Sanitation Data'!$G$32,0,10*ROW('Sanitation Data'!G45)))</f>
        <v/>
      </c>
      <c r="DE51" s="380" t="str">
        <f ca="1">+IF(OFFSET('Sanitation Data'!$H$28,0,10*ROW('Sanitation Data'!H45))="","",OFFSET('Sanitation Data'!$H$28,0,10*ROW('Sanitation Data'!H45)))</f>
        <v/>
      </c>
      <c r="DF51" s="380" t="str">
        <f ca="1">+IF(OFFSET('Sanitation Data'!$H$29,0,10*ROW('Sanitation Data'!H45))="","",OFFSET('Sanitation Data'!$H$29,0,10*ROW('Sanitation Data'!H45)))</f>
        <v/>
      </c>
      <c r="DG51" s="380" t="str">
        <f ca="1">+IF(OFFSET('Sanitation Data'!$H$30,0,10*ROW('Sanitation Data'!H45))="","",OFFSET('Sanitation Data'!$H$30,0,10*ROW('Sanitation Data'!H45)))</f>
        <v/>
      </c>
      <c r="DH51" s="380" t="str">
        <f ca="1">+IF(OFFSET('Sanitation Data'!$H$31,0,10*ROW('Sanitation Data'!H45))="","",OFFSET('Sanitation Data'!$H$31,0,10*ROW('Sanitation Data'!H45)))</f>
        <v/>
      </c>
      <c r="DI51" s="380" t="str">
        <f ca="1">+IF(OFFSET('Sanitation Data'!$H$32,0,10*ROW('Sanitation Data'!H45))="","",OFFSET('Sanitation Data'!$H$32,0,10*ROW('Sanitation Data'!H45)))</f>
        <v/>
      </c>
      <c r="DJ51" s="380" t="str">
        <f ca="1">+IF(OFFSET('Sanitation Data'!$I$28,0,10*ROW('Sanitation Data'!I45))="","",OFFSET('Sanitation Data'!$I$28,0,10*ROW('Sanitation Data'!I45)))</f>
        <v/>
      </c>
      <c r="DK51" s="380" t="str">
        <f ca="1">+IF(OFFSET('Sanitation Data'!$I$29,0,10*ROW('Sanitation Data'!I45))="","",OFFSET('Sanitation Data'!$I$29,0,10*ROW('Sanitation Data'!I45)))</f>
        <v/>
      </c>
      <c r="DL51" s="380" t="str">
        <f ca="1">+IF(OFFSET('Sanitation Data'!$I$30,0,10*ROW('Sanitation Data'!I45))="","",OFFSET('Sanitation Data'!$I$30,0,10*ROW('Sanitation Data'!I45)))</f>
        <v/>
      </c>
      <c r="DM51" s="380" t="str">
        <f ca="1">+IF(OFFSET('Sanitation Data'!$I$31,0,10*ROW('Sanitation Data'!I45))="","",OFFSET('Sanitation Data'!$I$31,0,10*ROW('Sanitation Data'!I45)))</f>
        <v/>
      </c>
      <c r="DN51" s="380" t="str">
        <f ca="1">+IF(OFFSET('Sanitation Data'!$I$32,0,10*ROW('Sanitation Data'!I45))="","",OFFSET('Sanitation Data'!$I$32,0,10*ROW('Sanitation Data'!I45)))</f>
        <v/>
      </c>
      <c r="DO51" s="380" t="str">
        <f ca="1">+IF(OFFSET('Hygiene Data'!$D$11,0,10*ROW('Hygiene Data'!D45))="","",OFFSET('Hygiene Data'!$D$11,0,10*ROW('Hygiene Data'!D45)))</f>
        <v/>
      </c>
      <c r="DP51" s="380" t="str">
        <f ca="1">+IF(OFFSET('Hygiene Data'!$D$12,0,10*ROW('Hygiene Data'!D45))="","",OFFSET('Hygiene Data'!$D$12,0,10*ROW('Hygiene Data'!D45)))</f>
        <v/>
      </c>
      <c r="DQ51" s="380" t="str">
        <f ca="1">+IF(OFFSET('Hygiene Data'!$D$13,0,10*ROW('Hygiene Data'!D45))="","",OFFSET('Hygiene Data'!$D$13,0,10*ROW('Hygiene Data'!D45)))</f>
        <v/>
      </c>
      <c r="DR51" s="380" t="str">
        <f ca="1">+IF(OFFSET('Hygiene Data'!$E$11,0,10*ROW('Hygiene Data'!E45))="","",OFFSET('Hygiene Data'!$E$11,0,10*ROW('Hygiene Data'!E45)))</f>
        <v/>
      </c>
      <c r="DS51" s="380" t="str">
        <f ca="1">+IF(OFFSET('Hygiene Data'!$E$12,0,10*ROW('Hygiene Data'!E45))="","",OFFSET('Hygiene Data'!$E$12,0,10*ROW('Hygiene Data'!E45)))</f>
        <v/>
      </c>
      <c r="DT51" s="380" t="str">
        <f ca="1">+IF(OFFSET('Hygiene Data'!$E$13,0,10*ROW('Hygiene Data'!E45))="","",OFFSET('Hygiene Data'!$E$13,0,10*ROW('Hygiene Data'!E45)))</f>
        <v/>
      </c>
      <c r="DU51" s="380" t="str">
        <f ca="1">+IF(OFFSET('Hygiene Data'!$F$11,0,10*ROW('Hygiene Data'!F45))="","",OFFSET('Hygiene Data'!$F$11,0,10*ROW('Hygiene Data'!F45)))</f>
        <v/>
      </c>
      <c r="DV51" s="380" t="str">
        <f ca="1">+IF(OFFSET('Hygiene Data'!$F$12,0,10*ROW('Hygiene Data'!F45))="","",OFFSET('Hygiene Data'!$F$12,0,10*ROW('Hygiene Data'!F45)))</f>
        <v/>
      </c>
      <c r="DW51" s="380" t="str">
        <f ca="1">+IF(OFFSET('Hygiene Data'!$F$13,0,10*ROW('Hygiene Data'!F45))="","",OFFSET('Hygiene Data'!$F$13,0,10*ROW('Hygiene Data'!F45)))</f>
        <v/>
      </c>
      <c r="DX51" s="380" t="str">
        <f ca="1">+IF(OFFSET('Hygiene Data'!$G$11,0,10*ROW('Hygiene Data'!G45))="","",OFFSET('Hygiene Data'!$G$11,0,10*ROW('Hygiene Data'!G45)))</f>
        <v/>
      </c>
      <c r="DY51" s="380" t="str">
        <f ca="1">+IF(OFFSET('Hygiene Data'!$G$12,0,10*ROW('Hygiene Data'!G45))="","",OFFSET('Hygiene Data'!$G$12,0,10*ROW('Hygiene Data'!G45)))</f>
        <v/>
      </c>
      <c r="DZ51" s="380" t="str">
        <f ca="1">+IF(OFFSET('Hygiene Data'!$G$13,0,10*ROW('Hygiene Data'!G45))="","",OFFSET('Hygiene Data'!$G$13,0,10*ROW('Hygiene Data'!G45)))</f>
        <v/>
      </c>
      <c r="EA51" s="380" t="str">
        <f ca="1">+IF(OFFSET('Hygiene Data'!$H$11,0,10*ROW('Hygiene Data'!H45))="","",OFFSET('Hygiene Data'!$H$11,0,10*ROW('Hygiene Data'!H45)))</f>
        <v/>
      </c>
      <c r="EB51" s="380" t="str">
        <f ca="1">+IF(OFFSET('Hygiene Data'!$H$12,0,10*ROW('Hygiene Data'!H45))="","",OFFSET('Hygiene Data'!$H$12,0,10*ROW('Hygiene Data'!H45)))</f>
        <v/>
      </c>
      <c r="EC51" s="380" t="str">
        <f ca="1">+IF(OFFSET('Hygiene Data'!$H$13,0,10*ROW('Hygiene Data'!H45))="","",OFFSET('Hygiene Data'!$H$13,0,10*ROW('Hygiene Data'!H45)))</f>
        <v/>
      </c>
      <c r="ED51" s="380" t="str">
        <f ca="1">+IF(OFFSET('Hygiene Data'!$I$11,0,10*ROW('Hygiene Data'!I45))="","",OFFSET('Hygiene Data'!$I$11,0,10*ROW('Hygiene Data'!I45)))</f>
        <v/>
      </c>
      <c r="EE51" s="380" t="str">
        <f ca="1">+IF(OFFSET('Hygiene Data'!$I$12,0,10*ROW('Hygiene Data'!I45))="","",OFFSET('Hygiene Data'!$I$12,0,10*ROW('Hygiene Data'!I45)))</f>
        <v/>
      </c>
      <c r="EF51" s="380" t="str">
        <f ca="1">+IF(OFFSET('Hygiene Data'!$I$13,0,10*ROW('Hygiene Data'!I45))="","",OFFSET('Hygiene Data'!$I$13,0,10*ROW('Hygiene Data'!I45)))</f>
        <v/>
      </c>
    </row>
    <row r="52" spans="1:136" x14ac:dyDescent="0.25">
      <c r="A52" s="489" t="str">
        <f ca="1">+IF(OFFSET('Water Data'!$B$2,0,10*ROW('Water Data'!E46))="","",OFFSET('Water Data'!$B$2,0,10*ROW('Water Data'!E46)))</f>
        <v/>
      </c>
      <c r="B52" s="489"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16" t="str">
        <f t="shared" ca="1" si="0"/>
        <v/>
      </c>
      <c r="D52" s="517"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17"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17"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17"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17"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17"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17"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17"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17"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17"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17"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17"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17"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17"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17"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17"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17"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17"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18"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18"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18"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18"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18"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18"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18"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18"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18"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18"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18"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18"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18"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18"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18"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18"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18"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18"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18"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18"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18"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18"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18"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18"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18"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18"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18"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18"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18"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18"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19"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95"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19"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19"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19"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19"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19"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19"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19"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19"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19"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19"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19"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19"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19"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19"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19"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19"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80" t="str">
        <f ca="1">+IF(OFFSET('Water Data'!$D$27,0,10*ROW('Water Data'!D46))="","",OFFSET('Water Data'!$D$27,0,10*ROW('Water Data'!D46)))</f>
        <v/>
      </c>
      <c r="BT52" s="380" t="str">
        <f ca="1">+IF(OFFSET('Water Data'!$D$28,0,10*ROW('Water Data'!D46))="","",OFFSET('Water Data'!$D$28,0,10*ROW('Water Data'!D46)))</f>
        <v/>
      </c>
      <c r="BU52" s="380" t="str">
        <f ca="1">+IF(OFFSET('Water Data'!$D$29,0,10*ROW('Water Data'!D46))="","",OFFSET('Water Data'!$D$29,0,10*ROW('Water Data'!D46)))</f>
        <v/>
      </c>
      <c r="BV52" s="380" t="str">
        <f ca="1">+IF(OFFSET('Water Data'!$E$27,0,10*ROW('Water Data'!E46))="","",OFFSET('Water Data'!$E$27,0,10*ROW('Water Data'!E46)))</f>
        <v/>
      </c>
      <c r="BW52" s="380" t="str">
        <f ca="1">+IF(OFFSET('Water Data'!$E$28,0,10*ROW('Water Data'!E46))="","",OFFSET('Water Data'!$E$28,0,10*ROW('Water Data'!E46)))</f>
        <v/>
      </c>
      <c r="BX52" s="380" t="str">
        <f ca="1">+IF(OFFSET('Water Data'!$E$29,0,10*ROW('Water Data'!E46))="","",OFFSET('Water Data'!$E$29,0,10*ROW('Water Data'!E46)))</f>
        <v/>
      </c>
      <c r="BY52" s="380" t="str">
        <f ca="1">+IF(OFFSET('Water Data'!$F$27,0,10*ROW('Water Data'!F46))="","",OFFSET('Water Data'!$F$27,0,10*ROW('Water Data'!F46)))</f>
        <v/>
      </c>
      <c r="BZ52" s="380" t="str">
        <f ca="1">+IF(OFFSET('Water Data'!$F$28,0,10*ROW('Water Data'!F46))="","",OFFSET('Water Data'!$F$28,0,10*ROW('Water Data'!F46)))</f>
        <v/>
      </c>
      <c r="CA52" s="380" t="str">
        <f ca="1">+IF(OFFSET('Water Data'!$F$29,0,10*ROW('Water Data'!F46))="","",OFFSET('Water Data'!$F$29,0,10*ROW('Water Data'!F46)))</f>
        <v/>
      </c>
      <c r="CB52" s="380" t="str">
        <f ca="1">+IF(OFFSET('Water Data'!$G$27,0,10*ROW('Water Data'!G46))="","",OFFSET('Water Data'!$G$27,0,10*ROW('Water Data'!G46)))</f>
        <v/>
      </c>
      <c r="CC52" s="380" t="str">
        <f ca="1">+IF(OFFSET('Water Data'!$G$28,0,10*ROW('Water Data'!G46))="","",OFFSET('Water Data'!$G$28,0,10*ROW('Water Data'!G46)))</f>
        <v/>
      </c>
      <c r="CD52" s="380" t="str">
        <f ca="1">+IF(OFFSET('Water Data'!$G$29,0,10*ROW('Water Data'!G46))="","",OFFSET('Water Data'!$G$29,0,10*ROW('Water Data'!G46)))</f>
        <v/>
      </c>
      <c r="CE52" s="380" t="str">
        <f ca="1">+IF(OFFSET('Water Data'!$H$27,0,10*ROW('Water Data'!H46))="","",OFFSET('Water Data'!$H$27,0,10*ROW('Water Data'!H46)))</f>
        <v/>
      </c>
      <c r="CF52" s="380" t="str">
        <f ca="1">+IF(OFFSET('Water Data'!$H$28,0,10*ROW('Water Data'!H46))="","",OFFSET('Water Data'!$H$28,0,10*ROW('Water Data'!H46)))</f>
        <v/>
      </c>
      <c r="CG52" s="380" t="str">
        <f ca="1">+IF(OFFSET('Water Data'!$H$29,0,10*ROW('Water Data'!H46))="","",OFFSET('Water Data'!$H$29,0,10*ROW('Water Data'!H46)))</f>
        <v/>
      </c>
      <c r="CH52" s="380" t="str">
        <f ca="1">+IF(OFFSET('Water Data'!$I$27,0,10*ROW('Water Data'!I46))="","",OFFSET('Water Data'!$I$27,0,10*ROW('Water Data'!I46)))</f>
        <v/>
      </c>
      <c r="CI52" s="380" t="str">
        <f ca="1">+IF(OFFSET('Water Data'!$I$28,0,10*ROW('Water Data'!I46))="","",OFFSET('Water Data'!$I$28,0,10*ROW('Water Data'!I46)))</f>
        <v/>
      </c>
      <c r="CJ52" s="380" t="str">
        <f ca="1">+IF(OFFSET('Water Data'!$I$29,0,10*ROW('Water Data'!I46))="","",OFFSET('Water Data'!$I$29,0,10*ROW('Water Data'!I46)))</f>
        <v/>
      </c>
      <c r="CK52" s="380" t="str">
        <f ca="1">+IF(OFFSET('Sanitation Data'!$D$28,0,10*ROW('Sanitation Data'!D46))="","",OFFSET('Sanitation Data'!$D$28,0,10*ROW('Sanitation Data'!D46)))</f>
        <v/>
      </c>
      <c r="CL52" s="380" t="str">
        <f ca="1">+IF(OFFSET('Sanitation Data'!$D$29,0,10*ROW('Sanitation Data'!D46))="","",OFFSET('Sanitation Data'!$D$29,0,10*ROW('Sanitation Data'!D46)))</f>
        <v/>
      </c>
      <c r="CM52" s="380" t="str">
        <f ca="1">+IF(OFFSET('Sanitation Data'!$D$30,0,10*ROW('Sanitation Data'!D46))="","",OFFSET('Sanitation Data'!$D$30,0,10*ROW('Sanitation Data'!D46)))</f>
        <v/>
      </c>
      <c r="CN52" s="380" t="str">
        <f ca="1">+IF(OFFSET('Sanitation Data'!$D$31,0,10*ROW('Sanitation Data'!D46))="","",OFFSET('Sanitation Data'!$D$31,0,10*ROW('Sanitation Data'!D46)))</f>
        <v/>
      </c>
      <c r="CO52" s="380" t="str">
        <f ca="1">+IF(OFFSET('Sanitation Data'!$D$32,0,10*ROW('Sanitation Data'!D46))="","",OFFSET('Sanitation Data'!$D$32,0,10*ROW('Sanitation Data'!D46)))</f>
        <v/>
      </c>
      <c r="CP52" s="380" t="str">
        <f ca="1">+IF(OFFSET('Sanitation Data'!$E$28,0,10*ROW('Sanitation Data'!E46))="","",OFFSET('Sanitation Data'!$E$28,0,10*ROW('Sanitation Data'!E46)))</f>
        <v/>
      </c>
      <c r="CQ52" s="380" t="str">
        <f ca="1">+IF(OFFSET('Sanitation Data'!$E$29,0,10*ROW('Sanitation Data'!E46))="","",OFFSET('Sanitation Data'!$E$29,0,10*ROW('Sanitation Data'!E46)))</f>
        <v/>
      </c>
      <c r="CR52" s="380" t="str">
        <f ca="1">+IF(OFFSET('Sanitation Data'!$E$30,0,10*ROW('Sanitation Data'!E46))="","",OFFSET('Sanitation Data'!$E$30,0,10*ROW('Sanitation Data'!E46)))</f>
        <v/>
      </c>
      <c r="CS52" s="380" t="str">
        <f ca="1">+IF(OFFSET('Sanitation Data'!$E$31,0,10*ROW('Sanitation Data'!E46))="","",OFFSET('Sanitation Data'!$E$31,0,10*ROW('Sanitation Data'!E46)))</f>
        <v/>
      </c>
      <c r="CT52" s="380" t="str">
        <f ca="1">+IF(OFFSET('Sanitation Data'!$E$32,0,10*ROW('Sanitation Data'!E46))="","",OFFSET('Sanitation Data'!$E$32,0,10*ROW('Sanitation Data'!E46)))</f>
        <v/>
      </c>
      <c r="CU52" s="380" t="str">
        <f ca="1">+IF(OFFSET('Sanitation Data'!$F$28,0,10*ROW('Sanitation Data'!F46))="","",OFFSET('Sanitation Data'!$F$28,0,10*ROW('Sanitation Data'!F46)))</f>
        <v/>
      </c>
      <c r="CV52" s="380" t="str">
        <f ca="1">+IF(OFFSET('Sanitation Data'!$F$29,0,10*ROW('Sanitation Data'!F46))="","",OFFSET('Sanitation Data'!$F$29,0,10*ROW('Sanitation Data'!F46)))</f>
        <v/>
      </c>
      <c r="CW52" s="380" t="str">
        <f ca="1">+IF(OFFSET('Sanitation Data'!$F$30,0,10*ROW('Sanitation Data'!F46))="","",OFFSET('Sanitation Data'!$F$30,0,10*ROW('Sanitation Data'!F46)))</f>
        <v/>
      </c>
      <c r="CX52" s="380" t="str">
        <f ca="1">+IF(OFFSET('Sanitation Data'!$F$31,0,10*ROW('Sanitation Data'!F46))="","",OFFSET('Sanitation Data'!$F$31,0,10*ROW('Sanitation Data'!F46)))</f>
        <v/>
      </c>
      <c r="CY52" s="380" t="str">
        <f ca="1">+IF(OFFSET('Sanitation Data'!$F$32,0,10*ROW('Sanitation Data'!F46))="","",OFFSET('Sanitation Data'!$F$32,0,10*ROW('Sanitation Data'!F46)))</f>
        <v/>
      </c>
      <c r="CZ52" s="380" t="str">
        <f ca="1">+IF(OFFSET('Sanitation Data'!$G$28,0,10*ROW('Sanitation Data'!G46))="","",OFFSET('Sanitation Data'!$G$28,0,10*ROW('Sanitation Data'!G46)))</f>
        <v/>
      </c>
      <c r="DA52" s="380" t="str">
        <f ca="1">+IF(OFFSET('Sanitation Data'!$G$29,0,10*ROW('Sanitation Data'!G46))="","",OFFSET('Sanitation Data'!$G$29,0,10*ROW('Sanitation Data'!G46)))</f>
        <v/>
      </c>
      <c r="DB52" s="380" t="str">
        <f ca="1">+IF(OFFSET('Sanitation Data'!$G$30,0,10*ROW('Sanitation Data'!G46))="","",OFFSET('Sanitation Data'!$G$30,0,10*ROW('Sanitation Data'!G46)))</f>
        <v/>
      </c>
      <c r="DC52" s="380" t="str">
        <f ca="1">+IF(OFFSET('Sanitation Data'!$G$31,0,10*ROW('Sanitation Data'!G46))="","",OFFSET('Sanitation Data'!$G$31,0,10*ROW('Sanitation Data'!G46)))</f>
        <v/>
      </c>
      <c r="DD52" s="380" t="str">
        <f ca="1">+IF(OFFSET('Sanitation Data'!$G$32,0,10*ROW('Sanitation Data'!G46))="","",OFFSET('Sanitation Data'!$G$32,0,10*ROW('Sanitation Data'!G46)))</f>
        <v/>
      </c>
      <c r="DE52" s="380" t="str">
        <f ca="1">+IF(OFFSET('Sanitation Data'!$H$28,0,10*ROW('Sanitation Data'!H46))="","",OFFSET('Sanitation Data'!$H$28,0,10*ROW('Sanitation Data'!H46)))</f>
        <v/>
      </c>
      <c r="DF52" s="380" t="str">
        <f ca="1">+IF(OFFSET('Sanitation Data'!$H$29,0,10*ROW('Sanitation Data'!H46))="","",OFFSET('Sanitation Data'!$H$29,0,10*ROW('Sanitation Data'!H46)))</f>
        <v/>
      </c>
      <c r="DG52" s="380" t="str">
        <f ca="1">+IF(OFFSET('Sanitation Data'!$H$30,0,10*ROW('Sanitation Data'!H46))="","",OFFSET('Sanitation Data'!$H$30,0,10*ROW('Sanitation Data'!H46)))</f>
        <v/>
      </c>
      <c r="DH52" s="380" t="str">
        <f ca="1">+IF(OFFSET('Sanitation Data'!$H$31,0,10*ROW('Sanitation Data'!H46))="","",OFFSET('Sanitation Data'!$H$31,0,10*ROW('Sanitation Data'!H46)))</f>
        <v/>
      </c>
      <c r="DI52" s="380" t="str">
        <f ca="1">+IF(OFFSET('Sanitation Data'!$H$32,0,10*ROW('Sanitation Data'!H46))="","",OFFSET('Sanitation Data'!$H$32,0,10*ROW('Sanitation Data'!H46)))</f>
        <v/>
      </c>
      <c r="DJ52" s="380" t="str">
        <f ca="1">+IF(OFFSET('Sanitation Data'!$I$28,0,10*ROW('Sanitation Data'!I46))="","",OFFSET('Sanitation Data'!$I$28,0,10*ROW('Sanitation Data'!I46)))</f>
        <v/>
      </c>
      <c r="DK52" s="380" t="str">
        <f ca="1">+IF(OFFSET('Sanitation Data'!$I$29,0,10*ROW('Sanitation Data'!I46))="","",OFFSET('Sanitation Data'!$I$29,0,10*ROW('Sanitation Data'!I46)))</f>
        <v/>
      </c>
      <c r="DL52" s="380" t="str">
        <f ca="1">+IF(OFFSET('Sanitation Data'!$I$30,0,10*ROW('Sanitation Data'!I46))="","",OFFSET('Sanitation Data'!$I$30,0,10*ROW('Sanitation Data'!I46)))</f>
        <v/>
      </c>
      <c r="DM52" s="380" t="str">
        <f ca="1">+IF(OFFSET('Sanitation Data'!$I$31,0,10*ROW('Sanitation Data'!I46))="","",OFFSET('Sanitation Data'!$I$31,0,10*ROW('Sanitation Data'!I46)))</f>
        <v/>
      </c>
      <c r="DN52" s="380" t="str">
        <f ca="1">+IF(OFFSET('Sanitation Data'!$I$32,0,10*ROW('Sanitation Data'!I46))="","",OFFSET('Sanitation Data'!$I$32,0,10*ROW('Sanitation Data'!I46)))</f>
        <v/>
      </c>
      <c r="DO52" s="380" t="str">
        <f ca="1">+IF(OFFSET('Hygiene Data'!$D$11,0,10*ROW('Hygiene Data'!D46))="","",OFFSET('Hygiene Data'!$D$11,0,10*ROW('Hygiene Data'!D46)))</f>
        <v/>
      </c>
      <c r="DP52" s="380" t="str">
        <f ca="1">+IF(OFFSET('Hygiene Data'!$D$12,0,10*ROW('Hygiene Data'!D46))="","",OFFSET('Hygiene Data'!$D$12,0,10*ROW('Hygiene Data'!D46)))</f>
        <v/>
      </c>
      <c r="DQ52" s="380" t="str">
        <f ca="1">+IF(OFFSET('Hygiene Data'!$D$13,0,10*ROW('Hygiene Data'!D46))="","",OFFSET('Hygiene Data'!$D$13,0,10*ROW('Hygiene Data'!D46)))</f>
        <v/>
      </c>
      <c r="DR52" s="380" t="str">
        <f ca="1">+IF(OFFSET('Hygiene Data'!$E$11,0,10*ROW('Hygiene Data'!E46))="","",OFFSET('Hygiene Data'!$E$11,0,10*ROW('Hygiene Data'!E46)))</f>
        <v/>
      </c>
      <c r="DS52" s="380" t="str">
        <f ca="1">+IF(OFFSET('Hygiene Data'!$E$12,0,10*ROW('Hygiene Data'!E46))="","",OFFSET('Hygiene Data'!$E$12,0,10*ROW('Hygiene Data'!E46)))</f>
        <v/>
      </c>
      <c r="DT52" s="380" t="str">
        <f ca="1">+IF(OFFSET('Hygiene Data'!$E$13,0,10*ROW('Hygiene Data'!E46))="","",OFFSET('Hygiene Data'!$E$13,0,10*ROW('Hygiene Data'!E46)))</f>
        <v/>
      </c>
      <c r="DU52" s="380" t="str">
        <f ca="1">+IF(OFFSET('Hygiene Data'!$F$11,0,10*ROW('Hygiene Data'!F46))="","",OFFSET('Hygiene Data'!$F$11,0,10*ROW('Hygiene Data'!F46)))</f>
        <v/>
      </c>
      <c r="DV52" s="380" t="str">
        <f ca="1">+IF(OFFSET('Hygiene Data'!$F$12,0,10*ROW('Hygiene Data'!F46))="","",OFFSET('Hygiene Data'!$F$12,0,10*ROW('Hygiene Data'!F46)))</f>
        <v/>
      </c>
      <c r="DW52" s="380" t="str">
        <f ca="1">+IF(OFFSET('Hygiene Data'!$F$13,0,10*ROW('Hygiene Data'!F46))="","",OFFSET('Hygiene Data'!$F$13,0,10*ROW('Hygiene Data'!F46)))</f>
        <v/>
      </c>
      <c r="DX52" s="380" t="str">
        <f ca="1">+IF(OFFSET('Hygiene Data'!$G$11,0,10*ROW('Hygiene Data'!G46))="","",OFFSET('Hygiene Data'!$G$11,0,10*ROW('Hygiene Data'!G46)))</f>
        <v/>
      </c>
      <c r="DY52" s="380" t="str">
        <f ca="1">+IF(OFFSET('Hygiene Data'!$G$12,0,10*ROW('Hygiene Data'!G46))="","",OFFSET('Hygiene Data'!$G$12,0,10*ROW('Hygiene Data'!G46)))</f>
        <v/>
      </c>
      <c r="DZ52" s="380" t="str">
        <f ca="1">+IF(OFFSET('Hygiene Data'!$G$13,0,10*ROW('Hygiene Data'!G46))="","",OFFSET('Hygiene Data'!$G$13,0,10*ROW('Hygiene Data'!G46)))</f>
        <v/>
      </c>
      <c r="EA52" s="380" t="str">
        <f ca="1">+IF(OFFSET('Hygiene Data'!$H$11,0,10*ROW('Hygiene Data'!H46))="","",OFFSET('Hygiene Data'!$H$11,0,10*ROW('Hygiene Data'!H46)))</f>
        <v/>
      </c>
      <c r="EB52" s="380" t="str">
        <f ca="1">+IF(OFFSET('Hygiene Data'!$H$12,0,10*ROW('Hygiene Data'!H46))="","",OFFSET('Hygiene Data'!$H$12,0,10*ROW('Hygiene Data'!H46)))</f>
        <v/>
      </c>
      <c r="EC52" s="380" t="str">
        <f ca="1">+IF(OFFSET('Hygiene Data'!$H$13,0,10*ROW('Hygiene Data'!H46))="","",OFFSET('Hygiene Data'!$H$13,0,10*ROW('Hygiene Data'!H46)))</f>
        <v/>
      </c>
      <c r="ED52" s="380" t="str">
        <f ca="1">+IF(OFFSET('Hygiene Data'!$I$11,0,10*ROW('Hygiene Data'!I46))="","",OFFSET('Hygiene Data'!$I$11,0,10*ROW('Hygiene Data'!I46)))</f>
        <v/>
      </c>
      <c r="EE52" s="380" t="str">
        <f ca="1">+IF(OFFSET('Hygiene Data'!$I$12,0,10*ROW('Hygiene Data'!I46))="","",OFFSET('Hygiene Data'!$I$12,0,10*ROW('Hygiene Data'!I46)))</f>
        <v/>
      </c>
      <c r="EF52" s="380" t="str">
        <f ca="1">+IF(OFFSET('Hygiene Data'!$I$13,0,10*ROW('Hygiene Data'!I46))="","",OFFSET('Hygiene Data'!$I$13,0,10*ROW('Hygiene Data'!I46)))</f>
        <v/>
      </c>
    </row>
    <row r="53" spans="1:136" x14ac:dyDescent="0.25">
      <c r="A53" s="489" t="str">
        <f ca="1">+IF(OFFSET('Water Data'!$B$2,0,10*ROW('Water Data'!E47))="","",OFFSET('Water Data'!$B$2,0,10*ROW('Water Data'!E47)))</f>
        <v/>
      </c>
      <c r="B53" s="489"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16" t="str">
        <f t="shared" ca="1" si="0"/>
        <v/>
      </c>
      <c r="D53" s="517"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17"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17"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17"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17"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17"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17"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17"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17"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17"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17"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17"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17"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17"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17"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17"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17"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17"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18"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18"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18"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18"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18"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18"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18"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18"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18"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18"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18"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18"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18"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18"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18"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18"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18"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18"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18"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18"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18"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18"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18"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18"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18"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18"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18"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18"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18"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18"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19"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95"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19"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19"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19"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19"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19"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19"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19"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19"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19"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19"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19"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19"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19"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19"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19"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19"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80" t="str">
        <f ca="1">+IF(OFFSET('Water Data'!$D$27,0,10*ROW('Water Data'!D47))="","",OFFSET('Water Data'!$D$27,0,10*ROW('Water Data'!D47)))</f>
        <v/>
      </c>
      <c r="BT53" s="380" t="str">
        <f ca="1">+IF(OFFSET('Water Data'!$D$28,0,10*ROW('Water Data'!D47))="","",OFFSET('Water Data'!$D$28,0,10*ROW('Water Data'!D47)))</f>
        <v/>
      </c>
      <c r="BU53" s="380" t="str">
        <f ca="1">+IF(OFFSET('Water Data'!$D$29,0,10*ROW('Water Data'!D47))="","",OFFSET('Water Data'!$D$29,0,10*ROW('Water Data'!D47)))</f>
        <v/>
      </c>
      <c r="BV53" s="380" t="str">
        <f ca="1">+IF(OFFSET('Water Data'!$E$27,0,10*ROW('Water Data'!E47))="","",OFFSET('Water Data'!$E$27,0,10*ROW('Water Data'!E47)))</f>
        <v/>
      </c>
      <c r="BW53" s="380" t="str">
        <f ca="1">+IF(OFFSET('Water Data'!$E$28,0,10*ROW('Water Data'!E47))="","",OFFSET('Water Data'!$E$28,0,10*ROW('Water Data'!E47)))</f>
        <v/>
      </c>
      <c r="BX53" s="380" t="str">
        <f ca="1">+IF(OFFSET('Water Data'!$E$29,0,10*ROW('Water Data'!E47))="","",OFFSET('Water Data'!$E$29,0,10*ROW('Water Data'!E47)))</f>
        <v/>
      </c>
      <c r="BY53" s="380" t="str">
        <f ca="1">+IF(OFFSET('Water Data'!$F$27,0,10*ROW('Water Data'!F47))="","",OFFSET('Water Data'!$F$27,0,10*ROW('Water Data'!F47)))</f>
        <v/>
      </c>
      <c r="BZ53" s="380" t="str">
        <f ca="1">+IF(OFFSET('Water Data'!$F$28,0,10*ROW('Water Data'!F47))="","",OFFSET('Water Data'!$F$28,0,10*ROW('Water Data'!F47)))</f>
        <v/>
      </c>
      <c r="CA53" s="380" t="str">
        <f ca="1">+IF(OFFSET('Water Data'!$F$29,0,10*ROW('Water Data'!F47))="","",OFFSET('Water Data'!$F$29,0,10*ROW('Water Data'!F47)))</f>
        <v/>
      </c>
      <c r="CB53" s="380" t="str">
        <f ca="1">+IF(OFFSET('Water Data'!$G$27,0,10*ROW('Water Data'!G47))="","",OFFSET('Water Data'!$G$27,0,10*ROW('Water Data'!G47)))</f>
        <v/>
      </c>
      <c r="CC53" s="380" t="str">
        <f ca="1">+IF(OFFSET('Water Data'!$G$28,0,10*ROW('Water Data'!G47))="","",OFFSET('Water Data'!$G$28,0,10*ROW('Water Data'!G47)))</f>
        <v/>
      </c>
      <c r="CD53" s="380" t="str">
        <f ca="1">+IF(OFFSET('Water Data'!$G$29,0,10*ROW('Water Data'!G47))="","",OFFSET('Water Data'!$G$29,0,10*ROW('Water Data'!G47)))</f>
        <v/>
      </c>
      <c r="CE53" s="380" t="str">
        <f ca="1">+IF(OFFSET('Water Data'!$H$27,0,10*ROW('Water Data'!H47))="","",OFFSET('Water Data'!$H$27,0,10*ROW('Water Data'!H47)))</f>
        <v/>
      </c>
      <c r="CF53" s="380" t="str">
        <f ca="1">+IF(OFFSET('Water Data'!$H$28,0,10*ROW('Water Data'!H47))="","",OFFSET('Water Data'!$H$28,0,10*ROW('Water Data'!H47)))</f>
        <v/>
      </c>
      <c r="CG53" s="380" t="str">
        <f ca="1">+IF(OFFSET('Water Data'!$H$29,0,10*ROW('Water Data'!H47))="","",OFFSET('Water Data'!$H$29,0,10*ROW('Water Data'!H47)))</f>
        <v/>
      </c>
      <c r="CH53" s="380" t="str">
        <f ca="1">+IF(OFFSET('Water Data'!$I$27,0,10*ROW('Water Data'!I47))="","",OFFSET('Water Data'!$I$27,0,10*ROW('Water Data'!I47)))</f>
        <v/>
      </c>
      <c r="CI53" s="380" t="str">
        <f ca="1">+IF(OFFSET('Water Data'!$I$28,0,10*ROW('Water Data'!I47))="","",OFFSET('Water Data'!$I$28,0,10*ROW('Water Data'!I47)))</f>
        <v/>
      </c>
      <c r="CJ53" s="380" t="str">
        <f ca="1">+IF(OFFSET('Water Data'!$I$29,0,10*ROW('Water Data'!I47))="","",OFFSET('Water Data'!$I$29,0,10*ROW('Water Data'!I47)))</f>
        <v/>
      </c>
      <c r="CK53" s="380" t="str">
        <f ca="1">+IF(OFFSET('Sanitation Data'!$D$28,0,10*ROW('Sanitation Data'!D47))="","",OFFSET('Sanitation Data'!$D$28,0,10*ROW('Sanitation Data'!D47)))</f>
        <v/>
      </c>
      <c r="CL53" s="380" t="str">
        <f ca="1">+IF(OFFSET('Sanitation Data'!$D$29,0,10*ROW('Sanitation Data'!D47))="","",OFFSET('Sanitation Data'!$D$29,0,10*ROW('Sanitation Data'!D47)))</f>
        <v/>
      </c>
      <c r="CM53" s="380" t="str">
        <f ca="1">+IF(OFFSET('Sanitation Data'!$D$30,0,10*ROW('Sanitation Data'!D47))="","",OFFSET('Sanitation Data'!$D$30,0,10*ROW('Sanitation Data'!D47)))</f>
        <v/>
      </c>
      <c r="CN53" s="380" t="str">
        <f ca="1">+IF(OFFSET('Sanitation Data'!$D$31,0,10*ROW('Sanitation Data'!D47))="","",OFFSET('Sanitation Data'!$D$31,0,10*ROW('Sanitation Data'!D47)))</f>
        <v/>
      </c>
      <c r="CO53" s="380" t="str">
        <f ca="1">+IF(OFFSET('Sanitation Data'!$D$32,0,10*ROW('Sanitation Data'!D47))="","",OFFSET('Sanitation Data'!$D$32,0,10*ROW('Sanitation Data'!D47)))</f>
        <v/>
      </c>
      <c r="CP53" s="380" t="str">
        <f ca="1">+IF(OFFSET('Sanitation Data'!$E$28,0,10*ROW('Sanitation Data'!E47))="","",OFFSET('Sanitation Data'!$E$28,0,10*ROW('Sanitation Data'!E47)))</f>
        <v/>
      </c>
      <c r="CQ53" s="380" t="str">
        <f ca="1">+IF(OFFSET('Sanitation Data'!$E$29,0,10*ROW('Sanitation Data'!E47))="","",OFFSET('Sanitation Data'!$E$29,0,10*ROW('Sanitation Data'!E47)))</f>
        <v/>
      </c>
      <c r="CR53" s="380" t="str">
        <f ca="1">+IF(OFFSET('Sanitation Data'!$E$30,0,10*ROW('Sanitation Data'!E47))="","",OFFSET('Sanitation Data'!$E$30,0,10*ROW('Sanitation Data'!E47)))</f>
        <v/>
      </c>
      <c r="CS53" s="380" t="str">
        <f ca="1">+IF(OFFSET('Sanitation Data'!$E$31,0,10*ROW('Sanitation Data'!E47))="","",OFFSET('Sanitation Data'!$E$31,0,10*ROW('Sanitation Data'!E47)))</f>
        <v/>
      </c>
      <c r="CT53" s="380" t="str">
        <f ca="1">+IF(OFFSET('Sanitation Data'!$E$32,0,10*ROW('Sanitation Data'!E47))="","",OFFSET('Sanitation Data'!$E$32,0,10*ROW('Sanitation Data'!E47)))</f>
        <v/>
      </c>
      <c r="CU53" s="380" t="str">
        <f ca="1">+IF(OFFSET('Sanitation Data'!$F$28,0,10*ROW('Sanitation Data'!F47))="","",OFFSET('Sanitation Data'!$F$28,0,10*ROW('Sanitation Data'!F47)))</f>
        <v/>
      </c>
      <c r="CV53" s="380" t="str">
        <f ca="1">+IF(OFFSET('Sanitation Data'!$F$29,0,10*ROW('Sanitation Data'!F47))="","",OFFSET('Sanitation Data'!$F$29,0,10*ROW('Sanitation Data'!F47)))</f>
        <v/>
      </c>
      <c r="CW53" s="380" t="str">
        <f ca="1">+IF(OFFSET('Sanitation Data'!$F$30,0,10*ROW('Sanitation Data'!F47))="","",OFFSET('Sanitation Data'!$F$30,0,10*ROW('Sanitation Data'!F47)))</f>
        <v/>
      </c>
      <c r="CX53" s="380" t="str">
        <f ca="1">+IF(OFFSET('Sanitation Data'!$F$31,0,10*ROW('Sanitation Data'!F47))="","",OFFSET('Sanitation Data'!$F$31,0,10*ROW('Sanitation Data'!F47)))</f>
        <v/>
      </c>
      <c r="CY53" s="380" t="str">
        <f ca="1">+IF(OFFSET('Sanitation Data'!$F$32,0,10*ROW('Sanitation Data'!F47))="","",OFFSET('Sanitation Data'!$F$32,0,10*ROW('Sanitation Data'!F47)))</f>
        <v/>
      </c>
      <c r="CZ53" s="380" t="str">
        <f ca="1">+IF(OFFSET('Sanitation Data'!$G$28,0,10*ROW('Sanitation Data'!G47))="","",OFFSET('Sanitation Data'!$G$28,0,10*ROW('Sanitation Data'!G47)))</f>
        <v/>
      </c>
      <c r="DA53" s="380" t="str">
        <f ca="1">+IF(OFFSET('Sanitation Data'!$G$29,0,10*ROW('Sanitation Data'!G47))="","",OFFSET('Sanitation Data'!$G$29,0,10*ROW('Sanitation Data'!G47)))</f>
        <v/>
      </c>
      <c r="DB53" s="380" t="str">
        <f ca="1">+IF(OFFSET('Sanitation Data'!$G$30,0,10*ROW('Sanitation Data'!G47))="","",OFFSET('Sanitation Data'!$G$30,0,10*ROW('Sanitation Data'!G47)))</f>
        <v/>
      </c>
      <c r="DC53" s="380" t="str">
        <f ca="1">+IF(OFFSET('Sanitation Data'!$G$31,0,10*ROW('Sanitation Data'!G47))="","",OFFSET('Sanitation Data'!$G$31,0,10*ROW('Sanitation Data'!G47)))</f>
        <v/>
      </c>
      <c r="DD53" s="380" t="str">
        <f ca="1">+IF(OFFSET('Sanitation Data'!$G$32,0,10*ROW('Sanitation Data'!G47))="","",OFFSET('Sanitation Data'!$G$32,0,10*ROW('Sanitation Data'!G47)))</f>
        <v/>
      </c>
      <c r="DE53" s="380" t="str">
        <f ca="1">+IF(OFFSET('Sanitation Data'!$H$28,0,10*ROW('Sanitation Data'!H47))="","",OFFSET('Sanitation Data'!$H$28,0,10*ROW('Sanitation Data'!H47)))</f>
        <v/>
      </c>
      <c r="DF53" s="380" t="str">
        <f ca="1">+IF(OFFSET('Sanitation Data'!$H$29,0,10*ROW('Sanitation Data'!H47))="","",OFFSET('Sanitation Data'!$H$29,0,10*ROW('Sanitation Data'!H47)))</f>
        <v/>
      </c>
      <c r="DG53" s="380" t="str">
        <f ca="1">+IF(OFFSET('Sanitation Data'!$H$30,0,10*ROW('Sanitation Data'!H47))="","",OFFSET('Sanitation Data'!$H$30,0,10*ROW('Sanitation Data'!H47)))</f>
        <v/>
      </c>
      <c r="DH53" s="380" t="str">
        <f ca="1">+IF(OFFSET('Sanitation Data'!$H$31,0,10*ROW('Sanitation Data'!H47))="","",OFFSET('Sanitation Data'!$H$31,0,10*ROW('Sanitation Data'!H47)))</f>
        <v/>
      </c>
      <c r="DI53" s="380" t="str">
        <f ca="1">+IF(OFFSET('Sanitation Data'!$H$32,0,10*ROW('Sanitation Data'!H47))="","",OFFSET('Sanitation Data'!$H$32,0,10*ROW('Sanitation Data'!H47)))</f>
        <v/>
      </c>
      <c r="DJ53" s="380" t="str">
        <f ca="1">+IF(OFFSET('Sanitation Data'!$I$28,0,10*ROW('Sanitation Data'!I47))="","",OFFSET('Sanitation Data'!$I$28,0,10*ROW('Sanitation Data'!I47)))</f>
        <v/>
      </c>
      <c r="DK53" s="380" t="str">
        <f ca="1">+IF(OFFSET('Sanitation Data'!$I$29,0,10*ROW('Sanitation Data'!I47))="","",OFFSET('Sanitation Data'!$I$29,0,10*ROW('Sanitation Data'!I47)))</f>
        <v/>
      </c>
      <c r="DL53" s="380" t="str">
        <f ca="1">+IF(OFFSET('Sanitation Data'!$I$30,0,10*ROW('Sanitation Data'!I47))="","",OFFSET('Sanitation Data'!$I$30,0,10*ROW('Sanitation Data'!I47)))</f>
        <v/>
      </c>
      <c r="DM53" s="380" t="str">
        <f ca="1">+IF(OFFSET('Sanitation Data'!$I$31,0,10*ROW('Sanitation Data'!I47))="","",OFFSET('Sanitation Data'!$I$31,0,10*ROW('Sanitation Data'!I47)))</f>
        <v/>
      </c>
      <c r="DN53" s="380" t="str">
        <f ca="1">+IF(OFFSET('Sanitation Data'!$I$32,0,10*ROW('Sanitation Data'!I47))="","",OFFSET('Sanitation Data'!$I$32,0,10*ROW('Sanitation Data'!I47)))</f>
        <v/>
      </c>
      <c r="DO53" s="380" t="str">
        <f ca="1">+IF(OFFSET('Hygiene Data'!$D$11,0,10*ROW('Hygiene Data'!D47))="","",OFFSET('Hygiene Data'!$D$11,0,10*ROW('Hygiene Data'!D47)))</f>
        <v/>
      </c>
      <c r="DP53" s="380" t="str">
        <f ca="1">+IF(OFFSET('Hygiene Data'!$D$12,0,10*ROW('Hygiene Data'!D47))="","",OFFSET('Hygiene Data'!$D$12,0,10*ROW('Hygiene Data'!D47)))</f>
        <v/>
      </c>
      <c r="DQ53" s="380" t="str">
        <f ca="1">+IF(OFFSET('Hygiene Data'!$D$13,0,10*ROW('Hygiene Data'!D47))="","",OFFSET('Hygiene Data'!$D$13,0,10*ROW('Hygiene Data'!D47)))</f>
        <v/>
      </c>
      <c r="DR53" s="380" t="str">
        <f ca="1">+IF(OFFSET('Hygiene Data'!$E$11,0,10*ROW('Hygiene Data'!E47))="","",OFFSET('Hygiene Data'!$E$11,0,10*ROW('Hygiene Data'!E47)))</f>
        <v/>
      </c>
      <c r="DS53" s="380" t="str">
        <f ca="1">+IF(OFFSET('Hygiene Data'!$E$12,0,10*ROW('Hygiene Data'!E47))="","",OFFSET('Hygiene Data'!$E$12,0,10*ROW('Hygiene Data'!E47)))</f>
        <v/>
      </c>
      <c r="DT53" s="380" t="str">
        <f ca="1">+IF(OFFSET('Hygiene Data'!$E$13,0,10*ROW('Hygiene Data'!E47))="","",OFFSET('Hygiene Data'!$E$13,0,10*ROW('Hygiene Data'!E47)))</f>
        <v/>
      </c>
      <c r="DU53" s="380" t="str">
        <f ca="1">+IF(OFFSET('Hygiene Data'!$F$11,0,10*ROW('Hygiene Data'!F47))="","",OFFSET('Hygiene Data'!$F$11,0,10*ROW('Hygiene Data'!F47)))</f>
        <v/>
      </c>
      <c r="DV53" s="380" t="str">
        <f ca="1">+IF(OFFSET('Hygiene Data'!$F$12,0,10*ROW('Hygiene Data'!F47))="","",OFFSET('Hygiene Data'!$F$12,0,10*ROW('Hygiene Data'!F47)))</f>
        <v/>
      </c>
      <c r="DW53" s="380" t="str">
        <f ca="1">+IF(OFFSET('Hygiene Data'!$F$13,0,10*ROW('Hygiene Data'!F47))="","",OFFSET('Hygiene Data'!$F$13,0,10*ROW('Hygiene Data'!F47)))</f>
        <v/>
      </c>
      <c r="DX53" s="380" t="str">
        <f ca="1">+IF(OFFSET('Hygiene Data'!$G$11,0,10*ROW('Hygiene Data'!G47))="","",OFFSET('Hygiene Data'!$G$11,0,10*ROW('Hygiene Data'!G47)))</f>
        <v/>
      </c>
      <c r="DY53" s="380" t="str">
        <f ca="1">+IF(OFFSET('Hygiene Data'!$G$12,0,10*ROW('Hygiene Data'!G47))="","",OFFSET('Hygiene Data'!$G$12,0,10*ROW('Hygiene Data'!G47)))</f>
        <v/>
      </c>
      <c r="DZ53" s="380" t="str">
        <f ca="1">+IF(OFFSET('Hygiene Data'!$G$13,0,10*ROW('Hygiene Data'!G47))="","",OFFSET('Hygiene Data'!$G$13,0,10*ROW('Hygiene Data'!G47)))</f>
        <v/>
      </c>
      <c r="EA53" s="380" t="str">
        <f ca="1">+IF(OFFSET('Hygiene Data'!$H$11,0,10*ROW('Hygiene Data'!H47))="","",OFFSET('Hygiene Data'!$H$11,0,10*ROW('Hygiene Data'!H47)))</f>
        <v/>
      </c>
      <c r="EB53" s="380" t="str">
        <f ca="1">+IF(OFFSET('Hygiene Data'!$H$12,0,10*ROW('Hygiene Data'!H47))="","",OFFSET('Hygiene Data'!$H$12,0,10*ROW('Hygiene Data'!H47)))</f>
        <v/>
      </c>
      <c r="EC53" s="380" t="str">
        <f ca="1">+IF(OFFSET('Hygiene Data'!$H$13,0,10*ROW('Hygiene Data'!H47))="","",OFFSET('Hygiene Data'!$H$13,0,10*ROW('Hygiene Data'!H47)))</f>
        <v/>
      </c>
      <c r="ED53" s="380" t="str">
        <f ca="1">+IF(OFFSET('Hygiene Data'!$I$11,0,10*ROW('Hygiene Data'!I47))="","",OFFSET('Hygiene Data'!$I$11,0,10*ROW('Hygiene Data'!I47)))</f>
        <v/>
      </c>
      <c r="EE53" s="380" t="str">
        <f ca="1">+IF(OFFSET('Hygiene Data'!$I$12,0,10*ROW('Hygiene Data'!I47))="","",OFFSET('Hygiene Data'!$I$12,0,10*ROW('Hygiene Data'!I47)))</f>
        <v/>
      </c>
      <c r="EF53" s="380" t="str">
        <f ca="1">+IF(OFFSET('Hygiene Data'!$I$13,0,10*ROW('Hygiene Data'!I47))="","",OFFSET('Hygiene Data'!$I$13,0,10*ROW('Hygiene Data'!I47)))</f>
        <v/>
      </c>
    </row>
    <row r="54" spans="1:136" x14ac:dyDescent="0.25">
      <c r="A54" s="489" t="str">
        <f ca="1">+IF(OFFSET('Water Data'!$B$2,0,10*ROW('Water Data'!E48))="","",OFFSET('Water Data'!$B$2,0,10*ROW('Water Data'!E48)))</f>
        <v/>
      </c>
      <c r="B54" s="489"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16" t="str">
        <f t="shared" ca="1" si="0"/>
        <v/>
      </c>
      <c r="D54" s="517"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17"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17"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17"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17"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17"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17"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17"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17"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17"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17"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17"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17"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17"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17"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17"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17"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17"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18"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18"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18"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18"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18"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18"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18"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18"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18"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18"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18"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18"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18"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18"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18"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18"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18"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18"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18"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18"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18"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18"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18"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18"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18"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18"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18"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18"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18"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18"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19"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95"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19"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19"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19"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19"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19"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19"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19"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19"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19"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19"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19"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19"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19"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19"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19"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19"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80" t="str">
        <f ca="1">+IF(OFFSET('Water Data'!$D$27,0,10*ROW('Water Data'!D48))="","",OFFSET('Water Data'!$D$27,0,10*ROW('Water Data'!D48)))</f>
        <v/>
      </c>
      <c r="BT54" s="380" t="str">
        <f ca="1">+IF(OFFSET('Water Data'!$D$28,0,10*ROW('Water Data'!D48))="","",OFFSET('Water Data'!$D$28,0,10*ROW('Water Data'!D48)))</f>
        <v/>
      </c>
      <c r="BU54" s="380" t="str">
        <f ca="1">+IF(OFFSET('Water Data'!$D$29,0,10*ROW('Water Data'!D48))="","",OFFSET('Water Data'!$D$29,0,10*ROW('Water Data'!D48)))</f>
        <v/>
      </c>
      <c r="BV54" s="380" t="str">
        <f ca="1">+IF(OFFSET('Water Data'!$E$27,0,10*ROW('Water Data'!E48))="","",OFFSET('Water Data'!$E$27,0,10*ROW('Water Data'!E48)))</f>
        <v/>
      </c>
      <c r="BW54" s="380" t="str">
        <f ca="1">+IF(OFFSET('Water Data'!$E$28,0,10*ROW('Water Data'!E48))="","",OFFSET('Water Data'!$E$28,0,10*ROW('Water Data'!E48)))</f>
        <v/>
      </c>
      <c r="BX54" s="380" t="str">
        <f ca="1">+IF(OFFSET('Water Data'!$E$29,0,10*ROW('Water Data'!E48))="","",OFFSET('Water Data'!$E$29,0,10*ROW('Water Data'!E48)))</f>
        <v/>
      </c>
      <c r="BY54" s="380" t="str">
        <f ca="1">+IF(OFFSET('Water Data'!$F$27,0,10*ROW('Water Data'!F48))="","",OFFSET('Water Data'!$F$27,0,10*ROW('Water Data'!F48)))</f>
        <v/>
      </c>
      <c r="BZ54" s="380" t="str">
        <f ca="1">+IF(OFFSET('Water Data'!$F$28,0,10*ROW('Water Data'!F48))="","",OFFSET('Water Data'!$F$28,0,10*ROW('Water Data'!F48)))</f>
        <v/>
      </c>
      <c r="CA54" s="380" t="str">
        <f ca="1">+IF(OFFSET('Water Data'!$F$29,0,10*ROW('Water Data'!F48))="","",OFFSET('Water Data'!$F$29,0,10*ROW('Water Data'!F48)))</f>
        <v/>
      </c>
      <c r="CB54" s="380" t="str">
        <f ca="1">+IF(OFFSET('Water Data'!$G$27,0,10*ROW('Water Data'!G48))="","",OFFSET('Water Data'!$G$27,0,10*ROW('Water Data'!G48)))</f>
        <v/>
      </c>
      <c r="CC54" s="380" t="str">
        <f ca="1">+IF(OFFSET('Water Data'!$G$28,0,10*ROW('Water Data'!G48))="","",OFFSET('Water Data'!$G$28,0,10*ROW('Water Data'!G48)))</f>
        <v/>
      </c>
      <c r="CD54" s="380" t="str">
        <f ca="1">+IF(OFFSET('Water Data'!$G$29,0,10*ROW('Water Data'!G48))="","",OFFSET('Water Data'!$G$29,0,10*ROW('Water Data'!G48)))</f>
        <v/>
      </c>
      <c r="CE54" s="380" t="str">
        <f ca="1">+IF(OFFSET('Water Data'!$H$27,0,10*ROW('Water Data'!H48))="","",OFFSET('Water Data'!$H$27,0,10*ROW('Water Data'!H48)))</f>
        <v/>
      </c>
      <c r="CF54" s="380" t="str">
        <f ca="1">+IF(OFFSET('Water Data'!$H$28,0,10*ROW('Water Data'!H48))="","",OFFSET('Water Data'!$H$28,0,10*ROW('Water Data'!H48)))</f>
        <v/>
      </c>
      <c r="CG54" s="380" t="str">
        <f ca="1">+IF(OFFSET('Water Data'!$H$29,0,10*ROW('Water Data'!H48))="","",OFFSET('Water Data'!$H$29,0,10*ROW('Water Data'!H48)))</f>
        <v/>
      </c>
      <c r="CH54" s="380" t="str">
        <f ca="1">+IF(OFFSET('Water Data'!$I$27,0,10*ROW('Water Data'!I48))="","",OFFSET('Water Data'!$I$27,0,10*ROW('Water Data'!I48)))</f>
        <v/>
      </c>
      <c r="CI54" s="380" t="str">
        <f ca="1">+IF(OFFSET('Water Data'!$I$28,0,10*ROW('Water Data'!I48))="","",OFFSET('Water Data'!$I$28,0,10*ROW('Water Data'!I48)))</f>
        <v/>
      </c>
      <c r="CJ54" s="380" t="str">
        <f ca="1">+IF(OFFSET('Water Data'!$I$29,0,10*ROW('Water Data'!I48))="","",OFFSET('Water Data'!$I$29,0,10*ROW('Water Data'!I48)))</f>
        <v/>
      </c>
      <c r="CK54" s="380" t="str">
        <f ca="1">+IF(OFFSET('Sanitation Data'!$D$28,0,10*ROW('Sanitation Data'!D48))="","",OFFSET('Sanitation Data'!$D$28,0,10*ROW('Sanitation Data'!D48)))</f>
        <v/>
      </c>
      <c r="CL54" s="380" t="str">
        <f ca="1">+IF(OFFSET('Sanitation Data'!$D$29,0,10*ROW('Sanitation Data'!D48))="","",OFFSET('Sanitation Data'!$D$29,0,10*ROW('Sanitation Data'!D48)))</f>
        <v/>
      </c>
      <c r="CM54" s="380" t="str">
        <f ca="1">+IF(OFFSET('Sanitation Data'!$D$30,0,10*ROW('Sanitation Data'!D48))="","",OFFSET('Sanitation Data'!$D$30,0,10*ROW('Sanitation Data'!D48)))</f>
        <v/>
      </c>
      <c r="CN54" s="380" t="str">
        <f ca="1">+IF(OFFSET('Sanitation Data'!$D$31,0,10*ROW('Sanitation Data'!D48))="","",OFFSET('Sanitation Data'!$D$31,0,10*ROW('Sanitation Data'!D48)))</f>
        <v/>
      </c>
      <c r="CO54" s="380" t="str">
        <f ca="1">+IF(OFFSET('Sanitation Data'!$D$32,0,10*ROW('Sanitation Data'!D48))="","",OFFSET('Sanitation Data'!$D$32,0,10*ROW('Sanitation Data'!D48)))</f>
        <v/>
      </c>
      <c r="CP54" s="380" t="str">
        <f ca="1">+IF(OFFSET('Sanitation Data'!$E$28,0,10*ROW('Sanitation Data'!E48))="","",OFFSET('Sanitation Data'!$E$28,0,10*ROW('Sanitation Data'!E48)))</f>
        <v/>
      </c>
      <c r="CQ54" s="380" t="str">
        <f ca="1">+IF(OFFSET('Sanitation Data'!$E$29,0,10*ROW('Sanitation Data'!E48))="","",OFFSET('Sanitation Data'!$E$29,0,10*ROW('Sanitation Data'!E48)))</f>
        <v/>
      </c>
      <c r="CR54" s="380" t="str">
        <f ca="1">+IF(OFFSET('Sanitation Data'!$E$30,0,10*ROW('Sanitation Data'!E48))="","",OFFSET('Sanitation Data'!$E$30,0,10*ROW('Sanitation Data'!E48)))</f>
        <v/>
      </c>
      <c r="CS54" s="380" t="str">
        <f ca="1">+IF(OFFSET('Sanitation Data'!$E$31,0,10*ROW('Sanitation Data'!E48))="","",OFFSET('Sanitation Data'!$E$31,0,10*ROW('Sanitation Data'!E48)))</f>
        <v/>
      </c>
      <c r="CT54" s="380" t="str">
        <f ca="1">+IF(OFFSET('Sanitation Data'!$E$32,0,10*ROW('Sanitation Data'!E48))="","",OFFSET('Sanitation Data'!$E$32,0,10*ROW('Sanitation Data'!E48)))</f>
        <v/>
      </c>
      <c r="CU54" s="380" t="str">
        <f ca="1">+IF(OFFSET('Sanitation Data'!$F$28,0,10*ROW('Sanitation Data'!F48))="","",OFFSET('Sanitation Data'!$F$28,0,10*ROW('Sanitation Data'!F48)))</f>
        <v/>
      </c>
      <c r="CV54" s="380" t="str">
        <f ca="1">+IF(OFFSET('Sanitation Data'!$F$29,0,10*ROW('Sanitation Data'!F48))="","",OFFSET('Sanitation Data'!$F$29,0,10*ROW('Sanitation Data'!F48)))</f>
        <v/>
      </c>
      <c r="CW54" s="380" t="str">
        <f ca="1">+IF(OFFSET('Sanitation Data'!$F$30,0,10*ROW('Sanitation Data'!F48))="","",OFFSET('Sanitation Data'!$F$30,0,10*ROW('Sanitation Data'!F48)))</f>
        <v/>
      </c>
      <c r="CX54" s="380" t="str">
        <f ca="1">+IF(OFFSET('Sanitation Data'!$F$31,0,10*ROW('Sanitation Data'!F48))="","",OFFSET('Sanitation Data'!$F$31,0,10*ROW('Sanitation Data'!F48)))</f>
        <v/>
      </c>
      <c r="CY54" s="380" t="str">
        <f ca="1">+IF(OFFSET('Sanitation Data'!$F$32,0,10*ROW('Sanitation Data'!F48))="","",OFFSET('Sanitation Data'!$F$32,0,10*ROW('Sanitation Data'!F48)))</f>
        <v/>
      </c>
      <c r="CZ54" s="380" t="str">
        <f ca="1">+IF(OFFSET('Sanitation Data'!$G$28,0,10*ROW('Sanitation Data'!G48))="","",OFFSET('Sanitation Data'!$G$28,0,10*ROW('Sanitation Data'!G48)))</f>
        <v/>
      </c>
      <c r="DA54" s="380" t="str">
        <f ca="1">+IF(OFFSET('Sanitation Data'!$G$29,0,10*ROW('Sanitation Data'!G48))="","",OFFSET('Sanitation Data'!$G$29,0,10*ROW('Sanitation Data'!G48)))</f>
        <v/>
      </c>
      <c r="DB54" s="380" t="str">
        <f ca="1">+IF(OFFSET('Sanitation Data'!$G$30,0,10*ROW('Sanitation Data'!G48))="","",OFFSET('Sanitation Data'!$G$30,0,10*ROW('Sanitation Data'!G48)))</f>
        <v/>
      </c>
      <c r="DC54" s="380" t="str">
        <f ca="1">+IF(OFFSET('Sanitation Data'!$G$31,0,10*ROW('Sanitation Data'!G48))="","",OFFSET('Sanitation Data'!$G$31,0,10*ROW('Sanitation Data'!G48)))</f>
        <v/>
      </c>
      <c r="DD54" s="380" t="str">
        <f ca="1">+IF(OFFSET('Sanitation Data'!$G$32,0,10*ROW('Sanitation Data'!G48))="","",OFFSET('Sanitation Data'!$G$32,0,10*ROW('Sanitation Data'!G48)))</f>
        <v/>
      </c>
      <c r="DE54" s="380" t="str">
        <f ca="1">+IF(OFFSET('Sanitation Data'!$H$28,0,10*ROW('Sanitation Data'!H48))="","",OFFSET('Sanitation Data'!$H$28,0,10*ROW('Sanitation Data'!H48)))</f>
        <v/>
      </c>
      <c r="DF54" s="380" t="str">
        <f ca="1">+IF(OFFSET('Sanitation Data'!$H$29,0,10*ROW('Sanitation Data'!H48))="","",OFFSET('Sanitation Data'!$H$29,0,10*ROW('Sanitation Data'!H48)))</f>
        <v/>
      </c>
      <c r="DG54" s="380" t="str">
        <f ca="1">+IF(OFFSET('Sanitation Data'!$H$30,0,10*ROW('Sanitation Data'!H48))="","",OFFSET('Sanitation Data'!$H$30,0,10*ROW('Sanitation Data'!H48)))</f>
        <v/>
      </c>
      <c r="DH54" s="380" t="str">
        <f ca="1">+IF(OFFSET('Sanitation Data'!$H$31,0,10*ROW('Sanitation Data'!H48))="","",OFFSET('Sanitation Data'!$H$31,0,10*ROW('Sanitation Data'!H48)))</f>
        <v/>
      </c>
      <c r="DI54" s="380" t="str">
        <f ca="1">+IF(OFFSET('Sanitation Data'!$H$32,0,10*ROW('Sanitation Data'!H48))="","",OFFSET('Sanitation Data'!$H$32,0,10*ROW('Sanitation Data'!H48)))</f>
        <v/>
      </c>
      <c r="DJ54" s="380" t="str">
        <f ca="1">+IF(OFFSET('Sanitation Data'!$I$28,0,10*ROW('Sanitation Data'!I48))="","",OFFSET('Sanitation Data'!$I$28,0,10*ROW('Sanitation Data'!I48)))</f>
        <v/>
      </c>
      <c r="DK54" s="380" t="str">
        <f ca="1">+IF(OFFSET('Sanitation Data'!$I$29,0,10*ROW('Sanitation Data'!I48))="","",OFFSET('Sanitation Data'!$I$29,0,10*ROW('Sanitation Data'!I48)))</f>
        <v/>
      </c>
      <c r="DL54" s="380" t="str">
        <f ca="1">+IF(OFFSET('Sanitation Data'!$I$30,0,10*ROW('Sanitation Data'!I48))="","",OFFSET('Sanitation Data'!$I$30,0,10*ROW('Sanitation Data'!I48)))</f>
        <v/>
      </c>
      <c r="DM54" s="380" t="str">
        <f ca="1">+IF(OFFSET('Sanitation Data'!$I$31,0,10*ROW('Sanitation Data'!I48))="","",OFFSET('Sanitation Data'!$I$31,0,10*ROW('Sanitation Data'!I48)))</f>
        <v/>
      </c>
      <c r="DN54" s="380" t="str">
        <f ca="1">+IF(OFFSET('Sanitation Data'!$I$32,0,10*ROW('Sanitation Data'!I48))="","",OFFSET('Sanitation Data'!$I$32,0,10*ROW('Sanitation Data'!I48)))</f>
        <v/>
      </c>
      <c r="DO54" s="380" t="str">
        <f ca="1">+IF(OFFSET('Hygiene Data'!$D$11,0,10*ROW('Hygiene Data'!D48))="","",OFFSET('Hygiene Data'!$D$11,0,10*ROW('Hygiene Data'!D48)))</f>
        <v/>
      </c>
      <c r="DP54" s="380" t="str">
        <f ca="1">+IF(OFFSET('Hygiene Data'!$D$12,0,10*ROW('Hygiene Data'!D48))="","",OFFSET('Hygiene Data'!$D$12,0,10*ROW('Hygiene Data'!D48)))</f>
        <v/>
      </c>
      <c r="DQ54" s="380" t="str">
        <f ca="1">+IF(OFFSET('Hygiene Data'!$D$13,0,10*ROW('Hygiene Data'!D48))="","",OFFSET('Hygiene Data'!$D$13,0,10*ROW('Hygiene Data'!D48)))</f>
        <v/>
      </c>
      <c r="DR54" s="380" t="str">
        <f ca="1">+IF(OFFSET('Hygiene Data'!$E$11,0,10*ROW('Hygiene Data'!E48))="","",OFFSET('Hygiene Data'!$E$11,0,10*ROW('Hygiene Data'!E48)))</f>
        <v/>
      </c>
      <c r="DS54" s="380" t="str">
        <f ca="1">+IF(OFFSET('Hygiene Data'!$E$12,0,10*ROW('Hygiene Data'!E48))="","",OFFSET('Hygiene Data'!$E$12,0,10*ROW('Hygiene Data'!E48)))</f>
        <v/>
      </c>
      <c r="DT54" s="380" t="str">
        <f ca="1">+IF(OFFSET('Hygiene Data'!$E$13,0,10*ROW('Hygiene Data'!E48))="","",OFFSET('Hygiene Data'!$E$13,0,10*ROW('Hygiene Data'!E48)))</f>
        <v/>
      </c>
      <c r="DU54" s="380" t="str">
        <f ca="1">+IF(OFFSET('Hygiene Data'!$F$11,0,10*ROW('Hygiene Data'!F48))="","",OFFSET('Hygiene Data'!$F$11,0,10*ROW('Hygiene Data'!F48)))</f>
        <v/>
      </c>
      <c r="DV54" s="380" t="str">
        <f ca="1">+IF(OFFSET('Hygiene Data'!$F$12,0,10*ROW('Hygiene Data'!F48))="","",OFFSET('Hygiene Data'!$F$12,0,10*ROW('Hygiene Data'!F48)))</f>
        <v/>
      </c>
      <c r="DW54" s="380" t="str">
        <f ca="1">+IF(OFFSET('Hygiene Data'!$F$13,0,10*ROW('Hygiene Data'!F48))="","",OFFSET('Hygiene Data'!$F$13,0,10*ROW('Hygiene Data'!F48)))</f>
        <v/>
      </c>
      <c r="DX54" s="380" t="str">
        <f ca="1">+IF(OFFSET('Hygiene Data'!$G$11,0,10*ROW('Hygiene Data'!G48))="","",OFFSET('Hygiene Data'!$G$11,0,10*ROW('Hygiene Data'!G48)))</f>
        <v/>
      </c>
      <c r="DY54" s="380" t="str">
        <f ca="1">+IF(OFFSET('Hygiene Data'!$G$12,0,10*ROW('Hygiene Data'!G48))="","",OFFSET('Hygiene Data'!$G$12,0,10*ROW('Hygiene Data'!G48)))</f>
        <v/>
      </c>
      <c r="DZ54" s="380" t="str">
        <f ca="1">+IF(OFFSET('Hygiene Data'!$G$13,0,10*ROW('Hygiene Data'!G48))="","",OFFSET('Hygiene Data'!$G$13,0,10*ROW('Hygiene Data'!G48)))</f>
        <v/>
      </c>
      <c r="EA54" s="380" t="str">
        <f ca="1">+IF(OFFSET('Hygiene Data'!$H$11,0,10*ROW('Hygiene Data'!H48))="","",OFFSET('Hygiene Data'!$H$11,0,10*ROW('Hygiene Data'!H48)))</f>
        <v/>
      </c>
      <c r="EB54" s="380" t="str">
        <f ca="1">+IF(OFFSET('Hygiene Data'!$H$12,0,10*ROW('Hygiene Data'!H48))="","",OFFSET('Hygiene Data'!$H$12,0,10*ROW('Hygiene Data'!H48)))</f>
        <v/>
      </c>
      <c r="EC54" s="380" t="str">
        <f ca="1">+IF(OFFSET('Hygiene Data'!$H$13,0,10*ROW('Hygiene Data'!H48))="","",OFFSET('Hygiene Data'!$H$13,0,10*ROW('Hygiene Data'!H48)))</f>
        <v/>
      </c>
      <c r="ED54" s="380" t="str">
        <f ca="1">+IF(OFFSET('Hygiene Data'!$I$11,0,10*ROW('Hygiene Data'!I48))="","",OFFSET('Hygiene Data'!$I$11,0,10*ROW('Hygiene Data'!I48)))</f>
        <v/>
      </c>
      <c r="EE54" s="380" t="str">
        <f ca="1">+IF(OFFSET('Hygiene Data'!$I$12,0,10*ROW('Hygiene Data'!I48))="","",OFFSET('Hygiene Data'!$I$12,0,10*ROW('Hygiene Data'!I48)))</f>
        <v/>
      </c>
      <c r="EF54" s="380" t="str">
        <f ca="1">+IF(OFFSET('Hygiene Data'!$I$13,0,10*ROW('Hygiene Data'!I48))="","",OFFSET('Hygiene Data'!$I$13,0,10*ROW('Hygiene Data'!I48)))</f>
        <v/>
      </c>
    </row>
    <row r="55" spans="1:136" x14ac:dyDescent="0.25">
      <c r="A55" s="489" t="str">
        <f ca="1">+IF(OFFSET('Water Data'!$B$2,0,10*ROW('Water Data'!E49))="","",OFFSET('Water Data'!$B$2,0,10*ROW('Water Data'!E49)))</f>
        <v/>
      </c>
      <c r="B55" s="489"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16" t="str">
        <f t="shared" ca="1" si="0"/>
        <v/>
      </c>
      <c r="D55" s="517"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17"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17"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17"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17"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17"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17"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17"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17"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17"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17"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17"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17"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17"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17"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17"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17"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17"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18"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18"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18"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18"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18"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18"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18"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18"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18"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18"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18"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18"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18"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18"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18"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18"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18"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18"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18"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18"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18"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18"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18"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18"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18"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18"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18"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18"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18"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18"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19"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95"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19"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19"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19"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19"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19"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19"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19"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19"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19"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19"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19"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19"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19"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19"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19"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19"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80" t="str">
        <f ca="1">+IF(OFFSET('Water Data'!$D$27,0,10*ROW('Water Data'!D49))="","",OFFSET('Water Data'!$D$27,0,10*ROW('Water Data'!D49)))</f>
        <v/>
      </c>
      <c r="BT55" s="380" t="str">
        <f ca="1">+IF(OFFSET('Water Data'!$D$28,0,10*ROW('Water Data'!D49))="","",OFFSET('Water Data'!$D$28,0,10*ROW('Water Data'!D49)))</f>
        <v/>
      </c>
      <c r="BU55" s="380" t="str">
        <f ca="1">+IF(OFFSET('Water Data'!$D$29,0,10*ROW('Water Data'!D49))="","",OFFSET('Water Data'!$D$29,0,10*ROW('Water Data'!D49)))</f>
        <v/>
      </c>
      <c r="BV55" s="380" t="str">
        <f ca="1">+IF(OFFSET('Water Data'!$E$27,0,10*ROW('Water Data'!E49))="","",OFFSET('Water Data'!$E$27,0,10*ROW('Water Data'!E49)))</f>
        <v/>
      </c>
      <c r="BW55" s="380" t="str">
        <f ca="1">+IF(OFFSET('Water Data'!$E$28,0,10*ROW('Water Data'!E49))="","",OFFSET('Water Data'!$E$28,0,10*ROW('Water Data'!E49)))</f>
        <v/>
      </c>
      <c r="BX55" s="380" t="str">
        <f ca="1">+IF(OFFSET('Water Data'!$E$29,0,10*ROW('Water Data'!E49))="","",OFFSET('Water Data'!$E$29,0,10*ROW('Water Data'!E49)))</f>
        <v/>
      </c>
      <c r="BY55" s="380" t="str">
        <f ca="1">+IF(OFFSET('Water Data'!$F$27,0,10*ROW('Water Data'!F49))="","",OFFSET('Water Data'!$F$27,0,10*ROW('Water Data'!F49)))</f>
        <v/>
      </c>
      <c r="BZ55" s="380" t="str">
        <f ca="1">+IF(OFFSET('Water Data'!$F$28,0,10*ROW('Water Data'!F49))="","",OFFSET('Water Data'!$F$28,0,10*ROW('Water Data'!F49)))</f>
        <v/>
      </c>
      <c r="CA55" s="380" t="str">
        <f ca="1">+IF(OFFSET('Water Data'!$F$29,0,10*ROW('Water Data'!F49))="","",OFFSET('Water Data'!$F$29,0,10*ROW('Water Data'!F49)))</f>
        <v/>
      </c>
      <c r="CB55" s="380" t="str">
        <f ca="1">+IF(OFFSET('Water Data'!$G$27,0,10*ROW('Water Data'!G49))="","",OFFSET('Water Data'!$G$27,0,10*ROW('Water Data'!G49)))</f>
        <v/>
      </c>
      <c r="CC55" s="380" t="str">
        <f ca="1">+IF(OFFSET('Water Data'!$G$28,0,10*ROW('Water Data'!G49))="","",OFFSET('Water Data'!$G$28,0,10*ROW('Water Data'!G49)))</f>
        <v/>
      </c>
      <c r="CD55" s="380" t="str">
        <f ca="1">+IF(OFFSET('Water Data'!$G$29,0,10*ROW('Water Data'!G49))="","",OFFSET('Water Data'!$G$29,0,10*ROW('Water Data'!G49)))</f>
        <v/>
      </c>
      <c r="CE55" s="380" t="str">
        <f ca="1">+IF(OFFSET('Water Data'!$H$27,0,10*ROW('Water Data'!H49))="","",OFFSET('Water Data'!$H$27,0,10*ROW('Water Data'!H49)))</f>
        <v/>
      </c>
      <c r="CF55" s="380" t="str">
        <f ca="1">+IF(OFFSET('Water Data'!$H$28,0,10*ROW('Water Data'!H49))="","",OFFSET('Water Data'!$H$28,0,10*ROW('Water Data'!H49)))</f>
        <v/>
      </c>
      <c r="CG55" s="380" t="str">
        <f ca="1">+IF(OFFSET('Water Data'!$H$29,0,10*ROW('Water Data'!H49))="","",OFFSET('Water Data'!$H$29,0,10*ROW('Water Data'!H49)))</f>
        <v/>
      </c>
      <c r="CH55" s="380" t="str">
        <f ca="1">+IF(OFFSET('Water Data'!$I$27,0,10*ROW('Water Data'!I49))="","",OFFSET('Water Data'!$I$27,0,10*ROW('Water Data'!I49)))</f>
        <v/>
      </c>
      <c r="CI55" s="380" t="str">
        <f ca="1">+IF(OFFSET('Water Data'!$I$28,0,10*ROW('Water Data'!I49))="","",OFFSET('Water Data'!$I$28,0,10*ROW('Water Data'!I49)))</f>
        <v/>
      </c>
      <c r="CJ55" s="380" t="str">
        <f ca="1">+IF(OFFSET('Water Data'!$I$29,0,10*ROW('Water Data'!I49))="","",OFFSET('Water Data'!$I$29,0,10*ROW('Water Data'!I49)))</f>
        <v/>
      </c>
      <c r="CK55" s="380" t="str">
        <f ca="1">+IF(OFFSET('Sanitation Data'!$D$28,0,10*ROW('Sanitation Data'!D49))="","",OFFSET('Sanitation Data'!$D$28,0,10*ROW('Sanitation Data'!D49)))</f>
        <v/>
      </c>
      <c r="CL55" s="380" t="str">
        <f ca="1">+IF(OFFSET('Sanitation Data'!$D$29,0,10*ROW('Sanitation Data'!D49))="","",OFFSET('Sanitation Data'!$D$29,0,10*ROW('Sanitation Data'!D49)))</f>
        <v/>
      </c>
      <c r="CM55" s="380" t="str">
        <f ca="1">+IF(OFFSET('Sanitation Data'!$D$30,0,10*ROW('Sanitation Data'!D49))="","",OFFSET('Sanitation Data'!$D$30,0,10*ROW('Sanitation Data'!D49)))</f>
        <v/>
      </c>
      <c r="CN55" s="380" t="str">
        <f ca="1">+IF(OFFSET('Sanitation Data'!$D$31,0,10*ROW('Sanitation Data'!D49))="","",OFFSET('Sanitation Data'!$D$31,0,10*ROW('Sanitation Data'!D49)))</f>
        <v/>
      </c>
      <c r="CO55" s="380" t="str">
        <f ca="1">+IF(OFFSET('Sanitation Data'!$D$32,0,10*ROW('Sanitation Data'!D49))="","",OFFSET('Sanitation Data'!$D$32,0,10*ROW('Sanitation Data'!D49)))</f>
        <v/>
      </c>
      <c r="CP55" s="380" t="str">
        <f ca="1">+IF(OFFSET('Sanitation Data'!$E$28,0,10*ROW('Sanitation Data'!E49))="","",OFFSET('Sanitation Data'!$E$28,0,10*ROW('Sanitation Data'!E49)))</f>
        <v/>
      </c>
      <c r="CQ55" s="380" t="str">
        <f ca="1">+IF(OFFSET('Sanitation Data'!$E$29,0,10*ROW('Sanitation Data'!E49))="","",OFFSET('Sanitation Data'!$E$29,0,10*ROW('Sanitation Data'!E49)))</f>
        <v/>
      </c>
      <c r="CR55" s="380" t="str">
        <f ca="1">+IF(OFFSET('Sanitation Data'!$E$30,0,10*ROW('Sanitation Data'!E49))="","",OFFSET('Sanitation Data'!$E$30,0,10*ROW('Sanitation Data'!E49)))</f>
        <v/>
      </c>
      <c r="CS55" s="380" t="str">
        <f ca="1">+IF(OFFSET('Sanitation Data'!$E$31,0,10*ROW('Sanitation Data'!E49))="","",OFFSET('Sanitation Data'!$E$31,0,10*ROW('Sanitation Data'!E49)))</f>
        <v/>
      </c>
      <c r="CT55" s="380" t="str">
        <f ca="1">+IF(OFFSET('Sanitation Data'!$E$32,0,10*ROW('Sanitation Data'!E49))="","",OFFSET('Sanitation Data'!$E$32,0,10*ROW('Sanitation Data'!E49)))</f>
        <v/>
      </c>
      <c r="CU55" s="380" t="str">
        <f ca="1">+IF(OFFSET('Sanitation Data'!$F$28,0,10*ROW('Sanitation Data'!F49))="","",OFFSET('Sanitation Data'!$F$28,0,10*ROW('Sanitation Data'!F49)))</f>
        <v/>
      </c>
      <c r="CV55" s="380" t="str">
        <f ca="1">+IF(OFFSET('Sanitation Data'!$F$29,0,10*ROW('Sanitation Data'!F49))="","",OFFSET('Sanitation Data'!$F$29,0,10*ROW('Sanitation Data'!F49)))</f>
        <v/>
      </c>
      <c r="CW55" s="380" t="str">
        <f ca="1">+IF(OFFSET('Sanitation Data'!$F$30,0,10*ROW('Sanitation Data'!F49))="","",OFFSET('Sanitation Data'!$F$30,0,10*ROW('Sanitation Data'!F49)))</f>
        <v/>
      </c>
      <c r="CX55" s="380" t="str">
        <f ca="1">+IF(OFFSET('Sanitation Data'!$F$31,0,10*ROW('Sanitation Data'!F49))="","",OFFSET('Sanitation Data'!$F$31,0,10*ROW('Sanitation Data'!F49)))</f>
        <v/>
      </c>
      <c r="CY55" s="380" t="str">
        <f ca="1">+IF(OFFSET('Sanitation Data'!$F$32,0,10*ROW('Sanitation Data'!F49))="","",OFFSET('Sanitation Data'!$F$32,0,10*ROW('Sanitation Data'!F49)))</f>
        <v/>
      </c>
      <c r="CZ55" s="380" t="str">
        <f ca="1">+IF(OFFSET('Sanitation Data'!$G$28,0,10*ROW('Sanitation Data'!G49))="","",OFFSET('Sanitation Data'!$G$28,0,10*ROW('Sanitation Data'!G49)))</f>
        <v/>
      </c>
      <c r="DA55" s="380" t="str">
        <f ca="1">+IF(OFFSET('Sanitation Data'!$G$29,0,10*ROW('Sanitation Data'!G49))="","",OFFSET('Sanitation Data'!$G$29,0,10*ROW('Sanitation Data'!G49)))</f>
        <v/>
      </c>
      <c r="DB55" s="380" t="str">
        <f ca="1">+IF(OFFSET('Sanitation Data'!$G$30,0,10*ROW('Sanitation Data'!G49))="","",OFFSET('Sanitation Data'!$G$30,0,10*ROW('Sanitation Data'!G49)))</f>
        <v/>
      </c>
      <c r="DC55" s="380" t="str">
        <f ca="1">+IF(OFFSET('Sanitation Data'!$G$31,0,10*ROW('Sanitation Data'!G49))="","",OFFSET('Sanitation Data'!$G$31,0,10*ROW('Sanitation Data'!G49)))</f>
        <v/>
      </c>
      <c r="DD55" s="380" t="str">
        <f ca="1">+IF(OFFSET('Sanitation Data'!$G$32,0,10*ROW('Sanitation Data'!G49))="","",OFFSET('Sanitation Data'!$G$32,0,10*ROW('Sanitation Data'!G49)))</f>
        <v/>
      </c>
      <c r="DE55" s="380" t="str">
        <f ca="1">+IF(OFFSET('Sanitation Data'!$H$28,0,10*ROW('Sanitation Data'!H49))="","",OFFSET('Sanitation Data'!$H$28,0,10*ROW('Sanitation Data'!H49)))</f>
        <v/>
      </c>
      <c r="DF55" s="380" t="str">
        <f ca="1">+IF(OFFSET('Sanitation Data'!$H$29,0,10*ROW('Sanitation Data'!H49))="","",OFFSET('Sanitation Data'!$H$29,0,10*ROW('Sanitation Data'!H49)))</f>
        <v/>
      </c>
      <c r="DG55" s="380" t="str">
        <f ca="1">+IF(OFFSET('Sanitation Data'!$H$30,0,10*ROW('Sanitation Data'!H49))="","",OFFSET('Sanitation Data'!$H$30,0,10*ROW('Sanitation Data'!H49)))</f>
        <v/>
      </c>
      <c r="DH55" s="380" t="str">
        <f ca="1">+IF(OFFSET('Sanitation Data'!$H$31,0,10*ROW('Sanitation Data'!H49))="","",OFFSET('Sanitation Data'!$H$31,0,10*ROW('Sanitation Data'!H49)))</f>
        <v/>
      </c>
      <c r="DI55" s="380" t="str">
        <f ca="1">+IF(OFFSET('Sanitation Data'!$H$32,0,10*ROW('Sanitation Data'!H49))="","",OFFSET('Sanitation Data'!$H$32,0,10*ROW('Sanitation Data'!H49)))</f>
        <v/>
      </c>
      <c r="DJ55" s="380" t="str">
        <f ca="1">+IF(OFFSET('Sanitation Data'!$I$28,0,10*ROW('Sanitation Data'!I49))="","",OFFSET('Sanitation Data'!$I$28,0,10*ROW('Sanitation Data'!I49)))</f>
        <v/>
      </c>
      <c r="DK55" s="380" t="str">
        <f ca="1">+IF(OFFSET('Sanitation Data'!$I$29,0,10*ROW('Sanitation Data'!I49))="","",OFFSET('Sanitation Data'!$I$29,0,10*ROW('Sanitation Data'!I49)))</f>
        <v/>
      </c>
      <c r="DL55" s="380" t="str">
        <f ca="1">+IF(OFFSET('Sanitation Data'!$I$30,0,10*ROW('Sanitation Data'!I49))="","",OFFSET('Sanitation Data'!$I$30,0,10*ROW('Sanitation Data'!I49)))</f>
        <v/>
      </c>
      <c r="DM55" s="380" t="str">
        <f ca="1">+IF(OFFSET('Sanitation Data'!$I$31,0,10*ROW('Sanitation Data'!I49))="","",OFFSET('Sanitation Data'!$I$31,0,10*ROW('Sanitation Data'!I49)))</f>
        <v/>
      </c>
      <c r="DN55" s="380" t="str">
        <f ca="1">+IF(OFFSET('Sanitation Data'!$I$32,0,10*ROW('Sanitation Data'!I49))="","",OFFSET('Sanitation Data'!$I$32,0,10*ROW('Sanitation Data'!I49)))</f>
        <v/>
      </c>
      <c r="DO55" s="380" t="str">
        <f ca="1">+IF(OFFSET('Hygiene Data'!$D$11,0,10*ROW('Hygiene Data'!D49))="","",OFFSET('Hygiene Data'!$D$11,0,10*ROW('Hygiene Data'!D49)))</f>
        <v/>
      </c>
      <c r="DP55" s="380" t="str">
        <f ca="1">+IF(OFFSET('Hygiene Data'!$D$12,0,10*ROW('Hygiene Data'!D49))="","",OFFSET('Hygiene Data'!$D$12,0,10*ROW('Hygiene Data'!D49)))</f>
        <v/>
      </c>
      <c r="DQ55" s="380" t="str">
        <f ca="1">+IF(OFFSET('Hygiene Data'!$D$13,0,10*ROW('Hygiene Data'!D49))="","",OFFSET('Hygiene Data'!$D$13,0,10*ROW('Hygiene Data'!D49)))</f>
        <v/>
      </c>
      <c r="DR55" s="380" t="str">
        <f ca="1">+IF(OFFSET('Hygiene Data'!$E$11,0,10*ROW('Hygiene Data'!E49))="","",OFFSET('Hygiene Data'!$E$11,0,10*ROW('Hygiene Data'!E49)))</f>
        <v/>
      </c>
      <c r="DS55" s="380" t="str">
        <f ca="1">+IF(OFFSET('Hygiene Data'!$E$12,0,10*ROW('Hygiene Data'!E49))="","",OFFSET('Hygiene Data'!$E$12,0,10*ROW('Hygiene Data'!E49)))</f>
        <v/>
      </c>
      <c r="DT55" s="380" t="str">
        <f ca="1">+IF(OFFSET('Hygiene Data'!$E$13,0,10*ROW('Hygiene Data'!E49))="","",OFFSET('Hygiene Data'!$E$13,0,10*ROW('Hygiene Data'!E49)))</f>
        <v/>
      </c>
      <c r="DU55" s="380" t="str">
        <f ca="1">+IF(OFFSET('Hygiene Data'!$F$11,0,10*ROW('Hygiene Data'!F49))="","",OFFSET('Hygiene Data'!$F$11,0,10*ROW('Hygiene Data'!F49)))</f>
        <v/>
      </c>
      <c r="DV55" s="380" t="str">
        <f ca="1">+IF(OFFSET('Hygiene Data'!$F$12,0,10*ROW('Hygiene Data'!F49))="","",OFFSET('Hygiene Data'!$F$12,0,10*ROW('Hygiene Data'!F49)))</f>
        <v/>
      </c>
      <c r="DW55" s="380" t="str">
        <f ca="1">+IF(OFFSET('Hygiene Data'!$F$13,0,10*ROW('Hygiene Data'!F49))="","",OFFSET('Hygiene Data'!$F$13,0,10*ROW('Hygiene Data'!F49)))</f>
        <v/>
      </c>
      <c r="DX55" s="380" t="str">
        <f ca="1">+IF(OFFSET('Hygiene Data'!$G$11,0,10*ROW('Hygiene Data'!G49))="","",OFFSET('Hygiene Data'!$G$11,0,10*ROW('Hygiene Data'!G49)))</f>
        <v/>
      </c>
      <c r="DY55" s="380" t="str">
        <f ca="1">+IF(OFFSET('Hygiene Data'!$G$12,0,10*ROW('Hygiene Data'!G49))="","",OFFSET('Hygiene Data'!$G$12,0,10*ROW('Hygiene Data'!G49)))</f>
        <v/>
      </c>
      <c r="DZ55" s="380" t="str">
        <f ca="1">+IF(OFFSET('Hygiene Data'!$G$13,0,10*ROW('Hygiene Data'!G49))="","",OFFSET('Hygiene Data'!$G$13,0,10*ROW('Hygiene Data'!G49)))</f>
        <v/>
      </c>
      <c r="EA55" s="380" t="str">
        <f ca="1">+IF(OFFSET('Hygiene Data'!$H$11,0,10*ROW('Hygiene Data'!H49))="","",OFFSET('Hygiene Data'!$H$11,0,10*ROW('Hygiene Data'!H49)))</f>
        <v/>
      </c>
      <c r="EB55" s="380" t="str">
        <f ca="1">+IF(OFFSET('Hygiene Data'!$H$12,0,10*ROW('Hygiene Data'!H49))="","",OFFSET('Hygiene Data'!$H$12,0,10*ROW('Hygiene Data'!H49)))</f>
        <v/>
      </c>
      <c r="EC55" s="380" t="str">
        <f ca="1">+IF(OFFSET('Hygiene Data'!$H$13,0,10*ROW('Hygiene Data'!H49))="","",OFFSET('Hygiene Data'!$H$13,0,10*ROW('Hygiene Data'!H49)))</f>
        <v/>
      </c>
      <c r="ED55" s="380" t="str">
        <f ca="1">+IF(OFFSET('Hygiene Data'!$I$11,0,10*ROW('Hygiene Data'!I49))="","",OFFSET('Hygiene Data'!$I$11,0,10*ROW('Hygiene Data'!I49)))</f>
        <v/>
      </c>
      <c r="EE55" s="380" t="str">
        <f ca="1">+IF(OFFSET('Hygiene Data'!$I$12,0,10*ROW('Hygiene Data'!I49))="","",OFFSET('Hygiene Data'!$I$12,0,10*ROW('Hygiene Data'!I49)))</f>
        <v/>
      </c>
      <c r="EF55" s="380" t="str">
        <f ca="1">+IF(OFFSET('Hygiene Data'!$I$13,0,10*ROW('Hygiene Data'!I49))="","",OFFSET('Hygiene Data'!$I$13,0,10*ROW('Hygiene Data'!I49)))</f>
        <v/>
      </c>
    </row>
    <row r="56" spans="1:136" x14ac:dyDescent="0.25">
      <c r="A56" s="489" t="str">
        <f ca="1">+IF(OFFSET('Water Data'!$B$2,0,10*ROW('Water Data'!E50))="","",OFFSET('Water Data'!$B$2,0,10*ROW('Water Data'!E50)))</f>
        <v/>
      </c>
      <c r="B56" s="489"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16" t="str">
        <f t="shared" ca="1" si="0"/>
        <v/>
      </c>
      <c r="D56" s="517"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17"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17"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17"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17"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17"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17"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17"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17"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17"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17"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17"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17"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17"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17"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17"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17"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17"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18"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18"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18"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18"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18"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18"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18"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18"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18"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18"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18"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18"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18"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18"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18"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18"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18"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18"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18"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18"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18"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18"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18"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18"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18"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18"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18"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18"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18"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18"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19"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95"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19"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19"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19"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19"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19"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19"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19"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19"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19"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19"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19"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19"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19"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19"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19"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19"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80" t="str">
        <f ca="1">+IF(OFFSET('Water Data'!$D$27,0,10*ROW('Water Data'!D50))="","",OFFSET('Water Data'!$D$27,0,10*ROW('Water Data'!D50)))</f>
        <v/>
      </c>
      <c r="BT56" s="380" t="str">
        <f ca="1">+IF(OFFSET('Water Data'!$D$28,0,10*ROW('Water Data'!D50))="","",OFFSET('Water Data'!$D$28,0,10*ROW('Water Data'!D50)))</f>
        <v/>
      </c>
      <c r="BU56" s="380" t="str">
        <f ca="1">+IF(OFFSET('Water Data'!$D$29,0,10*ROW('Water Data'!D50))="","",OFFSET('Water Data'!$D$29,0,10*ROW('Water Data'!D50)))</f>
        <v/>
      </c>
      <c r="BV56" s="380" t="str">
        <f ca="1">+IF(OFFSET('Water Data'!$E$27,0,10*ROW('Water Data'!E50))="","",OFFSET('Water Data'!$E$27,0,10*ROW('Water Data'!E50)))</f>
        <v/>
      </c>
      <c r="BW56" s="380" t="str">
        <f ca="1">+IF(OFFSET('Water Data'!$E$28,0,10*ROW('Water Data'!E50))="","",OFFSET('Water Data'!$E$28,0,10*ROW('Water Data'!E50)))</f>
        <v/>
      </c>
      <c r="BX56" s="380" t="str">
        <f ca="1">+IF(OFFSET('Water Data'!$E$29,0,10*ROW('Water Data'!E50))="","",OFFSET('Water Data'!$E$29,0,10*ROW('Water Data'!E50)))</f>
        <v/>
      </c>
      <c r="BY56" s="380" t="str">
        <f ca="1">+IF(OFFSET('Water Data'!$F$27,0,10*ROW('Water Data'!F50))="","",OFFSET('Water Data'!$F$27,0,10*ROW('Water Data'!F50)))</f>
        <v/>
      </c>
      <c r="BZ56" s="380" t="str">
        <f ca="1">+IF(OFFSET('Water Data'!$F$28,0,10*ROW('Water Data'!F50))="","",OFFSET('Water Data'!$F$28,0,10*ROW('Water Data'!F50)))</f>
        <v/>
      </c>
      <c r="CA56" s="380" t="str">
        <f ca="1">+IF(OFFSET('Water Data'!$F$29,0,10*ROW('Water Data'!F50))="","",OFFSET('Water Data'!$F$29,0,10*ROW('Water Data'!F50)))</f>
        <v/>
      </c>
      <c r="CB56" s="380" t="str">
        <f ca="1">+IF(OFFSET('Water Data'!$G$27,0,10*ROW('Water Data'!G50))="","",OFFSET('Water Data'!$G$27,0,10*ROW('Water Data'!G50)))</f>
        <v/>
      </c>
      <c r="CC56" s="380" t="str">
        <f ca="1">+IF(OFFSET('Water Data'!$G$28,0,10*ROW('Water Data'!G50))="","",OFFSET('Water Data'!$G$28,0,10*ROW('Water Data'!G50)))</f>
        <v/>
      </c>
      <c r="CD56" s="380" t="str">
        <f ca="1">+IF(OFFSET('Water Data'!$G$29,0,10*ROW('Water Data'!G50))="","",OFFSET('Water Data'!$G$29,0,10*ROW('Water Data'!G50)))</f>
        <v/>
      </c>
      <c r="CE56" s="380" t="str">
        <f ca="1">+IF(OFFSET('Water Data'!$H$27,0,10*ROW('Water Data'!H50))="","",OFFSET('Water Data'!$H$27,0,10*ROW('Water Data'!H50)))</f>
        <v/>
      </c>
      <c r="CF56" s="380" t="str">
        <f ca="1">+IF(OFFSET('Water Data'!$H$28,0,10*ROW('Water Data'!H50))="","",OFFSET('Water Data'!$H$28,0,10*ROW('Water Data'!H50)))</f>
        <v/>
      </c>
      <c r="CG56" s="380" t="str">
        <f ca="1">+IF(OFFSET('Water Data'!$H$29,0,10*ROW('Water Data'!H50))="","",OFFSET('Water Data'!$H$29,0,10*ROW('Water Data'!H50)))</f>
        <v/>
      </c>
      <c r="CH56" s="380" t="str">
        <f ca="1">+IF(OFFSET('Water Data'!$I$27,0,10*ROW('Water Data'!I50))="","",OFFSET('Water Data'!$I$27,0,10*ROW('Water Data'!I50)))</f>
        <v/>
      </c>
      <c r="CI56" s="380" t="str">
        <f ca="1">+IF(OFFSET('Water Data'!$I$28,0,10*ROW('Water Data'!I50))="","",OFFSET('Water Data'!$I$28,0,10*ROW('Water Data'!I50)))</f>
        <v/>
      </c>
      <c r="CJ56" s="380" t="str">
        <f ca="1">+IF(OFFSET('Water Data'!$I$29,0,10*ROW('Water Data'!I50))="","",OFFSET('Water Data'!$I$29,0,10*ROW('Water Data'!I50)))</f>
        <v/>
      </c>
      <c r="CK56" s="380" t="str">
        <f ca="1">+IF(OFFSET('Sanitation Data'!$D$28,0,10*ROW('Sanitation Data'!D50))="","",OFFSET('Sanitation Data'!$D$28,0,10*ROW('Sanitation Data'!D50)))</f>
        <v/>
      </c>
      <c r="CL56" s="380" t="str">
        <f ca="1">+IF(OFFSET('Sanitation Data'!$D$29,0,10*ROW('Sanitation Data'!D50))="","",OFFSET('Sanitation Data'!$D$29,0,10*ROW('Sanitation Data'!D50)))</f>
        <v/>
      </c>
      <c r="CM56" s="380" t="str">
        <f ca="1">+IF(OFFSET('Sanitation Data'!$D$30,0,10*ROW('Sanitation Data'!D50))="","",OFFSET('Sanitation Data'!$D$30,0,10*ROW('Sanitation Data'!D50)))</f>
        <v/>
      </c>
      <c r="CN56" s="380" t="str">
        <f ca="1">+IF(OFFSET('Sanitation Data'!$D$31,0,10*ROW('Sanitation Data'!D50))="","",OFFSET('Sanitation Data'!$D$31,0,10*ROW('Sanitation Data'!D50)))</f>
        <v/>
      </c>
      <c r="CO56" s="380" t="str">
        <f ca="1">+IF(OFFSET('Sanitation Data'!$D$32,0,10*ROW('Sanitation Data'!D50))="","",OFFSET('Sanitation Data'!$D$32,0,10*ROW('Sanitation Data'!D50)))</f>
        <v/>
      </c>
      <c r="CP56" s="380" t="str">
        <f ca="1">+IF(OFFSET('Sanitation Data'!$E$28,0,10*ROW('Sanitation Data'!E50))="","",OFFSET('Sanitation Data'!$E$28,0,10*ROW('Sanitation Data'!E50)))</f>
        <v/>
      </c>
      <c r="CQ56" s="380" t="str">
        <f ca="1">+IF(OFFSET('Sanitation Data'!$E$29,0,10*ROW('Sanitation Data'!E50))="","",OFFSET('Sanitation Data'!$E$29,0,10*ROW('Sanitation Data'!E50)))</f>
        <v/>
      </c>
      <c r="CR56" s="380" t="str">
        <f ca="1">+IF(OFFSET('Sanitation Data'!$E$30,0,10*ROW('Sanitation Data'!E50))="","",OFFSET('Sanitation Data'!$E$30,0,10*ROW('Sanitation Data'!E50)))</f>
        <v/>
      </c>
      <c r="CS56" s="380" t="str">
        <f ca="1">+IF(OFFSET('Sanitation Data'!$E$31,0,10*ROW('Sanitation Data'!E50))="","",OFFSET('Sanitation Data'!$E$31,0,10*ROW('Sanitation Data'!E50)))</f>
        <v/>
      </c>
      <c r="CT56" s="380" t="str">
        <f ca="1">+IF(OFFSET('Sanitation Data'!$E$32,0,10*ROW('Sanitation Data'!E50))="","",OFFSET('Sanitation Data'!$E$32,0,10*ROW('Sanitation Data'!E50)))</f>
        <v/>
      </c>
      <c r="CU56" s="380" t="str">
        <f ca="1">+IF(OFFSET('Sanitation Data'!$F$28,0,10*ROW('Sanitation Data'!F50))="","",OFFSET('Sanitation Data'!$F$28,0,10*ROW('Sanitation Data'!F50)))</f>
        <v/>
      </c>
      <c r="CV56" s="380" t="str">
        <f ca="1">+IF(OFFSET('Sanitation Data'!$F$29,0,10*ROW('Sanitation Data'!F50))="","",OFFSET('Sanitation Data'!$F$29,0,10*ROW('Sanitation Data'!F50)))</f>
        <v/>
      </c>
      <c r="CW56" s="380" t="str">
        <f ca="1">+IF(OFFSET('Sanitation Data'!$F$30,0,10*ROW('Sanitation Data'!F50))="","",OFFSET('Sanitation Data'!$F$30,0,10*ROW('Sanitation Data'!F50)))</f>
        <v/>
      </c>
      <c r="CX56" s="380" t="str">
        <f ca="1">+IF(OFFSET('Sanitation Data'!$F$31,0,10*ROW('Sanitation Data'!F50))="","",OFFSET('Sanitation Data'!$F$31,0,10*ROW('Sanitation Data'!F50)))</f>
        <v/>
      </c>
      <c r="CY56" s="380" t="str">
        <f ca="1">+IF(OFFSET('Sanitation Data'!$F$32,0,10*ROW('Sanitation Data'!F50))="","",OFFSET('Sanitation Data'!$F$32,0,10*ROW('Sanitation Data'!F50)))</f>
        <v/>
      </c>
      <c r="CZ56" s="380" t="str">
        <f ca="1">+IF(OFFSET('Sanitation Data'!$G$28,0,10*ROW('Sanitation Data'!G50))="","",OFFSET('Sanitation Data'!$G$28,0,10*ROW('Sanitation Data'!G50)))</f>
        <v/>
      </c>
      <c r="DA56" s="380" t="str">
        <f ca="1">+IF(OFFSET('Sanitation Data'!$G$29,0,10*ROW('Sanitation Data'!G50))="","",OFFSET('Sanitation Data'!$G$29,0,10*ROW('Sanitation Data'!G50)))</f>
        <v/>
      </c>
      <c r="DB56" s="380" t="str">
        <f ca="1">+IF(OFFSET('Sanitation Data'!$G$30,0,10*ROW('Sanitation Data'!G50))="","",OFFSET('Sanitation Data'!$G$30,0,10*ROW('Sanitation Data'!G50)))</f>
        <v/>
      </c>
      <c r="DC56" s="380" t="str">
        <f ca="1">+IF(OFFSET('Sanitation Data'!$G$31,0,10*ROW('Sanitation Data'!G50))="","",OFFSET('Sanitation Data'!$G$31,0,10*ROW('Sanitation Data'!G50)))</f>
        <v/>
      </c>
      <c r="DD56" s="380" t="str">
        <f ca="1">+IF(OFFSET('Sanitation Data'!$G$32,0,10*ROW('Sanitation Data'!G50))="","",OFFSET('Sanitation Data'!$G$32,0,10*ROW('Sanitation Data'!G50)))</f>
        <v/>
      </c>
      <c r="DE56" s="380" t="str">
        <f ca="1">+IF(OFFSET('Sanitation Data'!$H$28,0,10*ROW('Sanitation Data'!H50))="","",OFFSET('Sanitation Data'!$H$28,0,10*ROW('Sanitation Data'!H50)))</f>
        <v/>
      </c>
      <c r="DF56" s="380" t="str">
        <f ca="1">+IF(OFFSET('Sanitation Data'!$H$29,0,10*ROW('Sanitation Data'!H50))="","",OFFSET('Sanitation Data'!$H$29,0,10*ROW('Sanitation Data'!H50)))</f>
        <v/>
      </c>
      <c r="DG56" s="380" t="str">
        <f ca="1">+IF(OFFSET('Sanitation Data'!$H$30,0,10*ROW('Sanitation Data'!H50))="","",OFFSET('Sanitation Data'!$H$30,0,10*ROW('Sanitation Data'!H50)))</f>
        <v/>
      </c>
      <c r="DH56" s="380" t="str">
        <f ca="1">+IF(OFFSET('Sanitation Data'!$H$31,0,10*ROW('Sanitation Data'!H50))="","",OFFSET('Sanitation Data'!$H$31,0,10*ROW('Sanitation Data'!H50)))</f>
        <v/>
      </c>
      <c r="DI56" s="380" t="str">
        <f ca="1">+IF(OFFSET('Sanitation Data'!$H$32,0,10*ROW('Sanitation Data'!H50))="","",OFFSET('Sanitation Data'!$H$32,0,10*ROW('Sanitation Data'!H50)))</f>
        <v/>
      </c>
      <c r="DJ56" s="380" t="str">
        <f ca="1">+IF(OFFSET('Sanitation Data'!$I$28,0,10*ROW('Sanitation Data'!I50))="","",OFFSET('Sanitation Data'!$I$28,0,10*ROW('Sanitation Data'!I50)))</f>
        <v/>
      </c>
      <c r="DK56" s="380" t="str">
        <f ca="1">+IF(OFFSET('Sanitation Data'!$I$29,0,10*ROW('Sanitation Data'!I50))="","",OFFSET('Sanitation Data'!$I$29,0,10*ROW('Sanitation Data'!I50)))</f>
        <v/>
      </c>
      <c r="DL56" s="380" t="str">
        <f ca="1">+IF(OFFSET('Sanitation Data'!$I$30,0,10*ROW('Sanitation Data'!I50))="","",OFFSET('Sanitation Data'!$I$30,0,10*ROW('Sanitation Data'!I50)))</f>
        <v/>
      </c>
      <c r="DM56" s="380" t="str">
        <f ca="1">+IF(OFFSET('Sanitation Data'!$I$31,0,10*ROW('Sanitation Data'!I50))="","",OFFSET('Sanitation Data'!$I$31,0,10*ROW('Sanitation Data'!I50)))</f>
        <v/>
      </c>
      <c r="DN56" s="380" t="str">
        <f ca="1">+IF(OFFSET('Sanitation Data'!$I$32,0,10*ROW('Sanitation Data'!I50))="","",OFFSET('Sanitation Data'!$I$32,0,10*ROW('Sanitation Data'!I50)))</f>
        <v/>
      </c>
      <c r="DO56" s="380" t="str">
        <f ca="1">+IF(OFFSET('Hygiene Data'!$D$11,0,10*ROW('Hygiene Data'!D50))="","",OFFSET('Hygiene Data'!$D$11,0,10*ROW('Hygiene Data'!D50)))</f>
        <v/>
      </c>
      <c r="DP56" s="380" t="str">
        <f ca="1">+IF(OFFSET('Hygiene Data'!$D$12,0,10*ROW('Hygiene Data'!D50))="","",OFFSET('Hygiene Data'!$D$12,0,10*ROW('Hygiene Data'!D50)))</f>
        <v/>
      </c>
      <c r="DQ56" s="380" t="str">
        <f ca="1">+IF(OFFSET('Hygiene Data'!$D$13,0,10*ROW('Hygiene Data'!D50))="","",OFFSET('Hygiene Data'!$D$13,0,10*ROW('Hygiene Data'!D50)))</f>
        <v/>
      </c>
      <c r="DR56" s="380" t="str">
        <f ca="1">+IF(OFFSET('Hygiene Data'!$E$11,0,10*ROW('Hygiene Data'!E50))="","",OFFSET('Hygiene Data'!$E$11,0,10*ROW('Hygiene Data'!E50)))</f>
        <v/>
      </c>
      <c r="DS56" s="380" t="str">
        <f ca="1">+IF(OFFSET('Hygiene Data'!$E$12,0,10*ROW('Hygiene Data'!E50))="","",OFFSET('Hygiene Data'!$E$12,0,10*ROW('Hygiene Data'!E50)))</f>
        <v/>
      </c>
      <c r="DT56" s="380" t="str">
        <f ca="1">+IF(OFFSET('Hygiene Data'!$E$13,0,10*ROW('Hygiene Data'!E50))="","",OFFSET('Hygiene Data'!$E$13,0,10*ROW('Hygiene Data'!E50)))</f>
        <v/>
      </c>
      <c r="DU56" s="380" t="str">
        <f ca="1">+IF(OFFSET('Hygiene Data'!$F$11,0,10*ROW('Hygiene Data'!F50))="","",OFFSET('Hygiene Data'!$F$11,0,10*ROW('Hygiene Data'!F50)))</f>
        <v/>
      </c>
      <c r="DV56" s="380" t="str">
        <f ca="1">+IF(OFFSET('Hygiene Data'!$F$12,0,10*ROW('Hygiene Data'!F50))="","",OFFSET('Hygiene Data'!$F$12,0,10*ROW('Hygiene Data'!F50)))</f>
        <v/>
      </c>
      <c r="DW56" s="380" t="str">
        <f ca="1">+IF(OFFSET('Hygiene Data'!$F$13,0,10*ROW('Hygiene Data'!F50))="","",OFFSET('Hygiene Data'!$F$13,0,10*ROW('Hygiene Data'!F50)))</f>
        <v/>
      </c>
      <c r="DX56" s="380" t="str">
        <f ca="1">+IF(OFFSET('Hygiene Data'!$G$11,0,10*ROW('Hygiene Data'!G50))="","",OFFSET('Hygiene Data'!$G$11,0,10*ROW('Hygiene Data'!G50)))</f>
        <v/>
      </c>
      <c r="DY56" s="380" t="str">
        <f ca="1">+IF(OFFSET('Hygiene Data'!$G$12,0,10*ROW('Hygiene Data'!G50))="","",OFFSET('Hygiene Data'!$G$12,0,10*ROW('Hygiene Data'!G50)))</f>
        <v/>
      </c>
      <c r="DZ56" s="380" t="str">
        <f ca="1">+IF(OFFSET('Hygiene Data'!$G$13,0,10*ROW('Hygiene Data'!G50))="","",OFFSET('Hygiene Data'!$G$13,0,10*ROW('Hygiene Data'!G50)))</f>
        <v/>
      </c>
      <c r="EA56" s="380" t="str">
        <f ca="1">+IF(OFFSET('Hygiene Data'!$H$11,0,10*ROW('Hygiene Data'!H50))="","",OFFSET('Hygiene Data'!$H$11,0,10*ROW('Hygiene Data'!H50)))</f>
        <v/>
      </c>
      <c r="EB56" s="380" t="str">
        <f ca="1">+IF(OFFSET('Hygiene Data'!$H$12,0,10*ROW('Hygiene Data'!H50))="","",OFFSET('Hygiene Data'!$H$12,0,10*ROW('Hygiene Data'!H50)))</f>
        <v/>
      </c>
      <c r="EC56" s="380" t="str">
        <f ca="1">+IF(OFFSET('Hygiene Data'!$H$13,0,10*ROW('Hygiene Data'!H50))="","",OFFSET('Hygiene Data'!$H$13,0,10*ROW('Hygiene Data'!H50)))</f>
        <v/>
      </c>
      <c r="ED56" s="380" t="str">
        <f ca="1">+IF(OFFSET('Hygiene Data'!$I$11,0,10*ROW('Hygiene Data'!I50))="","",OFFSET('Hygiene Data'!$I$11,0,10*ROW('Hygiene Data'!I50)))</f>
        <v/>
      </c>
      <c r="EE56" s="380" t="str">
        <f ca="1">+IF(OFFSET('Hygiene Data'!$I$12,0,10*ROW('Hygiene Data'!I50))="","",OFFSET('Hygiene Data'!$I$12,0,10*ROW('Hygiene Data'!I50)))</f>
        <v/>
      </c>
      <c r="EF56" s="380" t="str">
        <f ca="1">+IF(OFFSET('Hygiene Data'!$I$13,0,10*ROW('Hygiene Data'!I50))="","",OFFSET('Hygiene Data'!$I$13,0,10*ROW('Hygiene Data'!I50)))</f>
        <v/>
      </c>
    </row>
    <row r="57" spans="1:136" x14ac:dyDescent="0.25">
      <c r="A57" s="489" t="str">
        <f ca="1">+IF(OFFSET('Water Data'!$B$2,0,10*ROW('Water Data'!E51))="","",OFFSET('Water Data'!$B$2,0,10*ROW('Water Data'!E51)))</f>
        <v/>
      </c>
      <c r="B57" s="489"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16" t="str">
        <f t="shared" ca="1" si="0"/>
        <v/>
      </c>
      <c r="D57" s="517"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17"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17"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17"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17"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17"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17"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17"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17"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17"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17"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17"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17"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17"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17"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17"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17"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17"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18"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18"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18"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18"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18"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18"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18"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18"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18"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18"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18"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18"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18"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18"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18"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18"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18"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18"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18"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18"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18"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18"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18"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18"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18"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18"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18"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18"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18"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18"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19"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95"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19"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19"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19"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19"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19"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19"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19"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19"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19"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19"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19"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19"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19"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19"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19"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19"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80" t="str">
        <f ca="1">+IF(OFFSET('Water Data'!$D$27,0,10*ROW('Water Data'!D51))="","",OFFSET('Water Data'!$D$27,0,10*ROW('Water Data'!D51)))</f>
        <v/>
      </c>
      <c r="BT57" s="380" t="str">
        <f ca="1">+IF(OFFSET('Water Data'!$D$28,0,10*ROW('Water Data'!D51))="","",OFFSET('Water Data'!$D$28,0,10*ROW('Water Data'!D51)))</f>
        <v/>
      </c>
      <c r="BU57" s="380" t="str">
        <f ca="1">+IF(OFFSET('Water Data'!$D$29,0,10*ROW('Water Data'!D51))="","",OFFSET('Water Data'!$D$29,0,10*ROW('Water Data'!D51)))</f>
        <v/>
      </c>
      <c r="BV57" s="380" t="str">
        <f ca="1">+IF(OFFSET('Water Data'!$E$27,0,10*ROW('Water Data'!E51))="","",OFFSET('Water Data'!$E$27,0,10*ROW('Water Data'!E51)))</f>
        <v/>
      </c>
      <c r="BW57" s="380" t="str">
        <f ca="1">+IF(OFFSET('Water Data'!$E$28,0,10*ROW('Water Data'!E51))="","",OFFSET('Water Data'!$E$28,0,10*ROW('Water Data'!E51)))</f>
        <v/>
      </c>
      <c r="BX57" s="380" t="str">
        <f ca="1">+IF(OFFSET('Water Data'!$E$29,0,10*ROW('Water Data'!E51))="","",OFFSET('Water Data'!$E$29,0,10*ROW('Water Data'!E51)))</f>
        <v/>
      </c>
      <c r="BY57" s="380" t="str">
        <f ca="1">+IF(OFFSET('Water Data'!$F$27,0,10*ROW('Water Data'!F51))="","",OFFSET('Water Data'!$F$27,0,10*ROW('Water Data'!F51)))</f>
        <v/>
      </c>
      <c r="BZ57" s="380" t="str">
        <f ca="1">+IF(OFFSET('Water Data'!$F$28,0,10*ROW('Water Data'!F51))="","",OFFSET('Water Data'!$F$28,0,10*ROW('Water Data'!F51)))</f>
        <v/>
      </c>
      <c r="CA57" s="380" t="str">
        <f ca="1">+IF(OFFSET('Water Data'!$F$29,0,10*ROW('Water Data'!F51))="","",OFFSET('Water Data'!$F$29,0,10*ROW('Water Data'!F51)))</f>
        <v/>
      </c>
      <c r="CB57" s="380" t="str">
        <f ca="1">+IF(OFFSET('Water Data'!$G$27,0,10*ROW('Water Data'!G51))="","",OFFSET('Water Data'!$G$27,0,10*ROW('Water Data'!G51)))</f>
        <v/>
      </c>
      <c r="CC57" s="380" t="str">
        <f ca="1">+IF(OFFSET('Water Data'!$G$28,0,10*ROW('Water Data'!G51))="","",OFFSET('Water Data'!$G$28,0,10*ROW('Water Data'!G51)))</f>
        <v/>
      </c>
      <c r="CD57" s="380" t="str">
        <f ca="1">+IF(OFFSET('Water Data'!$G$29,0,10*ROW('Water Data'!G51))="","",OFFSET('Water Data'!$G$29,0,10*ROW('Water Data'!G51)))</f>
        <v/>
      </c>
      <c r="CE57" s="380" t="str">
        <f ca="1">+IF(OFFSET('Water Data'!$H$27,0,10*ROW('Water Data'!H51))="","",OFFSET('Water Data'!$H$27,0,10*ROW('Water Data'!H51)))</f>
        <v/>
      </c>
      <c r="CF57" s="380" t="str">
        <f ca="1">+IF(OFFSET('Water Data'!$H$28,0,10*ROW('Water Data'!H51))="","",OFFSET('Water Data'!$H$28,0,10*ROW('Water Data'!H51)))</f>
        <v/>
      </c>
      <c r="CG57" s="380" t="str">
        <f ca="1">+IF(OFFSET('Water Data'!$H$29,0,10*ROW('Water Data'!H51))="","",OFFSET('Water Data'!$H$29,0,10*ROW('Water Data'!H51)))</f>
        <v/>
      </c>
      <c r="CH57" s="380" t="str">
        <f ca="1">+IF(OFFSET('Water Data'!$I$27,0,10*ROW('Water Data'!I51))="","",OFFSET('Water Data'!$I$27,0,10*ROW('Water Data'!I51)))</f>
        <v/>
      </c>
      <c r="CI57" s="380" t="str">
        <f ca="1">+IF(OFFSET('Water Data'!$I$28,0,10*ROW('Water Data'!I51))="","",OFFSET('Water Data'!$I$28,0,10*ROW('Water Data'!I51)))</f>
        <v/>
      </c>
      <c r="CJ57" s="380" t="str">
        <f ca="1">+IF(OFFSET('Water Data'!$I$29,0,10*ROW('Water Data'!I51))="","",OFFSET('Water Data'!$I$29,0,10*ROW('Water Data'!I51)))</f>
        <v/>
      </c>
      <c r="CK57" s="380" t="str">
        <f ca="1">+IF(OFFSET('Sanitation Data'!$D$28,0,10*ROW('Sanitation Data'!D51))="","",OFFSET('Sanitation Data'!$D$28,0,10*ROW('Sanitation Data'!D51)))</f>
        <v/>
      </c>
      <c r="CL57" s="380" t="str">
        <f ca="1">+IF(OFFSET('Sanitation Data'!$D$29,0,10*ROW('Sanitation Data'!D51))="","",OFFSET('Sanitation Data'!$D$29,0,10*ROW('Sanitation Data'!D51)))</f>
        <v/>
      </c>
      <c r="CM57" s="380" t="str">
        <f ca="1">+IF(OFFSET('Sanitation Data'!$D$30,0,10*ROW('Sanitation Data'!D51))="","",OFFSET('Sanitation Data'!$D$30,0,10*ROW('Sanitation Data'!D51)))</f>
        <v/>
      </c>
      <c r="CN57" s="380" t="str">
        <f ca="1">+IF(OFFSET('Sanitation Data'!$D$31,0,10*ROW('Sanitation Data'!D51))="","",OFFSET('Sanitation Data'!$D$31,0,10*ROW('Sanitation Data'!D51)))</f>
        <v/>
      </c>
      <c r="CO57" s="380" t="str">
        <f ca="1">+IF(OFFSET('Sanitation Data'!$D$32,0,10*ROW('Sanitation Data'!D51))="","",OFFSET('Sanitation Data'!$D$32,0,10*ROW('Sanitation Data'!D51)))</f>
        <v/>
      </c>
      <c r="CP57" s="380" t="str">
        <f ca="1">+IF(OFFSET('Sanitation Data'!$E$28,0,10*ROW('Sanitation Data'!E51))="","",OFFSET('Sanitation Data'!$E$28,0,10*ROW('Sanitation Data'!E51)))</f>
        <v/>
      </c>
      <c r="CQ57" s="380" t="str">
        <f ca="1">+IF(OFFSET('Sanitation Data'!$E$29,0,10*ROW('Sanitation Data'!E51))="","",OFFSET('Sanitation Data'!$E$29,0,10*ROW('Sanitation Data'!E51)))</f>
        <v/>
      </c>
      <c r="CR57" s="380" t="str">
        <f ca="1">+IF(OFFSET('Sanitation Data'!$E$30,0,10*ROW('Sanitation Data'!E51))="","",OFFSET('Sanitation Data'!$E$30,0,10*ROW('Sanitation Data'!E51)))</f>
        <v/>
      </c>
      <c r="CS57" s="380" t="str">
        <f ca="1">+IF(OFFSET('Sanitation Data'!$E$31,0,10*ROW('Sanitation Data'!E51))="","",OFFSET('Sanitation Data'!$E$31,0,10*ROW('Sanitation Data'!E51)))</f>
        <v/>
      </c>
      <c r="CT57" s="380" t="str">
        <f ca="1">+IF(OFFSET('Sanitation Data'!$E$32,0,10*ROW('Sanitation Data'!E51))="","",OFFSET('Sanitation Data'!$E$32,0,10*ROW('Sanitation Data'!E51)))</f>
        <v/>
      </c>
      <c r="CU57" s="380" t="str">
        <f ca="1">+IF(OFFSET('Sanitation Data'!$F$28,0,10*ROW('Sanitation Data'!F51))="","",OFFSET('Sanitation Data'!$F$28,0,10*ROW('Sanitation Data'!F51)))</f>
        <v/>
      </c>
      <c r="CV57" s="380" t="str">
        <f ca="1">+IF(OFFSET('Sanitation Data'!$F$29,0,10*ROW('Sanitation Data'!F51))="","",OFFSET('Sanitation Data'!$F$29,0,10*ROW('Sanitation Data'!F51)))</f>
        <v/>
      </c>
      <c r="CW57" s="380" t="str">
        <f ca="1">+IF(OFFSET('Sanitation Data'!$F$30,0,10*ROW('Sanitation Data'!F51))="","",OFFSET('Sanitation Data'!$F$30,0,10*ROW('Sanitation Data'!F51)))</f>
        <v/>
      </c>
      <c r="CX57" s="380" t="str">
        <f ca="1">+IF(OFFSET('Sanitation Data'!$F$31,0,10*ROW('Sanitation Data'!F51))="","",OFFSET('Sanitation Data'!$F$31,0,10*ROW('Sanitation Data'!F51)))</f>
        <v/>
      </c>
      <c r="CY57" s="380" t="str">
        <f ca="1">+IF(OFFSET('Sanitation Data'!$F$32,0,10*ROW('Sanitation Data'!F51))="","",OFFSET('Sanitation Data'!$F$32,0,10*ROW('Sanitation Data'!F51)))</f>
        <v/>
      </c>
      <c r="CZ57" s="380" t="str">
        <f ca="1">+IF(OFFSET('Sanitation Data'!$G$28,0,10*ROW('Sanitation Data'!G51))="","",OFFSET('Sanitation Data'!$G$28,0,10*ROW('Sanitation Data'!G51)))</f>
        <v/>
      </c>
      <c r="DA57" s="380" t="str">
        <f ca="1">+IF(OFFSET('Sanitation Data'!$G$29,0,10*ROW('Sanitation Data'!G51))="","",OFFSET('Sanitation Data'!$G$29,0,10*ROW('Sanitation Data'!G51)))</f>
        <v/>
      </c>
      <c r="DB57" s="380" t="str">
        <f ca="1">+IF(OFFSET('Sanitation Data'!$G$30,0,10*ROW('Sanitation Data'!G51))="","",OFFSET('Sanitation Data'!$G$30,0,10*ROW('Sanitation Data'!G51)))</f>
        <v/>
      </c>
      <c r="DC57" s="380" t="str">
        <f ca="1">+IF(OFFSET('Sanitation Data'!$G$31,0,10*ROW('Sanitation Data'!G51))="","",OFFSET('Sanitation Data'!$G$31,0,10*ROW('Sanitation Data'!G51)))</f>
        <v/>
      </c>
      <c r="DD57" s="380" t="str">
        <f ca="1">+IF(OFFSET('Sanitation Data'!$G$32,0,10*ROW('Sanitation Data'!G51))="","",OFFSET('Sanitation Data'!$G$32,0,10*ROW('Sanitation Data'!G51)))</f>
        <v/>
      </c>
      <c r="DE57" s="380" t="str">
        <f ca="1">+IF(OFFSET('Sanitation Data'!$H$28,0,10*ROW('Sanitation Data'!H51))="","",OFFSET('Sanitation Data'!$H$28,0,10*ROW('Sanitation Data'!H51)))</f>
        <v/>
      </c>
      <c r="DF57" s="380" t="str">
        <f ca="1">+IF(OFFSET('Sanitation Data'!$H$29,0,10*ROW('Sanitation Data'!H51))="","",OFFSET('Sanitation Data'!$H$29,0,10*ROW('Sanitation Data'!H51)))</f>
        <v/>
      </c>
      <c r="DG57" s="380" t="str">
        <f ca="1">+IF(OFFSET('Sanitation Data'!$H$30,0,10*ROW('Sanitation Data'!H51))="","",OFFSET('Sanitation Data'!$H$30,0,10*ROW('Sanitation Data'!H51)))</f>
        <v/>
      </c>
      <c r="DH57" s="380" t="str">
        <f ca="1">+IF(OFFSET('Sanitation Data'!$H$31,0,10*ROW('Sanitation Data'!H51))="","",OFFSET('Sanitation Data'!$H$31,0,10*ROW('Sanitation Data'!H51)))</f>
        <v/>
      </c>
      <c r="DI57" s="380" t="str">
        <f ca="1">+IF(OFFSET('Sanitation Data'!$H$32,0,10*ROW('Sanitation Data'!H51))="","",OFFSET('Sanitation Data'!$H$32,0,10*ROW('Sanitation Data'!H51)))</f>
        <v/>
      </c>
      <c r="DJ57" s="380" t="str">
        <f ca="1">+IF(OFFSET('Sanitation Data'!$I$28,0,10*ROW('Sanitation Data'!I51))="","",OFFSET('Sanitation Data'!$I$28,0,10*ROW('Sanitation Data'!I51)))</f>
        <v/>
      </c>
      <c r="DK57" s="380" t="str">
        <f ca="1">+IF(OFFSET('Sanitation Data'!$I$29,0,10*ROW('Sanitation Data'!I51))="","",OFFSET('Sanitation Data'!$I$29,0,10*ROW('Sanitation Data'!I51)))</f>
        <v/>
      </c>
      <c r="DL57" s="380" t="str">
        <f ca="1">+IF(OFFSET('Sanitation Data'!$I$30,0,10*ROW('Sanitation Data'!I51))="","",OFFSET('Sanitation Data'!$I$30,0,10*ROW('Sanitation Data'!I51)))</f>
        <v/>
      </c>
      <c r="DM57" s="380" t="str">
        <f ca="1">+IF(OFFSET('Sanitation Data'!$I$31,0,10*ROW('Sanitation Data'!I51))="","",OFFSET('Sanitation Data'!$I$31,0,10*ROW('Sanitation Data'!I51)))</f>
        <v/>
      </c>
      <c r="DN57" s="380" t="str">
        <f ca="1">+IF(OFFSET('Sanitation Data'!$I$32,0,10*ROW('Sanitation Data'!I51))="","",OFFSET('Sanitation Data'!$I$32,0,10*ROW('Sanitation Data'!I51)))</f>
        <v/>
      </c>
      <c r="DO57" s="380" t="str">
        <f ca="1">+IF(OFFSET('Hygiene Data'!$D$11,0,10*ROW('Hygiene Data'!D51))="","",OFFSET('Hygiene Data'!$D$11,0,10*ROW('Hygiene Data'!D51)))</f>
        <v/>
      </c>
      <c r="DP57" s="380" t="str">
        <f ca="1">+IF(OFFSET('Hygiene Data'!$D$12,0,10*ROW('Hygiene Data'!D51))="","",OFFSET('Hygiene Data'!$D$12,0,10*ROW('Hygiene Data'!D51)))</f>
        <v/>
      </c>
      <c r="DQ57" s="380" t="str">
        <f ca="1">+IF(OFFSET('Hygiene Data'!$D$13,0,10*ROW('Hygiene Data'!D51))="","",OFFSET('Hygiene Data'!$D$13,0,10*ROW('Hygiene Data'!D51)))</f>
        <v/>
      </c>
      <c r="DR57" s="380" t="str">
        <f ca="1">+IF(OFFSET('Hygiene Data'!$E$11,0,10*ROW('Hygiene Data'!E51))="","",OFFSET('Hygiene Data'!$E$11,0,10*ROW('Hygiene Data'!E51)))</f>
        <v/>
      </c>
      <c r="DS57" s="380" t="str">
        <f ca="1">+IF(OFFSET('Hygiene Data'!$E$12,0,10*ROW('Hygiene Data'!E51))="","",OFFSET('Hygiene Data'!$E$12,0,10*ROW('Hygiene Data'!E51)))</f>
        <v/>
      </c>
      <c r="DT57" s="380" t="str">
        <f ca="1">+IF(OFFSET('Hygiene Data'!$E$13,0,10*ROW('Hygiene Data'!E51))="","",OFFSET('Hygiene Data'!$E$13,0,10*ROW('Hygiene Data'!E51)))</f>
        <v/>
      </c>
      <c r="DU57" s="380" t="str">
        <f ca="1">+IF(OFFSET('Hygiene Data'!$F$11,0,10*ROW('Hygiene Data'!F51))="","",OFFSET('Hygiene Data'!$F$11,0,10*ROW('Hygiene Data'!F51)))</f>
        <v/>
      </c>
      <c r="DV57" s="380" t="str">
        <f ca="1">+IF(OFFSET('Hygiene Data'!$F$12,0,10*ROW('Hygiene Data'!F51))="","",OFFSET('Hygiene Data'!$F$12,0,10*ROW('Hygiene Data'!F51)))</f>
        <v/>
      </c>
      <c r="DW57" s="380" t="str">
        <f ca="1">+IF(OFFSET('Hygiene Data'!$F$13,0,10*ROW('Hygiene Data'!F51))="","",OFFSET('Hygiene Data'!$F$13,0,10*ROW('Hygiene Data'!F51)))</f>
        <v/>
      </c>
      <c r="DX57" s="380" t="str">
        <f ca="1">+IF(OFFSET('Hygiene Data'!$G$11,0,10*ROW('Hygiene Data'!G51))="","",OFFSET('Hygiene Data'!$G$11,0,10*ROW('Hygiene Data'!G51)))</f>
        <v/>
      </c>
      <c r="DY57" s="380" t="str">
        <f ca="1">+IF(OFFSET('Hygiene Data'!$G$12,0,10*ROW('Hygiene Data'!G51))="","",OFFSET('Hygiene Data'!$G$12,0,10*ROW('Hygiene Data'!G51)))</f>
        <v/>
      </c>
      <c r="DZ57" s="380" t="str">
        <f ca="1">+IF(OFFSET('Hygiene Data'!$G$13,0,10*ROW('Hygiene Data'!G51))="","",OFFSET('Hygiene Data'!$G$13,0,10*ROW('Hygiene Data'!G51)))</f>
        <v/>
      </c>
      <c r="EA57" s="380" t="str">
        <f ca="1">+IF(OFFSET('Hygiene Data'!$H$11,0,10*ROW('Hygiene Data'!H51))="","",OFFSET('Hygiene Data'!$H$11,0,10*ROW('Hygiene Data'!H51)))</f>
        <v/>
      </c>
      <c r="EB57" s="380" t="str">
        <f ca="1">+IF(OFFSET('Hygiene Data'!$H$12,0,10*ROW('Hygiene Data'!H51))="","",OFFSET('Hygiene Data'!$H$12,0,10*ROW('Hygiene Data'!H51)))</f>
        <v/>
      </c>
      <c r="EC57" s="380" t="str">
        <f ca="1">+IF(OFFSET('Hygiene Data'!$H$13,0,10*ROW('Hygiene Data'!H51))="","",OFFSET('Hygiene Data'!$H$13,0,10*ROW('Hygiene Data'!H51)))</f>
        <v/>
      </c>
      <c r="ED57" s="380" t="str">
        <f ca="1">+IF(OFFSET('Hygiene Data'!$I$11,0,10*ROW('Hygiene Data'!I51))="","",OFFSET('Hygiene Data'!$I$11,0,10*ROW('Hygiene Data'!I51)))</f>
        <v/>
      </c>
      <c r="EE57" s="380" t="str">
        <f ca="1">+IF(OFFSET('Hygiene Data'!$I$12,0,10*ROW('Hygiene Data'!I51))="","",OFFSET('Hygiene Data'!$I$12,0,10*ROW('Hygiene Data'!I51)))</f>
        <v/>
      </c>
      <c r="EF57" s="380" t="str">
        <f ca="1">+IF(OFFSET('Hygiene Data'!$I$13,0,10*ROW('Hygiene Data'!I51))="","",OFFSET('Hygiene Data'!$I$13,0,10*ROW('Hygiene Data'!I51)))</f>
        <v/>
      </c>
    </row>
    <row r="58" spans="1:136" x14ac:dyDescent="0.25">
      <c r="A58" s="489" t="str">
        <f ca="1">+IF(OFFSET('Water Data'!$B$2,0,10*ROW('Water Data'!E52))="","",OFFSET('Water Data'!$B$2,0,10*ROW('Water Data'!E52)))</f>
        <v/>
      </c>
      <c r="B58" s="489"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16" t="str">
        <f t="shared" ca="1" si="0"/>
        <v/>
      </c>
      <c r="D58" s="517"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17"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17"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17"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17"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17"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17"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17"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17"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17"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17"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17"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17"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17"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17"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17"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17"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17"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18"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18"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18"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18"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18"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18"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18"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18"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18"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18"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18"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18"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18"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18"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18"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18"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18"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18"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18"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18"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18"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18"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18"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18"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18"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18"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18"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18"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18"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18"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19"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95"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19"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19"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19"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19"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19"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19"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19"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19"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19"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19"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19"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19"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19"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19"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19"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19"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80" t="str">
        <f ca="1">+IF(OFFSET('Water Data'!$D$27,0,10*ROW('Water Data'!D52))="","",OFFSET('Water Data'!$D$27,0,10*ROW('Water Data'!D52)))</f>
        <v/>
      </c>
      <c r="BT58" s="380" t="str">
        <f ca="1">+IF(OFFSET('Water Data'!$D$28,0,10*ROW('Water Data'!D52))="","",OFFSET('Water Data'!$D$28,0,10*ROW('Water Data'!D52)))</f>
        <v/>
      </c>
      <c r="BU58" s="380" t="str">
        <f ca="1">+IF(OFFSET('Water Data'!$D$29,0,10*ROW('Water Data'!D52))="","",OFFSET('Water Data'!$D$29,0,10*ROW('Water Data'!D52)))</f>
        <v/>
      </c>
      <c r="BV58" s="380" t="str">
        <f ca="1">+IF(OFFSET('Water Data'!$E$27,0,10*ROW('Water Data'!E52))="","",OFFSET('Water Data'!$E$27,0,10*ROW('Water Data'!E52)))</f>
        <v/>
      </c>
      <c r="BW58" s="380" t="str">
        <f ca="1">+IF(OFFSET('Water Data'!$E$28,0,10*ROW('Water Data'!E52))="","",OFFSET('Water Data'!$E$28,0,10*ROW('Water Data'!E52)))</f>
        <v/>
      </c>
      <c r="BX58" s="380" t="str">
        <f ca="1">+IF(OFFSET('Water Data'!$E$29,0,10*ROW('Water Data'!E52))="","",OFFSET('Water Data'!$E$29,0,10*ROW('Water Data'!E52)))</f>
        <v/>
      </c>
      <c r="BY58" s="380" t="str">
        <f ca="1">+IF(OFFSET('Water Data'!$F$27,0,10*ROW('Water Data'!F52))="","",OFFSET('Water Data'!$F$27,0,10*ROW('Water Data'!F52)))</f>
        <v/>
      </c>
      <c r="BZ58" s="380" t="str">
        <f ca="1">+IF(OFFSET('Water Data'!$F$28,0,10*ROW('Water Data'!F52))="","",OFFSET('Water Data'!$F$28,0,10*ROW('Water Data'!F52)))</f>
        <v/>
      </c>
      <c r="CA58" s="380" t="str">
        <f ca="1">+IF(OFFSET('Water Data'!$F$29,0,10*ROW('Water Data'!F52))="","",OFFSET('Water Data'!$F$29,0,10*ROW('Water Data'!F52)))</f>
        <v/>
      </c>
      <c r="CB58" s="380" t="str">
        <f ca="1">+IF(OFFSET('Water Data'!$G$27,0,10*ROW('Water Data'!G52))="","",OFFSET('Water Data'!$G$27,0,10*ROW('Water Data'!G52)))</f>
        <v/>
      </c>
      <c r="CC58" s="380" t="str">
        <f ca="1">+IF(OFFSET('Water Data'!$G$28,0,10*ROW('Water Data'!G52))="","",OFFSET('Water Data'!$G$28,0,10*ROW('Water Data'!G52)))</f>
        <v/>
      </c>
      <c r="CD58" s="380" t="str">
        <f ca="1">+IF(OFFSET('Water Data'!$G$29,0,10*ROW('Water Data'!G52))="","",OFFSET('Water Data'!$G$29,0,10*ROW('Water Data'!G52)))</f>
        <v/>
      </c>
      <c r="CE58" s="380" t="str">
        <f ca="1">+IF(OFFSET('Water Data'!$H$27,0,10*ROW('Water Data'!H52))="","",OFFSET('Water Data'!$H$27,0,10*ROW('Water Data'!H52)))</f>
        <v/>
      </c>
      <c r="CF58" s="380" t="str">
        <f ca="1">+IF(OFFSET('Water Data'!$H$28,0,10*ROW('Water Data'!H52))="","",OFFSET('Water Data'!$H$28,0,10*ROW('Water Data'!H52)))</f>
        <v/>
      </c>
      <c r="CG58" s="380" t="str">
        <f ca="1">+IF(OFFSET('Water Data'!$H$29,0,10*ROW('Water Data'!H52))="","",OFFSET('Water Data'!$H$29,0,10*ROW('Water Data'!H52)))</f>
        <v/>
      </c>
      <c r="CH58" s="380" t="str">
        <f ca="1">+IF(OFFSET('Water Data'!$I$27,0,10*ROW('Water Data'!I52))="","",OFFSET('Water Data'!$I$27,0,10*ROW('Water Data'!I52)))</f>
        <v/>
      </c>
      <c r="CI58" s="380" t="str">
        <f ca="1">+IF(OFFSET('Water Data'!$I$28,0,10*ROW('Water Data'!I52))="","",OFFSET('Water Data'!$I$28,0,10*ROW('Water Data'!I52)))</f>
        <v/>
      </c>
      <c r="CJ58" s="380" t="str">
        <f ca="1">+IF(OFFSET('Water Data'!$I$29,0,10*ROW('Water Data'!I52))="","",OFFSET('Water Data'!$I$29,0,10*ROW('Water Data'!I52)))</f>
        <v/>
      </c>
      <c r="CK58" s="380" t="str">
        <f ca="1">+IF(OFFSET('Sanitation Data'!$D$28,0,10*ROW('Sanitation Data'!D52))="","",OFFSET('Sanitation Data'!$D$28,0,10*ROW('Sanitation Data'!D52)))</f>
        <v/>
      </c>
      <c r="CL58" s="380" t="str">
        <f ca="1">+IF(OFFSET('Sanitation Data'!$D$29,0,10*ROW('Sanitation Data'!D52))="","",OFFSET('Sanitation Data'!$D$29,0,10*ROW('Sanitation Data'!D52)))</f>
        <v/>
      </c>
      <c r="CM58" s="380" t="str">
        <f ca="1">+IF(OFFSET('Sanitation Data'!$D$30,0,10*ROW('Sanitation Data'!D52))="","",OFFSET('Sanitation Data'!$D$30,0,10*ROW('Sanitation Data'!D52)))</f>
        <v/>
      </c>
      <c r="CN58" s="380" t="str">
        <f ca="1">+IF(OFFSET('Sanitation Data'!$D$31,0,10*ROW('Sanitation Data'!D52))="","",OFFSET('Sanitation Data'!$D$31,0,10*ROW('Sanitation Data'!D52)))</f>
        <v/>
      </c>
      <c r="CO58" s="380" t="str">
        <f ca="1">+IF(OFFSET('Sanitation Data'!$D$32,0,10*ROW('Sanitation Data'!D52))="","",OFFSET('Sanitation Data'!$D$32,0,10*ROW('Sanitation Data'!D52)))</f>
        <v/>
      </c>
      <c r="CP58" s="380" t="str">
        <f ca="1">+IF(OFFSET('Sanitation Data'!$E$28,0,10*ROW('Sanitation Data'!E52))="","",OFFSET('Sanitation Data'!$E$28,0,10*ROW('Sanitation Data'!E52)))</f>
        <v/>
      </c>
      <c r="CQ58" s="380" t="str">
        <f ca="1">+IF(OFFSET('Sanitation Data'!$E$29,0,10*ROW('Sanitation Data'!E52))="","",OFFSET('Sanitation Data'!$E$29,0,10*ROW('Sanitation Data'!E52)))</f>
        <v/>
      </c>
      <c r="CR58" s="380" t="str">
        <f ca="1">+IF(OFFSET('Sanitation Data'!$E$30,0,10*ROW('Sanitation Data'!E52))="","",OFFSET('Sanitation Data'!$E$30,0,10*ROW('Sanitation Data'!E52)))</f>
        <v/>
      </c>
      <c r="CS58" s="380" t="str">
        <f ca="1">+IF(OFFSET('Sanitation Data'!$E$31,0,10*ROW('Sanitation Data'!E52))="","",OFFSET('Sanitation Data'!$E$31,0,10*ROW('Sanitation Data'!E52)))</f>
        <v/>
      </c>
      <c r="CT58" s="380" t="str">
        <f ca="1">+IF(OFFSET('Sanitation Data'!$E$32,0,10*ROW('Sanitation Data'!E52))="","",OFFSET('Sanitation Data'!$E$32,0,10*ROW('Sanitation Data'!E52)))</f>
        <v/>
      </c>
      <c r="CU58" s="380" t="str">
        <f ca="1">+IF(OFFSET('Sanitation Data'!$F$28,0,10*ROW('Sanitation Data'!F52))="","",OFFSET('Sanitation Data'!$F$28,0,10*ROW('Sanitation Data'!F52)))</f>
        <v/>
      </c>
      <c r="CV58" s="380" t="str">
        <f ca="1">+IF(OFFSET('Sanitation Data'!$F$29,0,10*ROW('Sanitation Data'!F52))="","",OFFSET('Sanitation Data'!$F$29,0,10*ROW('Sanitation Data'!F52)))</f>
        <v/>
      </c>
      <c r="CW58" s="380" t="str">
        <f ca="1">+IF(OFFSET('Sanitation Data'!$F$30,0,10*ROW('Sanitation Data'!F52))="","",OFFSET('Sanitation Data'!$F$30,0,10*ROW('Sanitation Data'!F52)))</f>
        <v/>
      </c>
      <c r="CX58" s="380" t="str">
        <f ca="1">+IF(OFFSET('Sanitation Data'!$F$31,0,10*ROW('Sanitation Data'!F52))="","",OFFSET('Sanitation Data'!$F$31,0,10*ROW('Sanitation Data'!F52)))</f>
        <v/>
      </c>
      <c r="CY58" s="380" t="str">
        <f ca="1">+IF(OFFSET('Sanitation Data'!$F$32,0,10*ROW('Sanitation Data'!F52))="","",OFFSET('Sanitation Data'!$F$32,0,10*ROW('Sanitation Data'!F52)))</f>
        <v/>
      </c>
      <c r="CZ58" s="380" t="str">
        <f ca="1">+IF(OFFSET('Sanitation Data'!$G$28,0,10*ROW('Sanitation Data'!G52))="","",OFFSET('Sanitation Data'!$G$28,0,10*ROW('Sanitation Data'!G52)))</f>
        <v/>
      </c>
      <c r="DA58" s="380" t="str">
        <f ca="1">+IF(OFFSET('Sanitation Data'!$G$29,0,10*ROW('Sanitation Data'!G52))="","",OFFSET('Sanitation Data'!$G$29,0,10*ROW('Sanitation Data'!G52)))</f>
        <v/>
      </c>
      <c r="DB58" s="380" t="str">
        <f ca="1">+IF(OFFSET('Sanitation Data'!$G$30,0,10*ROW('Sanitation Data'!G52))="","",OFFSET('Sanitation Data'!$G$30,0,10*ROW('Sanitation Data'!G52)))</f>
        <v/>
      </c>
      <c r="DC58" s="380" t="str">
        <f ca="1">+IF(OFFSET('Sanitation Data'!$G$31,0,10*ROW('Sanitation Data'!G52))="","",OFFSET('Sanitation Data'!$G$31,0,10*ROW('Sanitation Data'!G52)))</f>
        <v/>
      </c>
      <c r="DD58" s="380" t="str">
        <f ca="1">+IF(OFFSET('Sanitation Data'!$G$32,0,10*ROW('Sanitation Data'!G52))="","",OFFSET('Sanitation Data'!$G$32,0,10*ROW('Sanitation Data'!G52)))</f>
        <v/>
      </c>
      <c r="DE58" s="380" t="str">
        <f ca="1">+IF(OFFSET('Sanitation Data'!$H$28,0,10*ROW('Sanitation Data'!H52))="","",OFFSET('Sanitation Data'!$H$28,0,10*ROW('Sanitation Data'!H52)))</f>
        <v/>
      </c>
      <c r="DF58" s="380" t="str">
        <f ca="1">+IF(OFFSET('Sanitation Data'!$H$29,0,10*ROW('Sanitation Data'!H52))="","",OFFSET('Sanitation Data'!$H$29,0,10*ROW('Sanitation Data'!H52)))</f>
        <v/>
      </c>
      <c r="DG58" s="380" t="str">
        <f ca="1">+IF(OFFSET('Sanitation Data'!$H$30,0,10*ROW('Sanitation Data'!H52))="","",OFFSET('Sanitation Data'!$H$30,0,10*ROW('Sanitation Data'!H52)))</f>
        <v/>
      </c>
      <c r="DH58" s="380" t="str">
        <f ca="1">+IF(OFFSET('Sanitation Data'!$H$31,0,10*ROW('Sanitation Data'!H52))="","",OFFSET('Sanitation Data'!$H$31,0,10*ROW('Sanitation Data'!H52)))</f>
        <v/>
      </c>
      <c r="DI58" s="380" t="str">
        <f ca="1">+IF(OFFSET('Sanitation Data'!$H$32,0,10*ROW('Sanitation Data'!H52))="","",OFFSET('Sanitation Data'!$H$32,0,10*ROW('Sanitation Data'!H52)))</f>
        <v/>
      </c>
      <c r="DJ58" s="380" t="str">
        <f ca="1">+IF(OFFSET('Sanitation Data'!$I$28,0,10*ROW('Sanitation Data'!I52))="","",OFFSET('Sanitation Data'!$I$28,0,10*ROW('Sanitation Data'!I52)))</f>
        <v/>
      </c>
      <c r="DK58" s="380" t="str">
        <f ca="1">+IF(OFFSET('Sanitation Data'!$I$29,0,10*ROW('Sanitation Data'!I52))="","",OFFSET('Sanitation Data'!$I$29,0,10*ROW('Sanitation Data'!I52)))</f>
        <v/>
      </c>
      <c r="DL58" s="380" t="str">
        <f ca="1">+IF(OFFSET('Sanitation Data'!$I$30,0,10*ROW('Sanitation Data'!I52))="","",OFFSET('Sanitation Data'!$I$30,0,10*ROW('Sanitation Data'!I52)))</f>
        <v/>
      </c>
      <c r="DM58" s="380" t="str">
        <f ca="1">+IF(OFFSET('Sanitation Data'!$I$31,0,10*ROW('Sanitation Data'!I52))="","",OFFSET('Sanitation Data'!$I$31,0,10*ROW('Sanitation Data'!I52)))</f>
        <v/>
      </c>
      <c r="DN58" s="380" t="str">
        <f ca="1">+IF(OFFSET('Sanitation Data'!$I$32,0,10*ROW('Sanitation Data'!I52))="","",OFFSET('Sanitation Data'!$I$32,0,10*ROW('Sanitation Data'!I52)))</f>
        <v/>
      </c>
      <c r="DO58" s="380" t="str">
        <f ca="1">+IF(OFFSET('Hygiene Data'!$D$11,0,10*ROW('Hygiene Data'!D52))="","",OFFSET('Hygiene Data'!$D$11,0,10*ROW('Hygiene Data'!D52)))</f>
        <v/>
      </c>
      <c r="DP58" s="380" t="str">
        <f ca="1">+IF(OFFSET('Hygiene Data'!$D$12,0,10*ROW('Hygiene Data'!D52))="","",OFFSET('Hygiene Data'!$D$12,0,10*ROW('Hygiene Data'!D52)))</f>
        <v/>
      </c>
      <c r="DQ58" s="380" t="str">
        <f ca="1">+IF(OFFSET('Hygiene Data'!$D$13,0,10*ROW('Hygiene Data'!D52))="","",OFFSET('Hygiene Data'!$D$13,0,10*ROW('Hygiene Data'!D52)))</f>
        <v/>
      </c>
      <c r="DR58" s="380" t="str">
        <f ca="1">+IF(OFFSET('Hygiene Data'!$E$11,0,10*ROW('Hygiene Data'!E52))="","",OFFSET('Hygiene Data'!$E$11,0,10*ROW('Hygiene Data'!E52)))</f>
        <v/>
      </c>
      <c r="DS58" s="380" t="str">
        <f ca="1">+IF(OFFSET('Hygiene Data'!$E$12,0,10*ROW('Hygiene Data'!E52))="","",OFFSET('Hygiene Data'!$E$12,0,10*ROW('Hygiene Data'!E52)))</f>
        <v/>
      </c>
      <c r="DT58" s="380" t="str">
        <f ca="1">+IF(OFFSET('Hygiene Data'!$E$13,0,10*ROW('Hygiene Data'!E52))="","",OFFSET('Hygiene Data'!$E$13,0,10*ROW('Hygiene Data'!E52)))</f>
        <v/>
      </c>
      <c r="DU58" s="380" t="str">
        <f ca="1">+IF(OFFSET('Hygiene Data'!$F$11,0,10*ROW('Hygiene Data'!F52))="","",OFFSET('Hygiene Data'!$F$11,0,10*ROW('Hygiene Data'!F52)))</f>
        <v/>
      </c>
      <c r="DV58" s="380" t="str">
        <f ca="1">+IF(OFFSET('Hygiene Data'!$F$12,0,10*ROW('Hygiene Data'!F52))="","",OFFSET('Hygiene Data'!$F$12,0,10*ROW('Hygiene Data'!F52)))</f>
        <v/>
      </c>
      <c r="DW58" s="380" t="str">
        <f ca="1">+IF(OFFSET('Hygiene Data'!$F$13,0,10*ROW('Hygiene Data'!F52))="","",OFFSET('Hygiene Data'!$F$13,0,10*ROW('Hygiene Data'!F52)))</f>
        <v/>
      </c>
      <c r="DX58" s="380" t="str">
        <f ca="1">+IF(OFFSET('Hygiene Data'!$G$11,0,10*ROW('Hygiene Data'!G52))="","",OFFSET('Hygiene Data'!$G$11,0,10*ROW('Hygiene Data'!G52)))</f>
        <v/>
      </c>
      <c r="DY58" s="380" t="str">
        <f ca="1">+IF(OFFSET('Hygiene Data'!$G$12,0,10*ROW('Hygiene Data'!G52))="","",OFFSET('Hygiene Data'!$G$12,0,10*ROW('Hygiene Data'!G52)))</f>
        <v/>
      </c>
      <c r="DZ58" s="380" t="str">
        <f ca="1">+IF(OFFSET('Hygiene Data'!$G$13,0,10*ROW('Hygiene Data'!G52))="","",OFFSET('Hygiene Data'!$G$13,0,10*ROW('Hygiene Data'!G52)))</f>
        <v/>
      </c>
      <c r="EA58" s="380" t="str">
        <f ca="1">+IF(OFFSET('Hygiene Data'!$H$11,0,10*ROW('Hygiene Data'!H52))="","",OFFSET('Hygiene Data'!$H$11,0,10*ROW('Hygiene Data'!H52)))</f>
        <v/>
      </c>
      <c r="EB58" s="380" t="str">
        <f ca="1">+IF(OFFSET('Hygiene Data'!$H$12,0,10*ROW('Hygiene Data'!H52))="","",OFFSET('Hygiene Data'!$H$12,0,10*ROW('Hygiene Data'!H52)))</f>
        <v/>
      </c>
      <c r="EC58" s="380" t="str">
        <f ca="1">+IF(OFFSET('Hygiene Data'!$H$13,0,10*ROW('Hygiene Data'!H52))="","",OFFSET('Hygiene Data'!$H$13,0,10*ROW('Hygiene Data'!H52)))</f>
        <v/>
      </c>
      <c r="ED58" s="380" t="str">
        <f ca="1">+IF(OFFSET('Hygiene Data'!$I$11,0,10*ROW('Hygiene Data'!I52))="","",OFFSET('Hygiene Data'!$I$11,0,10*ROW('Hygiene Data'!I52)))</f>
        <v/>
      </c>
      <c r="EE58" s="380" t="str">
        <f ca="1">+IF(OFFSET('Hygiene Data'!$I$12,0,10*ROW('Hygiene Data'!I52))="","",OFFSET('Hygiene Data'!$I$12,0,10*ROW('Hygiene Data'!I52)))</f>
        <v/>
      </c>
      <c r="EF58" s="380" t="str">
        <f ca="1">+IF(OFFSET('Hygiene Data'!$I$13,0,10*ROW('Hygiene Data'!I52))="","",OFFSET('Hygiene Data'!$I$13,0,10*ROW('Hygiene Data'!I52)))</f>
        <v/>
      </c>
    </row>
    <row r="59" spans="1:136" x14ac:dyDescent="0.25">
      <c r="A59" s="489" t="str">
        <f ca="1">+IF(OFFSET('Water Data'!$B$2,0,10*ROW('Water Data'!E53))="","",OFFSET('Water Data'!$B$2,0,10*ROW('Water Data'!E53)))</f>
        <v/>
      </c>
      <c r="B59" s="489"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16" t="str">
        <f t="shared" ca="1" si="0"/>
        <v/>
      </c>
      <c r="D59" s="517"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17"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17"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17"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17"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17"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17"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17"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17"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17"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17"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17"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17"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17"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17"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17"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17"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17"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18"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18"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18"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18"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18"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18"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18"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18"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18"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18"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18"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18"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18"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18"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18"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18"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18"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18"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18"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18"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18"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18"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18"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18"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18"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18"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18"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18"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18"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18"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19"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95"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19"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19"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19"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19"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19"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19"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19"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19"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19"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19"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19"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19"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19"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19"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19"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19"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80" t="str">
        <f ca="1">+IF(OFFSET('Water Data'!$D$27,0,10*ROW('Water Data'!D53))="","",OFFSET('Water Data'!$D$27,0,10*ROW('Water Data'!D53)))</f>
        <v/>
      </c>
      <c r="BT59" s="380" t="str">
        <f ca="1">+IF(OFFSET('Water Data'!$D$28,0,10*ROW('Water Data'!D53))="","",OFFSET('Water Data'!$D$28,0,10*ROW('Water Data'!D53)))</f>
        <v/>
      </c>
      <c r="BU59" s="380" t="str">
        <f ca="1">+IF(OFFSET('Water Data'!$D$29,0,10*ROW('Water Data'!D53))="","",OFFSET('Water Data'!$D$29,0,10*ROW('Water Data'!D53)))</f>
        <v/>
      </c>
      <c r="BV59" s="380" t="str">
        <f ca="1">+IF(OFFSET('Water Data'!$E$27,0,10*ROW('Water Data'!E53))="","",OFFSET('Water Data'!$E$27,0,10*ROW('Water Data'!E53)))</f>
        <v/>
      </c>
      <c r="BW59" s="380" t="str">
        <f ca="1">+IF(OFFSET('Water Data'!$E$28,0,10*ROW('Water Data'!E53))="","",OFFSET('Water Data'!$E$28,0,10*ROW('Water Data'!E53)))</f>
        <v/>
      </c>
      <c r="BX59" s="380" t="str">
        <f ca="1">+IF(OFFSET('Water Data'!$E$29,0,10*ROW('Water Data'!E53))="","",OFFSET('Water Data'!$E$29,0,10*ROW('Water Data'!E53)))</f>
        <v/>
      </c>
      <c r="BY59" s="380" t="str">
        <f ca="1">+IF(OFFSET('Water Data'!$F$27,0,10*ROW('Water Data'!F53))="","",OFFSET('Water Data'!$F$27,0,10*ROW('Water Data'!F53)))</f>
        <v/>
      </c>
      <c r="BZ59" s="380" t="str">
        <f ca="1">+IF(OFFSET('Water Data'!$F$28,0,10*ROW('Water Data'!F53))="","",OFFSET('Water Data'!$F$28,0,10*ROW('Water Data'!F53)))</f>
        <v/>
      </c>
      <c r="CA59" s="380" t="str">
        <f ca="1">+IF(OFFSET('Water Data'!$F$29,0,10*ROW('Water Data'!F53))="","",OFFSET('Water Data'!$F$29,0,10*ROW('Water Data'!F53)))</f>
        <v/>
      </c>
      <c r="CB59" s="380" t="str">
        <f ca="1">+IF(OFFSET('Water Data'!$G$27,0,10*ROW('Water Data'!G53))="","",OFFSET('Water Data'!$G$27,0,10*ROW('Water Data'!G53)))</f>
        <v/>
      </c>
      <c r="CC59" s="380" t="str">
        <f ca="1">+IF(OFFSET('Water Data'!$G$28,0,10*ROW('Water Data'!G53))="","",OFFSET('Water Data'!$G$28,0,10*ROW('Water Data'!G53)))</f>
        <v/>
      </c>
      <c r="CD59" s="380" t="str">
        <f ca="1">+IF(OFFSET('Water Data'!$G$29,0,10*ROW('Water Data'!G53))="","",OFFSET('Water Data'!$G$29,0,10*ROW('Water Data'!G53)))</f>
        <v/>
      </c>
      <c r="CE59" s="380" t="str">
        <f ca="1">+IF(OFFSET('Water Data'!$H$27,0,10*ROW('Water Data'!H53))="","",OFFSET('Water Data'!$H$27,0,10*ROW('Water Data'!H53)))</f>
        <v/>
      </c>
      <c r="CF59" s="380" t="str">
        <f ca="1">+IF(OFFSET('Water Data'!$H$28,0,10*ROW('Water Data'!H53))="","",OFFSET('Water Data'!$H$28,0,10*ROW('Water Data'!H53)))</f>
        <v/>
      </c>
      <c r="CG59" s="380" t="str">
        <f ca="1">+IF(OFFSET('Water Data'!$H$29,0,10*ROW('Water Data'!H53))="","",OFFSET('Water Data'!$H$29,0,10*ROW('Water Data'!H53)))</f>
        <v/>
      </c>
      <c r="CH59" s="380" t="str">
        <f ca="1">+IF(OFFSET('Water Data'!$I$27,0,10*ROW('Water Data'!I53))="","",OFFSET('Water Data'!$I$27,0,10*ROW('Water Data'!I53)))</f>
        <v/>
      </c>
      <c r="CI59" s="380" t="str">
        <f ca="1">+IF(OFFSET('Water Data'!$I$28,0,10*ROW('Water Data'!I53))="","",OFFSET('Water Data'!$I$28,0,10*ROW('Water Data'!I53)))</f>
        <v/>
      </c>
      <c r="CJ59" s="380" t="str">
        <f ca="1">+IF(OFFSET('Water Data'!$I$29,0,10*ROW('Water Data'!I53))="","",OFFSET('Water Data'!$I$29,0,10*ROW('Water Data'!I53)))</f>
        <v/>
      </c>
      <c r="CK59" s="380" t="str">
        <f ca="1">+IF(OFFSET('Sanitation Data'!$D$28,0,10*ROW('Sanitation Data'!D53))="","",OFFSET('Sanitation Data'!$D$28,0,10*ROW('Sanitation Data'!D53)))</f>
        <v/>
      </c>
      <c r="CL59" s="380" t="str">
        <f ca="1">+IF(OFFSET('Sanitation Data'!$D$29,0,10*ROW('Sanitation Data'!D53))="","",OFFSET('Sanitation Data'!$D$29,0,10*ROW('Sanitation Data'!D53)))</f>
        <v/>
      </c>
      <c r="CM59" s="380" t="str">
        <f ca="1">+IF(OFFSET('Sanitation Data'!$D$30,0,10*ROW('Sanitation Data'!D53))="","",OFFSET('Sanitation Data'!$D$30,0,10*ROW('Sanitation Data'!D53)))</f>
        <v/>
      </c>
      <c r="CN59" s="380" t="str">
        <f ca="1">+IF(OFFSET('Sanitation Data'!$D$31,0,10*ROW('Sanitation Data'!D53))="","",OFFSET('Sanitation Data'!$D$31,0,10*ROW('Sanitation Data'!D53)))</f>
        <v/>
      </c>
      <c r="CO59" s="380" t="str">
        <f ca="1">+IF(OFFSET('Sanitation Data'!$D$32,0,10*ROW('Sanitation Data'!D53))="","",OFFSET('Sanitation Data'!$D$32,0,10*ROW('Sanitation Data'!D53)))</f>
        <v/>
      </c>
      <c r="CP59" s="380" t="str">
        <f ca="1">+IF(OFFSET('Sanitation Data'!$E$28,0,10*ROW('Sanitation Data'!E53))="","",OFFSET('Sanitation Data'!$E$28,0,10*ROW('Sanitation Data'!E53)))</f>
        <v/>
      </c>
      <c r="CQ59" s="380" t="str">
        <f ca="1">+IF(OFFSET('Sanitation Data'!$E$29,0,10*ROW('Sanitation Data'!E53))="","",OFFSET('Sanitation Data'!$E$29,0,10*ROW('Sanitation Data'!E53)))</f>
        <v/>
      </c>
      <c r="CR59" s="380" t="str">
        <f ca="1">+IF(OFFSET('Sanitation Data'!$E$30,0,10*ROW('Sanitation Data'!E53))="","",OFFSET('Sanitation Data'!$E$30,0,10*ROW('Sanitation Data'!E53)))</f>
        <v/>
      </c>
      <c r="CS59" s="380" t="str">
        <f ca="1">+IF(OFFSET('Sanitation Data'!$E$31,0,10*ROW('Sanitation Data'!E53))="","",OFFSET('Sanitation Data'!$E$31,0,10*ROW('Sanitation Data'!E53)))</f>
        <v/>
      </c>
      <c r="CT59" s="380" t="str">
        <f ca="1">+IF(OFFSET('Sanitation Data'!$E$32,0,10*ROW('Sanitation Data'!E53))="","",OFFSET('Sanitation Data'!$E$32,0,10*ROW('Sanitation Data'!E53)))</f>
        <v/>
      </c>
      <c r="CU59" s="380" t="str">
        <f ca="1">+IF(OFFSET('Sanitation Data'!$F$28,0,10*ROW('Sanitation Data'!F53))="","",OFFSET('Sanitation Data'!$F$28,0,10*ROW('Sanitation Data'!F53)))</f>
        <v/>
      </c>
      <c r="CV59" s="380" t="str">
        <f ca="1">+IF(OFFSET('Sanitation Data'!$F$29,0,10*ROW('Sanitation Data'!F53))="","",OFFSET('Sanitation Data'!$F$29,0,10*ROW('Sanitation Data'!F53)))</f>
        <v/>
      </c>
      <c r="CW59" s="380" t="str">
        <f ca="1">+IF(OFFSET('Sanitation Data'!$F$30,0,10*ROW('Sanitation Data'!F53))="","",OFFSET('Sanitation Data'!$F$30,0,10*ROW('Sanitation Data'!F53)))</f>
        <v/>
      </c>
      <c r="CX59" s="380" t="str">
        <f ca="1">+IF(OFFSET('Sanitation Data'!$F$31,0,10*ROW('Sanitation Data'!F53))="","",OFFSET('Sanitation Data'!$F$31,0,10*ROW('Sanitation Data'!F53)))</f>
        <v/>
      </c>
      <c r="CY59" s="380" t="str">
        <f ca="1">+IF(OFFSET('Sanitation Data'!$F$32,0,10*ROW('Sanitation Data'!F53))="","",OFFSET('Sanitation Data'!$F$32,0,10*ROW('Sanitation Data'!F53)))</f>
        <v/>
      </c>
      <c r="CZ59" s="380" t="str">
        <f ca="1">+IF(OFFSET('Sanitation Data'!$G$28,0,10*ROW('Sanitation Data'!G53))="","",OFFSET('Sanitation Data'!$G$28,0,10*ROW('Sanitation Data'!G53)))</f>
        <v/>
      </c>
      <c r="DA59" s="380" t="str">
        <f ca="1">+IF(OFFSET('Sanitation Data'!$G$29,0,10*ROW('Sanitation Data'!G53))="","",OFFSET('Sanitation Data'!$G$29,0,10*ROW('Sanitation Data'!G53)))</f>
        <v/>
      </c>
      <c r="DB59" s="380" t="str">
        <f ca="1">+IF(OFFSET('Sanitation Data'!$G$30,0,10*ROW('Sanitation Data'!G53))="","",OFFSET('Sanitation Data'!$G$30,0,10*ROW('Sanitation Data'!G53)))</f>
        <v/>
      </c>
      <c r="DC59" s="380" t="str">
        <f ca="1">+IF(OFFSET('Sanitation Data'!$G$31,0,10*ROW('Sanitation Data'!G53))="","",OFFSET('Sanitation Data'!$G$31,0,10*ROW('Sanitation Data'!G53)))</f>
        <v/>
      </c>
      <c r="DD59" s="380" t="str">
        <f ca="1">+IF(OFFSET('Sanitation Data'!$G$32,0,10*ROW('Sanitation Data'!G53))="","",OFFSET('Sanitation Data'!$G$32,0,10*ROW('Sanitation Data'!G53)))</f>
        <v/>
      </c>
      <c r="DE59" s="380" t="str">
        <f ca="1">+IF(OFFSET('Sanitation Data'!$H$28,0,10*ROW('Sanitation Data'!H53))="","",OFFSET('Sanitation Data'!$H$28,0,10*ROW('Sanitation Data'!H53)))</f>
        <v/>
      </c>
      <c r="DF59" s="380" t="str">
        <f ca="1">+IF(OFFSET('Sanitation Data'!$H$29,0,10*ROW('Sanitation Data'!H53))="","",OFFSET('Sanitation Data'!$H$29,0,10*ROW('Sanitation Data'!H53)))</f>
        <v/>
      </c>
      <c r="DG59" s="380" t="str">
        <f ca="1">+IF(OFFSET('Sanitation Data'!$H$30,0,10*ROW('Sanitation Data'!H53))="","",OFFSET('Sanitation Data'!$H$30,0,10*ROW('Sanitation Data'!H53)))</f>
        <v/>
      </c>
      <c r="DH59" s="380" t="str">
        <f ca="1">+IF(OFFSET('Sanitation Data'!$H$31,0,10*ROW('Sanitation Data'!H53))="","",OFFSET('Sanitation Data'!$H$31,0,10*ROW('Sanitation Data'!H53)))</f>
        <v/>
      </c>
      <c r="DI59" s="380" t="str">
        <f ca="1">+IF(OFFSET('Sanitation Data'!$H$32,0,10*ROW('Sanitation Data'!H53))="","",OFFSET('Sanitation Data'!$H$32,0,10*ROW('Sanitation Data'!H53)))</f>
        <v/>
      </c>
      <c r="DJ59" s="380" t="str">
        <f ca="1">+IF(OFFSET('Sanitation Data'!$I$28,0,10*ROW('Sanitation Data'!I53))="","",OFFSET('Sanitation Data'!$I$28,0,10*ROW('Sanitation Data'!I53)))</f>
        <v/>
      </c>
      <c r="DK59" s="380" t="str">
        <f ca="1">+IF(OFFSET('Sanitation Data'!$I$29,0,10*ROW('Sanitation Data'!I53))="","",OFFSET('Sanitation Data'!$I$29,0,10*ROW('Sanitation Data'!I53)))</f>
        <v/>
      </c>
      <c r="DL59" s="380" t="str">
        <f ca="1">+IF(OFFSET('Sanitation Data'!$I$30,0,10*ROW('Sanitation Data'!I53))="","",OFFSET('Sanitation Data'!$I$30,0,10*ROW('Sanitation Data'!I53)))</f>
        <v/>
      </c>
      <c r="DM59" s="380" t="str">
        <f ca="1">+IF(OFFSET('Sanitation Data'!$I$31,0,10*ROW('Sanitation Data'!I53))="","",OFFSET('Sanitation Data'!$I$31,0,10*ROW('Sanitation Data'!I53)))</f>
        <v/>
      </c>
      <c r="DN59" s="380" t="str">
        <f ca="1">+IF(OFFSET('Sanitation Data'!$I$32,0,10*ROW('Sanitation Data'!I53))="","",OFFSET('Sanitation Data'!$I$32,0,10*ROW('Sanitation Data'!I53)))</f>
        <v/>
      </c>
      <c r="DO59" s="380" t="str">
        <f ca="1">+IF(OFFSET('Hygiene Data'!$D$11,0,10*ROW('Hygiene Data'!D53))="","",OFFSET('Hygiene Data'!$D$11,0,10*ROW('Hygiene Data'!D53)))</f>
        <v/>
      </c>
      <c r="DP59" s="380" t="str">
        <f ca="1">+IF(OFFSET('Hygiene Data'!$D$12,0,10*ROW('Hygiene Data'!D53))="","",OFFSET('Hygiene Data'!$D$12,0,10*ROW('Hygiene Data'!D53)))</f>
        <v/>
      </c>
      <c r="DQ59" s="380" t="str">
        <f ca="1">+IF(OFFSET('Hygiene Data'!$D$13,0,10*ROW('Hygiene Data'!D53))="","",OFFSET('Hygiene Data'!$D$13,0,10*ROW('Hygiene Data'!D53)))</f>
        <v/>
      </c>
      <c r="DR59" s="380" t="str">
        <f ca="1">+IF(OFFSET('Hygiene Data'!$E$11,0,10*ROW('Hygiene Data'!E53))="","",OFFSET('Hygiene Data'!$E$11,0,10*ROW('Hygiene Data'!E53)))</f>
        <v/>
      </c>
      <c r="DS59" s="380" t="str">
        <f ca="1">+IF(OFFSET('Hygiene Data'!$E$12,0,10*ROW('Hygiene Data'!E53))="","",OFFSET('Hygiene Data'!$E$12,0,10*ROW('Hygiene Data'!E53)))</f>
        <v/>
      </c>
      <c r="DT59" s="380" t="str">
        <f ca="1">+IF(OFFSET('Hygiene Data'!$E$13,0,10*ROW('Hygiene Data'!E53))="","",OFFSET('Hygiene Data'!$E$13,0,10*ROW('Hygiene Data'!E53)))</f>
        <v/>
      </c>
      <c r="DU59" s="380" t="str">
        <f ca="1">+IF(OFFSET('Hygiene Data'!$F$11,0,10*ROW('Hygiene Data'!F53))="","",OFFSET('Hygiene Data'!$F$11,0,10*ROW('Hygiene Data'!F53)))</f>
        <v/>
      </c>
      <c r="DV59" s="380" t="str">
        <f ca="1">+IF(OFFSET('Hygiene Data'!$F$12,0,10*ROW('Hygiene Data'!F53))="","",OFFSET('Hygiene Data'!$F$12,0,10*ROW('Hygiene Data'!F53)))</f>
        <v/>
      </c>
      <c r="DW59" s="380" t="str">
        <f ca="1">+IF(OFFSET('Hygiene Data'!$F$13,0,10*ROW('Hygiene Data'!F53))="","",OFFSET('Hygiene Data'!$F$13,0,10*ROW('Hygiene Data'!F53)))</f>
        <v/>
      </c>
      <c r="DX59" s="380" t="str">
        <f ca="1">+IF(OFFSET('Hygiene Data'!$G$11,0,10*ROW('Hygiene Data'!G53))="","",OFFSET('Hygiene Data'!$G$11,0,10*ROW('Hygiene Data'!G53)))</f>
        <v/>
      </c>
      <c r="DY59" s="380" t="str">
        <f ca="1">+IF(OFFSET('Hygiene Data'!$G$12,0,10*ROW('Hygiene Data'!G53))="","",OFFSET('Hygiene Data'!$G$12,0,10*ROW('Hygiene Data'!G53)))</f>
        <v/>
      </c>
      <c r="DZ59" s="380" t="str">
        <f ca="1">+IF(OFFSET('Hygiene Data'!$G$13,0,10*ROW('Hygiene Data'!G53))="","",OFFSET('Hygiene Data'!$G$13,0,10*ROW('Hygiene Data'!G53)))</f>
        <v/>
      </c>
      <c r="EA59" s="380" t="str">
        <f ca="1">+IF(OFFSET('Hygiene Data'!$H$11,0,10*ROW('Hygiene Data'!H53))="","",OFFSET('Hygiene Data'!$H$11,0,10*ROW('Hygiene Data'!H53)))</f>
        <v/>
      </c>
      <c r="EB59" s="380" t="str">
        <f ca="1">+IF(OFFSET('Hygiene Data'!$H$12,0,10*ROW('Hygiene Data'!H53))="","",OFFSET('Hygiene Data'!$H$12,0,10*ROW('Hygiene Data'!H53)))</f>
        <v/>
      </c>
      <c r="EC59" s="380" t="str">
        <f ca="1">+IF(OFFSET('Hygiene Data'!$H$13,0,10*ROW('Hygiene Data'!H53))="","",OFFSET('Hygiene Data'!$H$13,0,10*ROW('Hygiene Data'!H53)))</f>
        <v/>
      </c>
      <c r="ED59" s="380" t="str">
        <f ca="1">+IF(OFFSET('Hygiene Data'!$I$11,0,10*ROW('Hygiene Data'!I53))="","",OFFSET('Hygiene Data'!$I$11,0,10*ROW('Hygiene Data'!I53)))</f>
        <v/>
      </c>
      <c r="EE59" s="380" t="str">
        <f ca="1">+IF(OFFSET('Hygiene Data'!$I$12,0,10*ROW('Hygiene Data'!I53))="","",OFFSET('Hygiene Data'!$I$12,0,10*ROW('Hygiene Data'!I53)))</f>
        <v/>
      </c>
      <c r="EF59" s="380" t="str">
        <f ca="1">+IF(OFFSET('Hygiene Data'!$I$13,0,10*ROW('Hygiene Data'!I53))="","",OFFSET('Hygiene Data'!$I$13,0,10*ROW('Hygiene Data'!I53)))</f>
        <v/>
      </c>
    </row>
    <row r="60" spans="1:136" x14ac:dyDescent="0.25">
      <c r="A60" s="489" t="str">
        <f ca="1">+IF(OFFSET('Water Data'!$B$2,0,10*ROW('Water Data'!E54))="","",OFFSET('Water Data'!$B$2,0,10*ROW('Water Data'!E54)))</f>
        <v/>
      </c>
      <c r="B60" s="489"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16" t="str">
        <f t="shared" ca="1" si="0"/>
        <v/>
      </c>
      <c r="D60" s="517"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17"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17"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17"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17"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17"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17"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17"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17"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17"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17"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17"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17"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17"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17"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17"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17"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17"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18"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18"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18"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18"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18"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18"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18"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18"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18"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18"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18"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18"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18"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18"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18"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18"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18"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18"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18"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18"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18"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18"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18"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18"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18"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18"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18"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18"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18"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18"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19"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95"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19"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19"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19"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19"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19"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19"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19"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19"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19"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19"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19"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19"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19"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19"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19"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19"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80" t="str">
        <f ca="1">+IF(OFFSET('Water Data'!$D$27,0,10*ROW('Water Data'!D54))="","",OFFSET('Water Data'!$D$27,0,10*ROW('Water Data'!D54)))</f>
        <v/>
      </c>
      <c r="BT60" s="380" t="str">
        <f ca="1">+IF(OFFSET('Water Data'!$D$28,0,10*ROW('Water Data'!D54))="","",OFFSET('Water Data'!$D$28,0,10*ROW('Water Data'!D54)))</f>
        <v/>
      </c>
      <c r="BU60" s="380" t="str">
        <f ca="1">+IF(OFFSET('Water Data'!$D$29,0,10*ROW('Water Data'!D54))="","",OFFSET('Water Data'!$D$29,0,10*ROW('Water Data'!D54)))</f>
        <v/>
      </c>
      <c r="BV60" s="380" t="str">
        <f ca="1">+IF(OFFSET('Water Data'!$E$27,0,10*ROW('Water Data'!E54))="","",OFFSET('Water Data'!$E$27,0,10*ROW('Water Data'!E54)))</f>
        <v/>
      </c>
      <c r="BW60" s="380" t="str">
        <f ca="1">+IF(OFFSET('Water Data'!$E$28,0,10*ROW('Water Data'!E54))="","",OFFSET('Water Data'!$E$28,0,10*ROW('Water Data'!E54)))</f>
        <v/>
      </c>
      <c r="BX60" s="380" t="str">
        <f ca="1">+IF(OFFSET('Water Data'!$E$29,0,10*ROW('Water Data'!E54))="","",OFFSET('Water Data'!$E$29,0,10*ROW('Water Data'!E54)))</f>
        <v/>
      </c>
      <c r="BY60" s="380" t="str">
        <f ca="1">+IF(OFFSET('Water Data'!$F$27,0,10*ROW('Water Data'!F54))="","",OFFSET('Water Data'!$F$27,0,10*ROW('Water Data'!F54)))</f>
        <v/>
      </c>
      <c r="BZ60" s="380" t="str">
        <f ca="1">+IF(OFFSET('Water Data'!$F$28,0,10*ROW('Water Data'!F54))="","",OFFSET('Water Data'!$F$28,0,10*ROW('Water Data'!F54)))</f>
        <v/>
      </c>
      <c r="CA60" s="380" t="str">
        <f ca="1">+IF(OFFSET('Water Data'!$F$29,0,10*ROW('Water Data'!F54))="","",OFFSET('Water Data'!$F$29,0,10*ROW('Water Data'!F54)))</f>
        <v/>
      </c>
      <c r="CB60" s="380" t="str">
        <f ca="1">+IF(OFFSET('Water Data'!$G$27,0,10*ROW('Water Data'!G54))="","",OFFSET('Water Data'!$G$27,0,10*ROW('Water Data'!G54)))</f>
        <v/>
      </c>
      <c r="CC60" s="380" t="str">
        <f ca="1">+IF(OFFSET('Water Data'!$G$28,0,10*ROW('Water Data'!G54))="","",OFFSET('Water Data'!$G$28,0,10*ROW('Water Data'!G54)))</f>
        <v/>
      </c>
      <c r="CD60" s="380" t="str">
        <f ca="1">+IF(OFFSET('Water Data'!$G$29,0,10*ROW('Water Data'!G54))="","",OFFSET('Water Data'!$G$29,0,10*ROW('Water Data'!G54)))</f>
        <v/>
      </c>
      <c r="CE60" s="380" t="str">
        <f ca="1">+IF(OFFSET('Water Data'!$H$27,0,10*ROW('Water Data'!H54))="","",OFFSET('Water Data'!$H$27,0,10*ROW('Water Data'!H54)))</f>
        <v/>
      </c>
      <c r="CF60" s="380" t="str">
        <f ca="1">+IF(OFFSET('Water Data'!$H$28,0,10*ROW('Water Data'!H54))="","",OFFSET('Water Data'!$H$28,0,10*ROW('Water Data'!H54)))</f>
        <v/>
      </c>
      <c r="CG60" s="380" t="str">
        <f ca="1">+IF(OFFSET('Water Data'!$H$29,0,10*ROW('Water Data'!H54))="","",OFFSET('Water Data'!$H$29,0,10*ROW('Water Data'!H54)))</f>
        <v/>
      </c>
      <c r="CH60" s="380" t="str">
        <f ca="1">+IF(OFFSET('Water Data'!$I$27,0,10*ROW('Water Data'!I54))="","",OFFSET('Water Data'!$I$27,0,10*ROW('Water Data'!I54)))</f>
        <v/>
      </c>
      <c r="CI60" s="380" t="str">
        <f ca="1">+IF(OFFSET('Water Data'!$I$28,0,10*ROW('Water Data'!I54))="","",OFFSET('Water Data'!$I$28,0,10*ROW('Water Data'!I54)))</f>
        <v/>
      </c>
      <c r="CJ60" s="380" t="str">
        <f ca="1">+IF(OFFSET('Water Data'!$I$29,0,10*ROW('Water Data'!I54))="","",OFFSET('Water Data'!$I$29,0,10*ROW('Water Data'!I54)))</f>
        <v/>
      </c>
      <c r="CK60" s="380" t="str">
        <f ca="1">+IF(OFFSET('Sanitation Data'!$D$28,0,10*ROW('Sanitation Data'!D54))="","",OFFSET('Sanitation Data'!$D$28,0,10*ROW('Sanitation Data'!D54)))</f>
        <v/>
      </c>
      <c r="CL60" s="380" t="str">
        <f ca="1">+IF(OFFSET('Sanitation Data'!$D$29,0,10*ROW('Sanitation Data'!D54))="","",OFFSET('Sanitation Data'!$D$29,0,10*ROW('Sanitation Data'!D54)))</f>
        <v/>
      </c>
      <c r="CM60" s="380" t="str">
        <f ca="1">+IF(OFFSET('Sanitation Data'!$D$30,0,10*ROW('Sanitation Data'!D54))="","",OFFSET('Sanitation Data'!$D$30,0,10*ROW('Sanitation Data'!D54)))</f>
        <v/>
      </c>
      <c r="CN60" s="380" t="str">
        <f ca="1">+IF(OFFSET('Sanitation Data'!$D$31,0,10*ROW('Sanitation Data'!D54))="","",OFFSET('Sanitation Data'!$D$31,0,10*ROW('Sanitation Data'!D54)))</f>
        <v/>
      </c>
      <c r="CO60" s="380" t="str">
        <f ca="1">+IF(OFFSET('Sanitation Data'!$D$32,0,10*ROW('Sanitation Data'!D54))="","",OFFSET('Sanitation Data'!$D$32,0,10*ROW('Sanitation Data'!D54)))</f>
        <v/>
      </c>
      <c r="CP60" s="380" t="str">
        <f ca="1">+IF(OFFSET('Sanitation Data'!$E$28,0,10*ROW('Sanitation Data'!E54))="","",OFFSET('Sanitation Data'!$E$28,0,10*ROW('Sanitation Data'!E54)))</f>
        <v/>
      </c>
      <c r="CQ60" s="380" t="str">
        <f ca="1">+IF(OFFSET('Sanitation Data'!$E$29,0,10*ROW('Sanitation Data'!E54))="","",OFFSET('Sanitation Data'!$E$29,0,10*ROW('Sanitation Data'!E54)))</f>
        <v/>
      </c>
      <c r="CR60" s="380" t="str">
        <f ca="1">+IF(OFFSET('Sanitation Data'!$E$30,0,10*ROW('Sanitation Data'!E54))="","",OFFSET('Sanitation Data'!$E$30,0,10*ROW('Sanitation Data'!E54)))</f>
        <v/>
      </c>
      <c r="CS60" s="380" t="str">
        <f ca="1">+IF(OFFSET('Sanitation Data'!$E$31,0,10*ROW('Sanitation Data'!E54))="","",OFFSET('Sanitation Data'!$E$31,0,10*ROW('Sanitation Data'!E54)))</f>
        <v/>
      </c>
      <c r="CT60" s="380" t="str">
        <f ca="1">+IF(OFFSET('Sanitation Data'!$E$32,0,10*ROW('Sanitation Data'!E54))="","",OFFSET('Sanitation Data'!$E$32,0,10*ROW('Sanitation Data'!E54)))</f>
        <v/>
      </c>
      <c r="CU60" s="380" t="str">
        <f ca="1">+IF(OFFSET('Sanitation Data'!$F$28,0,10*ROW('Sanitation Data'!F54))="","",OFFSET('Sanitation Data'!$F$28,0,10*ROW('Sanitation Data'!F54)))</f>
        <v/>
      </c>
      <c r="CV60" s="380" t="str">
        <f ca="1">+IF(OFFSET('Sanitation Data'!$F$29,0,10*ROW('Sanitation Data'!F54))="","",OFFSET('Sanitation Data'!$F$29,0,10*ROW('Sanitation Data'!F54)))</f>
        <v/>
      </c>
      <c r="CW60" s="380" t="str">
        <f ca="1">+IF(OFFSET('Sanitation Data'!$F$30,0,10*ROW('Sanitation Data'!F54))="","",OFFSET('Sanitation Data'!$F$30,0,10*ROW('Sanitation Data'!F54)))</f>
        <v/>
      </c>
      <c r="CX60" s="380" t="str">
        <f ca="1">+IF(OFFSET('Sanitation Data'!$F$31,0,10*ROW('Sanitation Data'!F54))="","",OFFSET('Sanitation Data'!$F$31,0,10*ROW('Sanitation Data'!F54)))</f>
        <v/>
      </c>
      <c r="CY60" s="380" t="str">
        <f ca="1">+IF(OFFSET('Sanitation Data'!$F$32,0,10*ROW('Sanitation Data'!F54))="","",OFFSET('Sanitation Data'!$F$32,0,10*ROW('Sanitation Data'!F54)))</f>
        <v/>
      </c>
      <c r="CZ60" s="380" t="str">
        <f ca="1">+IF(OFFSET('Sanitation Data'!$G$28,0,10*ROW('Sanitation Data'!G54))="","",OFFSET('Sanitation Data'!$G$28,0,10*ROW('Sanitation Data'!G54)))</f>
        <v/>
      </c>
      <c r="DA60" s="380" t="str">
        <f ca="1">+IF(OFFSET('Sanitation Data'!$G$29,0,10*ROW('Sanitation Data'!G54))="","",OFFSET('Sanitation Data'!$G$29,0,10*ROW('Sanitation Data'!G54)))</f>
        <v/>
      </c>
      <c r="DB60" s="380" t="str">
        <f ca="1">+IF(OFFSET('Sanitation Data'!$G$30,0,10*ROW('Sanitation Data'!G54))="","",OFFSET('Sanitation Data'!$G$30,0,10*ROW('Sanitation Data'!G54)))</f>
        <v/>
      </c>
      <c r="DC60" s="380" t="str">
        <f ca="1">+IF(OFFSET('Sanitation Data'!$G$31,0,10*ROW('Sanitation Data'!G54))="","",OFFSET('Sanitation Data'!$G$31,0,10*ROW('Sanitation Data'!G54)))</f>
        <v/>
      </c>
      <c r="DD60" s="380" t="str">
        <f ca="1">+IF(OFFSET('Sanitation Data'!$G$32,0,10*ROW('Sanitation Data'!G54))="","",OFFSET('Sanitation Data'!$G$32,0,10*ROW('Sanitation Data'!G54)))</f>
        <v/>
      </c>
      <c r="DE60" s="380" t="str">
        <f ca="1">+IF(OFFSET('Sanitation Data'!$H$28,0,10*ROW('Sanitation Data'!H54))="","",OFFSET('Sanitation Data'!$H$28,0,10*ROW('Sanitation Data'!H54)))</f>
        <v/>
      </c>
      <c r="DF60" s="380" t="str">
        <f ca="1">+IF(OFFSET('Sanitation Data'!$H$29,0,10*ROW('Sanitation Data'!H54))="","",OFFSET('Sanitation Data'!$H$29,0,10*ROW('Sanitation Data'!H54)))</f>
        <v/>
      </c>
      <c r="DG60" s="380" t="str">
        <f ca="1">+IF(OFFSET('Sanitation Data'!$H$30,0,10*ROW('Sanitation Data'!H54))="","",OFFSET('Sanitation Data'!$H$30,0,10*ROW('Sanitation Data'!H54)))</f>
        <v/>
      </c>
      <c r="DH60" s="380" t="str">
        <f ca="1">+IF(OFFSET('Sanitation Data'!$H$31,0,10*ROW('Sanitation Data'!H54))="","",OFFSET('Sanitation Data'!$H$31,0,10*ROW('Sanitation Data'!H54)))</f>
        <v/>
      </c>
      <c r="DI60" s="380" t="str">
        <f ca="1">+IF(OFFSET('Sanitation Data'!$H$32,0,10*ROW('Sanitation Data'!H54))="","",OFFSET('Sanitation Data'!$H$32,0,10*ROW('Sanitation Data'!H54)))</f>
        <v/>
      </c>
      <c r="DJ60" s="380" t="str">
        <f ca="1">+IF(OFFSET('Sanitation Data'!$I$28,0,10*ROW('Sanitation Data'!I54))="","",OFFSET('Sanitation Data'!$I$28,0,10*ROW('Sanitation Data'!I54)))</f>
        <v/>
      </c>
      <c r="DK60" s="380" t="str">
        <f ca="1">+IF(OFFSET('Sanitation Data'!$I$29,0,10*ROW('Sanitation Data'!I54))="","",OFFSET('Sanitation Data'!$I$29,0,10*ROW('Sanitation Data'!I54)))</f>
        <v/>
      </c>
      <c r="DL60" s="380" t="str">
        <f ca="1">+IF(OFFSET('Sanitation Data'!$I$30,0,10*ROW('Sanitation Data'!I54))="","",OFFSET('Sanitation Data'!$I$30,0,10*ROW('Sanitation Data'!I54)))</f>
        <v/>
      </c>
      <c r="DM60" s="380" t="str">
        <f ca="1">+IF(OFFSET('Sanitation Data'!$I$31,0,10*ROW('Sanitation Data'!I54))="","",OFFSET('Sanitation Data'!$I$31,0,10*ROW('Sanitation Data'!I54)))</f>
        <v/>
      </c>
      <c r="DN60" s="380" t="str">
        <f ca="1">+IF(OFFSET('Sanitation Data'!$I$32,0,10*ROW('Sanitation Data'!I54))="","",OFFSET('Sanitation Data'!$I$32,0,10*ROW('Sanitation Data'!I54)))</f>
        <v/>
      </c>
      <c r="DO60" s="380" t="str">
        <f ca="1">+IF(OFFSET('Hygiene Data'!$D$11,0,10*ROW('Hygiene Data'!D54))="","",OFFSET('Hygiene Data'!$D$11,0,10*ROW('Hygiene Data'!D54)))</f>
        <v/>
      </c>
      <c r="DP60" s="380" t="str">
        <f ca="1">+IF(OFFSET('Hygiene Data'!$D$12,0,10*ROW('Hygiene Data'!D54))="","",OFFSET('Hygiene Data'!$D$12,0,10*ROW('Hygiene Data'!D54)))</f>
        <v/>
      </c>
      <c r="DQ60" s="380" t="str">
        <f ca="1">+IF(OFFSET('Hygiene Data'!$D$13,0,10*ROW('Hygiene Data'!D54))="","",OFFSET('Hygiene Data'!$D$13,0,10*ROW('Hygiene Data'!D54)))</f>
        <v/>
      </c>
      <c r="DR60" s="380" t="str">
        <f ca="1">+IF(OFFSET('Hygiene Data'!$E$11,0,10*ROW('Hygiene Data'!E54))="","",OFFSET('Hygiene Data'!$E$11,0,10*ROW('Hygiene Data'!E54)))</f>
        <v/>
      </c>
      <c r="DS60" s="380" t="str">
        <f ca="1">+IF(OFFSET('Hygiene Data'!$E$12,0,10*ROW('Hygiene Data'!E54))="","",OFFSET('Hygiene Data'!$E$12,0,10*ROW('Hygiene Data'!E54)))</f>
        <v/>
      </c>
      <c r="DT60" s="380" t="str">
        <f ca="1">+IF(OFFSET('Hygiene Data'!$E$13,0,10*ROW('Hygiene Data'!E54))="","",OFFSET('Hygiene Data'!$E$13,0,10*ROW('Hygiene Data'!E54)))</f>
        <v/>
      </c>
      <c r="DU60" s="380" t="str">
        <f ca="1">+IF(OFFSET('Hygiene Data'!$F$11,0,10*ROW('Hygiene Data'!F54))="","",OFFSET('Hygiene Data'!$F$11,0,10*ROW('Hygiene Data'!F54)))</f>
        <v/>
      </c>
      <c r="DV60" s="380" t="str">
        <f ca="1">+IF(OFFSET('Hygiene Data'!$F$12,0,10*ROW('Hygiene Data'!F54))="","",OFFSET('Hygiene Data'!$F$12,0,10*ROW('Hygiene Data'!F54)))</f>
        <v/>
      </c>
      <c r="DW60" s="380" t="str">
        <f ca="1">+IF(OFFSET('Hygiene Data'!$F$13,0,10*ROW('Hygiene Data'!F54))="","",OFFSET('Hygiene Data'!$F$13,0,10*ROW('Hygiene Data'!F54)))</f>
        <v/>
      </c>
      <c r="DX60" s="380" t="str">
        <f ca="1">+IF(OFFSET('Hygiene Data'!$G$11,0,10*ROW('Hygiene Data'!G54))="","",OFFSET('Hygiene Data'!$G$11,0,10*ROW('Hygiene Data'!G54)))</f>
        <v/>
      </c>
      <c r="DY60" s="380" t="str">
        <f ca="1">+IF(OFFSET('Hygiene Data'!$G$12,0,10*ROW('Hygiene Data'!G54))="","",OFFSET('Hygiene Data'!$G$12,0,10*ROW('Hygiene Data'!G54)))</f>
        <v/>
      </c>
      <c r="DZ60" s="380" t="str">
        <f ca="1">+IF(OFFSET('Hygiene Data'!$G$13,0,10*ROW('Hygiene Data'!G54))="","",OFFSET('Hygiene Data'!$G$13,0,10*ROW('Hygiene Data'!G54)))</f>
        <v/>
      </c>
      <c r="EA60" s="380" t="str">
        <f ca="1">+IF(OFFSET('Hygiene Data'!$H$11,0,10*ROW('Hygiene Data'!H54))="","",OFFSET('Hygiene Data'!$H$11,0,10*ROW('Hygiene Data'!H54)))</f>
        <v/>
      </c>
      <c r="EB60" s="380" t="str">
        <f ca="1">+IF(OFFSET('Hygiene Data'!$H$12,0,10*ROW('Hygiene Data'!H54))="","",OFFSET('Hygiene Data'!$H$12,0,10*ROW('Hygiene Data'!H54)))</f>
        <v/>
      </c>
      <c r="EC60" s="380" t="str">
        <f ca="1">+IF(OFFSET('Hygiene Data'!$H$13,0,10*ROW('Hygiene Data'!H54))="","",OFFSET('Hygiene Data'!$H$13,0,10*ROW('Hygiene Data'!H54)))</f>
        <v/>
      </c>
      <c r="ED60" s="380" t="str">
        <f ca="1">+IF(OFFSET('Hygiene Data'!$I$11,0,10*ROW('Hygiene Data'!I54))="","",OFFSET('Hygiene Data'!$I$11,0,10*ROW('Hygiene Data'!I54)))</f>
        <v/>
      </c>
      <c r="EE60" s="380" t="str">
        <f ca="1">+IF(OFFSET('Hygiene Data'!$I$12,0,10*ROW('Hygiene Data'!I54))="","",OFFSET('Hygiene Data'!$I$12,0,10*ROW('Hygiene Data'!I54)))</f>
        <v/>
      </c>
      <c r="EF60" s="380" t="str">
        <f ca="1">+IF(OFFSET('Hygiene Data'!$I$13,0,10*ROW('Hygiene Data'!I54))="","",OFFSET('Hygiene Data'!$I$13,0,10*ROW('Hygiene Data'!I54)))</f>
        <v/>
      </c>
    </row>
    <row r="61" spans="1:136" x14ac:dyDescent="0.25">
      <c r="A61" s="489" t="str">
        <f ca="1">+IF(OFFSET('Water Data'!$B$2,0,10*ROW('Water Data'!E55))="","",OFFSET('Water Data'!$B$2,0,10*ROW('Water Data'!E55)))</f>
        <v/>
      </c>
      <c r="B61" s="489"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16" t="str">
        <f t="shared" ca="1" si="0"/>
        <v/>
      </c>
      <c r="D61" s="517"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17"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17"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17"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17"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17"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17"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17"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17"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17"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17"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17"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17"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17"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17"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17"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17"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17"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18"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18"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18"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18"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18"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18"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18"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18"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18"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18"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18"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18"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18"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18"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18"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18"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18"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18"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18"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18"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18"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18"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18"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18"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18"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18"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18"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18"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18"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18"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19"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95"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19"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19"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19"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19"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19"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19"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19"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19"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19"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19"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19"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19"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19"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19"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19"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19"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80" t="str">
        <f ca="1">+IF(OFFSET('Water Data'!$D$27,0,10*ROW('Water Data'!D55))="","",OFFSET('Water Data'!$D$27,0,10*ROW('Water Data'!D55)))</f>
        <v/>
      </c>
      <c r="BT61" s="380" t="str">
        <f ca="1">+IF(OFFSET('Water Data'!$D$28,0,10*ROW('Water Data'!D55))="","",OFFSET('Water Data'!$D$28,0,10*ROW('Water Data'!D55)))</f>
        <v/>
      </c>
      <c r="BU61" s="380" t="str">
        <f ca="1">+IF(OFFSET('Water Data'!$D$29,0,10*ROW('Water Data'!D55))="","",OFFSET('Water Data'!$D$29,0,10*ROW('Water Data'!D55)))</f>
        <v/>
      </c>
      <c r="BV61" s="380" t="str">
        <f ca="1">+IF(OFFSET('Water Data'!$E$27,0,10*ROW('Water Data'!E55))="","",OFFSET('Water Data'!$E$27,0,10*ROW('Water Data'!E55)))</f>
        <v/>
      </c>
      <c r="BW61" s="380" t="str">
        <f ca="1">+IF(OFFSET('Water Data'!$E$28,0,10*ROW('Water Data'!E55))="","",OFFSET('Water Data'!$E$28,0,10*ROW('Water Data'!E55)))</f>
        <v/>
      </c>
      <c r="BX61" s="380" t="str">
        <f ca="1">+IF(OFFSET('Water Data'!$E$29,0,10*ROW('Water Data'!E55))="","",OFFSET('Water Data'!$E$29,0,10*ROW('Water Data'!E55)))</f>
        <v/>
      </c>
      <c r="BY61" s="380" t="str">
        <f ca="1">+IF(OFFSET('Water Data'!$F$27,0,10*ROW('Water Data'!F55))="","",OFFSET('Water Data'!$F$27,0,10*ROW('Water Data'!F55)))</f>
        <v/>
      </c>
      <c r="BZ61" s="380" t="str">
        <f ca="1">+IF(OFFSET('Water Data'!$F$28,0,10*ROW('Water Data'!F55))="","",OFFSET('Water Data'!$F$28,0,10*ROW('Water Data'!F55)))</f>
        <v/>
      </c>
      <c r="CA61" s="380" t="str">
        <f ca="1">+IF(OFFSET('Water Data'!$F$29,0,10*ROW('Water Data'!F55))="","",OFFSET('Water Data'!$F$29,0,10*ROW('Water Data'!F55)))</f>
        <v/>
      </c>
      <c r="CB61" s="380" t="str">
        <f ca="1">+IF(OFFSET('Water Data'!$G$27,0,10*ROW('Water Data'!G55))="","",OFFSET('Water Data'!$G$27,0,10*ROW('Water Data'!G55)))</f>
        <v/>
      </c>
      <c r="CC61" s="380" t="str">
        <f ca="1">+IF(OFFSET('Water Data'!$G$28,0,10*ROW('Water Data'!G55))="","",OFFSET('Water Data'!$G$28,0,10*ROW('Water Data'!G55)))</f>
        <v/>
      </c>
      <c r="CD61" s="380" t="str">
        <f ca="1">+IF(OFFSET('Water Data'!$G$29,0,10*ROW('Water Data'!G55))="","",OFFSET('Water Data'!$G$29,0,10*ROW('Water Data'!G55)))</f>
        <v/>
      </c>
      <c r="CE61" s="380" t="str">
        <f ca="1">+IF(OFFSET('Water Data'!$H$27,0,10*ROW('Water Data'!H55))="","",OFFSET('Water Data'!$H$27,0,10*ROW('Water Data'!H55)))</f>
        <v/>
      </c>
      <c r="CF61" s="380" t="str">
        <f ca="1">+IF(OFFSET('Water Data'!$H$28,0,10*ROW('Water Data'!H55))="","",OFFSET('Water Data'!$H$28,0,10*ROW('Water Data'!H55)))</f>
        <v/>
      </c>
      <c r="CG61" s="380" t="str">
        <f ca="1">+IF(OFFSET('Water Data'!$H$29,0,10*ROW('Water Data'!H55))="","",OFFSET('Water Data'!$H$29,0,10*ROW('Water Data'!H55)))</f>
        <v/>
      </c>
      <c r="CH61" s="380" t="str">
        <f ca="1">+IF(OFFSET('Water Data'!$I$27,0,10*ROW('Water Data'!I55))="","",OFFSET('Water Data'!$I$27,0,10*ROW('Water Data'!I55)))</f>
        <v/>
      </c>
      <c r="CI61" s="380" t="str">
        <f ca="1">+IF(OFFSET('Water Data'!$I$28,0,10*ROW('Water Data'!I55))="","",OFFSET('Water Data'!$I$28,0,10*ROW('Water Data'!I55)))</f>
        <v/>
      </c>
      <c r="CJ61" s="380" t="str">
        <f ca="1">+IF(OFFSET('Water Data'!$I$29,0,10*ROW('Water Data'!I55))="","",OFFSET('Water Data'!$I$29,0,10*ROW('Water Data'!I55)))</f>
        <v/>
      </c>
      <c r="CK61" s="380" t="str">
        <f ca="1">+IF(OFFSET('Sanitation Data'!$D$28,0,10*ROW('Sanitation Data'!D55))="","",OFFSET('Sanitation Data'!$D$28,0,10*ROW('Sanitation Data'!D55)))</f>
        <v/>
      </c>
      <c r="CL61" s="380" t="str">
        <f ca="1">+IF(OFFSET('Sanitation Data'!$D$29,0,10*ROW('Sanitation Data'!D55))="","",OFFSET('Sanitation Data'!$D$29,0,10*ROW('Sanitation Data'!D55)))</f>
        <v/>
      </c>
      <c r="CM61" s="380" t="str">
        <f ca="1">+IF(OFFSET('Sanitation Data'!$D$30,0,10*ROW('Sanitation Data'!D55))="","",OFFSET('Sanitation Data'!$D$30,0,10*ROW('Sanitation Data'!D55)))</f>
        <v/>
      </c>
      <c r="CN61" s="380" t="str">
        <f ca="1">+IF(OFFSET('Sanitation Data'!$D$31,0,10*ROW('Sanitation Data'!D55))="","",OFFSET('Sanitation Data'!$D$31,0,10*ROW('Sanitation Data'!D55)))</f>
        <v/>
      </c>
      <c r="CO61" s="380" t="str">
        <f ca="1">+IF(OFFSET('Sanitation Data'!$D$32,0,10*ROW('Sanitation Data'!D55))="","",OFFSET('Sanitation Data'!$D$32,0,10*ROW('Sanitation Data'!D55)))</f>
        <v/>
      </c>
      <c r="CP61" s="380" t="str">
        <f ca="1">+IF(OFFSET('Sanitation Data'!$E$28,0,10*ROW('Sanitation Data'!E55))="","",OFFSET('Sanitation Data'!$E$28,0,10*ROW('Sanitation Data'!E55)))</f>
        <v/>
      </c>
      <c r="CQ61" s="380" t="str">
        <f ca="1">+IF(OFFSET('Sanitation Data'!$E$29,0,10*ROW('Sanitation Data'!E55))="","",OFFSET('Sanitation Data'!$E$29,0,10*ROW('Sanitation Data'!E55)))</f>
        <v/>
      </c>
      <c r="CR61" s="380" t="str">
        <f ca="1">+IF(OFFSET('Sanitation Data'!$E$30,0,10*ROW('Sanitation Data'!E55))="","",OFFSET('Sanitation Data'!$E$30,0,10*ROW('Sanitation Data'!E55)))</f>
        <v/>
      </c>
      <c r="CS61" s="380" t="str">
        <f ca="1">+IF(OFFSET('Sanitation Data'!$E$31,0,10*ROW('Sanitation Data'!E55))="","",OFFSET('Sanitation Data'!$E$31,0,10*ROW('Sanitation Data'!E55)))</f>
        <v/>
      </c>
      <c r="CT61" s="380" t="str">
        <f ca="1">+IF(OFFSET('Sanitation Data'!$E$32,0,10*ROW('Sanitation Data'!E55))="","",OFFSET('Sanitation Data'!$E$32,0,10*ROW('Sanitation Data'!E55)))</f>
        <v/>
      </c>
      <c r="CU61" s="380" t="str">
        <f ca="1">+IF(OFFSET('Sanitation Data'!$F$28,0,10*ROW('Sanitation Data'!F55))="","",OFFSET('Sanitation Data'!$F$28,0,10*ROW('Sanitation Data'!F55)))</f>
        <v/>
      </c>
      <c r="CV61" s="380" t="str">
        <f ca="1">+IF(OFFSET('Sanitation Data'!$F$29,0,10*ROW('Sanitation Data'!F55))="","",OFFSET('Sanitation Data'!$F$29,0,10*ROW('Sanitation Data'!F55)))</f>
        <v/>
      </c>
      <c r="CW61" s="380" t="str">
        <f ca="1">+IF(OFFSET('Sanitation Data'!$F$30,0,10*ROW('Sanitation Data'!F55))="","",OFFSET('Sanitation Data'!$F$30,0,10*ROW('Sanitation Data'!F55)))</f>
        <v/>
      </c>
      <c r="CX61" s="380" t="str">
        <f ca="1">+IF(OFFSET('Sanitation Data'!$F$31,0,10*ROW('Sanitation Data'!F55))="","",OFFSET('Sanitation Data'!$F$31,0,10*ROW('Sanitation Data'!F55)))</f>
        <v/>
      </c>
      <c r="CY61" s="380" t="str">
        <f ca="1">+IF(OFFSET('Sanitation Data'!$F$32,0,10*ROW('Sanitation Data'!F55))="","",OFFSET('Sanitation Data'!$F$32,0,10*ROW('Sanitation Data'!F55)))</f>
        <v/>
      </c>
      <c r="CZ61" s="380" t="str">
        <f ca="1">+IF(OFFSET('Sanitation Data'!$G$28,0,10*ROW('Sanitation Data'!G55))="","",OFFSET('Sanitation Data'!$G$28,0,10*ROW('Sanitation Data'!G55)))</f>
        <v/>
      </c>
      <c r="DA61" s="380" t="str">
        <f ca="1">+IF(OFFSET('Sanitation Data'!$G$29,0,10*ROW('Sanitation Data'!G55))="","",OFFSET('Sanitation Data'!$G$29,0,10*ROW('Sanitation Data'!G55)))</f>
        <v/>
      </c>
      <c r="DB61" s="380" t="str">
        <f ca="1">+IF(OFFSET('Sanitation Data'!$G$30,0,10*ROW('Sanitation Data'!G55))="","",OFFSET('Sanitation Data'!$G$30,0,10*ROW('Sanitation Data'!G55)))</f>
        <v/>
      </c>
      <c r="DC61" s="380" t="str">
        <f ca="1">+IF(OFFSET('Sanitation Data'!$G$31,0,10*ROW('Sanitation Data'!G55))="","",OFFSET('Sanitation Data'!$G$31,0,10*ROW('Sanitation Data'!G55)))</f>
        <v/>
      </c>
      <c r="DD61" s="380" t="str">
        <f ca="1">+IF(OFFSET('Sanitation Data'!$G$32,0,10*ROW('Sanitation Data'!G55))="","",OFFSET('Sanitation Data'!$G$32,0,10*ROW('Sanitation Data'!G55)))</f>
        <v/>
      </c>
      <c r="DE61" s="380" t="str">
        <f ca="1">+IF(OFFSET('Sanitation Data'!$H$28,0,10*ROW('Sanitation Data'!H55))="","",OFFSET('Sanitation Data'!$H$28,0,10*ROW('Sanitation Data'!H55)))</f>
        <v/>
      </c>
      <c r="DF61" s="380" t="str">
        <f ca="1">+IF(OFFSET('Sanitation Data'!$H$29,0,10*ROW('Sanitation Data'!H55))="","",OFFSET('Sanitation Data'!$H$29,0,10*ROW('Sanitation Data'!H55)))</f>
        <v/>
      </c>
      <c r="DG61" s="380" t="str">
        <f ca="1">+IF(OFFSET('Sanitation Data'!$H$30,0,10*ROW('Sanitation Data'!H55))="","",OFFSET('Sanitation Data'!$H$30,0,10*ROW('Sanitation Data'!H55)))</f>
        <v/>
      </c>
      <c r="DH61" s="380" t="str">
        <f ca="1">+IF(OFFSET('Sanitation Data'!$H$31,0,10*ROW('Sanitation Data'!H55))="","",OFFSET('Sanitation Data'!$H$31,0,10*ROW('Sanitation Data'!H55)))</f>
        <v/>
      </c>
      <c r="DI61" s="380" t="str">
        <f ca="1">+IF(OFFSET('Sanitation Data'!$H$32,0,10*ROW('Sanitation Data'!H55))="","",OFFSET('Sanitation Data'!$H$32,0,10*ROW('Sanitation Data'!H55)))</f>
        <v/>
      </c>
      <c r="DJ61" s="380" t="str">
        <f ca="1">+IF(OFFSET('Sanitation Data'!$I$28,0,10*ROW('Sanitation Data'!I55))="","",OFFSET('Sanitation Data'!$I$28,0,10*ROW('Sanitation Data'!I55)))</f>
        <v/>
      </c>
      <c r="DK61" s="380" t="str">
        <f ca="1">+IF(OFFSET('Sanitation Data'!$I$29,0,10*ROW('Sanitation Data'!I55))="","",OFFSET('Sanitation Data'!$I$29,0,10*ROW('Sanitation Data'!I55)))</f>
        <v/>
      </c>
      <c r="DL61" s="380" t="str">
        <f ca="1">+IF(OFFSET('Sanitation Data'!$I$30,0,10*ROW('Sanitation Data'!I55))="","",OFFSET('Sanitation Data'!$I$30,0,10*ROW('Sanitation Data'!I55)))</f>
        <v/>
      </c>
      <c r="DM61" s="380" t="str">
        <f ca="1">+IF(OFFSET('Sanitation Data'!$I$31,0,10*ROW('Sanitation Data'!I55))="","",OFFSET('Sanitation Data'!$I$31,0,10*ROW('Sanitation Data'!I55)))</f>
        <v/>
      </c>
      <c r="DN61" s="380" t="str">
        <f ca="1">+IF(OFFSET('Sanitation Data'!$I$32,0,10*ROW('Sanitation Data'!I55))="","",OFFSET('Sanitation Data'!$I$32,0,10*ROW('Sanitation Data'!I55)))</f>
        <v/>
      </c>
      <c r="DO61" s="380" t="str">
        <f ca="1">+IF(OFFSET('Hygiene Data'!$D$11,0,10*ROW('Hygiene Data'!D55))="","",OFFSET('Hygiene Data'!$D$11,0,10*ROW('Hygiene Data'!D55)))</f>
        <v/>
      </c>
      <c r="DP61" s="380" t="str">
        <f ca="1">+IF(OFFSET('Hygiene Data'!$D$12,0,10*ROW('Hygiene Data'!D55))="","",OFFSET('Hygiene Data'!$D$12,0,10*ROW('Hygiene Data'!D55)))</f>
        <v/>
      </c>
      <c r="DQ61" s="380" t="str">
        <f ca="1">+IF(OFFSET('Hygiene Data'!$D$13,0,10*ROW('Hygiene Data'!D55))="","",OFFSET('Hygiene Data'!$D$13,0,10*ROW('Hygiene Data'!D55)))</f>
        <v/>
      </c>
      <c r="DR61" s="380" t="str">
        <f ca="1">+IF(OFFSET('Hygiene Data'!$E$11,0,10*ROW('Hygiene Data'!E55))="","",OFFSET('Hygiene Data'!$E$11,0,10*ROW('Hygiene Data'!E55)))</f>
        <v/>
      </c>
      <c r="DS61" s="380" t="str">
        <f ca="1">+IF(OFFSET('Hygiene Data'!$E$12,0,10*ROW('Hygiene Data'!E55))="","",OFFSET('Hygiene Data'!$E$12,0,10*ROW('Hygiene Data'!E55)))</f>
        <v/>
      </c>
      <c r="DT61" s="380" t="str">
        <f ca="1">+IF(OFFSET('Hygiene Data'!$E$13,0,10*ROW('Hygiene Data'!E55))="","",OFFSET('Hygiene Data'!$E$13,0,10*ROW('Hygiene Data'!E55)))</f>
        <v/>
      </c>
      <c r="DU61" s="380" t="str">
        <f ca="1">+IF(OFFSET('Hygiene Data'!$F$11,0,10*ROW('Hygiene Data'!F55))="","",OFFSET('Hygiene Data'!$F$11,0,10*ROW('Hygiene Data'!F55)))</f>
        <v/>
      </c>
      <c r="DV61" s="380" t="str">
        <f ca="1">+IF(OFFSET('Hygiene Data'!$F$12,0,10*ROW('Hygiene Data'!F55))="","",OFFSET('Hygiene Data'!$F$12,0,10*ROW('Hygiene Data'!F55)))</f>
        <v/>
      </c>
      <c r="DW61" s="380" t="str">
        <f ca="1">+IF(OFFSET('Hygiene Data'!$F$13,0,10*ROW('Hygiene Data'!F55))="","",OFFSET('Hygiene Data'!$F$13,0,10*ROW('Hygiene Data'!F55)))</f>
        <v/>
      </c>
      <c r="DX61" s="380" t="str">
        <f ca="1">+IF(OFFSET('Hygiene Data'!$G$11,0,10*ROW('Hygiene Data'!G55))="","",OFFSET('Hygiene Data'!$G$11,0,10*ROW('Hygiene Data'!G55)))</f>
        <v/>
      </c>
      <c r="DY61" s="380" t="str">
        <f ca="1">+IF(OFFSET('Hygiene Data'!$G$12,0,10*ROW('Hygiene Data'!G55))="","",OFFSET('Hygiene Data'!$G$12,0,10*ROW('Hygiene Data'!G55)))</f>
        <v/>
      </c>
      <c r="DZ61" s="380" t="str">
        <f ca="1">+IF(OFFSET('Hygiene Data'!$G$13,0,10*ROW('Hygiene Data'!G55))="","",OFFSET('Hygiene Data'!$G$13,0,10*ROW('Hygiene Data'!G55)))</f>
        <v/>
      </c>
      <c r="EA61" s="380" t="str">
        <f ca="1">+IF(OFFSET('Hygiene Data'!$H$11,0,10*ROW('Hygiene Data'!H55))="","",OFFSET('Hygiene Data'!$H$11,0,10*ROW('Hygiene Data'!H55)))</f>
        <v/>
      </c>
      <c r="EB61" s="380" t="str">
        <f ca="1">+IF(OFFSET('Hygiene Data'!$H$12,0,10*ROW('Hygiene Data'!H55))="","",OFFSET('Hygiene Data'!$H$12,0,10*ROW('Hygiene Data'!H55)))</f>
        <v/>
      </c>
      <c r="EC61" s="380" t="str">
        <f ca="1">+IF(OFFSET('Hygiene Data'!$H$13,0,10*ROW('Hygiene Data'!H55))="","",OFFSET('Hygiene Data'!$H$13,0,10*ROW('Hygiene Data'!H55)))</f>
        <v/>
      </c>
      <c r="ED61" s="380" t="str">
        <f ca="1">+IF(OFFSET('Hygiene Data'!$I$11,0,10*ROW('Hygiene Data'!I55))="","",OFFSET('Hygiene Data'!$I$11,0,10*ROW('Hygiene Data'!I55)))</f>
        <v/>
      </c>
      <c r="EE61" s="380" t="str">
        <f ca="1">+IF(OFFSET('Hygiene Data'!$I$12,0,10*ROW('Hygiene Data'!I55))="","",OFFSET('Hygiene Data'!$I$12,0,10*ROW('Hygiene Data'!I55)))</f>
        <v/>
      </c>
      <c r="EF61" s="380" t="str">
        <f ca="1">+IF(OFFSET('Hygiene Data'!$I$13,0,10*ROW('Hygiene Data'!I55))="","",OFFSET('Hygiene Data'!$I$13,0,10*ROW('Hygiene Data'!I55)))</f>
        <v/>
      </c>
    </row>
    <row r="62" spans="1:136" x14ac:dyDescent="0.25">
      <c r="A62" s="489" t="str">
        <f ca="1">+IF(OFFSET('Water Data'!$B$2,0,10*ROW('Water Data'!E56))="","",OFFSET('Water Data'!$B$2,0,10*ROW('Water Data'!E56)))</f>
        <v/>
      </c>
      <c r="B62" s="489"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16" t="str">
        <f t="shared" ca="1" si="0"/>
        <v/>
      </c>
      <c r="D62" s="517"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17"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17"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17"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17"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17"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17"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17"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17"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17"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17"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17"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17"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17"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17"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17"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17"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17"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18"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18"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18"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18"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18"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18"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18"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18"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18"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18"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18"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18"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18"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18"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18"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18"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18"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18"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18"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18"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18"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18"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18"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18"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18"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18"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18"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18"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18"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18"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19"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95"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19"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19"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19"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19"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19"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19"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19"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19"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19"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19"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19"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19"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19"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19"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19"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19"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80" t="str">
        <f ca="1">+IF(OFFSET('Water Data'!$D$27,0,10*ROW('Water Data'!D56))="","",OFFSET('Water Data'!$D$27,0,10*ROW('Water Data'!D56)))</f>
        <v/>
      </c>
      <c r="BT62" s="380" t="str">
        <f ca="1">+IF(OFFSET('Water Data'!$D$28,0,10*ROW('Water Data'!D56))="","",OFFSET('Water Data'!$D$28,0,10*ROW('Water Data'!D56)))</f>
        <v/>
      </c>
      <c r="BU62" s="380" t="str">
        <f ca="1">+IF(OFFSET('Water Data'!$D$29,0,10*ROW('Water Data'!D56))="","",OFFSET('Water Data'!$D$29,0,10*ROW('Water Data'!D56)))</f>
        <v/>
      </c>
      <c r="BV62" s="380" t="str">
        <f ca="1">+IF(OFFSET('Water Data'!$E$27,0,10*ROW('Water Data'!E56))="","",OFFSET('Water Data'!$E$27,0,10*ROW('Water Data'!E56)))</f>
        <v/>
      </c>
      <c r="BW62" s="380" t="str">
        <f ca="1">+IF(OFFSET('Water Data'!$E$28,0,10*ROW('Water Data'!E56))="","",OFFSET('Water Data'!$E$28,0,10*ROW('Water Data'!E56)))</f>
        <v/>
      </c>
      <c r="BX62" s="380" t="str">
        <f ca="1">+IF(OFFSET('Water Data'!$E$29,0,10*ROW('Water Data'!E56))="","",OFFSET('Water Data'!$E$29,0,10*ROW('Water Data'!E56)))</f>
        <v/>
      </c>
      <c r="BY62" s="380" t="str">
        <f ca="1">+IF(OFFSET('Water Data'!$F$27,0,10*ROW('Water Data'!F56))="","",OFFSET('Water Data'!$F$27,0,10*ROW('Water Data'!F56)))</f>
        <v/>
      </c>
      <c r="BZ62" s="380" t="str">
        <f ca="1">+IF(OFFSET('Water Data'!$F$28,0,10*ROW('Water Data'!F56))="","",OFFSET('Water Data'!$F$28,0,10*ROW('Water Data'!F56)))</f>
        <v/>
      </c>
      <c r="CA62" s="380" t="str">
        <f ca="1">+IF(OFFSET('Water Data'!$F$29,0,10*ROW('Water Data'!F56))="","",OFFSET('Water Data'!$F$29,0,10*ROW('Water Data'!F56)))</f>
        <v/>
      </c>
      <c r="CB62" s="380" t="str">
        <f ca="1">+IF(OFFSET('Water Data'!$G$27,0,10*ROW('Water Data'!G56))="","",OFFSET('Water Data'!$G$27,0,10*ROW('Water Data'!G56)))</f>
        <v/>
      </c>
      <c r="CC62" s="380" t="str">
        <f ca="1">+IF(OFFSET('Water Data'!$G$28,0,10*ROW('Water Data'!G56))="","",OFFSET('Water Data'!$G$28,0,10*ROW('Water Data'!G56)))</f>
        <v/>
      </c>
      <c r="CD62" s="380" t="str">
        <f ca="1">+IF(OFFSET('Water Data'!$G$29,0,10*ROW('Water Data'!G56))="","",OFFSET('Water Data'!$G$29,0,10*ROW('Water Data'!G56)))</f>
        <v/>
      </c>
      <c r="CE62" s="380" t="str">
        <f ca="1">+IF(OFFSET('Water Data'!$H$27,0,10*ROW('Water Data'!H56))="","",OFFSET('Water Data'!$H$27,0,10*ROW('Water Data'!H56)))</f>
        <v/>
      </c>
      <c r="CF62" s="380" t="str">
        <f ca="1">+IF(OFFSET('Water Data'!$H$28,0,10*ROW('Water Data'!H56))="","",OFFSET('Water Data'!$H$28,0,10*ROW('Water Data'!H56)))</f>
        <v/>
      </c>
      <c r="CG62" s="380" t="str">
        <f ca="1">+IF(OFFSET('Water Data'!$H$29,0,10*ROW('Water Data'!H56))="","",OFFSET('Water Data'!$H$29,0,10*ROW('Water Data'!H56)))</f>
        <v/>
      </c>
      <c r="CH62" s="380" t="str">
        <f ca="1">+IF(OFFSET('Water Data'!$I$27,0,10*ROW('Water Data'!I56))="","",OFFSET('Water Data'!$I$27,0,10*ROW('Water Data'!I56)))</f>
        <v/>
      </c>
      <c r="CI62" s="380" t="str">
        <f ca="1">+IF(OFFSET('Water Data'!$I$28,0,10*ROW('Water Data'!I56))="","",OFFSET('Water Data'!$I$28,0,10*ROW('Water Data'!I56)))</f>
        <v/>
      </c>
      <c r="CJ62" s="380" t="str">
        <f ca="1">+IF(OFFSET('Water Data'!$I$29,0,10*ROW('Water Data'!I56))="","",OFFSET('Water Data'!$I$29,0,10*ROW('Water Data'!I56)))</f>
        <v/>
      </c>
      <c r="CK62" s="380" t="str">
        <f ca="1">+IF(OFFSET('Sanitation Data'!$D$28,0,10*ROW('Sanitation Data'!D56))="","",OFFSET('Sanitation Data'!$D$28,0,10*ROW('Sanitation Data'!D56)))</f>
        <v/>
      </c>
      <c r="CL62" s="380" t="str">
        <f ca="1">+IF(OFFSET('Sanitation Data'!$D$29,0,10*ROW('Sanitation Data'!D56))="","",OFFSET('Sanitation Data'!$D$29,0,10*ROW('Sanitation Data'!D56)))</f>
        <v/>
      </c>
      <c r="CM62" s="380" t="str">
        <f ca="1">+IF(OFFSET('Sanitation Data'!$D$30,0,10*ROW('Sanitation Data'!D56))="","",OFFSET('Sanitation Data'!$D$30,0,10*ROW('Sanitation Data'!D56)))</f>
        <v/>
      </c>
      <c r="CN62" s="380" t="str">
        <f ca="1">+IF(OFFSET('Sanitation Data'!$D$31,0,10*ROW('Sanitation Data'!D56))="","",OFFSET('Sanitation Data'!$D$31,0,10*ROW('Sanitation Data'!D56)))</f>
        <v/>
      </c>
      <c r="CO62" s="380" t="str">
        <f ca="1">+IF(OFFSET('Sanitation Data'!$D$32,0,10*ROW('Sanitation Data'!D56))="","",OFFSET('Sanitation Data'!$D$32,0,10*ROW('Sanitation Data'!D56)))</f>
        <v/>
      </c>
      <c r="CP62" s="380" t="str">
        <f ca="1">+IF(OFFSET('Sanitation Data'!$E$28,0,10*ROW('Sanitation Data'!E56))="","",OFFSET('Sanitation Data'!$E$28,0,10*ROW('Sanitation Data'!E56)))</f>
        <v/>
      </c>
      <c r="CQ62" s="380" t="str">
        <f ca="1">+IF(OFFSET('Sanitation Data'!$E$29,0,10*ROW('Sanitation Data'!E56))="","",OFFSET('Sanitation Data'!$E$29,0,10*ROW('Sanitation Data'!E56)))</f>
        <v/>
      </c>
      <c r="CR62" s="380" t="str">
        <f ca="1">+IF(OFFSET('Sanitation Data'!$E$30,0,10*ROW('Sanitation Data'!E56))="","",OFFSET('Sanitation Data'!$E$30,0,10*ROW('Sanitation Data'!E56)))</f>
        <v/>
      </c>
      <c r="CS62" s="380" t="str">
        <f ca="1">+IF(OFFSET('Sanitation Data'!$E$31,0,10*ROW('Sanitation Data'!E56))="","",OFFSET('Sanitation Data'!$E$31,0,10*ROW('Sanitation Data'!E56)))</f>
        <v/>
      </c>
      <c r="CT62" s="380" t="str">
        <f ca="1">+IF(OFFSET('Sanitation Data'!$E$32,0,10*ROW('Sanitation Data'!E56))="","",OFFSET('Sanitation Data'!$E$32,0,10*ROW('Sanitation Data'!E56)))</f>
        <v/>
      </c>
      <c r="CU62" s="380" t="str">
        <f ca="1">+IF(OFFSET('Sanitation Data'!$F$28,0,10*ROW('Sanitation Data'!F56))="","",OFFSET('Sanitation Data'!$F$28,0,10*ROW('Sanitation Data'!F56)))</f>
        <v/>
      </c>
      <c r="CV62" s="380" t="str">
        <f ca="1">+IF(OFFSET('Sanitation Data'!$F$29,0,10*ROW('Sanitation Data'!F56))="","",OFFSET('Sanitation Data'!$F$29,0,10*ROW('Sanitation Data'!F56)))</f>
        <v/>
      </c>
      <c r="CW62" s="380" t="str">
        <f ca="1">+IF(OFFSET('Sanitation Data'!$F$30,0,10*ROW('Sanitation Data'!F56))="","",OFFSET('Sanitation Data'!$F$30,0,10*ROW('Sanitation Data'!F56)))</f>
        <v/>
      </c>
      <c r="CX62" s="380" t="str">
        <f ca="1">+IF(OFFSET('Sanitation Data'!$F$31,0,10*ROW('Sanitation Data'!F56))="","",OFFSET('Sanitation Data'!$F$31,0,10*ROW('Sanitation Data'!F56)))</f>
        <v/>
      </c>
      <c r="CY62" s="380" t="str">
        <f ca="1">+IF(OFFSET('Sanitation Data'!$F$32,0,10*ROW('Sanitation Data'!F56))="","",OFFSET('Sanitation Data'!$F$32,0,10*ROW('Sanitation Data'!F56)))</f>
        <v/>
      </c>
      <c r="CZ62" s="380" t="str">
        <f ca="1">+IF(OFFSET('Sanitation Data'!$G$28,0,10*ROW('Sanitation Data'!G56))="","",OFFSET('Sanitation Data'!$G$28,0,10*ROW('Sanitation Data'!G56)))</f>
        <v/>
      </c>
      <c r="DA62" s="380" t="str">
        <f ca="1">+IF(OFFSET('Sanitation Data'!$G$29,0,10*ROW('Sanitation Data'!G56))="","",OFFSET('Sanitation Data'!$G$29,0,10*ROW('Sanitation Data'!G56)))</f>
        <v/>
      </c>
      <c r="DB62" s="380" t="str">
        <f ca="1">+IF(OFFSET('Sanitation Data'!$G$30,0,10*ROW('Sanitation Data'!G56))="","",OFFSET('Sanitation Data'!$G$30,0,10*ROW('Sanitation Data'!G56)))</f>
        <v/>
      </c>
      <c r="DC62" s="380" t="str">
        <f ca="1">+IF(OFFSET('Sanitation Data'!$G$31,0,10*ROW('Sanitation Data'!G56))="","",OFFSET('Sanitation Data'!$G$31,0,10*ROW('Sanitation Data'!G56)))</f>
        <v/>
      </c>
      <c r="DD62" s="380" t="str">
        <f ca="1">+IF(OFFSET('Sanitation Data'!$G$32,0,10*ROW('Sanitation Data'!G56))="","",OFFSET('Sanitation Data'!$G$32,0,10*ROW('Sanitation Data'!G56)))</f>
        <v/>
      </c>
      <c r="DE62" s="380" t="str">
        <f ca="1">+IF(OFFSET('Sanitation Data'!$H$28,0,10*ROW('Sanitation Data'!H56))="","",OFFSET('Sanitation Data'!$H$28,0,10*ROW('Sanitation Data'!H56)))</f>
        <v/>
      </c>
      <c r="DF62" s="380" t="str">
        <f ca="1">+IF(OFFSET('Sanitation Data'!$H$29,0,10*ROW('Sanitation Data'!H56))="","",OFFSET('Sanitation Data'!$H$29,0,10*ROW('Sanitation Data'!H56)))</f>
        <v/>
      </c>
      <c r="DG62" s="380" t="str">
        <f ca="1">+IF(OFFSET('Sanitation Data'!$H$30,0,10*ROW('Sanitation Data'!H56))="","",OFFSET('Sanitation Data'!$H$30,0,10*ROW('Sanitation Data'!H56)))</f>
        <v/>
      </c>
      <c r="DH62" s="380" t="str">
        <f ca="1">+IF(OFFSET('Sanitation Data'!$H$31,0,10*ROW('Sanitation Data'!H56))="","",OFFSET('Sanitation Data'!$H$31,0,10*ROW('Sanitation Data'!H56)))</f>
        <v/>
      </c>
      <c r="DI62" s="380" t="str">
        <f ca="1">+IF(OFFSET('Sanitation Data'!$H$32,0,10*ROW('Sanitation Data'!H56))="","",OFFSET('Sanitation Data'!$H$32,0,10*ROW('Sanitation Data'!H56)))</f>
        <v/>
      </c>
      <c r="DJ62" s="380" t="str">
        <f ca="1">+IF(OFFSET('Sanitation Data'!$I$28,0,10*ROW('Sanitation Data'!I56))="","",OFFSET('Sanitation Data'!$I$28,0,10*ROW('Sanitation Data'!I56)))</f>
        <v/>
      </c>
      <c r="DK62" s="380" t="str">
        <f ca="1">+IF(OFFSET('Sanitation Data'!$I$29,0,10*ROW('Sanitation Data'!I56))="","",OFFSET('Sanitation Data'!$I$29,0,10*ROW('Sanitation Data'!I56)))</f>
        <v/>
      </c>
      <c r="DL62" s="380" t="str">
        <f ca="1">+IF(OFFSET('Sanitation Data'!$I$30,0,10*ROW('Sanitation Data'!I56))="","",OFFSET('Sanitation Data'!$I$30,0,10*ROW('Sanitation Data'!I56)))</f>
        <v/>
      </c>
      <c r="DM62" s="380" t="str">
        <f ca="1">+IF(OFFSET('Sanitation Data'!$I$31,0,10*ROW('Sanitation Data'!I56))="","",OFFSET('Sanitation Data'!$I$31,0,10*ROW('Sanitation Data'!I56)))</f>
        <v/>
      </c>
      <c r="DN62" s="380" t="str">
        <f ca="1">+IF(OFFSET('Sanitation Data'!$I$32,0,10*ROW('Sanitation Data'!I56))="","",OFFSET('Sanitation Data'!$I$32,0,10*ROW('Sanitation Data'!I56)))</f>
        <v/>
      </c>
      <c r="DO62" s="380" t="str">
        <f ca="1">+IF(OFFSET('Hygiene Data'!$D$11,0,10*ROW('Hygiene Data'!D56))="","",OFFSET('Hygiene Data'!$D$11,0,10*ROW('Hygiene Data'!D56)))</f>
        <v/>
      </c>
      <c r="DP62" s="380" t="str">
        <f ca="1">+IF(OFFSET('Hygiene Data'!$D$12,0,10*ROW('Hygiene Data'!D56))="","",OFFSET('Hygiene Data'!$D$12,0,10*ROW('Hygiene Data'!D56)))</f>
        <v/>
      </c>
      <c r="DQ62" s="380" t="str">
        <f ca="1">+IF(OFFSET('Hygiene Data'!$D$13,0,10*ROW('Hygiene Data'!D56))="","",OFFSET('Hygiene Data'!$D$13,0,10*ROW('Hygiene Data'!D56)))</f>
        <v/>
      </c>
      <c r="DR62" s="380" t="str">
        <f ca="1">+IF(OFFSET('Hygiene Data'!$E$11,0,10*ROW('Hygiene Data'!E56))="","",OFFSET('Hygiene Data'!$E$11,0,10*ROW('Hygiene Data'!E56)))</f>
        <v/>
      </c>
      <c r="DS62" s="380" t="str">
        <f ca="1">+IF(OFFSET('Hygiene Data'!$E$12,0,10*ROW('Hygiene Data'!E56))="","",OFFSET('Hygiene Data'!$E$12,0,10*ROW('Hygiene Data'!E56)))</f>
        <v/>
      </c>
      <c r="DT62" s="380" t="str">
        <f ca="1">+IF(OFFSET('Hygiene Data'!$E$13,0,10*ROW('Hygiene Data'!E56))="","",OFFSET('Hygiene Data'!$E$13,0,10*ROW('Hygiene Data'!E56)))</f>
        <v/>
      </c>
      <c r="DU62" s="380" t="str">
        <f ca="1">+IF(OFFSET('Hygiene Data'!$F$11,0,10*ROW('Hygiene Data'!F56))="","",OFFSET('Hygiene Data'!$F$11,0,10*ROW('Hygiene Data'!F56)))</f>
        <v/>
      </c>
      <c r="DV62" s="380" t="str">
        <f ca="1">+IF(OFFSET('Hygiene Data'!$F$12,0,10*ROW('Hygiene Data'!F56))="","",OFFSET('Hygiene Data'!$F$12,0,10*ROW('Hygiene Data'!F56)))</f>
        <v/>
      </c>
      <c r="DW62" s="380" t="str">
        <f ca="1">+IF(OFFSET('Hygiene Data'!$F$13,0,10*ROW('Hygiene Data'!F56))="","",OFFSET('Hygiene Data'!$F$13,0,10*ROW('Hygiene Data'!F56)))</f>
        <v/>
      </c>
      <c r="DX62" s="380" t="str">
        <f ca="1">+IF(OFFSET('Hygiene Data'!$G$11,0,10*ROW('Hygiene Data'!G56))="","",OFFSET('Hygiene Data'!$G$11,0,10*ROW('Hygiene Data'!G56)))</f>
        <v/>
      </c>
      <c r="DY62" s="380" t="str">
        <f ca="1">+IF(OFFSET('Hygiene Data'!$G$12,0,10*ROW('Hygiene Data'!G56))="","",OFFSET('Hygiene Data'!$G$12,0,10*ROW('Hygiene Data'!G56)))</f>
        <v/>
      </c>
      <c r="DZ62" s="380" t="str">
        <f ca="1">+IF(OFFSET('Hygiene Data'!$G$13,0,10*ROW('Hygiene Data'!G56))="","",OFFSET('Hygiene Data'!$G$13,0,10*ROW('Hygiene Data'!G56)))</f>
        <v/>
      </c>
      <c r="EA62" s="380" t="str">
        <f ca="1">+IF(OFFSET('Hygiene Data'!$H$11,0,10*ROW('Hygiene Data'!H56))="","",OFFSET('Hygiene Data'!$H$11,0,10*ROW('Hygiene Data'!H56)))</f>
        <v/>
      </c>
      <c r="EB62" s="380" t="str">
        <f ca="1">+IF(OFFSET('Hygiene Data'!$H$12,0,10*ROW('Hygiene Data'!H56))="","",OFFSET('Hygiene Data'!$H$12,0,10*ROW('Hygiene Data'!H56)))</f>
        <v/>
      </c>
      <c r="EC62" s="380" t="str">
        <f ca="1">+IF(OFFSET('Hygiene Data'!$H$13,0,10*ROW('Hygiene Data'!H56))="","",OFFSET('Hygiene Data'!$H$13,0,10*ROW('Hygiene Data'!H56)))</f>
        <v/>
      </c>
      <c r="ED62" s="380" t="str">
        <f ca="1">+IF(OFFSET('Hygiene Data'!$I$11,0,10*ROW('Hygiene Data'!I56))="","",OFFSET('Hygiene Data'!$I$11,0,10*ROW('Hygiene Data'!I56)))</f>
        <v/>
      </c>
      <c r="EE62" s="380" t="str">
        <f ca="1">+IF(OFFSET('Hygiene Data'!$I$12,0,10*ROW('Hygiene Data'!I56))="","",OFFSET('Hygiene Data'!$I$12,0,10*ROW('Hygiene Data'!I56)))</f>
        <v/>
      </c>
      <c r="EF62" s="380" t="str">
        <f ca="1">+IF(OFFSET('Hygiene Data'!$I$13,0,10*ROW('Hygiene Data'!I56))="","",OFFSET('Hygiene Data'!$I$13,0,10*ROW('Hygiene Data'!I56)))</f>
        <v/>
      </c>
    </row>
    <row r="63" spans="1:136" x14ac:dyDescent="0.25">
      <c r="A63" s="489" t="str">
        <f ca="1">+IF(OFFSET('Water Data'!$B$2,0,10*ROW('Water Data'!E57))="","",OFFSET('Water Data'!$B$2,0,10*ROW('Water Data'!E57)))</f>
        <v/>
      </c>
      <c r="B63" s="489"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16" t="str">
        <f t="shared" ca="1" si="0"/>
        <v/>
      </c>
      <c r="D63" s="517"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17"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17"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17"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17"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17"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17"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17"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17"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17"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17"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17"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17"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17"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17"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17"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17"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17"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18"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18"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18"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18"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18"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18"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18"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18"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18"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18"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18"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18"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18"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18"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18"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18"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18"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18"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18"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18"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18"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18"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18"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18"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18"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18"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18"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18"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18"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18"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19"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95"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19"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19"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19"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19"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19"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19"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19"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19"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19"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19"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19"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19"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19"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19"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19"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19"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80" t="str">
        <f ca="1">+IF(OFFSET('Water Data'!$D$27,0,10*ROW('Water Data'!D57))="","",OFFSET('Water Data'!$D$27,0,10*ROW('Water Data'!D57)))</f>
        <v/>
      </c>
      <c r="BT63" s="380" t="str">
        <f ca="1">+IF(OFFSET('Water Data'!$D$28,0,10*ROW('Water Data'!D57))="","",OFFSET('Water Data'!$D$28,0,10*ROW('Water Data'!D57)))</f>
        <v/>
      </c>
      <c r="BU63" s="380" t="str">
        <f ca="1">+IF(OFFSET('Water Data'!$D$29,0,10*ROW('Water Data'!D57))="","",OFFSET('Water Data'!$D$29,0,10*ROW('Water Data'!D57)))</f>
        <v/>
      </c>
      <c r="BV63" s="380" t="str">
        <f ca="1">+IF(OFFSET('Water Data'!$E$27,0,10*ROW('Water Data'!E57))="","",OFFSET('Water Data'!$E$27,0,10*ROW('Water Data'!E57)))</f>
        <v/>
      </c>
      <c r="BW63" s="380" t="str">
        <f ca="1">+IF(OFFSET('Water Data'!$E$28,0,10*ROW('Water Data'!E57))="","",OFFSET('Water Data'!$E$28,0,10*ROW('Water Data'!E57)))</f>
        <v/>
      </c>
      <c r="BX63" s="380" t="str">
        <f ca="1">+IF(OFFSET('Water Data'!$E$29,0,10*ROW('Water Data'!E57))="","",OFFSET('Water Data'!$E$29,0,10*ROW('Water Data'!E57)))</f>
        <v/>
      </c>
      <c r="BY63" s="380" t="str">
        <f ca="1">+IF(OFFSET('Water Data'!$F$27,0,10*ROW('Water Data'!F57))="","",OFFSET('Water Data'!$F$27,0,10*ROW('Water Data'!F57)))</f>
        <v/>
      </c>
      <c r="BZ63" s="380" t="str">
        <f ca="1">+IF(OFFSET('Water Data'!$F$28,0,10*ROW('Water Data'!F57))="","",OFFSET('Water Data'!$F$28,0,10*ROW('Water Data'!F57)))</f>
        <v/>
      </c>
      <c r="CA63" s="380" t="str">
        <f ca="1">+IF(OFFSET('Water Data'!$F$29,0,10*ROW('Water Data'!F57))="","",OFFSET('Water Data'!$F$29,0,10*ROW('Water Data'!F57)))</f>
        <v/>
      </c>
      <c r="CB63" s="380" t="str">
        <f ca="1">+IF(OFFSET('Water Data'!$G$27,0,10*ROW('Water Data'!G57))="","",OFFSET('Water Data'!$G$27,0,10*ROW('Water Data'!G57)))</f>
        <v/>
      </c>
      <c r="CC63" s="380" t="str">
        <f ca="1">+IF(OFFSET('Water Data'!$G$28,0,10*ROW('Water Data'!G57))="","",OFFSET('Water Data'!$G$28,0,10*ROW('Water Data'!G57)))</f>
        <v/>
      </c>
      <c r="CD63" s="380" t="str">
        <f ca="1">+IF(OFFSET('Water Data'!$G$29,0,10*ROW('Water Data'!G57))="","",OFFSET('Water Data'!$G$29,0,10*ROW('Water Data'!G57)))</f>
        <v/>
      </c>
      <c r="CE63" s="380" t="str">
        <f ca="1">+IF(OFFSET('Water Data'!$H$27,0,10*ROW('Water Data'!H57))="","",OFFSET('Water Data'!$H$27,0,10*ROW('Water Data'!H57)))</f>
        <v/>
      </c>
      <c r="CF63" s="380" t="str">
        <f ca="1">+IF(OFFSET('Water Data'!$H$28,0,10*ROW('Water Data'!H57))="","",OFFSET('Water Data'!$H$28,0,10*ROW('Water Data'!H57)))</f>
        <v/>
      </c>
      <c r="CG63" s="380" t="str">
        <f ca="1">+IF(OFFSET('Water Data'!$H$29,0,10*ROW('Water Data'!H57))="","",OFFSET('Water Data'!$H$29,0,10*ROW('Water Data'!H57)))</f>
        <v/>
      </c>
      <c r="CH63" s="380" t="str">
        <f ca="1">+IF(OFFSET('Water Data'!$I$27,0,10*ROW('Water Data'!I57))="","",OFFSET('Water Data'!$I$27,0,10*ROW('Water Data'!I57)))</f>
        <v/>
      </c>
      <c r="CI63" s="380" t="str">
        <f ca="1">+IF(OFFSET('Water Data'!$I$28,0,10*ROW('Water Data'!I57))="","",OFFSET('Water Data'!$I$28,0,10*ROW('Water Data'!I57)))</f>
        <v/>
      </c>
      <c r="CJ63" s="380" t="str">
        <f ca="1">+IF(OFFSET('Water Data'!$I$29,0,10*ROW('Water Data'!I57))="","",OFFSET('Water Data'!$I$29,0,10*ROW('Water Data'!I57)))</f>
        <v/>
      </c>
      <c r="CK63" s="380" t="str">
        <f ca="1">+IF(OFFSET('Sanitation Data'!$D$28,0,10*ROW('Sanitation Data'!D57))="","",OFFSET('Sanitation Data'!$D$28,0,10*ROW('Sanitation Data'!D57)))</f>
        <v/>
      </c>
      <c r="CL63" s="380" t="str">
        <f ca="1">+IF(OFFSET('Sanitation Data'!$D$29,0,10*ROW('Sanitation Data'!D57))="","",OFFSET('Sanitation Data'!$D$29,0,10*ROW('Sanitation Data'!D57)))</f>
        <v/>
      </c>
      <c r="CM63" s="380" t="str">
        <f ca="1">+IF(OFFSET('Sanitation Data'!$D$30,0,10*ROW('Sanitation Data'!D57))="","",OFFSET('Sanitation Data'!$D$30,0,10*ROW('Sanitation Data'!D57)))</f>
        <v/>
      </c>
      <c r="CN63" s="380" t="str">
        <f ca="1">+IF(OFFSET('Sanitation Data'!$D$31,0,10*ROW('Sanitation Data'!D57))="","",OFFSET('Sanitation Data'!$D$31,0,10*ROW('Sanitation Data'!D57)))</f>
        <v/>
      </c>
      <c r="CO63" s="380" t="str">
        <f ca="1">+IF(OFFSET('Sanitation Data'!$D$32,0,10*ROW('Sanitation Data'!D57))="","",OFFSET('Sanitation Data'!$D$32,0,10*ROW('Sanitation Data'!D57)))</f>
        <v/>
      </c>
      <c r="CP63" s="380" t="str">
        <f ca="1">+IF(OFFSET('Sanitation Data'!$E$28,0,10*ROW('Sanitation Data'!E57))="","",OFFSET('Sanitation Data'!$E$28,0,10*ROW('Sanitation Data'!E57)))</f>
        <v/>
      </c>
      <c r="CQ63" s="380" t="str">
        <f ca="1">+IF(OFFSET('Sanitation Data'!$E$29,0,10*ROW('Sanitation Data'!E57))="","",OFFSET('Sanitation Data'!$E$29,0,10*ROW('Sanitation Data'!E57)))</f>
        <v/>
      </c>
      <c r="CR63" s="380" t="str">
        <f ca="1">+IF(OFFSET('Sanitation Data'!$E$30,0,10*ROW('Sanitation Data'!E57))="","",OFFSET('Sanitation Data'!$E$30,0,10*ROW('Sanitation Data'!E57)))</f>
        <v/>
      </c>
      <c r="CS63" s="380" t="str">
        <f ca="1">+IF(OFFSET('Sanitation Data'!$E$31,0,10*ROW('Sanitation Data'!E57))="","",OFFSET('Sanitation Data'!$E$31,0,10*ROW('Sanitation Data'!E57)))</f>
        <v/>
      </c>
      <c r="CT63" s="380" t="str">
        <f ca="1">+IF(OFFSET('Sanitation Data'!$E$32,0,10*ROW('Sanitation Data'!E57))="","",OFFSET('Sanitation Data'!$E$32,0,10*ROW('Sanitation Data'!E57)))</f>
        <v/>
      </c>
      <c r="CU63" s="380" t="str">
        <f ca="1">+IF(OFFSET('Sanitation Data'!$F$28,0,10*ROW('Sanitation Data'!F57))="","",OFFSET('Sanitation Data'!$F$28,0,10*ROW('Sanitation Data'!F57)))</f>
        <v/>
      </c>
      <c r="CV63" s="380" t="str">
        <f ca="1">+IF(OFFSET('Sanitation Data'!$F$29,0,10*ROW('Sanitation Data'!F57))="","",OFFSET('Sanitation Data'!$F$29,0,10*ROW('Sanitation Data'!F57)))</f>
        <v/>
      </c>
      <c r="CW63" s="380" t="str">
        <f ca="1">+IF(OFFSET('Sanitation Data'!$F$30,0,10*ROW('Sanitation Data'!F57))="","",OFFSET('Sanitation Data'!$F$30,0,10*ROW('Sanitation Data'!F57)))</f>
        <v/>
      </c>
      <c r="CX63" s="380" t="str">
        <f ca="1">+IF(OFFSET('Sanitation Data'!$F$31,0,10*ROW('Sanitation Data'!F57))="","",OFFSET('Sanitation Data'!$F$31,0,10*ROW('Sanitation Data'!F57)))</f>
        <v/>
      </c>
      <c r="CY63" s="380" t="str">
        <f ca="1">+IF(OFFSET('Sanitation Data'!$F$32,0,10*ROW('Sanitation Data'!F57))="","",OFFSET('Sanitation Data'!$F$32,0,10*ROW('Sanitation Data'!F57)))</f>
        <v/>
      </c>
      <c r="CZ63" s="380" t="str">
        <f ca="1">+IF(OFFSET('Sanitation Data'!$G$28,0,10*ROW('Sanitation Data'!G57))="","",OFFSET('Sanitation Data'!$G$28,0,10*ROW('Sanitation Data'!G57)))</f>
        <v/>
      </c>
      <c r="DA63" s="380" t="str">
        <f ca="1">+IF(OFFSET('Sanitation Data'!$G$29,0,10*ROW('Sanitation Data'!G57))="","",OFFSET('Sanitation Data'!$G$29,0,10*ROW('Sanitation Data'!G57)))</f>
        <v/>
      </c>
      <c r="DB63" s="380" t="str">
        <f ca="1">+IF(OFFSET('Sanitation Data'!$G$30,0,10*ROW('Sanitation Data'!G57))="","",OFFSET('Sanitation Data'!$G$30,0,10*ROW('Sanitation Data'!G57)))</f>
        <v/>
      </c>
      <c r="DC63" s="380" t="str">
        <f ca="1">+IF(OFFSET('Sanitation Data'!$G$31,0,10*ROW('Sanitation Data'!G57))="","",OFFSET('Sanitation Data'!$G$31,0,10*ROW('Sanitation Data'!G57)))</f>
        <v/>
      </c>
      <c r="DD63" s="380" t="str">
        <f ca="1">+IF(OFFSET('Sanitation Data'!$G$32,0,10*ROW('Sanitation Data'!G57))="","",OFFSET('Sanitation Data'!$G$32,0,10*ROW('Sanitation Data'!G57)))</f>
        <v/>
      </c>
      <c r="DE63" s="380" t="str">
        <f ca="1">+IF(OFFSET('Sanitation Data'!$H$28,0,10*ROW('Sanitation Data'!H57))="","",OFFSET('Sanitation Data'!$H$28,0,10*ROW('Sanitation Data'!H57)))</f>
        <v/>
      </c>
      <c r="DF63" s="380" t="str">
        <f ca="1">+IF(OFFSET('Sanitation Data'!$H$29,0,10*ROW('Sanitation Data'!H57))="","",OFFSET('Sanitation Data'!$H$29,0,10*ROW('Sanitation Data'!H57)))</f>
        <v/>
      </c>
      <c r="DG63" s="380" t="str">
        <f ca="1">+IF(OFFSET('Sanitation Data'!$H$30,0,10*ROW('Sanitation Data'!H57))="","",OFFSET('Sanitation Data'!$H$30,0,10*ROW('Sanitation Data'!H57)))</f>
        <v/>
      </c>
      <c r="DH63" s="380" t="str">
        <f ca="1">+IF(OFFSET('Sanitation Data'!$H$31,0,10*ROW('Sanitation Data'!H57))="","",OFFSET('Sanitation Data'!$H$31,0,10*ROW('Sanitation Data'!H57)))</f>
        <v/>
      </c>
      <c r="DI63" s="380" t="str">
        <f ca="1">+IF(OFFSET('Sanitation Data'!$H$32,0,10*ROW('Sanitation Data'!H57))="","",OFFSET('Sanitation Data'!$H$32,0,10*ROW('Sanitation Data'!H57)))</f>
        <v/>
      </c>
      <c r="DJ63" s="380" t="str">
        <f ca="1">+IF(OFFSET('Sanitation Data'!$I$28,0,10*ROW('Sanitation Data'!I57))="","",OFFSET('Sanitation Data'!$I$28,0,10*ROW('Sanitation Data'!I57)))</f>
        <v/>
      </c>
      <c r="DK63" s="380" t="str">
        <f ca="1">+IF(OFFSET('Sanitation Data'!$I$29,0,10*ROW('Sanitation Data'!I57))="","",OFFSET('Sanitation Data'!$I$29,0,10*ROW('Sanitation Data'!I57)))</f>
        <v/>
      </c>
      <c r="DL63" s="380" t="str">
        <f ca="1">+IF(OFFSET('Sanitation Data'!$I$30,0,10*ROW('Sanitation Data'!I57))="","",OFFSET('Sanitation Data'!$I$30,0,10*ROW('Sanitation Data'!I57)))</f>
        <v/>
      </c>
      <c r="DM63" s="380" t="str">
        <f ca="1">+IF(OFFSET('Sanitation Data'!$I$31,0,10*ROW('Sanitation Data'!I57))="","",OFFSET('Sanitation Data'!$I$31,0,10*ROW('Sanitation Data'!I57)))</f>
        <v/>
      </c>
      <c r="DN63" s="380" t="str">
        <f ca="1">+IF(OFFSET('Sanitation Data'!$I$32,0,10*ROW('Sanitation Data'!I57))="","",OFFSET('Sanitation Data'!$I$32,0,10*ROW('Sanitation Data'!I57)))</f>
        <v/>
      </c>
      <c r="DO63" s="380" t="str">
        <f ca="1">+IF(OFFSET('Hygiene Data'!$D$11,0,10*ROW('Hygiene Data'!D57))="","",OFFSET('Hygiene Data'!$D$11,0,10*ROW('Hygiene Data'!D57)))</f>
        <v/>
      </c>
      <c r="DP63" s="380" t="str">
        <f ca="1">+IF(OFFSET('Hygiene Data'!$D$12,0,10*ROW('Hygiene Data'!D57))="","",OFFSET('Hygiene Data'!$D$12,0,10*ROW('Hygiene Data'!D57)))</f>
        <v/>
      </c>
      <c r="DQ63" s="380" t="str">
        <f ca="1">+IF(OFFSET('Hygiene Data'!$D$13,0,10*ROW('Hygiene Data'!D57))="","",OFFSET('Hygiene Data'!$D$13,0,10*ROW('Hygiene Data'!D57)))</f>
        <v/>
      </c>
      <c r="DR63" s="380" t="str">
        <f ca="1">+IF(OFFSET('Hygiene Data'!$E$11,0,10*ROW('Hygiene Data'!E57))="","",OFFSET('Hygiene Data'!$E$11,0,10*ROW('Hygiene Data'!E57)))</f>
        <v/>
      </c>
      <c r="DS63" s="380" t="str">
        <f ca="1">+IF(OFFSET('Hygiene Data'!$E$12,0,10*ROW('Hygiene Data'!E57))="","",OFFSET('Hygiene Data'!$E$12,0,10*ROW('Hygiene Data'!E57)))</f>
        <v/>
      </c>
      <c r="DT63" s="380" t="str">
        <f ca="1">+IF(OFFSET('Hygiene Data'!$E$13,0,10*ROW('Hygiene Data'!E57))="","",OFFSET('Hygiene Data'!$E$13,0,10*ROW('Hygiene Data'!E57)))</f>
        <v/>
      </c>
      <c r="DU63" s="380" t="str">
        <f ca="1">+IF(OFFSET('Hygiene Data'!$F$11,0,10*ROW('Hygiene Data'!F57))="","",OFFSET('Hygiene Data'!$F$11,0,10*ROW('Hygiene Data'!F57)))</f>
        <v/>
      </c>
      <c r="DV63" s="380" t="str">
        <f ca="1">+IF(OFFSET('Hygiene Data'!$F$12,0,10*ROW('Hygiene Data'!F57))="","",OFFSET('Hygiene Data'!$F$12,0,10*ROW('Hygiene Data'!F57)))</f>
        <v/>
      </c>
      <c r="DW63" s="380" t="str">
        <f ca="1">+IF(OFFSET('Hygiene Data'!$F$13,0,10*ROW('Hygiene Data'!F57))="","",OFFSET('Hygiene Data'!$F$13,0,10*ROW('Hygiene Data'!F57)))</f>
        <v/>
      </c>
      <c r="DX63" s="380" t="str">
        <f ca="1">+IF(OFFSET('Hygiene Data'!$G$11,0,10*ROW('Hygiene Data'!G57))="","",OFFSET('Hygiene Data'!$G$11,0,10*ROW('Hygiene Data'!G57)))</f>
        <v/>
      </c>
      <c r="DY63" s="380" t="str">
        <f ca="1">+IF(OFFSET('Hygiene Data'!$G$12,0,10*ROW('Hygiene Data'!G57))="","",OFFSET('Hygiene Data'!$G$12,0,10*ROW('Hygiene Data'!G57)))</f>
        <v/>
      </c>
      <c r="DZ63" s="380" t="str">
        <f ca="1">+IF(OFFSET('Hygiene Data'!$G$13,0,10*ROW('Hygiene Data'!G57))="","",OFFSET('Hygiene Data'!$G$13,0,10*ROW('Hygiene Data'!G57)))</f>
        <v/>
      </c>
      <c r="EA63" s="380" t="str">
        <f ca="1">+IF(OFFSET('Hygiene Data'!$H$11,0,10*ROW('Hygiene Data'!H57))="","",OFFSET('Hygiene Data'!$H$11,0,10*ROW('Hygiene Data'!H57)))</f>
        <v/>
      </c>
      <c r="EB63" s="380" t="str">
        <f ca="1">+IF(OFFSET('Hygiene Data'!$H$12,0,10*ROW('Hygiene Data'!H57))="","",OFFSET('Hygiene Data'!$H$12,0,10*ROW('Hygiene Data'!H57)))</f>
        <v/>
      </c>
      <c r="EC63" s="380" t="str">
        <f ca="1">+IF(OFFSET('Hygiene Data'!$H$13,0,10*ROW('Hygiene Data'!H57))="","",OFFSET('Hygiene Data'!$H$13,0,10*ROW('Hygiene Data'!H57)))</f>
        <v/>
      </c>
      <c r="ED63" s="380" t="str">
        <f ca="1">+IF(OFFSET('Hygiene Data'!$I$11,0,10*ROW('Hygiene Data'!I57))="","",OFFSET('Hygiene Data'!$I$11,0,10*ROW('Hygiene Data'!I57)))</f>
        <v/>
      </c>
      <c r="EE63" s="380" t="str">
        <f ca="1">+IF(OFFSET('Hygiene Data'!$I$12,0,10*ROW('Hygiene Data'!I57))="","",OFFSET('Hygiene Data'!$I$12,0,10*ROW('Hygiene Data'!I57)))</f>
        <v/>
      </c>
      <c r="EF63" s="380" t="str">
        <f ca="1">+IF(OFFSET('Hygiene Data'!$I$13,0,10*ROW('Hygiene Data'!I57))="","",OFFSET('Hygiene Data'!$I$13,0,10*ROW('Hygiene Data'!I57)))</f>
        <v/>
      </c>
    </row>
    <row r="64" spans="1:136" x14ac:dyDescent="0.25">
      <c r="A64" s="489" t="str">
        <f ca="1">+IF(OFFSET('Water Data'!$B$2,0,10*ROW('Water Data'!E58))="","",OFFSET('Water Data'!$B$2,0,10*ROW('Water Data'!E58)))</f>
        <v/>
      </c>
      <c r="B64" s="489"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16" t="str">
        <f t="shared" ca="1" si="0"/>
        <v/>
      </c>
      <c r="D64" s="517"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17"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17"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17"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17"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17"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17"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17"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17"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17"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17"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17"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17"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17"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17"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17"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17"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17"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18"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18"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18"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18"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18"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18"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18"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18"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18"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18"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18"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18"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18"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18"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18"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18"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18"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18"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18"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18"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18"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18"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18"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18"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18"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18"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18"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18"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18"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18"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19"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95"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19"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19"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19"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19"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19"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19"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19"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19"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19"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19"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19"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19"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19"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19"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19"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19"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80" t="str">
        <f ca="1">+IF(OFFSET('Water Data'!$D$27,0,10*ROW('Water Data'!D58))="","",OFFSET('Water Data'!$D$27,0,10*ROW('Water Data'!D58)))</f>
        <v/>
      </c>
      <c r="BT64" s="380" t="str">
        <f ca="1">+IF(OFFSET('Water Data'!$D$28,0,10*ROW('Water Data'!D58))="","",OFFSET('Water Data'!$D$28,0,10*ROW('Water Data'!D58)))</f>
        <v/>
      </c>
      <c r="BU64" s="380" t="str">
        <f ca="1">+IF(OFFSET('Water Data'!$D$29,0,10*ROW('Water Data'!D58))="","",OFFSET('Water Data'!$D$29,0,10*ROW('Water Data'!D58)))</f>
        <v/>
      </c>
      <c r="BV64" s="380" t="str">
        <f ca="1">+IF(OFFSET('Water Data'!$E$27,0,10*ROW('Water Data'!E58))="","",OFFSET('Water Data'!$E$27,0,10*ROW('Water Data'!E58)))</f>
        <v/>
      </c>
      <c r="BW64" s="380" t="str">
        <f ca="1">+IF(OFFSET('Water Data'!$E$28,0,10*ROW('Water Data'!E58))="","",OFFSET('Water Data'!$E$28,0,10*ROW('Water Data'!E58)))</f>
        <v/>
      </c>
      <c r="BX64" s="380" t="str">
        <f ca="1">+IF(OFFSET('Water Data'!$E$29,0,10*ROW('Water Data'!E58))="","",OFFSET('Water Data'!$E$29,0,10*ROW('Water Data'!E58)))</f>
        <v/>
      </c>
      <c r="BY64" s="380" t="str">
        <f ca="1">+IF(OFFSET('Water Data'!$F$27,0,10*ROW('Water Data'!F58))="","",OFFSET('Water Data'!$F$27,0,10*ROW('Water Data'!F58)))</f>
        <v/>
      </c>
      <c r="BZ64" s="380" t="str">
        <f ca="1">+IF(OFFSET('Water Data'!$F$28,0,10*ROW('Water Data'!F58))="","",OFFSET('Water Data'!$F$28,0,10*ROW('Water Data'!F58)))</f>
        <v/>
      </c>
      <c r="CA64" s="380" t="str">
        <f ca="1">+IF(OFFSET('Water Data'!$F$29,0,10*ROW('Water Data'!F58))="","",OFFSET('Water Data'!$F$29,0,10*ROW('Water Data'!F58)))</f>
        <v/>
      </c>
      <c r="CB64" s="380" t="str">
        <f ca="1">+IF(OFFSET('Water Data'!$G$27,0,10*ROW('Water Data'!G58))="","",OFFSET('Water Data'!$G$27,0,10*ROW('Water Data'!G58)))</f>
        <v/>
      </c>
      <c r="CC64" s="380" t="str">
        <f ca="1">+IF(OFFSET('Water Data'!$G$28,0,10*ROW('Water Data'!G58))="","",OFFSET('Water Data'!$G$28,0,10*ROW('Water Data'!G58)))</f>
        <v/>
      </c>
      <c r="CD64" s="380" t="str">
        <f ca="1">+IF(OFFSET('Water Data'!$G$29,0,10*ROW('Water Data'!G58))="","",OFFSET('Water Data'!$G$29,0,10*ROW('Water Data'!G58)))</f>
        <v/>
      </c>
      <c r="CE64" s="380" t="str">
        <f ca="1">+IF(OFFSET('Water Data'!$H$27,0,10*ROW('Water Data'!H58))="","",OFFSET('Water Data'!$H$27,0,10*ROW('Water Data'!H58)))</f>
        <v/>
      </c>
      <c r="CF64" s="380" t="str">
        <f ca="1">+IF(OFFSET('Water Data'!$H$28,0,10*ROW('Water Data'!H58))="","",OFFSET('Water Data'!$H$28,0,10*ROW('Water Data'!H58)))</f>
        <v/>
      </c>
      <c r="CG64" s="380" t="str">
        <f ca="1">+IF(OFFSET('Water Data'!$H$29,0,10*ROW('Water Data'!H58))="","",OFFSET('Water Data'!$H$29,0,10*ROW('Water Data'!H58)))</f>
        <v/>
      </c>
      <c r="CH64" s="380" t="str">
        <f ca="1">+IF(OFFSET('Water Data'!$I$27,0,10*ROW('Water Data'!I58))="","",OFFSET('Water Data'!$I$27,0,10*ROW('Water Data'!I58)))</f>
        <v/>
      </c>
      <c r="CI64" s="380" t="str">
        <f ca="1">+IF(OFFSET('Water Data'!$I$28,0,10*ROW('Water Data'!I58))="","",OFFSET('Water Data'!$I$28,0,10*ROW('Water Data'!I58)))</f>
        <v/>
      </c>
      <c r="CJ64" s="380" t="str">
        <f ca="1">+IF(OFFSET('Water Data'!$I$29,0,10*ROW('Water Data'!I58))="","",OFFSET('Water Data'!$I$29,0,10*ROW('Water Data'!I58)))</f>
        <v/>
      </c>
      <c r="CK64" s="380" t="str">
        <f ca="1">+IF(OFFSET('Sanitation Data'!$D$28,0,10*ROW('Sanitation Data'!D58))="","",OFFSET('Sanitation Data'!$D$28,0,10*ROW('Sanitation Data'!D58)))</f>
        <v/>
      </c>
      <c r="CL64" s="380" t="str">
        <f ca="1">+IF(OFFSET('Sanitation Data'!$D$29,0,10*ROW('Sanitation Data'!D58))="","",OFFSET('Sanitation Data'!$D$29,0,10*ROW('Sanitation Data'!D58)))</f>
        <v/>
      </c>
      <c r="CM64" s="380" t="str">
        <f ca="1">+IF(OFFSET('Sanitation Data'!$D$30,0,10*ROW('Sanitation Data'!D58))="","",OFFSET('Sanitation Data'!$D$30,0,10*ROW('Sanitation Data'!D58)))</f>
        <v/>
      </c>
      <c r="CN64" s="380" t="str">
        <f ca="1">+IF(OFFSET('Sanitation Data'!$D$31,0,10*ROW('Sanitation Data'!D58))="","",OFFSET('Sanitation Data'!$D$31,0,10*ROW('Sanitation Data'!D58)))</f>
        <v/>
      </c>
      <c r="CO64" s="380" t="str">
        <f ca="1">+IF(OFFSET('Sanitation Data'!$D$32,0,10*ROW('Sanitation Data'!D58))="","",OFFSET('Sanitation Data'!$D$32,0,10*ROW('Sanitation Data'!D58)))</f>
        <v/>
      </c>
      <c r="CP64" s="380" t="str">
        <f ca="1">+IF(OFFSET('Sanitation Data'!$E$28,0,10*ROW('Sanitation Data'!E58))="","",OFFSET('Sanitation Data'!$E$28,0,10*ROW('Sanitation Data'!E58)))</f>
        <v/>
      </c>
      <c r="CQ64" s="380" t="str">
        <f ca="1">+IF(OFFSET('Sanitation Data'!$E$29,0,10*ROW('Sanitation Data'!E58))="","",OFFSET('Sanitation Data'!$E$29,0,10*ROW('Sanitation Data'!E58)))</f>
        <v/>
      </c>
      <c r="CR64" s="380" t="str">
        <f ca="1">+IF(OFFSET('Sanitation Data'!$E$30,0,10*ROW('Sanitation Data'!E58))="","",OFFSET('Sanitation Data'!$E$30,0,10*ROW('Sanitation Data'!E58)))</f>
        <v/>
      </c>
      <c r="CS64" s="380" t="str">
        <f ca="1">+IF(OFFSET('Sanitation Data'!$E$31,0,10*ROW('Sanitation Data'!E58))="","",OFFSET('Sanitation Data'!$E$31,0,10*ROW('Sanitation Data'!E58)))</f>
        <v/>
      </c>
      <c r="CT64" s="380" t="str">
        <f ca="1">+IF(OFFSET('Sanitation Data'!$E$32,0,10*ROW('Sanitation Data'!E58))="","",OFFSET('Sanitation Data'!$E$32,0,10*ROW('Sanitation Data'!E58)))</f>
        <v/>
      </c>
      <c r="CU64" s="380" t="str">
        <f ca="1">+IF(OFFSET('Sanitation Data'!$F$28,0,10*ROW('Sanitation Data'!F58))="","",OFFSET('Sanitation Data'!$F$28,0,10*ROW('Sanitation Data'!F58)))</f>
        <v/>
      </c>
      <c r="CV64" s="380" t="str">
        <f ca="1">+IF(OFFSET('Sanitation Data'!$F$29,0,10*ROW('Sanitation Data'!F58))="","",OFFSET('Sanitation Data'!$F$29,0,10*ROW('Sanitation Data'!F58)))</f>
        <v/>
      </c>
      <c r="CW64" s="380" t="str">
        <f ca="1">+IF(OFFSET('Sanitation Data'!$F$30,0,10*ROW('Sanitation Data'!F58))="","",OFFSET('Sanitation Data'!$F$30,0,10*ROW('Sanitation Data'!F58)))</f>
        <v/>
      </c>
      <c r="CX64" s="380" t="str">
        <f ca="1">+IF(OFFSET('Sanitation Data'!$F$31,0,10*ROW('Sanitation Data'!F58))="","",OFFSET('Sanitation Data'!$F$31,0,10*ROW('Sanitation Data'!F58)))</f>
        <v/>
      </c>
      <c r="CY64" s="380" t="str">
        <f ca="1">+IF(OFFSET('Sanitation Data'!$F$32,0,10*ROW('Sanitation Data'!F58))="","",OFFSET('Sanitation Data'!$F$32,0,10*ROW('Sanitation Data'!F58)))</f>
        <v/>
      </c>
      <c r="CZ64" s="380" t="str">
        <f ca="1">+IF(OFFSET('Sanitation Data'!$G$28,0,10*ROW('Sanitation Data'!G58))="","",OFFSET('Sanitation Data'!$G$28,0,10*ROW('Sanitation Data'!G58)))</f>
        <v/>
      </c>
      <c r="DA64" s="380" t="str">
        <f ca="1">+IF(OFFSET('Sanitation Data'!$G$29,0,10*ROW('Sanitation Data'!G58))="","",OFFSET('Sanitation Data'!$G$29,0,10*ROW('Sanitation Data'!G58)))</f>
        <v/>
      </c>
      <c r="DB64" s="380" t="str">
        <f ca="1">+IF(OFFSET('Sanitation Data'!$G$30,0,10*ROW('Sanitation Data'!G58))="","",OFFSET('Sanitation Data'!$G$30,0,10*ROW('Sanitation Data'!G58)))</f>
        <v/>
      </c>
      <c r="DC64" s="380" t="str">
        <f ca="1">+IF(OFFSET('Sanitation Data'!$G$31,0,10*ROW('Sanitation Data'!G58))="","",OFFSET('Sanitation Data'!$G$31,0,10*ROW('Sanitation Data'!G58)))</f>
        <v/>
      </c>
      <c r="DD64" s="380" t="str">
        <f ca="1">+IF(OFFSET('Sanitation Data'!$G$32,0,10*ROW('Sanitation Data'!G58))="","",OFFSET('Sanitation Data'!$G$32,0,10*ROW('Sanitation Data'!G58)))</f>
        <v/>
      </c>
      <c r="DE64" s="380" t="str">
        <f ca="1">+IF(OFFSET('Sanitation Data'!$H$28,0,10*ROW('Sanitation Data'!H58))="","",OFFSET('Sanitation Data'!$H$28,0,10*ROW('Sanitation Data'!H58)))</f>
        <v/>
      </c>
      <c r="DF64" s="380" t="str">
        <f ca="1">+IF(OFFSET('Sanitation Data'!$H$29,0,10*ROW('Sanitation Data'!H58))="","",OFFSET('Sanitation Data'!$H$29,0,10*ROW('Sanitation Data'!H58)))</f>
        <v/>
      </c>
      <c r="DG64" s="380" t="str">
        <f ca="1">+IF(OFFSET('Sanitation Data'!$H$30,0,10*ROW('Sanitation Data'!H58))="","",OFFSET('Sanitation Data'!$H$30,0,10*ROW('Sanitation Data'!H58)))</f>
        <v/>
      </c>
      <c r="DH64" s="380" t="str">
        <f ca="1">+IF(OFFSET('Sanitation Data'!$H$31,0,10*ROW('Sanitation Data'!H58))="","",OFFSET('Sanitation Data'!$H$31,0,10*ROW('Sanitation Data'!H58)))</f>
        <v/>
      </c>
      <c r="DI64" s="380" t="str">
        <f ca="1">+IF(OFFSET('Sanitation Data'!$H$32,0,10*ROW('Sanitation Data'!H58))="","",OFFSET('Sanitation Data'!$H$32,0,10*ROW('Sanitation Data'!H58)))</f>
        <v/>
      </c>
      <c r="DJ64" s="380" t="str">
        <f ca="1">+IF(OFFSET('Sanitation Data'!$I$28,0,10*ROW('Sanitation Data'!I58))="","",OFFSET('Sanitation Data'!$I$28,0,10*ROW('Sanitation Data'!I58)))</f>
        <v/>
      </c>
      <c r="DK64" s="380" t="str">
        <f ca="1">+IF(OFFSET('Sanitation Data'!$I$29,0,10*ROW('Sanitation Data'!I58))="","",OFFSET('Sanitation Data'!$I$29,0,10*ROW('Sanitation Data'!I58)))</f>
        <v/>
      </c>
      <c r="DL64" s="380" t="str">
        <f ca="1">+IF(OFFSET('Sanitation Data'!$I$30,0,10*ROW('Sanitation Data'!I58))="","",OFFSET('Sanitation Data'!$I$30,0,10*ROW('Sanitation Data'!I58)))</f>
        <v/>
      </c>
      <c r="DM64" s="380" t="str">
        <f ca="1">+IF(OFFSET('Sanitation Data'!$I$31,0,10*ROW('Sanitation Data'!I58))="","",OFFSET('Sanitation Data'!$I$31,0,10*ROW('Sanitation Data'!I58)))</f>
        <v/>
      </c>
      <c r="DN64" s="380" t="str">
        <f ca="1">+IF(OFFSET('Sanitation Data'!$I$32,0,10*ROW('Sanitation Data'!I58))="","",OFFSET('Sanitation Data'!$I$32,0,10*ROW('Sanitation Data'!I58)))</f>
        <v/>
      </c>
      <c r="DO64" s="380" t="str">
        <f ca="1">+IF(OFFSET('Hygiene Data'!$D$11,0,10*ROW('Hygiene Data'!D58))="","",OFFSET('Hygiene Data'!$D$11,0,10*ROW('Hygiene Data'!D58)))</f>
        <v/>
      </c>
      <c r="DP64" s="380" t="str">
        <f ca="1">+IF(OFFSET('Hygiene Data'!$D$12,0,10*ROW('Hygiene Data'!D58))="","",OFFSET('Hygiene Data'!$D$12,0,10*ROW('Hygiene Data'!D58)))</f>
        <v/>
      </c>
      <c r="DQ64" s="380" t="str">
        <f ca="1">+IF(OFFSET('Hygiene Data'!$D$13,0,10*ROW('Hygiene Data'!D58))="","",OFFSET('Hygiene Data'!$D$13,0,10*ROW('Hygiene Data'!D58)))</f>
        <v/>
      </c>
      <c r="DR64" s="380" t="str">
        <f ca="1">+IF(OFFSET('Hygiene Data'!$E$11,0,10*ROW('Hygiene Data'!E58))="","",OFFSET('Hygiene Data'!$E$11,0,10*ROW('Hygiene Data'!E58)))</f>
        <v/>
      </c>
      <c r="DS64" s="380" t="str">
        <f ca="1">+IF(OFFSET('Hygiene Data'!$E$12,0,10*ROW('Hygiene Data'!E58))="","",OFFSET('Hygiene Data'!$E$12,0,10*ROW('Hygiene Data'!E58)))</f>
        <v/>
      </c>
      <c r="DT64" s="380" t="str">
        <f ca="1">+IF(OFFSET('Hygiene Data'!$E$13,0,10*ROW('Hygiene Data'!E58))="","",OFFSET('Hygiene Data'!$E$13,0,10*ROW('Hygiene Data'!E58)))</f>
        <v/>
      </c>
      <c r="DU64" s="380" t="str">
        <f ca="1">+IF(OFFSET('Hygiene Data'!$F$11,0,10*ROW('Hygiene Data'!F58))="","",OFFSET('Hygiene Data'!$F$11,0,10*ROW('Hygiene Data'!F58)))</f>
        <v/>
      </c>
      <c r="DV64" s="380" t="str">
        <f ca="1">+IF(OFFSET('Hygiene Data'!$F$12,0,10*ROW('Hygiene Data'!F58))="","",OFFSET('Hygiene Data'!$F$12,0,10*ROW('Hygiene Data'!F58)))</f>
        <v/>
      </c>
      <c r="DW64" s="380" t="str">
        <f ca="1">+IF(OFFSET('Hygiene Data'!$F$13,0,10*ROW('Hygiene Data'!F58))="","",OFFSET('Hygiene Data'!$F$13,0,10*ROW('Hygiene Data'!F58)))</f>
        <v/>
      </c>
      <c r="DX64" s="380" t="str">
        <f ca="1">+IF(OFFSET('Hygiene Data'!$G$11,0,10*ROW('Hygiene Data'!G58))="","",OFFSET('Hygiene Data'!$G$11,0,10*ROW('Hygiene Data'!G58)))</f>
        <v/>
      </c>
      <c r="DY64" s="380" t="str">
        <f ca="1">+IF(OFFSET('Hygiene Data'!$G$12,0,10*ROW('Hygiene Data'!G58))="","",OFFSET('Hygiene Data'!$G$12,0,10*ROW('Hygiene Data'!G58)))</f>
        <v/>
      </c>
      <c r="DZ64" s="380" t="str">
        <f ca="1">+IF(OFFSET('Hygiene Data'!$G$13,0,10*ROW('Hygiene Data'!G58))="","",OFFSET('Hygiene Data'!$G$13,0,10*ROW('Hygiene Data'!G58)))</f>
        <v/>
      </c>
      <c r="EA64" s="380" t="str">
        <f ca="1">+IF(OFFSET('Hygiene Data'!$H$11,0,10*ROW('Hygiene Data'!H58))="","",OFFSET('Hygiene Data'!$H$11,0,10*ROW('Hygiene Data'!H58)))</f>
        <v/>
      </c>
      <c r="EB64" s="380" t="str">
        <f ca="1">+IF(OFFSET('Hygiene Data'!$H$12,0,10*ROW('Hygiene Data'!H58))="","",OFFSET('Hygiene Data'!$H$12,0,10*ROW('Hygiene Data'!H58)))</f>
        <v/>
      </c>
      <c r="EC64" s="380" t="str">
        <f ca="1">+IF(OFFSET('Hygiene Data'!$H$13,0,10*ROW('Hygiene Data'!H58))="","",OFFSET('Hygiene Data'!$H$13,0,10*ROW('Hygiene Data'!H58)))</f>
        <v/>
      </c>
      <c r="ED64" s="380" t="str">
        <f ca="1">+IF(OFFSET('Hygiene Data'!$I$11,0,10*ROW('Hygiene Data'!I58))="","",OFFSET('Hygiene Data'!$I$11,0,10*ROW('Hygiene Data'!I58)))</f>
        <v/>
      </c>
      <c r="EE64" s="380" t="str">
        <f ca="1">+IF(OFFSET('Hygiene Data'!$I$12,0,10*ROW('Hygiene Data'!I58))="","",OFFSET('Hygiene Data'!$I$12,0,10*ROW('Hygiene Data'!I58)))</f>
        <v/>
      </c>
      <c r="EF64" s="380" t="str">
        <f ca="1">+IF(OFFSET('Hygiene Data'!$I$13,0,10*ROW('Hygiene Data'!I58))="","",OFFSET('Hygiene Data'!$I$13,0,10*ROW('Hygiene Data'!I58)))</f>
        <v/>
      </c>
    </row>
    <row r="65" spans="1:136" x14ac:dyDescent="0.25">
      <c r="A65" s="489" t="str">
        <f ca="1">+IF(OFFSET('Water Data'!$B$2,0,10*ROW('Water Data'!E59))="","",OFFSET('Water Data'!$B$2,0,10*ROW('Water Data'!E59)))</f>
        <v/>
      </c>
      <c r="B65" s="489"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16" t="str">
        <f t="shared" ca="1" si="0"/>
        <v/>
      </c>
      <c r="D65" s="517"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17"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17"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17"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17"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17"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17"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17"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17"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17"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17"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17"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17"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17"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17"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17"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17"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17"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18"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18"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18"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18"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18"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18"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18"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18"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18"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18"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18"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18"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18"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18"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18"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18"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18"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18"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18"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18"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18"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18"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18"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18"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18"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18"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18"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18"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18"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18"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19"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95"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19"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19"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19"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19"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19"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19"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19"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19"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19"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19"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19"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19"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19"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19"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19"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19"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80" t="str">
        <f ca="1">+IF(OFFSET('Water Data'!$D$27,0,10*ROW('Water Data'!D59))="","",OFFSET('Water Data'!$D$27,0,10*ROW('Water Data'!D59)))</f>
        <v/>
      </c>
      <c r="BT65" s="380" t="str">
        <f ca="1">+IF(OFFSET('Water Data'!$D$28,0,10*ROW('Water Data'!D59))="","",OFFSET('Water Data'!$D$28,0,10*ROW('Water Data'!D59)))</f>
        <v/>
      </c>
      <c r="BU65" s="380" t="str">
        <f ca="1">+IF(OFFSET('Water Data'!$D$29,0,10*ROW('Water Data'!D59))="","",OFFSET('Water Data'!$D$29,0,10*ROW('Water Data'!D59)))</f>
        <v/>
      </c>
      <c r="BV65" s="380" t="str">
        <f ca="1">+IF(OFFSET('Water Data'!$E$27,0,10*ROW('Water Data'!E59))="","",OFFSET('Water Data'!$E$27,0,10*ROW('Water Data'!E59)))</f>
        <v/>
      </c>
      <c r="BW65" s="380" t="str">
        <f ca="1">+IF(OFFSET('Water Data'!$E$28,0,10*ROW('Water Data'!E59))="","",OFFSET('Water Data'!$E$28,0,10*ROW('Water Data'!E59)))</f>
        <v/>
      </c>
      <c r="BX65" s="380" t="str">
        <f ca="1">+IF(OFFSET('Water Data'!$E$29,0,10*ROW('Water Data'!E59))="","",OFFSET('Water Data'!$E$29,0,10*ROW('Water Data'!E59)))</f>
        <v/>
      </c>
      <c r="BY65" s="380" t="str">
        <f ca="1">+IF(OFFSET('Water Data'!$F$27,0,10*ROW('Water Data'!F59))="","",OFFSET('Water Data'!$F$27,0,10*ROW('Water Data'!F59)))</f>
        <v/>
      </c>
      <c r="BZ65" s="380" t="str">
        <f ca="1">+IF(OFFSET('Water Data'!$F$28,0,10*ROW('Water Data'!F59))="","",OFFSET('Water Data'!$F$28,0,10*ROW('Water Data'!F59)))</f>
        <v/>
      </c>
      <c r="CA65" s="380" t="str">
        <f ca="1">+IF(OFFSET('Water Data'!$F$29,0,10*ROW('Water Data'!F59))="","",OFFSET('Water Data'!$F$29,0,10*ROW('Water Data'!F59)))</f>
        <v/>
      </c>
      <c r="CB65" s="380" t="str">
        <f ca="1">+IF(OFFSET('Water Data'!$G$27,0,10*ROW('Water Data'!G59))="","",OFFSET('Water Data'!$G$27,0,10*ROW('Water Data'!G59)))</f>
        <v/>
      </c>
      <c r="CC65" s="380" t="str">
        <f ca="1">+IF(OFFSET('Water Data'!$G$28,0,10*ROW('Water Data'!G59))="","",OFFSET('Water Data'!$G$28,0,10*ROW('Water Data'!G59)))</f>
        <v/>
      </c>
      <c r="CD65" s="380" t="str">
        <f ca="1">+IF(OFFSET('Water Data'!$G$29,0,10*ROW('Water Data'!G59))="","",OFFSET('Water Data'!$G$29,0,10*ROW('Water Data'!G59)))</f>
        <v/>
      </c>
      <c r="CE65" s="380" t="str">
        <f ca="1">+IF(OFFSET('Water Data'!$H$27,0,10*ROW('Water Data'!H59))="","",OFFSET('Water Data'!$H$27,0,10*ROW('Water Data'!H59)))</f>
        <v/>
      </c>
      <c r="CF65" s="380" t="str">
        <f ca="1">+IF(OFFSET('Water Data'!$H$28,0,10*ROW('Water Data'!H59))="","",OFFSET('Water Data'!$H$28,0,10*ROW('Water Data'!H59)))</f>
        <v/>
      </c>
      <c r="CG65" s="380" t="str">
        <f ca="1">+IF(OFFSET('Water Data'!$H$29,0,10*ROW('Water Data'!H59))="","",OFFSET('Water Data'!$H$29,0,10*ROW('Water Data'!H59)))</f>
        <v/>
      </c>
      <c r="CH65" s="380" t="str">
        <f ca="1">+IF(OFFSET('Water Data'!$I$27,0,10*ROW('Water Data'!I59))="","",OFFSET('Water Data'!$I$27,0,10*ROW('Water Data'!I59)))</f>
        <v/>
      </c>
      <c r="CI65" s="380" t="str">
        <f ca="1">+IF(OFFSET('Water Data'!$I$28,0,10*ROW('Water Data'!I59))="","",OFFSET('Water Data'!$I$28,0,10*ROW('Water Data'!I59)))</f>
        <v/>
      </c>
      <c r="CJ65" s="380" t="str">
        <f ca="1">+IF(OFFSET('Water Data'!$I$29,0,10*ROW('Water Data'!I59))="","",OFFSET('Water Data'!$I$29,0,10*ROW('Water Data'!I59)))</f>
        <v/>
      </c>
      <c r="CK65" s="380" t="str">
        <f ca="1">+IF(OFFSET('Sanitation Data'!$D$28,0,10*ROW('Sanitation Data'!D59))="","",OFFSET('Sanitation Data'!$D$28,0,10*ROW('Sanitation Data'!D59)))</f>
        <v/>
      </c>
      <c r="CL65" s="380" t="str">
        <f ca="1">+IF(OFFSET('Sanitation Data'!$D$29,0,10*ROW('Sanitation Data'!D59))="","",OFFSET('Sanitation Data'!$D$29,0,10*ROW('Sanitation Data'!D59)))</f>
        <v/>
      </c>
      <c r="CM65" s="380" t="str">
        <f ca="1">+IF(OFFSET('Sanitation Data'!$D$30,0,10*ROW('Sanitation Data'!D59))="","",OFFSET('Sanitation Data'!$D$30,0,10*ROW('Sanitation Data'!D59)))</f>
        <v/>
      </c>
      <c r="CN65" s="380" t="str">
        <f ca="1">+IF(OFFSET('Sanitation Data'!$D$31,0,10*ROW('Sanitation Data'!D59))="","",OFFSET('Sanitation Data'!$D$31,0,10*ROW('Sanitation Data'!D59)))</f>
        <v/>
      </c>
      <c r="CO65" s="380" t="str">
        <f ca="1">+IF(OFFSET('Sanitation Data'!$D$32,0,10*ROW('Sanitation Data'!D59))="","",OFFSET('Sanitation Data'!$D$32,0,10*ROW('Sanitation Data'!D59)))</f>
        <v/>
      </c>
      <c r="CP65" s="380" t="str">
        <f ca="1">+IF(OFFSET('Sanitation Data'!$E$28,0,10*ROW('Sanitation Data'!E59))="","",OFFSET('Sanitation Data'!$E$28,0,10*ROW('Sanitation Data'!E59)))</f>
        <v/>
      </c>
      <c r="CQ65" s="380" t="str">
        <f ca="1">+IF(OFFSET('Sanitation Data'!$E$29,0,10*ROW('Sanitation Data'!E59))="","",OFFSET('Sanitation Data'!$E$29,0,10*ROW('Sanitation Data'!E59)))</f>
        <v/>
      </c>
      <c r="CR65" s="380" t="str">
        <f ca="1">+IF(OFFSET('Sanitation Data'!$E$30,0,10*ROW('Sanitation Data'!E59))="","",OFFSET('Sanitation Data'!$E$30,0,10*ROW('Sanitation Data'!E59)))</f>
        <v/>
      </c>
      <c r="CS65" s="380" t="str">
        <f ca="1">+IF(OFFSET('Sanitation Data'!$E$31,0,10*ROW('Sanitation Data'!E59))="","",OFFSET('Sanitation Data'!$E$31,0,10*ROW('Sanitation Data'!E59)))</f>
        <v/>
      </c>
      <c r="CT65" s="380" t="str">
        <f ca="1">+IF(OFFSET('Sanitation Data'!$E$32,0,10*ROW('Sanitation Data'!E59))="","",OFFSET('Sanitation Data'!$E$32,0,10*ROW('Sanitation Data'!E59)))</f>
        <v/>
      </c>
      <c r="CU65" s="380" t="str">
        <f ca="1">+IF(OFFSET('Sanitation Data'!$F$28,0,10*ROW('Sanitation Data'!F59))="","",OFFSET('Sanitation Data'!$F$28,0,10*ROW('Sanitation Data'!F59)))</f>
        <v/>
      </c>
      <c r="CV65" s="380" t="str">
        <f ca="1">+IF(OFFSET('Sanitation Data'!$F$29,0,10*ROW('Sanitation Data'!F59))="","",OFFSET('Sanitation Data'!$F$29,0,10*ROW('Sanitation Data'!F59)))</f>
        <v/>
      </c>
      <c r="CW65" s="380" t="str">
        <f ca="1">+IF(OFFSET('Sanitation Data'!$F$30,0,10*ROW('Sanitation Data'!F59))="","",OFFSET('Sanitation Data'!$F$30,0,10*ROW('Sanitation Data'!F59)))</f>
        <v/>
      </c>
      <c r="CX65" s="380" t="str">
        <f ca="1">+IF(OFFSET('Sanitation Data'!$F$31,0,10*ROW('Sanitation Data'!F59))="","",OFFSET('Sanitation Data'!$F$31,0,10*ROW('Sanitation Data'!F59)))</f>
        <v/>
      </c>
      <c r="CY65" s="380" t="str">
        <f ca="1">+IF(OFFSET('Sanitation Data'!$F$32,0,10*ROW('Sanitation Data'!F59))="","",OFFSET('Sanitation Data'!$F$32,0,10*ROW('Sanitation Data'!F59)))</f>
        <v/>
      </c>
      <c r="CZ65" s="380" t="str">
        <f ca="1">+IF(OFFSET('Sanitation Data'!$G$28,0,10*ROW('Sanitation Data'!G59))="","",OFFSET('Sanitation Data'!$G$28,0,10*ROW('Sanitation Data'!G59)))</f>
        <v/>
      </c>
      <c r="DA65" s="380" t="str">
        <f ca="1">+IF(OFFSET('Sanitation Data'!$G$29,0,10*ROW('Sanitation Data'!G59))="","",OFFSET('Sanitation Data'!$G$29,0,10*ROW('Sanitation Data'!G59)))</f>
        <v/>
      </c>
      <c r="DB65" s="380" t="str">
        <f ca="1">+IF(OFFSET('Sanitation Data'!$G$30,0,10*ROW('Sanitation Data'!G59))="","",OFFSET('Sanitation Data'!$G$30,0,10*ROW('Sanitation Data'!G59)))</f>
        <v/>
      </c>
      <c r="DC65" s="380" t="str">
        <f ca="1">+IF(OFFSET('Sanitation Data'!$G$31,0,10*ROW('Sanitation Data'!G59))="","",OFFSET('Sanitation Data'!$G$31,0,10*ROW('Sanitation Data'!G59)))</f>
        <v/>
      </c>
      <c r="DD65" s="380" t="str">
        <f ca="1">+IF(OFFSET('Sanitation Data'!$G$32,0,10*ROW('Sanitation Data'!G59))="","",OFFSET('Sanitation Data'!$G$32,0,10*ROW('Sanitation Data'!G59)))</f>
        <v/>
      </c>
      <c r="DE65" s="380" t="str">
        <f ca="1">+IF(OFFSET('Sanitation Data'!$H$28,0,10*ROW('Sanitation Data'!H59))="","",OFFSET('Sanitation Data'!$H$28,0,10*ROW('Sanitation Data'!H59)))</f>
        <v/>
      </c>
      <c r="DF65" s="380" t="str">
        <f ca="1">+IF(OFFSET('Sanitation Data'!$H$29,0,10*ROW('Sanitation Data'!H59))="","",OFFSET('Sanitation Data'!$H$29,0,10*ROW('Sanitation Data'!H59)))</f>
        <v/>
      </c>
      <c r="DG65" s="380" t="str">
        <f ca="1">+IF(OFFSET('Sanitation Data'!$H$30,0,10*ROW('Sanitation Data'!H59))="","",OFFSET('Sanitation Data'!$H$30,0,10*ROW('Sanitation Data'!H59)))</f>
        <v/>
      </c>
      <c r="DH65" s="380" t="str">
        <f ca="1">+IF(OFFSET('Sanitation Data'!$H$31,0,10*ROW('Sanitation Data'!H59))="","",OFFSET('Sanitation Data'!$H$31,0,10*ROW('Sanitation Data'!H59)))</f>
        <v/>
      </c>
      <c r="DI65" s="380" t="str">
        <f ca="1">+IF(OFFSET('Sanitation Data'!$H$32,0,10*ROW('Sanitation Data'!H59))="","",OFFSET('Sanitation Data'!$H$32,0,10*ROW('Sanitation Data'!H59)))</f>
        <v/>
      </c>
      <c r="DJ65" s="380" t="str">
        <f ca="1">+IF(OFFSET('Sanitation Data'!$I$28,0,10*ROW('Sanitation Data'!I59))="","",OFFSET('Sanitation Data'!$I$28,0,10*ROW('Sanitation Data'!I59)))</f>
        <v/>
      </c>
      <c r="DK65" s="380" t="str">
        <f ca="1">+IF(OFFSET('Sanitation Data'!$I$29,0,10*ROW('Sanitation Data'!I59))="","",OFFSET('Sanitation Data'!$I$29,0,10*ROW('Sanitation Data'!I59)))</f>
        <v/>
      </c>
      <c r="DL65" s="380" t="str">
        <f ca="1">+IF(OFFSET('Sanitation Data'!$I$30,0,10*ROW('Sanitation Data'!I59))="","",OFFSET('Sanitation Data'!$I$30,0,10*ROW('Sanitation Data'!I59)))</f>
        <v/>
      </c>
      <c r="DM65" s="380" t="str">
        <f ca="1">+IF(OFFSET('Sanitation Data'!$I$31,0,10*ROW('Sanitation Data'!I59))="","",OFFSET('Sanitation Data'!$I$31,0,10*ROW('Sanitation Data'!I59)))</f>
        <v/>
      </c>
      <c r="DN65" s="380" t="str">
        <f ca="1">+IF(OFFSET('Sanitation Data'!$I$32,0,10*ROW('Sanitation Data'!I59))="","",OFFSET('Sanitation Data'!$I$32,0,10*ROW('Sanitation Data'!I59)))</f>
        <v/>
      </c>
      <c r="DO65" s="380" t="str">
        <f ca="1">+IF(OFFSET('Hygiene Data'!$D$11,0,10*ROW('Hygiene Data'!D59))="","",OFFSET('Hygiene Data'!$D$11,0,10*ROW('Hygiene Data'!D59)))</f>
        <v/>
      </c>
      <c r="DP65" s="380" t="str">
        <f ca="1">+IF(OFFSET('Hygiene Data'!$D$12,0,10*ROW('Hygiene Data'!D59))="","",OFFSET('Hygiene Data'!$D$12,0,10*ROW('Hygiene Data'!D59)))</f>
        <v/>
      </c>
      <c r="DQ65" s="380" t="str">
        <f ca="1">+IF(OFFSET('Hygiene Data'!$D$13,0,10*ROW('Hygiene Data'!D59))="","",OFFSET('Hygiene Data'!$D$13,0,10*ROW('Hygiene Data'!D59)))</f>
        <v/>
      </c>
      <c r="DR65" s="380" t="str">
        <f ca="1">+IF(OFFSET('Hygiene Data'!$E$11,0,10*ROW('Hygiene Data'!E59))="","",OFFSET('Hygiene Data'!$E$11,0,10*ROW('Hygiene Data'!E59)))</f>
        <v/>
      </c>
      <c r="DS65" s="380" t="str">
        <f ca="1">+IF(OFFSET('Hygiene Data'!$E$12,0,10*ROW('Hygiene Data'!E59))="","",OFFSET('Hygiene Data'!$E$12,0,10*ROW('Hygiene Data'!E59)))</f>
        <v/>
      </c>
      <c r="DT65" s="380" t="str">
        <f ca="1">+IF(OFFSET('Hygiene Data'!$E$13,0,10*ROW('Hygiene Data'!E59))="","",OFFSET('Hygiene Data'!$E$13,0,10*ROW('Hygiene Data'!E59)))</f>
        <v/>
      </c>
      <c r="DU65" s="380" t="str">
        <f ca="1">+IF(OFFSET('Hygiene Data'!$F$11,0,10*ROW('Hygiene Data'!F59))="","",OFFSET('Hygiene Data'!$F$11,0,10*ROW('Hygiene Data'!F59)))</f>
        <v/>
      </c>
      <c r="DV65" s="380" t="str">
        <f ca="1">+IF(OFFSET('Hygiene Data'!$F$12,0,10*ROW('Hygiene Data'!F59))="","",OFFSET('Hygiene Data'!$F$12,0,10*ROW('Hygiene Data'!F59)))</f>
        <v/>
      </c>
      <c r="DW65" s="380" t="str">
        <f ca="1">+IF(OFFSET('Hygiene Data'!$F$13,0,10*ROW('Hygiene Data'!F59))="","",OFFSET('Hygiene Data'!$F$13,0,10*ROW('Hygiene Data'!F59)))</f>
        <v/>
      </c>
      <c r="DX65" s="380" t="str">
        <f ca="1">+IF(OFFSET('Hygiene Data'!$G$11,0,10*ROW('Hygiene Data'!G59))="","",OFFSET('Hygiene Data'!$G$11,0,10*ROW('Hygiene Data'!G59)))</f>
        <v/>
      </c>
      <c r="DY65" s="380" t="str">
        <f ca="1">+IF(OFFSET('Hygiene Data'!$G$12,0,10*ROW('Hygiene Data'!G59))="","",OFFSET('Hygiene Data'!$G$12,0,10*ROW('Hygiene Data'!G59)))</f>
        <v/>
      </c>
      <c r="DZ65" s="380" t="str">
        <f ca="1">+IF(OFFSET('Hygiene Data'!$G$13,0,10*ROW('Hygiene Data'!G59))="","",OFFSET('Hygiene Data'!$G$13,0,10*ROW('Hygiene Data'!G59)))</f>
        <v/>
      </c>
      <c r="EA65" s="380" t="str">
        <f ca="1">+IF(OFFSET('Hygiene Data'!$H$11,0,10*ROW('Hygiene Data'!H59))="","",OFFSET('Hygiene Data'!$H$11,0,10*ROW('Hygiene Data'!H59)))</f>
        <v/>
      </c>
      <c r="EB65" s="380" t="str">
        <f ca="1">+IF(OFFSET('Hygiene Data'!$H$12,0,10*ROW('Hygiene Data'!H59))="","",OFFSET('Hygiene Data'!$H$12,0,10*ROW('Hygiene Data'!H59)))</f>
        <v/>
      </c>
      <c r="EC65" s="380" t="str">
        <f ca="1">+IF(OFFSET('Hygiene Data'!$H$13,0,10*ROW('Hygiene Data'!H59))="","",OFFSET('Hygiene Data'!$H$13,0,10*ROW('Hygiene Data'!H59)))</f>
        <v/>
      </c>
      <c r="ED65" s="380" t="str">
        <f ca="1">+IF(OFFSET('Hygiene Data'!$I$11,0,10*ROW('Hygiene Data'!I59))="","",OFFSET('Hygiene Data'!$I$11,0,10*ROW('Hygiene Data'!I59)))</f>
        <v/>
      </c>
      <c r="EE65" s="380" t="str">
        <f ca="1">+IF(OFFSET('Hygiene Data'!$I$12,0,10*ROW('Hygiene Data'!I59))="","",OFFSET('Hygiene Data'!$I$12,0,10*ROW('Hygiene Data'!I59)))</f>
        <v/>
      </c>
      <c r="EF65" s="380" t="str">
        <f ca="1">+IF(OFFSET('Hygiene Data'!$I$13,0,10*ROW('Hygiene Data'!I59))="","",OFFSET('Hygiene Data'!$I$13,0,10*ROW('Hygiene Data'!I59)))</f>
        <v/>
      </c>
    </row>
    <row r="66" spans="1:136" x14ac:dyDescent="0.25">
      <c r="A66" s="489" t="str">
        <f ca="1">+IF(OFFSET('Water Data'!$B$2,0,10*ROW('Water Data'!E60))="","",OFFSET('Water Data'!$B$2,0,10*ROW('Water Data'!E60)))</f>
        <v/>
      </c>
      <c r="B66" s="489"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16" t="str">
        <f t="shared" ca="1" si="0"/>
        <v/>
      </c>
      <c r="D66" s="517"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17"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17"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17"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17"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17"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17"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17"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17"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17"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17"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17"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17"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17"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17"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17"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17"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17"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18"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18"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18"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18"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18"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18"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18"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18"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18"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18"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18"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18"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18"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18"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18"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18"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18"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18"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18"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18"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18"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18"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18"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18"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18"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18"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18"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18"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18"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18"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19"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95"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19"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19"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19"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19"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19"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19"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19"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19"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19"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19"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19"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19"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19"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19"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19"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19"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80" t="str">
        <f ca="1">+IF(OFFSET('Water Data'!$D$27,0,10*ROW('Water Data'!D60))="","",OFFSET('Water Data'!$D$27,0,10*ROW('Water Data'!D60)))</f>
        <v/>
      </c>
      <c r="BT66" s="380" t="str">
        <f ca="1">+IF(OFFSET('Water Data'!$D$28,0,10*ROW('Water Data'!D60))="","",OFFSET('Water Data'!$D$28,0,10*ROW('Water Data'!D60)))</f>
        <v/>
      </c>
      <c r="BU66" s="380" t="str">
        <f ca="1">+IF(OFFSET('Water Data'!$D$29,0,10*ROW('Water Data'!D60))="","",OFFSET('Water Data'!$D$29,0,10*ROW('Water Data'!D60)))</f>
        <v/>
      </c>
      <c r="BV66" s="380" t="str">
        <f ca="1">+IF(OFFSET('Water Data'!$E$27,0,10*ROW('Water Data'!E60))="","",OFFSET('Water Data'!$E$27,0,10*ROW('Water Data'!E60)))</f>
        <v/>
      </c>
      <c r="BW66" s="380" t="str">
        <f ca="1">+IF(OFFSET('Water Data'!$E$28,0,10*ROW('Water Data'!E60))="","",OFFSET('Water Data'!$E$28,0,10*ROW('Water Data'!E60)))</f>
        <v/>
      </c>
      <c r="BX66" s="380" t="str">
        <f ca="1">+IF(OFFSET('Water Data'!$E$29,0,10*ROW('Water Data'!E60))="","",OFFSET('Water Data'!$E$29,0,10*ROW('Water Data'!E60)))</f>
        <v/>
      </c>
      <c r="BY66" s="380" t="str">
        <f ca="1">+IF(OFFSET('Water Data'!$F$27,0,10*ROW('Water Data'!F60))="","",OFFSET('Water Data'!$F$27,0,10*ROW('Water Data'!F60)))</f>
        <v/>
      </c>
      <c r="BZ66" s="380" t="str">
        <f ca="1">+IF(OFFSET('Water Data'!$F$28,0,10*ROW('Water Data'!F60))="","",OFFSET('Water Data'!$F$28,0,10*ROW('Water Data'!F60)))</f>
        <v/>
      </c>
      <c r="CA66" s="380" t="str">
        <f ca="1">+IF(OFFSET('Water Data'!$F$29,0,10*ROW('Water Data'!F60))="","",OFFSET('Water Data'!$F$29,0,10*ROW('Water Data'!F60)))</f>
        <v/>
      </c>
      <c r="CB66" s="380" t="str">
        <f ca="1">+IF(OFFSET('Water Data'!$G$27,0,10*ROW('Water Data'!G60))="","",OFFSET('Water Data'!$G$27,0,10*ROW('Water Data'!G60)))</f>
        <v/>
      </c>
      <c r="CC66" s="380" t="str">
        <f ca="1">+IF(OFFSET('Water Data'!$G$28,0,10*ROW('Water Data'!G60))="","",OFFSET('Water Data'!$G$28,0,10*ROW('Water Data'!G60)))</f>
        <v/>
      </c>
      <c r="CD66" s="380" t="str">
        <f ca="1">+IF(OFFSET('Water Data'!$G$29,0,10*ROW('Water Data'!G60))="","",OFFSET('Water Data'!$G$29,0,10*ROW('Water Data'!G60)))</f>
        <v/>
      </c>
      <c r="CE66" s="380" t="str">
        <f ca="1">+IF(OFFSET('Water Data'!$H$27,0,10*ROW('Water Data'!H60))="","",OFFSET('Water Data'!$H$27,0,10*ROW('Water Data'!H60)))</f>
        <v/>
      </c>
      <c r="CF66" s="380" t="str">
        <f ca="1">+IF(OFFSET('Water Data'!$H$28,0,10*ROW('Water Data'!H60))="","",OFFSET('Water Data'!$H$28,0,10*ROW('Water Data'!H60)))</f>
        <v/>
      </c>
      <c r="CG66" s="380" t="str">
        <f ca="1">+IF(OFFSET('Water Data'!$H$29,0,10*ROW('Water Data'!H60))="","",OFFSET('Water Data'!$H$29,0,10*ROW('Water Data'!H60)))</f>
        <v/>
      </c>
      <c r="CH66" s="380" t="str">
        <f ca="1">+IF(OFFSET('Water Data'!$I$27,0,10*ROW('Water Data'!I60))="","",OFFSET('Water Data'!$I$27,0,10*ROW('Water Data'!I60)))</f>
        <v/>
      </c>
      <c r="CI66" s="380" t="str">
        <f ca="1">+IF(OFFSET('Water Data'!$I$28,0,10*ROW('Water Data'!I60))="","",OFFSET('Water Data'!$I$28,0,10*ROW('Water Data'!I60)))</f>
        <v/>
      </c>
      <c r="CJ66" s="380" t="str">
        <f ca="1">+IF(OFFSET('Water Data'!$I$29,0,10*ROW('Water Data'!I60))="","",OFFSET('Water Data'!$I$29,0,10*ROW('Water Data'!I60)))</f>
        <v/>
      </c>
      <c r="CK66" s="380" t="str">
        <f ca="1">+IF(OFFSET('Sanitation Data'!$D$28,0,10*ROW('Sanitation Data'!D60))="","",OFFSET('Sanitation Data'!$D$28,0,10*ROW('Sanitation Data'!D60)))</f>
        <v/>
      </c>
      <c r="CL66" s="380" t="str">
        <f ca="1">+IF(OFFSET('Sanitation Data'!$D$29,0,10*ROW('Sanitation Data'!D60))="","",OFFSET('Sanitation Data'!$D$29,0,10*ROW('Sanitation Data'!D60)))</f>
        <v/>
      </c>
      <c r="CM66" s="380" t="str">
        <f ca="1">+IF(OFFSET('Sanitation Data'!$D$30,0,10*ROW('Sanitation Data'!D60))="","",OFFSET('Sanitation Data'!$D$30,0,10*ROW('Sanitation Data'!D60)))</f>
        <v/>
      </c>
      <c r="CN66" s="380" t="str">
        <f ca="1">+IF(OFFSET('Sanitation Data'!$D$31,0,10*ROW('Sanitation Data'!D60))="","",OFFSET('Sanitation Data'!$D$31,0,10*ROW('Sanitation Data'!D60)))</f>
        <v/>
      </c>
      <c r="CO66" s="380" t="str">
        <f ca="1">+IF(OFFSET('Sanitation Data'!$D$32,0,10*ROW('Sanitation Data'!D60))="","",OFFSET('Sanitation Data'!$D$32,0,10*ROW('Sanitation Data'!D60)))</f>
        <v/>
      </c>
      <c r="CP66" s="380" t="str">
        <f ca="1">+IF(OFFSET('Sanitation Data'!$E$28,0,10*ROW('Sanitation Data'!E60))="","",OFFSET('Sanitation Data'!$E$28,0,10*ROW('Sanitation Data'!E60)))</f>
        <v/>
      </c>
      <c r="CQ66" s="380" t="str">
        <f ca="1">+IF(OFFSET('Sanitation Data'!$E$29,0,10*ROW('Sanitation Data'!E60))="","",OFFSET('Sanitation Data'!$E$29,0,10*ROW('Sanitation Data'!E60)))</f>
        <v/>
      </c>
      <c r="CR66" s="380" t="str">
        <f ca="1">+IF(OFFSET('Sanitation Data'!$E$30,0,10*ROW('Sanitation Data'!E60))="","",OFFSET('Sanitation Data'!$E$30,0,10*ROW('Sanitation Data'!E60)))</f>
        <v/>
      </c>
      <c r="CS66" s="380" t="str">
        <f ca="1">+IF(OFFSET('Sanitation Data'!$E$31,0,10*ROW('Sanitation Data'!E60))="","",OFFSET('Sanitation Data'!$E$31,0,10*ROW('Sanitation Data'!E60)))</f>
        <v/>
      </c>
      <c r="CT66" s="380" t="str">
        <f ca="1">+IF(OFFSET('Sanitation Data'!$E$32,0,10*ROW('Sanitation Data'!E60))="","",OFFSET('Sanitation Data'!$E$32,0,10*ROW('Sanitation Data'!E60)))</f>
        <v/>
      </c>
      <c r="CU66" s="380" t="str">
        <f ca="1">+IF(OFFSET('Sanitation Data'!$F$28,0,10*ROW('Sanitation Data'!F60))="","",OFFSET('Sanitation Data'!$F$28,0,10*ROW('Sanitation Data'!F60)))</f>
        <v/>
      </c>
      <c r="CV66" s="380" t="str">
        <f ca="1">+IF(OFFSET('Sanitation Data'!$F$29,0,10*ROW('Sanitation Data'!F60))="","",OFFSET('Sanitation Data'!$F$29,0,10*ROW('Sanitation Data'!F60)))</f>
        <v/>
      </c>
      <c r="CW66" s="380" t="str">
        <f ca="1">+IF(OFFSET('Sanitation Data'!$F$30,0,10*ROW('Sanitation Data'!F60))="","",OFFSET('Sanitation Data'!$F$30,0,10*ROW('Sanitation Data'!F60)))</f>
        <v/>
      </c>
      <c r="CX66" s="380" t="str">
        <f ca="1">+IF(OFFSET('Sanitation Data'!$F$31,0,10*ROW('Sanitation Data'!F60))="","",OFFSET('Sanitation Data'!$F$31,0,10*ROW('Sanitation Data'!F60)))</f>
        <v/>
      </c>
      <c r="CY66" s="380" t="str">
        <f ca="1">+IF(OFFSET('Sanitation Data'!$F$32,0,10*ROW('Sanitation Data'!F60))="","",OFFSET('Sanitation Data'!$F$32,0,10*ROW('Sanitation Data'!F60)))</f>
        <v/>
      </c>
      <c r="CZ66" s="380" t="str">
        <f ca="1">+IF(OFFSET('Sanitation Data'!$G$28,0,10*ROW('Sanitation Data'!G60))="","",OFFSET('Sanitation Data'!$G$28,0,10*ROW('Sanitation Data'!G60)))</f>
        <v/>
      </c>
      <c r="DA66" s="380" t="str">
        <f ca="1">+IF(OFFSET('Sanitation Data'!$G$29,0,10*ROW('Sanitation Data'!G60))="","",OFFSET('Sanitation Data'!$G$29,0,10*ROW('Sanitation Data'!G60)))</f>
        <v/>
      </c>
      <c r="DB66" s="380" t="str">
        <f ca="1">+IF(OFFSET('Sanitation Data'!$G$30,0,10*ROW('Sanitation Data'!G60))="","",OFFSET('Sanitation Data'!$G$30,0,10*ROW('Sanitation Data'!G60)))</f>
        <v/>
      </c>
      <c r="DC66" s="380" t="str">
        <f ca="1">+IF(OFFSET('Sanitation Data'!$G$31,0,10*ROW('Sanitation Data'!G60))="","",OFFSET('Sanitation Data'!$G$31,0,10*ROW('Sanitation Data'!G60)))</f>
        <v/>
      </c>
      <c r="DD66" s="380" t="str">
        <f ca="1">+IF(OFFSET('Sanitation Data'!$G$32,0,10*ROW('Sanitation Data'!G60))="","",OFFSET('Sanitation Data'!$G$32,0,10*ROW('Sanitation Data'!G60)))</f>
        <v/>
      </c>
      <c r="DE66" s="380" t="str">
        <f ca="1">+IF(OFFSET('Sanitation Data'!$H$28,0,10*ROW('Sanitation Data'!H60))="","",OFFSET('Sanitation Data'!$H$28,0,10*ROW('Sanitation Data'!H60)))</f>
        <v/>
      </c>
      <c r="DF66" s="380" t="str">
        <f ca="1">+IF(OFFSET('Sanitation Data'!$H$29,0,10*ROW('Sanitation Data'!H60))="","",OFFSET('Sanitation Data'!$H$29,0,10*ROW('Sanitation Data'!H60)))</f>
        <v/>
      </c>
      <c r="DG66" s="380" t="str">
        <f ca="1">+IF(OFFSET('Sanitation Data'!$H$30,0,10*ROW('Sanitation Data'!H60))="","",OFFSET('Sanitation Data'!$H$30,0,10*ROW('Sanitation Data'!H60)))</f>
        <v/>
      </c>
      <c r="DH66" s="380" t="str">
        <f ca="1">+IF(OFFSET('Sanitation Data'!$H$31,0,10*ROW('Sanitation Data'!H60))="","",OFFSET('Sanitation Data'!$H$31,0,10*ROW('Sanitation Data'!H60)))</f>
        <v/>
      </c>
      <c r="DI66" s="380" t="str">
        <f ca="1">+IF(OFFSET('Sanitation Data'!$H$32,0,10*ROW('Sanitation Data'!H60))="","",OFFSET('Sanitation Data'!$H$32,0,10*ROW('Sanitation Data'!H60)))</f>
        <v/>
      </c>
      <c r="DJ66" s="380" t="str">
        <f ca="1">+IF(OFFSET('Sanitation Data'!$I$28,0,10*ROW('Sanitation Data'!I60))="","",OFFSET('Sanitation Data'!$I$28,0,10*ROW('Sanitation Data'!I60)))</f>
        <v/>
      </c>
      <c r="DK66" s="380" t="str">
        <f ca="1">+IF(OFFSET('Sanitation Data'!$I$29,0,10*ROW('Sanitation Data'!I60))="","",OFFSET('Sanitation Data'!$I$29,0,10*ROW('Sanitation Data'!I60)))</f>
        <v/>
      </c>
      <c r="DL66" s="380" t="str">
        <f ca="1">+IF(OFFSET('Sanitation Data'!$I$30,0,10*ROW('Sanitation Data'!I60))="","",OFFSET('Sanitation Data'!$I$30,0,10*ROW('Sanitation Data'!I60)))</f>
        <v/>
      </c>
      <c r="DM66" s="380" t="str">
        <f ca="1">+IF(OFFSET('Sanitation Data'!$I$31,0,10*ROW('Sanitation Data'!I60))="","",OFFSET('Sanitation Data'!$I$31,0,10*ROW('Sanitation Data'!I60)))</f>
        <v/>
      </c>
      <c r="DN66" s="380" t="str">
        <f ca="1">+IF(OFFSET('Sanitation Data'!$I$32,0,10*ROW('Sanitation Data'!I60))="","",OFFSET('Sanitation Data'!$I$32,0,10*ROW('Sanitation Data'!I60)))</f>
        <v/>
      </c>
      <c r="DO66" s="380" t="str">
        <f ca="1">+IF(OFFSET('Hygiene Data'!$D$11,0,10*ROW('Hygiene Data'!D60))="","",OFFSET('Hygiene Data'!$D$11,0,10*ROW('Hygiene Data'!D60)))</f>
        <v/>
      </c>
      <c r="DP66" s="380" t="str">
        <f ca="1">+IF(OFFSET('Hygiene Data'!$D$12,0,10*ROW('Hygiene Data'!D60))="","",OFFSET('Hygiene Data'!$D$12,0,10*ROW('Hygiene Data'!D60)))</f>
        <v/>
      </c>
      <c r="DQ66" s="380" t="str">
        <f ca="1">+IF(OFFSET('Hygiene Data'!$D$13,0,10*ROW('Hygiene Data'!D60))="","",OFFSET('Hygiene Data'!$D$13,0,10*ROW('Hygiene Data'!D60)))</f>
        <v/>
      </c>
      <c r="DR66" s="380" t="str">
        <f ca="1">+IF(OFFSET('Hygiene Data'!$E$11,0,10*ROW('Hygiene Data'!E60))="","",OFFSET('Hygiene Data'!$E$11,0,10*ROW('Hygiene Data'!E60)))</f>
        <v/>
      </c>
      <c r="DS66" s="380" t="str">
        <f ca="1">+IF(OFFSET('Hygiene Data'!$E$12,0,10*ROW('Hygiene Data'!E60))="","",OFFSET('Hygiene Data'!$E$12,0,10*ROW('Hygiene Data'!E60)))</f>
        <v/>
      </c>
      <c r="DT66" s="380" t="str">
        <f ca="1">+IF(OFFSET('Hygiene Data'!$E$13,0,10*ROW('Hygiene Data'!E60))="","",OFFSET('Hygiene Data'!$E$13,0,10*ROW('Hygiene Data'!E60)))</f>
        <v/>
      </c>
      <c r="DU66" s="380" t="str">
        <f ca="1">+IF(OFFSET('Hygiene Data'!$F$11,0,10*ROW('Hygiene Data'!F60))="","",OFFSET('Hygiene Data'!$F$11,0,10*ROW('Hygiene Data'!F60)))</f>
        <v/>
      </c>
      <c r="DV66" s="380" t="str">
        <f ca="1">+IF(OFFSET('Hygiene Data'!$F$12,0,10*ROW('Hygiene Data'!F60))="","",OFFSET('Hygiene Data'!$F$12,0,10*ROW('Hygiene Data'!F60)))</f>
        <v/>
      </c>
      <c r="DW66" s="380" t="str">
        <f ca="1">+IF(OFFSET('Hygiene Data'!$F$13,0,10*ROW('Hygiene Data'!F60))="","",OFFSET('Hygiene Data'!$F$13,0,10*ROW('Hygiene Data'!F60)))</f>
        <v/>
      </c>
      <c r="DX66" s="380" t="str">
        <f ca="1">+IF(OFFSET('Hygiene Data'!$G$11,0,10*ROW('Hygiene Data'!G60))="","",OFFSET('Hygiene Data'!$G$11,0,10*ROW('Hygiene Data'!G60)))</f>
        <v/>
      </c>
      <c r="DY66" s="380" t="str">
        <f ca="1">+IF(OFFSET('Hygiene Data'!$G$12,0,10*ROW('Hygiene Data'!G60))="","",OFFSET('Hygiene Data'!$G$12,0,10*ROW('Hygiene Data'!G60)))</f>
        <v/>
      </c>
      <c r="DZ66" s="380" t="str">
        <f ca="1">+IF(OFFSET('Hygiene Data'!$G$13,0,10*ROW('Hygiene Data'!G60))="","",OFFSET('Hygiene Data'!$G$13,0,10*ROW('Hygiene Data'!G60)))</f>
        <v/>
      </c>
      <c r="EA66" s="380" t="str">
        <f ca="1">+IF(OFFSET('Hygiene Data'!$H$11,0,10*ROW('Hygiene Data'!H60))="","",OFFSET('Hygiene Data'!$H$11,0,10*ROW('Hygiene Data'!H60)))</f>
        <v/>
      </c>
      <c r="EB66" s="380" t="str">
        <f ca="1">+IF(OFFSET('Hygiene Data'!$H$12,0,10*ROW('Hygiene Data'!H60))="","",OFFSET('Hygiene Data'!$H$12,0,10*ROW('Hygiene Data'!H60)))</f>
        <v/>
      </c>
      <c r="EC66" s="380" t="str">
        <f ca="1">+IF(OFFSET('Hygiene Data'!$H$13,0,10*ROW('Hygiene Data'!H60))="","",OFFSET('Hygiene Data'!$H$13,0,10*ROW('Hygiene Data'!H60)))</f>
        <v/>
      </c>
      <c r="ED66" s="380" t="str">
        <f ca="1">+IF(OFFSET('Hygiene Data'!$I$11,0,10*ROW('Hygiene Data'!I60))="","",OFFSET('Hygiene Data'!$I$11,0,10*ROW('Hygiene Data'!I60)))</f>
        <v/>
      </c>
      <c r="EE66" s="380" t="str">
        <f ca="1">+IF(OFFSET('Hygiene Data'!$I$12,0,10*ROW('Hygiene Data'!I60))="","",OFFSET('Hygiene Data'!$I$12,0,10*ROW('Hygiene Data'!I60)))</f>
        <v/>
      </c>
      <c r="EF66" s="380" t="str">
        <f ca="1">+IF(OFFSET('Hygiene Data'!$I$13,0,10*ROW('Hygiene Data'!I60))="","",OFFSET('Hygiene Data'!$I$13,0,10*ROW('Hygiene Data'!I60)))</f>
        <v/>
      </c>
    </row>
    <row r="67" spans="1:136" x14ac:dyDescent="0.25">
      <c r="A67" s="489" t="str">
        <f ca="1">+IF(OFFSET('Water Data'!$B$2,0,10*ROW('Water Data'!E61))="","",OFFSET('Water Data'!$B$2,0,10*ROW('Water Data'!E61)))</f>
        <v/>
      </c>
      <c r="B67" s="489"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16" t="str">
        <f t="shared" ca="1" si="0"/>
        <v/>
      </c>
      <c r="D67" s="517"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17"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17"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17"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17"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17"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17"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17"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17"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17"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17"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17"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17"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17"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17"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17"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17"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17"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18"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18"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18"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18"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18"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18"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18"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18"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18"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18"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18"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18"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18"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18"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18"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18"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18"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18"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18"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18"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18"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18"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18"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18"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18"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18"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18"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18"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18"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18"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19"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95"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19"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19"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19"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19"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19"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19"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19"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19"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19"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19"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19"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19"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19"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19"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19"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19"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80" t="str">
        <f ca="1">+IF(OFFSET('Water Data'!$D$27,0,10*ROW('Water Data'!D61))="","",OFFSET('Water Data'!$D$27,0,10*ROW('Water Data'!D61)))</f>
        <v/>
      </c>
      <c r="BT67" s="380" t="str">
        <f ca="1">+IF(OFFSET('Water Data'!$D$28,0,10*ROW('Water Data'!D61))="","",OFFSET('Water Data'!$D$28,0,10*ROW('Water Data'!D61)))</f>
        <v/>
      </c>
      <c r="BU67" s="380" t="str">
        <f ca="1">+IF(OFFSET('Water Data'!$D$29,0,10*ROW('Water Data'!D61))="","",OFFSET('Water Data'!$D$29,0,10*ROW('Water Data'!D61)))</f>
        <v/>
      </c>
      <c r="BV67" s="380" t="str">
        <f ca="1">+IF(OFFSET('Water Data'!$E$27,0,10*ROW('Water Data'!E61))="","",OFFSET('Water Data'!$E$27,0,10*ROW('Water Data'!E61)))</f>
        <v/>
      </c>
      <c r="BW67" s="380" t="str">
        <f ca="1">+IF(OFFSET('Water Data'!$E$28,0,10*ROW('Water Data'!E61))="","",OFFSET('Water Data'!$E$28,0,10*ROW('Water Data'!E61)))</f>
        <v/>
      </c>
      <c r="BX67" s="380" t="str">
        <f ca="1">+IF(OFFSET('Water Data'!$E$29,0,10*ROW('Water Data'!E61))="","",OFFSET('Water Data'!$E$29,0,10*ROW('Water Data'!E61)))</f>
        <v/>
      </c>
      <c r="BY67" s="380" t="str">
        <f ca="1">+IF(OFFSET('Water Data'!$F$27,0,10*ROW('Water Data'!F61))="","",OFFSET('Water Data'!$F$27,0,10*ROW('Water Data'!F61)))</f>
        <v/>
      </c>
      <c r="BZ67" s="380" t="str">
        <f ca="1">+IF(OFFSET('Water Data'!$F$28,0,10*ROW('Water Data'!F61))="","",OFFSET('Water Data'!$F$28,0,10*ROW('Water Data'!F61)))</f>
        <v/>
      </c>
      <c r="CA67" s="380" t="str">
        <f ca="1">+IF(OFFSET('Water Data'!$F$29,0,10*ROW('Water Data'!F61))="","",OFFSET('Water Data'!$F$29,0,10*ROW('Water Data'!F61)))</f>
        <v/>
      </c>
      <c r="CB67" s="380" t="str">
        <f ca="1">+IF(OFFSET('Water Data'!$G$27,0,10*ROW('Water Data'!G61))="","",OFFSET('Water Data'!$G$27,0,10*ROW('Water Data'!G61)))</f>
        <v/>
      </c>
      <c r="CC67" s="380" t="str">
        <f ca="1">+IF(OFFSET('Water Data'!$G$28,0,10*ROW('Water Data'!G61))="","",OFFSET('Water Data'!$G$28,0,10*ROW('Water Data'!G61)))</f>
        <v/>
      </c>
      <c r="CD67" s="380" t="str">
        <f ca="1">+IF(OFFSET('Water Data'!$G$29,0,10*ROW('Water Data'!G61))="","",OFFSET('Water Data'!$G$29,0,10*ROW('Water Data'!G61)))</f>
        <v/>
      </c>
      <c r="CE67" s="380" t="str">
        <f ca="1">+IF(OFFSET('Water Data'!$H$27,0,10*ROW('Water Data'!H61))="","",OFFSET('Water Data'!$H$27,0,10*ROW('Water Data'!H61)))</f>
        <v/>
      </c>
      <c r="CF67" s="380" t="str">
        <f ca="1">+IF(OFFSET('Water Data'!$H$28,0,10*ROW('Water Data'!H61))="","",OFFSET('Water Data'!$H$28,0,10*ROW('Water Data'!H61)))</f>
        <v/>
      </c>
      <c r="CG67" s="380" t="str">
        <f ca="1">+IF(OFFSET('Water Data'!$H$29,0,10*ROW('Water Data'!H61))="","",OFFSET('Water Data'!$H$29,0,10*ROW('Water Data'!H61)))</f>
        <v/>
      </c>
      <c r="CH67" s="380" t="str">
        <f ca="1">+IF(OFFSET('Water Data'!$I$27,0,10*ROW('Water Data'!I61))="","",OFFSET('Water Data'!$I$27,0,10*ROW('Water Data'!I61)))</f>
        <v/>
      </c>
      <c r="CI67" s="380" t="str">
        <f ca="1">+IF(OFFSET('Water Data'!$I$28,0,10*ROW('Water Data'!I61))="","",OFFSET('Water Data'!$I$28,0,10*ROW('Water Data'!I61)))</f>
        <v/>
      </c>
      <c r="CJ67" s="380" t="str">
        <f ca="1">+IF(OFFSET('Water Data'!$I$29,0,10*ROW('Water Data'!I61))="","",OFFSET('Water Data'!$I$29,0,10*ROW('Water Data'!I61)))</f>
        <v/>
      </c>
      <c r="CK67" s="380" t="str">
        <f ca="1">+IF(OFFSET('Sanitation Data'!$D$28,0,10*ROW('Sanitation Data'!D61))="","",OFFSET('Sanitation Data'!$D$28,0,10*ROW('Sanitation Data'!D61)))</f>
        <v/>
      </c>
      <c r="CL67" s="380" t="str">
        <f ca="1">+IF(OFFSET('Sanitation Data'!$D$29,0,10*ROW('Sanitation Data'!D61))="","",OFFSET('Sanitation Data'!$D$29,0,10*ROW('Sanitation Data'!D61)))</f>
        <v/>
      </c>
      <c r="CM67" s="380" t="str">
        <f ca="1">+IF(OFFSET('Sanitation Data'!$D$30,0,10*ROW('Sanitation Data'!D61))="","",OFFSET('Sanitation Data'!$D$30,0,10*ROW('Sanitation Data'!D61)))</f>
        <v/>
      </c>
      <c r="CN67" s="380" t="str">
        <f ca="1">+IF(OFFSET('Sanitation Data'!$D$31,0,10*ROW('Sanitation Data'!D61))="","",OFFSET('Sanitation Data'!$D$31,0,10*ROW('Sanitation Data'!D61)))</f>
        <v/>
      </c>
      <c r="CO67" s="380" t="str">
        <f ca="1">+IF(OFFSET('Sanitation Data'!$D$32,0,10*ROW('Sanitation Data'!D61))="","",OFFSET('Sanitation Data'!$D$32,0,10*ROW('Sanitation Data'!D61)))</f>
        <v/>
      </c>
      <c r="CP67" s="380" t="str">
        <f ca="1">+IF(OFFSET('Sanitation Data'!$E$28,0,10*ROW('Sanitation Data'!E61))="","",OFFSET('Sanitation Data'!$E$28,0,10*ROW('Sanitation Data'!E61)))</f>
        <v/>
      </c>
      <c r="CQ67" s="380" t="str">
        <f ca="1">+IF(OFFSET('Sanitation Data'!$E$29,0,10*ROW('Sanitation Data'!E61))="","",OFFSET('Sanitation Data'!$E$29,0,10*ROW('Sanitation Data'!E61)))</f>
        <v/>
      </c>
      <c r="CR67" s="380" t="str">
        <f ca="1">+IF(OFFSET('Sanitation Data'!$E$30,0,10*ROW('Sanitation Data'!E61))="","",OFFSET('Sanitation Data'!$E$30,0,10*ROW('Sanitation Data'!E61)))</f>
        <v/>
      </c>
      <c r="CS67" s="380" t="str">
        <f ca="1">+IF(OFFSET('Sanitation Data'!$E$31,0,10*ROW('Sanitation Data'!E61))="","",OFFSET('Sanitation Data'!$E$31,0,10*ROW('Sanitation Data'!E61)))</f>
        <v/>
      </c>
      <c r="CT67" s="380" t="str">
        <f ca="1">+IF(OFFSET('Sanitation Data'!$E$32,0,10*ROW('Sanitation Data'!E61))="","",OFFSET('Sanitation Data'!$E$32,0,10*ROW('Sanitation Data'!E61)))</f>
        <v/>
      </c>
      <c r="CU67" s="380" t="str">
        <f ca="1">+IF(OFFSET('Sanitation Data'!$F$28,0,10*ROW('Sanitation Data'!F61))="","",OFFSET('Sanitation Data'!$F$28,0,10*ROW('Sanitation Data'!F61)))</f>
        <v/>
      </c>
      <c r="CV67" s="380" t="str">
        <f ca="1">+IF(OFFSET('Sanitation Data'!$F$29,0,10*ROW('Sanitation Data'!F61))="","",OFFSET('Sanitation Data'!$F$29,0,10*ROW('Sanitation Data'!F61)))</f>
        <v/>
      </c>
      <c r="CW67" s="380" t="str">
        <f ca="1">+IF(OFFSET('Sanitation Data'!$F$30,0,10*ROW('Sanitation Data'!F61))="","",OFFSET('Sanitation Data'!$F$30,0,10*ROW('Sanitation Data'!F61)))</f>
        <v/>
      </c>
      <c r="CX67" s="380" t="str">
        <f ca="1">+IF(OFFSET('Sanitation Data'!$F$31,0,10*ROW('Sanitation Data'!F61))="","",OFFSET('Sanitation Data'!$F$31,0,10*ROW('Sanitation Data'!F61)))</f>
        <v/>
      </c>
      <c r="CY67" s="380" t="str">
        <f ca="1">+IF(OFFSET('Sanitation Data'!$F$32,0,10*ROW('Sanitation Data'!F61))="","",OFFSET('Sanitation Data'!$F$32,0,10*ROW('Sanitation Data'!F61)))</f>
        <v/>
      </c>
      <c r="CZ67" s="380" t="str">
        <f ca="1">+IF(OFFSET('Sanitation Data'!$G$28,0,10*ROW('Sanitation Data'!G61))="","",OFFSET('Sanitation Data'!$G$28,0,10*ROW('Sanitation Data'!G61)))</f>
        <v/>
      </c>
      <c r="DA67" s="380" t="str">
        <f ca="1">+IF(OFFSET('Sanitation Data'!$G$29,0,10*ROW('Sanitation Data'!G61))="","",OFFSET('Sanitation Data'!$G$29,0,10*ROW('Sanitation Data'!G61)))</f>
        <v/>
      </c>
      <c r="DB67" s="380" t="str">
        <f ca="1">+IF(OFFSET('Sanitation Data'!$G$30,0,10*ROW('Sanitation Data'!G61))="","",OFFSET('Sanitation Data'!$G$30,0,10*ROW('Sanitation Data'!G61)))</f>
        <v/>
      </c>
      <c r="DC67" s="380" t="str">
        <f ca="1">+IF(OFFSET('Sanitation Data'!$G$31,0,10*ROW('Sanitation Data'!G61))="","",OFFSET('Sanitation Data'!$G$31,0,10*ROW('Sanitation Data'!G61)))</f>
        <v/>
      </c>
      <c r="DD67" s="380" t="str">
        <f ca="1">+IF(OFFSET('Sanitation Data'!$G$32,0,10*ROW('Sanitation Data'!G61))="","",OFFSET('Sanitation Data'!$G$32,0,10*ROW('Sanitation Data'!G61)))</f>
        <v/>
      </c>
      <c r="DE67" s="380" t="str">
        <f ca="1">+IF(OFFSET('Sanitation Data'!$H$28,0,10*ROW('Sanitation Data'!H61))="","",OFFSET('Sanitation Data'!$H$28,0,10*ROW('Sanitation Data'!H61)))</f>
        <v/>
      </c>
      <c r="DF67" s="380" t="str">
        <f ca="1">+IF(OFFSET('Sanitation Data'!$H$29,0,10*ROW('Sanitation Data'!H61))="","",OFFSET('Sanitation Data'!$H$29,0,10*ROW('Sanitation Data'!H61)))</f>
        <v/>
      </c>
      <c r="DG67" s="380" t="str">
        <f ca="1">+IF(OFFSET('Sanitation Data'!$H$30,0,10*ROW('Sanitation Data'!H61))="","",OFFSET('Sanitation Data'!$H$30,0,10*ROW('Sanitation Data'!H61)))</f>
        <v/>
      </c>
      <c r="DH67" s="380" t="str">
        <f ca="1">+IF(OFFSET('Sanitation Data'!$H$31,0,10*ROW('Sanitation Data'!H61))="","",OFFSET('Sanitation Data'!$H$31,0,10*ROW('Sanitation Data'!H61)))</f>
        <v/>
      </c>
      <c r="DI67" s="380" t="str">
        <f ca="1">+IF(OFFSET('Sanitation Data'!$H$32,0,10*ROW('Sanitation Data'!H61))="","",OFFSET('Sanitation Data'!$H$32,0,10*ROW('Sanitation Data'!H61)))</f>
        <v/>
      </c>
      <c r="DJ67" s="380" t="str">
        <f ca="1">+IF(OFFSET('Sanitation Data'!$I$28,0,10*ROW('Sanitation Data'!I61))="","",OFFSET('Sanitation Data'!$I$28,0,10*ROW('Sanitation Data'!I61)))</f>
        <v/>
      </c>
      <c r="DK67" s="380" t="str">
        <f ca="1">+IF(OFFSET('Sanitation Data'!$I$29,0,10*ROW('Sanitation Data'!I61))="","",OFFSET('Sanitation Data'!$I$29,0,10*ROW('Sanitation Data'!I61)))</f>
        <v/>
      </c>
      <c r="DL67" s="380" t="str">
        <f ca="1">+IF(OFFSET('Sanitation Data'!$I$30,0,10*ROW('Sanitation Data'!I61))="","",OFFSET('Sanitation Data'!$I$30,0,10*ROW('Sanitation Data'!I61)))</f>
        <v/>
      </c>
      <c r="DM67" s="380" t="str">
        <f ca="1">+IF(OFFSET('Sanitation Data'!$I$31,0,10*ROW('Sanitation Data'!I61))="","",OFFSET('Sanitation Data'!$I$31,0,10*ROW('Sanitation Data'!I61)))</f>
        <v/>
      </c>
      <c r="DN67" s="380" t="str">
        <f ca="1">+IF(OFFSET('Sanitation Data'!$I$32,0,10*ROW('Sanitation Data'!I61))="","",OFFSET('Sanitation Data'!$I$32,0,10*ROW('Sanitation Data'!I61)))</f>
        <v/>
      </c>
      <c r="DO67" s="380" t="str">
        <f ca="1">+IF(OFFSET('Hygiene Data'!$D$11,0,10*ROW('Hygiene Data'!D61))="","",OFFSET('Hygiene Data'!$D$11,0,10*ROW('Hygiene Data'!D61)))</f>
        <v/>
      </c>
      <c r="DP67" s="380" t="str">
        <f ca="1">+IF(OFFSET('Hygiene Data'!$D$12,0,10*ROW('Hygiene Data'!D61))="","",OFFSET('Hygiene Data'!$D$12,0,10*ROW('Hygiene Data'!D61)))</f>
        <v/>
      </c>
      <c r="DQ67" s="380" t="str">
        <f ca="1">+IF(OFFSET('Hygiene Data'!$D$13,0,10*ROW('Hygiene Data'!D61))="","",OFFSET('Hygiene Data'!$D$13,0,10*ROW('Hygiene Data'!D61)))</f>
        <v/>
      </c>
      <c r="DR67" s="380" t="str">
        <f ca="1">+IF(OFFSET('Hygiene Data'!$E$11,0,10*ROW('Hygiene Data'!E61))="","",OFFSET('Hygiene Data'!$E$11,0,10*ROW('Hygiene Data'!E61)))</f>
        <v/>
      </c>
      <c r="DS67" s="380" t="str">
        <f ca="1">+IF(OFFSET('Hygiene Data'!$E$12,0,10*ROW('Hygiene Data'!E61))="","",OFFSET('Hygiene Data'!$E$12,0,10*ROW('Hygiene Data'!E61)))</f>
        <v/>
      </c>
      <c r="DT67" s="380" t="str">
        <f ca="1">+IF(OFFSET('Hygiene Data'!$E$13,0,10*ROW('Hygiene Data'!E61))="","",OFFSET('Hygiene Data'!$E$13,0,10*ROW('Hygiene Data'!E61)))</f>
        <v/>
      </c>
      <c r="DU67" s="380" t="str">
        <f ca="1">+IF(OFFSET('Hygiene Data'!$F$11,0,10*ROW('Hygiene Data'!F61))="","",OFFSET('Hygiene Data'!$F$11,0,10*ROW('Hygiene Data'!F61)))</f>
        <v/>
      </c>
      <c r="DV67" s="380" t="str">
        <f ca="1">+IF(OFFSET('Hygiene Data'!$F$12,0,10*ROW('Hygiene Data'!F61))="","",OFFSET('Hygiene Data'!$F$12,0,10*ROW('Hygiene Data'!F61)))</f>
        <v/>
      </c>
      <c r="DW67" s="380" t="str">
        <f ca="1">+IF(OFFSET('Hygiene Data'!$F$13,0,10*ROW('Hygiene Data'!F61))="","",OFFSET('Hygiene Data'!$F$13,0,10*ROW('Hygiene Data'!F61)))</f>
        <v/>
      </c>
      <c r="DX67" s="380" t="str">
        <f ca="1">+IF(OFFSET('Hygiene Data'!$G$11,0,10*ROW('Hygiene Data'!G61))="","",OFFSET('Hygiene Data'!$G$11,0,10*ROW('Hygiene Data'!G61)))</f>
        <v/>
      </c>
      <c r="DY67" s="380" t="str">
        <f ca="1">+IF(OFFSET('Hygiene Data'!$G$12,0,10*ROW('Hygiene Data'!G61))="","",OFFSET('Hygiene Data'!$G$12,0,10*ROW('Hygiene Data'!G61)))</f>
        <v/>
      </c>
      <c r="DZ67" s="380" t="str">
        <f ca="1">+IF(OFFSET('Hygiene Data'!$G$13,0,10*ROW('Hygiene Data'!G61))="","",OFFSET('Hygiene Data'!$G$13,0,10*ROW('Hygiene Data'!G61)))</f>
        <v/>
      </c>
      <c r="EA67" s="380" t="str">
        <f ca="1">+IF(OFFSET('Hygiene Data'!$H$11,0,10*ROW('Hygiene Data'!H61))="","",OFFSET('Hygiene Data'!$H$11,0,10*ROW('Hygiene Data'!H61)))</f>
        <v/>
      </c>
      <c r="EB67" s="380" t="str">
        <f ca="1">+IF(OFFSET('Hygiene Data'!$H$12,0,10*ROW('Hygiene Data'!H61))="","",OFFSET('Hygiene Data'!$H$12,0,10*ROW('Hygiene Data'!H61)))</f>
        <v/>
      </c>
      <c r="EC67" s="380" t="str">
        <f ca="1">+IF(OFFSET('Hygiene Data'!$H$13,0,10*ROW('Hygiene Data'!H61))="","",OFFSET('Hygiene Data'!$H$13,0,10*ROW('Hygiene Data'!H61)))</f>
        <v/>
      </c>
      <c r="ED67" s="380" t="str">
        <f ca="1">+IF(OFFSET('Hygiene Data'!$I$11,0,10*ROW('Hygiene Data'!I61))="","",OFFSET('Hygiene Data'!$I$11,0,10*ROW('Hygiene Data'!I61)))</f>
        <v/>
      </c>
      <c r="EE67" s="380" t="str">
        <f ca="1">+IF(OFFSET('Hygiene Data'!$I$12,0,10*ROW('Hygiene Data'!I61))="","",OFFSET('Hygiene Data'!$I$12,0,10*ROW('Hygiene Data'!I61)))</f>
        <v/>
      </c>
      <c r="EF67" s="380" t="str">
        <f ca="1">+IF(OFFSET('Hygiene Data'!$I$13,0,10*ROW('Hygiene Data'!I61))="","",OFFSET('Hygiene Data'!$I$13,0,10*ROW('Hygiene Data'!I61)))</f>
        <v/>
      </c>
    </row>
    <row r="68" spans="1:136" x14ac:dyDescent="0.25">
      <c r="A68" s="489" t="str">
        <f ca="1">+IF(OFFSET('Water Data'!$B$2,0,10*ROW('Water Data'!E62))="","",OFFSET('Water Data'!$B$2,0,10*ROW('Water Data'!E62)))</f>
        <v/>
      </c>
      <c r="B68" s="489"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16" t="str">
        <f t="shared" ca="1" si="0"/>
        <v/>
      </c>
      <c r="D68" s="517"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17"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17"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17"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17"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17"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17"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17"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17"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17"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17"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17"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17"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17"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17"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17"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17"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17"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18"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18"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18"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18"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18"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18"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18"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18"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18"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18"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18"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18"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18"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18"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18"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18"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18"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18"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18"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18"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18"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18"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18"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18"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18"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18"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18"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18"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18"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18"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19"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95"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19"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19"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19"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19"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19"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19"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19"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19"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19"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19"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19"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19"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19"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19"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19"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19"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80" t="str">
        <f ca="1">+IF(OFFSET('Water Data'!$D$27,0,10*ROW('Water Data'!D62))="","",OFFSET('Water Data'!$D$27,0,10*ROW('Water Data'!D62)))</f>
        <v/>
      </c>
      <c r="BT68" s="380" t="str">
        <f ca="1">+IF(OFFSET('Water Data'!$D$28,0,10*ROW('Water Data'!D62))="","",OFFSET('Water Data'!$D$28,0,10*ROW('Water Data'!D62)))</f>
        <v/>
      </c>
      <c r="BU68" s="380" t="str">
        <f ca="1">+IF(OFFSET('Water Data'!$D$29,0,10*ROW('Water Data'!D62))="","",OFFSET('Water Data'!$D$29,0,10*ROW('Water Data'!D62)))</f>
        <v/>
      </c>
      <c r="BV68" s="380" t="str">
        <f ca="1">+IF(OFFSET('Water Data'!$E$27,0,10*ROW('Water Data'!E62))="","",OFFSET('Water Data'!$E$27,0,10*ROW('Water Data'!E62)))</f>
        <v/>
      </c>
      <c r="BW68" s="380" t="str">
        <f ca="1">+IF(OFFSET('Water Data'!$E$28,0,10*ROW('Water Data'!E62))="","",OFFSET('Water Data'!$E$28,0,10*ROW('Water Data'!E62)))</f>
        <v/>
      </c>
      <c r="BX68" s="380" t="str">
        <f ca="1">+IF(OFFSET('Water Data'!$E$29,0,10*ROW('Water Data'!E62))="","",OFFSET('Water Data'!$E$29,0,10*ROW('Water Data'!E62)))</f>
        <v/>
      </c>
      <c r="BY68" s="380" t="str">
        <f ca="1">+IF(OFFSET('Water Data'!$F$27,0,10*ROW('Water Data'!F62))="","",OFFSET('Water Data'!$F$27,0,10*ROW('Water Data'!F62)))</f>
        <v/>
      </c>
      <c r="BZ68" s="380" t="str">
        <f ca="1">+IF(OFFSET('Water Data'!$F$28,0,10*ROW('Water Data'!F62))="","",OFFSET('Water Data'!$F$28,0,10*ROW('Water Data'!F62)))</f>
        <v/>
      </c>
      <c r="CA68" s="380" t="str">
        <f ca="1">+IF(OFFSET('Water Data'!$F$29,0,10*ROW('Water Data'!F62))="","",OFFSET('Water Data'!$F$29,0,10*ROW('Water Data'!F62)))</f>
        <v/>
      </c>
      <c r="CB68" s="380" t="str">
        <f ca="1">+IF(OFFSET('Water Data'!$G$27,0,10*ROW('Water Data'!G62))="","",OFFSET('Water Data'!$G$27,0,10*ROW('Water Data'!G62)))</f>
        <v/>
      </c>
      <c r="CC68" s="380" t="str">
        <f ca="1">+IF(OFFSET('Water Data'!$G$28,0,10*ROW('Water Data'!G62))="","",OFFSET('Water Data'!$G$28,0,10*ROW('Water Data'!G62)))</f>
        <v/>
      </c>
      <c r="CD68" s="380" t="str">
        <f ca="1">+IF(OFFSET('Water Data'!$G$29,0,10*ROW('Water Data'!G62))="","",OFFSET('Water Data'!$G$29,0,10*ROW('Water Data'!G62)))</f>
        <v/>
      </c>
      <c r="CE68" s="380" t="str">
        <f ca="1">+IF(OFFSET('Water Data'!$H$27,0,10*ROW('Water Data'!H62))="","",OFFSET('Water Data'!$H$27,0,10*ROW('Water Data'!H62)))</f>
        <v/>
      </c>
      <c r="CF68" s="380" t="str">
        <f ca="1">+IF(OFFSET('Water Data'!$H$28,0,10*ROW('Water Data'!H62))="","",OFFSET('Water Data'!$H$28,0,10*ROW('Water Data'!H62)))</f>
        <v/>
      </c>
      <c r="CG68" s="380" t="str">
        <f ca="1">+IF(OFFSET('Water Data'!$H$29,0,10*ROW('Water Data'!H62))="","",OFFSET('Water Data'!$H$29,0,10*ROW('Water Data'!H62)))</f>
        <v/>
      </c>
      <c r="CH68" s="380" t="str">
        <f ca="1">+IF(OFFSET('Water Data'!$I$27,0,10*ROW('Water Data'!I62))="","",OFFSET('Water Data'!$I$27,0,10*ROW('Water Data'!I62)))</f>
        <v/>
      </c>
      <c r="CI68" s="380" t="str">
        <f ca="1">+IF(OFFSET('Water Data'!$I$28,0,10*ROW('Water Data'!I62))="","",OFFSET('Water Data'!$I$28,0,10*ROW('Water Data'!I62)))</f>
        <v/>
      </c>
      <c r="CJ68" s="380" t="str">
        <f ca="1">+IF(OFFSET('Water Data'!$I$29,0,10*ROW('Water Data'!I62))="","",OFFSET('Water Data'!$I$29,0,10*ROW('Water Data'!I62)))</f>
        <v/>
      </c>
      <c r="CK68" s="380" t="str">
        <f ca="1">+IF(OFFSET('Sanitation Data'!$D$28,0,10*ROW('Sanitation Data'!D62))="","",OFFSET('Sanitation Data'!$D$28,0,10*ROW('Sanitation Data'!D62)))</f>
        <v/>
      </c>
      <c r="CL68" s="380" t="str">
        <f ca="1">+IF(OFFSET('Sanitation Data'!$D$29,0,10*ROW('Sanitation Data'!D62))="","",OFFSET('Sanitation Data'!$D$29,0,10*ROW('Sanitation Data'!D62)))</f>
        <v/>
      </c>
      <c r="CM68" s="380" t="str">
        <f ca="1">+IF(OFFSET('Sanitation Data'!$D$30,0,10*ROW('Sanitation Data'!D62))="","",OFFSET('Sanitation Data'!$D$30,0,10*ROW('Sanitation Data'!D62)))</f>
        <v/>
      </c>
      <c r="CN68" s="380" t="str">
        <f ca="1">+IF(OFFSET('Sanitation Data'!$D$31,0,10*ROW('Sanitation Data'!D62))="","",OFFSET('Sanitation Data'!$D$31,0,10*ROW('Sanitation Data'!D62)))</f>
        <v/>
      </c>
      <c r="CO68" s="380" t="str">
        <f ca="1">+IF(OFFSET('Sanitation Data'!$D$32,0,10*ROW('Sanitation Data'!D62))="","",OFFSET('Sanitation Data'!$D$32,0,10*ROW('Sanitation Data'!D62)))</f>
        <v/>
      </c>
      <c r="CP68" s="380" t="str">
        <f ca="1">+IF(OFFSET('Sanitation Data'!$E$28,0,10*ROW('Sanitation Data'!E62))="","",OFFSET('Sanitation Data'!$E$28,0,10*ROW('Sanitation Data'!E62)))</f>
        <v/>
      </c>
      <c r="CQ68" s="380" t="str">
        <f ca="1">+IF(OFFSET('Sanitation Data'!$E$29,0,10*ROW('Sanitation Data'!E62))="","",OFFSET('Sanitation Data'!$E$29,0,10*ROW('Sanitation Data'!E62)))</f>
        <v/>
      </c>
      <c r="CR68" s="380" t="str">
        <f ca="1">+IF(OFFSET('Sanitation Data'!$E$30,0,10*ROW('Sanitation Data'!E62))="","",OFFSET('Sanitation Data'!$E$30,0,10*ROW('Sanitation Data'!E62)))</f>
        <v/>
      </c>
      <c r="CS68" s="380" t="str">
        <f ca="1">+IF(OFFSET('Sanitation Data'!$E$31,0,10*ROW('Sanitation Data'!E62))="","",OFFSET('Sanitation Data'!$E$31,0,10*ROW('Sanitation Data'!E62)))</f>
        <v/>
      </c>
      <c r="CT68" s="380" t="str">
        <f ca="1">+IF(OFFSET('Sanitation Data'!$E$32,0,10*ROW('Sanitation Data'!E62))="","",OFFSET('Sanitation Data'!$E$32,0,10*ROW('Sanitation Data'!E62)))</f>
        <v/>
      </c>
      <c r="CU68" s="380" t="str">
        <f ca="1">+IF(OFFSET('Sanitation Data'!$F$28,0,10*ROW('Sanitation Data'!F62))="","",OFFSET('Sanitation Data'!$F$28,0,10*ROW('Sanitation Data'!F62)))</f>
        <v/>
      </c>
      <c r="CV68" s="380" t="str">
        <f ca="1">+IF(OFFSET('Sanitation Data'!$F$29,0,10*ROW('Sanitation Data'!F62))="","",OFFSET('Sanitation Data'!$F$29,0,10*ROW('Sanitation Data'!F62)))</f>
        <v/>
      </c>
      <c r="CW68" s="380" t="str">
        <f ca="1">+IF(OFFSET('Sanitation Data'!$F$30,0,10*ROW('Sanitation Data'!F62))="","",OFFSET('Sanitation Data'!$F$30,0,10*ROW('Sanitation Data'!F62)))</f>
        <v/>
      </c>
      <c r="CX68" s="380" t="str">
        <f ca="1">+IF(OFFSET('Sanitation Data'!$F$31,0,10*ROW('Sanitation Data'!F62))="","",OFFSET('Sanitation Data'!$F$31,0,10*ROW('Sanitation Data'!F62)))</f>
        <v/>
      </c>
      <c r="CY68" s="380" t="str">
        <f ca="1">+IF(OFFSET('Sanitation Data'!$F$32,0,10*ROW('Sanitation Data'!F62))="","",OFFSET('Sanitation Data'!$F$32,0,10*ROW('Sanitation Data'!F62)))</f>
        <v/>
      </c>
      <c r="CZ68" s="380" t="str">
        <f ca="1">+IF(OFFSET('Sanitation Data'!$G$28,0,10*ROW('Sanitation Data'!G62))="","",OFFSET('Sanitation Data'!$G$28,0,10*ROW('Sanitation Data'!G62)))</f>
        <v/>
      </c>
      <c r="DA68" s="380" t="str">
        <f ca="1">+IF(OFFSET('Sanitation Data'!$G$29,0,10*ROW('Sanitation Data'!G62))="","",OFFSET('Sanitation Data'!$G$29,0,10*ROW('Sanitation Data'!G62)))</f>
        <v/>
      </c>
      <c r="DB68" s="380" t="str">
        <f ca="1">+IF(OFFSET('Sanitation Data'!$G$30,0,10*ROW('Sanitation Data'!G62))="","",OFFSET('Sanitation Data'!$G$30,0,10*ROW('Sanitation Data'!G62)))</f>
        <v/>
      </c>
      <c r="DC68" s="380" t="str">
        <f ca="1">+IF(OFFSET('Sanitation Data'!$G$31,0,10*ROW('Sanitation Data'!G62))="","",OFFSET('Sanitation Data'!$G$31,0,10*ROW('Sanitation Data'!G62)))</f>
        <v/>
      </c>
      <c r="DD68" s="380" t="str">
        <f ca="1">+IF(OFFSET('Sanitation Data'!$G$32,0,10*ROW('Sanitation Data'!G62))="","",OFFSET('Sanitation Data'!$G$32,0,10*ROW('Sanitation Data'!G62)))</f>
        <v/>
      </c>
      <c r="DE68" s="380" t="str">
        <f ca="1">+IF(OFFSET('Sanitation Data'!$H$28,0,10*ROW('Sanitation Data'!H62))="","",OFFSET('Sanitation Data'!$H$28,0,10*ROW('Sanitation Data'!H62)))</f>
        <v/>
      </c>
      <c r="DF68" s="380" t="str">
        <f ca="1">+IF(OFFSET('Sanitation Data'!$H$29,0,10*ROW('Sanitation Data'!H62))="","",OFFSET('Sanitation Data'!$H$29,0,10*ROW('Sanitation Data'!H62)))</f>
        <v/>
      </c>
      <c r="DG68" s="380" t="str">
        <f ca="1">+IF(OFFSET('Sanitation Data'!$H$30,0,10*ROW('Sanitation Data'!H62))="","",OFFSET('Sanitation Data'!$H$30,0,10*ROW('Sanitation Data'!H62)))</f>
        <v/>
      </c>
      <c r="DH68" s="380" t="str">
        <f ca="1">+IF(OFFSET('Sanitation Data'!$H$31,0,10*ROW('Sanitation Data'!H62))="","",OFFSET('Sanitation Data'!$H$31,0,10*ROW('Sanitation Data'!H62)))</f>
        <v/>
      </c>
      <c r="DI68" s="380" t="str">
        <f ca="1">+IF(OFFSET('Sanitation Data'!$H$32,0,10*ROW('Sanitation Data'!H62))="","",OFFSET('Sanitation Data'!$H$32,0,10*ROW('Sanitation Data'!H62)))</f>
        <v/>
      </c>
      <c r="DJ68" s="380" t="str">
        <f ca="1">+IF(OFFSET('Sanitation Data'!$I$28,0,10*ROW('Sanitation Data'!I62))="","",OFFSET('Sanitation Data'!$I$28,0,10*ROW('Sanitation Data'!I62)))</f>
        <v/>
      </c>
      <c r="DK68" s="380" t="str">
        <f ca="1">+IF(OFFSET('Sanitation Data'!$I$29,0,10*ROW('Sanitation Data'!I62))="","",OFFSET('Sanitation Data'!$I$29,0,10*ROW('Sanitation Data'!I62)))</f>
        <v/>
      </c>
      <c r="DL68" s="380" t="str">
        <f ca="1">+IF(OFFSET('Sanitation Data'!$I$30,0,10*ROW('Sanitation Data'!I62))="","",OFFSET('Sanitation Data'!$I$30,0,10*ROW('Sanitation Data'!I62)))</f>
        <v/>
      </c>
      <c r="DM68" s="380" t="str">
        <f ca="1">+IF(OFFSET('Sanitation Data'!$I$31,0,10*ROW('Sanitation Data'!I62))="","",OFFSET('Sanitation Data'!$I$31,0,10*ROW('Sanitation Data'!I62)))</f>
        <v/>
      </c>
      <c r="DN68" s="380" t="str">
        <f ca="1">+IF(OFFSET('Sanitation Data'!$I$32,0,10*ROW('Sanitation Data'!I62))="","",OFFSET('Sanitation Data'!$I$32,0,10*ROW('Sanitation Data'!I62)))</f>
        <v/>
      </c>
      <c r="DO68" s="380" t="str">
        <f ca="1">+IF(OFFSET('Hygiene Data'!$D$11,0,10*ROW('Hygiene Data'!D62))="","",OFFSET('Hygiene Data'!$D$11,0,10*ROW('Hygiene Data'!D62)))</f>
        <v/>
      </c>
      <c r="DP68" s="380" t="str">
        <f ca="1">+IF(OFFSET('Hygiene Data'!$D$12,0,10*ROW('Hygiene Data'!D62))="","",OFFSET('Hygiene Data'!$D$12,0,10*ROW('Hygiene Data'!D62)))</f>
        <v/>
      </c>
      <c r="DQ68" s="380" t="str">
        <f ca="1">+IF(OFFSET('Hygiene Data'!$D$13,0,10*ROW('Hygiene Data'!D62))="","",OFFSET('Hygiene Data'!$D$13,0,10*ROW('Hygiene Data'!D62)))</f>
        <v/>
      </c>
      <c r="DR68" s="380" t="str">
        <f ca="1">+IF(OFFSET('Hygiene Data'!$E$11,0,10*ROW('Hygiene Data'!E62))="","",OFFSET('Hygiene Data'!$E$11,0,10*ROW('Hygiene Data'!E62)))</f>
        <v/>
      </c>
      <c r="DS68" s="380" t="str">
        <f ca="1">+IF(OFFSET('Hygiene Data'!$E$12,0,10*ROW('Hygiene Data'!E62))="","",OFFSET('Hygiene Data'!$E$12,0,10*ROW('Hygiene Data'!E62)))</f>
        <v/>
      </c>
      <c r="DT68" s="380" t="str">
        <f ca="1">+IF(OFFSET('Hygiene Data'!$E$13,0,10*ROW('Hygiene Data'!E62))="","",OFFSET('Hygiene Data'!$E$13,0,10*ROW('Hygiene Data'!E62)))</f>
        <v/>
      </c>
      <c r="DU68" s="380" t="str">
        <f ca="1">+IF(OFFSET('Hygiene Data'!$F$11,0,10*ROW('Hygiene Data'!F62))="","",OFFSET('Hygiene Data'!$F$11,0,10*ROW('Hygiene Data'!F62)))</f>
        <v/>
      </c>
      <c r="DV68" s="380" t="str">
        <f ca="1">+IF(OFFSET('Hygiene Data'!$F$12,0,10*ROW('Hygiene Data'!F62))="","",OFFSET('Hygiene Data'!$F$12,0,10*ROW('Hygiene Data'!F62)))</f>
        <v/>
      </c>
      <c r="DW68" s="380" t="str">
        <f ca="1">+IF(OFFSET('Hygiene Data'!$F$13,0,10*ROW('Hygiene Data'!F62))="","",OFFSET('Hygiene Data'!$F$13,0,10*ROW('Hygiene Data'!F62)))</f>
        <v/>
      </c>
      <c r="DX68" s="380" t="str">
        <f ca="1">+IF(OFFSET('Hygiene Data'!$G$11,0,10*ROW('Hygiene Data'!G62))="","",OFFSET('Hygiene Data'!$G$11,0,10*ROW('Hygiene Data'!G62)))</f>
        <v/>
      </c>
      <c r="DY68" s="380" t="str">
        <f ca="1">+IF(OFFSET('Hygiene Data'!$G$12,0,10*ROW('Hygiene Data'!G62))="","",OFFSET('Hygiene Data'!$G$12,0,10*ROW('Hygiene Data'!G62)))</f>
        <v/>
      </c>
      <c r="DZ68" s="380" t="str">
        <f ca="1">+IF(OFFSET('Hygiene Data'!$G$13,0,10*ROW('Hygiene Data'!G62))="","",OFFSET('Hygiene Data'!$G$13,0,10*ROW('Hygiene Data'!G62)))</f>
        <v/>
      </c>
      <c r="EA68" s="380" t="str">
        <f ca="1">+IF(OFFSET('Hygiene Data'!$H$11,0,10*ROW('Hygiene Data'!H62))="","",OFFSET('Hygiene Data'!$H$11,0,10*ROW('Hygiene Data'!H62)))</f>
        <v/>
      </c>
      <c r="EB68" s="380" t="str">
        <f ca="1">+IF(OFFSET('Hygiene Data'!$H$12,0,10*ROW('Hygiene Data'!H62))="","",OFFSET('Hygiene Data'!$H$12,0,10*ROW('Hygiene Data'!H62)))</f>
        <v/>
      </c>
      <c r="EC68" s="380" t="str">
        <f ca="1">+IF(OFFSET('Hygiene Data'!$H$13,0,10*ROW('Hygiene Data'!H62))="","",OFFSET('Hygiene Data'!$H$13,0,10*ROW('Hygiene Data'!H62)))</f>
        <v/>
      </c>
      <c r="ED68" s="380" t="str">
        <f ca="1">+IF(OFFSET('Hygiene Data'!$I$11,0,10*ROW('Hygiene Data'!I62))="","",OFFSET('Hygiene Data'!$I$11,0,10*ROW('Hygiene Data'!I62)))</f>
        <v/>
      </c>
      <c r="EE68" s="380" t="str">
        <f ca="1">+IF(OFFSET('Hygiene Data'!$I$12,0,10*ROW('Hygiene Data'!I62))="","",OFFSET('Hygiene Data'!$I$12,0,10*ROW('Hygiene Data'!I62)))</f>
        <v/>
      </c>
      <c r="EF68" s="380" t="str">
        <f ca="1">+IF(OFFSET('Hygiene Data'!$I$13,0,10*ROW('Hygiene Data'!I62))="","",OFFSET('Hygiene Data'!$I$13,0,10*ROW('Hygiene Data'!I62)))</f>
        <v/>
      </c>
    </row>
    <row r="69" spans="1:136" x14ac:dyDescent="0.25">
      <c r="A69" s="489" t="str">
        <f ca="1">+IF(OFFSET('Water Data'!$B$2,0,10*ROW('Water Data'!E63))="","",OFFSET('Water Data'!$B$2,0,10*ROW('Water Data'!E63)))</f>
        <v/>
      </c>
      <c r="B69" s="489"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16" t="str">
        <f t="shared" ca="1" si="0"/>
        <v/>
      </c>
      <c r="D69" s="517"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17"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17"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17"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17"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17"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17"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17"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17"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17"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17"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17"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17"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17"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17"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17"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17"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17"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18"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18"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18"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18"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18"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18"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18"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18"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18"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18"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18"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18"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18"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18"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18"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18"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18"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18"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18"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18"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18"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18"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18"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18"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18"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18"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18"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18"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18"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18"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19"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95"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19"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19"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19"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19"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19"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19"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19"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19"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19"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19"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19"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19"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19"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19"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19"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19"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80" t="str">
        <f ca="1">+IF(OFFSET('Water Data'!$D$27,0,10*ROW('Water Data'!D63))="","",OFFSET('Water Data'!$D$27,0,10*ROW('Water Data'!D63)))</f>
        <v/>
      </c>
      <c r="BT69" s="380" t="str">
        <f ca="1">+IF(OFFSET('Water Data'!$D$28,0,10*ROW('Water Data'!D63))="","",OFFSET('Water Data'!$D$28,0,10*ROW('Water Data'!D63)))</f>
        <v/>
      </c>
      <c r="BU69" s="380" t="str">
        <f ca="1">+IF(OFFSET('Water Data'!$D$29,0,10*ROW('Water Data'!D63))="","",OFFSET('Water Data'!$D$29,0,10*ROW('Water Data'!D63)))</f>
        <v/>
      </c>
      <c r="BV69" s="380" t="str">
        <f ca="1">+IF(OFFSET('Water Data'!$E$27,0,10*ROW('Water Data'!E63))="","",OFFSET('Water Data'!$E$27,0,10*ROW('Water Data'!E63)))</f>
        <v/>
      </c>
      <c r="BW69" s="380" t="str">
        <f ca="1">+IF(OFFSET('Water Data'!$E$28,0,10*ROW('Water Data'!E63))="","",OFFSET('Water Data'!$E$28,0,10*ROW('Water Data'!E63)))</f>
        <v/>
      </c>
      <c r="BX69" s="380" t="str">
        <f ca="1">+IF(OFFSET('Water Data'!$E$29,0,10*ROW('Water Data'!E63))="","",OFFSET('Water Data'!$E$29,0,10*ROW('Water Data'!E63)))</f>
        <v/>
      </c>
      <c r="BY69" s="380" t="str">
        <f ca="1">+IF(OFFSET('Water Data'!$F$27,0,10*ROW('Water Data'!F63))="","",OFFSET('Water Data'!$F$27,0,10*ROW('Water Data'!F63)))</f>
        <v/>
      </c>
      <c r="BZ69" s="380" t="str">
        <f ca="1">+IF(OFFSET('Water Data'!$F$28,0,10*ROW('Water Data'!F63))="","",OFFSET('Water Data'!$F$28,0,10*ROW('Water Data'!F63)))</f>
        <v/>
      </c>
      <c r="CA69" s="380" t="str">
        <f ca="1">+IF(OFFSET('Water Data'!$F$29,0,10*ROW('Water Data'!F63))="","",OFFSET('Water Data'!$F$29,0,10*ROW('Water Data'!F63)))</f>
        <v/>
      </c>
      <c r="CB69" s="380" t="str">
        <f ca="1">+IF(OFFSET('Water Data'!$G$27,0,10*ROW('Water Data'!G63))="","",OFFSET('Water Data'!$G$27,0,10*ROW('Water Data'!G63)))</f>
        <v/>
      </c>
      <c r="CC69" s="380" t="str">
        <f ca="1">+IF(OFFSET('Water Data'!$G$28,0,10*ROW('Water Data'!G63))="","",OFFSET('Water Data'!$G$28,0,10*ROW('Water Data'!G63)))</f>
        <v/>
      </c>
      <c r="CD69" s="380" t="str">
        <f ca="1">+IF(OFFSET('Water Data'!$G$29,0,10*ROW('Water Data'!G63))="","",OFFSET('Water Data'!$G$29,0,10*ROW('Water Data'!G63)))</f>
        <v/>
      </c>
      <c r="CE69" s="380" t="str">
        <f ca="1">+IF(OFFSET('Water Data'!$H$27,0,10*ROW('Water Data'!H63))="","",OFFSET('Water Data'!$H$27,0,10*ROW('Water Data'!H63)))</f>
        <v/>
      </c>
      <c r="CF69" s="380" t="str">
        <f ca="1">+IF(OFFSET('Water Data'!$H$28,0,10*ROW('Water Data'!H63))="","",OFFSET('Water Data'!$H$28,0,10*ROW('Water Data'!H63)))</f>
        <v/>
      </c>
      <c r="CG69" s="380" t="str">
        <f ca="1">+IF(OFFSET('Water Data'!$H$29,0,10*ROW('Water Data'!H63))="","",OFFSET('Water Data'!$H$29,0,10*ROW('Water Data'!H63)))</f>
        <v/>
      </c>
      <c r="CH69" s="380" t="str">
        <f ca="1">+IF(OFFSET('Water Data'!$I$27,0,10*ROW('Water Data'!I63))="","",OFFSET('Water Data'!$I$27,0,10*ROW('Water Data'!I63)))</f>
        <v/>
      </c>
      <c r="CI69" s="380" t="str">
        <f ca="1">+IF(OFFSET('Water Data'!$I$28,0,10*ROW('Water Data'!I63))="","",OFFSET('Water Data'!$I$28,0,10*ROW('Water Data'!I63)))</f>
        <v/>
      </c>
      <c r="CJ69" s="380" t="str">
        <f ca="1">+IF(OFFSET('Water Data'!$I$29,0,10*ROW('Water Data'!I63))="","",OFFSET('Water Data'!$I$29,0,10*ROW('Water Data'!I63)))</f>
        <v/>
      </c>
      <c r="CK69" s="380" t="str">
        <f ca="1">+IF(OFFSET('Sanitation Data'!$D$28,0,10*ROW('Sanitation Data'!D63))="","",OFFSET('Sanitation Data'!$D$28,0,10*ROW('Sanitation Data'!D63)))</f>
        <v/>
      </c>
      <c r="CL69" s="380" t="str">
        <f ca="1">+IF(OFFSET('Sanitation Data'!$D$29,0,10*ROW('Sanitation Data'!D63))="","",OFFSET('Sanitation Data'!$D$29,0,10*ROW('Sanitation Data'!D63)))</f>
        <v/>
      </c>
      <c r="CM69" s="380" t="str">
        <f ca="1">+IF(OFFSET('Sanitation Data'!$D$30,0,10*ROW('Sanitation Data'!D63))="","",OFFSET('Sanitation Data'!$D$30,0,10*ROW('Sanitation Data'!D63)))</f>
        <v/>
      </c>
      <c r="CN69" s="380" t="str">
        <f ca="1">+IF(OFFSET('Sanitation Data'!$D$31,0,10*ROW('Sanitation Data'!D63))="","",OFFSET('Sanitation Data'!$D$31,0,10*ROW('Sanitation Data'!D63)))</f>
        <v/>
      </c>
      <c r="CO69" s="380" t="str">
        <f ca="1">+IF(OFFSET('Sanitation Data'!$D$32,0,10*ROW('Sanitation Data'!D63))="","",OFFSET('Sanitation Data'!$D$32,0,10*ROW('Sanitation Data'!D63)))</f>
        <v/>
      </c>
      <c r="CP69" s="380" t="str">
        <f ca="1">+IF(OFFSET('Sanitation Data'!$E$28,0,10*ROW('Sanitation Data'!E63))="","",OFFSET('Sanitation Data'!$E$28,0,10*ROW('Sanitation Data'!E63)))</f>
        <v/>
      </c>
      <c r="CQ69" s="380" t="str">
        <f ca="1">+IF(OFFSET('Sanitation Data'!$E$29,0,10*ROW('Sanitation Data'!E63))="","",OFFSET('Sanitation Data'!$E$29,0,10*ROW('Sanitation Data'!E63)))</f>
        <v/>
      </c>
      <c r="CR69" s="380" t="str">
        <f ca="1">+IF(OFFSET('Sanitation Data'!$E$30,0,10*ROW('Sanitation Data'!E63))="","",OFFSET('Sanitation Data'!$E$30,0,10*ROW('Sanitation Data'!E63)))</f>
        <v/>
      </c>
      <c r="CS69" s="380" t="str">
        <f ca="1">+IF(OFFSET('Sanitation Data'!$E$31,0,10*ROW('Sanitation Data'!E63))="","",OFFSET('Sanitation Data'!$E$31,0,10*ROW('Sanitation Data'!E63)))</f>
        <v/>
      </c>
      <c r="CT69" s="380" t="str">
        <f ca="1">+IF(OFFSET('Sanitation Data'!$E$32,0,10*ROW('Sanitation Data'!E63))="","",OFFSET('Sanitation Data'!$E$32,0,10*ROW('Sanitation Data'!E63)))</f>
        <v/>
      </c>
      <c r="CU69" s="380" t="str">
        <f ca="1">+IF(OFFSET('Sanitation Data'!$F$28,0,10*ROW('Sanitation Data'!F63))="","",OFFSET('Sanitation Data'!$F$28,0,10*ROW('Sanitation Data'!F63)))</f>
        <v/>
      </c>
      <c r="CV69" s="380" t="str">
        <f ca="1">+IF(OFFSET('Sanitation Data'!$F$29,0,10*ROW('Sanitation Data'!F63))="","",OFFSET('Sanitation Data'!$F$29,0,10*ROW('Sanitation Data'!F63)))</f>
        <v/>
      </c>
      <c r="CW69" s="380" t="str">
        <f ca="1">+IF(OFFSET('Sanitation Data'!$F$30,0,10*ROW('Sanitation Data'!F63))="","",OFFSET('Sanitation Data'!$F$30,0,10*ROW('Sanitation Data'!F63)))</f>
        <v/>
      </c>
      <c r="CX69" s="380" t="str">
        <f ca="1">+IF(OFFSET('Sanitation Data'!$F$31,0,10*ROW('Sanitation Data'!F63))="","",OFFSET('Sanitation Data'!$F$31,0,10*ROW('Sanitation Data'!F63)))</f>
        <v/>
      </c>
      <c r="CY69" s="380" t="str">
        <f ca="1">+IF(OFFSET('Sanitation Data'!$F$32,0,10*ROW('Sanitation Data'!F63))="","",OFFSET('Sanitation Data'!$F$32,0,10*ROW('Sanitation Data'!F63)))</f>
        <v/>
      </c>
      <c r="CZ69" s="380" t="str">
        <f ca="1">+IF(OFFSET('Sanitation Data'!$G$28,0,10*ROW('Sanitation Data'!G63))="","",OFFSET('Sanitation Data'!$G$28,0,10*ROW('Sanitation Data'!G63)))</f>
        <v/>
      </c>
      <c r="DA69" s="380" t="str">
        <f ca="1">+IF(OFFSET('Sanitation Data'!$G$29,0,10*ROW('Sanitation Data'!G63))="","",OFFSET('Sanitation Data'!$G$29,0,10*ROW('Sanitation Data'!G63)))</f>
        <v/>
      </c>
      <c r="DB69" s="380" t="str">
        <f ca="1">+IF(OFFSET('Sanitation Data'!$G$30,0,10*ROW('Sanitation Data'!G63))="","",OFFSET('Sanitation Data'!$G$30,0,10*ROW('Sanitation Data'!G63)))</f>
        <v/>
      </c>
      <c r="DC69" s="380" t="str">
        <f ca="1">+IF(OFFSET('Sanitation Data'!$G$31,0,10*ROW('Sanitation Data'!G63))="","",OFFSET('Sanitation Data'!$G$31,0,10*ROW('Sanitation Data'!G63)))</f>
        <v/>
      </c>
      <c r="DD69" s="380" t="str">
        <f ca="1">+IF(OFFSET('Sanitation Data'!$G$32,0,10*ROW('Sanitation Data'!G63))="","",OFFSET('Sanitation Data'!$G$32,0,10*ROW('Sanitation Data'!G63)))</f>
        <v/>
      </c>
      <c r="DE69" s="380" t="str">
        <f ca="1">+IF(OFFSET('Sanitation Data'!$H$28,0,10*ROW('Sanitation Data'!H63))="","",OFFSET('Sanitation Data'!$H$28,0,10*ROW('Sanitation Data'!H63)))</f>
        <v/>
      </c>
      <c r="DF69" s="380" t="str">
        <f ca="1">+IF(OFFSET('Sanitation Data'!$H$29,0,10*ROW('Sanitation Data'!H63))="","",OFFSET('Sanitation Data'!$H$29,0,10*ROW('Sanitation Data'!H63)))</f>
        <v/>
      </c>
      <c r="DG69" s="380" t="str">
        <f ca="1">+IF(OFFSET('Sanitation Data'!$H$30,0,10*ROW('Sanitation Data'!H63))="","",OFFSET('Sanitation Data'!$H$30,0,10*ROW('Sanitation Data'!H63)))</f>
        <v/>
      </c>
      <c r="DH69" s="380" t="str">
        <f ca="1">+IF(OFFSET('Sanitation Data'!$H$31,0,10*ROW('Sanitation Data'!H63))="","",OFFSET('Sanitation Data'!$H$31,0,10*ROW('Sanitation Data'!H63)))</f>
        <v/>
      </c>
      <c r="DI69" s="380" t="str">
        <f ca="1">+IF(OFFSET('Sanitation Data'!$H$32,0,10*ROW('Sanitation Data'!H63))="","",OFFSET('Sanitation Data'!$H$32,0,10*ROW('Sanitation Data'!H63)))</f>
        <v/>
      </c>
      <c r="DJ69" s="380" t="str">
        <f ca="1">+IF(OFFSET('Sanitation Data'!$I$28,0,10*ROW('Sanitation Data'!I63))="","",OFFSET('Sanitation Data'!$I$28,0,10*ROW('Sanitation Data'!I63)))</f>
        <v/>
      </c>
      <c r="DK69" s="380" t="str">
        <f ca="1">+IF(OFFSET('Sanitation Data'!$I$29,0,10*ROW('Sanitation Data'!I63))="","",OFFSET('Sanitation Data'!$I$29,0,10*ROW('Sanitation Data'!I63)))</f>
        <v/>
      </c>
      <c r="DL69" s="380" t="str">
        <f ca="1">+IF(OFFSET('Sanitation Data'!$I$30,0,10*ROW('Sanitation Data'!I63))="","",OFFSET('Sanitation Data'!$I$30,0,10*ROW('Sanitation Data'!I63)))</f>
        <v/>
      </c>
      <c r="DM69" s="380" t="str">
        <f ca="1">+IF(OFFSET('Sanitation Data'!$I$31,0,10*ROW('Sanitation Data'!I63))="","",OFFSET('Sanitation Data'!$I$31,0,10*ROW('Sanitation Data'!I63)))</f>
        <v/>
      </c>
      <c r="DN69" s="380" t="str">
        <f ca="1">+IF(OFFSET('Sanitation Data'!$I$32,0,10*ROW('Sanitation Data'!I63))="","",OFFSET('Sanitation Data'!$I$32,0,10*ROW('Sanitation Data'!I63)))</f>
        <v/>
      </c>
      <c r="DO69" s="380" t="str">
        <f ca="1">+IF(OFFSET('Hygiene Data'!$D$11,0,10*ROW('Hygiene Data'!D63))="","",OFFSET('Hygiene Data'!$D$11,0,10*ROW('Hygiene Data'!D63)))</f>
        <v/>
      </c>
      <c r="DP69" s="380" t="str">
        <f ca="1">+IF(OFFSET('Hygiene Data'!$D$12,0,10*ROW('Hygiene Data'!D63))="","",OFFSET('Hygiene Data'!$D$12,0,10*ROW('Hygiene Data'!D63)))</f>
        <v/>
      </c>
      <c r="DQ69" s="380" t="str">
        <f ca="1">+IF(OFFSET('Hygiene Data'!$D$13,0,10*ROW('Hygiene Data'!D63))="","",OFFSET('Hygiene Data'!$D$13,0,10*ROW('Hygiene Data'!D63)))</f>
        <v/>
      </c>
      <c r="DR69" s="380" t="str">
        <f ca="1">+IF(OFFSET('Hygiene Data'!$E$11,0,10*ROW('Hygiene Data'!E63))="","",OFFSET('Hygiene Data'!$E$11,0,10*ROW('Hygiene Data'!E63)))</f>
        <v/>
      </c>
      <c r="DS69" s="380" t="str">
        <f ca="1">+IF(OFFSET('Hygiene Data'!$E$12,0,10*ROW('Hygiene Data'!E63))="","",OFFSET('Hygiene Data'!$E$12,0,10*ROW('Hygiene Data'!E63)))</f>
        <v/>
      </c>
      <c r="DT69" s="380" t="str">
        <f ca="1">+IF(OFFSET('Hygiene Data'!$E$13,0,10*ROW('Hygiene Data'!E63))="","",OFFSET('Hygiene Data'!$E$13,0,10*ROW('Hygiene Data'!E63)))</f>
        <v/>
      </c>
      <c r="DU69" s="380" t="str">
        <f ca="1">+IF(OFFSET('Hygiene Data'!$F$11,0,10*ROW('Hygiene Data'!F63))="","",OFFSET('Hygiene Data'!$F$11,0,10*ROW('Hygiene Data'!F63)))</f>
        <v/>
      </c>
      <c r="DV69" s="380" t="str">
        <f ca="1">+IF(OFFSET('Hygiene Data'!$F$12,0,10*ROW('Hygiene Data'!F63))="","",OFFSET('Hygiene Data'!$F$12,0,10*ROW('Hygiene Data'!F63)))</f>
        <v/>
      </c>
      <c r="DW69" s="380" t="str">
        <f ca="1">+IF(OFFSET('Hygiene Data'!$F$13,0,10*ROW('Hygiene Data'!F63))="","",OFFSET('Hygiene Data'!$F$13,0,10*ROW('Hygiene Data'!F63)))</f>
        <v/>
      </c>
      <c r="DX69" s="380" t="str">
        <f ca="1">+IF(OFFSET('Hygiene Data'!$G$11,0,10*ROW('Hygiene Data'!G63))="","",OFFSET('Hygiene Data'!$G$11,0,10*ROW('Hygiene Data'!G63)))</f>
        <v/>
      </c>
      <c r="DY69" s="380" t="str">
        <f ca="1">+IF(OFFSET('Hygiene Data'!$G$12,0,10*ROW('Hygiene Data'!G63))="","",OFFSET('Hygiene Data'!$G$12,0,10*ROW('Hygiene Data'!G63)))</f>
        <v/>
      </c>
      <c r="DZ69" s="380" t="str">
        <f ca="1">+IF(OFFSET('Hygiene Data'!$G$13,0,10*ROW('Hygiene Data'!G63))="","",OFFSET('Hygiene Data'!$G$13,0,10*ROW('Hygiene Data'!G63)))</f>
        <v/>
      </c>
      <c r="EA69" s="380" t="str">
        <f ca="1">+IF(OFFSET('Hygiene Data'!$H$11,0,10*ROW('Hygiene Data'!H63))="","",OFFSET('Hygiene Data'!$H$11,0,10*ROW('Hygiene Data'!H63)))</f>
        <v/>
      </c>
      <c r="EB69" s="380" t="str">
        <f ca="1">+IF(OFFSET('Hygiene Data'!$H$12,0,10*ROW('Hygiene Data'!H63))="","",OFFSET('Hygiene Data'!$H$12,0,10*ROW('Hygiene Data'!H63)))</f>
        <v/>
      </c>
      <c r="EC69" s="380" t="str">
        <f ca="1">+IF(OFFSET('Hygiene Data'!$H$13,0,10*ROW('Hygiene Data'!H63))="","",OFFSET('Hygiene Data'!$H$13,0,10*ROW('Hygiene Data'!H63)))</f>
        <v/>
      </c>
      <c r="ED69" s="380" t="str">
        <f ca="1">+IF(OFFSET('Hygiene Data'!$I$11,0,10*ROW('Hygiene Data'!I63))="","",OFFSET('Hygiene Data'!$I$11,0,10*ROW('Hygiene Data'!I63)))</f>
        <v/>
      </c>
      <c r="EE69" s="380" t="str">
        <f ca="1">+IF(OFFSET('Hygiene Data'!$I$12,0,10*ROW('Hygiene Data'!I63))="","",OFFSET('Hygiene Data'!$I$12,0,10*ROW('Hygiene Data'!I63)))</f>
        <v/>
      </c>
      <c r="EF69" s="380" t="str">
        <f ca="1">+IF(OFFSET('Hygiene Data'!$I$13,0,10*ROW('Hygiene Data'!I63))="","",OFFSET('Hygiene Data'!$I$13,0,10*ROW('Hygiene Data'!I63)))</f>
        <v/>
      </c>
    </row>
    <row r="70" spans="1:136" x14ac:dyDescent="0.25">
      <c r="A70" s="489" t="str">
        <f ca="1">+IF(OFFSET('Water Data'!$B$2,0,10*ROW('Water Data'!E64))="","",OFFSET('Water Data'!$B$2,0,10*ROW('Water Data'!E64)))</f>
        <v/>
      </c>
      <c r="B70" s="489"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16" t="str">
        <f t="shared" ca="1" si="0"/>
        <v/>
      </c>
      <c r="D70" s="517"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17"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17"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17"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17"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17"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17"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17"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17"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17"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17"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17"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17"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17"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17"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17"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17"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17"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18"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18"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18"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18"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18"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18"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18"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18"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18"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18"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18"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18"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18"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18"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18"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18"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18"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18"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18"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18"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18"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18"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18"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18"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18"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18"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18"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18"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18"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18"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19"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95"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19"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19"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19"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19"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19"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19"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19"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19"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19"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19"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19"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19"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19"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19"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19"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19"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80" t="str">
        <f ca="1">+IF(OFFSET('Water Data'!$D$27,0,10*ROW('Water Data'!D64))="","",OFFSET('Water Data'!$D$27,0,10*ROW('Water Data'!D64)))</f>
        <v/>
      </c>
      <c r="BT70" s="380" t="str">
        <f ca="1">+IF(OFFSET('Water Data'!$D$28,0,10*ROW('Water Data'!D64))="","",OFFSET('Water Data'!$D$28,0,10*ROW('Water Data'!D64)))</f>
        <v/>
      </c>
      <c r="BU70" s="380" t="str">
        <f ca="1">+IF(OFFSET('Water Data'!$D$29,0,10*ROW('Water Data'!D64))="","",OFFSET('Water Data'!$D$29,0,10*ROW('Water Data'!D64)))</f>
        <v/>
      </c>
      <c r="BV70" s="380" t="str">
        <f ca="1">+IF(OFFSET('Water Data'!$E$27,0,10*ROW('Water Data'!E64))="","",OFFSET('Water Data'!$E$27,0,10*ROW('Water Data'!E64)))</f>
        <v/>
      </c>
      <c r="BW70" s="380" t="str">
        <f ca="1">+IF(OFFSET('Water Data'!$E$28,0,10*ROW('Water Data'!E64))="","",OFFSET('Water Data'!$E$28,0,10*ROW('Water Data'!E64)))</f>
        <v/>
      </c>
      <c r="BX70" s="380" t="str">
        <f ca="1">+IF(OFFSET('Water Data'!$E$29,0,10*ROW('Water Data'!E64))="","",OFFSET('Water Data'!$E$29,0,10*ROW('Water Data'!E64)))</f>
        <v/>
      </c>
      <c r="BY70" s="380" t="str">
        <f ca="1">+IF(OFFSET('Water Data'!$F$27,0,10*ROW('Water Data'!F64))="","",OFFSET('Water Data'!$F$27,0,10*ROW('Water Data'!F64)))</f>
        <v/>
      </c>
      <c r="BZ70" s="380" t="str">
        <f ca="1">+IF(OFFSET('Water Data'!$F$28,0,10*ROW('Water Data'!F64))="","",OFFSET('Water Data'!$F$28,0,10*ROW('Water Data'!F64)))</f>
        <v/>
      </c>
      <c r="CA70" s="380" t="str">
        <f ca="1">+IF(OFFSET('Water Data'!$F$29,0,10*ROW('Water Data'!F64))="","",OFFSET('Water Data'!$F$29,0,10*ROW('Water Data'!F64)))</f>
        <v/>
      </c>
      <c r="CB70" s="380" t="str">
        <f ca="1">+IF(OFFSET('Water Data'!$G$27,0,10*ROW('Water Data'!G64))="","",OFFSET('Water Data'!$G$27,0,10*ROW('Water Data'!G64)))</f>
        <v/>
      </c>
      <c r="CC70" s="380" t="str">
        <f ca="1">+IF(OFFSET('Water Data'!$G$28,0,10*ROW('Water Data'!G64))="","",OFFSET('Water Data'!$G$28,0,10*ROW('Water Data'!G64)))</f>
        <v/>
      </c>
      <c r="CD70" s="380" t="str">
        <f ca="1">+IF(OFFSET('Water Data'!$G$29,0,10*ROW('Water Data'!G64))="","",OFFSET('Water Data'!$G$29,0,10*ROW('Water Data'!G64)))</f>
        <v/>
      </c>
      <c r="CE70" s="380" t="str">
        <f ca="1">+IF(OFFSET('Water Data'!$H$27,0,10*ROW('Water Data'!H64))="","",OFFSET('Water Data'!$H$27,0,10*ROW('Water Data'!H64)))</f>
        <v/>
      </c>
      <c r="CF70" s="380" t="str">
        <f ca="1">+IF(OFFSET('Water Data'!$H$28,0,10*ROW('Water Data'!H64))="","",OFFSET('Water Data'!$H$28,0,10*ROW('Water Data'!H64)))</f>
        <v/>
      </c>
      <c r="CG70" s="380" t="str">
        <f ca="1">+IF(OFFSET('Water Data'!$H$29,0,10*ROW('Water Data'!H64))="","",OFFSET('Water Data'!$H$29,0,10*ROW('Water Data'!H64)))</f>
        <v/>
      </c>
      <c r="CH70" s="380" t="str">
        <f ca="1">+IF(OFFSET('Water Data'!$I$27,0,10*ROW('Water Data'!I64))="","",OFFSET('Water Data'!$I$27,0,10*ROW('Water Data'!I64)))</f>
        <v/>
      </c>
      <c r="CI70" s="380" t="str">
        <f ca="1">+IF(OFFSET('Water Data'!$I$28,0,10*ROW('Water Data'!I64))="","",OFFSET('Water Data'!$I$28,0,10*ROW('Water Data'!I64)))</f>
        <v/>
      </c>
      <c r="CJ70" s="380" t="str">
        <f ca="1">+IF(OFFSET('Water Data'!$I$29,0,10*ROW('Water Data'!I64))="","",OFFSET('Water Data'!$I$29,0,10*ROW('Water Data'!I64)))</f>
        <v/>
      </c>
      <c r="CK70" s="380" t="str">
        <f ca="1">+IF(OFFSET('Sanitation Data'!$D$28,0,10*ROW('Sanitation Data'!D64))="","",OFFSET('Sanitation Data'!$D$28,0,10*ROW('Sanitation Data'!D64)))</f>
        <v/>
      </c>
      <c r="CL70" s="380" t="str">
        <f ca="1">+IF(OFFSET('Sanitation Data'!$D$29,0,10*ROW('Sanitation Data'!D64))="","",OFFSET('Sanitation Data'!$D$29,0,10*ROW('Sanitation Data'!D64)))</f>
        <v/>
      </c>
      <c r="CM70" s="380" t="str">
        <f ca="1">+IF(OFFSET('Sanitation Data'!$D$30,0,10*ROW('Sanitation Data'!D64))="","",OFFSET('Sanitation Data'!$D$30,0,10*ROW('Sanitation Data'!D64)))</f>
        <v/>
      </c>
      <c r="CN70" s="380" t="str">
        <f ca="1">+IF(OFFSET('Sanitation Data'!$D$31,0,10*ROW('Sanitation Data'!D64))="","",OFFSET('Sanitation Data'!$D$31,0,10*ROW('Sanitation Data'!D64)))</f>
        <v/>
      </c>
      <c r="CO70" s="380" t="str">
        <f ca="1">+IF(OFFSET('Sanitation Data'!$D$32,0,10*ROW('Sanitation Data'!D64))="","",OFFSET('Sanitation Data'!$D$32,0,10*ROW('Sanitation Data'!D64)))</f>
        <v/>
      </c>
      <c r="CP70" s="380" t="str">
        <f ca="1">+IF(OFFSET('Sanitation Data'!$E$28,0,10*ROW('Sanitation Data'!E64))="","",OFFSET('Sanitation Data'!$E$28,0,10*ROW('Sanitation Data'!E64)))</f>
        <v/>
      </c>
      <c r="CQ70" s="380" t="str">
        <f ca="1">+IF(OFFSET('Sanitation Data'!$E$29,0,10*ROW('Sanitation Data'!E64))="","",OFFSET('Sanitation Data'!$E$29,0,10*ROW('Sanitation Data'!E64)))</f>
        <v/>
      </c>
      <c r="CR70" s="380" t="str">
        <f ca="1">+IF(OFFSET('Sanitation Data'!$E$30,0,10*ROW('Sanitation Data'!E64))="","",OFFSET('Sanitation Data'!$E$30,0,10*ROW('Sanitation Data'!E64)))</f>
        <v/>
      </c>
      <c r="CS70" s="380" t="str">
        <f ca="1">+IF(OFFSET('Sanitation Data'!$E$31,0,10*ROW('Sanitation Data'!E64))="","",OFFSET('Sanitation Data'!$E$31,0,10*ROW('Sanitation Data'!E64)))</f>
        <v/>
      </c>
      <c r="CT70" s="380" t="str">
        <f ca="1">+IF(OFFSET('Sanitation Data'!$E$32,0,10*ROW('Sanitation Data'!E64))="","",OFFSET('Sanitation Data'!$E$32,0,10*ROW('Sanitation Data'!E64)))</f>
        <v/>
      </c>
      <c r="CU70" s="380" t="str">
        <f ca="1">+IF(OFFSET('Sanitation Data'!$F$28,0,10*ROW('Sanitation Data'!F64))="","",OFFSET('Sanitation Data'!$F$28,0,10*ROW('Sanitation Data'!F64)))</f>
        <v/>
      </c>
      <c r="CV70" s="380" t="str">
        <f ca="1">+IF(OFFSET('Sanitation Data'!$F$29,0,10*ROW('Sanitation Data'!F64))="","",OFFSET('Sanitation Data'!$F$29,0,10*ROW('Sanitation Data'!F64)))</f>
        <v/>
      </c>
      <c r="CW70" s="380" t="str">
        <f ca="1">+IF(OFFSET('Sanitation Data'!$F$30,0,10*ROW('Sanitation Data'!F64))="","",OFFSET('Sanitation Data'!$F$30,0,10*ROW('Sanitation Data'!F64)))</f>
        <v/>
      </c>
      <c r="CX70" s="380" t="str">
        <f ca="1">+IF(OFFSET('Sanitation Data'!$F$31,0,10*ROW('Sanitation Data'!F64))="","",OFFSET('Sanitation Data'!$F$31,0,10*ROW('Sanitation Data'!F64)))</f>
        <v/>
      </c>
      <c r="CY70" s="380" t="str">
        <f ca="1">+IF(OFFSET('Sanitation Data'!$F$32,0,10*ROW('Sanitation Data'!F64))="","",OFFSET('Sanitation Data'!$F$32,0,10*ROW('Sanitation Data'!F64)))</f>
        <v/>
      </c>
      <c r="CZ70" s="380" t="str">
        <f ca="1">+IF(OFFSET('Sanitation Data'!$G$28,0,10*ROW('Sanitation Data'!G64))="","",OFFSET('Sanitation Data'!$G$28,0,10*ROW('Sanitation Data'!G64)))</f>
        <v/>
      </c>
      <c r="DA70" s="380" t="str">
        <f ca="1">+IF(OFFSET('Sanitation Data'!$G$29,0,10*ROW('Sanitation Data'!G64))="","",OFFSET('Sanitation Data'!$G$29,0,10*ROW('Sanitation Data'!G64)))</f>
        <v/>
      </c>
      <c r="DB70" s="380" t="str">
        <f ca="1">+IF(OFFSET('Sanitation Data'!$G$30,0,10*ROW('Sanitation Data'!G64))="","",OFFSET('Sanitation Data'!$G$30,0,10*ROW('Sanitation Data'!G64)))</f>
        <v/>
      </c>
      <c r="DC70" s="380" t="str">
        <f ca="1">+IF(OFFSET('Sanitation Data'!$G$31,0,10*ROW('Sanitation Data'!G64))="","",OFFSET('Sanitation Data'!$G$31,0,10*ROW('Sanitation Data'!G64)))</f>
        <v/>
      </c>
      <c r="DD70" s="380" t="str">
        <f ca="1">+IF(OFFSET('Sanitation Data'!$G$32,0,10*ROW('Sanitation Data'!G64))="","",OFFSET('Sanitation Data'!$G$32,0,10*ROW('Sanitation Data'!G64)))</f>
        <v/>
      </c>
      <c r="DE70" s="380" t="str">
        <f ca="1">+IF(OFFSET('Sanitation Data'!$H$28,0,10*ROW('Sanitation Data'!H64))="","",OFFSET('Sanitation Data'!$H$28,0,10*ROW('Sanitation Data'!H64)))</f>
        <v/>
      </c>
      <c r="DF70" s="380" t="str">
        <f ca="1">+IF(OFFSET('Sanitation Data'!$H$29,0,10*ROW('Sanitation Data'!H64))="","",OFFSET('Sanitation Data'!$H$29,0,10*ROW('Sanitation Data'!H64)))</f>
        <v/>
      </c>
      <c r="DG70" s="380" t="str">
        <f ca="1">+IF(OFFSET('Sanitation Data'!$H$30,0,10*ROW('Sanitation Data'!H64))="","",OFFSET('Sanitation Data'!$H$30,0,10*ROW('Sanitation Data'!H64)))</f>
        <v/>
      </c>
      <c r="DH70" s="380" t="str">
        <f ca="1">+IF(OFFSET('Sanitation Data'!$H$31,0,10*ROW('Sanitation Data'!H64))="","",OFFSET('Sanitation Data'!$H$31,0,10*ROW('Sanitation Data'!H64)))</f>
        <v/>
      </c>
      <c r="DI70" s="380" t="str">
        <f ca="1">+IF(OFFSET('Sanitation Data'!$H$32,0,10*ROW('Sanitation Data'!H64))="","",OFFSET('Sanitation Data'!$H$32,0,10*ROW('Sanitation Data'!H64)))</f>
        <v/>
      </c>
      <c r="DJ70" s="380" t="str">
        <f ca="1">+IF(OFFSET('Sanitation Data'!$I$28,0,10*ROW('Sanitation Data'!I64))="","",OFFSET('Sanitation Data'!$I$28,0,10*ROW('Sanitation Data'!I64)))</f>
        <v/>
      </c>
      <c r="DK70" s="380" t="str">
        <f ca="1">+IF(OFFSET('Sanitation Data'!$I$29,0,10*ROW('Sanitation Data'!I64))="","",OFFSET('Sanitation Data'!$I$29,0,10*ROW('Sanitation Data'!I64)))</f>
        <v/>
      </c>
      <c r="DL70" s="380" t="str">
        <f ca="1">+IF(OFFSET('Sanitation Data'!$I$30,0,10*ROW('Sanitation Data'!I64))="","",OFFSET('Sanitation Data'!$I$30,0,10*ROW('Sanitation Data'!I64)))</f>
        <v/>
      </c>
      <c r="DM70" s="380" t="str">
        <f ca="1">+IF(OFFSET('Sanitation Data'!$I$31,0,10*ROW('Sanitation Data'!I64))="","",OFFSET('Sanitation Data'!$I$31,0,10*ROW('Sanitation Data'!I64)))</f>
        <v/>
      </c>
      <c r="DN70" s="380" t="str">
        <f ca="1">+IF(OFFSET('Sanitation Data'!$I$32,0,10*ROW('Sanitation Data'!I64))="","",OFFSET('Sanitation Data'!$I$32,0,10*ROW('Sanitation Data'!I64)))</f>
        <v/>
      </c>
      <c r="DO70" s="380" t="str">
        <f ca="1">+IF(OFFSET('Hygiene Data'!$D$11,0,10*ROW('Hygiene Data'!D64))="","",OFFSET('Hygiene Data'!$D$11,0,10*ROW('Hygiene Data'!D64)))</f>
        <v/>
      </c>
      <c r="DP70" s="380" t="str">
        <f ca="1">+IF(OFFSET('Hygiene Data'!$D$12,0,10*ROW('Hygiene Data'!D64))="","",OFFSET('Hygiene Data'!$D$12,0,10*ROW('Hygiene Data'!D64)))</f>
        <v/>
      </c>
      <c r="DQ70" s="380" t="str">
        <f ca="1">+IF(OFFSET('Hygiene Data'!$D$13,0,10*ROW('Hygiene Data'!D64))="","",OFFSET('Hygiene Data'!$D$13,0,10*ROW('Hygiene Data'!D64)))</f>
        <v/>
      </c>
      <c r="DR70" s="380" t="str">
        <f ca="1">+IF(OFFSET('Hygiene Data'!$E$11,0,10*ROW('Hygiene Data'!E64))="","",OFFSET('Hygiene Data'!$E$11,0,10*ROW('Hygiene Data'!E64)))</f>
        <v/>
      </c>
      <c r="DS70" s="380" t="str">
        <f ca="1">+IF(OFFSET('Hygiene Data'!$E$12,0,10*ROW('Hygiene Data'!E64))="","",OFFSET('Hygiene Data'!$E$12,0,10*ROW('Hygiene Data'!E64)))</f>
        <v/>
      </c>
      <c r="DT70" s="380" t="str">
        <f ca="1">+IF(OFFSET('Hygiene Data'!$E$13,0,10*ROW('Hygiene Data'!E64))="","",OFFSET('Hygiene Data'!$E$13,0,10*ROW('Hygiene Data'!E64)))</f>
        <v/>
      </c>
      <c r="DU70" s="380" t="str">
        <f ca="1">+IF(OFFSET('Hygiene Data'!$F$11,0,10*ROW('Hygiene Data'!F64))="","",OFFSET('Hygiene Data'!$F$11,0,10*ROW('Hygiene Data'!F64)))</f>
        <v/>
      </c>
      <c r="DV70" s="380" t="str">
        <f ca="1">+IF(OFFSET('Hygiene Data'!$F$12,0,10*ROW('Hygiene Data'!F64))="","",OFFSET('Hygiene Data'!$F$12,0,10*ROW('Hygiene Data'!F64)))</f>
        <v/>
      </c>
      <c r="DW70" s="380" t="str">
        <f ca="1">+IF(OFFSET('Hygiene Data'!$F$13,0,10*ROW('Hygiene Data'!F64))="","",OFFSET('Hygiene Data'!$F$13,0,10*ROW('Hygiene Data'!F64)))</f>
        <v/>
      </c>
      <c r="DX70" s="380" t="str">
        <f ca="1">+IF(OFFSET('Hygiene Data'!$G$11,0,10*ROW('Hygiene Data'!G64))="","",OFFSET('Hygiene Data'!$G$11,0,10*ROW('Hygiene Data'!G64)))</f>
        <v/>
      </c>
      <c r="DY70" s="380" t="str">
        <f ca="1">+IF(OFFSET('Hygiene Data'!$G$12,0,10*ROW('Hygiene Data'!G64))="","",OFFSET('Hygiene Data'!$G$12,0,10*ROW('Hygiene Data'!G64)))</f>
        <v/>
      </c>
      <c r="DZ70" s="380" t="str">
        <f ca="1">+IF(OFFSET('Hygiene Data'!$G$13,0,10*ROW('Hygiene Data'!G64))="","",OFFSET('Hygiene Data'!$G$13,0,10*ROW('Hygiene Data'!G64)))</f>
        <v/>
      </c>
      <c r="EA70" s="380" t="str">
        <f ca="1">+IF(OFFSET('Hygiene Data'!$H$11,0,10*ROW('Hygiene Data'!H64))="","",OFFSET('Hygiene Data'!$H$11,0,10*ROW('Hygiene Data'!H64)))</f>
        <v/>
      </c>
      <c r="EB70" s="380" t="str">
        <f ca="1">+IF(OFFSET('Hygiene Data'!$H$12,0,10*ROW('Hygiene Data'!H64))="","",OFFSET('Hygiene Data'!$H$12,0,10*ROW('Hygiene Data'!H64)))</f>
        <v/>
      </c>
      <c r="EC70" s="380" t="str">
        <f ca="1">+IF(OFFSET('Hygiene Data'!$H$13,0,10*ROW('Hygiene Data'!H64))="","",OFFSET('Hygiene Data'!$H$13,0,10*ROW('Hygiene Data'!H64)))</f>
        <v/>
      </c>
      <c r="ED70" s="380" t="str">
        <f ca="1">+IF(OFFSET('Hygiene Data'!$I$11,0,10*ROW('Hygiene Data'!I64))="","",OFFSET('Hygiene Data'!$I$11,0,10*ROW('Hygiene Data'!I64)))</f>
        <v/>
      </c>
      <c r="EE70" s="380" t="str">
        <f ca="1">+IF(OFFSET('Hygiene Data'!$I$12,0,10*ROW('Hygiene Data'!I64))="","",OFFSET('Hygiene Data'!$I$12,0,10*ROW('Hygiene Data'!I64)))</f>
        <v/>
      </c>
      <c r="EF70" s="380" t="str">
        <f ca="1">+IF(OFFSET('Hygiene Data'!$I$13,0,10*ROW('Hygiene Data'!I64))="","",OFFSET('Hygiene Data'!$I$13,0,10*ROW('Hygiene Data'!I64)))</f>
        <v/>
      </c>
    </row>
    <row r="71" spans="1:136" x14ac:dyDescent="0.25">
      <c r="A71" s="489" t="str">
        <f ca="1">+IF(OFFSET('Water Data'!$B$2,0,10*ROW('Water Data'!E65))="","",OFFSET('Water Data'!$B$2,0,10*ROW('Water Data'!E65)))</f>
        <v/>
      </c>
      <c r="B71" s="489"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16" t="str">
        <f t="shared" ref="C71:C134" ca="1" si="1">+IF(ISNUMBER(VALUE(MID(A71,5,4))), VALUE(MID(A71, 5,4)),"")</f>
        <v/>
      </c>
      <c r="D71" s="517"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17"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17"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17"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17"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17"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17"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17"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17"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17"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17"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17"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17"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17"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17"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17"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17"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17"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18"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18"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18"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18"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18"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18"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18"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18"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18"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18"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18"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18"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18"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18"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18"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18"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18"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18"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18"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18"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18"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18"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18"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18"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18"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18"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18"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18"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18"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18"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19"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95"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19"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19"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19"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19"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19"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19"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19"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19"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19"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19"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19"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19"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19"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19"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19"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19"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80" t="str">
        <f ca="1">+IF(OFFSET('Water Data'!$D$27,0,10*ROW('Water Data'!D65))="","",OFFSET('Water Data'!$D$27,0,10*ROW('Water Data'!D65)))</f>
        <v/>
      </c>
      <c r="BT71" s="380" t="str">
        <f ca="1">+IF(OFFSET('Water Data'!$D$28,0,10*ROW('Water Data'!D65))="","",OFFSET('Water Data'!$D$28,0,10*ROW('Water Data'!D65)))</f>
        <v/>
      </c>
      <c r="BU71" s="380" t="str">
        <f ca="1">+IF(OFFSET('Water Data'!$D$29,0,10*ROW('Water Data'!D65))="","",OFFSET('Water Data'!$D$29,0,10*ROW('Water Data'!D65)))</f>
        <v/>
      </c>
      <c r="BV71" s="380" t="str">
        <f ca="1">+IF(OFFSET('Water Data'!$E$27,0,10*ROW('Water Data'!E65))="","",OFFSET('Water Data'!$E$27,0,10*ROW('Water Data'!E65)))</f>
        <v/>
      </c>
      <c r="BW71" s="380" t="str">
        <f ca="1">+IF(OFFSET('Water Data'!$E$28,0,10*ROW('Water Data'!E65))="","",OFFSET('Water Data'!$E$28,0,10*ROW('Water Data'!E65)))</f>
        <v/>
      </c>
      <c r="BX71" s="380" t="str">
        <f ca="1">+IF(OFFSET('Water Data'!$E$29,0,10*ROW('Water Data'!E65))="","",OFFSET('Water Data'!$E$29,0,10*ROW('Water Data'!E65)))</f>
        <v/>
      </c>
      <c r="BY71" s="380" t="str">
        <f ca="1">+IF(OFFSET('Water Data'!$F$27,0,10*ROW('Water Data'!F65))="","",OFFSET('Water Data'!$F$27,0,10*ROW('Water Data'!F65)))</f>
        <v/>
      </c>
      <c r="BZ71" s="380" t="str">
        <f ca="1">+IF(OFFSET('Water Data'!$F$28,0,10*ROW('Water Data'!F65))="","",OFFSET('Water Data'!$F$28,0,10*ROW('Water Data'!F65)))</f>
        <v/>
      </c>
      <c r="CA71" s="380" t="str">
        <f ca="1">+IF(OFFSET('Water Data'!$F$29,0,10*ROW('Water Data'!F65))="","",OFFSET('Water Data'!$F$29,0,10*ROW('Water Data'!F65)))</f>
        <v/>
      </c>
      <c r="CB71" s="380" t="str">
        <f ca="1">+IF(OFFSET('Water Data'!$G$27,0,10*ROW('Water Data'!G65))="","",OFFSET('Water Data'!$G$27,0,10*ROW('Water Data'!G65)))</f>
        <v/>
      </c>
      <c r="CC71" s="380" t="str">
        <f ca="1">+IF(OFFSET('Water Data'!$G$28,0,10*ROW('Water Data'!G65))="","",OFFSET('Water Data'!$G$28,0,10*ROW('Water Data'!G65)))</f>
        <v/>
      </c>
      <c r="CD71" s="380" t="str">
        <f ca="1">+IF(OFFSET('Water Data'!$G$29,0,10*ROW('Water Data'!G65))="","",OFFSET('Water Data'!$G$29,0,10*ROW('Water Data'!G65)))</f>
        <v/>
      </c>
      <c r="CE71" s="380" t="str">
        <f ca="1">+IF(OFFSET('Water Data'!$H$27,0,10*ROW('Water Data'!H65))="","",OFFSET('Water Data'!$H$27,0,10*ROW('Water Data'!H65)))</f>
        <v/>
      </c>
      <c r="CF71" s="380" t="str">
        <f ca="1">+IF(OFFSET('Water Data'!$H$28,0,10*ROW('Water Data'!H65))="","",OFFSET('Water Data'!$H$28,0,10*ROW('Water Data'!H65)))</f>
        <v/>
      </c>
      <c r="CG71" s="380" t="str">
        <f ca="1">+IF(OFFSET('Water Data'!$H$29,0,10*ROW('Water Data'!H65))="","",OFFSET('Water Data'!$H$29,0,10*ROW('Water Data'!H65)))</f>
        <v/>
      </c>
      <c r="CH71" s="380" t="str">
        <f ca="1">+IF(OFFSET('Water Data'!$I$27,0,10*ROW('Water Data'!I65))="","",OFFSET('Water Data'!$I$27,0,10*ROW('Water Data'!I65)))</f>
        <v/>
      </c>
      <c r="CI71" s="380" t="str">
        <f ca="1">+IF(OFFSET('Water Data'!$I$28,0,10*ROW('Water Data'!I65))="","",OFFSET('Water Data'!$I$28,0,10*ROW('Water Data'!I65)))</f>
        <v/>
      </c>
      <c r="CJ71" s="380" t="str">
        <f ca="1">+IF(OFFSET('Water Data'!$I$29,0,10*ROW('Water Data'!I65))="","",OFFSET('Water Data'!$I$29,0,10*ROW('Water Data'!I65)))</f>
        <v/>
      </c>
      <c r="CK71" s="380" t="str">
        <f ca="1">+IF(OFFSET('Sanitation Data'!$D$28,0,10*ROW('Sanitation Data'!D65))="","",OFFSET('Sanitation Data'!$D$28,0,10*ROW('Sanitation Data'!D65)))</f>
        <v/>
      </c>
      <c r="CL71" s="380" t="str">
        <f ca="1">+IF(OFFSET('Sanitation Data'!$D$29,0,10*ROW('Sanitation Data'!D65))="","",OFFSET('Sanitation Data'!$D$29,0,10*ROW('Sanitation Data'!D65)))</f>
        <v/>
      </c>
      <c r="CM71" s="380" t="str">
        <f ca="1">+IF(OFFSET('Sanitation Data'!$D$30,0,10*ROW('Sanitation Data'!D65))="","",OFFSET('Sanitation Data'!$D$30,0,10*ROW('Sanitation Data'!D65)))</f>
        <v/>
      </c>
      <c r="CN71" s="380" t="str">
        <f ca="1">+IF(OFFSET('Sanitation Data'!$D$31,0,10*ROW('Sanitation Data'!D65))="","",OFFSET('Sanitation Data'!$D$31,0,10*ROW('Sanitation Data'!D65)))</f>
        <v/>
      </c>
      <c r="CO71" s="380" t="str">
        <f ca="1">+IF(OFFSET('Sanitation Data'!$D$32,0,10*ROW('Sanitation Data'!D65))="","",OFFSET('Sanitation Data'!$D$32,0,10*ROW('Sanitation Data'!D65)))</f>
        <v/>
      </c>
      <c r="CP71" s="380" t="str">
        <f ca="1">+IF(OFFSET('Sanitation Data'!$E$28,0,10*ROW('Sanitation Data'!E65))="","",OFFSET('Sanitation Data'!$E$28,0,10*ROW('Sanitation Data'!E65)))</f>
        <v/>
      </c>
      <c r="CQ71" s="380" t="str">
        <f ca="1">+IF(OFFSET('Sanitation Data'!$E$29,0,10*ROW('Sanitation Data'!E65))="","",OFFSET('Sanitation Data'!$E$29,0,10*ROW('Sanitation Data'!E65)))</f>
        <v/>
      </c>
      <c r="CR71" s="380" t="str">
        <f ca="1">+IF(OFFSET('Sanitation Data'!$E$30,0,10*ROW('Sanitation Data'!E65))="","",OFFSET('Sanitation Data'!$E$30,0,10*ROW('Sanitation Data'!E65)))</f>
        <v/>
      </c>
      <c r="CS71" s="380" t="str">
        <f ca="1">+IF(OFFSET('Sanitation Data'!$E$31,0,10*ROW('Sanitation Data'!E65))="","",OFFSET('Sanitation Data'!$E$31,0,10*ROW('Sanitation Data'!E65)))</f>
        <v/>
      </c>
      <c r="CT71" s="380" t="str">
        <f ca="1">+IF(OFFSET('Sanitation Data'!$E$32,0,10*ROW('Sanitation Data'!E65))="","",OFFSET('Sanitation Data'!$E$32,0,10*ROW('Sanitation Data'!E65)))</f>
        <v/>
      </c>
      <c r="CU71" s="380" t="str">
        <f ca="1">+IF(OFFSET('Sanitation Data'!$F$28,0,10*ROW('Sanitation Data'!F65))="","",OFFSET('Sanitation Data'!$F$28,0,10*ROW('Sanitation Data'!F65)))</f>
        <v/>
      </c>
      <c r="CV71" s="380" t="str">
        <f ca="1">+IF(OFFSET('Sanitation Data'!$F$29,0,10*ROW('Sanitation Data'!F65))="","",OFFSET('Sanitation Data'!$F$29,0,10*ROW('Sanitation Data'!F65)))</f>
        <v/>
      </c>
      <c r="CW71" s="380" t="str">
        <f ca="1">+IF(OFFSET('Sanitation Data'!$F$30,0,10*ROW('Sanitation Data'!F65))="","",OFFSET('Sanitation Data'!$F$30,0,10*ROW('Sanitation Data'!F65)))</f>
        <v/>
      </c>
      <c r="CX71" s="380" t="str">
        <f ca="1">+IF(OFFSET('Sanitation Data'!$F$31,0,10*ROW('Sanitation Data'!F65))="","",OFFSET('Sanitation Data'!$F$31,0,10*ROW('Sanitation Data'!F65)))</f>
        <v/>
      </c>
      <c r="CY71" s="380" t="str">
        <f ca="1">+IF(OFFSET('Sanitation Data'!$F$32,0,10*ROW('Sanitation Data'!F65))="","",OFFSET('Sanitation Data'!$F$32,0,10*ROW('Sanitation Data'!F65)))</f>
        <v/>
      </c>
      <c r="CZ71" s="380" t="str">
        <f ca="1">+IF(OFFSET('Sanitation Data'!$G$28,0,10*ROW('Sanitation Data'!G65))="","",OFFSET('Sanitation Data'!$G$28,0,10*ROW('Sanitation Data'!G65)))</f>
        <v/>
      </c>
      <c r="DA71" s="380" t="str">
        <f ca="1">+IF(OFFSET('Sanitation Data'!$G$29,0,10*ROW('Sanitation Data'!G65))="","",OFFSET('Sanitation Data'!$G$29,0,10*ROW('Sanitation Data'!G65)))</f>
        <v/>
      </c>
      <c r="DB71" s="380" t="str">
        <f ca="1">+IF(OFFSET('Sanitation Data'!$G$30,0,10*ROW('Sanitation Data'!G65))="","",OFFSET('Sanitation Data'!$G$30,0,10*ROW('Sanitation Data'!G65)))</f>
        <v/>
      </c>
      <c r="DC71" s="380" t="str">
        <f ca="1">+IF(OFFSET('Sanitation Data'!$G$31,0,10*ROW('Sanitation Data'!G65))="","",OFFSET('Sanitation Data'!$G$31,0,10*ROW('Sanitation Data'!G65)))</f>
        <v/>
      </c>
      <c r="DD71" s="380" t="str">
        <f ca="1">+IF(OFFSET('Sanitation Data'!$G$32,0,10*ROW('Sanitation Data'!G65))="","",OFFSET('Sanitation Data'!$G$32,0,10*ROW('Sanitation Data'!G65)))</f>
        <v/>
      </c>
      <c r="DE71" s="380" t="str">
        <f ca="1">+IF(OFFSET('Sanitation Data'!$H$28,0,10*ROW('Sanitation Data'!H65))="","",OFFSET('Sanitation Data'!$H$28,0,10*ROW('Sanitation Data'!H65)))</f>
        <v/>
      </c>
      <c r="DF71" s="380" t="str">
        <f ca="1">+IF(OFFSET('Sanitation Data'!$H$29,0,10*ROW('Sanitation Data'!H65))="","",OFFSET('Sanitation Data'!$H$29,0,10*ROW('Sanitation Data'!H65)))</f>
        <v/>
      </c>
      <c r="DG71" s="380" t="str">
        <f ca="1">+IF(OFFSET('Sanitation Data'!$H$30,0,10*ROW('Sanitation Data'!H65))="","",OFFSET('Sanitation Data'!$H$30,0,10*ROW('Sanitation Data'!H65)))</f>
        <v/>
      </c>
      <c r="DH71" s="380" t="str">
        <f ca="1">+IF(OFFSET('Sanitation Data'!$H$31,0,10*ROW('Sanitation Data'!H65))="","",OFFSET('Sanitation Data'!$H$31,0,10*ROW('Sanitation Data'!H65)))</f>
        <v/>
      </c>
      <c r="DI71" s="380" t="str">
        <f ca="1">+IF(OFFSET('Sanitation Data'!$H$32,0,10*ROW('Sanitation Data'!H65))="","",OFFSET('Sanitation Data'!$H$32,0,10*ROW('Sanitation Data'!H65)))</f>
        <v/>
      </c>
      <c r="DJ71" s="380" t="str">
        <f ca="1">+IF(OFFSET('Sanitation Data'!$I$28,0,10*ROW('Sanitation Data'!I65))="","",OFFSET('Sanitation Data'!$I$28,0,10*ROW('Sanitation Data'!I65)))</f>
        <v/>
      </c>
      <c r="DK71" s="380" t="str">
        <f ca="1">+IF(OFFSET('Sanitation Data'!$I$29,0,10*ROW('Sanitation Data'!I65))="","",OFFSET('Sanitation Data'!$I$29,0,10*ROW('Sanitation Data'!I65)))</f>
        <v/>
      </c>
      <c r="DL71" s="380" t="str">
        <f ca="1">+IF(OFFSET('Sanitation Data'!$I$30,0,10*ROW('Sanitation Data'!I65))="","",OFFSET('Sanitation Data'!$I$30,0,10*ROW('Sanitation Data'!I65)))</f>
        <v/>
      </c>
      <c r="DM71" s="380" t="str">
        <f ca="1">+IF(OFFSET('Sanitation Data'!$I$31,0,10*ROW('Sanitation Data'!I65))="","",OFFSET('Sanitation Data'!$I$31,0,10*ROW('Sanitation Data'!I65)))</f>
        <v/>
      </c>
      <c r="DN71" s="380" t="str">
        <f ca="1">+IF(OFFSET('Sanitation Data'!$I$32,0,10*ROW('Sanitation Data'!I65))="","",OFFSET('Sanitation Data'!$I$32,0,10*ROW('Sanitation Data'!I65)))</f>
        <v/>
      </c>
      <c r="DO71" s="380" t="str">
        <f ca="1">+IF(OFFSET('Hygiene Data'!$D$11,0,10*ROW('Hygiene Data'!D65))="","",OFFSET('Hygiene Data'!$D$11,0,10*ROW('Hygiene Data'!D65)))</f>
        <v/>
      </c>
      <c r="DP71" s="380" t="str">
        <f ca="1">+IF(OFFSET('Hygiene Data'!$D$12,0,10*ROW('Hygiene Data'!D65))="","",OFFSET('Hygiene Data'!$D$12,0,10*ROW('Hygiene Data'!D65)))</f>
        <v/>
      </c>
      <c r="DQ71" s="380" t="str">
        <f ca="1">+IF(OFFSET('Hygiene Data'!$D$13,0,10*ROW('Hygiene Data'!D65))="","",OFFSET('Hygiene Data'!$D$13,0,10*ROW('Hygiene Data'!D65)))</f>
        <v/>
      </c>
      <c r="DR71" s="380" t="str">
        <f ca="1">+IF(OFFSET('Hygiene Data'!$E$11,0,10*ROW('Hygiene Data'!E65))="","",OFFSET('Hygiene Data'!$E$11,0,10*ROW('Hygiene Data'!E65)))</f>
        <v/>
      </c>
      <c r="DS71" s="380" t="str">
        <f ca="1">+IF(OFFSET('Hygiene Data'!$E$12,0,10*ROW('Hygiene Data'!E65))="","",OFFSET('Hygiene Data'!$E$12,0,10*ROW('Hygiene Data'!E65)))</f>
        <v/>
      </c>
      <c r="DT71" s="380" t="str">
        <f ca="1">+IF(OFFSET('Hygiene Data'!$E$13,0,10*ROW('Hygiene Data'!E65))="","",OFFSET('Hygiene Data'!$E$13,0,10*ROW('Hygiene Data'!E65)))</f>
        <v/>
      </c>
      <c r="DU71" s="380" t="str">
        <f ca="1">+IF(OFFSET('Hygiene Data'!$F$11,0,10*ROW('Hygiene Data'!F65))="","",OFFSET('Hygiene Data'!$F$11,0,10*ROW('Hygiene Data'!F65)))</f>
        <v/>
      </c>
      <c r="DV71" s="380" t="str">
        <f ca="1">+IF(OFFSET('Hygiene Data'!$F$12,0,10*ROW('Hygiene Data'!F65))="","",OFFSET('Hygiene Data'!$F$12,0,10*ROW('Hygiene Data'!F65)))</f>
        <v/>
      </c>
      <c r="DW71" s="380" t="str">
        <f ca="1">+IF(OFFSET('Hygiene Data'!$F$13,0,10*ROW('Hygiene Data'!F65))="","",OFFSET('Hygiene Data'!$F$13,0,10*ROW('Hygiene Data'!F65)))</f>
        <v/>
      </c>
      <c r="DX71" s="380" t="str">
        <f ca="1">+IF(OFFSET('Hygiene Data'!$G$11,0,10*ROW('Hygiene Data'!G65))="","",OFFSET('Hygiene Data'!$G$11,0,10*ROW('Hygiene Data'!G65)))</f>
        <v/>
      </c>
      <c r="DY71" s="380" t="str">
        <f ca="1">+IF(OFFSET('Hygiene Data'!$G$12,0,10*ROW('Hygiene Data'!G65))="","",OFFSET('Hygiene Data'!$G$12,0,10*ROW('Hygiene Data'!G65)))</f>
        <v/>
      </c>
      <c r="DZ71" s="380" t="str">
        <f ca="1">+IF(OFFSET('Hygiene Data'!$G$13,0,10*ROW('Hygiene Data'!G65))="","",OFFSET('Hygiene Data'!$G$13,0,10*ROW('Hygiene Data'!G65)))</f>
        <v/>
      </c>
      <c r="EA71" s="380" t="str">
        <f ca="1">+IF(OFFSET('Hygiene Data'!$H$11,0,10*ROW('Hygiene Data'!H65))="","",OFFSET('Hygiene Data'!$H$11,0,10*ROW('Hygiene Data'!H65)))</f>
        <v/>
      </c>
      <c r="EB71" s="380" t="str">
        <f ca="1">+IF(OFFSET('Hygiene Data'!$H$12,0,10*ROW('Hygiene Data'!H65))="","",OFFSET('Hygiene Data'!$H$12,0,10*ROW('Hygiene Data'!H65)))</f>
        <v/>
      </c>
      <c r="EC71" s="380" t="str">
        <f ca="1">+IF(OFFSET('Hygiene Data'!$H$13,0,10*ROW('Hygiene Data'!H65))="","",OFFSET('Hygiene Data'!$H$13,0,10*ROW('Hygiene Data'!H65)))</f>
        <v/>
      </c>
      <c r="ED71" s="380" t="str">
        <f ca="1">+IF(OFFSET('Hygiene Data'!$I$11,0,10*ROW('Hygiene Data'!I65))="","",OFFSET('Hygiene Data'!$I$11,0,10*ROW('Hygiene Data'!I65)))</f>
        <v/>
      </c>
      <c r="EE71" s="380" t="str">
        <f ca="1">+IF(OFFSET('Hygiene Data'!$I$12,0,10*ROW('Hygiene Data'!I65))="","",OFFSET('Hygiene Data'!$I$12,0,10*ROW('Hygiene Data'!I65)))</f>
        <v/>
      </c>
      <c r="EF71" s="380" t="str">
        <f ca="1">+IF(OFFSET('Hygiene Data'!$I$13,0,10*ROW('Hygiene Data'!I65))="","",OFFSET('Hygiene Data'!$I$13,0,10*ROW('Hygiene Data'!I65)))</f>
        <v/>
      </c>
    </row>
    <row r="72" spans="1:136" x14ac:dyDescent="0.25">
      <c r="A72" s="489" t="str">
        <f ca="1">+IF(OFFSET('Water Data'!$B$2,0,10*ROW('Water Data'!E66))="","",OFFSET('Water Data'!$B$2,0,10*ROW('Water Data'!E66)))</f>
        <v/>
      </c>
      <c r="B72" s="489"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16" t="str">
        <f t="shared" ca="1" si="1"/>
        <v/>
      </c>
      <c r="D72" s="517"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17"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17"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17"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17"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17"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17"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17"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17"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17"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17"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17"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17"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17"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17"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17"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17"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17"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18"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18"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18"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18"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18"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18"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18"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18"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18"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18"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18"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18"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18"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18"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18"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18"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18"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18"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18"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18"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18"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18"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18"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18"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18"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18"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18"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18"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18"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18"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19"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95"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19"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19"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19"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19"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19"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19"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19"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19"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19"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19"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19"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19"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19"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19"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19"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19"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80" t="str">
        <f ca="1">+IF(OFFSET('Water Data'!$D$27,0,10*ROW('Water Data'!D66))="","",OFFSET('Water Data'!$D$27,0,10*ROW('Water Data'!D66)))</f>
        <v/>
      </c>
      <c r="BT72" s="380" t="str">
        <f ca="1">+IF(OFFSET('Water Data'!$D$28,0,10*ROW('Water Data'!D66))="","",OFFSET('Water Data'!$D$28,0,10*ROW('Water Data'!D66)))</f>
        <v/>
      </c>
      <c r="BU72" s="380" t="str">
        <f ca="1">+IF(OFFSET('Water Data'!$D$29,0,10*ROW('Water Data'!D66))="","",OFFSET('Water Data'!$D$29,0,10*ROW('Water Data'!D66)))</f>
        <v/>
      </c>
      <c r="BV72" s="380" t="str">
        <f ca="1">+IF(OFFSET('Water Data'!$E$27,0,10*ROW('Water Data'!E66))="","",OFFSET('Water Data'!$E$27,0,10*ROW('Water Data'!E66)))</f>
        <v/>
      </c>
      <c r="BW72" s="380" t="str">
        <f ca="1">+IF(OFFSET('Water Data'!$E$28,0,10*ROW('Water Data'!E66))="","",OFFSET('Water Data'!$E$28,0,10*ROW('Water Data'!E66)))</f>
        <v/>
      </c>
      <c r="BX72" s="380" t="str">
        <f ca="1">+IF(OFFSET('Water Data'!$E$29,0,10*ROW('Water Data'!E66))="","",OFFSET('Water Data'!$E$29,0,10*ROW('Water Data'!E66)))</f>
        <v/>
      </c>
      <c r="BY72" s="380" t="str">
        <f ca="1">+IF(OFFSET('Water Data'!$F$27,0,10*ROW('Water Data'!F66))="","",OFFSET('Water Data'!$F$27,0,10*ROW('Water Data'!F66)))</f>
        <v/>
      </c>
      <c r="BZ72" s="380" t="str">
        <f ca="1">+IF(OFFSET('Water Data'!$F$28,0,10*ROW('Water Data'!F66))="","",OFFSET('Water Data'!$F$28,0,10*ROW('Water Data'!F66)))</f>
        <v/>
      </c>
      <c r="CA72" s="380" t="str">
        <f ca="1">+IF(OFFSET('Water Data'!$F$29,0,10*ROW('Water Data'!F66))="","",OFFSET('Water Data'!$F$29,0,10*ROW('Water Data'!F66)))</f>
        <v/>
      </c>
      <c r="CB72" s="380" t="str">
        <f ca="1">+IF(OFFSET('Water Data'!$G$27,0,10*ROW('Water Data'!G66))="","",OFFSET('Water Data'!$G$27,0,10*ROW('Water Data'!G66)))</f>
        <v/>
      </c>
      <c r="CC72" s="380" t="str">
        <f ca="1">+IF(OFFSET('Water Data'!$G$28,0,10*ROW('Water Data'!G66))="","",OFFSET('Water Data'!$G$28,0,10*ROW('Water Data'!G66)))</f>
        <v/>
      </c>
      <c r="CD72" s="380" t="str">
        <f ca="1">+IF(OFFSET('Water Data'!$G$29,0,10*ROW('Water Data'!G66))="","",OFFSET('Water Data'!$G$29,0,10*ROW('Water Data'!G66)))</f>
        <v/>
      </c>
      <c r="CE72" s="380" t="str">
        <f ca="1">+IF(OFFSET('Water Data'!$H$27,0,10*ROW('Water Data'!H66))="","",OFFSET('Water Data'!$H$27,0,10*ROW('Water Data'!H66)))</f>
        <v/>
      </c>
      <c r="CF72" s="380" t="str">
        <f ca="1">+IF(OFFSET('Water Data'!$H$28,0,10*ROW('Water Data'!H66))="","",OFFSET('Water Data'!$H$28,0,10*ROW('Water Data'!H66)))</f>
        <v/>
      </c>
      <c r="CG72" s="380" t="str">
        <f ca="1">+IF(OFFSET('Water Data'!$H$29,0,10*ROW('Water Data'!H66))="","",OFFSET('Water Data'!$H$29,0,10*ROW('Water Data'!H66)))</f>
        <v/>
      </c>
      <c r="CH72" s="380" t="str">
        <f ca="1">+IF(OFFSET('Water Data'!$I$27,0,10*ROW('Water Data'!I66))="","",OFFSET('Water Data'!$I$27,0,10*ROW('Water Data'!I66)))</f>
        <v/>
      </c>
      <c r="CI72" s="380" t="str">
        <f ca="1">+IF(OFFSET('Water Data'!$I$28,0,10*ROW('Water Data'!I66))="","",OFFSET('Water Data'!$I$28,0,10*ROW('Water Data'!I66)))</f>
        <v/>
      </c>
      <c r="CJ72" s="380" t="str">
        <f ca="1">+IF(OFFSET('Water Data'!$I$29,0,10*ROW('Water Data'!I66))="","",OFFSET('Water Data'!$I$29,0,10*ROW('Water Data'!I66)))</f>
        <v/>
      </c>
      <c r="CK72" s="380" t="str">
        <f ca="1">+IF(OFFSET('Sanitation Data'!$D$28,0,10*ROW('Sanitation Data'!D66))="","",OFFSET('Sanitation Data'!$D$28,0,10*ROW('Sanitation Data'!D66)))</f>
        <v/>
      </c>
      <c r="CL72" s="380" t="str">
        <f ca="1">+IF(OFFSET('Sanitation Data'!$D$29,0,10*ROW('Sanitation Data'!D66))="","",OFFSET('Sanitation Data'!$D$29,0,10*ROW('Sanitation Data'!D66)))</f>
        <v/>
      </c>
      <c r="CM72" s="380" t="str">
        <f ca="1">+IF(OFFSET('Sanitation Data'!$D$30,0,10*ROW('Sanitation Data'!D66))="","",OFFSET('Sanitation Data'!$D$30,0,10*ROW('Sanitation Data'!D66)))</f>
        <v/>
      </c>
      <c r="CN72" s="380" t="str">
        <f ca="1">+IF(OFFSET('Sanitation Data'!$D$31,0,10*ROW('Sanitation Data'!D66))="","",OFFSET('Sanitation Data'!$D$31,0,10*ROW('Sanitation Data'!D66)))</f>
        <v/>
      </c>
      <c r="CO72" s="380" t="str">
        <f ca="1">+IF(OFFSET('Sanitation Data'!$D$32,0,10*ROW('Sanitation Data'!D66))="","",OFFSET('Sanitation Data'!$D$32,0,10*ROW('Sanitation Data'!D66)))</f>
        <v/>
      </c>
      <c r="CP72" s="380" t="str">
        <f ca="1">+IF(OFFSET('Sanitation Data'!$E$28,0,10*ROW('Sanitation Data'!E66))="","",OFFSET('Sanitation Data'!$E$28,0,10*ROW('Sanitation Data'!E66)))</f>
        <v/>
      </c>
      <c r="CQ72" s="380" t="str">
        <f ca="1">+IF(OFFSET('Sanitation Data'!$E$29,0,10*ROW('Sanitation Data'!E66))="","",OFFSET('Sanitation Data'!$E$29,0,10*ROW('Sanitation Data'!E66)))</f>
        <v/>
      </c>
      <c r="CR72" s="380" t="str">
        <f ca="1">+IF(OFFSET('Sanitation Data'!$E$30,0,10*ROW('Sanitation Data'!E66))="","",OFFSET('Sanitation Data'!$E$30,0,10*ROW('Sanitation Data'!E66)))</f>
        <v/>
      </c>
      <c r="CS72" s="380" t="str">
        <f ca="1">+IF(OFFSET('Sanitation Data'!$E$31,0,10*ROW('Sanitation Data'!E66))="","",OFFSET('Sanitation Data'!$E$31,0,10*ROW('Sanitation Data'!E66)))</f>
        <v/>
      </c>
      <c r="CT72" s="380" t="str">
        <f ca="1">+IF(OFFSET('Sanitation Data'!$E$32,0,10*ROW('Sanitation Data'!E66))="","",OFFSET('Sanitation Data'!$E$32,0,10*ROW('Sanitation Data'!E66)))</f>
        <v/>
      </c>
      <c r="CU72" s="380" t="str">
        <f ca="1">+IF(OFFSET('Sanitation Data'!$F$28,0,10*ROW('Sanitation Data'!F66))="","",OFFSET('Sanitation Data'!$F$28,0,10*ROW('Sanitation Data'!F66)))</f>
        <v/>
      </c>
      <c r="CV72" s="380" t="str">
        <f ca="1">+IF(OFFSET('Sanitation Data'!$F$29,0,10*ROW('Sanitation Data'!F66))="","",OFFSET('Sanitation Data'!$F$29,0,10*ROW('Sanitation Data'!F66)))</f>
        <v/>
      </c>
      <c r="CW72" s="380" t="str">
        <f ca="1">+IF(OFFSET('Sanitation Data'!$F$30,0,10*ROW('Sanitation Data'!F66))="","",OFFSET('Sanitation Data'!$F$30,0,10*ROW('Sanitation Data'!F66)))</f>
        <v/>
      </c>
      <c r="CX72" s="380" t="str">
        <f ca="1">+IF(OFFSET('Sanitation Data'!$F$31,0,10*ROW('Sanitation Data'!F66))="","",OFFSET('Sanitation Data'!$F$31,0,10*ROW('Sanitation Data'!F66)))</f>
        <v/>
      </c>
      <c r="CY72" s="380" t="str">
        <f ca="1">+IF(OFFSET('Sanitation Data'!$F$32,0,10*ROW('Sanitation Data'!F66))="","",OFFSET('Sanitation Data'!$F$32,0,10*ROW('Sanitation Data'!F66)))</f>
        <v/>
      </c>
      <c r="CZ72" s="380" t="str">
        <f ca="1">+IF(OFFSET('Sanitation Data'!$G$28,0,10*ROW('Sanitation Data'!G66))="","",OFFSET('Sanitation Data'!$G$28,0,10*ROW('Sanitation Data'!G66)))</f>
        <v/>
      </c>
      <c r="DA72" s="380" t="str">
        <f ca="1">+IF(OFFSET('Sanitation Data'!$G$29,0,10*ROW('Sanitation Data'!G66))="","",OFFSET('Sanitation Data'!$G$29,0,10*ROW('Sanitation Data'!G66)))</f>
        <v/>
      </c>
      <c r="DB72" s="380" t="str">
        <f ca="1">+IF(OFFSET('Sanitation Data'!$G$30,0,10*ROW('Sanitation Data'!G66))="","",OFFSET('Sanitation Data'!$G$30,0,10*ROW('Sanitation Data'!G66)))</f>
        <v/>
      </c>
      <c r="DC72" s="380" t="str">
        <f ca="1">+IF(OFFSET('Sanitation Data'!$G$31,0,10*ROW('Sanitation Data'!G66))="","",OFFSET('Sanitation Data'!$G$31,0,10*ROW('Sanitation Data'!G66)))</f>
        <v/>
      </c>
      <c r="DD72" s="380" t="str">
        <f ca="1">+IF(OFFSET('Sanitation Data'!$G$32,0,10*ROW('Sanitation Data'!G66))="","",OFFSET('Sanitation Data'!$G$32,0,10*ROW('Sanitation Data'!G66)))</f>
        <v/>
      </c>
      <c r="DE72" s="380" t="str">
        <f ca="1">+IF(OFFSET('Sanitation Data'!$H$28,0,10*ROW('Sanitation Data'!H66))="","",OFFSET('Sanitation Data'!$H$28,0,10*ROW('Sanitation Data'!H66)))</f>
        <v/>
      </c>
      <c r="DF72" s="380" t="str">
        <f ca="1">+IF(OFFSET('Sanitation Data'!$H$29,0,10*ROW('Sanitation Data'!H66))="","",OFFSET('Sanitation Data'!$H$29,0,10*ROW('Sanitation Data'!H66)))</f>
        <v/>
      </c>
      <c r="DG72" s="380" t="str">
        <f ca="1">+IF(OFFSET('Sanitation Data'!$H$30,0,10*ROW('Sanitation Data'!H66))="","",OFFSET('Sanitation Data'!$H$30,0,10*ROW('Sanitation Data'!H66)))</f>
        <v/>
      </c>
      <c r="DH72" s="380" t="str">
        <f ca="1">+IF(OFFSET('Sanitation Data'!$H$31,0,10*ROW('Sanitation Data'!H66))="","",OFFSET('Sanitation Data'!$H$31,0,10*ROW('Sanitation Data'!H66)))</f>
        <v/>
      </c>
      <c r="DI72" s="380" t="str">
        <f ca="1">+IF(OFFSET('Sanitation Data'!$H$32,0,10*ROW('Sanitation Data'!H66))="","",OFFSET('Sanitation Data'!$H$32,0,10*ROW('Sanitation Data'!H66)))</f>
        <v/>
      </c>
      <c r="DJ72" s="380" t="str">
        <f ca="1">+IF(OFFSET('Sanitation Data'!$I$28,0,10*ROW('Sanitation Data'!I66))="","",OFFSET('Sanitation Data'!$I$28,0,10*ROW('Sanitation Data'!I66)))</f>
        <v/>
      </c>
      <c r="DK72" s="380" t="str">
        <f ca="1">+IF(OFFSET('Sanitation Data'!$I$29,0,10*ROW('Sanitation Data'!I66))="","",OFFSET('Sanitation Data'!$I$29,0,10*ROW('Sanitation Data'!I66)))</f>
        <v/>
      </c>
      <c r="DL72" s="380" t="str">
        <f ca="1">+IF(OFFSET('Sanitation Data'!$I$30,0,10*ROW('Sanitation Data'!I66))="","",OFFSET('Sanitation Data'!$I$30,0,10*ROW('Sanitation Data'!I66)))</f>
        <v/>
      </c>
      <c r="DM72" s="380" t="str">
        <f ca="1">+IF(OFFSET('Sanitation Data'!$I$31,0,10*ROW('Sanitation Data'!I66))="","",OFFSET('Sanitation Data'!$I$31,0,10*ROW('Sanitation Data'!I66)))</f>
        <v/>
      </c>
      <c r="DN72" s="380" t="str">
        <f ca="1">+IF(OFFSET('Sanitation Data'!$I$32,0,10*ROW('Sanitation Data'!I66))="","",OFFSET('Sanitation Data'!$I$32,0,10*ROW('Sanitation Data'!I66)))</f>
        <v/>
      </c>
      <c r="DO72" s="380" t="str">
        <f ca="1">+IF(OFFSET('Hygiene Data'!$D$11,0,10*ROW('Hygiene Data'!D66))="","",OFFSET('Hygiene Data'!$D$11,0,10*ROW('Hygiene Data'!D66)))</f>
        <v/>
      </c>
      <c r="DP72" s="380" t="str">
        <f ca="1">+IF(OFFSET('Hygiene Data'!$D$12,0,10*ROW('Hygiene Data'!D66))="","",OFFSET('Hygiene Data'!$D$12,0,10*ROW('Hygiene Data'!D66)))</f>
        <v/>
      </c>
      <c r="DQ72" s="380" t="str">
        <f ca="1">+IF(OFFSET('Hygiene Data'!$D$13,0,10*ROW('Hygiene Data'!D66))="","",OFFSET('Hygiene Data'!$D$13,0,10*ROW('Hygiene Data'!D66)))</f>
        <v/>
      </c>
      <c r="DR72" s="380" t="str">
        <f ca="1">+IF(OFFSET('Hygiene Data'!$E$11,0,10*ROW('Hygiene Data'!E66))="","",OFFSET('Hygiene Data'!$E$11,0,10*ROW('Hygiene Data'!E66)))</f>
        <v/>
      </c>
      <c r="DS72" s="380" t="str">
        <f ca="1">+IF(OFFSET('Hygiene Data'!$E$12,0,10*ROW('Hygiene Data'!E66))="","",OFFSET('Hygiene Data'!$E$12,0,10*ROW('Hygiene Data'!E66)))</f>
        <v/>
      </c>
      <c r="DT72" s="380" t="str">
        <f ca="1">+IF(OFFSET('Hygiene Data'!$E$13,0,10*ROW('Hygiene Data'!E66))="","",OFFSET('Hygiene Data'!$E$13,0,10*ROW('Hygiene Data'!E66)))</f>
        <v/>
      </c>
      <c r="DU72" s="380" t="str">
        <f ca="1">+IF(OFFSET('Hygiene Data'!$F$11,0,10*ROW('Hygiene Data'!F66))="","",OFFSET('Hygiene Data'!$F$11,0,10*ROW('Hygiene Data'!F66)))</f>
        <v/>
      </c>
      <c r="DV72" s="380" t="str">
        <f ca="1">+IF(OFFSET('Hygiene Data'!$F$12,0,10*ROW('Hygiene Data'!F66))="","",OFFSET('Hygiene Data'!$F$12,0,10*ROW('Hygiene Data'!F66)))</f>
        <v/>
      </c>
      <c r="DW72" s="380" t="str">
        <f ca="1">+IF(OFFSET('Hygiene Data'!$F$13,0,10*ROW('Hygiene Data'!F66))="","",OFFSET('Hygiene Data'!$F$13,0,10*ROW('Hygiene Data'!F66)))</f>
        <v/>
      </c>
      <c r="DX72" s="380" t="str">
        <f ca="1">+IF(OFFSET('Hygiene Data'!$G$11,0,10*ROW('Hygiene Data'!G66))="","",OFFSET('Hygiene Data'!$G$11,0,10*ROW('Hygiene Data'!G66)))</f>
        <v/>
      </c>
      <c r="DY72" s="380" t="str">
        <f ca="1">+IF(OFFSET('Hygiene Data'!$G$12,0,10*ROW('Hygiene Data'!G66))="","",OFFSET('Hygiene Data'!$G$12,0,10*ROW('Hygiene Data'!G66)))</f>
        <v/>
      </c>
      <c r="DZ72" s="380" t="str">
        <f ca="1">+IF(OFFSET('Hygiene Data'!$G$13,0,10*ROW('Hygiene Data'!G66))="","",OFFSET('Hygiene Data'!$G$13,0,10*ROW('Hygiene Data'!G66)))</f>
        <v/>
      </c>
      <c r="EA72" s="380" t="str">
        <f ca="1">+IF(OFFSET('Hygiene Data'!$H$11,0,10*ROW('Hygiene Data'!H66))="","",OFFSET('Hygiene Data'!$H$11,0,10*ROW('Hygiene Data'!H66)))</f>
        <v/>
      </c>
      <c r="EB72" s="380" t="str">
        <f ca="1">+IF(OFFSET('Hygiene Data'!$H$12,0,10*ROW('Hygiene Data'!H66))="","",OFFSET('Hygiene Data'!$H$12,0,10*ROW('Hygiene Data'!H66)))</f>
        <v/>
      </c>
      <c r="EC72" s="380" t="str">
        <f ca="1">+IF(OFFSET('Hygiene Data'!$H$13,0,10*ROW('Hygiene Data'!H66))="","",OFFSET('Hygiene Data'!$H$13,0,10*ROW('Hygiene Data'!H66)))</f>
        <v/>
      </c>
      <c r="ED72" s="380" t="str">
        <f ca="1">+IF(OFFSET('Hygiene Data'!$I$11,0,10*ROW('Hygiene Data'!I66))="","",OFFSET('Hygiene Data'!$I$11,0,10*ROW('Hygiene Data'!I66)))</f>
        <v/>
      </c>
      <c r="EE72" s="380" t="str">
        <f ca="1">+IF(OFFSET('Hygiene Data'!$I$12,0,10*ROW('Hygiene Data'!I66))="","",OFFSET('Hygiene Data'!$I$12,0,10*ROW('Hygiene Data'!I66)))</f>
        <v/>
      </c>
      <c r="EF72" s="380" t="str">
        <f ca="1">+IF(OFFSET('Hygiene Data'!$I$13,0,10*ROW('Hygiene Data'!I66))="","",OFFSET('Hygiene Data'!$I$13,0,10*ROW('Hygiene Data'!I66)))</f>
        <v/>
      </c>
    </row>
    <row r="73" spans="1:136" x14ac:dyDescent="0.25">
      <c r="A73" s="489" t="str">
        <f ca="1">+IF(OFFSET('Water Data'!$B$2,0,10*ROW('Water Data'!E67))="","",OFFSET('Water Data'!$B$2,0,10*ROW('Water Data'!E67)))</f>
        <v/>
      </c>
      <c r="B73" s="489"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16" t="str">
        <f t="shared" ca="1" si="1"/>
        <v/>
      </c>
      <c r="D73" s="517"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17"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17"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17"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17"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17"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17"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17"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17"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17"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17"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17"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17"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17"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17"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17"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17"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17"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18"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18"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18"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18"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18"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18"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18"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18"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18"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18"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18"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18"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18"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18"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18"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18"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18"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18"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18"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18"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18"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18"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18"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18"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18"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18"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18"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18"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18"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18"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19"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95"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19"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19"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19"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19"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19"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19"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19"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19"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19"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19"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19"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19"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19"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19"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19"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19"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80" t="str">
        <f ca="1">+IF(OFFSET('Water Data'!$D$27,0,10*ROW('Water Data'!D67))="","",OFFSET('Water Data'!$D$27,0,10*ROW('Water Data'!D67)))</f>
        <v/>
      </c>
      <c r="BT73" s="380" t="str">
        <f ca="1">+IF(OFFSET('Water Data'!$D$28,0,10*ROW('Water Data'!D67))="","",OFFSET('Water Data'!$D$28,0,10*ROW('Water Data'!D67)))</f>
        <v/>
      </c>
      <c r="BU73" s="380" t="str">
        <f ca="1">+IF(OFFSET('Water Data'!$D$29,0,10*ROW('Water Data'!D67))="","",OFFSET('Water Data'!$D$29,0,10*ROW('Water Data'!D67)))</f>
        <v/>
      </c>
      <c r="BV73" s="380" t="str">
        <f ca="1">+IF(OFFSET('Water Data'!$E$27,0,10*ROW('Water Data'!E67))="","",OFFSET('Water Data'!$E$27,0,10*ROW('Water Data'!E67)))</f>
        <v/>
      </c>
      <c r="BW73" s="380" t="str">
        <f ca="1">+IF(OFFSET('Water Data'!$E$28,0,10*ROW('Water Data'!E67))="","",OFFSET('Water Data'!$E$28,0,10*ROW('Water Data'!E67)))</f>
        <v/>
      </c>
      <c r="BX73" s="380" t="str">
        <f ca="1">+IF(OFFSET('Water Data'!$E$29,0,10*ROW('Water Data'!E67))="","",OFFSET('Water Data'!$E$29,0,10*ROW('Water Data'!E67)))</f>
        <v/>
      </c>
      <c r="BY73" s="380" t="str">
        <f ca="1">+IF(OFFSET('Water Data'!$F$27,0,10*ROW('Water Data'!F67))="","",OFFSET('Water Data'!$F$27,0,10*ROW('Water Data'!F67)))</f>
        <v/>
      </c>
      <c r="BZ73" s="380" t="str">
        <f ca="1">+IF(OFFSET('Water Data'!$F$28,0,10*ROW('Water Data'!F67))="","",OFFSET('Water Data'!$F$28,0,10*ROW('Water Data'!F67)))</f>
        <v/>
      </c>
      <c r="CA73" s="380" t="str">
        <f ca="1">+IF(OFFSET('Water Data'!$F$29,0,10*ROW('Water Data'!F67))="","",OFFSET('Water Data'!$F$29,0,10*ROW('Water Data'!F67)))</f>
        <v/>
      </c>
      <c r="CB73" s="380" t="str">
        <f ca="1">+IF(OFFSET('Water Data'!$G$27,0,10*ROW('Water Data'!G67))="","",OFFSET('Water Data'!$G$27,0,10*ROW('Water Data'!G67)))</f>
        <v/>
      </c>
      <c r="CC73" s="380" t="str">
        <f ca="1">+IF(OFFSET('Water Data'!$G$28,0,10*ROW('Water Data'!G67))="","",OFFSET('Water Data'!$G$28,0,10*ROW('Water Data'!G67)))</f>
        <v/>
      </c>
      <c r="CD73" s="380" t="str">
        <f ca="1">+IF(OFFSET('Water Data'!$G$29,0,10*ROW('Water Data'!G67))="","",OFFSET('Water Data'!$G$29,0,10*ROW('Water Data'!G67)))</f>
        <v/>
      </c>
      <c r="CE73" s="380" t="str">
        <f ca="1">+IF(OFFSET('Water Data'!$H$27,0,10*ROW('Water Data'!H67))="","",OFFSET('Water Data'!$H$27,0,10*ROW('Water Data'!H67)))</f>
        <v/>
      </c>
      <c r="CF73" s="380" t="str">
        <f ca="1">+IF(OFFSET('Water Data'!$H$28,0,10*ROW('Water Data'!H67))="","",OFFSET('Water Data'!$H$28,0,10*ROW('Water Data'!H67)))</f>
        <v/>
      </c>
      <c r="CG73" s="380" t="str">
        <f ca="1">+IF(OFFSET('Water Data'!$H$29,0,10*ROW('Water Data'!H67))="","",OFFSET('Water Data'!$H$29,0,10*ROW('Water Data'!H67)))</f>
        <v/>
      </c>
      <c r="CH73" s="380" t="str">
        <f ca="1">+IF(OFFSET('Water Data'!$I$27,0,10*ROW('Water Data'!I67))="","",OFFSET('Water Data'!$I$27,0,10*ROW('Water Data'!I67)))</f>
        <v/>
      </c>
      <c r="CI73" s="380" t="str">
        <f ca="1">+IF(OFFSET('Water Data'!$I$28,0,10*ROW('Water Data'!I67))="","",OFFSET('Water Data'!$I$28,0,10*ROW('Water Data'!I67)))</f>
        <v/>
      </c>
      <c r="CJ73" s="380" t="str">
        <f ca="1">+IF(OFFSET('Water Data'!$I$29,0,10*ROW('Water Data'!I67))="","",OFFSET('Water Data'!$I$29,0,10*ROW('Water Data'!I67)))</f>
        <v/>
      </c>
      <c r="CK73" s="380" t="str">
        <f ca="1">+IF(OFFSET('Sanitation Data'!$D$28,0,10*ROW('Sanitation Data'!D67))="","",OFFSET('Sanitation Data'!$D$28,0,10*ROW('Sanitation Data'!D67)))</f>
        <v/>
      </c>
      <c r="CL73" s="380" t="str">
        <f ca="1">+IF(OFFSET('Sanitation Data'!$D$29,0,10*ROW('Sanitation Data'!D67))="","",OFFSET('Sanitation Data'!$D$29,0,10*ROW('Sanitation Data'!D67)))</f>
        <v/>
      </c>
      <c r="CM73" s="380" t="str">
        <f ca="1">+IF(OFFSET('Sanitation Data'!$D$30,0,10*ROW('Sanitation Data'!D67))="","",OFFSET('Sanitation Data'!$D$30,0,10*ROW('Sanitation Data'!D67)))</f>
        <v/>
      </c>
      <c r="CN73" s="380" t="str">
        <f ca="1">+IF(OFFSET('Sanitation Data'!$D$31,0,10*ROW('Sanitation Data'!D67))="","",OFFSET('Sanitation Data'!$D$31,0,10*ROW('Sanitation Data'!D67)))</f>
        <v/>
      </c>
      <c r="CO73" s="380" t="str">
        <f ca="1">+IF(OFFSET('Sanitation Data'!$D$32,0,10*ROW('Sanitation Data'!D67))="","",OFFSET('Sanitation Data'!$D$32,0,10*ROW('Sanitation Data'!D67)))</f>
        <v/>
      </c>
      <c r="CP73" s="380" t="str">
        <f ca="1">+IF(OFFSET('Sanitation Data'!$E$28,0,10*ROW('Sanitation Data'!E67))="","",OFFSET('Sanitation Data'!$E$28,0,10*ROW('Sanitation Data'!E67)))</f>
        <v/>
      </c>
      <c r="CQ73" s="380" t="str">
        <f ca="1">+IF(OFFSET('Sanitation Data'!$E$29,0,10*ROW('Sanitation Data'!E67))="","",OFFSET('Sanitation Data'!$E$29,0,10*ROW('Sanitation Data'!E67)))</f>
        <v/>
      </c>
      <c r="CR73" s="380" t="str">
        <f ca="1">+IF(OFFSET('Sanitation Data'!$E$30,0,10*ROW('Sanitation Data'!E67))="","",OFFSET('Sanitation Data'!$E$30,0,10*ROW('Sanitation Data'!E67)))</f>
        <v/>
      </c>
      <c r="CS73" s="380" t="str">
        <f ca="1">+IF(OFFSET('Sanitation Data'!$E$31,0,10*ROW('Sanitation Data'!E67))="","",OFFSET('Sanitation Data'!$E$31,0,10*ROW('Sanitation Data'!E67)))</f>
        <v/>
      </c>
      <c r="CT73" s="380" t="str">
        <f ca="1">+IF(OFFSET('Sanitation Data'!$E$32,0,10*ROW('Sanitation Data'!E67))="","",OFFSET('Sanitation Data'!$E$32,0,10*ROW('Sanitation Data'!E67)))</f>
        <v/>
      </c>
      <c r="CU73" s="380" t="str">
        <f ca="1">+IF(OFFSET('Sanitation Data'!$F$28,0,10*ROW('Sanitation Data'!F67))="","",OFFSET('Sanitation Data'!$F$28,0,10*ROW('Sanitation Data'!F67)))</f>
        <v/>
      </c>
      <c r="CV73" s="380" t="str">
        <f ca="1">+IF(OFFSET('Sanitation Data'!$F$29,0,10*ROW('Sanitation Data'!F67))="","",OFFSET('Sanitation Data'!$F$29,0,10*ROW('Sanitation Data'!F67)))</f>
        <v/>
      </c>
      <c r="CW73" s="380" t="str">
        <f ca="1">+IF(OFFSET('Sanitation Data'!$F$30,0,10*ROW('Sanitation Data'!F67))="","",OFFSET('Sanitation Data'!$F$30,0,10*ROW('Sanitation Data'!F67)))</f>
        <v/>
      </c>
      <c r="CX73" s="380" t="str">
        <f ca="1">+IF(OFFSET('Sanitation Data'!$F$31,0,10*ROW('Sanitation Data'!F67))="","",OFFSET('Sanitation Data'!$F$31,0,10*ROW('Sanitation Data'!F67)))</f>
        <v/>
      </c>
      <c r="CY73" s="380" t="str">
        <f ca="1">+IF(OFFSET('Sanitation Data'!$F$32,0,10*ROW('Sanitation Data'!F67))="","",OFFSET('Sanitation Data'!$F$32,0,10*ROW('Sanitation Data'!F67)))</f>
        <v/>
      </c>
      <c r="CZ73" s="380" t="str">
        <f ca="1">+IF(OFFSET('Sanitation Data'!$G$28,0,10*ROW('Sanitation Data'!G67))="","",OFFSET('Sanitation Data'!$G$28,0,10*ROW('Sanitation Data'!G67)))</f>
        <v/>
      </c>
      <c r="DA73" s="380" t="str">
        <f ca="1">+IF(OFFSET('Sanitation Data'!$G$29,0,10*ROW('Sanitation Data'!G67))="","",OFFSET('Sanitation Data'!$G$29,0,10*ROW('Sanitation Data'!G67)))</f>
        <v/>
      </c>
      <c r="DB73" s="380" t="str">
        <f ca="1">+IF(OFFSET('Sanitation Data'!$G$30,0,10*ROW('Sanitation Data'!G67))="","",OFFSET('Sanitation Data'!$G$30,0,10*ROW('Sanitation Data'!G67)))</f>
        <v/>
      </c>
      <c r="DC73" s="380" t="str">
        <f ca="1">+IF(OFFSET('Sanitation Data'!$G$31,0,10*ROW('Sanitation Data'!G67))="","",OFFSET('Sanitation Data'!$G$31,0,10*ROW('Sanitation Data'!G67)))</f>
        <v/>
      </c>
      <c r="DD73" s="380" t="str">
        <f ca="1">+IF(OFFSET('Sanitation Data'!$G$32,0,10*ROW('Sanitation Data'!G67))="","",OFFSET('Sanitation Data'!$G$32,0,10*ROW('Sanitation Data'!G67)))</f>
        <v/>
      </c>
      <c r="DE73" s="380" t="str">
        <f ca="1">+IF(OFFSET('Sanitation Data'!$H$28,0,10*ROW('Sanitation Data'!H67))="","",OFFSET('Sanitation Data'!$H$28,0,10*ROW('Sanitation Data'!H67)))</f>
        <v/>
      </c>
      <c r="DF73" s="380" t="str">
        <f ca="1">+IF(OFFSET('Sanitation Data'!$H$29,0,10*ROW('Sanitation Data'!H67))="","",OFFSET('Sanitation Data'!$H$29,0,10*ROW('Sanitation Data'!H67)))</f>
        <v/>
      </c>
      <c r="DG73" s="380" t="str">
        <f ca="1">+IF(OFFSET('Sanitation Data'!$H$30,0,10*ROW('Sanitation Data'!H67))="","",OFFSET('Sanitation Data'!$H$30,0,10*ROW('Sanitation Data'!H67)))</f>
        <v/>
      </c>
      <c r="DH73" s="380" t="str">
        <f ca="1">+IF(OFFSET('Sanitation Data'!$H$31,0,10*ROW('Sanitation Data'!H67))="","",OFFSET('Sanitation Data'!$H$31,0,10*ROW('Sanitation Data'!H67)))</f>
        <v/>
      </c>
      <c r="DI73" s="380" t="str">
        <f ca="1">+IF(OFFSET('Sanitation Data'!$H$32,0,10*ROW('Sanitation Data'!H67))="","",OFFSET('Sanitation Data'!$H$32,0,10*ROW('Sanitation Data'!H67)))</f>
        <v/>
      </c>
      <c r="DJ73" s="380" t="str">
        <f ca="1">+IF(OFFSET('Sanitation Data'!$I$28,0,10*ROW('Sanitation Data'!I67))="","",OFFSET('Sanitation Data'!$I$28,0,10*ROW('Sanitation Data'!I67)))</f>
        <v/>
      </c>
      <c r="DK73" s="380" t="str">
        <f ca="1">+IF(OFFSET('Sanitation Data'!$I$29,0,10*ROW('Sanitation Data'!I67))="","",OFFSET('Sanitation Data'!$I$29,0,10*ROW('Sanitation Data'!I67)))</f>
        <v/>
      </c>
      <c r="DL73" s="380" t="str">
        <f ca="1">+IF(OFFSET('Sanitation Data'!$I$30,0,10*ROW('Sanitation Data'!I67))="","",OFFSET('Sanitation Data'!$I$30,0,10*ROW('Sanitation Data'!I67)))</f>
        <v/>
      </c>
      <c r="DM73" s="380" t="str">
        <f ca="1">+IF(OFFSET('Sanitation Data'!$I$31,0,10*ROW('Sanitation Data'!I67))="","",OFFSET('Sanitation Data'!$I$31,0,10*ROW('Sanitation Data'!I67)))</f>
        <v/>
      </c>
      <c r="DN73" s="380" t="str">
        <f ca="1">+IF(OFFSET('Sanitation Data'!$I$32,0,10*ROW('Sanitation Data'!I67))="","",OFFSET('Sanitation Data'!$I$32,0,10*ROW('Sanitation Data'!I67)))</f>
        <v/>
      </c>
      <c r="DO73" s="380" t="str">
        <f ca="1">+IF(OFFSET('Hygiene Data'!$D$11,0,10*ROW('Hygiene Data'!D67))="","",OFFSET('Hygiene Data'!$D$11,0,10*ROW('Hygiene Data'!D67)))</f>
        <v/>
      </c>
      <c r="DP73" s="380" t="str">
        <f ca="1">+IF(OFFSET('Hygiene Data'!$D$12,0,10*ROW('Hygiene Data'!D67))="","",OFFSET('Hygiene Data'!$D$12,0,10*ROW('Hygiene Data'!D67)))</f>
        <v/>
      </c>
      <c r="DQ73" s="380" t="str">
        <f ca="1">+IF(OFFSET('Hygiene Data'!$D$13,0,10*ROW('Hygiene Data'!D67))="","",OFFSET('Hygiene Data'!$D$13,0,10*ROW('Hygiene Data'!D67)))</f>
        <v/>
      </c>
      <c r="DR73" s="380" t="str">
        <f ca="1">+IF(OFFSET('Hygiene Data'!$E$11,0,10*ROW('Hygiene Data'!E67))="","",OFFSET('Hygiene Data'!$E$11,0,10*ROW('Hygiene Data'!E67)))</f>
        <v/>
      </c>
      <c r="DS73" s="380" t="str">
        <f ca="1">+IF(OFFSET('Hygiene Data'!$E$12,0,10*ROW('Hygiene Data'!E67))="","",OFFSET('Hygiene Data'!$E$12,0,10*ROW('Hygiene Data'!E67)))</f>
        <v/>
      </c>
      <c r="DT73" s="380" t="str">
        <f ca="1">+IF(OFFSET('Hygiene Data'!$E$13,0,10*ROW('Hygiene Data'!E67))="","",OFFSET('Hygiene Data'!$E$13,0,10*ROW('Hygiene Data'!E67)))</f>
        <v/>
      </c>
      <c r="DU73" s="380" t="str">
        <f ca="1">+IF(OFFSET('Hygiene Data'!$F$11,0,10*ROW('Hygiene Data'!F67))="","",OFFSET('Hygiene Data'!$F$11,0,10*ROW('Hygiene Data'!F67)))</f>
        <v/>
      </c>
      <c r="DV73" s="380" t="str">
        <f ca="1">+IF(OFFSET('Hygiene Data'!$F$12,0,10*ROW('Hygiene Data'!F67))="","",OFFSET('Hygiene Data'!$F$12,0,10*ROW('Hygiene Data'!F67)))</f>
        <v/>
      </c>
      <c r="DW73" s="380" t="str">
        <f ca="1">+IF(OFFSET('Hygiene Data'!$F$13,0,10*ROW('Hygiene Data'!F67))="","",OFFSET('Hygiene Data'!$F$13,0,10*ROW('Hygiene Data'!F67)))</f>
        <v/>
      </c>
      <c r="DX73" s="380" t="str">
        <f ca="1">+IF(OFFSET('Hygiene Data'!$G$11,0,10*ROW('Hygiene Data'!G67))="","",OFFSET('Hygiene Data'!$G$11,0,10*ROW('Hygiene Data'!G67)))</f>
        <v/>
      </c>
      <c r="DY73" s="380" t="str">
        <f ca="1">+IF(OFFSET('Hygiene Data'!$G$12,0,10*ROW('Hygiene Data'!G67))="","",OFFSET('Hygiene Data'!$G$12,0,10*ROW('Hygiene Data'!G67)))</f>
        <v/>
      </c>
      <c r="DZ73" s="380" t="str">
        <f ca="1">+IF(OFFSET('Hygiene Data'!$G$13,0,10*ROW('Hygiene Data'!G67))="","",OFFSET('Hygiene Data'!$G$13,0,10*ROW('Hygiene Data'!G67)))</f>
        <v/>
      </c>
      <c r="EA73" s="380" t="str">
        <f ca="1">+IF(OFFSET('Hygiene Data'!$H$11,0,10*ROW('Hygiene Data'!H67))="","",OFFSET('Hygiene Data'!$H$11,0,10*ROW('Hygiene Data'!H67)))</f>
        <v/>
      </c>
      <c r="EB73" s="380" t="str">
        <f ca="1">+IF(OFFSET('Hygiene Data'!$H$12,0,10*ROW('Hygiene Data'!H67))="","",OFFSET('Hygiene Data'!$H$12,0,10*ROW('Hygiene Data'!H67)))</f>
        <v/>
      </c>
      <c r="EC73" s="380" t="str">
        <f ca="1">+IF(OFFSET('Hygiene Data'!$H$13,0,10*ROW('Hygiene Data'!H67))="","",OFFSET('Hygiene Data'!$H$13,0,10*ROW('Hygiene Data'!H67)))</f>
        <v/>
      </c>
      <c r="ED73" s="380" t="str">
        <f ca="1">+IF(OFFSET('Hygiene Data'!$I$11,0,10*ROW('Hygiene Data'!I67))="","",OFFSET('Hygiene Data'!$I$11,0,10*ROW('Hygiene Data'!I67)))</f>
        <v/>
      </c>
      <c r="EE73" s="380" t="str">
        <f ca="1">+IF(OFFSET('Hygiene Data'!$I$12,0,10*ROW('Hygiene Data'!I67))="","",OFFSET('Hygiene Data'!$I$12,0,10*ROW('Hygiene Data'!I67)))</f>
        <v/>
      </c>
      <c r="EF73" s="380" t="str">
        <f ca="1">+IF(OFFSET('Hygiene Data'!$I$13,0,10*ROW('Hygiene Data'!I67))="","",OFFSET('Hygiene Data'!$I$13,0,10*ROW('Hygiene Data'!I67)))</f>
        <v/>
      </c>
    </row>
    <row r="74" spans="1:136" x14ac:dyDescent="0.25">
      <c r="A74" s="489" t="str">
        <f ca="1">+IF(OFFSET('Water Data'!$B$2,0,10*ROW('Water Data'!E68))="","",OFFSET('Water Data'!$B$2,0,10*ROW('Water Data'!E68)))</f>
        <v/>
      </c>
      <c r="B74" s="489"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16" t="str">
        <f t="shared" ca="1" si="1"/>
        <v/>
      </c>
      <c r="D74" s="517"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17"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17"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17"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17"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17"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17"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17"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17"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17"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17"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17"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17"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17"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17"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17"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17"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17"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18"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18"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18"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18"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18"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18"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18"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18"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18"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18"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18"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18"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18"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18"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18"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18"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18"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18"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18"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18"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18"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18"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18"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18"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18"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18"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18"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18"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18"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18"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19"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95"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19"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19"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19"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19"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19"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19"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19"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19"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19"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19"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19"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19"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19"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19"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19"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19"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80" t="str">
        <f ca="1">+IF(OFFSET('Water Data'!$D$27,0,10*ROW('Water Data'!D68))="","",OFFSET('Water Data'!$D$27,0,10*ROW('Water Data'!D68)))</f>
        <v/>
      </c>
      <c r="BT74" s="380" t="str">
        <f ca="1">+IF(OFFSET('Water Data'!$D$28,0,10*ROW('Water Data'!D68))="","",OFFSET('Water Data'!$D$28,0,10*ROW('Water Data'!D68)))</f>
        <v/>
      </c>
      <c r="BU74" s="380" t="str">
        <f ca="1">+IF(OFFSET('Water Data'!$D$29,0,10*ROW('Water Data'!D68))="","",OFFSET('Water Data'!$D$29,0,10*ROW('Water Data'!D68)))</f>
        <v/>
      </c>
      <c r="BV74" s="380" t="str">
        <f ca="1">+IF(OFFSET('Water Data'!$E$27,0,10*ROW('Water Data'!E68))="","",OFFSET('Water Data'!$E$27,0,10*ROW('Water Data'!E68)))</f>
        <v/>
      </c>
      <c r="BW74" s="380" t="str">
        <f ca="1">+IF(OFFSET('Water Data'!$E$28,0,10*ROW('Water Data'!E68))="","",OFFSET('Water Data'!$E$28,0,10*ROW('Water Data'!E68)))</f>
        <v/>
      </c>
      <c r="BX74" s="380" t="str">
        <f ca="1">+IF(OFFSET('Water Data'!$E$29,0,10*ROW('Water Data'!E68))="","",OFFSET('Water Data'!$E$29,0,10*ROW('Water Data'!E68)))</f>
        <v/>
      </c>
      <c r="BY74" s="380" t="str">
        <f ca="1">+IF(OFFSET('Water Data'!$F$27,0,10*ROW('Water Data'!F68))="","",OFFSET('Water Data'!$F$27,0,10*ROW('Water Data'!F68)))</f>
        <v/>
      </c>
      <c r="BZ74" s="380" t="str">
        <f ca="1">+IF(OFFSET('Water Data'!$F$28,0,10*ROW('Water Data'!F68))="","",OFFSET('Water Data'!$F$28,0,10*ROW('Water Data'!F68)))</f>
        <v/>
      </c>
      <c r="CA74" s="380" t="str">
        <f ca="1">+IF(OFFSET('Water Data'!$F$29,0,10*ROW('Water Data'!F68))="","",OFFSET('Water Data'!$F$29,0,10*ROW('Water Data'!F68)))</f>
        <v/>
      </c>
      <c r="CB74" s="380" t="str">
        <f ca="1">+IF(OFFSET('Water Data'!$G$27,0,10*ROW('Water Data'!G68))="","",OFFSET('Water Data'!$G$27,0,10*ROW('Water Data'!G68)))</f>
        <v/>
      </c>
      <c r="CC74" s="380" t="str">
        <f ca="1">+IF(OFFSET('Water Data'!$G$28,0,10*ROW('Water Data'!G68))="","",OFFSET('Water Data'!$G$28,0,10*ROW('Water Data'!G68)))</f>
        <v/>
      </c>
      <c r="CD74" s="380" t="str">
        <f ca="1">+IF(OFFSET('Water Data'!$G$29,0,10*ROW('Water Data'!G68))="","",OFFSET('Water Data'!$G$29,0,10*ROW('Water Data'!G68)))</f>
        <v/>
      </c>
      <c r="CE74" s="380" t="str">
        <f ca="1">+IF(OFFSET('Water Data'!$H$27,0,10*ROW('Water Data'!H68))="","",OFFSET('Water Data'!$H$27,0,10*ROW('Water Data'!H68)))</f>
        <v/>
      </c>
      <c r="CF74" s="380" t="str">
        <f ca="1">+IF(OFFSET('Water Data'!$H$28,0,10*ROW('Water Data'!H68))="","",OFFSET('Water Data'!$H$28,0,10*ROW('Water Data'!H68)))</f>
        <v/>
      </c>
      <c r="CG74" s="380" t="str">
        <f ca="1">+IF(OFFSET('Water Data'!$H$29,0,10*ROW('Water Data'!H68))="","",OFFSET('Water Data'!$H$29,0,10*ROW('Water Data'!H68)))</f>
        <v/>
      </c>
      <c r="CH74" s="380" t="str">
        <f ca="1">+IF(OFFSET('Water Data'!$I$27,0,10*ROW('Water Data'!I68))="","",OFFSET('Water Data'!$I$27,0,10*ROW('Water Data'!I68)))</f>
        <v/>
      </c>
      <c r="CI74" s="380" t="str">
        <f ca="1">+IF(OFFSET('Water Data'!$I$28,0,10*ROW('Water Data'!I68))="","",OFFSET('Water Data'!$I$28,0,10*ROW('Water Data'!I68)))</f>
        <v/>
      </c>
      <c r="CJ74" s="380" t="str">
        <f ca="1">+IF(OFFSET('Water Data'!$I$29,0,10*ROW('Water Data'!I68))="","",OFFSET('Water Data'!$I$29,0,10*ROW('Water Data'!I68)))</f>
        <v/>
      </c>
      <c r="CK74" s="380" t="str">
        <f ca="1">+IF(OFFSET('Sanitation Data'!$D$28,0,10*ROW('Sanitation Data'!D68))="","",OFFSET('Sanitation Data'!$D$28,0,10*ROW('Sanitation Data'!D68)))</f>
        <v/>
      </c>
      <c r="CL74" s="380" t="str">
        <f ca="1">+IF(OFFSET('Sanitation Data'!$D$29,0,10*ROW('Sanitation Data'!D68))="","",OFFSET('Sanitation Data'!$D$29,0,10*ROW('Sanitation Data'!D68)))</f>
        <v/>
      </c>
      <c r="CM74" s="380" t="str">
        <f ca="1">+IF(OFFSET('Sanitation Data'!$D$30,0,10*ROW('Sanitation Data'!D68))="","",OFFSET('Sanitation Data'!$D$30,0,10*ROW('Sanitation Data'!D68)))</f>
        <v/>
      </c>
      <c r="CN74" s="380" t="str">
        <f ca="1">+IF(OFFSET('Sanitation Data'!$D$31,0,10*ROW('Sanitation Data'!D68))="","",OFFSET('Sanitation Data'!$D$31,0,10*ROW('Sanitation Data'!D68)))</f>
        <v/>
      </c>
      <c r="CO74" s="380" t="str">
        <f ca="1">+IF(OFFSET('Sanitation Data'!$D$32,0,10*ROW('Sanitation Data'!D68))="","",OFFSET('Sanitation Data'!$D$32,0,10*ROW('Sanitation Data'!D68)))</f>
        <v/>
      </c>
      <c r="CP74" s="380" t="str">
        <f ca="1">+IF(OFFSET('Sanitation Data'!$E$28,0,10*ROW('Sanitation Data'!E68))="","",OFFSET('Sanitation Data'!$E$28,0,10*ROW('Sanitation Data'!E68)))</f>
        <v/>
      </c>
      <c r="CQ74" s="380" t="str">
        <f ca="1">+IF(OFFSET('Sanitation Data'!$E$29,0,10*ROW('Sanitation Data'!E68))="","",OFFSET('Sanitation Data'!$E$29,0,10*ROW('Sanitation Data'!E68)))</f>
        <v/>
      </c>
      <c r="CR74" s="380" t="str">
        <f ca="1">+IF(OFFSET('Sanitation Data'!$E$30,0,10*ROW('Sanitation Data'!E68))="","",OFFSET('Sanitation Data'!$E$30,0,10*ROW('Sanitation Data'!E68)))</f>
        <v/>
      </c>
      <c r="CS74" s="380" t="str">
        <f ca="1">+IF(OFFSET('Sanitation Data'!$E$31,0,10*ROW('Sanitation Data'!E68))="","",OFFSET('Sanitation Data'!$E$31,0,10*ROW('Sanitation Data'!E68)))</f>
        <v/>
      </c>
      <c r="CT74" s="380" t="str">
        <f ca="1">+IF(OFFSET('Sanitation Data'!$E$32,0,10*ROW('Sanitation Data'!E68))="","",OFFSET('Sanitation Data'!$E$32,0,10*ROW('Sanitation Data'!E68)))</f>
        <v/>
      </c>
      <c r="CU74" s="380" t="str">
        <f ca="1">+IF(OFFSET('Sanitation Data'!$F$28,0,10*ROW('Sanitation Data'!F68))="","",OFFSET('Sanitation Data'!$F$28,0,10*ROW('Sanitation Data'!F68)))</f>
        <v/>
      </c>
      <c r="CV74" s="380" t="str">
        <f ca="1">+IF(OFFSET('Sanitation Data'!$F$29,0,10*ROW('Sanitation Data'!F68))="","",OFFSET('Sanitation Data'!$F$29,0,10*ROW('Sanitation Data'!F68)))</f>
        <v/>
      </c>
      <c r="CW74" s="380" t="str">
        <f ca="1">+IF(OFFSET('Sanitation Data'!$F$30,0,10*ROW('Sanitation Data'!F68))="","",OFFSET('Sanitation Data'!$F$30,0,10*ROW('Sanitation Data'!F68)))</f>
        <v/>
      </c>
      <c r="CX74" s="380" t="str">
        <f ca="1">+IF(OFFSET('Sanitation Data'!$F$31,0,10*ROW('Sanitation Data'!F68))="","",OFFSET('Sanitation Data'!$F$31,0,10*ROW('Sanitation Data'!F68)))</f>
        <v/>
      </c>
      <c r="CY74" s="380" t="str">
        <f ca="1">+IF(OFFSET('Sanitation Data'!$F$32,0,10*ROW('Sanitation Data'!F68))="","",OFFSET('Sanitation Data'!$F$32,0,10*ROW('Sanitation Data'!F68)))</f>
        <v/>
      </c>
      <c r="CZ74" s="380" t="str">
        <f ca="1">+IF(OFFSET('Sanitation Data'!$G$28,0,10*ROW('Sanitation Data'!G68))="","",OFFSET('Sanitation Data'!$G$28,0,10*ROW('Sanitation Data'!G68)))</f>
        <v/>
      </c>
      <c r="DA74" s="380" t="str">
        <f ca="1">+IF(OFFSET('Sanitation Data'!$G$29,0,10*ROW('Sanitation Data'!G68))="","",OFFSET('Sanitation Data'!$G$29,0,10*ROW('Sanitation Data'!G68)))</f>
        <v/>
      </c>
      <c r="DB74" s="380" t="str">
        <f ca="1">+IF(OFFSET('Sanitation Data'!$G$30,0,10*ROW('Sanitation Data'!G68))="","",OFFSET('Sanitation Data'!$G$30,0,10*ROW('Sanitation Data'!G68)))</f>
        <v/>
      </c>
      <c r="DC74" s="380" t="str">
        <f ca="1">+IF(OFFSET('Sanitation Data'!$G$31,0,10*ROW('Sanitation Data'!G68))="","",OFFSET('Sanitation Data'!$G$31,0,10*ROW('Sanitation Data'!G68)))</f>
        <v/>
      </c>
      <c r="DD74" s="380" t="str">
        <f ca="1">+IF(OFFSET('Sanitation Data'!$G$32,0,10*ROW('Sanitation Data'!G68))="","",OFFSET('Sanitation Data'!$G$32,0,10*ROW('Sanitation Data'!G68)))</f>
        <v/>
      </c>
      <c r="DE74" s="380" t="str">
        <f ca="1">+IF(OFFSET('Sanitation Data'!$H$28,0,10*ROW('Sanitation Data'!H68))="","",OFFSET('Sanitation Data'!$H$28,0,10*ROW('Sanitation Data'!H68)))</f>
        <v/>
      </c>
      <c r="DF74" s="380" t="str">
        <f ca="1">+IF(OFFSET('Sanitation Data'!$H$29,0,10*ROW('Sanitation Data'!H68))="","",OFFSET('Sanitation Data'!$H$29,0,10*ROW('Sanitation Data'!H68)))</f>
        <v/>
      </c>
      <c r="DG74" s="380" t="str">
        <f ca="1">+IF(OFFSET('Sanitation Data'!$H$30,0,10*ROW('Sanitation Data'!H68))="","",OFFSET('Sanitation Data'!$H$30,0,10*ROW('Sanitation Data'!H68)))</f>
        <v/>
      </c>
      <c r="DH74" s="380" t="str">
        <f ca="1">+IF(OFFSET('Sanitation Data'!$H$31,0,10*ROW('Sanitation Data'!H68))="","",OFFSET('Sanitation Data'!$H$31,0,10*ROW('Sanitation Data'!H68)))</f>
        <v/>
      </c>
      <c r="DI74" s="380" t="str">
        <f ca="1">+IF(OFFSET('Sanitation Data'!$H$32,0,10*ROW('Sanitation Data'!H68))="","",OFFSET('Sanitation Data'!$H$32,0,10*ROW('Sanitation Data'!H68)))</f>
        <v/>
      </c>
      <c r="DJ74" s="380" t="str">
        <f ca="1">+IF(OFFSET('Sanitation Data'!$I$28,0,10*ROW('Sanitation Data'!I68))="","",OFFSET('Sanitation Data'!$I$28,0,10*ROW('Sanitation Data'!I68)))</f>
        <v/>
      </c>
      <c r="DK74" s="380" t="str">
        <f ca="1">+IF(OFFSET('Sanitation Data'!$I$29,0,10*ROW('Sanitation Data'!I68))="","",OFFSET('Sanitation Data'!$I$29,0,10*ROW('Sanitation Data'!I68)))</f>
        <v/>
      </c>
      <c r="DL74" s="380" t="str">
        <f ca="1">+IF(OFFSET('Sanitation Data'!$I$30,0,10*ROW('Sanitation Data'!I68))="","",OFFSET('Sanitation Data'!$I$30,0,10*ROW('Sanitation Data'!I68)))</f>
        <v/>
      </c>
      <c r="DM74" s="380" t="str">
        <f ca="1">+IF(OFFSET('Sanitation Data'!$I$31,0,10*ROW('Sanitation Data'!I68))="","",OFFSET('Sanitation Data'!$I$31,0,10*ROW('Sanitation Data'!I68)))</f>
        <v/>
      </c>
      <c r="DN74" s="380" t="str">
        <f ca="1">+IF(OFFSET('Sanitation Data'!$I$32,0,10*ROW('Sanitation Data'!I68))="","",OFFSET('Sanitation Data'!$I$32,0,10*ROW('Sanitation Data'!I68)))</f>
        <v/>
      </c>
      <c r="DO74" s="380" t="str">
        <f ca="1">+IF(OFFSET('Hygiene Data'!$D$11,0,10*ROW('Hygiene Data'!D68))="","",OFFSET('Hygiene Data'!$D$11,0,10*ROW('Hygiene Data'!D68)))</f>
        <v/>
      </c>
      <c r="DP74" s="380" t="str">
        <f ca="1">+IF(OFFSET('Hygiene Data'!$D$12,0,10*ROW('Hygiene Data'!D68))="","",OFFSET('Hygiene Data'!$D$12,0,10*ROW('Hygiene Data'!D68)))</f>
        <v/>
      </c>
      <c r="DQ74" s="380" t="str">
        <f ca="1">+IF(OFFSET('Hygiene Data'!$D$13,0,10*ROW('Hygiene Data'!D68))="","",OFFSET('Hygiene Data'!$D$13,0,10*ROW('Hygiene Data'!D68)))</f>
        <v/>
      </c>
      <c r="DR74" s="380" t="str">
        <f ca="1">+IF(OFFSET('Hygiene Data'!$E$11,0,10*ROW('Hygiene Data'!E68))="","",OFFSET('Hygiene Data'!$E$11,0,10*ROW('Hygiene Data'!E68)))</f>
        <v/>
      </c>
      <c r="DS74" s="380" t="str">
        <f ca="1">+IF(OFFSET('Hygiene Data'!$E$12,0,10*ROW('Hygiene Data'!E68))="","",OFFSET('Hygiene Data'!$E$12,0,10*ROW('Hygiene Data'!E68)))</f>
        <v/>
      </c>
      <c r="DT74" s="380" t="str">
        <f ca="1">+IF(OFFSET('Hygiene Data'!$E$13,0,10*ROW('Hygiene Data'!E68))="","",OFFSET('Hygiene Data'!$E$13,0,10*ROW('Hygiene Data'!E68)))</f>
        <v/>
      </c>
      <c r="DU74" s="380" t="str">
        <f ca="1">+IF(OFFSET('Hygiene Data'!$F$11,0,10*ROW('Hygiene Data'!F68))="","",OFFSET('Hygiene Data'!$F$11,0,10*ROW('Hygiene Data'!F68)))</f>
        <v/>
      </c>
      <c r="DV74" s="380" t="str">
        <f ca="1">+IF(OFFSET('Hygiene Data'!$F$12,0,10*ROW('Hygiene Data'!F68))="","",OFFSET('Hygiene Data'!$F$12,0,10*ROW('Hygiene Data'!F68)))</f>
        <v/>
      </c>
      <c r="DW74" s="380" t="str">
        <f ca="1">+IF(OFFSET('Hygiene Data'!$F$13,0,10*ROW('Hygiene Data'!F68))="","",OFFSET('Hygiene Data'!$F$13,0,10*ROW('Hygiene Data'!F68)))</f>
        <v/>
      </c>
      <c r="DX74" s="380" t="str">
        <f ca="1">+IF(OFFSET('Hygiene Data'!$G$11,0,10*ROW('Hygiene Data'!G68))="","",OFFSET('Hygiene Data'!$G$11,0,10*ROW('Hygiene Data'!G68)))</f>
        <v/>
      </c>
      <c r="DY74" s="380" t="str">
        <f ca="1">+IF(OFFSET('Hygiene Data'!$G$12,0,10*ROW('Hygiene Data'!G68))="","",OFFSET('Hygiene Data'!$G$12,0,10*ROW('Hygiene Data'!G68)))</f>
        <v/>
      </c>
      <c r="DZ74" s="380" t="str">
        <f ca="1">+IF(OFFSET('Hygiene Data'!$G$13,0,10*ROW('Hygiene Data'!G68))="","",OFFSET('Hygiene Data'!$G$13,0,10*ROW('Hygiene Data'!G68)))</f>
        <v/>
      </c>
      <c r="EA74" s="380" t="str">
        <f ca="1">+IF(OFFSET('Hygiene Data'!$H$11,0,10*ROW('Hygiene Data'!H68))="","",OFFSET('Hygiene Data'!$H$11,0,10*ROW('Hygiene Data'!H68)))</f>
        <v/>
      </c>
      <c r="EB74" s="380" t="str">
        <f ca="1">+IF(OFFSET('Hygiene Data'!$H$12,0,10*ROW('Hygiene Data'!H68))="","",OFFSET('Hygiene Data'!$H$12,0,10*ROW('Hygiene Data'!H68)))</f>
        <v/>
      </c>
      <c r="EC74" s="380" t="str">
        <f ca="1">+IF(OFFSET('Hygiene Data'!$H$13,0,10*ROW('Hygiene Data'!H68))="","",OFFSET('Hygiene Data'!$H$13,0,10*ROW('Hygiene Data'!H68)))</f>
        <v/>
      </c>
      <c r="ED74" s="380" t="str">
        <f ca="1">+IF(OFFSET('Hygiene Data'!$I$11,0,10*ROW('Hygiene Data'!I68))="","",OFFSET('Hygiene Data'!$I$11,0,10*ROW('Hygiene Data'!I68)))</f>
        <v/>
      </c>
      <c r="EE74" s="380" t="str">
        <f ca="1">+IF(OFFSET('Hygiene Data'!$I$12,0,10*ROW('Hygiene Data'!I68))="","",OFFSET('Hygiene Data'!$I$12,0,10*ROW('Hygiene Data'!I68)))</f>
        <v/>
      </c>
      <c r="EF74" s="380" t="str">
        <f ca="1">+IF(OFFSET('Hygiene Data'!$I$13,0,10*ROW('Hygiene Data'!I68))="","",OFFSET('Hygiene Data'!$I$13,0,10*ROW('Hygiene Data'!I68)))</f>
        <v/>
      </c>
    </row>
    <row r="75" spans="1:136" x14ac:dyDescent="0.25">
      <c r="A75" s="489" t="str">
        <f ca="1">+IF(OFFSET('Water Data'!$B$2,0,10*ROW('Water Data'!E69))="","",OFFSET('Water Data'!$B$2,0,10*ROW('Water Data'!E69)))</f>
        <v/>
      </c>
      <c r="B75" s="489"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16" t="str">
        <f t="shared" ca="1" si="1"/>
        <v/>
      </c>
      <c r="D75" s="517"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17"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17"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17"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17"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17"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17"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17"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17"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17"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17"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17"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17"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17"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17"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17"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17"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17"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18"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18"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18"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18"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18"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18"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18"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18"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18"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18"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18"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18"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18"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18"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18"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18"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18"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18"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18"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18"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18"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18"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18"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18"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18"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18"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18"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18"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18"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18"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19"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95"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19"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19"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19"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19"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19"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19"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19"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19"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19"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19"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19"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19"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19"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19"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19"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19"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80" t="str">
        <f ca="1">+IF(OFFSET('Water Data'!$D$27,0,10*ROW('Water Data'!D69))="","",OFFSET('Water Data'!$D$27,0,10*ROW('Water Data'!D69)))</f>
        <v/>
      </c>
      <c r="BT75" s="380" t="str">
        <f ca="1">+IF(OFFSET('Water Data'!$D$28,0,10*ROW('Water Data'!D69))="","",OFFSET('Water Data'!$D$28,0,10*ROW('Water Data'!D69)))</f>
        <v/>
      </c>
      <c r="BU75" s="380" t="str">
        <f ca="1">+IF(OFFSET('Water Data'!$D$29,0,10*ROW('Water Data'!D69))="","",OFFSET('Water Data'!$D$29,0,10*ROW('Water Data'!D69)))</f>
        <v/>
      </c>
      <c r="BV75" s="380" t="str">
        <f ca="1">+IF(OFFSET('Water Data'!$E$27,0,10*ROW('Water Data'!E69))="","",OFFSET('Water Data'!$E$27,0,10*ROW('Water Data'!E69)))</f>
        <v/>
      </c>
      <c r="BW75" s="380" t="str">
        <f ca="1">+IF(OFFSET('Water Data'!$E$28,0,10*ROW('Water Data'!E69))="","",OFFSET('Water Data'!$E$28,0,10*ROW('Water Data'!E69)))</f>
        <v/>
      </c>
      <c r="BX75" s="380" t="str">
        <f ca="1">+IF(OFFSET('Water Data'!$E$29,0,10*ROW('Water Data'!E69))="","",OFFSET('Water Data'!$E$29,0,10*ROW('Water Data'!E69)))</f>
        <v/>
      </c>
      <c r="BY75" s="380" t="str">
        <f ca="1">+IF(OFFSET('Water Data'!$F$27,0,10*ROW('Water Data'!F69))="","",OFFSET('Water Data'!$F$27,0,10*ROW('Water Data'!F69)))</f>
        <v/>
      </c>
      <c r="BZ75" s="380" t="str">
        <f ca="1">+IF(OFFSET('Water Data'!$F$28,0,10*ROW('Water Data'!F69))="","",OFFSET('Water Data'!$F$28,0,10*ROW('Water Data'!F69)))</f>
        <v/>
      </c>
      <c r="CA75" s="380" t="str">
        <f ca="1">+IF(OFFSET('Water Data'!$F$29,0,10*ROW('Water Data'!F69))="","",OFFSET('Water Data'!$F$29,0,10*ROW('Water Data'!F69)))</f>
        <v/>
      </c>
      <c r="CB75" s="380" t="str">
        <f ca="1">+IF(OFFSET('Water Data'!$G$27,0,10*ROW('Water Data'!G69))="","",OFFSET('Water Data'!$G$27,0,10*ROW('Water Data'!G69)))</f>
        <v/>
      </c>
      <c r="CC75" s="380" t="str">
        <f ca="1">+IF(OFFSET('Water Data'!$G$28,0,10*ROW('Water Data'!G69))="","",OFFSET('Water Data'!$G$28,0,10*ROW('Water Data'!G69)))</f>
        <v/>
      </c>
      <c r="CD75" s="380" t="str">
        <f ca="1">+IF(OFFSET('Water Data'!$G$29,0,10*ROW('Water Data'!G69))="","",OFFSET('Water Data'!$G$29,0,10*ROW('Water Data'!G69)))</f>
        <v/>
      </c>
      <c r="CE75" s="380" t="str">
        <f ca="1">+IF(OFFSET('Water Data'!$H$27,0,10*ROW('Water Data'!H69))="","",OFFSET('Water Data'!$H$27,0,10*ROW('Water Data'!H69)))</f>
        <v/>
      </c>
      <c r="CF75" s="380" t="str">
        <f ca="1">+IF(OFFSET('Water Data'!$H$28,0,10*ROW('Water Data'!H69))="","",OFFSET('Water Data'!$H$28,0,10*ROW('Water Data'!H69)))</f>
        <v/>
      </c>
      <c r="CG75" s="380" t="str">
        <f ca="1">+IF(OFFSET('Water Data'!$H$29,0,10*ROW('Water Data'!H69))="","",OFFSET('Water Data'!$H$29,0,10*ROW('Water Data'!H69)))</f>
        <v/>
      </c>
      <c r="CH75" s="380" t="str">
        <f ca="1">+IF(OFFSET('Water Data'!$I$27,0,10*ROW('Water Data'!I69))="","",OFFSET('Water Data'!$I$27,0,10*ROW('Water Data'!I69)))</f>
        <v/>
      </c>
      <c r="CI75" s="380" t="str">
        <f ca="1">+IF(OFFSET('Water Data'!$I$28,0,10*ROW('Water Data'!I69))="","",OFFSET('Water Data'!$I$28,0,10*ROW('Water Data'!I69)))</f>
        <v/>
      </c>
      <c r="CJ75" s="380" t="str">
        <f ca="1">+IF(OFFSET('Water Data'!$I$29,0,10*ROW('Water Data'!I69))="","",OFFSET('Water Data'!$I$29,0,10*ROW('Water Data'!I69)))</f>
        <v/>
      </c>
      <c r="CK75" s="380" t="str">
        <f ca="1">+IF(OFFSET('Sanitation Data'!$D$28,0,10*ROW('Sanitation Data'!D69))="","",OFFSET('Sanitation Data'!$D$28,0,10*ROW('Sanitation Data'!D69)))</f>
        <v/>
      </c>
      <c r="CL75" s="380" t="str">
        <f ca="1">+IF(OFFSET('Sanitation Data'!$D$29,0,10*ROW('Sanitation Data'!D69))="","",OFFSET('Sanitation Data'!$D$29,0,10*ROW('Sanitation Data'!D69)))</f>
        <v/>
      </c>
      <c r="CM75" s="380" t="str">
        <f ca="1">+IF(OFFSET('Sanitation Data'!$D$30,0,10*ROW('Sanitation Data'!D69))="","",OFFSET('Sanitation Data'!$D$30,0,10*ROW('Sanitation Data'!D69)))</f>
        <v/>
      </c>
      <c r="CN75" s="380" t="str">
        <f ca="1">+IF(OFFSET('Sanitation Data'!$D$31,0,10*ROW('Sanitation Data'!D69))="","",OFFSET('Sanitation Data'!$D$31,0,10*ROW('Sanitation Data'!D69)))</f>
        <v/>
      </c>
      <c r="CO75" s="380" t="str">
        <f ca="1">+IF(OFFSET('Sanitation Data'!$D$32,0,10*ROW('Sanitation Data'!D69))="","",OFFSET('Sanitation Data'!$D$32,0,10*ROW('Sanitation Data'!D69)))</f>
        <v/>
      </c>
      <c r="CP75" s="380" t="str">
        <f ca="1">+IF(OFFSET('Sanitation Data'!$E$28,0,10*ROW('Sanitation Data'!E69))="","",OFFSET('Sanitation Data'!$E$28,0,10*ROW('Sanitation Data'!E69)))</f>
        <v/>
      </c>
      <c r="CQ75" s="380" t="str">
        <f ca="1">+IF(OFFSET('Sanitation Data'!$E$29,0,10*ROW('Sanitation Data'!E69))="","",OFFSET('Sanitation Data'!$E$29,0,10*ROW('Sanitation Data'!E69)))</f>
        <v/>
      </c>
      <c r="CR75" s="380" t="str">
        <f ca="1">+IF(OFFSET('Sanitation Data'!$E$30,0,10*ROW('Sanitation Data'!E69))="","",OFFSET('Sanitation Data'!$E$30,0,10*ROW('Sanitation Data'!E69)))</f>
        <v/>
      </c>
      <c r="CS75" s="380" t="str">
        <f ca="1">+IF(OFFSET('Sanitation Data'!$E$31,0,10*ROW('Sanitation Data'!E69))="","",OFFSET('Sanitation Data'!$E$31,0,10*ROW('Sanitation Data'!E69)))</f>
        <v/>
      </c>
      <c r="CT75" s="380" t="str">
        <f ca="1">+IF(OFFSET('Sanitation Data'!$E$32,0,10*ROW('Sanitation Data'!E69))="","",OFFSET('Sanitation Data'!$E$32,0,10*ROW('Sanitation Data'!E69)))</f>
        <v/>
      </c>
      <c r="CU75" s="380" t="str">
        <f ca="1">+IF(OFFSET('Sanitation Data'!$F$28,0,10*ROW('Sanitation Data'!F69))="","",OFFSET('Sanitation Data'!$F$28,0,10*ROW('Sanitation Data'!F69)))</f>
        <v/>
      </c>
      <c r="CV75" s="380" t="str">
        <f ca="1">+IF(OFFSET('Sanitation Data'!$F$29,0,10*ROW('Sanitation Data'!F69))="","",OFFSET('Sanitation Data'!$F$29,0,10*ROW('Sanitation Data'!F69)))</f>
        <v/>
      </c>
      <c r="CW75" s="380" t="str">
        <f ca="1">+IF(OFFSET('Sanitation Data'!$F$30,0,10*ROW('Sanitation Data'!F69))="","",OFFSET('Sanitation Data'!$F$30,0,10*ROW('Sanitation Data'!F69)))</f>
        <v/>
      </c>
      <c r="CX75" s="380" t="str">
        <f ca="1">+IF(OFFSET('Sanitation Data'!$F$31,0,10*ROW('Sanitation Data'!F69))="","",OFFSET('Sanitation Data'!$F$31,0,10*ROW('Sanitation Data'!F69)))</f>
        <v/>
      </c>
      <c r="CY75" s="380" t="str">
        <f ca="1">+IF(OFFSET('Sanitation Data'!$F$32,0,10*ROW('Sanitation Data'!F69))="","",OFFSET('Sanitation Data'!$F$32,0,10*ROW('Sanitation Data'!F69)))</f>
        <v/>
      </c>
      <c r="CZ75" s="380" t="str">
        <f ca="1">+IF(OFFSET('Sanitation Data'!$G$28,0,10*ROW('Sanitation Data'!G69))="","",OFFSET('Sanitation Data'!$G$28,0,10*ROW('Sanitation Data'!G69)))</f>
        <v/>
      </c>
      <c r="DA75" s="380" t="str">
        <f ca="1">+IF(OFFSET('Sanitation Data'!$G$29,0,10*ROW('Sanitation Data'!G69))="","",OFFSET('Sanitation Data'!$G$29,0,10*ROW('Sanitation Data'!G69)))</f>
        <v/>
      </c>
      <c r="DB75" s="380" t="str">
        <f ca="1">+IF(OFFSET('Sanitation Data'!$G$30,0,10*ROW('Sanitation Data'!G69))="","",OFFSET('Sanitation Data'!$G$30,0,10*ROW('Sanitation Data'!G69)))</f>
        <v/>
      </c>
      <c r="DC75" s="380" t="str">
        <f ca="1">+IF(OFFSET('Sanitation Data'!$G$31,0,10*ROW('Sanitation Data'!G69))="","",OFFSET('Sanitation Data'!$G$31,0,10*ROW('Sanitation Data'!G69)))</f>
        <v/>
      </c>
      <c r="DD75" s="380" t="str">
        <f ca="1">+IF(OFFSET('Sanitation Data'!$G$32,0,10*ROW('Sanitation Data'!G69))="","",OFFSET('Sanitation Data'!$G$32,0,10*ROW('Sanitation Data'!G69)))</f>
        <v/>
      </c>
      <c r="DE75" s="380" t="str">
        <f ca="1">+IF(OFFSET('Sanitation Data'!$H$28,0,10*ROW('Sanitation Data'!H69))="","",OFFSET('Sanitation Data'!$H$28,0,10*ROW('Sanitation Data'!H69)))</f>
        <v/>
      </c>
      <c r="DF75" s="380" t="str">
        <f ca="1">+IF(OFFSET('Sanitation Data'!$H$29,0,10*ROW('Sanitation Data'!H69))="","",OFFSET('Sanitation Data'!$H$29,0,10*ROW('Sanitation Data'!H69)))</f>
        <v/>
      </c>
      <c r="DG75" s="380" t="str">
        <f ca="1">+IF(OFFSET('Sanitation Data'!$H$30,0,10*ROW('Sanitation Data'!H69))="","",OFFSET('Sanitation Data'!$H$30,0,10*ROW('Sanitation Data'!H69)))</f>
        <v/>
      </c>
      <c r="DH75" s="380" t="str">
        <f ca="1">+IF(OFFSET('Sanitation Data'!$H$31,0,10*ROW('Sanitation Data'!H69))="","",OFFSET('Sanitation Data'!$H$31,0,10*ROW('Sanitation Data'!H69)))</f>
        <v/>
      </c>
      <c r="DI75" s="380" t="str">
        <f ca="1">+IF(OFFSET('Sanitation Data'!$H$32,0,10*ROW('Sanitation Data'!H69))="","",OFFSET('Sanitation Data'!$H$32,0,10*ROW('Sanitation Data'!H69)))</f>
        <v/>
      </c>
      <c r="DJ75" s="380" t="str">
        <f ca="1">+IF(OFFSET('Sanitation Data'!$I$28,0,10*ROW('Sanitation Data'!I69))="","",OFFSET('Sanitation Data'!$I$28,0,10*ROW('Sanitation Data'!I69)))</f>
        <v/>
      </c>
      <c r="DK75" s="380" t="str">
        <f ca="1">+IF(OFFSET('Sanitation Data'!$I$29,0,10*ROW('Sanitation Data'!I69))="","",OFFSET('Sanitation Data'!$I$29,0,10*ROW('Sanitation Data'!I69)))</f>
        <v/>
      </c>
      <c r="DL75" s="380" t="str">
        <f ca="1">+IF(OFFSET('Sanitation Data'!$I$30,0,10*ROW('Sanitation Data'!I69))="","",OFFSET('Sanitation Data'!$I$30,0,10*ROW('Sanitation Data'!I69)))</f>
        <v/>
      </c>
      <c r="DM75" s="380" t="str">
        <f ca="1">+IF(OFFSET('Sanitation Data'!$I$31,0,10*ROW('Sanitation Data'!I69))="","",OFFSET('Sanitation Data'!$I$31,0,10*ROW('Sanitation Data'!I69)))</f>
        <v/>
      </c>
      <c r="DN75" s="380" t="str">
        <f ca="1">+IF(OFFSET('Sanitation Data'!$I$32,0,10*ROW('Sanitation Data'!I69))="","",OFFSET('Sanitation Data'!$I$32,0,10*ROW('Sanitation Data'!I69)))</f>
        <v/>
      </c>
      <c r="DO75" s="380" t="str">
        <f ca="1">+IF(OFFSET('Hygiene Data'!$D$11,0,10*ROW('Hygiene Data'!D69))="","",OFFSET('Hygiene Data'!$D$11,0,10*ROW('Hygiene Data'!D69)))</f>
        <v/>
      </c>
      <c r="DP75" s="380" t="str">
        <f ca="1">+IF(OFFSET('Hygiene Data'!$D$12,0,10*ROW('Hygiene Data'!D69))="","",OFFSET('Hygiene Data'!$D$12,0,10*ROW('Hygiene Data'!D69)))</f>
        <v/>
      </c>
      <c r="DQ75" s="380" t="str">
        <f ca="1">+IF(OFFSET('Hygiene Data'!$D$13,0,10*ROW('Hygiene Data'!D69))="","",OFFSET('Hygiene Data'!$D$13,0,10*ROW('Hygiene Data'!D69)))</f>
        <v/>
      </c>
      <c r="DR75" s="380" t="str">
        <f ca="1">+IF(OFFSET('Hygiene Data'!$E$11,0,10*ROW('Hygiene Data'!E69))="","",OFFSET('Hygiene Data'!$E$11,0,10*ROW('Hygiene Data'!E69)))</f>
        <v/>
      </c>
      <c r="DS75" s="380" t="str">
        <f ca="1">+IF(OFFSET('Hygiene Data'!$E$12,0,10*ROW('Hygiene Data'!E69))="","",OFFSET('Hygiene Data'!$E$12,0,10*ROW('Hygiene Data'!E69)))</f>
        <v/>
      </c>
      <c r="DT75" s="380" t="str">
        <f ca="1">+IF(OFFSET('Hygiene Data'!$E$13,0,10*ROW('Hygiene Data'!E69))="","",OFFSET('Hygiene Data'!$E$13,0,10*ROW('Hygiene Data'!E69)))</f>
        <v/>
      </c>
      <c r="DU75" s="380" t="str">
        <f ca="1">+IF(OFFSET('Hygiene Data'!$F$11,0,10*ROW('Hygiene Data'!F69))="","",OFFSET('Hygiene Data'!$F$11,0,10*ROW('Hygiene Data'!F69)))</f>
        <v/>
      </c>
      <c r="DV75" s="380" t="str">
        <f ca="1">+IF(OFFSET('Hygiene Data'!$F$12,0,10*ROW('Hygiene Data'!F69))="","",OFFSET('Hygiene Data'!$F$12,0,10*ROW('Hygiene Data'!F69)))</f>
        <v/>
      </c>
      <c r="DW75" s="380" t="str">
        <f ca="1">+IF(OFFSET('Hygiene Data'!$F$13,0,10*ROW('Hygiene Data'!F69))="","",OFFSET('Hygiene Data'!$F$13,0,10*ROW('Hygiene Data'!F69)))</f>
        <v/>
      </c>
      <c r="DX75" s="380" t="str">
        <f ca="1">+IF(OFFSET('Hygiene Data'!$G$11,0,10*ROW('Hygiene Data'!G69))="","",OFFSET('Hygiene Data'!$G$11,0,10*ROW('Hygiene Data'!G69)))</f>
        <v/>
      </c>
      <c r="DY75" s="380" t="str">
        <f ca="1">+IF(OFFSET('Hygiene Data'!$G$12,0,10*ROW('Hygiene Data'!G69))="","",OFFSET('Hygiene Data'!$G$12,0,10*ROW('Hygiene Data'!G69)))</f>
        <v/>
      </c>
      <c r="DZ75" s="380" t="str">
        <f ca="1">+IF(OFFSET('Hygiene Data'!$G$13,0,10*ROW('Hygiene Data'!G69))="","",OFFSET('Hygiene Data'!$G$13,0,10*ROW('Hygiene Data'!G69)))</f>
        <v/>
      </c>
      <c r="EA75" s="380" t="str">
        <f ca="1">+IF(OFFSET('Hygiene Data'!$H$11,0,10*ROW('Hygiene Data'!H69))="","",OFFSET('Hygiene Data'!$H$11,0,10*ROW('Hygiene Data'!H69)))</f>
        <v/>
      </c>
      <c r="EB75" s="380" t="str">
        <f ca="1">+IF(OFFSET('Hygiene Data'!$H$12,0,10*ROW('Hygiene Data'!H69))="","",OFFSET('Hygiene Data'!$H$12,0,10*ROW('Hygiene Data'!H69)))</f>
        <v/>
      </c>
      <c r="EC75" s="380" t="str">
        <f ca="1">+IF(OFFSET('Hygiene Data'!$H$13,0,10*ROW('Hygiene Data'!H69))="","",OFFSET('Hygiene Data'!$H$13,0,10*ROW('Hygiene Data'!H69)))</f>
        <v/>
      </c>
      <c r="ED75" s="380" t="str">
        <f ca="1">+IF(OFFSET('Hygiene Data'!$I$11,0,10*ROW('Hygiene Data'!I69))="","",OFFSET('Hygiene Data'!$I$11,0,10*ROW('Hygiene Data'!I69)))</f>
        <v/>
      </c>
      <c r="EE75" s="380" t="str">
        <f ca="1">+IF(OFFSET('Hygiene Data'!$I$12,0,10*ROW('Hygiene Data'!I69))="","",OFFSET('Hygiene Data'!$I$12,0,10*ROW('Hygiene Data'!I69)))</f>
        <v/>
      </c>
      <c r="EF75" s="380" t="str">
        <f ca="1">+IF(OFFSET('Hygiene Data'!$I$13,0,10*ROW('Hygiene Data'!I69))="","",OFFSET('Hygiene Data'!$I$13,0,10*ROW('Hygiene Data'!I69)))</f>
        <v/>
      </c>
    </row>
    <row r="76" spans="1:136" x14ac:dyDescent="0.25">
      <c r="A76" s="489" t="str">
        <f ca="1">+IF(OFFSET('Water Data'!$B$2,0,10*ROW('Water Data'!E70))="","",OFFSET('Water Data'!$B$2,0,10*ROW('Water Data'!E70)))</f>
        <v/>
      </c>
      <c r="B76" s="489"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16" t="str">
        <f t="shared" ca="1" si="1"/>
        <v/>
      </c>
      <c r="D76" s="517"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17"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17"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17"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17"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17"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17"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17"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17"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17"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17"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17"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17"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17"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17"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17"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17"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17"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18"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18"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18"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18"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18"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18"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18"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18"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18"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18"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18"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18"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18"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18"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18"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18"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18"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18"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18"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18"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18"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18"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18"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18"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18"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18"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18"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18"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18"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18"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19"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95"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19"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19"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19"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19"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19"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19"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19"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19"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19"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19"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19"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19"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19"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19"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19"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19"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80" t="str">
        <f ca="1">+IF(OFFSET('Water Data'!$D$27,0,10*ROW('Water Data'!D70))="","",OFFSET('Water Data'!$D$27,0,10*ROW('Water Data'!D70)))</f>
        <v/>
      </c>
      <c r="BT76" s="380" t="str">
        <f ca="1">+IF(OFFSET('Water Data'!$D$28,0,10*ROW('Water Data'!D70))="","",OFFSET('Water Data'!$D$28,0,10*ROW('Water Data'!D70)))</f>
        <v/>
      </c>
      <c r="BU76" s="380" t="str">
        <f ca="1">+IF(OFFSET('Water Data'!$D$29,0,10*ROW('Water Data'!D70))="","",OFFSET('Water Data'!$D$29,0,10*ROW('Water Data'!D70)))</f>
        <v/>
      </c>
      <c r="BV76" s="380" t="str">
        <f ca="1">+IF(OFFSET('Water Data'!$E$27,0,10*ROW('Water Data'!E70))="","",OFFSET('Water Data'!$E$27,0,10*ROW('Water Data'!E70)))</f>
        <v/>
      </c>
      <c r="BW76" s="380" t="str">
        <f ca="1">+IF(OFFSET('Water Data'!$E$28,0,10*ROW('Water Data'!E70))="","",OFFSET('Water Data'!$E$28,0,10*ROW('Water Data'!E70)))</f>
        <v/>
      </c>
      <c r="BX76" s="380" t="str">
        <f ca="1">+IF(OFFSET('Water Data'!$E$29,0,10*ROW('Water Data'!E70))="","",OFFSET('Water Data'!$E$29,0,10*ROW('Water Data'!E70)))</f>
        <v/>
      </c>
      <c r="BY76" s="380" t="str">
        <f ca="1">+IF(OFFSET('Water Data'!$F$27,0,10*ROW('Water Data'!F70))="","",OFFSET('Water Data'!$F$27,0,10*ROW('Water Data'!F70)))</f>
        <v/>
      </c>
      <c r="BZ76" s="380" t="str">
        <f ca="1">+IF(OFFSET('Water Data'!$F$28,0,10*ROW('Water Data'!F70))="","",OFFSET('Water Data'!$F$28,0,10*ROW('Water Data'!F70)))</f>
        <v/>
      </c>
      <c r="CA76" s="380" t="str">
        <f ca="1">+IF(OFFSET('Water Data'!$F$29,0,10*ROW('Water Data'!F70))="","",OFFSET('Water Data'!$F$29,0,10*ROW('Water Data'!F70)))</f>
        <v/>
      </c>
      <c r="CB76" s="380" t="str">
        <f ca="1">+IF(OFFSET('Water Data'!$G$27,0,10*ROW('Water Data'!G70))="","",OFFSET('Water Data'!$G$27,0,10*ROW('Water Data'!G70)))</f>
        <v/>
      </c>
      <c r="CC76" s="380" t="str">
        <f ca="1">+IF(OFFSET('Water Data'!$G$28,0,10*ROW('Water Data'!G70))="","",OFFSET('Water Data'!$G$28,0,10*ROW('Water Data'!G70)))</f>
        <v/>
      </c>
      <c r="CD76" s="380" t="str">
        <f ca="1">+IF(OFFSET('Water Data'!$G$29,0,10*ROW('Water Data'!G70))="","",OFFSET('Water Data'!$G$29,0,10*ROW('Water Data'!G70)))</f>
        <v/>
      </c>
      <c r="CE76" s="380" t="str">
        <f ca="1">+IF(OFFSET('Water Data'!$H$27,0,10*ROW('Water Data'!H70))="","",OFFSET('Water Data'!$H$27,0,10*ROW('Water Data'!H70)))</f>
        <v/>
      </c>
      <c r="CF76" s="380" t="str">
        <f ca="1">+IF(OFFSET('Water Data'!$H$28,0,10*ROW('Water Data'!H70))="","",OFFSET('Water Data'!$H$28,0,10*ROW('Water Data'!H70)))</f>
        <v/>
      </c>
      <c r="CG76" s="380" t="str">
        <f ca="1">+IF(OFFSET('Water Data'!$H$29,0,10*ROW('Water Data'!H70))="","",OFFSET('Water Data'!$H$29,0,10*ROW('Water Data'!H70)))</f>
        <v/>
      </c>
      <c r="CH76" s="380" t="str">
        <f ca="1">+IF(OFFSET('Water Data'!$I$27,0,10*ROW('Water Data'!I70))="","",OFFSET('Water Data'!$I$27,0,10*ROW('Water Data'!I70)))</f>
        <v/>
      </c>
      <c r="CI76" s="380" t="str">
        <f ca="1">+IF(OFFSET('Water Data'!$I$28,0,10*ROW('Water Data'!I70))="","",OFFSET('Water Data'!$I$28,0,10*ROW('Water Data'!I70)))</f>
        <v/>
      </c>
      <c r="CJ76" s="380" t="str">
        <f ca="1">+IF(OFFSET('Water Data'!$I$29,0,10*ROW('Water Data'!I70))="","",OFFSET('Water Data'!$I$29,0,10*ROW('Water Data'!I70)))</f>
        <v/>
      </c>
      <c r="CK76" s="380" t="str">
        <f ca="1">+IF(OFFSET('Sanitation Data'!$D$28,0,10*ROW('Sanitation Data'!D70))="","",OFFSET('Sanitation Data'!$D$28,0,10*ROW('Sanitation Data'!D70)))</f>
        <v/>
      </c>
      <c r="CL76" s="380" t="str">
        <f ca="1">+IF(OFFSET('Sanitation Data'!$D$29,0,10*ROW('Sanitation Data'!D70))="","",OFFSET('Sanitation Data'!$D$29,0,10*ROW('Sanitation Data'!D70)))</f>
        <v/>
      </c>
      <c r="CM76" s="380" t="str">
        <f ca="1">+IF(OFFSET('Sanitation Data'!$D$30,0,10*ROW('Sanitation Data'!D70))="","",OFFSET('Sanitation Data'!$D$30,0,10*ROW('Sanitation Data'!D70)))</f>
        <v/>
      </c>
      <c r="CN76" s="380" t="str">
        <f ca="1">+IF(OFFSET('Sanitation Data'!$D$31,0,10*ROW('Sanitation Data'!D70))="","",OFFSET('Sanitation Data'!$D$31,0,10*ROW('Sanitation Data'!D70)))</f>
        <v/>
      </c>
      <c r="CO76" s="380" t="str">
        <f ca="1">+IF(OFFSET('Sanitation Data'!$D$32,0,10*ROW('Sanitation Data'!D70))="","",OFFSET('Sanitation Data'!$D$32,0,10*ROW('Sanitation Data'!D70)))</f>
        <v/>
      </c>
      <c r="CP76" s="380" t="str">
        <f ca="1">+IF(OFFSET('Sanitation Data'!$E$28,0,10*ROW('Sanitation Data'!E70))="","",OFFSET('Sanitation Data'!$E$28,0,10*ROW('Sanitation Data'!E70)))</f>
        <v/>
      </c>
      <c r="CQ76" s="380" t="str">
        <f ca="1">+IF(OFFSET('Sanitation Data'!$E$29,0,10*ROW('Sanitation Data'!E70))="","",OFFSET('Sanitation Data'!$E$29,0,10*ROW('Sanitation Data'!E70)))</f>
        <v/>
      </c>
      <c r="CR76" s="380" t="str">
        <f ca="1">+IF(OFFSET('Sanitation Data'!$E$30,0,10*ROW('Sanitation Data'!E70))="","",OFFSET('Sanitation Data'!$E$30,0,10*ROW('Sanitation Data'!E70)))</f>
        <v/>
      </c>
      <c r="CS76" s="380" t="str">
        <f ca="1">+IF(OFFSET('Sanitation Data'!$E$31,0,10*ROW('Sanitation Data'!E70))="","",OFFSET('Sanitation Data'!$E$31,0,10*ROW('Sanitation Data'!E70)))</f>
        <v/>
      </c>
      <c r="CT76" s="380" t="str">
        <f ca="1">+IF(OFFSET('Sanitation Data'!$E$32,0,10*ROW('Sanitation Data'!E70))="","",OFFSET('Sanitation Data'!$E$32,0,10*ROW('Sanitation Data'!E70)))</f>
        <v/>
      </c>
      <c r="CU76" s="380" t="str">
        <f ca="1">+IF(OFFSET('Sanitation Data'!$F$28,0,10*ROW('Sanitation Data'!F70))="","",OFFSET('Sanitation Data'!$F$28,0,10*ROW('Sanitation Data'!F70)))</f>
        <v/>
      </c>
      <c r="CV76" s="380" t="str">
        <f ca="1">+IF(OFFSET('Sanitation Data'!$F$29,0,10*ROW('Sanitation Data'!F70))="","",OFFSET('Sanitation Data'!$F$29,0,10*ROW('Sanitation Data'!F70)))</f>
        <v/>
      </c>
      <c r="CW76" s="380" t="str">
        <f ca="1">+IF(OFFSET('Sanitation Data'!$F$30,0,10*ROW('Sanitation Data'!F70))="","",OFFSET('Sanitation Data'!$F$30,0,10*ROW('Sanitation Data'!F70)))</f>
        <v/>
      </c>
      <c r="CX76" s="380" t="str">
        <f ca="1">+IF(OFFSET('Sanitation Data'!$F$31,0,10*ROW('Sanitation Data'!F70))="","",OFFSET('Sanitation Data'!$F$31,0,10*ROW('Sanitation Data'!F70)))</f>
        <v/>
      </c>
      <c r="CY76" s="380" t="str">
        <f ca="1">+IF(OFFSET('Sanitation Data'!$F$32,0,10*ROW('Sanitation Data'!F70))="","",OFFSET('Sanitation Data'!$F$32,0,10*ROW('Sanitation Data'!F70)))</f>
        <v/>
      </c>
      <c r="CZ76" s="380" t="str">
        <f ca="1">+IF(OFFSET('Sanitation Data'!$G$28,0,10*ROW('Sanitation Data'!G70))="","",OFFSET('Sanitation Data'!$G$28,0,10*ROW('Sanitation Data'!G70)))</f>
        <v/>
      </c>
      <c r="DA76" s="380" t="str">
        <f ca="1">+IF(OFFSET('Sanitation Data'!$G$29,0,10*ROW('Sanitation Data'!G70))="","",OFFSET('Sanitation Data'!$G$29,0,10*ROW('Sanitation Data'!G70)))</f>
        <v/>
      </c>
      <c r="DB76" s="380" t="str">
        <f ca="1">+IF(OFFSET('Sanitation Data'!$G$30,0,10*ROW('Sanitation Data'!G70))="","",OFFSET('Sanitation Data'!$G$30,0,10*ROW('Sanitation Data'!G70)))</f>
        <v/>
      </c>
      <c r="DC76" s="380" t="str">
        <f ca="1">+IF(OFFSET('Sanitation Data'!$G$31,0,10*ROW('Sanitation Data'!G70))="","",OFFSET('Sanitation Data'!$G$31,0,10*ROW('Sanitation Data'!G70)))</f>
        <v/>
      </c>
      <c r="DD76" s="380" t="str">
        <f ca="1">+IF(OFFSET('Sanitation Data'!$G$32,0,10*ROW('Sanitation Data'!G70))="","",OFFSET('Sanitation Data'!$G$32,0,10*ROW('Sanitation Data'!G70)))</f>
        <v/>
      </c>
      <c r="DE76" s="380" t="str">
        <f ca="1">+IF(OFFSET('Sanitation Data'!$H$28,0,10*ROW('Sanitation Data'!H70))="","",OFFSET('Sanitation Data'!$H$28,0,10*ROW('Sanitation Data'!H70)))</f>
        <v/>
      </c>
      <c r="DF76" s="380" t="str">
        <f ca="1">+IF(OFFSET('Sanitation Data'!$H$29,0,10*ROW('Sanitation Data'!H70))="","",OFFSET('Sanitation Data'!$H$29,0,10*ROW('Sanitation Data'!H70)))</f>
        <v/>
      </c>
      <c r="DG76" s="380" t="str">
        <f ca="1">+IF(OFFSET('Sanitation Data'!$H$30,0,10*ROW('Sanitation Data'!H70))="","",OFFSET('Sanitation Data'!$H$30,0,10*ROW('Sanitation Data'!H70)))</f>
        <v/>
      </c>
      <c r="DH76" s="380" t="str">
        <f ca="1">+IF(OFFSET('Sanitation Data'!$H$31,0,10*ROW('Sanitation Data'!H70))="","",OFFSET('Sanitation Data'!$H$31,0,10*ROW('Sanitation Data'!H70)))</f>
        <v/>
      </c>
      <c r="DI76" s="380" t="str">
        <f ca="1">+IF(OFFSET('Sanitation Data'!$H$32,0,10*ROW('Sanitation Data'!H70))="","",OFFSET('Sanitation Data'!$H$32,0,10*ROW('Sanitation Data'!H70)))</f>
        <v/>
      </c>
      <c r="DJ76" s="380" t="str">
        <f ca="1">+IF(OFFSET('Sanitation Data'!$I$28,0,10*ROW('Sanitation Data'!I70))="","",OFFSET('Sanitation Data'!$I$28,0,10*ROW('Sanitation Data'!I70)))</f>
        <v/>
      </c>
      <c r="DK76" s="380" t="str">
        <f ca="1">+IF(OFFSET('Sanitation Data'!$I$29,0,10*ROW('Sanitation Data'!I70))="","",OFFSET('Sanitation Data'!$I$29,0,10*ROW('Sanitation Data'!I70)))</f>
        <v/>
      </c>
      <c r="DL76" s="380" t="str">
        <f ca="1">+IF(OFFSET('Sanitation Data'!$I$30,0,10*ROW('Sanitation Data'!I70))="","",OFFSET('Sanitation Data'!$I$30,0,10*ROW('Sanitation Data'!I70)))</f>
        <v/>
      </c>
      <c r="DM76" s="380" t="str">
        <f ca="1">+IF(OFFSET('Sanitation Data'!$I$31,0,10*ROW('Sanitation Data'!I70))="","",OFFSET('Sanitation Data'!$I$31,0,10*ROW('Sanitation Data'!I70)))</f>
        <v/>
      </c>
      <c r="DN76" s="380" t="str">
        <f ca="1">+IF(OFFSET('Sanitation Data'!$I$32,0,10*ROW('Sanitation Data'!I70))="","",OFFSET('Sanitation Data'!$I$32,0,10*ROW('Sanitation Data'!I70)))</f>
        <v/>
      </c>
      <c r="DO76" s="380" t="str">
        <f ca="1">+IF(OFFSET('Hygiene Data'!$D$11,0,10*ROW('Hygiene Data'!D70))="","",OFFSET('Hygiene Data'!$D$11,0,10*ROW('Hygiene Data'!D70)))</f>
        <v/>
      </c>
      <c r="DP76" s="380" t="str">
        <f ca="1">+IF(OFFSET('Hygiene Data'!$D$12,0,10*ROW('Hygiene Data'!D70))="","",OFFSET('Hygiene Data'!$D$12,0,10*ROW('Hygiene Data'!D70)))</f>
        <v/>
      </c>
      <c r="DQ76" s="380" t="str">
        <f ca="1">+IF(OFFSET('Hygiene Data'!$D$13,0,10*ROW('Hygiene Data'!D70))="","",OFFSET('Hygiene Data'!$D$13,0,10*ROW('Hygiene Data'!D70)))</f>
        <v/>
      </c>
      <c r="DR76" s="380" t="str">
        <f ca="1">+IF(OFFSET('Hygiene Data'!$E$11,0,10*ROW('Hygiene Data'!E70))="","",OFFSET('Hygiene Data'!$E$11,0,10*ROW('Hygiene Data'!E70)))</f>
        <v/>
      </c>
      <c r="DS76" s="380" t="str">
        <f ca="1">+IF(OFFSET('Hygiene Data'!$E$12,0,10*ROW('Hygiene Data'!E70))="","",OFFSET('Hygiene Data'!$E$12,0,10*ROW('Hygiene Data'!E70)))</f>
        <v/>
      </c>
      <c r="DT76" s="380" t="str">
        <f ca="1">+IF(OFFSET('Hygiene Data'!$E$13,0,10*ROW('Hygiene Data'!E70))="","",OFFSET('Hygiene Data'!$E$13,0,10*ROW('Hygiene Data'!E70)))</f>
        <v/>
      </c>
      <c r="DU76" s="380" t="str">
        <f ca="1">+IF(OFFSET('Hygiene Data'!$F$11,0,10*ROW('Hygiene Data'!F70))="","",OFFSET('Hygiene Data'!$F$11,0,10*ROW('Hygiene Data'!F70)))</f>
        <v/>
      </c>
      <c r="DV76" s="380" t="str">
        <f ca="1">+IF(OFFSET('Hygiene Data'!$F$12,0,10*ROW('Hygiene Data'!F70))="","",OFFSET('Hygiene Data'!$F$12,0,10*ROW('Hygiene Data'!F70)))</f>
        <v/>
      </c>
      <c r="DW76" s="380" t="str">
        <f ca="1">+IF(OFFSET('Hygiene Data'!$F$13,0,10*ROW('Hygiene Data'!F70))="","",OFFSET('Hygiene Data'!$F$13,0,10*ROW('Hygiene Data'!F70)))</f>
        <v/>
      </c>
      <c r="DX76" s="380" t="str">
        <f ca="1">+IF(OFFSET('Hygiene Data'!$G$11,0,10*ROW('Hygiene Data'!G70))="","",OFFSET('Hygiene Data'!$G$11,0,10*ROW('Hygiene Data'!G70)))</f>
        <v/>
      </c>
      <c r="DY76" s="380" t="str">
        <f ca="1">+IF(OFFSET('Hygiene Data'!$G$12,0,10*ROW('Hygiene Data'!G70))="","",OFFSET('Hygiene Data'!$G$12,0,10*ROW('Hygiene Data'!G70)))</f>
        <v/>
      </c>
      <c r="DZ76" s="380" t="str">
        <f ca="1">+IF(OFFSET('Hygiene Data'!$G$13,0,10*ROW('Hygiene Data'!G70))="","",OFFSET('Hygiene Data'!$G$13,0,10*ROW('Hygiene Data'!G70)))</f>
        <v/>
      </c>
      <c r="EA76" s="380" t="str">
        <f ca="1">+IF(OFFSET('Hygiene Data'!$H$11,0,10*ROW('Hygiene Data'!H70))="","",OFFSET('Hygiene Data'!$H$11,0,10*ROW('Hygiene Data'!H70)))</f>
        <v/>
      </c>
      <c r="EB76" s="380" t="str">
        <f ca="1">+IF(OFFSET('Hygiene Data'!$H$12,0,10*ROW('Hygiene Data'!H70))="","",OFFSET('Hygiene Data'!$H$12,0,10*ROW('Hygiene Data'!H70)))</f>
        <v/>
      </c>
      <c r="EC76" s="380" t="str">
        <f ca="1">+IF(OFFSET('Hygiene Data'!$H$13,0,10*ROW('Hygiene Data'!H70))="","",OFFSET('Hygiene Data'!$H$13,0,10*ROW('Hygiene Data'!H70)))</f>
        <v/>
      </c>
      <c r="ED76" s="380" t="str">
        <f ca="1">+IF(OFFSET('Hygiene Data'!$I$11,0,10*ROW('Hygiene Data'!I70))="","",OFFSET('Hygiene Data'!$I$11,0,10*ROW('Hygiene Data'!I70)))</f>
        <v/>
      </c>
      <c r="EE76" s="380" t="str">
        <f ca="1">+IF(OFFSET('Hygiene Data'!$I$12,0,10*ROW('Hygiene Data'!I70))="","",OFFSET('Hygiene Data'!$I$12,0,10*ROW('Hygiene Data'!I70)))</f>
        <v/>
      </c>
      <c r="EF76" s="380" t="str">
        <f ca="1">+IF(OFFSET('Hygiene Data'!$I$13,0,10*ROW('Hygiene Data'!I70))="","",OFFSET('Hygiene Data'!$I$13,0,10*ROW('Hygiene Data'!I70)))</f>
        <v/>
      </c>
    </row>
    <row r="77" spans="1:136" x14ac:dyDescent="0.25">
      <c r="A77" s="489" t="str">
        <f ca="1">+IF(OFFSET('Water Data'!$B$2,0,10*ROW('Water Data'!E71))="","",OFFSET('Water Data'!$B$2,0,10*ROW('Water Data'!E71)))</f>
        <v/>
      </c>
      <c r="B77" s="489"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16" t="str">
        <f t="shared" ca="1" si="1"/>
        <v/>
      </c>
      <c r="D77" s="517"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17"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17"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17"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17"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17"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17"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17"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17"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17"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17"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17"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17"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17"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17"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17"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17"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17"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18"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18"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18"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18"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18"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18"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18"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18"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18"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18"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18"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18"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18"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18"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18"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18"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18"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18"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18"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18"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18"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18"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18"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18"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18"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18"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18"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18"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18"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18"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19"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95"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19"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19"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19"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19"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19"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19"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19"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19"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19"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19"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19"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19"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19"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19"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19"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19"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80" t="str">
        <f ca="1">+IF(OFFSET('Water Data'!$D$27,0,10*ROW('Water Data'!D71))="","",OFFSET('Water Data'!$D$27,0,10*ROW('Water Data'!D71)))</f>
        <v/>
      </c>
      <c r="BT77" s="380" t="str">
        <f ca="1">+IF(OFFSET('Water Data'!$D$28,0,10*ROW('Water Data'!D71))="","",OFFSET('Water Data'!$D$28,0,10*ROW('Water Data'!D71)))</f>
        <v/>
      </c>
      <c r="BU77" s="380" t="str">
        <f ca="1">+IF(OFFSET('Water Data'!$D$29,0,10*ROW('Water Data'!D71))="","",OFFSET('Water Data'!$D$29,0,10*ROW('Water Data'!D71)))</f>
        <v/>
      </c>
      <c r="BV77" s="380" t="str">
        <f ca="1">+IF(OFFSET('Water Data'!$E$27,0,10*ROW('Water Data'!E71))="","",OFFSET('Water Data'!$E$27,0,10*ROW('Water Data'!E71)))</f>
        <v/>
      </c>
      <c r="BW77" s="380" t="str">
        <f ca="1">+IF(OFFSET('Water Data'!$E$28,0,10*ROW('Water Data'!E71))="","",OFFSET('Water Data'!$E$28,0,10*ROW('Water Data'!E71)))</f>
        <v/>
      </c>
      <c r="BX77" s="380" t="str">
        <f ca="1">+IF(OFFSET('Water Data'!$E$29,0,10*ROW('Water Data'!E71))="","",OFFSET('Water Data'!$E$29,0,10*ROW('Water Data'!E71)))</f>
        <v/>
      </c>
      <c r="BY77" s="380" t="str">
        <f ca="1">+IF(OFFSET('Water Data'!$F$27,0,10*ROW('Water Data'!F71))="","",OFFSET('Water Data'!$F$27,0,10*ROW('Water Data'!F71)))</f>
        <v/>
      </c>
      <c r="BZ77" s="380" t="str">
        <f ca="1">+IF(OFFSET('Water Data'!$F$28,0,10*ROW('Water Data'!F71))="","",OFFSET('Water Data'!$F$28,0,10*ROW('Water Data'!F71)))</f>
        <v/>
      </c>
      <c r="CA77" s="380" t="str">
        <f ca="1">+IF(OFFSET('Water Data'!$F$29,0,10*ROW('Water Data'!F71))="","",OFFSET('Water Data'!$F$29,0,10*ROW('Water Data'!F71)))</f>
        <v/>
      </c>
      <c r="CB77" s="380" t="str">
        <f ca="1">+IF(OFFSET('Water Data'!$G$27,0,10*ROW('Water Data'!G71))="","",OFFSET('Water Data'!$G$27,0,10*ROW('Water Data'!G71)))</f>
        <v/>
      </c>
      <c r="CC77" s="380" t="str">
        <f ca="1">+IF(OFFSET('Water Data'!$G$28,0,10*ROW('Water Data'!G71))="","",OFFSET('Water Data'!$G$28,0,10*ROW('Water Data'!G71)))</f>
        <v/>
      </c>
      <c r="CD77" s="380" t="str">
        <f ca="1">+IF(OFFSET('Water Data'!$G$29,0,10*ROW('Water Data'!G71))="","",OFFSET('Water Data'!$G$29,0,10*ROW('Water Data'!G71)))</f>
        <v/>
      </c>
      <c r="CE77" s="380" t="str">
        <f ca="1">+IF(OFFSET('Water Data'!$H$27,0,10*ROW('Water Data'!H71))="","",OFFSET('Water Data'!$H$27,0,10*ROW('Water Data'!H71)))</f>
        <v/>
      </c>
      <c r="CF77" s="380" t="str">
        <f ca="1">+IF(OFFSET('Water Data'!$H$28,0,10*ROW('Water Data'!H71))="","",OFFSET('Water Data'!$H$28,0,10*ROW('Water Data'!H71)))</f>
        <v/>
      </c>
      <c r="CG77" s="380" t="str">
        <f ca="1">+IF(OFFSET('Water Data'!$H$29,0,10*ROW('Water Data'!H71))="","",OFFSET('Water Data'!$H$29,0,10*ROW('Water Data'!H71)))</f>
        <v/>
      </c>
      <c r="CH77" s="380" t="str">
        <f ca="1">+IF(OFFSET('Water Data'!$I$27,0,10*ROW('Water Data'!I71))="","",OFFSET('Water Data'!$I$27,0,10*ROW('Water Data'!I71)))</f>
        <v/>
      </c>
      <c r="CI77" s="380" t="str">
        <f ca="1">+IF(OFFSET('Water Data'!$I$28,0,10*ROW('Water Data'!I71))="","",OFFSET('Water Data'!$I$28,0,10*ROW('Water Data'!I71)))</f>
        <v/>
      </c>
      <c r="CJ77" s="380" t="str">
        <f ca="1">+IF(OFFSET('Water Data'!$I$29,0,10*ROW('Water Data'!I71))="","",OFFSET('Water Data'!$I$29,0,10*ROW('Water Data'!I71)))</f>
        <v/>
      </c>
      <c r="CK77" s="380" t="str">
        <f ca="1">+IF(OFFSET('Sanitation Data'!$D$28,0,10*ROW('Sanitation Data'!D71))="","",OFFSET('Sanitation Data'!$D$28,0,10*ROW('Sanitation Data'!D71)))</f>
        <v/>
      </c>
      <c r="CL77" s="380" t="str">
        <f ca="1">+IF(OFFSET('Sanitation Data'!$D$29,0,10*ROW('Sanitation Data'!D71))="","",OFFSET('Sanitation Data'!$D$29,0,10*ROW('Sanitation Data'!D71)))</f>
        <v/>
      </c>
      <c r="CM77" s="380" t="str">
        <f ca="1">+IF(OFFSET('Sanitation Data'!$D$30,0,10*ROW('Sanitation Data'!D71))="","",OFFSET('Sanitation Data'!$D$30,0,10*ROW('Sanitation Data'!D71)))</f>
        <v/>
      </c>
      <c r="CN77" s="380" t="str">
        <f ca="1">+IF(OFFSET('Sanitation Data'!$D$31,0,10*ROW('Sanitation Data'!D71))="","",OFFSET('Sanitation Data'!$D$31,0,10*ROW('Sanitation Data'!D71)))</f>
        <v/>
      </c>
      <c r="CO77" s="380" t="str">
        <f ca="1">+IF(OFFSET('Sanitation Data'!$D$32,0,10*ROW('Sanitation Data'!D71))="","",OFFSET('Sanitation Data'!$D$32,0,10*ROW('Sanitation Data'!D71)))</f>
        <v/>
      </c>
      <c r="CP77" s="380" t="str">
        <f ca="1">+IF(OFFSET('Sanitation Data'!$E$28,0,10*ROW('Sanitation Data'!E71))="","",OFFSET('Sanitation Data'!$E$28,0,10*ROW('Sanitation Data'!E71)))</f>
        <v/>
      </c>
      <c r="CQ77" s="380" t="str">
        <f ca="1">+IF(OFFSET('Sanitation Data'!$E$29,0,10*ROW('Sanitation Data'!E71))="","",OFFSET('Sanitation Data'!$E$29,0,10*ROW('Sanitation Data'!E71)))</f>
        <v/>
      </c>
      <c r="CR77" s="380" t="str">
        <f ca="1">+IF(OFFSET('Sanitation Data'!$E$30,0,10*ROW('Sanitation Data'!E71))="","",OFFSET('Sanitation Data'!$E$30,0,10*ROW('Sanitation Data'!E71)))</f>
        <v/>
      </c>
      <c r="CS77" s="380" t="str">
        <f ca="1">+IF(OFFSET('Sanitation Data'!$E$31,0,10*ROW('Sanitation Data'!E71))="","",OFFSET('Sanitation Data'!$E$31,0,10*ROW('Sanitation Data'!E71)))</f>
        <v/>
      </c>
      <c r="CT77" s="380" t="str">
        <f ca="1">+IF(OFFSET('Sanitation Data'!$E$32,0,10*ROW('Sanitation Data'!E71))="","",OFFSET('Sanitation Data'!$E$32,0,10*ROW('Sanitation Data'!E71)))</f>
        <v/>
      </c>
      <c r="CU77" s="380" t="str">
        <f ca="1">+IF(OFFSET('Sanitation Data'!$F$28,0,10*ROW('Sanitation Data'!F71))="","",OFFSET('Sanitation Data'!$F$28,0,10*ROW('Sanitation Data'!F71)))</f>
        <v/>
      </c>
      <c r="CV77" s="380" t="str">
        <f ca="1">+IF(OFFSET('Sanitation Data'!$F$29,0,10*ROW('Sanitation Data'!F71))="","",OFFSET('Sanitation Data'!$F$29,0,10*ROW('Sanitation Data'!F71)))</f>
        <v/>
      </c>
      <c r="CW77" s="380" t="str">
        <f ca="1">+IF(OFFSET('Sanitation Data'!$F$30,0,10*ROW('Sanitation Data'!F71))="","",OFFSET('Sanitation Data'!$F$30,0,10*ROW('Sanitation Data'!F71)))</f>
        <v/>
      </c>
      <c r="CX77" s="380" t="str">
        <f ca="1">+IF(OFFSET('Sanitation Data'!$F$31,0,10*ROW('Sanitation Data'!F71))="","",OFFSET('Sanitation Data'!$F$31,0,10*ROW('Sanitation Data'!F71)))</f>
        <v/>
      </c>
      <c r="CY77" s="380" t="str">
        <f ca="1">+IF(OFFSET('Sanitation Data'!$F$32,0,10*ROW('Sanitation Data'!F71))="","",OFFSET('Sanitation Data'!$F$32,0,10*ROW('Sanitation Data'!F71)))</f>
        <v/>
      </c>
      <c r="CZ77" s="380" t="str">
        <f ca="1">+IF(OFFSET('Sanitation Data'!$G$28,0,10*ROW('Sanitation Data'!G71))="","",OFFSET('Sanitation Data'!$G$28,0,10*ROW('Sanitation Data'!G71)))</f>
        <v/>
      </c>
      <c r="DA77" s="380" t="str">
        <f ca="1">+IF(OFFSET('Sanitation Data'!$G$29,0,10*ROW('Sanitation Data'!G71))="","",OFFSET('Sanitation Data'!$G$29,0,10*ROW('Sanitation Data'!G71)))</f>
        <v/>
      </c>
      <c r="DB77" s="380" t="str">
        <f ca="1">+IF(OFFSET('Sanitation Data'!$G$30,0,10*ROW('Sanitation Data'!G71))="","",OFFSET('Sanitation Data'!$G$30,0,10*ROW('Sanitation Data'!G71)))</f>
        <v/>
      </c>
      <c r="DC77" s="380" t="str">
        <f ca="1">+IF(OFFSET('Sanitation Data'!$G$31,0,10*ROW('Sanitation Data'!G71))="","",OFFSET('Sanitation Data'!$G$31,0,10*ROW('Sanitation Data'!G71)))</f>
        <v/>
      </c>
      <c r="DD77" s="380" t="str">
        <f ca="1">+IF(OFFSET('Sanitation Data'!$G$32,0,10*ROW('Sanitation Data'!G71))="","",OFFSET('Sanitation Data'!$G$32,0,10*ROW('Sanitation Data'!G71)))</f>
        <v/>
      </c>
      <c r="DE77" s="380" t="str">
        <f ca="1">+IF(OFFSET('Sanitation Data'!$H$28,0,10*ROW('Sanitation Data'!H71))="","",OFFSET('Sanitation Data'!$H$28,0,10*ROW('Sanitation Data'!H71)))</f>
        <v/>
      </c>
      <c r="DF77" s="380" t="str">
        <f ca="1">+IF(OFFSET('Sanitation Data'!$H$29,0,10*ROW('Sanitation Data'!H71))="","",OFFSET('Sanitation Data'!$H$29,0,10*ROW('Sanitation Data'!H71)))</f>
        <v/>
      </c>
      <c r="DG77" s="380" t="str">
        <f ca="1">+IF(OFFSET('Sanitation Data'!$H$30,0,10*ROW('Sanitation Data'!H71))="","",OFFSET('Sanitation Data'!$H$30,0,10*ROW('Sanitation Data'!H71)))</f>
        <v/>
      </c>
      <c r="DH77" s="380" t="str">
        <f ca="1">+IF(OFFSET('Sanitation Data'!$H$31,0,10*ROW('Sanitation Data'!H71))="","",OFFSET('Sanitation Data'!$H$31,0,10*ROW('Sanitation Data'!H71)))</f>
        <v/>
      </c>
      <c r="DI77" s="380" t="str">
        <f ca="1">+IF(OFFSET('Sanitation Data'!$H$32,0,10*ROW('Sanitation Data'!H71))="","",OFFSET('Sanitation Data'!$H$32,0,10*ROW('Sanitation Data'!H71)))</f>
        <v/>
      </c>
      <c r="DJ77" s="380" t="str">
        <f ca="1">+IF(OFFSET('Sanitation Data'!$I$28,0,10*ROW('Sanitation Data'!I71))="","",OFFSET('Sanitation Data'!$I$28,0,10*ROW('Sanitation Data'!I71)))</f>
        <v/>
      </c>
      <c r="DK77" s="380" t="str">
        <f ca="1">+IF(OFFSET('Sanitation Data'!$I$29,0,10*ROW('Sanitation Data'!I71))="","",OFFSET('Sanitation Data'!$I$29,0,10*ROW('Sanitation Data'!I71)))</f>
        <v/>
      </c>
      <c r="DL77" s="380" t="str">
        <f ca="1">+IF(OFFSET('Sanitation Data'!$I$30,0,10*ROW('Sanitation Data'!I71))="","",OFFSET('Sanitation Data'!$I$30,0,10*ROW('Sanitation Data'!I71)))</f>
        <v/>
      </c>
      <c r="DM77" s="380" t="str">
        <f ca="1">+IF(OFFSET('Sanitation Data'!$I$31,0,10*ROW('Sanitation Data'!I71))="","",OFFSET('Sanitation Data'!$I$31,0,10*ROW('Sanitation Data'!I71)))</f>
        <v/>
      </c>
      <c r="DN77" s="380" t="str">
        <f ca="1">+IF(OFFSET('Sanitation Data'!$I$32,0,10*ROW('Sanitation Data'!I71))="","",OFFSET('Sanitation Data'!$I$32,0,10*ROW('Sanitation Data'!I71)))</f>
        <v/>
      </c>
      <c r="DO77" s="380" t="str">
        <f ca="1">+IF(OFFSET('Hygiene Data'!$D$11,0,10*ROW('Hygiene Data'!D71))="","",OFFSET('Hygiene Data'!$D$11,0,10*ROW('Hygiene Data'!D71)))</f>
        <v/>
      </c>
      <c r="DP77" s="380" t="str">
        <f ca="1">+IF(OFFSET('Hygiene Data'!$D$12,0,10*ROW('Hygiene Data'!D71))="","",OFFSET('Hygiene Data'!$D$12,0,10*ROW('Hygiene Data'!D71)))</f>
        <v/>
      </c>
      <c r="DQ77" s="380" t="str">
        <f ca="1">+IF(OFFSET('Hygiene Data'!$D$13,0,10*ROW('Hygiene Data'!D71))="","",OFFSET('Hygiene Data'!$D$13,0,10*ROW('Hygiene Data'!D71)))</f>
        <v/>
      </c>
      <c r="DR77" s="380" t="str">
        <f ca="1">+IF(OFFSET('Hygiene Data'!$E$11,0,10*ROW('Hygiene Data'!E71))="","",OFFSET('Hygiene Data'!$E$11,0,10*ROW('Hygiene Data'!E71)))</f>
        <v/>
      </c>
      <c r="DS77" s="380" t="str">
        <f ca="1">+IF(OFFSET('Hygiene Data'!$E$12,0,10*ROW('Hygiene Data'!E71))="","",OFFSET('Hygiene Data'!$E$12,0,10*ROW('Hygiene Data'!E71)))</f>
        <v/>
      </c>
      <c r="DT77" s="380" t="str">
        <f ca="1">+IF(OFFSET('Hygiene Data'!$E$13,0,10*ROW('Hygiene Data'!E71))="","",OFFSET('Hygiene Data'!$E$13,0,10*ROW('Hygiene Data'!E71)))</f>
        <v/>
      </c>
      <c r="DU77" s="380" t="str">
        <f ca="1">+IF(OFFSET('Hygiene Data'!$F$11,0,10*ROW('Hygiene Data'!F71))="","",OFFSET('Hygiene Data'!$F$11,0,10*ROW('Hygiene Data'!F71)))</f>
        <v/>
      </c>
      <c r="DV77" s="380" t="str">
        <f ca="1">+IF(OFFSET('Hygiene Data'!$F$12,0,10*ROW('Hygiene Data'!F71))="","",OFFSET('Hygiene Data'!$F$12,0,10*ROW('Hygiene Data'!F71)))</f>
        <v/>
      </c>
      <c r="DW77" s="380" t="str">
        <f ca="1">+IF(OFFSET('Hygiene Data'!$F$13,0,10*ROW('Hygiene Data'!F71))="","",OFFSET('Hygiene Data'!$F$13,0,10*ROW('Hygiene Data'!F71)))</f>
        <v/>
      </c>
      <c r="DX77" s="380" t="str">
        <f ca="1">+IF(OFFSET('Hygiene Data'!$G$11,0,10*ROW('Hygiene Data'!G71))="","",OFFSET('Hygiene Data'!$G$11,0,10*ROW('Hygiene Data'!G71)))</f>
        <v/>
      </c>
      <c r="DY77" s="380" t="str">
        <f ca="1">+IF(OFFSET('Hygiene Data'!$G$12,0,10*ROW('Hygiene Data'!G71))="","",OFFSET('Hygiene Data'!$G$12,0,10*ROW('Hygiene Data'!G71)))</f>
        <v/>
      </c>
      <c r="DZ77" s="380" t="str">
        <f ca="1">+IF(OFFSET('Hygiene Data'!$G$13,0,10*ROW('Hygiene Data'!G71))="","",OFFSET('Hygiene Data'!$G$13,0,10*ROW('Hygiene Data'!G71)))</f>
        <v/>
      </c>
      <c r="EA77" s="380" t="str">
        <f ca="1">+IF(OFFSET('Hygiene Data'!$H$11,0,10*ROW('Hygiene Data'!H71))="","",OFFSET('Hygiene Data'!$H$11,0,10*ROW('Hygiene Data'!H71)))</f>
        <v/>
      </c>
      <c r="EB77" s="380" t="str">
        <f ca="1">+IF(OFFSET('Hygiene Data'!$H$12,0,10*ROW('Hygiene Data'!H71))="","",OFFSET('Hygiene Data'!$H$12,0,10*ROW('Hygiene Data'!H71)))</f>
        <v/>
      </c>
      <c r="EC77" s="380" t="str">
        <f ca="1">+IF(OFFSET('Hygiene Data'!$H$13,0,10*ROW('Hygiene Data'!H71))="","",OFFSET('Hygiene Data'!$H$13,0,10*ROW('Hygiene Data'!H71)))</f>
        <v/>
      </c>
      <c r="ED77" s="380" t="str">
        <f ca="1">+IF(OFFSET('Hygiene Data'!$I$11,0,10*ROW('Hygiene Data'!I71))="","",OFFSET('Hygiene Data'!$I$11,0,10*ROW('Hygiene Data'!I71)))</f>
        <v/>
      </c>
      <c r="EE77" s="380" t="str">
        <f ca="1">+IF(OFFSET('Hygiene Data'!$I$12,0,10*ROW('Hygiene Data'!I71))="","",OFFSET('Hygiene Data'!$I$12,0,10*ROW('Hygiene Data'!I71)))</f>
        <v/>
      </c>
      <c r="EF77" s="380" t="str">
        <f ca="1">+IF(OFFSET('Hygiene Data'!$I$13,0,10*ROW('Hygiene Data'!I71))="","",OFFSET('Hygiene Data'!$I$13,0,10*ROW('Hygiene Data'!I71)))</f>
        <v/>
      </c>
    </row>
    <row r="78" spans="1:136" x14ac:dyDescent="0.25">
      <c r="A78" s="489" t="str">
        <f ca="1">+IF(OFFSET('Water Data'!$B$2,0,10*ROW('Water Data'!E72))="","",OFFSET('Water Data'!$B$2,0,10*ROW('Water Data'!E72)))</f>
        <v/>
      </c>
      <c r="B78" s="489"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16" t="str">
        <f t="shared" ca="1" si="1"/>
        <v/>
      </c>
      <c r="D78" s="517"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17"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17"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17"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17"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17"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17"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17"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17"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17"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17"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17"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17"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17"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17"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17"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17"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17"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18"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18"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18"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18"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18"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18"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18"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18"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18"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18"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18"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18"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18"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18"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18"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18"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18"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18"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18"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18"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18"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18"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18"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18"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18"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18"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18"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18"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18"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18"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19"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95"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19"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19"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19"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19"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19"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19"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19"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19"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19"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19"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19"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19"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19"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19"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19"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19"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80" t="str">
        <f ca="1">+IF(OFFSET('Water Data'!$D$27,0,10*ROW('Water Data'!D72))="","",OFFSET('Water Data'!$D$27,0,10*ROW('Water Data'!D72)))</f>
        <v/>
      </c>
      <c r="BT78" s="380" t="str">
        <f ca="1">+IF(OFFSET('Water Data'!$D$28,0,10*ROW('Water Data'!D72))="","",OFFSET('Water Data'!$D$28,0,10*ROW('Water Data'!D72)))</f>
        <v/>
      </c>
      <c r="BU78" s="380" t="str">
        <f ca="1">+IF(OFFSET('Water Data'!$D$29,0,10*ROW('Water Data'!D72))="","",OFFSET('Water Data'!$D$29,0,10*ROW('Water Data'!D72)))</f>
        <v/>
      </c>
      <c r="BV78" s="380" t="str">
        <f ca="1">+IF(OFFSET('Water Data'!$E$27,0,10*ROW('Water Data'!E72))="","",OFFSET('Water Data'!$E$27,0,10*ROW('Water Data'!E72)))</f>
        <v/>
      </c>
      <c r="BW78" s="380" t="str">
        <f ca="1">+IF(OFFSET('Water Data'!$E$28,0,10*ROW('Water Data'!E72))="","",OFFSET('Water Data'!$E$28,0,10*ROW('Water Data'!E72)))</f>
        <v/>
      </c>
      <c r="BX78" s="380" t="str">
        <f ca="1">+IF(OFFSET('Water Data'!$E$29,0,10*ROW('Water Data'!E72))="","",OFFSET('Water Data'!$E$29,0,10*ROW('Water Data'!E72)))</f>
        <v/>
      </c>
      <c r="BY78" s="380" t="str">
        <f ca="1">+IF(OFFSET('Water Data'!$F$27,0,10*ROW('Water Data'!F72))="","",OFFSET('Water Data'!$F$27,0,10*ROW('Water Data'!F72)))</f>
        <v/>
      </c>
      <c r="BZ78" s="380" t="str">
        <f ca="1">+IF(OFFSET('Water Data'!$F$28,0,10*ROW('Water Data'!F72))="","",OFFSET('Water Data'!$F$28,0,10*ROW('Water Data'!F72)))</f>
        <v/>
      </c>
      <c r="CA78" s="380" t="str">
        <f ca="1">+IF(OFFSET('Water Data'!$F$29,0,10*ROW('Water Data'!F72))="","",OFFSET('Water Data'!$F$29,0,10*ROW('Water Data'!F72)))</f>
        <v/>
      </c>
      <c r="CB78" s="380" t="str">
        <f ca="1">+IF(OFFSET('Water Data'!$G$27,0,10*ROW('Water Data'!G72))="","",OFFSET('Water Data'!$G$27,0,10*ROW('Water Data'!G72)))</f>
        <v/>
      </c>
      <c r="CC78" s="380" t="str">
        <f ca="1">+IF(OFFSET('Water Data'!$G$28,0,10*ROW('Water Data'!G72))="","",OFFSET('Water Data'!$G$28,0,10*ROW('Water Data'!G72)))</f>
        <v/>
      </c>
      <c r="CD78" s="380" t="str">
        <f ca="1">+IF(OFFSET('Water Data'!$G$29,0,10*ROW('Water Data'!G72))="","",OFFSET('Water Data'!$G$29,0,10*ROW('Water Data'!G72)))</f>
        <v/>
      </c>
      <c r="CE78" s="380" t="str">
        <f ca="1">+IF(OFFSET('Water Data'!$H$27,0,10*ROW('Water Data'!H72))="","",OFFSET('Water Data'!$H$27,0,10*ROW('Water Data'!H72)))</f>
        <v/>
      </c>
      <c r="CF78" s="380" t="str">
        <f ca="1">+IF(OFFSET('Water Data'!$H$28,0,10*ROW('Water Data'!H72))="","",OFFSET('Water Data'!$H$28,0,10*ROW('Water Data'!H72)))</f>
        <v/>
      </c>
      <c r="CG78" s="380" t="str">
        <f ca="1">+IF(OFFSET('Water Data'!$H$29,0,10*ROW('Water Data'!H72))="","",OFFSET('Water Data'!$H$29,0,10*ROW('Water Data'!H72)))</f>
        <v/>
      </c>
      <c r="CH78" s="380" t="str">
        <f ca="1">+IF(OFFSET('Water Data'!$I$27,0,10*ROW('Water Data'!I72))="","",OFFSET('Water Data'!$I$27,0,10*ROW('Water Data'!I72)))</f>
        <v/>
      </c>
      <c r="CI78" s="380" t="str">
        <f ca="1">+IF(OFFSET('Water Data'!$I$28,0,10*ROW('Water Data'!I72))="","",OFFSET('Water Data'!$I$28,0,10*ROW('Water Data'!I72)))</f>
        <v/>
      </c>
      <c r="CJ78" s="380" t="str">
        <f ca="1">+IF(OFFSET('Water Data'!$I$29,0,10*ROW('Water Data'!I72))="","",OFFSET('Water Data'!$I$29,0,10*ROW('Water Data'!I72)))</f>
        <v/>
      </c>
      <c r="CK78" s="380" t="str">
        <f ca="1">+IF(OFFSET('Sanitation Data'!$D$28,0,10*ROW('Sanitation Data'!D72))="","",OFFSET('Sanitation Data'!$D$28,0,10*ROW('Sanitation Data'!D72)))</f>
        <v/>
      </c>
      <c r="CL78" s="380" t="str">
        <f ca="1">+IF(OFFSET('Sanitation Data'!$D$29,0,10*ROW('Sanitation Data'!D72))="","",OFFSET('Sanitation Data'!$D$29,0,10*ROW('Sanitation Data'!D72)))</f>
        <v/>
      </c>
      <c r="CM78" s="380" t="str">
        <f ca="1">+IF(OFFSET('Sanitation Data'!$D$30,0,10*ROW('Sanitation Data'!D72))="","",OFFSET('Sanitation Data'!$D$30,0,10*ROW('Sanitation Data'!D72)))</f>
        <v/>
      </c>
      <c r="CN78" s="380" t="str">
        <f ca="1">+IF(OFFSET('Sanitation Data'!$D$31,0,10*ROW('Sanitation Data'!D72))="","",OFFSET('Sanitation Data'!$D$31,0,10*ROW('Sanitation Data'!D72)))</f>
        <v/>
      </c>
      <c r="CO78" s="380" t="str">
        <f ca="1">+IF(OFFSET('Sanitation Data'!$D$32,0,10*ROW('Sanitation Data'!D72))="","",OFFSET('Sanitation Data'!$D$32,0,10*ROW('Sanitation Data'!D72)))</f>
        <v/>
      </c>
      <c r="CP78" s="380" t="str">
        <f ca="1">+IF(OFFSET('Sanitation Data'!$E$28,0,10*ROW('Sanitation Data'!E72))="","",OFFSET('Sanitation Data'!$E$28,0,10*ROW('Sanitation Data'!E72)))</f>
        <v/>
      </c>
      <c r="CQ78" s="380" t="str">
        <f ca="1">+IF(OFFSET('Sanitation Data'!$E$29,0,10*ROW('Sanitation Data'!E72))="","",OFFSET('Sanitation Data'!$E$29,0,10*ROW('Sanitation Data'!E72)))</f>
        <v/>
      </c>
      <c r="CR78" s="380" t="str">
        <f ca="1">+IF(OFFSET('Sanitation Data'!$E$30,0,10*ROW('Sanitation Data'!E72))="","",OFFSET('Sanitation Data'!$E$30,0,10*ROW('Sanitation Data'!E72)))</f>
        <v/>
      </c>
      <c r="CS78" s="380" t="str">
        <f ca="1">+IF(OFFSET('Sanitation Data'!$E$31,0,10*ROW('Sanitation Data'!E72))="","",OFFSET('Sanitation Data'!$E$31,0,10*ROW('Sanitation Data'!E72)))</f>
        <v/>
      </c>
      <c r="CT78" s="380" t="str">
        <f ca="1">+IF(OFFSET('Sanitation Data'!$E$32,0,10*ROW('Sanitation Data'!E72))="","",OFFSET('Sanitation Data'!$E$32,0,10*ROW('Sanitation Data'!E72)))</f>
        <v/>
      </c>
      <c r="CU78" s="380" t="str">
        <f ca="1">+IF(OFFSET('Sanitation Data'!$F$28,0,10*ROW('Sanitation Data'!F72))="","",OFFSET('Sanitation Data'!$F$28,0,10*ROW('Sanitation Data'!F72)))</f>
        <v/>
      </c>
      <c r="CV78" s="380" t="str">
        <f ca="1">+IF(OFFSET('Sanitation Data'!$F$29,0,10*ROW('Sanitation Data'!F72))="","",OFFSET('Sanitation Data'!$F$29,0,10*ROW('Sanitation Data'!F72)))</f>
        <v/>
      </c>
      <c r="CW78" s="380" t="str">
        <f ca="1">+IF(OFFSET('Sanitation Data'!$F$30,0,10*ROW('Sanitation Data'!F72))="","",OFFSET('Sanitation Data'!$F$30,0,10*ROW('Sanitation Data'!F72)))</f>
        <v/>
      </c>
      <c r="CX78" s="380" t="str">
        <f ca="1">+IF(OFFSET('Sanitation Data'!$F$31,0,10*ROW('Sanitation Data'!F72))="","",OFFSET('Sanitation Data'!$F$31,0,10*ROW('Sanitation Data'!F72)))</f>
        <v/>
      </c>
      <c r="CY78" s="380" t="str">
        <f ca="1">+IF(OFFSET('Sanitation Data'!$F$32,0,10*ROW('Sanitation Data'!F72))="","",OFFSET('Sanitation Data'!$F$32,0,10*ROW('Sanitation Data'!F72)))</f>
        <v/>
      </c>
      <c r="CZ78" s="380" t="str">
        <f ca="1">+IF(OFFSET('Sanitation Data'!$G$28,0,10*ROW('Sanitation Data'!G72))="","",OFFSET('Sanitation Data'!$G$28,0,10*ROW('Sanitation Data'!G72)))</f>
        <v/>
      </c>
      <c r="DA78" s="380" t="str">
        <f ca="1">+IF(OFFSET('Sanitation Data'!$G$29,0,10*ROW('Sanitation Data'!G72))="","",OFFSET('Sanitation Data'!$G$29,0,10*ROW('Sanitation Data'!G72)))</f>
        <v/>
      </c>
      <c r="DB78" s="380" t="str">
        <f ca="1">+IF(OFFSET('Sanitation Data'!$G$30,0,10*ROW('Sanitation Data'!G72))="","",OFFSET('Sanitation Data'!$G$30,0,10*ROW('Sanitation Data'!G72)))</f>
        <v/>
      </c>
      <c r="DC78" s="380" t="str">
        <f ca="1">+IF(OFFSET('Sanitation Data'!$G$31,0,10*ROW('Sanitation Data'!G72))="","",OFFSET('Sanitation Data'!$G$31,0,10*ROW('Sanitation Data'!G72)))</f>
        <v/>
      </c>
      <c r="DD78" s="380" t="str">
        <f ca="1">+IF(OFFSET('Sanitation Data'!$G$32,0,10*ROW('Sanitation Data'!G72))="","",OFFSET('Sanitation Data'!$G$32,0,10*ROW('Sanitation Data'!G72)))</f>
        <v/>
      </c>
      <c r="DE78" s="380" t="str">
        <f ca="1">+IF(OFFSET('Sanitation Data'!$H$28,0,10*ROW('Sanitation Data'!H72))="","",OFFSET('Sanitation Data'!$H$28,0,10*ROW('Sanitation Data'!H72)))</f>
        <v/>
      </c>
      <c r="DF78" s="380" t="str">
        <f ca="1">+IF(OFFSET('Sanitation Data'!$H$29,0,10*ROW('Sanitation Data'!H72))="","",OFFSET('Sanitation Data'!$H$29,0,10*ROW('Sanitation Data'!H72)))</f>
        <v/>
      </c>
      <c r="DG78" s="380" t="str">
        <f ca="1">+IF(OFFSET('Sanitation Data'!$H$30,0,10*ROW('Sanitation Data'!H72))="","",OFFSET('Sanitation Data'!$H$30,0,10*ROW('Sanitation Data'!H72)))</f>
        <v/>
      </c>
      <c r="DH78" s="380" t="str">
        <f ca="1">+IF(OFFSET('Sanitation Data'!$H$31,0,10*ROW('Sanitation Data'!H72))="","",OFFSET('Sanitation Data'!$H$31,0,10*ROW('Sanitation Data'!H72)))</f>
        <v/>
      </c>
      <c r="DI78" s="380" t="str">
        <f ca="1">+IF(OFFSET('Sanitation Data'!$H$32,0,10*ROW('Sanitation Data'!H72))="","",OFFSET('Sanitation Data'!$H$32,0,10*ROW('Sanitation Data'!H72)))</f>
        <v/>
      </c>
      <c r="DJ78" s="380" t="str">
        <f ca="1">+IF(OFFSET('Sanitation Data'!$I$28,0,10*ROW('Sanitation Data'!I72))="","",OFFSET('Sanitation Data'!$I$28,0,10*ROW('Sanitation Data'!I72)))</f>
        <v/>
      </c>
      <c r="DK78" s="380" t="str">
        <f ca="1">+IF(OFFSET('Sanitation Data'!$I$29,0,10*ROW('Sanitation Data'!I72))="","",OFFSET('Sanitation Data'!$I$29,0,10*ROW('Sanitation Data'!I72)))</f>
        <v/>
      </c>
      <c r="DL78" s="380" t="str">
        <f ca="1">+IF(OFFSET('Sanitation Data'!$I$30,0,10*ROW('Sanitation Data'!I72))="","",OFFSET('Sanitation Data'!$I$30,0,10*ROW('Sanitation Data'!I72)))</f>
        <v/>
      </c>
      <c r="DM78" s="380" t="str">
        <f ca="1">+IF(OFFSET('Sanitation Data'!$I$31,0,10*ROW('Sanitation Data'!I72))="","",OFFSET('Sanitation Data'!$I$31,0,10*ROW('Sanitation Data'!I72)))</f>
        <v/>
      </c>
      <c r="DN78" s="380" t="str">
        <f ca="1">+IF(OFFSET('Sanitation Data'!$I$32,0,10*ROW('Sanitation Data'!I72))="","",OFFSET('Sanitation Data'!$I$32,0,10*ROW('Sanitation Data'!I72)))</f>
        <v/>
      </c>
      <c r="DO78" s="380" t="str">
        <f ca="1">+IF(OFFSET('Hygiene Data'!$D$11,0,10*ROW('Hygiene Data'!D72))="","",OFFSET('Hygiene Data'!$D$11,0,10*ROW('Hygiene Data'!D72)))</f>
        <v/>
      </c>
      <c r="DP78" s="380" t="str">
        <f ca="1">+IF(OFFSET('Hygiene Data'!$D$12,0,10*ROW('Hygiene Data'!D72))="","",OFFSET('Hygiene Data'!$D$12,0,10*ROW('Hygiene Data'!D72)))</f>
        <v/>
      </c>
      <c r="DQ78" s="380" t="str">
        <f ca="1">+IF(OFFSET('Hygiene Data'!$D$13,0,10*ROW('Hygiene Data'!D72))="","",OFFSET('Hygiene Data'!$D$13,0,10*ROW('Hygiene Data'!D72)))</f>
        <v/>
      </c>
      <c r="DR78" s="380" t="str">
        <f ca="1">+IF(OFFSET('Hygiene Data'!$E$11,0,10*ROW('Hygiene Data'!E72))="","",OFFSET('Hygiene Data'!$E$11,0,10*ROW('Hygiene Data'!E72)))</f>
        <v/>
      </c>
      <c r="DS78" s="380" t="str">
        <f ca="1">+IF(OFFSET('Hygiene Data'!$E$12,0,10*ROW('Hygiene Data'!E72))="","",OFFSET('Hygiene Data'!$E$12,0,10*ROW('Hygiene Data'!E72)))</f>
        <v/>
      </c>
      <c r="DT78" s="380" t="str">
        <f ca="1">+IF(OFFSET('Hygiene Data'!$E$13,0,10*ROW('Hygiene Data'!E72))="","",OFFSET('Hygiene Data'!$E$13,0,10*ROW('Hygiene Data'!E72)))</f>
        <v/>
      </c>
      <c r="DU78" s="380" t="str">
        <f ca="1">+IF(OFFSET('Hygiene Data'!$F$11,0,10*ROW('Hygiene Data'!F72))="","",OFFSET('Hygiene Data'!$F$11,0,10*ROW('Hygiene Data'!F72)))</f>
        <v/>
      </c>
      <c r="DV78" s="380" t="str">
        <f ca="1">+IF(OFFSET('Hygiene Data'!$F$12,0,10*ROW('Hygiene Data'!F72))="","",OFFSET('Hygiene Data'!$F$12,0,10*ROW('Hygiene Data'!F72)))</f>
        <v/>
      </c>
      <c r="DW78" s="380" t="str">
        <f ca="1">+IF(OFFSET('Hygiene Data'!$F$13,0,10*ROW('Hygiene Data'!F72))="","",OFFSET('Hygiene Data'!$F$13,0,10*ROW('Hygiene Data'!F72)))</f>
        <v/>
      </c>
      <c r="DX78" s="380" t="str">
        <f ca="1">+IF(OFFSET('Hygiene Data'!$G$11,0,10*ROW('Hygiene Data'!G72))="","",OFFSET('Hygiene Data'!$G$11,0,10*ROW('Hygiene Data'!G72)))</f>
        <v/>
      </c>
      <c r="DY78" s="380" t="str">
        <f ca="1">+IF(OFFSET('Hygiene Data'!$G$12,0,10*ROW('Hygiene Data'!G72))="","",OFFSET('Hygiene Data'!$G$12,0,10*ROW('Hygiene Data'!G72)))</f>
        <v/>
      </c>
      <c r="DZ78" s="380" t="str">
        <f ca="1">+IF(OFFSET('Hygiene Data'!$G$13,0,10*ROW('Hygiene Data'!G72))="","",OFFSET('Hygiene Data'!$G$13,0,10*ROW('Hygiene Data'!G72)))</f>
        <v/>
      </c>
      <c r="EA78" s="380" t="str">
        <f ca="1">+IF(OFFSET('Hygiene Data'!$H$11,0,10*ROW('Hygiene Data'!H72))="","",OFFSET('Hygiene Data'!$H$11,0,10*ROW('Hygiene Data'!H72)))</f>
        <v/>
      </c>
      <c r="EB78" s="380" t="str">
        <f ca="1">+IF(OFFSET('Hygiene Data'!$H$12,0,10*ROW('Hygiene Data'!H72))="","",OFFSET('Hygiene Data'!$H$12,0,10*ROW('Hygiene Data'!H72)))</f>
        <v/>
      </c>
      <c r="EC78" s="380" t="str">
        <f ca="1">+IF(OFFSET('Hygiene Data'!$H$13,0,10*ROW('Hygiene Data'!H72))="","",OFFSET('Hygiene Data'!$H$13,0,10*ROW('Hygiene Data'!H72)))</f>
        <v/>
      </c>
      <c r="ED78" s="380" t="str">
        <f ca="1">+IF(OFFSET('Hygiene Data'!$I$11,0,10*ROW('Hygiene Data'!I72))="","",OFFSET('Hygiene Data'!$I$11,0,10*ROW('Hygiene Data'!I72)))</f>
        <v/>
      </c>
      <c r="EE78" s="380" t="str">
        <f ca="1">+IF(OFFSET('Hygiene Data'!$I$12,0,10*ROW('Hygiene Data'!I72))="","",OFFSET('Hygiene Data'!$I$12,0,10*ROW('Hygiene Data'!I72)))</f>
        <v/>
      </c>
      <c r="EF78" s="380" t="str">
        <f ca="1">+IF(OFFSET('Hygiene Data'!$I$13,0,10*ROW('Hygiene Data'!I72))="","",OFFSET('Hygiene Data'!$I$13,0,10*ROW('Hygiene Data'!I72)))</f>
        <v/>
      </c>
    </row>
    <row r="79" spans="1:136" x14ac:dyDescent="0.25">
      <c r="A79" s="489" t="str">
        <f ca="1">+IF(OFFSET('Water Data'!$B$2,0,10*ROW('Water Data'!E73))="","",OFFSET('Water Data'!$B$2,0,10*ROW('Water Data'!E73)))</f>
        <v/>
      </c>
      <c r="B79" s="489"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16" t="str">
        <f t="shared" ca="1" si="1"/>
        <v/>
      </c>
      <c r="D79" s="517"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17"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17"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17"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17"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17"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17"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17"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17"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17"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17"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17"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17"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17"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17"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17"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17"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17"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18"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18"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18"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18"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18"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18"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18"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18"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18"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18"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18"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18"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18"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18"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18"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18"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18"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18"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18"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18"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18"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18"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18"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18"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18"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18"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18"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18"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18"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18"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19"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95"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19"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19"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19"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19"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19"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19"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19"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19"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19"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19"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19"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19"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19"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19"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19"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19"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80" t="str">
        <f ca="1">+IF(OFFSET('Water Data'!$D$27,0,10*ROW('Water Data'!D73))="","",OFFSET('Water Data'!$D$27,0,10*ROW('Water Data'!D73)))</f>
        <v/>
      </c>
      <c r="BT79" s="380" t="str">
        <f ca="1">+IF(OFFSET('Water Data'!$D$28,0,10*ROW('Water Data'!D73))="","",OFFSET('Water Data'!$D$28,0,10*ROW('Water Data'!D73)))</f>
        <v/>
      </c>
      <c r="BU79" s="380" t="str">
        <f ca="1">+IF(OFFSET('Water Data'!$D$29,0,10*ROW('Water Data'!D73))="","",OFFSET('Water Data'!$D$29,0,10*ROW('Water Data'!D73)))</f>
        <v/>
      </c>
      <c r="BV79" s="380" t="str">
        <f ca="1">+IF(OFFSET('Water Data'!$E$27,0,10*ROW('Water Data'!E73))="","",OFFSET('Water Data'!$E$27,0,10*ROW('Water Data'!E73)))</f>
        <v/>
      </c>
      <c r="BW79" s="380" t="str">
        <f ca="1">+IF(OFFSET('Water Data'!$E$28,0,10*ROW('Water Data'!E73))="","",OFFSET('Water Data'!$E$28,0,10*ROW('Water Data'!E73)))</f>
        <v/>
      </c>
      <c r="BX79" s="380" t="str">
        <f ca="1">+IF(OFFSET('Water Data'!$E$29,0,10*ROW('Water Data'!E73))="","",OFFSET('Water Data'!$E$29,0,10*ROW('Water Data'!E73)))</f>
        <v/>
      </c>
      <c r="BY79" s="380" t="str">
        <f ca="1">+IF(OFFSET('Water Data'!$F$27,0,10*ROW('Water Data'!F73))="","",OFFSET('Water Data'!$F$27,0,10*ROW('Water Data'!F73)))</f>
        <v/>
      </c>
      <c r="BZ79" s="380" t="str">
        <f ca="1">+IF(OFFSET('Water Data'!$F$28,0,10*ROW('Water Data'!F73))="","",OFFSET('Water Data'!$F$28,0,10*ROW('Water Data'!F73)))</f>
        <v/>
      </c>
      <c r="CA79" s="380" t="str">
        <f ca="1">+IF(OFFSET('Water Data'!$F$29,0,10*ROW('Water Data'!F73))="","",OFFSET('Water Data'!$F$29,0,10*ROW('Water Data'!F73)))</f>
        <v/>
      </c>
      <c r="CB79" s="380" t="str">
        <f ca="1">+IF(OFFSET('Water Data'!$G$27,0,10*ROW('Water Data'!G73))="","",OFFSET('Water Data'!$G$27,0,10*ROW('Water Data'!G73)))</f>
        <v/>
      </c>
      <c r="CC79" s="380" t="str">
        <f ca="1">+IF(OFFSET('Water Data'!$G$28,0,10*ROW('Water Data'!G73))="","",OFFSET('Water Data'!$G$28,0,10*ROW('Water Data'!G73)))</f>
        <v/>
      </c>
      <c r="CD79" s="380" t="str">
        <f ca="1">+IF(OFFSET('Water Data'!$G$29,0,10*ROW('Water Data'!G73))="","",OFFSET('Water Data'!$G$29,0,10*ROW('Water Data'!G73)))</f>
        <v/>
      </c>
      <c r="CE79" s="380" t="str">
        <f ca="1">+IF(OFFSET('Water Data'!$H$27,0,10*ROW('Water Data'!H73))="","",OFFSET('Water Data'!$H$27,0,10*ROW('Water Data'!H73)))</f>
        <v/>
      </c>
      <c r="CF79" s="380" t="str">
        <f ca="1">+IF(OFFSET('Water Data'!$H$28,0,10*ROW('Water Data'!H73))="","",OFFSET('Water Data'!$H$28,0,10*ROW('Water Data'!H73)))</f>
        <v/>
      </c>
      <c r="CG79" s="380" t="str">
        <f ca="1">+IF(OFFSET('Water Data'!$H$29,0,10*ROW('Water Data'!H73))="","",OFFSET('Water Data'!$H$29,0,10*ROW('Water Data'!H73)))</f>
        <v/>
      </c>
      <c r="CH79" s="380" t="str">
        <f ca="1">+IF(OFFSET('Water Data'!$I$27,0,10*ROW('Water Data'!I73))="","",OFFSET('Water Data'!$I$27,0,10*ROW('Water Data'!I73)))</f>
        <v/>
      </c>
      <c r="CI79" s="380" t="str">
        <f ca="1">+IF(OFFSET('Water Data'!$I$28,0,10*ROW('Water Data'!I73))="","",OFFSET('Water Data'!$I$28,0,10*ROW('Water Data'!I73)))</f>
        <v/>
      </c>
      <c r="CJ79" s="380" t="str">
        <f ca="1">+IF(OFFSET('Water Data'!$I$29,0,10*ROW('Water Data'!I73))="","",OFFSET('Water Data'!$I$29,0,10*ROW('Water Data'!I73)))</f>
        <v/>
      </c>
      <c r="CK79" s="380" t="str">
        <f ca="1">+IF(OFFSET('Sanitation Data'!$D$28,0,10*ROW('Sanitation Data'!D73))="","",OFFSET('Sanitation Data'!$D$28,0,10*ROW('Sanitation Data'!D73)))</f>
        <v/>
      </c>
      <c r="CL79" s="380" t="str">
        <f ca="1">+IF(OFFSET('Sanitation Data'!$D$29,0,10*ROW('Sanitation Data'!D73))="","",OFFSET('Sanitation Data'!$D$29,0,10*ROW('Sanitation Data'!D73)))</f>
        <v/>
      </c>
      <c r="CM79" s="380" t="str">
        <f ca="1">+IF(OFFSET('Sanitation Data'!$D$30,0,10*ROW('Sanitation Data'!D73))="","",OFFSET('Sanitation Data'!$D$30,0,10*ROW('Sanitation Data'!D73)))</f>
        <v/>
      </c>
      <c r="CN79" s="380" t="str">
        <f ca="1">+IF(OFFSET('Sanitation Data'!$D$31,0,10*ROW('Sanitation Data'!D73))="","",OFFSET('Sanitation Data'!$D$31,0,10*ROW('Sanitation Data'!D73)))</f>
        <v/>
      </c>
      <c r="CO79" s="380" t="str">
        <f ca="1">+IF(OFFSET('Sanitation Data'!$D$32,0,10*ROW('Sanitation Data'!D73))="","",OFFSET('Sanitation Data'!$D$32,0,10*ROW('Sanitation Data'!D73)))</f>
        <v/>
      </c>
      <c r="CP79" s="380" t="str">
        <f ca="1">+IF(OFFSET('Sanitation Data'!$E$28,0,10*ROW('Sanitation Data'!E73))="","",OFFSET('Sanitation Data'!$E$28,0,10*ROW('Sanitation Data'!E73)))</f>
        <v/>
      </c>
      <c r="CQ79" s="380" t="str">
        <f ca="1">+IF(OFFSET('Sanitation Data'!$E$29,0,10*ROW('Sanitation Data'!E73))="","",OFFSET('Sanitation Data'!$E$29,0,10*ROW('Sanitation Data'!E73)))</f>
        <v/>
      </c>
      <c r="CR79" s="380" t="str">
        <f ca="1">+IF(OFFSET('Sanitation Data'!$E$30,0,10*ROW('Sanitation Data'!E73))="","",OFFSET('Sanitation Data'!$E$30,0,10*ROW('Sanitation Data'!E73)))</f>
        <v/>
      </c>
      <c r="CS79" s="380" t="str">
        <f ca="1">+IF(OFFSET('Sanitation Data'!$E$31,0,10*ROW('Sanitation Data'!E73))="","",OFFSET('Sanitation Data'!$E$31,0,10*ROW('Sanitation Data'!E73)))</f>
        <v/>
      </c>
      <c r="CT79" s="380" t="str">
        <f ca="1">+IF(OFFSET('Sanitation Data'!$E$32,0,10*ROW('Sanitation Data'!E73))="","",OFFSET('Sanitation Data'!$E$32,0,10*ROW('Sanitation Data'!E73)))</f>
        <v/>
      </c>
      <c r="CU79" s="380" t="str">
        <f ca="1">+IF(OFFSET('Sanitation Data'!$F$28,0,10*ROW('Sanitation Data'!F73))="","",OFFSET('Sanitation Data'!$F$28,0,10*ROW('Sanitation Data'!F73)))</f>
        <v/>
      </c>
      <c r="CV79" s="380" t="str">
        <f ca="1">+IF(OFFSET('Sanitation Data'!$F$29,0,10*ROW('Sanitation Data'!F73))="","",OFFSET('Sanitation Data'!$F$29,0,10*ROW('Sanitation Data'!F73)))</f>
        <v/>
      </c>
      <c r="CW79" s="380" t="str">
        <f ca="1">+IF(OFFSET('Sanitation Data'!$F$30,0,10*ROW('Sanitation Data'!F73))="","",OFFSET('Sanitation Data'!$F$30,0,10*ROW('Sanitation Data'!F73)))</f>
        <v/>
      </c>
      <c r="CX79" s="380" t="str">
        <f ca="1">+IF(OFFSET('Sanitation Data'!$F$31,0,10*ROW('Sanitation Data'!F73))="","",OFFSET('Sanitation Data'!$F$31,0,10*ROW('Sanitation Data'!F73)))</f>
        <v/>
      </c>
      <c r="CY79" s="380" t="str">
        <f ca="1">+IF(OFFSET('Sanitation Data'!$F$32,0,10*ROW('Sanitation Data'!F73))="","",OFFSET('Sanitation Data'!$F$32,0,10*ROW('Sanitation Data'!F73)))</f>
        <v/>
      </c>
      <c r="CZ79" s="380" t="str">
        <f ca="1">+IF(OFFSET('Sanitation Data'!$G$28,0,10*ROW('Sanitation Data'!G73))="","",OFFSET('Sanitation Data'!$G$28,0,10*ROW('Sanitation Data'!G73)))</f>
        <v/>
      </c>
      <c r="DA79" s="380" t="str">
        <f ca="1">+IF(OFFSET('Sanitation Data'!$G$29,0,10*ROW('Sanitation Data'!G73))="","",OFFSET('Sanitation Data'!$G$29,0,10*ROW('Sanitation Data'!G73)))</f>
        <v/>
      </c>
      <c r="DB79" s="380" t="str">
        <f ca="1">+IF(OFFSET('Sanitation Data'!$G$30,0,10*ROW('Sanitation Data'!G73))="","",OFFSET('Sanitation Data'!$G$30,0,10*ROW('Sanitation Data'!G73)))</f>
        <v/>
      </c>
      <c r="DC79" s="380" t="str">
        <f ca="1">+IF(OFFSET('Sanitation Data'!$G$31,0,10*ROW('Sanitation Data'!G73))="","",OFFSET('Sanitation Data'!$G$31,0,10*ROW('Sanitation Data'!G73)))</f>
        <v/>
      </c>
      <c r="DD79" s="380" t="str">
        <f ca="1">+IF(OFFSET('Sanitation Data'!$G$32,0,10*ROW('Sanitation Data'!G73))="","",OFFSET('Sanitation Data'!$G$32,0,10*ROW('Sanitation Data'!G73)))</f>
        <v/>
      </c>
      <c r="DE79" s="380" t="str">
        <f ca="1">+IF(OFFSET('Sanitation Data'!$H$28,0,10*ROW('Sanitation Data'!H73))="","",OFFSET('Sanitation Data'!$H$28,0,10*ROW('Sanitation Data'!H73)))</f>
        <v/>
      </c>
      <c r="DF79" s="380" t="str">
        <f ca="1">+IF(OFFSET('Sanitation Data'!$H$29,0,10*ROW('Sanitation Data'!H73))="","",OFFSET('Sanitation Data'!$H$29,0,10*ROW('Sanitation Data'!H73)))</f>
        <v/>
      </c>
      <c r="DG79" s="380" t="str">
        <f ca="1">+IF(OFFSET('Sanitation Data'!$H$30,0,10*ROW('Sanitation Data'!H73))="","",OFFSET('Sanitation Data'!$H$30,0,10*ROW('Sanitation Data'!H73)))</f>
        <v/>
      </c>
      <c r="DH79" s="380" t="str">
        <f ca="1">+IF(OFFSET('Sanitation Data'!$H$31,0,10*ROW('Sanitation Data'!H73))="","",OFFSET('Sanitation Data'!$H$31,0,10*ROW('Sanitation Data'!H73)))</f>
        <v/>
      </c>
      <c r="DI79" s="380" t="str">
        <f ca="1">+IF(OFFSET('Sanitation Data'!$H$32,0,10*ROW('Sanitation Data'!H73))="","",OFFSET('Sanitation Data'!$H$32,0,10*ROW('Sanitation Data'!H73)))</f>
        <v/>
      </c>
      <c r="DJ79" s="380" t="str">
        <f ca="1">+IF(OFFSET('Sanitation Data'!$I$28,0,10*ROW('Sanitation Data'!I73))="","",OFFSET('Sanitation Data'!$I$28,0,10*ROW('Sanitation Data'!I73)))</f>
        <v/>
      </c>
      <c r="DK79" s="380" t="str">
        <f ca="1">+IF(OFFSET('Sanitation Data'!$I$29,0,10*ROW('Sanitation Data'!I73))="","",OFFSET('Sanitation Data'!$I$29,0,10*ROW('Sanitation Data'!I73)))</f>
        <v/>
      </c>
      <c r="DL79" s="380" t="str">
        <f ca="1">+IF(OFFSET('Sanitation Data'!$I$30,0,10*ROW('Sanitation Data'!I73))="","",OFFSET('Sanitation Data'!$I$30,0,10*ROW('Sanitation Data'!I73)))</f>
        <v/>
      </c>
      <c r="DM79" s="380" t="str">
        <f ca="1">+IF(OFFSET('Sanitation Data'!$I$31,0,10*ROW('Sanitation Data'!I73))="","",OFFSET('Sanitation Data'!$I$31,0,10*ROW('Sanitation Data'!I73)))</f>
        <v/>
      </c>
      <c r="DN79" s="380" t="str">
        <f ca="1">+IF(OFFSET('Sanitation Data'!$I$32,0,10*ROW('Sanitation Data'!I73))="","",OFFSET('Sanitation Data'!$I$32,0,10*ROW('Sanitation Data'!I73)))</f>
        <v/>
      </c>
      <c r="DO79" s="380" t="str">
        <f ca="1">+IF(OFFSET('Hygiene Data'!$D$11,0,10*ROW('Hygiene Data'!D73))="","",OFFSET('Hygiene Data'!$D$11,0,10*ROW('Hygiene Data'!D73)))</f>
        <v/>
      </c>
      <c r="DP79" s="380" t="str">
        <f ca="1">+IF(OFFSET('Hygiene Data'!$D$12,0,10*ROW('Hygiene Data'!D73))="","",OFFSET('Hygiene Data'!$D$12,0,10*ROW('Hygiene Data'!D73)))</f>
        <v/>
      </c>
      <c r="DQ79" s="380" t="str">
        <f ca="1">+IF(OFFSET('Hygiene Data'!$D$13,0,10*ROW('Hygiene Data'!D73))="","",OFFSET('Hygiene Data'!$D$13,0,10*ROW('Hygiene Data'!D73)))</f>
        <v/>
      </c>
      <c r="DR79" s="380" t="str">
        <f ca="1">+IF(OFFSET('Hygiene Data'!$E$11,0,10*ROW('Hygiene Data'!E73))="","",OFFSET('Hygiene Data'!$E$11,0,10*ROW('Hygiene Data'!E73)))</f>
        <v/>
      </c>
      <c r="DS79" s="380" t="str">
        <f ca="1">+IF(OFFSET('Hygiene Data'!$E$12,0,10*ROW('Hygiene Data'!E73))="","",OFFSET('Hygiene Data'!$E$12,0,10*ROW('Hygiene Data'!E73)))</f>
        <v/>
      </c>
      <c r="DT79" s="380" t="str">
        <f ca="1">+IF(OFFSET('Hygiene Data'!$E$13,0,10*ROW('Hygiene Data'!E73))="","",OFFSET('Hygiene Data'!$E$13,0,10*ROW('Hygiene Data'!E73)))</f>
        <v/>
      </c>
      <c r="DU79" s="380" t="str">
        <f ca="1">+IF(OFFSET('Hygiene Data'!$F$11,0,10*ROW('Hygiene Data'!F73))="","",OFFSET('Hygiene Data'!$F$11,0,10*ROW('Hygiene Data'!F73)))</f>
        <v/>
      </c>
      <c r="DV79" s="380" t="str">
        <f ca="1">+IF(OFFSET('Hygiene Data'!$F$12,0,10*ROW('Hygiene Data'!F73))="","",OFFSET('Hygiene Data'!$F$12,0,10*ROW('Hygiene Data'!F73)))</f>
        <v/>
      </c>
      <c r="DW79" s="380" t="str">
        <f ca="1">+IF(OFFSET('Hygiene Data'!$F$13,0,10*ROW('Hygiene Data'!F73))="","",OFFSET('Hygiene Data'!$F$13,0,10*ROW('Hygiene Data'!F73)))</f>
        <v/>
      </c>
      <c r="DX79" s="380" t="str">
        <f ca="1">+IF(OFFSET('Hygiene Data'!$G$11,0,10*ROW('Hygiene Data'!G73))="","",OFFSET('Hygiene Data'!$G$11,0,10*ROW('Hygiene Data'!G73)))</f>
        <v/>
      </c>
      <c r="DY79" s="380" t="str">
        <f ca="1">+IF(OFFSET('Hygiene Data'!$G$12,0,10*ROW('Hygiene Data'!G73))="","",OFFSET('Hygiene Data'!$G$12,0,10*ROW('Hygiene Data'!G73)))</f>
        <v/>
      </c>
      <c r="DZ79" s="380" t="str">
        <f ca="1">+IF(OFFSET('Hygiene Data'!$G$13,0,10*ROW('Hygiene Data'!G73))="","",OFFSET('Hygiene Data'!$G$13,0,10*ROW('Hygiene Data'!G73)))</f>
        <v/>
      </c>
      <c r="EA79" s="380" t="str">
        <f ca="1">+IF(OFFSET('Hygiene Data'!$H$11,0,10*ROW('Hygiene Data'!H73))="","",OFFSET('Hygiene Data'!$H$11,0,10*ROW('Hygiene Data'!H73)))</f>
        <v/>
      </c>
      <c r="EB79" s="380" t="str">
        <f ca="1">+IF(OFFSET('Hygiene Data'!$H$12,0,10*ROW('Hygiene Data'!H73))="","",OFFSET('Hygiene Data'!$H$12,0,10*ROW('Hygiene Data'!H73)))</f>
        <v/>
      </c>
      <c r="EC79" s="380" t="str">
        <f ca="1">+IF(OFFSET('Hygiene Data'!$H$13,0,10*ROW('Hygiene Data'!H73))="","",OFFSET('Hygiene Data'!$H$13,0,10*ROW('Hygiene Data'!H73)))</f>
        <v/>
      </c>
      <c r="ED79" s="380" t="str">
        <f ca="1">+IF(OFFSET('Hygiene Data'!$I$11,0,10*ROW('Hygiene Data'!I73))="","",OFFSET('Hygiene Data'!$I$11,0,10*ROW('Hygiene Data'!I73)))</f>
        <v/>
      </c>
      <c r="EE79" s="380" t="str">
        <f ca="1">+IF(OFFSET('Hygiene Data'!$I$12,0,10*ROW('Hygiene Data'!I73))="","",OFFSET('Hygiene Data'!$I$12,0,10*ROW('Hygiene Data'!I73)))</f>
        <v/>
      </c>
      <c r="EF79" s="380" t="str">
        <f ca="1">+IF(OFFSET('Hygiene Data'!$I$13,0,10*ROW('Hygiene Data'!I73))="","",OFFSET('Hygiene Data'!$I$13,0,10*ROW('Hygiene Data'!I73)))</f>
        <v/>
      </c>
    </row>
    <row r="80" spans="1:136" x14ac:dyDescent="0.25">
      <c r="A80" s="489" t="str">
        <f ca="1">+IF(OFFSET('Water Data'!$B$2,0,10*ROW('Water Data'!E74))="","",OFFSET('Water Data'!$B$2,0,10*ROW('Water Data'!E74)))</f>
        <v/>
      </c>
      <c r="B80" s="489"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16" t="str">
        <f t="shared" ca="1" si="1"/>
        <v/>
      </c>
      <c r="D80" s="517"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17"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17"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17"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17"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17"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17"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17"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17"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17"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17"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17"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17"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17"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17"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17"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17"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17"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18"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18"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18"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18"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18"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18"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18"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18"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18"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18"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18"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18"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18"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18"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18"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18"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18"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18"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18"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18"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18"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18"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18"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18"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18"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18"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18"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18"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18"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18"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19"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95"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19"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19"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19"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19"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19"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19"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19"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19"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19"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19"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19"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19"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19"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19"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19"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19"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80" t="str">
        <f ca="1">+IF(OFFSET('Water Data'!$D$27,0,10*ROW('Water Data'!D74))="","",OFFSET('Water Data'!$D$27,0,10*ROW('Water Data'!D74)))</f>
        <v/>
      </c>
      <c r="BT80" s="380" t="str">
        <f ca="1">+IF(OFFSET('Water Data'!$D$28,0,10*ROW('Water Data'!D74))="","",OFFSET('Water Data'!$D$28,0,10*ROW('Water Data'!D74)))</f>
        <v/>
      </c>
      <c r="BU80" s="380" t="str">
        <f ca="1">+IF(OFFSET('Water Data'!$D$29,0,10*ROW('Water Data'!D74))="","",OFFSET('Water Data'!$D$29,0,10*ROW('Water Data'!D74)))</f>
        <v/>
      </c>
      <c r="BV80" s="380" t="str">
        <f ca="1">+IF(OFFSET('Water Data'!$E$27,0,10*ROW('Water Data'!E74))="","",OFFSET('Water Data'!$E$27,0,10*ROW('Water Data'!E74)))</f>
        <v/>
      </c>
      <c r="BW80" s="380" t="str">
        <f ca="1">+IF(OFFSET('Water Data'!$E$28,0,10*ROW('Water Data'!E74))="","",OFFSET('Water Data'!$E$28,0,10*ROW('Water Data'!E74)))</f>
        <v/>
      </c>
      <c r="BX80" s="380" t="str">
        <f ca="1">+IF(OFFSET('Water Data'!$E$29,0,10*ROW('Water Data'!E74))="","",OFFSET('Water Data'!$E$29,0,10*ROW('Water Data'!E74)))</f>
        <v/>
      </c>
      <c r="BY80" s="380" t="str">
        <f ca="1">+IF(OFFSET('Water Data'!$F$27,0,10*ROW('Water Data'!F74))="","",OFFSET('Water Data'!$F$27,0,10*ROW('Water Data'!F74)))</f>
        <v/>
      </c>
      <c r="BZ80" s="380" t="str">
        <f ca="1">+IF(OFFSET('Water Data'!$F$28,0,10*ROW('Water Data'!F74))="","",OFFSET('Water Data'!$F$28,0,10*ROW('Water Data'!F74)))</f>
        <v/>
      </c>
      <c r="CA80" s="380" t="str">
        <f ca="1">+IF(OFFSET('Water Data'!$F$29,0,10*ROW('Water Data'!F74))="","",OFFSET('Water Data'!$F$29,0,10*ROW('Water Data'!F74)))</f>
        <v/>
      </c>
      <c r="CB80" s="380" t="str">
        <f ca="1">+IF(OFFSET('Water Data'!$G$27,0,10*ROW('Water Data'!G74))="","",OFFSET('Water Data'!$G$27,0,10*ROW('Water Data'!G74)))</f>
        <v/>
      </c>
      <c r="CC80" s="380" t="str">
        <f ca="1">+IF(OFFSET('Water Data'!$G$28,0,10*ROW('Water Data'!G74))="","",OFFSET('Water Data'!$G$28,0,10*ROW('Water Data'!G74)))</f>
        <v/>
      </c>
      <c r="CD80" s="380" t="str">
        <f ca="1">+IF(OFFSET('Water Data'!$G$29,0,10*ROW('Water Data'!G74))="","",OFFSET('Water Data'!$G$29,0,10*ROW('Water Data'!G74)))</f>
        <v/>
      </c>
      <c r="CE80" s="380" t="str">
        <f ca="1">+IF(OFFSET('Water Data'!$H$27,0,10*ROW('Water Data'!H74))="","",OFFSET('Water Data'!$H$27,0,10*ROW('Water Data'!H74)))</f>
        <v/>
      </c>
      <c r="CF80" s="380" t="str">
        <f ca="1">+IF(OFFSET('Water Data'!$H$28,0,10*ROW('Water Data'!H74))="","",OFFSET('Water Data'!$H$28,0,10*ROW('Water Data'!H74)))</f>
        <v/>
      </c>
      <c r="CG80" s="380" t="str">
        <f ca="1">+IF(OFFSET('Water Data'!$H$29,0,10*ROW('Water Data'!H74))="","",OFFSET('Water Data'!$H$29,0,10*ROW('Water Data'!H74)))</f>
        <v/>
      </c>
      <c r="CH80" s="380" t="str">
        <f ca="1">+IF(OFFSET('Water Data'!$I$27,0,10*ROW('Water Data'!I74))="","",OFFSET('Water Data'!$I$27,0,10*ROW('Water Data'!I74)))</f>
        <v/>
      </c>
      <c r="CI80" s="380" t="str">
        <f ca="1">+IF(OFFSET('Water Data'!$I$28,0,10*ROW('Water Data'!I74))="","",OFFSET('Water Data'!$I$28,0,10*ROW('Water Data'!I74)))</f>
        <v/>
      </c>
      <c r="CJ80" s="380" t="str">
        <f ca="1">+IF(OFFSET('Water Data'!$I$29,0,10*ROW('Water Data'!I74))="","",OFFSET('Water Data'!$I$29,0,10*ROW('Water Data'!I74)))</f>
        <v/>
      </c>
      <c r="CK80" s="380" t="str">
        <f ca="1">+IF(OFFSET('Sanitation Data'!$D$28,0,10*ROW('Sanitation Data'!D74))="","",OFFSET('Sanitation Data'!$D$28,0,10*ROW('Sanitation Data'!D74)))</f>
        <v/>
      </c>
      <c r="CL80" s="380" t="str">
        <f ca="1">+IF(OFFSET('Sanitation Data'!$D$29,0,10*ROW('Sanitation Data'!D74))="","",OFFSET('Sanitation Data'!$D$29,0,10*ROW('Sanitation Data'!D74)))</f>
        <v/>
      </c>
      <c r="CM80" s="380" t="str">
        <f ca="1">+IF(OFFSET('Sanitation Data'!$D$30,0,10*ROW('Sanitation Data'!D74))="","",OFFSET('Sanitation Data'!$D$30,0,10*ROW('Sanitation Data'!D74)))</f>
        <v/>
      </c>
      <c r="CN80" s="380" t="str">
        <f ca="1">+IF(OFFSET('Sanitation Data'!$D$31,0,10*ROW('Sanitation Data'!D74))="","",OFFSET('Sanitation Data'!$D$31,0,10*ROW('Sanitation Data'!D74)))</f>
        <v/>
      </c>
      <c r="CO80" s="380" t="str">
        <f ca="1">+IF(OFFSET('Sanitation Data'!$D$32,0,10*ROW('Sanitation Data'!D74))="","",OFFSET('Sanitation Data'!$D$32,0,10*ROW('Sanitation Data'!D74)))</f>
        <v/>
      </c>
      <c r="CP80" s="380" t="str">
        <f ca="1">+IF(OFFSET('Sanitation Data'!$E$28,0,10*ROW('Sanitation Data'!E74))="","",OFFSET('Sanitation Data'!$E$28,0,10*ROW('Sanitation Data'!E74)))</f>
        <v/>
      </c>
      <c r="CQ80" s="380" t="str">
        <f ca="1">+IF(OFFSET('Sanitation Data'!$E$29,0,10*ROW('Sanitation Data'!E74))="","",OFFSET('Sanitation Data'!$E$29,0,10*ROW('Sanitation Data'!E74)))</f>
        <v/>
      </c>
      <c r="CR80" s="380" t="str">
        <f ca="1">+IF(OFFSET('Sanitation Data'!$E$30,0,10*ROW('Sanitation Data'!E74))="","",OFFSET('Sanitation Data'!$E$30,0,10*ROW('Sanitation Data'!E74)))</f>
        <v/>
      </c>
      <c r="CS80" s="380" t="str">
        <f ca="1">+IF(OFFSET('Sanitation Data'!$E$31,0,10*ROW('Sanitation Data'!E74))="","",OFFSET('Sanitation Data'!$E$31,0,10*ROW('Sanitation Data'!E74)))</f>
        <v/>
      </c>
      <c r="CT80" s="380" t="str">
        <f ca="1">+IF(OFFSET('Sanitation Data'!$E$32,0,10*ROW('Sanitation Data'!E74))="","",OFFSET('Sanitation Data'!$E$32,0,10*ROW('Sanitation Data'!E74)))</f>
        <v/>
      </c>
      <c r="CU80" s="380" t="str">
        <f ca="1">+IF(OFFSET('Sanitation Data'!$F$28,0,10*ROW('Sanitation Data'!F74))="","",OFFSET('Sanitation Data'!$F$28,0,10*ROW('Sanitation Data'!F74)))</f>
        <v/>
      </c>
      <c r="CV80" s="380" t="str">
        <f ca="1">+IF(OFFSET('Sanitation Data'!$F$29,0,10*ROW('Sanitation Data'!F74))="","",OFFSET('Sanitation Data'!$F$29,0,10*ROW('Sanitation Data'!F74)))</f>
        <v/>
      </c>
      <c r="CW80" s="380" t="str">
        <f ca="1">+IF(OFFSET('Sanitation Data'!$F$30,0,10*ROW('Sanitation Data'!F74))="","",OFFSET('Sanitation Data'!$F$30,0,10*ROW('Sanitation Data'!F74)))</f>
        <v/>
      </c>
      <c r="CX80" s="380" t="str">
        <f ca="1">+IF(OFFSET('Sanitation Data'!$F$31,0,10*ROW('Sanitation Data'!F74))="","",OFFSET('Sanitation Data'!$F$31,0,10*ROW('Sanitation Data'!F74)))</f>
        <v/>
      </c>
      <c r="CY80" s="380" t="str">
        <f ca="1">+IF(OFFSET('Sanitation Data'!$F$32,0,10*ROW('Sanitation Data'!F74))="","",OFFSET('Sanitation Data'!$F$32,0,10*ROW('Sanitation Data'!F74)))</f>
        <v/>
      </c>
      <c r="CZ80" s="380" t="str">
        <f ca="1">+IF(OFFSET('Sanitation Data'!$G$28,0,10*ROW('Sanitation Data'!G74))="","",OFFSET('Sanitation Data'!$G$28,0,10*ROW('Sanitation Data'!G74)))</f>
        <v/>
      </c>
      <c r="DA80" s="380" t="str">
        <f ca="1">+IF(OFFSET('Sanitation Data'!$G$29,0,10*ROW('Sanitation Data'!G74))="","",OFFSET('Sanitation Data'!$G$29,0,10*ROW('Sanitation Data'!G74)))</f>
        <v/>
      </c>
      <c r="DB80" s="380" t="str">
        <f ca="1">+IF(OFFSET('Sanitation Data'!$G$30,0,10*ROW('Sanitation Data'!G74))="","",OFFSET('Sanitation Data'!$G$30,0,10*ROW('Sanitation Data'!G74)))</f>
        <v/>
      </c>
      <c r="DC80" s="380" t="str">
        <f ca="1">+IF(OFFSET('Sanitation Data'!$G$31,0,10*ROW('Sanitation Data'!G74))="","",OFFSET('Sanitation Data'!$G$31,0,10*ROW('Sanitation Data'!G74)))</f>
        <v/>
      </c>
      <c r="DD80" s="380" t="str">
        <f ca="1">+IF(OFFSET('Sanitation Data'!$G$32,0,10*ROW('Sanitation Data'!G74))="","",OFFSET('Sanitation Data'!$G$32,0,10*ROW('Sanitation Data'!G74)))</f>
        <v/>
      </c>
      <c r="DE80" s="380" t="str">
        <f ca="1">+IF(OFFSET('Sanitation Data'!$H$28,0,10*ROW('Sanitation Data'!H74))="","",OFFSET('Sanitation Data'!$H$28,0,10*ROW('Sanitation Data'!H74)))</f>
        <v/>
      </c>
      <c r="DF80" s="380" t="str">
        <f ca="1">+IF(OFFSET('Sanitation Data'!$H$29,0,10*ROW('Sanitation Data'!H74))="","",OFFSET('Sanitation Data'!$H$29,0,10*ROW('Sanitation Data'!H74)))</f>
        <v/>
      </c>
      <c r="DG80" s="380" t="str">
        <f ca="1">+IF(OFFSET('Sanitation Data'!$H$30,0,10*ROW('Sanitation Data'!H74))="","",OFFSET('Sanitation Data'!$H$30,0,10*ROW('Sanitation Data'!H74)))</f>
        <v/>
      </c>
      <c r="DH80" s="380" t="str">
        <f ca="1">+IF(OFFSET('Sanitation Data'!$H$31,0,10*ROW('Sanitation Data'!H74))="","",OFFSET('Sanitation Data'!$H$31,0,10*ROW('Sanitation Data'!H74)))</f>
        <v/>
      </c>
      <c r="DI80" s="380" t="str">
        <f ca="1">+IF(OFFSET('Sanitation Data'!$H$32,0,10*ROW('Sanitation Data'!H74))="","",OFFSET('Sanitation Data'!$H$32,0,10*ROW('Sanitation Data'!H74)))</f>
        <v/>
      </c>
      <c r="DJ80" s="380" t="str">
        <f ca="1">+IF(OFFSET('Sanitation Data'!$I$28,0,10*ROW('Sanitation Data'!I74))="","",OFFSET('Sanitation Data'!$I$28,0,10*ROW('Sanitation Data'!I74)))</f>
        <v/>
      </c>
      <c r="DK80" s="380" t="str">
        <f ca="1">+IF(OFFSET('Sanitation Data'!$I$29,0,10*ROW('Sanitation Data'!I74))="","",OFFSET('Sanitation Data'!$I$29,0,10*ROW('Sanitation Data'!I74)))</f>
        <v/>
      </c>
      <c r="DL80" s="380" t="str">
        <f ca="1">+IF(OFFSET('Sanitation Data'!$I$30,0,10*ROW('Sanitation Data'!I74))="","",OFFSET('Sanitation Data'!$I$30,0,10*ROW('Sanitation Data'!I74)))</f>
        <v/>
      </c>
      <c r="DM80" s="380" t="str">
        <f ca="1">+IF(OFFSET('Sanitation Data'!$I$31,0,10*ROW('Sanitation Data'!I74))="","",OFFSET('Sanitation Data'!$I$31,0,10*ROW('Sanitation Data'!I74)))</f>
        <v/>
      </c>
      <c r="DN80" s="380" t="str">
        <f ca="1">+IF(OFFSET('Sanitation Data'!$I$32,0,10*ROW('Sanitation Data'!I74))="","",OFFSET('Sanitation Data'!$I$32,0,10*ROW('Sanitation Data'!I74)))</f>
        <v/>
      </c>
      <c r="DO80" s="380" t="str">
        <f ca="1">+IF(OFFSET('Hygiene Data'!$D$11,0,10*ROW('Hygiene Data'!D74))="","",OFFSET('Hygiene Data'!$D$11,0,10*ROW('Hygiene Data'!D74)))</f>
        <v/>
      </c>
      <c r="DP80" s="380" t="str">
        <f ca="1">+IF(OFFSET('Hygiene Data'!$D$12,0,10*ROW('Hygiene Data'!D74))="","",OFFSET('Hygiene Data'!$D$12,0,10*ROW('Hygiene Data'!D74)))</f>
        <v/>
      </c>
      <c r="DQ80" s="380" t="str">
        <f ca="1">+IF(OFFSET('Hygiene Data'!$D$13,0,10*ROW('Hygiene Data'!D74))="","",OFFSET('Hygiene Data'!$D$13,0,10*ROW('Hygiene Data'!D74)))</f>
        <v/>
      </c>
      <c r="DR80" s="380" t="str">
        <f ca="1">+IF(OFFSET('Hygiene Data'!$E$11,0,10*ROW('Hygiene Data'!E74))="","",OFFSET('Hygiene Data'!$E$11,0,10*ROW('Hygiene Data'!E74)))</f>
        <v/>
      </c>
      <c r="DS80" s="380" t="str">
        <f ca="1">+IF(OFFSET('Hygiene Data'!$E$12,0,10*ROW('Hygiene Data'!E74))="","",OFFSET('Hygiene Data'!$E$12,0,10*ROW('Hygiene Data'!E74)))</f>
        <v/>
      </c>
      <c r="DT80" s="380" t="str">
        <f ca="1">+IF(OFFSET('Hygiene Data'!$E$13,0,10*ROW('Hygiene Data'!E74))="","",OFFSET('Hygiene Data'!$E$13,0,10*ROW('Hygiene Data'!E74)))</f>
        <v/>
      </c>
      <c r="DU80" s="380" t="str">
        <f ca="1">+IF(OFFSET('Hygiene Data'!$F$11,0,10*ROW('Hygiene Data'!F74))="","",OFFSET('Hygiene Data'!$F$11,0,10*ROW('Hygiene Data'!F74)))</f>
        <v/>
      </c>
      <c r="DV80" s="380" t="str">
        <f ca="1">+IF(OFFSET('Hygiene Data'!$F$12,0,10*ROW('Hygiene Data'!F74))="","",OFFSET('Hygiene Data'!$F$12,0,10*ROW('Hygiene Data'!F74)))</f>
        <v/>
      </c>
      <c r="DW80" s="380" t="str">
        <f ca="1">+IF(OFFSET('Hygiene Data'!$F$13,0,10*ROW('Hygiene Data'!F74))="","",OFFSET('Hygiene Data'!$F$13,0,10*ROW('Hygiene Data'!F74)))</f>
        <v/>
      </c>
      <c r="DX80" s="380" t="str">
        <f ca="1">+IF(OFFSET('Hygiene Data'!$G$11,0,10*ROW('Hygiene Data'!G74))="","",OFFSET('Hygiene Data'!$G$11,0,10*ROW('Hygiene Data'!G74)))</f>
        <v/>
      </c>
      <c r="DY80" s="380" t="str">
        <f ca="1">+IF(OFFSET('Hygiene Data'!$G$12,0,10*ROW('Hygiene Data'!G74))="","",OFFSET('Hygiene Data'!$G$12,0,10*ROW('Hygiene Data'!G74)))</f>
        <v/>
      </c>
      <c r="DZ80" s="380" t="str">
        <f ca="1">+IF(OFFSET('Hygiene Data'!$G$13,0,10*ROW('Hygiene Data'!G74))="","",OFFSET('Hygiene Data'!$G$13,0,10*ROW('Hygiene Data'!G74)))</f>
        <v/>
      </c>
      <c r="EA80" s="380" t="str">
        <f ca="1">+IF(OFFSET('Hygiene Data'!$H$11,0,10*ROW('Hygiene Data'!H74))="","",OFFSET('Hygiene Data'!$H$11,0,10*ROW('Hygiene Data'!H74)))</f>
        <v/>
      </c>
      <c r="EB80" s="380" t="str">
        <f ca="1">+IF(OFFSET('Hygiene Data'!$H$12,0,10*ROW('Hygiene Data'!H74))="","",OFFSET('Hygiene Data'!$H$12,0,10*ROW('Hygiene Data'!H74)))</f>
        <v/>
      </c>
      <c r="EC80" s="380" t="str">
        <f ca="1">+IF(OFFSET('Hygiene Data'!$H$13,0,10*ROW('Hygiene Data'!H74))="","",OFFSET('Hygiene Data'!$H$13,0,10*ROW('Hygiene Data'!H74)))</f>
        <v/>
      </c>
      <c r="ED80" s="380" t="str">
        <f ca="1">+IF(OFFSET('Hygiene Data'!$I$11,0,10*ROW('Hygiene Data'!I74))="","",OFFSET('Hygiene Data'!$I$11,0,10*ROW('Hygiene Data'!I74)))</f>
        <v/>
      </c>
      <c r="EE80" s="380" t="str">
        <f ca="1">+IF(OFFSET('Hygiene Data'!$I$12,0,10*ROW('Hygiene Data'!I74))="","",OFFSET('Hygiene Data'!$I$12,0,10*ROW('Hygiene Data'!I74)))</f>
        <v/>
      </c>
      <c r="EF80" s="380" t="str">
        <f ca="1">+IF(OFFSET('Hygiene Data'!$I$13,0,10*ROW('Hygiene Data'!I74))="","",OFFSET('Hygiene Data'!$I$13,0,10*ROW('Hygiene Data'!I74)))</f>
        <v/>
      </c>
    </row>
    <row r="81" spans="1:136" x14ac:dyDescent="0.25">
      <c r="A81" s="489" t="str">
        <f ca="1">+IF(OFFSET('Water Data'!$B$2,0,10*ROW('Water Data'!E75))="","",OFFSET('Water Data'!$B$2,0,10*ROW('Water Data'!E75)))</f>
        <v/>
      </c>
      <c r="B81" s="489"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16" t="str">
        <f t="shared" ca="1" si="1"/>
        <v/>
      </c>
      <c r="D81" s="517"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17"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17"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17"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17"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17"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17"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17"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17"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17"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17"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17"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17"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17"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17"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17"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17"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17"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18"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18"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18"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18"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18"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18"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18"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18"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18"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18"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18"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18"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18"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18"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18"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18"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18"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18"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18"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18"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18"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18"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18"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18"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18"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18"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18"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18"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18"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18"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19"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95"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19"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19"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19"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19"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19"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19"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19"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19"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19"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19"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19"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19"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19"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19"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19"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19"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80" t="str">
        <f ca="1">+IF(OFFSET('Water Data'!$D$27,0,10*ROW('Water Data'!D75))="","",OFFSET('Water Data'!$D$27,0,10*ROW('Water Data'!D75)))</f>
        <v/>
      </c>
      <c r="BT81" s="380" t="str">
        <f ca="1">+IF(OFFSET('Water Data'!$D$28,0,10*ROW('Water Data'!D75))="","",OFFSET('Water Data'!$D$28,0,10*ROW('Water Data'!D75)))</f>
        <v/>
      </c>
      <c r="BU81" s="380" t="str">
        <f ca="1">+IF(OFFSET('Water Data'!$D$29,0,10*ROW('Water Data'!D75))="","",OFFSET('Water Data'!$D$29,0,10*ROW('Water Data'!D75)))</f>
        <v/>
      </c>
      <c r="BV81" s="380" t="str">
        <f ca="1">+IF(OFFSET('Water Data'!$E$27,0,10*ROW('Water Data'!E75))="","",OFFSET('Water Data'!$E$27,0,10*ROW('Water Data'!E75)))</f>
        <v/>
      </c>
      <c r="BW81" s="380" t="str">
        <f ca="1">+IF(OFFSET('Water Data'!$E$28,0,10*ROW('Water Data'!E75))="","",OFFSET('Water Data'!$E$28,0,10*ROW('Water Data'!E75)))</f>
        <v/>
      </c>
      <c r="BX81" s="380" t="str">
        <f ca="1">+IF(OFFSET('Water Data'!$E$29,0,10*ROW('Water Data'!E75))="","",OFFSET('Water Data'!$E$29,0,10*ROW('Water Data'!E75)))</f>
        <v/>
      </c>
      <c r="BY81" s="380" t="str">
        <f ca="1">+IF(OFFSET('Water Data'!$F$27,0,10*ROW('Water Data'!F75))="","",OFFSET('Water Data'!$F$27,0,10*ROW('Water Data'!F75)))</f>
        <v/>
      </c>
      <c r="BZ81" s="380" t="str">
        <f ca="1">+IF(OFFSET('Water Data'!$F$28,0,10*ROW('Water Data'!F75))="","",OFFSET('Water Data'!$F$28,0,10*ROW('Water Data'!F75)))</f>
        <v/>
      </c>
      <c r="CA81" s="380" t="str">
        <f ca="1">+IF(OFFSET('Water Data'!$F$29,0,10*ROW('Water Data'!F75))="","",OFFSET('Water Data'!$F$29,0,10*ROW('Water Data'!F75)))</f>
        <v/>
      </c>
      <c r="CB81" s="380" t="str">
        <f ca="1">+IF(OFFSET('Water Data'!$G$27,0,10*ROW('Water Data'!G75))="","",OFFSET('Water Data'!$G$27,0,10*ROW('Water Data'!G75)))</f>
        <v/>
      </c>
      <c r="CC81" s="380" t="str">
        <f ca="1">+IF(OFFSET('Water Data'!$G$28,0,10*ROW('Water Data'!G75))="","",OFFSET('Water Data'!$G$28,0,10*ROW('Water Data'!G75)))</f>
        <v/>
      </c>
      <c r="CD81" s="380" t="str">
        <f ca="1">+IF(OFFSET('Water Data'!$G$29,0,10*ROW('Water Data'!G75))="","",OFFSET('Water Data'!$G$29,0,10*ROW('Water Data'!G75)))</f>
        <v/>
      </c>
      <c r="CE81" s="380" t="str">
        <f ca="1">+IF(OFFSET('Water Data'!$H$27,0,10*ROW('Water Data'!H75))="","",OFFSET('Water Data'!$H$27,0,10*ROW('Water Data'!H75)))</f>
        <v/>
      </c>
      <c r="CF81" s="380" t="str">
        <f ca="1">+IF(OFFSET('Water Data'!$H$28,0,10*ROW('Water Data'!H75))="","",OFFSET('Water Data'!$H$28,0,10*ROW('Water Data'!H75)))</f>
        <v/>
      </c>
      <c r="CG81" s="380" t="str">
        <f ca="1">+IF(OFFSET('Water Data'!$H$29,0,10*ROW('Water Data'!H75))="","",OFFSET('Water Data'!$H$29,0,10*ROW('Water Data'!H75)))</f>
        <v/>
      </c>
      <c r="CH81" s="380" t="str">
        <f ca="1">+IF(OFFSET('Water Data'!$I$27,0,10*ROW('Water Data'!I75))="","",OFFSET('Water Data'!$I$27,0,10*ROW('Water Data'!I75)))</f>
        <v/>
      </c>
      <c r="CI81" s="380" t="str">
        <f ca="1">+IF(OFFSET('Water Data'!$I$28,0,10*ROW('Water Data'!I75))="","",OFFSET('Water Data'!$I$28,0,10*ROW('Water Data'!I75)))</f>
        <v/>
      </c>
      <c r="CJ81" s="380" t="str">
        <f ca="1">+IF(OFFSET('Water Data'!$I$29,0,10*ROW('Water Data'!I75))="","",OFFSET('Water Data'!$I$29,0,10*ROW('Water Data'!I75)))</f>
        <v/>
      </c>
      <c r="CK81" s="380" t="str">
        <f ca="1">+IF(OFFSET('Sanitation Data'!$D$28,0,10*ROW('Sanitation Data'!D75))="","",OFFSET('Sanitation Data'!$D$28,0,10*ROW('Sanitation Data'!D75)))</f>
        <v/>
      </c>
      <c r="CL81" s="380" t="str">
        <f ca="1">+IF(OFFSET('Sanitation Data'!$D$29,0,10*ROW('Sanitation Data'!D75))="","",OFFSET('Sanitation Data'!$D$29,0,10*ROW('Sanitation Data'!D75)))</f>
        <v/>
      </c>
      <c r="CM81" s="380" t="str">
        <f ca="1">+IF(OFFSET('Sanitation Data'!$D$30,0,10*ROW('Sanitation Data'!D75))="","",OFFSET('Sanitation Data'!$D$30,0,10*ROW('Sanitation Data'!D75)))</f>
        <v/>
      </c>
      <c r="CN81" s="380" t="str">
        <f ca="1">+IF(OFFSET('Sanitation Data'!$D$31,0,10*ROW('Sanitation Data'!D75))="","",OFFSET('Sanitation Data'!$D$31,0,10*ROW('Sanitation Data'!D75)))</f>
        <v/>
      </c>
      <c r="CO81" s="380" t="str">
        <f ca="1">+IF(OFFSET('Sanitation Data'!$D$32,0,10*ROW('Sanitation Data'!D75))="","",OFFSET('Sanitation Data'!$D$32,0,10*ROW('Sanitation Data'!D75)))</f>
        <v/>
      </c>
      <c r="CP81" s="380" t="str">
        <f ca="1">+IF(OFFSET('Sanitation Data'!$E$28,0,10*ROW('Sanitation Data'!E75))="","",OFFSET('Sanitation Data'!$E$28,0,10*ROW('Sanitation Data'!E75)))</f>
        <v/>
      </c>
      <c r="CQ81" s="380" t="str">
        <f ca="1">+IF(OFFSET('Sanitation Data'!$E$29,0,10*ROW('Sanitation Data'!E75))="","",OFFSET('Sanitation Data'!$E$29,0,10*ROW('Sanitation Data'!E75)))</f>
        <v/>
      </c>
      <c r="CR81" s="380" t="str">
        <f ca="1">+IF(OFFSET('Sanitation Data'!$E$30,0,10*ROW('Sanitation Data'!E75))="","",OFFSET('Sanitation Data'!$E$30,0,10*ROW('Sanitation Data'!E75)))</f>
        <v/>
      </c>
      <c r="CS81" s="380" t="str">
        <f ca="1">+IF(OFFSET('Sanitation Data'!$E$31,0,10*ROW('Sanitation Data'!E75))="","",OFFSET('Sanitation Data'!$E$31,0,10*ROW('Sanitation Data'!E75)))</f>
        <v/>
      </c>
      <c r="CT81" s="380" t="str">
        <f ca="1">+IF(OFFSET('Sanitation Data'!$E$32,0,10*ROW('Sanitation Data'!E75))="","",OFFSET('Sanitation Data'!$E$32,0,10*ROW('Sanitation Data'!E75)))</f>
        <v/>
      </c>
      <c r="CU81" s="380" t="str">
        <f ca="1">+IF(OFFSET('Sanitation Data'!$F$28,0,10*ROW('Sanitation Data'!F75))="","",OFFSET('Sanitation Data'!$F$28,0,10*ROW('Sanitation Data'!F75)))</f>
        <v/>
      </c>
      <c r="CV81" s="380" t="str">
        <f ca="1">+IF(OFFSET('Sanitation Data'!$F$29,0,10*ROW('Sanitation Data'!F75))="","",OFFSET('Sanitation Data'!$F$29,0,10*ROW('Sanitation Data'!F75)))</f>
        <v/>
      </c>
      <c r="CW81" s="380" t="str">
        <f ca="1">+IF(OFFSET('Sanitation Data'!$F$30,0,10*ROW('Sanitation Data'!F75))="","",OFFSET('Sanitation Data'!$F$30,0,10*ROW('Sanitation Data'!F75)))</f>
        <v/>
      </c>
      <c r="CX81" s="380" t="str">
        <f ca="1">+IF(OFFSET('Sanitation Data'!$F$31,0,10*ROW('Sanitation Data'!F75))="","",OFFSET('Sanitation Data'!$F$31,0,10*ROW('Sanitation Data'!F75)))</f>
        <v/>
      </c>
      <c r="CY81" s="380" t="str">
        <f ca="1">+IF(OFFSET('Sanitation Data'!$F$32,0,10*ROW('Sanitation Data'!F75))="","",OFFSET('Sanitation Data'!$F$32,0,10*ROW('Sanitation Data'!F75)))</f>
        <v/>
      </c>
      <c r="CZ81" s="380" t="str">
        <f ca="1">+IF(OFFSET('Sanitation Data'!$G$28,0,10*ROW('Sanitation Data'!G75))="","",OFFSET('Sanitation Data'!$G$28,0,10*ROW('Sanitation Data'!G75)))</f>
        <v/>
      </c>
      <c r="DA81" s="380" t="str">
        <f ca="1">+IF(OFFSET('Sanitation Data'!$G$29,0,10*ROW('Sanitation Data'!G75))="","",OFFSET('Sanitation Data'!$G$29,0,10*ROW('Sanitation Data'!G75)))</f>
        <v/>
      </c>
      <c r="DB81" s="380" t="str">
        <f ca="1">+IF(OFFSET('Sanitation Data'!$G$30,0,10*ROW('Sanitation Data'!G75))="","",OFFSET('Sanitation Data'!$G$30,0,10*ROW('Sanitation Data'!G75)))</f>
        <v/>
      </c>
      <c r="DC81" s="380" t="str">
        <f ca="1">+IF(OFFSET('Sanitation Data'!$G$31,0,10*ROW('Sanitation Data'!G75))="","",OFFSET('Sanitation Data'!$G$31,0,10*ROW('Sanitation Data'!G75)))</f>
        <v/>
      </c>
      <c r="DD81" s="380" t="str">
        <f ca="1">+IF(OFFSET('Sanitation Data'!$G$32,0,10*ROW('Sanitation Data'!G75))="","",OFFSET('Sanitation Data'!$G$32,0,10*ROW('Sanitation Data'!G75)))</f>
        <v/>
      </c>
      <c r="DE81" s="380" t="str">
        <f ca="1">+IF(OFFSET('Sanitation Data'!$H$28,0,10*ROW('Sanitation Data'!H75))="","",OFFSET('Sanitation Data'!$H$28,0,10*ROW('Sanitation Data'!H75)))</f>
        <v/>
      </c>
      <c r="DF81" s="380" t="str">
        <f ca="1">+IF(OFFSET('Sanitation Data'!$H$29,0,10*ROW('Sanitation Data'!H75))="","",OFFSET('Sanitation Data'!$H$29,0,10*ROW('Sanitation Data'!H75)))</f>
        <v/>
      </c>
      <c r="DG81" s="380" t="str">
        <f ca="1">+IF(OFFSET('Sanitation Data'!$H$30,0,10*ROW('Sanitation Data'!H75))="","",OFFSET('Sanitation Data'!$H$30,0,10*ROW('Sanitation Data'!H75)))</f>
        <v/>
      </c>
      <c r="DH81" s="380" t="str">
        <f ca="1">+IF(OFFSET('Sanitation Data'!$H$31,0,10*ROW('Sanitation Data'!H75))="","",OFFSET('Sanitation Data'!$H$31,0,10*ROW('Sanitation Data'!H75)))</f>
        <v/>
      </c>
      <c r="DI81" s="380" t="str">
        <f ca="1">+IF(OFFSET('Sanitation Data'!$H$32,0,10*ROW('Sanitation Data'!H75))="","",OFFSET('Sanitation Data'!$H$32,0,10*ROW('Sanitation Data'!H75)))</f>
        <v/>
      </c>
      <c r="DJ81" s="380" t="str">
        <f ca="1">+IF(OFFSET('Sanitation Data'!$I$28,0,10*ROW('Sanitation Data'!I75))="","",OFFSET('Sanitation Data'!$I$28,0,10*ROW('Sanitation Data'!I75)))</f>
        <v/>
      </c>
      <c r="DK81" s="380" t="str">
        <f ca="1">+IF(OFFSET('Sanitation Data'!$I$29,0,10*ROW('Sanitation Data'!I75))="","",OFFSET('Sanitation Data'!$I$29,0,10*ROW('Sanitation Data'!I75)))</f>
        <v/>
      </c>
      <c r="DL81" s="380" t="str">
        <f ca="1">+IF(OFFSET('Sanitation Data'!$I$30,0,10*ROW('Sanitation Data'!I75))="","",OFFSET('Sanitation Data'!$I$30,0,10*ROW('Sanitation Data'!I75)))</f>
        <v/>
      </c>
      <c r="DM81" s="380" t="str">
        <f ca="1">+IF(OFFSET('Sanitation Data'!$I$31,0,10*ROW('Sanitation Data'!I75))="","",OFFSET('Sanitation Data'!$I$31,0,10*ROW('Sanitation Data'!I75)))</f>
        <v/>
      </c>
      <c r="DN81" s="380" t="str">
        <f ca="1">+IF(OFFSET('Sanitation Data'!$I$32,0,10*ROW('Sanitation Data'!I75))="","",OFFSET('Sanitation Data'!$I$32,0,10*ROW('Sanitation Data'!I75)))</f>
        <v/>
      </c>
      <c r="DO81" s="380" t="str">
        <f ca="1">+IF(OFFSET('Hygiene Data'!$D$11,0,10*ROW('Hygiene Data'!D75))="","",OFFSET('Hygiene Data'!$D$11,0,10*ROW('Hygiene Data'!D75)))</f>
        <v/>
      </c>
      <c r="DP81" s="380" t="str">
        <f ca="1">+IF(OFFSET('Hygiene Data'!$D$12,0,10*ROW('Hygiene Data'!D75))="","",OFFSET('Hygiene Data'!$D$12,0,10*ROW('Hygiene Data'!D75)))</f>
        <v/>
      </c>
      <c r="DQ81" s="380" t="str">
        <f ca="1">+IF(OFFSET('Hygiene Data'!$D$13,0,10*ROW('Hygiene Data'!D75))="","",OFFSET('Hygiene Data'!$D$13,0,10*ROW('Hygiene Data'!D75)))</f>
        <v/>
      </c>
      <c r="DR81" s="380" t="str">
        <f ca="1">+IF(OFFSET('Hygiene Data'!$E$11,0,10*ROW('Hygiene Data'!E75))="","",OFFSET('Hygiene Data'!$E$11,0,10*ROW('Hygiene Data'!E75)))</f>
        <v/>
      </c>
      <c r="DS81" s="380" t="str">
        <f ca="1">+IF(OFFSET('Hygiene Data'!$E$12,0,10*ROW('Hygiene Data'!E75))="","",OFFSET('Hygiene Data'!$E$12,0,10*ROW('Hygiene Data'!E75)))</f>
        <v/>
      </c>
      <c r="DT81" s="380" t="str">
        <f ca="1">+IF(OFFSET('Hygiene Data'!$E$13,0,10*ROW('Hygiene Data'!E75))="","",OFFSET('Hygiene Data'!$E$13,0,10*ROW('Hygiene Data'!E75)))</f>
        <v/>
      </c>
      <c r="DU81" s="380" t="str">
        <f ca="1">+IF(OFFSET('Hygiene Data'!$F$11,0,10*ROW('Hygiene Data'!F75))="","",OFFSET('Hygiene Data'!$F$11,0,10*ROW('Hygiene Data'!F75)))</f>
        <v/>
      </c>
      <c r="DV81" s="380" t="str">
        <f ca="1">+IF(OFFSET('Hygiene Data'!$F$12,0,10*ROW('Hygiene Data'!F75))="","",OFFSET('Hygiene Data'!$F$12,0,10*ROW('Hygiene Data'!F75)))</f>
        <v/>
      </c>
      <c r="DW81" s="380" t="str">
        <f ca="1">+IF(OFFSET('Hygiene Data'!$F$13,0,10*ROW('Hygiene Data'!F75))="","",OFFSET('Hygiene Data'!$F$13,0,10*ROW('Hygiene Data'!F75)))</f>
        <v/>
      </c>
      <c r="DX81" s="380" t="str">
        <f ca="1">+IF(OFFSET('Hygiene Data'!$G$11,0,10*ROW('Hygiene Data'!G75))="","",OFFSET('Hygiene Data'!$G$11,0,10*ROW('Hygiene Data'!G75)))</f>
        <v/>
      </c>
      <c r="DY81" s="380" t="str">
        <f ca="1">+IF(OFFSET('Hygiene Data'!$G$12,0,10*ROW('Hygiene Data'!G75))="","",OFFSET('Hygiene Data'!$G$12,0,10*ROW('Hygiene Data'!G75)))</f>
        <v/>
      </c>
      <c r="DZ81" s="380" t="str">
        <f ca="1">+IF(OFFSET('Hygiene Data'!$G$13,0,10*ROW('Hygiene Data'!G75))="","",OFFSET('Hygiene Data'!$G$13,0,10*ROW('Hygiene Data'!G75)))</f>
        <v/>
      </c>
      <c r="EA81" s="380" t="str">
        <f ca="1">+IF(OFFSET('Hygiene Data'!$H$11,0,10*ROW('Hygiene Data'!H75))="","",OFFSET('Hygiene Data'!$H$11,0,10*ROW('Hygiene Data'!H75)))</f>
        <v/>
      </c>
      <c r="EB81" s="380" t="str">
        <f ca="1">+IF(OFFSET('Hygiene Data'!$H$12,0,10*ROW('Hygiene Data'!H75))="","",OFFSET('Hygiene Data'!$H$12,0,10*ROW('Hygiene Data'!H75)))</f>
        <v/>
      </c>
      <c r="EC81" s="380" t="str">
        <f ca="1">+IF(OFFSET('Hygiene Data'!$H$13,0,10*ROW('Hygiene Data'!H75))="","",OFFSET('Hygiene Data'!$H$13,0,10*ROW('Hygiene Data'!H75)))</f>
        <v/>
      </c>
      <c r="ED81" s="380" t="str">
        <f ca="1">+IF(OFFSET('Hygiene Data'!$I$11,0,10*ROW('Hygiene Data'!I75))="","",OFFSET('Hygiene Data'!$I$11,0,10*ROW('Hygiene Data'!I75)))</f>
        <v/>
      </c>
      <c r="EE81" s="380" t="str">
        <f ca="1">+IF(OFFSET('Hygiene Data'!$I$12,0,10*ROW('Hygiene Data'!I75))="","",OFFSET('Hygiene Data'!$I$12,0,10*ROW('Hygiene Data'!I75)))</f>
        <v/>
      </c>
      <c r="EF81" s="380" t="str">
        <f ca="1">+IF(OFFSET('Hygiene Data'!$I$13,0,10*ROW('Hygiene Data'!I75))="","",OFFSET('Hygiene Data'!$I$13,0,10*ROW('Hygiene Data'!I75)))</f>
        <v/>
      </c>
    </row>
    <row r="82" spans="1:136" x14ac:dyDescent="0.25">
      <c r="A82" s="489" t="str">
        <f ca="1">+IF(OFFSET('Water Data'!$B$2,0,10*ROW('Water Data'!E76))="","",OFFSET('Water Data'!$B$2,0,10*ROW('Water Data'!E76)))</f>
        <v/>
      </c>
      <c r="B82" s="489"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16" t="str">
        <f t="shared" ca="1" si="1"/>
        <v/>
      </c>
      <c r="D82" s="517"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17"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17"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17"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17"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17"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17"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17"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17"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17"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17"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17"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17"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17"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17"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17"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17"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17"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18"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18"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18"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18"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18"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18"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18"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18"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18"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18"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18"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18"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18"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18"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18"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18"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18"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18"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18"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18"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18"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18"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18"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18"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18"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18"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18"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18"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18"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18"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19"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95"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19"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19"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19"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19"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19"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19"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19"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19"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19"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19"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19"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19"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19"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19"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19"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19"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80" t="str">
        <f ca="1">+IF(OFFSET('Water Data'!$D$27,0,10*ROW('Water Data'!D76))="","",OFFSET('Water Data'!$D$27,0,10*ROW('Water Data'!D76)))</f>
        <v/>
      </c>
      <c r="BT82" s="380" t="str">
        <f ca="1">+IF(OFFSET('Water Data'!$D$28,0,10*ROW('Water Data'!D76))="","",OFFSET('Water Data'!$D$28,0,10*ROW('Water Data'!D76)))</f>
        <v/>
      </c>
      <c r="BU82" s="380" t="str">
        <f ca="1">+IF(OFFSET('Water Data'!$D$29,0,10*ROW('Water Data'!D76))="","",OFFSET('Water Data'!$D$29,0,10*ROW('Water Data'!D76)))</f>
        <v/>
      </c>
      <c r="BV82" s="380" t="str">
        <f ca="1">+IF(OFFSET('Water Data'!$E$27,0,10*ROW('Water Data'!E76))="","",OFFSET('Water Data'!$E$27,0,10*ROW('Water Data'!E76)))</f>
        <v/>
      </c>
      <c r="BW82" s="380" t="str">
        <f ca="1">+IF(OFFSET('Water Data'!$E$28,0,10*ROW('Water Data'!E76))="","",OFFSET('Water Data'!$E$28,0,10*ROW('Water Data'!E76)))</f>
        <v/>
      </c>
      <c r="BX82" s="380" t="str">
        <f ca="1">+IF(OFFSET('Water Data'!$E$29,0,10*ROW('Water Data'!E76))="","",OFFSET('Water Data'!$E$29,0,10*ROW('Water Data'!E76)))</f>
        <v/>
      </c>
      <c r="BY82" s="380" t="str">
        <f ca="1">+IF(OFFSET('Water Data'!$F$27,0,10*ROW('Water Data'!F76))="","",OFFSET('Water Data'!$F$27,0,10*ROW('Water Data'!F76)))</f>
        <v/>
      </c>
      <c r="BZ82" s="380" t="str">
        <f ca="1">+IF(OFFSET('Water Data'!$F$28,0,10*ROW('Water Data'!F76))="","",OFFSET('Water Data'!$F$28,0,10*ROW('Water Data'!F76)))</f>
        <v/>
      </c>
      <c r="CA82" s="380" t="str">
        <f ca="1">+IF(OFFSET('Water Data'!$F$29,0,10*ROW('Water Data'!F76))="","",OFFSET('Water Data'!$F$29,0,10*ROW('Water Data'!F76)))</f>
        <v/>
      </c>
      <c r="CB82" s="380" t="str">
        <f ca="1">+IF(OFFSET('Water Data'!$G$27,0,10*ROW('Water Data'!G76))="","",OFFSET('Water Data'!$G$27,0,10*ROW('Water Data'!G76)))</f>
        <v/>
      </c>
      <c r="CC82" s="380" t="str">
        <f ca="1">+IF(OFFSET('Water Data'!$G$28,0,10*ROW('Water Data'!G76))="","",OFFSET('Water Data'!$G$28,0,10*ROW('Water Data'!G76)))</f>
        <v/>
      </c>
      <c r="CD82" s="380" t="str">
        <f ca="1">+IF(OFFSET('Water Data'!$G$29,0,10*ROW('Water Data'!G76))="","",OFFSET('Water Data'!$G$29,0,10*ROW('Water Data'!G76)))</f>
        <v/>
      </c>
      <c r="CE82" s="380" t="str">
        <f ca="1">+IF(OFFSET('Water Data'!$H$27,0,10*ROW('Water Data'!H76))="","",OFFSET('Water Data'!$H$27,0,10*ROW('Water Data'!H76)))</f>
        <v/>
      </c>
      <c r="CF82" s="380" t="str">
        <f ca="1">+IF(OFFSET('Water Data'!$H$28,0,10*ROW('Water Data'!H76))="","",OFFSET('Water Data'!$H$28,0,10*ROW('Water Data'!H76)))</f>
        <v/>
      </c>
      <c r="CG82" s="380" t="str">
        <f ca="1">+IF(OFFSET('Water Data'!$H$29,0,10*ROW('Water Data'!H76))="","",OFFSET('Water Data'!$H$29,0,10*ROW('Water Data'!H76)))</f>
        <v/>
      </c>
      <c r="CH82" s="380" t="str">
        <f ca="1">+IF(OFFSET('Water Data'!$I$27,0,10*ROW('Water Data'!I76))="","",OFFSET('Water Data'!$I$27,0,10*ROW('Water Data'!I76)))</f>
        <v/>
      </c>
      <c r="CI82" s="380" t="str">
        <f ca="1">+IF(OFFSET('Water Data'!$I$28,0,10*ROW('Water Data'!I76))="","",OFFSET('Water Data'!$I$28,0,10*ROW('Water Data'!I76)))</f>
        <v/>
      </c>
      <c r="CJ82" s="380" t="str">
        <f ca="1">+IF(OFFSET('Water Data'!$I$29,0,10*ROW('Water Data'!I76))="","",OFFSET('Water Data'!$I$29,0,10*ROW('Water Data'!I76)))</f>
        <v/>
      </c>
      <c r="CK82" s="380" t="str">
        <f ca="1">+IF(OFFSET('Sanitation Data'!$D$28,0,10*ROW('Sanitation Data'!D76))="","",OFFSET('Sanitation Data'!$D$28,0,10*ROW('Sanitation Data'!D76)))</f>
        <v/>
      </c>
      <c r="CL82" s="380" t="str">
        <f ca="1">+IF(OFFSET('Sanitation Data'!$D$29,0,10*ROW('Sanitation Data'!D76))="","",OFFSET('Sanitation Data'!$D$29,0,10*ROW('Sanitation Data'!D76)))</f>
        <v/>
      </c>
      <c r="CM82" s="380" t="str">
        <f ca="1">+IF(OFFSET('Sanitation Data'!$D$30,0,10*ROW('Sanitation Data'!D76))="","",OFFSET('Sanitation Data'!$D$30,0,10*ROW('Sanitation Data'!D76)))</f>
        <v/>
      </c>
      <c r="CN82" s="380" t="str">
        <f ca="1">+IF(OFFSET('Sanitation Data'!$D$31,0,10*ROW('Sanitation Data'!D76))="","",OFFSET('Sanitation Data'!$D$31,0,10*ROW('Sanitation Data'!D76)))</f>
        <v/>
      </c>
      <c r="CO82" s="380" t="str">
        <f ca="1">+IF(OFFSET('Sanitation Data'!$D$32,0,10*ROW('Sanitation Data'!D76))="","",OFFSET('Sanitation Data'!$D$32,0,10*ROW('Sanitation Data'!D76)))</f>
        <v/>
      </c>
      <c r="CP82" s="380" t="str">
        <f ca="1">+IF(OFFSET('Sanitation Data'!$E$28,0,10*ROW('Sanitation Data'!E76))="","",OFFSET('Sanitation Data'!$E$28,0,10*ROW('Sanitation Data'!E76)))</f>
        <v/>
      </c>
      <c r="CQ82" s="380" t="str">
        <f ca="1">+IF(OFFSET('Sanitation Data'!$E$29,0,10*ROW('Sanitation Data'!E76))="","",OFFSET('Sanitation Data'!$E$29,0,10*ROW('Sanitation Data'!E76)))</f>
        <v/>
      </c>
      <c r="CR82" s="380" t="str">
        <f ca="1">+IF(OFFSET('Sanitation Data'!$E$30,0,10*ROW('Sanitation Data'!E76))="","",OFFSET('Sanitation Data'!$E$30,0,10*ROW('Sanitation Data'!E76)))</f>
        <v/>
      </c>
      <c r="CS82" s="380" t="str">
        <f ca="1">+IF(OFFSET('Sanitation Data'!$E$31,0,10*ROW('Sanitation Data'!E76))="","",OFFSET('Sanitation Data'!$E$31,0,10*ROW('Sanitation Data'!E76)))</f>
        <v/>
      </c>
      <c r="CT82" s="380" t="str">
        <f ca="1">+IF(OFFSET('Sanitation Data'!$E$32,0,10*ROW('Sanitation Data'!E76))="","",OFFSET('Sanitation Data'!$E$32,0,10*ROW('Sanitation Data'!E76)))</f>
        <v/>
      </c>
      <c r="CU82" s="380" t="str">
        <f ca="1">+IF(OFFSET('Sanitation Data'!$F$28,0,10*ROW('Sanitation Data'!F76))="","",OFFSET('Sanitation Data'!$F$28,0,10*ROW('Sanitation Data'!F76)))</f>
        <v/>
      </c>
      <c r="CV82" s="380" t="str">
        <f ca="1">+IF(OFFSET('Sanitation Data'!$F$29,0,10*ROW('Sanitation Data'!F76))="","",OFFSET('Sanitation Data'!$F$29,0,10*ROW('Sanitation Data'!F76)))</f>
        <v/>
      </c>
      <c r="CW82" s="380" t="str">
        <f ca="1">+IF(OFFSET('Sanitation Data'!$F$30,0,10*ROW('Sanitation Data'!F76))="","",OFFSET('Sanitation Data'!$F$30,0,10*ROW('Sanitation Data'!F76)))</f>
        <v/>
      </c>
      <c r="CX82" s="380" t="str">
        <f ca="1">+IF(OFFSET('Sanitation Data'!$F$31,0,10*ROW('Sanitation Data'!F76))="","",OFFSET('Sanitation Data'!$F$31,0,10*ROW('Sanitation Data'!F76)))</f>
        <v/>
      </c>
      <c r="CY82" s="380" t="str">
        <f ca="1">+IF(OFFSET('Sanitation Data'!$F$32,0,10*ROW('Sanitation Data'!F76))="","",OFFSET('Sanitation Data'!$F$32,0,10*ROW('Sanitation Data'!F76)))</f>
        <v/>
      </c>
      <c r="CZ82" s="380" t="str">
        <f ca="1">+IF(OFFSET('Sanitation Data'!$G$28,0,10*ROW('Sanitation Data'!G76))="","",OFFSET('Sanitation Data'!$G$28,0,10*ROW('Sanitation Data'!G76)))</f>
        <v/>
      </c>
      <c r="DA82" s="380" t="str">
        <f ca="1">+IF(OFFSET('Sanitation Data'!$G$29,0,10*ROW('Sanitation Data'!G76))="","",OFFSET('Sanitation Data'!$G$29,0,10*ROW('Sanitation Data'!G76)))</f>
        <v/>
      </c>
      <c r="DB82" s="380" t="str">
        <f ca="1">+IF(OFFSET('Sanitation Data'!$G$30,0,10*ROW('Sanitation Data'!G76))="","",OFFSET('Sanitation Data'!$G$30,0,10*ROW('Sanitation Data'!G76)))</f>
        <v/>
      </c>
      <c r="DC82" s="380" t="str">
        <f ca="1">+IF(OFFSET('Sanitation Data'!$G$31,0,10*ROW('Sanitation Data'!G76))="","",OFFSET('Sanitation Data'!$G$31,0,10*ROW('Sanitation Data'!G76)))</f>
        <v/>
      </c>
      <c r="DD82" s="380" t="str">
        <f ca="1">+IF(OFFSET('Sanitation Data'!$G$32,0,10*ROW('Sanitation Data'!G76))="","",OFFSET('Sanitation Data'!$G$32,0,10*ROW('Sanitation Data'!G76)))</f>
        <v/>
      </c>
      <c r="DE82" s="380" t="str">
        <f ca="1">+IF(OFFSET('Sanitation Data'!$H$28,0,10*ROW('Sanitation Data'!H76))="","",OFFSET('Sanitation Data'!$H$28,0,10*ROW('Sanitation Data'!H76)))</f>
        <v/>
      </c>
      <c r="DF82" s="380" t="str">
        <f ca="1">+IF(OFFSET('Sanitation Data'!$H$29,0,10*ROW('Sanitation Data'!H76))="","",OFFSET('Sanitation Data'!$H$29,0,10*ROW('Sanitation Data'!H76)))</f>
        <v/>
      </c>
      <c r="DG82" s="380" t="str">
        <f ca="1">+IF(OFFSET('Sanitation Data'!$H$30,0,10*ROW('Sanitation Data'!H76))="","",OFFSET('Sanitation Data'!$H$30,0,10*ROW('Sanitation Data'!H76)))</f>
        <v/>
      </c>
      <c r="DH82" s="380" t="str">
        <f ca="1">+IF(OFFSET('Sanitation Data'!$H$31,0,10*ROW('Sanitation Data'!H76))="","",OFFSET('Sanitation Data'!$H$31,0,10*ROW('Sanitation Data'!H76)))</f>
        <v/>
      </c>
      <c r="DI82" s="380" t="str">
        <f ca="1">+IF(OFFSET('Sanitation Data'!$H$32,0,10*ROW('Sanitation Data'!H76))="","",OFFSET('Sanitation Data'!$H$32,0,10*ROW('Sanitation Data'!H76)))</f>
        <v/>
      </c>
      <c r="DJ82" s="380" t="str">
        <f ca="1">+IF(OFFSET('Sanitation Data'!$I$28,0,10*ROW('Sanitation Data'!I76))="","",OFFSET('Sanitation Data'!$I$28,0,10*ROW('Sanitation Data'!I76)))</f>
        <v/>
      </c>
      <c r="DK82" s="380" t="str">
        <f ca="1">+IF(OFFSET('Sanitation Data'!$I$29,0,10*ROW('Sanitation Data'!I76))="","",OFFSET('Sanitation Data'!$I$29,0,10*ROW('Sanitation Data'!I76)))</f>
        <v/>
      </c>
      <c r="DL82" s="380" t="str">
        <f ca="1">+IF(OFFSET('Sanitation Data'!$I$30,0,10*ROW('Sanitation Data'!I76))="","",OFFSET('Sanitation Data'!$I$30,0,10*ROW('Sanitation Data'!I76)))</f>
        <v/>
      </c>
      <c r="DM82" s="380" t="str">
        <f ca="1">+IF(OFFSET('Sanitation Data'!$I$31,0,10*ROW('Sanitation Data'!I76))="","",OFFSET('Sanitation Data'!$I$31,0,10*ROW('Sanitation Data'!I76)))</f>
        <v/>
      </c>
      <c r="DN82" s="380" t="str">
        <f ca="1">+IF(OFFSET('Sanitation Data'!$I$32,0,10*ROW('Sanitation Data'!I76))="","",OFFSET('Sanitation Data'!$I$32,0,10*ROW('Sanitation Data'!I76)))</f>
        <v/>
      </c>
      <c r="DO82" s="380" t="str">
        <f ca="1">+IF(OFFSET('Hygiene Data'!$D$11,0,10*ROW('Hygiene Data'!D76))="","",OFFSET('Hygiene Data'!$D$11,0,10*ROW('Hygiene Data'!D76)))</f>
        <v/>
      </c>
      <c r="DP82" s="380" t="str">
        <f ca="1">+IF(OFFSET('Hygiene Data'!$D$12,0,10*ROW('Hygiene Data'!D76))="","",OFFSET('Hygiene Data'!$D$12,0,10*ROW('Hygiene Data'!D76)))</f>
        <v/>
      </c>
      <c r="DQ82" s="380" t="str">
        <f ca="1">+IF(OFFSET('Hygiene Data'!$D$13,0,10*ROW('Hygiene Data'!D76))="","",OFFSET('Hygiene Data'!$D$13,0,10*ROW('Hygiene Data'!D76)))</f>
        <v/>
      </c>
      <c r="DR82" s="380" t="str">
        <f ca="1">+IF(OFFSET('Hygiene Data'!$E$11,0,10*ROW('Hygiene Data'!E76))="","",OFFSET('Hygiene Data'!$E$11,0,10*ROW('Hygiene Data'!E76)))</f>
        <v/>
      </c>
      <c r="DS82" s="380" t="str">
        <f ca="1">+IF(OFFSET('Hygiene Data'!$E$12,0,10*ROW('Hygiene Data'!E76))="","",OFFSET('Hygiene Data'!$E$12,0,10*ROW('Hygiene Data'!E76)))</f>
        <v/>
      </c>
      <c r="DT82" s="380" t="str">
        <f ca="1">+IF(OFFSET('Hygiene Data'!$E$13,0,10*ROW('Hygiene Data'!E76))="","",OFFSET('Hygiene Data'!$E$13,0,10*ROW('Hygiene Data'!E76)))</f>
        <v/>
      </c>
      <c r="DU82" s="380" t="str">
        <f ca="1">+IF(OFFSET('Hygiene Data'!$F$11,0,10*ROW('Hygiene Data'!F76))="","",OFFSET('Hygiene Data'!$F$11,0,10*ROW('Hygiene Data'!F76)))</f>
        <v/>
      </c>
      <c r="DV82" s="380" t="str">
        <f ca="1">+IF(OFFSET('Hygiene Data'!$F$12,0,10*ROW('Hygiene Data'!F76))="","",OFFSET('Hygiene Data'!$F$12,0,10*ROW('Hygiene Data'!F76)))</f>
        <v/>
      </c>
      <c r="DW82" s="380" t="str">
        <f ca="1">+IF(OFFSET('Hygiene Data'!$F$13,0,10*ROW('Hygiene Data'!F76))="","",OFFSET('Hygiene Data'!$F$13,0,10*ROW('Hygiene Data'!F76)))</f>
        <v/>
      </c>
      <c r="DX82" s="380" t="str">
        <f ca="1">+IF(OFFSET('Hygiene Data'!$G$11,0,10*ROW('Hygiene Data'!G76))="","",OFFSET('Hygiene Data'!$G$11,0,10*ROW('Hygiene Data'!G76)))</f>
        <v/>
      </c>
      <c r="DY82" s="380" t="str">
        <f ca="1">+IF(OFFSET('Hygiene Data'!$G$12,0,10*ROW('Hygiene Data'!G76))="","",OFFSET('Hygiene Data'!$G$12,0,10*ROW('Hygiene Data'!G76)))</f>
        <v/>
      </c>
      <c r="DZ82" s="380" t="str">
        <f ca="1">+IF(OFFSET('Hygiene Data'!$G$13,0,10*ROW('Hygiene Data'!G76))="","",OFFSET('Hygiene Data'!$G$13,0,10*ROW('Hygiene Data'!G76)))</f>
        <v/>
      </c>
      <c r="EA82" s="380" t="str">
        <f ca="1">+IF(OFFSET('Hygiene Data'!$H$11,0,10*ROW('Hygiene Data'!H76))="","",OFFSET('Hygiene Data'!$H$11,0,10*ROW('Hygiene Data'!H76)))</f>
        <v/>
      </c>
      <c r="EB82" s="380" t="str">
        <f ca="1">+IF(OFFSET('Hygiene Data'!$H$12,0,10*ROW('Hygiene Data'!H76))="","",OFFSET('Hygiene Data'!$H$12,0,10*ROW('Hygiene Data'!H76)))</f>
        <v/>
      </c>
      <c r="EC82" s="380" t="str">
        <f ca="1">+IF(OFFSET('Hygiene Data'!$H$13,0,10*ROW('Hygiene Data'!H76))="","",OFFSET('Hygiene Data'!$H$13,0,10*ROW('Hygiene Data'!H76)))</f>
        <v/>
      </c>
      <c r="ED82" s="380" t="str">
        <f ca="1">+IF(OFFSET('Hygiene Data'!$I$11,0,10*ROW('Hygiene Data'!I76))="","",OFFSET('Hygiene Data'!$I$11,0,10*ROW('Hygiene Data'!I76)))</f>
        <v/>
      </c>
      <c r="EE82" s="380" t="str">
        <f ca="1">+IF(OFFSET('Hygiene Data'!$I$12,0,10*ROW('Hygiene Data'!I76))="","",OFFSET('Hygiene Data'!$I$12,0,10*ROW('Hygiene Data'!I76)))</f>
        <v/>
      </c>
      <c r="EF82" s="380" t="str">
        <f ca="1">+IF(OFFSET('Hygiene Data'!$I$13,0,10*ROW('Hygiene Data'!I76))="","",OFFSET('Hygiene Data'!$I$13,0,10*ROW('Hygiene Data'!I76)))</f>
        <v/>
      </c>
    </row>
    <row r="83" spans="1:136" x14ac:dyDescent="0.25">
      <c r="A83" s="489" t="str">
        <f ca="1">+IF(OFFSET('Water Data'!$B$2,0,10*ROW('Water Data'!E77))="","",OFFSET('Water Data'!$B$2,0,10*ROW('Water Data'!E77)))</f>
        <v/>
      </c>
      <c r="B83" s="489"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16" t="str">
        <f t="shared" ca="1" si="1"/>
        <v/>
      </c>
      <c r="D83" s="517"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17"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17"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17"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17"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17"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17"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17"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17"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17"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17"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17"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17"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17"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17"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17"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17"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17"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18"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18"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18"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18"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18"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18"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18"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18"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18"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18"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18"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18"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18"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18"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18"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18"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18"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18"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18"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18"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18"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18"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18"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18"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18"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18"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18"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18"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18"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18"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19"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95"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19"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19"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19"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19"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19"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19"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19"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19"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19"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19"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19"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19"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19"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19"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19"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19"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80" t="str">
        <f ca="1">+IF(OFFSET('Water Data'!$D$27,0,10*ROW('Water Data'!D77))="","",OFFSET('Water Data'!$D$27,0,10*ROW('Water Data'!D77)))</f>
        <v/>
      </c>
      <c r="BT83" s="380" t="str">
        <f ca="1">+IF(OFFSET('Water Data'!$D$28,0,10*ROW('Water Data'!D77))="","",OFFSET('Water Data'!$D$28,0,10*ROW('Water Data'!D77)))</f>
        <v/>
      </c>
      <c r="BU83" s="380" t="str">
        <f ca="1">+IF(OFFSET('Water Data'!$D$29,0,10*ROW('Water Data'!D77))="","",OFFSET('Water Data'!$D$29,0,10*ROW('Water Data'!D77)))</f>
        <v/>
      </c>
      <c r="BV83" s="380" t="str">
        <f ca="1">+IF(OFFSET('Water Data'!$E$27,0,10*ROW('Water Data'!E77))="","",OFFSET('Water Data'!$E$27,0,10*ROW('Water Data'!E77)))</f>
        <v/>
      </c>
      <c r="BW83" s="380" t="str">
        <f ca="1">+IF(OFFSET('Water Data'!$E$28,0,10*ROW('Water Data'!E77))="","",OFFSET('Water Data'!$E$28,0,10*ROW('Water Data'!E77)))</f>
        <v/>
      </c>
      <c r="BX83" s="380" t="str">
        <f ca="1">+IF(OFFSET('Water Data'!$E$29,0,10*ROW('Water Data'!E77))="","",OFFSET('Water Data'!$E$29,0,10*ROW('Water Data'!E77)))</f>
        <v/>
      </c>
      <c r="BY83" s="380" t="str">
        <f ca="1">+IF(OFFSET('Water Data'!$F$27,0,10*ROW('Water Data'!F77))="","",OFFSET('Water Data'!$F$27,0,10*ROW('Water Data'!F77)))</f>
        <v/>
      </c>
      <c r="BZ83" s="380" t="str">
        <f ca="1">+IF(OFFSET('Water Data'!$F$28,0,10*ROW('Water Data'!F77))="","",OFFSET('Water Data'!$F$28,0,10*ROW('Water Data'!F77)))</f>
        <v/>
      </c>
      <c r="CA83" s="380" t="str">
        <f ca="1">+IF(OFFSET('Water Data'!$F$29,0,10*ROW('Water Data'!F77))="","",OFFSET('Water Data'!$F$29,0,10*ROW('Water Data'!F77)))</f>
        <v/>
      </c>
      <c r="CB83" s="380" t="str">
        <f ca="1">+IF(OFFSET('Water Data'!$G$27,0,10*ROW('Water Data'!G77))="","",OFFSET('Water Data'!$G$27,0,10*ROW('Water Data'!G77)))</f>
        <v/>
      </c>
      <c r="CC83" s="380" t="str">
        <f ca="1">+IF(OFFSET('Water Data'!$G$28,0,10*ROW('Water Data'!G77))="","",OFFSET('Water Data'!$G$28,0,10*ROW('Water Data'!G77)))</f>
        <v/>
      </c>
      <c r="CD83" s="380" t="str">
        <f ca="1">+IF(OFFSET('Water Data'!$G$29,0,10*ROW('Water Data'!G77))="","",OFFSET('Water Data'!$G$29,0,10*ROW('Water Data'!G77)))</f>
        <v/>
      </c>
      <c r="CE83" s="380" t="str">
        <f ca="1">+IF(OFFSET('Water Data'!$H$27,0,10*ROW('Water Data'!H77))="","",OFFSET('Water Data'!$H$27,0,10*ROW('Water Data'!H77)))</f>
        <v/>
      </c>
      <c r="CF83" s="380" t="str">
        <f ca="1">+IF(OFFSET('Water Data'!$H$28,0,10*ROW('Water Data'!H77))="","",OFFSET('Water Data'!$H$28,0,10*ROW('Water Data'!H77)))</f>
        <v/>
      </c>
      <c r="CG83" s="380" t="str">
        <f ca="1">+IF(OFFSET('Water Data'!$H$29,0,10*ROW('Water Data'!H77))="","",OFFSET('Water Data'!$H$29,0,10*ROW('Water Data'!H77)))</f>
        <v/>
      </c>
      <c r="CH83" s="380" t="str">
        <f ca="1">+IF(OFFSET('Water Data'!$I$27,0,10*ROW('Water Data'!I77))="","",OFFSET('Water Data'!$I$27,0,10*ROW('Water Data'!I77)))</f>
        <v/>
      </c>
      <c r="CI83" s="380" t="str">
        <f ca="1">+IF(OFFSET('Water Data'!$I$28,0,10*ROW('Water Data'!I77))="","",OFFSET('Water Data'!$I$28,0,10*ROW('Water Data'!I77)))</f>
        <v/>
      </c>
      <c r="CJ83" s="380" t="str">
        <f ca="1">+IF(OFFSET('Water Data'!$I$29,0,10*ROW('Water Data'!I77))="","",OFFSET('Water Data'!$I$29,0,10*ROW('Water Data'!I77)))</f>
        <v/>
      </c>
      <c r="CK83" s="380" t="str">
        <f ca="1">+IF(OFFSET('Sanitation Data'!$D$28,0,10*ROW('Sanitation Data'!D77))="","",OFFSET('Sanitation Data'!$D$28,0,10*ROW('Sanitation Data'!D77)))</f>
        <v/>
      </c>
      <c r="CL83" s="380" t="str">
        <f ca="1">+IF(OFFSET('Sanitation Data'!$D$29,0,10*ROW('Sanitation Data'!D77))="","",OFFSET('Sanitation Data'!$D$29,0,10*ROW('Sanitation Data'!D77)))</f>
        <v/>
      </c>
      <c r="CM83" s="380" t="str">
        <f ca="1">+IF(OFFSET('Sanitation Data'!$D$30,0,10*ROW('Sanitation Data'!D77))="","",OFFSET('Sanitation Data'!$D$30,0,10*ROW('Sanitation Data'!D77)))</f>
        <v/>
      </c>
      <c r="CN83" s="380" t="str">
        <f ca="1">+IF(OFFSET('Sanitation Data'!$D$31,0,10*ROW('Sanitation Data'!D77))="","",OFFSET('Sanitation Data'!$D$31,0,10*ROW('Sanitation Data'!D77)))</f>
        <v/>
      </c>
      <c r="CO83" s="380" t="str">
        <f ca="1">+IF(OFFSET('Sanitation Data'!$D$32,0,10*ROW('Sanitation Data'!D77))="","",OFFSET('Sanitation Data'!$D$32,0,10*ROW('Sanitation Data'!D77)))</f>
        <v/>
      </c>
      <c r="CP83" s="380" t="str">
        <f ca="1">+IF(OFFSET('Sanitation Data'!$E$28,0,10*ROW('Sanitation Data'!E77))="","",OFFSET('Sanitation Data'!$E$28,0,10*ROW('Sanitation Data'!E77)))</f>
        <v/>
      </c>
      <c r="CQ83" s="380" t="str">
        <f ca="1">+IF(OFFSET('Sanitation Data'!$E$29,0,10*ROW('Sanitation Data'!E77))="","",OFFSET('Sanitation Data'!$E$29,0,10*ROW('Sanitation Data'!E77)))</f>
        <v/>
      </c>
      <c r="CR83" s="380" t="str">
        <f ca="1">+IF(OFFSET('Sanitation Data'!$E$30,0,10*ROW('Sanitation Data'!E77))="","",OFFSET('Sanitation Data'!$E$30,0,10*ROW('Sanitation Data'!E77)))</f>
        <v/>
      </c>
      <c r="CS83" s="380" t="str">
        <f ca="1">+IF(OFFSET('Sanitation Data'!$E$31,0,10*ROW('Sanitation Data'!E77))="","",OFFSET('Sanitation Data'!$E$31,0,10*ROW('Sanitation Data'!E77)))</f>
        <v/>
      </c>
      <c r="CT83" s="380" t="str">
        <f ca="1">+IF(OFFSET('Sanitation Data'!$E$32,0,10*ROW('Sanitation Data'!E77))="","",OFFSET('Sanitation Data'!$E$32,0,10*ROW('Sanitation Data'!E77)))</f>
        <v/>
      </c>
      <c r="CU83" s="380" t="str">
        <f ca="1">+IF(OFFSET('Sanitation Data'!$F$28,0,10*ROW('Sanitation Data'!F77))="","",OFFSET('Sanitation Data'!$F$28,0,10*ROW('Sanitation Data'!F77)))</f>
        <v/>
      </c>
      <c r="CV83" s="380" t="str">
        <f ca="1">+IF(OFFSET('Sanitation Data'!$F$29,0,10*ROW('Sanitation Data'!F77))="","",OFFSET('Sanitation Data'!$F$29,0,10*ROW('Sanitation Data'!F77)))</f>
        <v/>
      </c>
      <c r="CW83" s="380" t="str">
        <f ca="1">+IF(OFFSET('Sanitation Data'!$F$30,0,10*ROW('Sanitation Data'!F77))="","",OFFSET('Sanitation Data'!$F$30,0,10*ROW('Sanitation Data'!F77)))</f>
        <v/>
      </c>
      <c r="CX83" s="380" t="str">
        <f ca="1">+IF(OFFSET('Sanitation Data'!$F$31,0,10*ROW('Sanitation Data'!F77))="","",OFFSET('Sanitation Data'!$F$31,0,10*ROW('Sanitation Data'!F77)))</f>
        <v/>
      </c>
      <c r="CY83" s="380" t="str">
        <f ca="1">+IF(OFFSET('Sanitation Data'!$F$32,0,10*ROW('Sanitation Data'!F77))="","",OFFSET('Sanitation Data'!$F$32,0,10*ROW('Sanitation Data'!F77)))</f>
        <v/>
      </c>
      <c r="CZ83" s="380" t="str">
        <f ca="1">+IF(OFFSET('Sanitation Data'!$G$28,0,10*ROW('Sanitation Data'!G77))="","",OFFSET('Sanitation Data'!$G$28,0,10*ROW('Sanitation Data'!G77)))</f>
        <v/>
      </c>
      <c r="DA83" s="380" t="str">
        <f ca="1">+IF(OFFSET('Sanitation Data'!$G$29,0,10*ROW('Sanitation Data'!G77))="","",OFFSET('Sanitation Data'!$G$29,0,10*ROW('Sanitation Data'!G77)))</f>
        <v/>
      </c>
      <c r="DB83" s="380" t="str">
        <f ca="1">+IF(OFFSET('Sanitation Data'!$G$30,0,10*ROW('Sanitation Data'!G77))="","",OFFSET('Sanitation Data'!$G$30,0,10*ROW('Sanitation Data'!G77)))</f>
        <v/>
      </c>
      <c r="DC83" s="380" t="str">
        <f ca="1">+IF(OFFSET('Sanitation Data'!$G$31,0,10*ROW('Sanitation Data'!G77))="","",OFFSET('Sanitation Data'!$G$31,0,10*ROW('Sanitation Data'!G77)))</f>
        <v/>
      </c>
      <c r="DD83" s="380" t="str">
        <f ca="1">+IF(OFFSET('Sanitation Data'!$G$32,0,10*ROW('Sanitation Data'!G77))="","",OFFSET('Sanitation Data'!$G$32,0,10*ROW('Sanitation Data'!G77)))</f>
        <v/>
      </c>
      <c r="DE83" s="380" t="str">
        <f ca="1">+IF(OFFSET('Sanitation Data'!$H$28,0,10*ROW('Sanitation Data'!H77))="","",OFFSET('Sanitation Data'!$H$28,0,10*ROW('Sanitation Data'!H77)))</f>
        <v/>
      </c>
      <c r="DF83" s="380" t="str">
        <f ca="1">+IF(OFFSET('Sanitation Data'!$H$29,0,10*ROW('Sanitation Data'!H77))="","",OFFSET('Sanitation Data'!$H$29,0,10*ROW('Sanitation Data'!H77)))</f>
        <v/>
      </c>
      <c r="DG83" s="380" t="str">
        <f ca="1">+IF(OFFSET('Sanitation Data'!$H$30,0,10*ROW('Sanitation Data'!H77))="","",OFFSET('Sanitation Data'!$H$30,0,10*ROW('Sanitation Data'!H77)))</f>
        <v/>
      </c>
      <c r="DH83" s="380" t="str">
        <f ca="1">+IF(OFFSET('Sanitation Data'!$H$31,0,10*ROW('Sanitation Data'!H77))="","",OFFSET('Sanitation Data'!$H$31,0,10*ROW('Sanitation Data'!H77)))</f>
        <v/>
      </c>
      <c r="DI83" s="380" t="str">
        <f ca="1">+IF(OFFSET('Sanitation Data'!$H$32,0,10*ROW('Sanitation Data'!H77))="","",OFFSET('Sanitation Data'!$H$32,0,10*ROW('Sanitation Data'!H77)))</f>
        <v/>
      </c>
      <c r="DJ83" s="380" t="str">
        <f ca="1">+IF(OFFSET('Sanitation Data'!$I$28,0,10*ROW('Sanitation Data'!I77))="","",OFFSET('Sanitation Data'!$I$28,0,10*ROW('Sanitation Data'!I77)))</f>
        <v/>
      </c>
      <c r="DK83" s="380" t="str">
        <f ca="1">+IF(OFFSET('Sanitation Data'!$I$29,0,10*ROW('Sanitation Data'!I77))="","",OFFSET('Sanitation Data'!$I$29,0,10*ROW('Sanitation Data'!I77)))</f>
        <v/>
      </c>
      <c r="DL83" s="380" t="str">
        <f ca="1">+IF(OFFSET('Sanitation Data'!$I$30,0,10*ROW('Sanitation Data'!I77))="","",OFFSET('Sanitation Data'!$I$30,0,10*ROW('Sanitation Data'!I77)))</f>
        <v/>
      </c>
      <c r="DM83" s="380" t="str">
        <f ca="1">+IF(OFFSET('Sanitation Data'!$I$31,0,10*ROW('Sanitation Data'!I77))="","",OFFSET('Sanitation Data'!$I$31,0,10*ROW('Sanitation Data'!I77)))</f>
        <v/>
      </c>
      <c r="DN83" s="380" t="str">
        <f ca="1">+IF(OFFSET('Sanitation Data'!$I$32,0,10*ROW('Sanitation Data'!I77))="","",OFFSET('Sanitation Data'!$I$32,0,10*ROW('Sanitation Data'!I77)))</f>
        <v/>
      </c>
      <c r="DO83" s="380" t="str">
        <f ca="1">+IF(OFFSET('Hygiene Data'!$D$11,0,10*ROW('Hygiene Data'!D77))="","",OFFSET('Hygiene Data'!$D$11,0,10*ROW('Hygiene Data'!D77)))</f>
        <v/>
      </c>
      <c r="DP83" s="380" t="str">
        <f ca="1">+IF(OFFSET('Hygiene Data'!$D$12,0,10*ROW('Hygiene Data'!D77))="","",OFFSET('Hygiene Data'!$D$12,0,10*ROW('Hygiene Data'!D77)))</f>
        <v/>
      </c>
      <c r="DQ83" s="380" t="str">
        <f ca="1">+IF(OFFSET('Hygiene Data'!$D$13,0,10*ROW('Hygiene Data'!D77))="","",OFFSET('Hygiene Data'!$D$13,0,10*ROW('Hygiene Data'!D77)))</f>
        <v/>
      </c>
      <c r="DR83" s="380" t="str">
        <f ca="1">+IF(OFFSET('Hygiene Data'!$E$11,0,10*ROW('Hygiene Data'!E77))="","",OFFSET('Hygiene Data'!$E$11,0,10*ROW('Hygiene Data'!E77)))</f>
        <v/>
      </c>
      <c r="DS83" s="380" t="str">
        <f ca="1">+IF(OFFSET('Hygiene Data'!$E$12,0,10*ROW('Hygiene Data'!E77))="","",OFFSET('Hygiene Data'!$E$12,0,10*ROW('Hygiene Data'!E77)))</f>
        <v/>
      </c>
      <c r="DT83" s="380" t="str">
        <f ca="1">+IF(OFFSET('Hygiene Data'!$E$13,0,10*ROW('Hygiene Data'!E77))="","",OFFSET('Hygiene Data'!$E$13,0,10*ROW('Hygiene Data'!E77)))</f>
        <v/>
      </c>
      <c r="DU83" s="380" t="str">
        <f ca="1">+IF(OFFSET('Hygiene Data'!$F$11,0,10*ROW('Hygiene Data'!F77))="","",OFFSET('Hygiene Data'!$F$11,0,10*ROW('Hygiene Data'!F77)))</f>
        <v/>
      </c>
      <c r="DV83" s="380" t="str">
        <f ca="1">+IF(OFFSET('Hygiene Data'!$F$12,0,10*ROW('Hygiene Data'!F77))="","",OFFSET('Hygiene Data'!$F$12,0,10*ROW('Hygiene Data'!F77)))</f>
        <v/>
      </c>
      <c r="DW83" s="380" t="str">
        <f ca="1">+IF(OFFSET('Hygiene Data'!$F$13,0,10*ROW('Hygiene Data'!F77))="","",OFFSET('Hygiene Data'!$F$13,0,10*ROW('Hygiene Data'!F77)))</f>
        <v/>
      </c>
      <c r="DX83" s="380" t="str">
        <f ca="1">+IF(OFFSET('Hygiene Data'!$G$11,0,10*ROW('Hygiene Data'!G77))="","",OFFSET('Hygiene Data'!$G$11,0,10*ROW('Hygiene Data'!G77)))</f>
        <v/>
      </c>
      <c r="DY83" s="380" t="str">
        <f ca="1">+IF(OFFSET('Hygiene Data'!$G$12,0,10*ROW('Hygiene Data'!G77))="","",OFFSET('Hygiene Data'!$G$12,0,10*ROW('Hygiene Data'!G77)))</f>
        <v/>
      </c>
      <c r="DZ83" s="380" t="str">
        <f ca="1">+IF(OFFSET('Hygiene Data'!$G$13,0,10*ROW('Hygiene Data'!G77))="","",OFFSET('Hygiene Data'!$G$13,0,10*ROW('Hygiene Data'!G77)))</f>
        <v/>
      </c>
      <c r="EA83" s="380" t="str">
        <f ca="1">+IF(OFFSET('Hygiene Data'!$H$11,0,10*ROW('Hygiene Data'!H77))="","",OFFSET('Hygiene Data'!$H$11,0,10*ROW('Hygiene Data'!H77)))</f>
        <v/>
      </c>
      <c r="EB83" s="380" t="str">
        <f ca="1">+IF(OFFSET('Hygiene Data'!$H$12,0,10*ROW('Hygiene Data'!H77))="","",OFFSET('Hygiene Data'!$H$12,0,10*ROW('Hygiene Data'!H77)))</f>
        <v/>
      </c>
      <c r="EC83" s="380" t="str">
        <f ca="1">+IF(OFFSET('Hygiene Data'!$H$13,0,10*ROW('Hygiene Data'!H77))="","",OFFSET('Hygiene Data'!$H$13,0,10*ROW('Hygiene Data'!H77)))</f>
        <v/>
      </c>
      <c r="ED83" s="380" t="str">
        <f ca="1">+IF(OFFSET('Hygiene Data'!$I$11,0,10*ROW('Hygiene Data'!I77))="","",OFFSET('Hygiene Data'!$I$11,0,10*ROW('Hygiene Data'!I77)))</f>
        <v/>
      </c>
      <c r="EE83" s="380" t="str">
        <f ca="1">+IF(OFFSET('Hygiene Data'!$I$12,0,10*ROW('Hygiene Data'!I77))="","",OFFSET('Hygiene Data'!$I$12,0,10*ROW('Hygiene Data'!I77)))</f>
        <v/>
      </c>
      <c r="EF83" s="380" t="str">
        <f ca="1">+IF(OFFSET('Hygiene Data'!$I$13,0,10*ROW('Hygiene Data'!I77))="","",OFFSET('Hygiene Data'!$I$13,0,10*ROW('Hygiene Data'!I77)))</f>
        <v/>
      </c>
    </row>
    <row r="84" spans="1:136" x14ac:dyDescent="0.25">
      <c r="A84" s="489" t="str">
        <f ca="1">+IF(OFFSET('Water Data'!$B$2,0,10*ROW('Water Data'!E78))="","",OFFSET('Water Data'!$B$2,0,10*ROW('Water Data'!E78)))</f>
        <v/>
      </c>
      <c r="B84" s="489"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16" t="str">
        <f t="shared" ca="1" si="1"/>
        <v/>
      </c>
      <c r="D84" s="517"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17"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17"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17"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17"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17"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17"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17"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17"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17"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17"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17"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17"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17"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17"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17"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17"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17"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18"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18"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18"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18"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18"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18"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18"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18"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18"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18"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18"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18"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18"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18"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18"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18"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18"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18"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18"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18"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18"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18"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18"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18"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18"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18"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18"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18"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18"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18"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19"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95"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19"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19"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19"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19"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19"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19"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19"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19"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19"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19"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19"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19"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19"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19"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19"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19"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80" t="str">
        <f ca="1">+IF(OFFSET('Water Data'!$D$27,0,10*ROW('Water Data'!D78))="","",OFFSET('Water Data'!$D$27,0,10*ROW('Water Data'!D78)))</f>
        <v/>
      </c>
      <c r="BT84" s="380" t="str">
        <f ca="1">+IF(OFFSET('Water Data'!$D$28,0,10*ROW('Water Data'!D78))="","",OFFSET('Water Data'!$D$28,0,10*ROW('Water Data'!D78)))</f>
        <v/>
      </c>
      <c r="BU84" s="380" t="str">
        <f ca="1">+IF(OFFSET('Water Data'!$D$29,0,10*ROW('Water Data'!D78))="","",OFFSET('Water Data'!$D$29,0,10*ROW('Water Data'!D78)))</f>
        <v/>
      </c>
      <c r="BV84" s="380" t="str">
        <f ca="1">+IF(OFFSET('Water Data'!$E$27,0,10*ROW('Water Data'!E78))="","",OFFSET('Water Data'!$E$27,0,10*ROW('Water Data'!E78)))</f>
        <v/>
      </c>
      <c r="BW84" s="380" t="str">
        <f ca="1">+IF(OFFSET('Water Data'!$E$28,0,10*ROW('Water Data'!E78))="","",OFFSET('Water Data'!$E$28,0,10*ROW('Water Data'!E78)))</f>
        <v/>
      </c>
      <c r="BX84" s="380" t="str">
        <f ca="1">+IF(OFFSET('Water Data'!$E$29,0,10*ROW('Water Data'!E78))="","",OFFSET('Water Data'!$E$29,0,10*ROW('Water Data'!E78)))</f>
        <v/>
      </c>
      <c r="BY84" s="380" t="str">
        <f ca="1">+IF(OFFSET('Water Data'!$F$27,0,10*ROW('Water Data'!F78))="","",OFFSET('Water Data'!$F$27,0,10*ROW('Water Data'!F78)))</f>
        <v/>
      </c>
      <c r="BZ84" s="380" t="str">
        <f ca="1">+IF(OFFSET('Water Data'!$F$28,0,10*ROW('Water Data'!F78))="","",OFFSET('Water Data'!$F$28,0,10*ROW('Water Data'!F78)))</f>
        <v/>
      </c>
      <c r="CA84" s="380" t="str">
        <f ca="1">+IF(OFFSET('Water Data'!$F$29,0,10*ROW('Water Data'!F78))="","",OFFSET('Water Data'!$F$29,0,10*ROW('Water Data'!F78)))</f>
        <v/>
      </c>
      <c r="CB84" s="380" t="str">
        <f ca="1">+IF(OFFSET('Water Data'!$G$27,0,10*ROW('Water Data'!G78))="","",OFFSET('Water Data'!$G$27,0,10*ROW('Water Data'!G78)))</f>
        <v/>
      </c>
      <c r="CC84" s="380" t="str">
        <f ca="1">+IF(OFFSET('Water Data'!$G$28,0,10*ROW('Water Data'!G78))="","",OFFSET('Water Data'!$G$28,0,10*ROW('Water Data'!G78)))</f>
        <v/>
      </c>
      <c r="CD84" s="380" t="str">
        <f ca="1">+IF(OFFSET('Water Data'!$G$29,0,10*ROW('Water Data'!G78))="","",OFFSET('Water Data'!$G$29,0,10*ROW('Water Data'!G78)))</f>
        <v/>
      </c>
      <c r="CE84" s="380" t="str">
        <f ca="1">+IF(OFFSET('Water Data'!$H$27,0,10*ROW('Water Data'!H78))="","",OFFSET('Water Data'!$H$27,0,10*ROW('Water Data'!H78)))</f>
        <v/>
      </c>
      <c r="CF84" s="380" t="str">
        <f ca="1">+IF(OFFSET('Water Data'!$H$28,0,10*ROW('Water Data'!H78))="","",OFFSET('Water Data'!$H$28,0,10*ROW('Water Data'!H78)))</f>
        <v/>
      </c>
      <c r="CG84" s="380" t="str">
        <f ca="1">+IF(OFFSET('Water Data'!$H$29,0,10*ROW('Water Data'!H78))="","",OFFSET('Water Data'!$H$29,0,10*ROW('Water Data'!H78)))</f>
        <v/>
      </c>
      <c r="CH84" s="380" t="str">
        <f ca="1">+IF(OFFSET('Water Data'!$I$27,0,10*ROW('Water Data'!I78))="","",OFFSET('Water Data'!$I$27,0,10*ROW('Water Data'!I78)))</f>
        <v/>
      </c>
      <c r="CI84" s="380" t="str">
        <f ca="1">+IF(OFFSET('Water Data'!$I$28,0,10*ROW('Water Data'!I78))="","",OFFSET('Water Data'!$I$28,0,10*ROW('Water Data'!I78)))</f>
        <v/>
      </c>
      <c r="CJ84" s="380" t="str">
        <f ca="1">+IF(OFFSET('Water Data'!$I$29,0,10*ROW('Water Data'!I78))="","",OFFSET('Water Data'!$I$29,0,10*ROW('Water Data'!I78)))</f>
        <v/>
      </c>
      <c r="CK84" s="380" t="str">
        <f ca="1">+IF(OFFSET('Sanitation Data'!$D$28,0,10*ROW('Sanitation Data'!D78))="","",OFFSET('Sanitation Data'!$D$28,0,10*ROW('Sanitation Data'!D78)))</f>
        <v/>
      </c>
      <c r="CL84" s="380" t="str">
        <f ca="1">+IF(OFFSET('Sanitation Data'!$D$29,0,10*ROW('Sanitation Data'!D78))="","",OFFSET('Sanitation Data'!$D$29,0,10*ROW('Sanitation Data'!D78)))</f>
        <v/>
      </c>
      <c r="CM84" s="380" t="str">
        <f ca="1">+IF(OFFSET('Sanitation Data'!$D$30,0,10*ROW('Sanitation Data'!D78))="","",OFFSET('Sanitation Data'!$D$30,0,10*ROW('Sanitation Data'!D78)))</f>
        <v/>
      </c>
      <c r="CN84" s="380" t="str">
        <f ca="1">+IF(OFFSET('Sanitation Data'!$D$31,0,10*ROW('Sanitation Data'!D78))="","",OFFSET('Sanitation Data'!$D$31,0,10*ROW('Sanitation Data'!D78)))</f>
        <v/>
      </c>
      <c r="CO84" s="380" t="str">
        <f ca="1">+IF(OFFSET('Sanitation Data'!$D$32,0,10*ROW('Sanitation Data'!D78))="","",OFFSET('Sanitation Data'!$D$32,0,10*ROW('Sanitation Data'!D78)))</f>
        <v/>
      </c>
      <c r="CP84" s="380" t="str">
        <f ca="1">+IF(OFFSET('Sanitation Data'!$E$28,0,10*ROW('Sanitation Data'!E78))="","",OFFSET('Sanitation Data'!$E$28,0,10*ROW('Sanitation Data'!E78)))</f>
        <v/>
      </c>
      <c r="CQ84" s="380" t="str">
        <f ca="1">+IF(OFFSET('Sanitation Data'!$E$29,0,10*ROW('Sanitation Data'!E78))="","",OFFSET('Sanitation Data'!$E$29,0,10*ROW('Sanitation Data'!E78)))</f>
        <v/>
      </c>
      <c r="CR84" s="380" t="str">
        <f ca="1">+IF(OFFSET('Sanitation Data'!$E$30,0,10*ROW('Sanitation Data'!E78))="","",OFFSET('Sanitation Data'!$E$30,0,10*ROW('Sanitation Data'!E78)))</f>
        <v/>
      </c>
      <c r="CS84" s="380" t="str">
        <f ca="1">+IF(OFFSET('Sanitation Data'!$E$31,0,10*ROW('Sanitation Data'!E78))="","",OFFSET('Sanitation Data'!$E$31,0,10*ROW('Sanitation Data'!E78)))</f>
        <v/>
      </c>
      <c r="CT84" s="380" t="str">
        <f ca="1">+IF(OFFSET('Sanitation Data'!$E$32,0,10*ROW('Sanitation Data'!E78))="","",OFFSET('Sanitation Data'!$E$32,0,10*ROW('Sanitation Data'!E78)))</f>
        <v/>
      </c>
      <c r="CU84" s="380" t="str">
        <f ca="1">+IF(OFFSET('Sanitation Data'!$F$28,0,10*ROW('Sanitation Data'!F78))="","",OFFSET('Sanitation Data'!$F$28,0,10*ROW('Sanitation Data'!F78)))</f>
        <v/>
      </c>
      <c r="CV84" s="380" t="str">
        <f ca="1">+IF(OFFSET('Sanitation Data'!$F$29,0,10*ROW('Sanitation Data'!F78))="","",OFFSET('Sanitation Data'!$F$29,0,10*ROW('Sanitation Data'!F78)))</f>
        <v/>
      </c>
      <c r="CW84" s="380" t="str">
        <f ca="1">+IF(OFFSET('Sanitation Data'!$F$30,0,10*ROW('Sanitation Data'!F78))="","",OFFSET('Sanitation Data'!$F$30,0,10*ROW('Sanitation Data'!F78)))</f>
        <v/>
      </c>
      <c r="CX84" s="380" t="str">
        <f ca="1">+IF(OFFSET('Sanitation Data'!$F$31,0,10*ROW('Sanitation Data'!F78))="","",OFFSET('Sanitation Data'!$F$31,0,10*ROW('Sanitation Data'!F78)))</f>
        <v/>
      </c>
      <c r="CY84" s="380" t="str">
        <f ca="1">+IF(OFFSET('Sanitation Data'!$F$32,0,10*ROW('Sanitation Data'!F78))="","",OFFSET('Sanitation Data'!$F$32,0,10*ROW('Sanitation Data'!F78)))</f>
        <v/>
      </c>
      <c r="CZ84" s="380" t="str">
        <f ca="1">+IF(OFFSET('Sanitation Data'!$G$28,0,10*ROW('Sanitation Data'!G78))="","",OFFSET('Sanitation Data'!$G$28,0,10*ROW('Sanitation Data'!G78)))</f>
        <v/>
      </c>
      <c r="DA84" s="380" t="str">
        <f ca="1">+IF(OFFSET('Sanitation Data'!$G$29,0,10*ROW('Sanitation Data'!G78))="","",OFFSET('Sanitation Data'!$G$29,0,10*ROW('Sanitation Data'!G78)))</f>
        <v/>
      </c>
      <c r="DB84" s="380" t="str">
        <f ca="1">+IF(OFFSET('Sanitation Data'!$G$30,0,10*ROW('Sanitation Data'!G78))="","",OFFSET('Sanitation Data'!$G$30,0,10*ROW('Sanitation Data'!G78)))</f>
        <v/>
      </c>
      <c r="DC84" s="380" t="str">
        <f ca="1">+IF(OFFSET('Sanitation Data'!$G$31,0,10*ROW('Sanitation Data'!G78))="","",OFFSET('Sanitation Data'!$G$31,0,10*ROW('Sanitation Data'!G78)))</f>
        <v/>
      </c>
      <c r="DD84" s="380" t="str">
        <f ca="1">+IF(OFFSET('Sanitation Data'!$G$32,0,10*ROW('Sanitation Data'!G78))="","",OFFSET('Sanitation Data'!$G$32,0,10*ROW('Sanitation Data'!G78)))</f>
        <v/>
      </c>
      <c r="DE84" s="380" t="str">
        <f ca="1">+IF(OFFSET('Sanitation Data'!$H$28,0,10*ROW('Sanitation Data'!H78))="","",OFFSET('Sanitation Data'!$H$28,0,10*ROW('Sanitation Data'!H78)))</f>
        <v/>
      </c>
      <c r="DF84" s="380" t="str">
        <f ca="1">+IF(OFFSET('Sanitation Data'!$H$29,0,10*ROW('Sanitation Data'!H78))="","",OFFSET('Sanitation Data'!$H$29,0,10*ROW('Sanitation Data'!H78)))</f>
        <v/>
      </c>
      <c r="DG84" s="380" t="str">
        <f ca="1">+IF(OFFSET('Sanitation Data'!$H$30,0,10*ROW('Sanitation Data'!H78))="","",OFFSET('Sanitation Data'!$H$30,0,10*ROW('Sanitation Data'!H78)))</f>
        <v/>
      </c>
      <c r="DH84" s="380" t="str">
        <f ca="1">+IF(OFFSET('Sanitation Data'!$H$31,0,10*ROW('Sanitation Data'!H78))="","",OFFSET('Sanitation Data'!$H$31,0,10*ROW('Sanitation Data'!H78)))</f>
        <v/>
      </c>
      <c r="DI84" s="380" t="str">
        <f ca="1">+IF(OFFSET('Sanitation Data'!$H$32,0,10*ROW('Sanitation Data'!H78))="","",OFFSET('Sanitation Data'!$H$32,0,10*ROW('Sanitation Data'!H78)))</f>
        <v/>
      </c>
      <c r="DJ84" s="380" t="str">
        <f ca="1">+IF(OFFSET('Sanitation Data'!$I$28,0,10*ROW('Sanitation Data'!I78))="","",OFFSET('Sanitation Data'!$I$28,0,10*ROW('Sanitation Data'!I78)))</f>
        <v/>
      </c>
      <c r="DK84" s="380" t="str">
        <f ca="1">+IF(OFFSET('Sanitation Data'!$I$29,0,10*ROW('Sanitation Data'!I78))="","",OFFSET('Sanitation Data'!$I$29,0,10*ROW('Sanitation Data'!I78)))</f>
        <v/>
      </c>
      <c r="DL84" s="380" t="str">
        <f ca="1">+IF(OFFSET('Sanitation Data'!$I$30,0,10*ROW('Sanitation Data'!I78))="","",OFFSET('Sanitation Data'!$I$30,0,10*ROW('Sanitation Data'!I78)))</f>
        <v/>
      </c>
      <c r="DM84" s="380" t="str">
        <f ca="1">+IF(OFFSET('Sanitation Data'!$I$31,0,10*ROW('Sanitation Data'!I78))="","",OFFSET('Sanitation Data'!$I$31,0,10*ROW('Sanitation Data'!I78)))</f>
        <v/>
      </c>
      <c r="DN84" s="380" t="str">
        <f ca="1">+IF(OFFSET('Sanitation Data'!$I$32,0,10*ROW('Sanitation Data'!I78))="","",OFFSET('Sanitation Data'!$I$32,0,10*ROW('Sanitation Data'!I78)))</f>
        <v/>
      </c>
      <c r="DO84" s="380" t="str">
        <f ca="1">+IF(OFFSET('Hygiene Data'!$D$11,0,10*ROW('Hygiene Data'!D78))="","",OFFSET('Hygiene Data'!$D$11,0,10*ROW('Hygiene Data'!D78)))</f>
        <v/>
      </c>
      <c r="DP84" s="380" t="str">
        <f ca="1">+IF(OFFSET('Hygiene Data'!$D$12,0,10*ROW('Hygiene Data'!D78))="","",OFFSET('Hygiene Data'!$D$12,0,10*ROW('Hygiene Data'!D78)))</f>
        <v/>
      </c>
      <c r="DQ84" s="380" t="str">
        <f ca="1">+IF(OFFSET('Hygiene Data'!$D$13,0,10*ROW('Hygiene Data'!D78))="","",OFFSET('Hygiene Data'!$D$13,0,10*ROW('Hygiene Data'!D78)))</f>
        <v/>
      </c>
      <c r="DR84" s="380" t="str">
        <f ca="1">+IF(OFFSET('Hygiene Data'!$E$11,0,10*ROW('Hygiene Data'!E78))="","",OFFSET('Hygiene Data'!$E$11,0,10*ROW('Hygiene Data'!E78)))</f>
        <v/>
      </c>
      <c r="DS84" s="380" t="str">
        <f ca="1">+IF(OFFSET('Hygiene Data'!$E$12,0,10*ROW('Hygiene Data'!E78))="","",OFFSET('Hygiene Data'!$E$12,0,10*ROW('Hygiene Data'!E78)))</f>
        <v/>
      </c>
      <c r="DT84" s="380" t="str">
        <f ca="1">+IF(OFFSET('Hygiene Data'!$E$13,0,10*ROW('Hygiene Data'!E78))="","",OFFSET('Hygiene Data'!$E$13,0,10*ROW('Hygiene Data'!E78)))</f>
        <v/>
      </c>
      <c r="DU84" s="380" t="str">
        <f ca="1">+IF(OFFSET('Hygiene Data'!$F$11,0,10*ROW('Hygiene Data'!F78))="","",OFFSET('Hygiene Data'!$F$11,0,10*ROW('Hygiene Data'!F78)))</f>
        <v/>
      </c>
      <c r="DV84" s="380" t="str">
        <f ca="1">+IF(OFFSET('Hygiene Data'!$F$12,0,10*ROW('Hygiene Data'!F78))="","",OFFSET('Hygiene Data'!$F$12,0,10*ROW('Hygiene Data'!F78)))</f>
        <v/>
      </c>
      <c r="DW84" s="380" t="str">
        <f ca="1">+IF(OFFSET('Hygiene Data'!$F$13,0,10*ROW('Hygiene Data'!F78))="","",OFFSET('Hygiene Data'!$F$13,0,10*ROW('Hygiene Data'!F78)))</f>
        <v/>
      </c>
      <c r="DX84" s="380" t="str">
        <f ca="1">+IF(OFFSET('Hygiene Data'!$G$11,0,10*ROW('Hygiene Data'!G78))="","",OFFSET('Hygiene Data'!$G$11,0,10*ROW('Hygiene Data'!G78)))</f>
        <v/>
      </c>
      <c r="DY84" s="380" t="str">
        <f ca="1">+IF(OFFSET('Hygiene Data'!$G$12,0,10*ROW('Hygiene Data'!G78))="","",OFFSET('Hygiene Data'!$G$12,0,10*ROW('Hygiene Data'!G78)))</f>
        <v/>
      </c>
      <c r="DZ84" s="380" t="str">
        <f ca="1">+IF(OFFSET('Hygiene Data'!$G$13,0,10*ROW('Hygiene Data'!G78))="","",OFFSET('Hygiene Data'!$G$13,0,10*ROW('Hygiene Data'!G78)))</f>
        <v/>
      </c>
      <c r="EA84" s="380" t="str">
        <f ca="1">+IF(OFFSET('Hygiene Data'!$H$11,0,10*ROW('Hygiene Data'!H78))="","",OFFSET('Hygiene Data'!$H$11,0,10*ROW('Hygiene Data'!H78)))</f>
        <v/>
      </c>
      <c r="EB84" s="380" t="str">
        <f ca="1">+IF(OFFSET('Hygiene Data'!$H$12,0,10*ROW('Hygiene Data'!H78))="","",OFFSET('Hygiene Data'!$H$12,0,10*ROW('Hygiene Data'!H78)))</f>
        <v/>
      </c>
      <c r="EC84" s="380" t="str">
        <f ca="1">+IF(OFFSET('Hygiene Data'!$H$13,0,10*ROW('Hygiene Data'!H78))="","",OFFSET('Hygiene Data'!$H$13,0,10*ROW('Hygiene Data'!H78)))</f>
        <v/>
      </c>
      <c r="ED84" s="380" t="str">
        <f ca="1">+IF(OFFSET('Hygiene Data'!$I$11,0,10*ROW('Hygiene Data'!I78))="","",OFFSET('Hygiene Data'!$I$11,0,10*ROW('Hygiene Data'!I78)))</f>
        <v/>
      </c>
      <c r="EE84" s="380" t="str">
        <f ca="1">+IF(OFFSET('Hygiene Data'!$I$12,0,10*ROW('Hygiene Data'!I78))="","",OFFSET('Hygiene Data'!$I$12,0,10*ROW('Hygiene Data'!I78)))</f>
        <v/>
      </c>
      <c r="EF84" s="380" t="str">
        <f ca="1">+IF(OFFSET('Hygiene Data'!$I$13,0,10*ROW('Hygiene Data'!I78))="","",OFFSET('Hygiene Data'!$I$13,0,10*ROW('Hygiene Data'!I78)))</f>
        <v/>
      </c>
    </row>
    <row r="85" spans="1:136" x14ac:dyDescent="0.25">
      <c r="A85" s="489" t="str">
        <f ca="1">+IF(OFFSET('Water Data'!$B$2,0,10*ROW('Water Data'!E79))="","",OFFSET('Water Data'!$B$2,0,10*ROW('Water Data'!E79)))</f>
        <v/>
      </c>
      <c r="B85" s="489"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16" t="str">
        <f t="shared" ca="1" si="1"/>
        <v/>
      </c>
      <c r="D85" s="517"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17"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17"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17"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17"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17"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17"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17"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17"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17"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17"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17"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17"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17"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17"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17"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17"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17"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18"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18"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18"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18"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18"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18"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18"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18"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18"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18"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18"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18"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18"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18"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18"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18"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18"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18"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18"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18"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18"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18"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18"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18"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18"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18"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18"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18"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18"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18"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19"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95"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19"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19"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19"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19"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19"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19"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19"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19"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19"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19"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19"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19"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19"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19"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19"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19"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80" t="str">
        <f ca="1">+IF(OFFSET('Water Data'!$D$27,0,10*ROW('Water Data'!D79))="","",OFFSET('Water Data'!$D$27,0,10*ROW('Water Data'!D79)))</f>
        <v/>
      </c>
      <c r="BT85" s="380" t="str">
        <f ca="1">+IF(OFFSET('Water Data'!$D$28,0,10*ROW('Water Data'!D79))="","",OFFSET('Water Data'!$D$28,0,10*ROW('Water Data'!D79)))</f>
        <v/>
      </c>
      <c r="BU85" s="380" t="str">
        <f ca="1">+IF(OFFSET('Water Data'!$D$29,0,10*ROW('Water Data'!D79))="","",OFFSET('Water Data'!$D$29,0,10*ROW('Water Data'!D79)))</f>
        <v/>
      </c>
      <c r="BV85" s="380" t="str">
        <f ca="1">+IF(OFFSET('Water Data'!$E$27,0,10*ROW('Water Data'!E79))="","",OFFSET('Water Data'!$E$27,0,10*ROW('Water Data'!E79)))</f>
        <v/>
      </c>
      <c r="BW85" s="380" t="str">
        <f ca="1">+IF(OFFSET('Water Data'!$E$28,0,10*ROW('Water Data'!E79))="","",OFFSET('Water Data'!$E$28,0,10*ROW('Water Data'!E79)))</f>
        <v/>
      </c>
      <c r="BX85" s="380" t="str">
        <f ca="1">+IF(OFFSET('Water Data'!$E$29,0,10*ROW('Water Data'!E79))="","",OFFSET('Water Data'!$E$29,0,10*ROW('Water Data'!E79)))</f>
        <v/>
      </c>
      <c r="BY85" s="380" t="str">
        <f ca="1">+IF(OFFSET('Water Data'!$F$27,0,10*ROW('Water Data'!F79))="","",OFFSET('Water Data'!$F$27,0,10*ROW('Water Data'!F79)))</f>
        <v/>
      </c>
      <c r="BZ85" s="380" t="str">
        <f ca="1">+IF(OFFSET('Water Data'!$F$28,0,10*ROW('Water Data'!F79))="","",OFFSET('Water Data'!$F$28,0,10*ROW('Water Data'!F79)))</f>
        <v/>
      </c>
      <c r="CA85" s="380" t="str">
        <f ca="1">+IF(OFFSET('Water Data'!$F$29,0,10*ROW('Water Data'!F79))="","",OFFSET('Water Data'!$F$29,0,10*ROW('Water Data'!F79)))</f>
        <v/>
      </c>
      <c r="CB85" s="380" t="str">
        <f ca="1">+IF(OFFSET('Water Data'!$G$27,0,10*ROW('Water Data'!G79))="","",OFFSET('Water Data'!$G$27,0,10*ROW('Water Data'!G79)))</f>
        <v/>
      </c>
      <c r="CC85" s="380" t="str">
        <f ca="1">+IF(OFFSET('Water Data'!$G$28,0,10*ROW('Water Data'!G79))="","",OFFSET('Water Data'!$G$28,0,10*ROW('Water Data'!G79)))</f>
        <v/>
      </c>
      <c r="CD85" s="380" t="str">
        <f ca="1">+IF(OFFSET('Water Data'!$G$29,0,10*ROW('Water Data'!G79))="","",OFFSET('Water Data'!$G$29,0,10*ROW('Water Data'!G79)))</f>
        <v/>
      </c>
      <c r="CE85" s="380" t="str">
        <f ca="1">+IF(OFFSET('Water Data'!$H$27,0,10*ROW('Water Data'!H79))="","",OFFSET('Water Data'!$H$27,0,10*ROW('Water Data'!H79)))</f>
        <v/>
      </c>
      <c r="CF85" s="380" t="str">
        <f ca="1">+IF(OFFSET('Water Data'!$H$28,0,10*ROW('Water Data'!H79))="","",OFFSET('Water Data'!$H$28,0,10*ROW('Water Data'!H79)))</f>
        <v/>
      </c>
      <c r="CG85" s="380" t="str">
        <f ca="1">+IF(OFFSET('Water Data'!$H$29,0,10*ROW('Water Data'!H79))="","",OFFSET('Water Data'!$H$29,0,10*ROW('Water Data'!H79)))</f>
        <v/>
      </c>
      <c r="CH85" s="380" t="str">
        <f ca="1">+IF(OFFSET('Water Data'!$I$27,0,10*ROW('Water Data'!I79))="","",OFFSET('Water Data'!$I$27,0,10*ROW('Water Data'!I79)))</f>
        <v/>
      </c>
      <c r="CI85" s="380" t="str">
        <f ca="1">+IF(OFFSET('Water Data'!$I$28,0,10*ROW('Water Data'!I79))="","",OFFSET('Water Data'!$I$28,0,10*ROW('Water Data'!I79)))</f>
        <v/>
      </c>
      <c r="CJ85" s="380" t="str">
        <f ca="1">+IF(OFFSET('Water Data'!$I$29,0,10*ROW('Water Data'!I79))="","",OFFSET('Water Data'!$I$29,0,10*ROW('Water Data'!I79)))</f>
        <v/>
      </c>
      <c r="CK85" s="380" t="str">
        <f ca="1">+IF(OFFSET('Sanitation Data'!$D$28,0,10*ROW('Sanitation Data'!D79))="","",OFFSET('Sanitation Data'!$D$28,0,10*ROW('Sanitation Data'!D79)))</f>
        <v/>
      </c>
      <c r="CL85" s="380" t="str">
        <f ca="1">+IF(OFFSET('Sanitation Data'!$D$29,0,10*ROW('Sanitation Data'!D79))="","",OFFSET('Sanitation Data'!$D$29,0,10*ROW('Sanitation Data'!D79)))</f>
        <v/>
      </c>
      <c r="CM85" s="380" t="str">
        <f ca="1">+IF(OFFSET('Sanitation Data'!$D$30,0,10*ROW('Sanitation Data'!D79))="","",OFFSET('Sanitation Data'!$D$30,0,10*ROW('Sanitation Data'!D79)))</f>
        <v/>
      </c>
      <c r="CN85" s="380" t="str">
        <f ca="1">+IF(OFFSET('Sanitation Data'!$D$31,0,10*ROW('Sanitation Data'!D79))="","",OFFSET('Sanitation Data'!$D$31,0,10*ROW('Sanitation Data'!D79)))</f>
        <v/>
      </c>
      <c r="CO85" s="380" t="str">
        <f ca="1">+IF(OFFSET('Sanitation Data'!$D$32,0,10*ROW('Sanitation Data'!D79))="","",OFFSET('Sanitation Data'!$D$32,0,10*ROW('Sanitation Data'!D79)))</f>
        <v/>
      </c>
      <c r="CP85" s="380" t="str">
        <f ca="1">+IF(OFFSET('Sanitation Data'!$E$28,0,10*ROW('Sanitation Data'!E79))="","",OFFSET('Sanitation Data'!$E$28,0,10*ROW('Sanitation Data'!E79)))</f>
        <v/>
      </c>
      <c r="CQ85" s="380" t="str">
        <f ca="1">+IF(OFFSET('Sanitation Data'!$E$29,0,10*ROW('Sanitation Data'!E79))="","",OFFSET('Sanitation Data'!$E$29,0,10*ROW('Sanitation Data'!E79)))</f>
        <v/>
      </c>
      <c r="CR85" s="380" t="str">
        <f ca="1">+IF(OFFSET('Sanitation Data'!$E$30,0,10*ROW('Sanitation Data'!E79))="","",OFFSET('Sanitation Data'!$E$30,0,10*ROW('Sanitation Data'!E79)))</f>
        <v/>
      </c>
      <c r="CS85" s="380" t="str">
        <f ca="1">+IF(OFFSET('Sanitation Data'!$E$31,0,10*ROW('Sanitation Data'!E79))="","",OFFSET('Sanitation Data'!$E$31,0,10*ROW('Sanitation Data'!E79)))</f>
        <v/>
      </c>
      <c r="CT85" s="380" t="str">
        <f ca="1">+IF(OFFSET('Sanitation Data'!$E$32,0,10*ROW('Sanitation Data'!E79))="","",OFFSET('Sanitation Data'!$E$32,0,10*ROW('Sanitation Data'!E79)))</f>
        <v/>
      </c>
      <c r="CU85" s="380" t="str">
        <f ca="1">+IF(OFFSET('Sanitation Data'!$F$28,0,10*ROW('Sanitation Data'!F79))="","",OFFSET('Sanitation Data'!$F$28,0,10*ROW('Sanitation Data'!F79)))</f>
        <v/>
      </c>
      <c r="CV85" s="380" t="str">
        <f ca="1">+IF(OFFSET('Sanitation Data'!$F$29,0,10*ROW('Sanitation Data'!F79))="","",OFFSET('Sanitation Data'!$F$29,0,10*ROW('Sanitation Data'!F79)))</f>
        <v/>
      </c>
      <c r="CW85" s="380" t="str">
        <f ca="1">+IF(OFFSET('Sanitation Data'!$F$30,0,10*ROW('Sanitation Data'!F79))="","",OFFSET('Sanitation Data'!$F$30,0,10*ROW('Sanitation Data'!F79)))</f>
        <v/>
      </c>
      <c r="CX85" s="380" t="str">
        <f ca="1">+IF(OFFSET('Sanitation Data'!$F$31,0,10*ROW('Sanitation Data'!F79))="","",OFFSET('Sanitation Data'!$F$31,0,10*ROW('Sanitation Data'!F79)))</f>
        <v/>
      </c>
      <c r="CY85" s="380" t="str">
        <f ca="1">+IF(OFFSET('Sanitation Data'!$F$32,0,10*ROW('Sanitation Data'!F79))="","",OFFSET('Sanitation Data'!$F$32,0,10*ROW('Sanitation Data'!F79)))</f>
        <v/>
      </c>
      <c r="CZ85" s="380" t="str">
        <f ca="1">+IF(OFFSET('Sanitation Data'!$G$28,0,10*ROW('Sanitation Data'!G79))="","",OFFSET('Sanitation Data'!$G$28,0,10*ROW('Sanitation Data'!G79)))</f>
        <v/>
      </c>
      <c r="DA85" s="380" t="str">
        <f ca="1">+IF(OFFSET('Sanitation Data'!$G$29,0,10*ROW('Sanitation Data'!G79))="","",OFFSET('Sanitation Data'!$G$29,0,10*ROW('Sanitation Data'!G79)))</f>
        <v/>
      </c>
      <c r="DB85" s="380" t="str">
        <f ca="1">+IF(OFFSET('Sanitation Data'!$G$30,0,10*ROW('Sanitation Data'!G79))="","",OFFSET('Sanitation Data'!$G$30,0,10*ROW('Sanitation Data'!G79)))</f>
        <v/>
      </c>
      <c r="DC85" s="380" t="str">
        <f ca="1">+IF(OFFSET('Sanitation Data'!$G$31,0,10*ROW('Sanitation Data'!G79))="","",OFFSET('Sanitation Data'!$G$31,0,10*ROW('Sanitation Data'!G79)))</f>
        <v/>
      </c>
      <c r="DD85" s="380" t="str">
        <f ca="1">+IF(OFFSET('Sanitation Data'!$G$32,0,10*ROW('Sanitation Data'!G79))="","",OFFSET('Sanitation Data'!$G$32,0,10*ROW('Sanitation Data'!G79)))</f>
        <v/>
      </c>
      <c r="DE85" s="380" t="str">
        <f ca="1">+IF(OFFSET('Sanitation Data'!$H$28,0,10*ROW('Sanitation Data'!H79))="","",OFFSET('Sanitation Data'!$H$28,0,10*ROW('Sanitation Data'!H79)))</f>
        <v/>
      </c>
      <c r="DF85" s="380" t="str">
        <f ca="1">+IF(OFFSET('Sanitation Data'!$H$29,0,10*ROW('Sanitation Data'!H79))="","",OFFSET('Sanitation Data'!$H$29,0,10*ROW('Sanitation Data'!H79)))</f>
        <v/>
      </c>
      <c r="DG85" s="380" t="str">
        <f ca="1">+IF(OFFSET('Sanitation Data'!$H$30,0,10*ROW('Sanitation Data'!H79))="","",OFFSET('Sanitation Data'!$H$30,0,10*ROW('Sanitation Data'!H79)))</f>
        <v/>
      </c>
      <c r="DH85" s="380" t="str">
        <f ca="1">+IF(OFFSET('Sanitation Data'!$H$31,0,10*ROW('Sanitation Data'!H79))="","",OFFSET('Sanitation Data'!$H$31,0,10*ROW('Sanitation Data'!H79)))</f>
        <v/>
      </c>
      <c r="DI85" s="380" t="str">
        <f ca="1">+IF(OFFSET('Sanitation Data'!$H$32,0,10*ROW('Sanitation Data'!H79))="","",OFFSET('Sanitation Data'!$H$32,0,10*ROW('Sanitation Data'!H79)))</f>
        <v/>
      </c>
      <c r="DJ85" s="380" t="str">
        <f ca="1">+IF(OFFSET('Sanitation Data'!$I$28,0,10*ROW('Sanitation Data'!I79))="","",OFFSET('Sanitation Data'!$I$28,0,10*ROW('Sanitation Data'!I79)))</f>
        <v/>
      </c>
      <c r="DK85" s="380" t="str">
        <f ca="1">+IF(OFFSET('Sanitation Data'!$I$29,0,10*ROW('Sanitation Data'!I79))="","",OFFSET('Sanitation Data'!$I$29,0,10*ROW('Sanitation Data'!I79)))</f>
        <v/>
      </c>
      <c r="DL85" s="380" t="str">
        <f ca="1">+IF(OFFSET('Sanitation Data'!$I$30,0,10*ROW('Sanitation Data'!I79))="","",OFFSET('Sanitation Data'!$I$30,0,10*ROW('Sanitation Data'!I79)))</f>
        <v/>
      </c>
      <c r="DM85" s="380" t="str">
        <f ca="1">+IF(OFFSET('Sanitation Data'!$I$31,0,10*ROW('Sanitation Data'!I79))="","",OFFSET('Sanitation Data'!$I$31,0,10*ROW('Sanitation Data'!I79)))</f>
        <v/>
      </c>
      <c r="DN85" s="380" t="str">
        <f ca="1">+IF(OFFSET('Sanitation Data'!$I$32,0,10*ROW('Sanitation Data'!I79))="","",OFFSET('Sanitation Data'!$I$32,0,10*ROW('Sanitation Data'!I79)))</f>
        <v/>
      </c>
      <c r="DO85" s="380" t="str">
        <f ca="1">+IF(OFFSET('Hygiene Data'!$D$11,0,10*ROW('Hygiene Data'!D79))="","",OFFSET('Hygiene Data'!$D$11,0,10*ROW('Hygiene Data'!D79)))</f>
        <v/>
      </c>
      <c r="DP85" s="380" t="str">
        <f ca="1">+IF(OFFSET('Hygiene Data'!$D$12,0,10*ROW('Hygiene Data'!D79))="","",OFFSET('Hygiene Data'!$D$12,0,10*ROW('Hygiene Data'!D79)))</f>
        <v/>
      </c>
      <c r="DQ85" s="380" t="str">
        <f ca="1">+IF(OFFSET('Hygiene Data'!$D$13,0,10*ROW('Hygiene Data'!D79))="","",OFFSET('Hygiene Data'!$D$13,0,10*ROW('Hygiene Data'!D79)))</f>
        <v/>
      </c>
      <c r="DR85" s="380" t="str">
        <f ca="1">+IF(OFFSET('Hygiene Data'!$E$11,0,10*ROW('Hygiene Data'!E79))="","",OFFSET('Hygiene Data'!$E$11,0,10*ROW('Hygiene Data'!E79)))</f>
        <v/>
      </c>
      <c r="DS85" s="380" t="str">
        <f ca="1">+IF(OFFSET('Hygiene Data'!$E$12,0,10*ROW('Hygiene Data'!E79))="","",OFFSET('Hygiene Data'!$E$12,0,10*ROW('Hygiene Data'!E79)))</f>
        <v/>
      </c>
      <c r="DT85" s="380" t="str">
        <f ca="1">+IF(OFFSET('Hygiene Data'!$E$13,0,10*ROW('Hygiene Data'!E79))="","",OFFSET('Hygiene Data'!$E$13,0,10*ROW('Hygiene Data'!E79)))</f>
        <v/>
      </c>
      <c r="DU85" s="380" t="str">
        <f ca="1">+IF(OFFSET('Hygiene Data'!$F$11,0,10*ROW('Hygiene Data'!F79))="","",OFFSET('Hygiene Data'!$F$11,0,10*ROW('Hygiene Data'!F79)))</f>
        <v/>
      </c>
      <c r="DV85" s="380" t="str">
        <f ca="1">+IF(OFFSET('Hygiene Data'!$F$12,0,10*ROW('Hygiene Data'!F79))="","",OFFSET('Hygiene Data'!$F$12,0,10*ROW('Hygiene Data'!F79)))</f>
        <v/>
      </c>
      <c r="DW85" s="380" t="str">
        <f ca="1">+IF(OFFSET('Hygiene Data'!$F$13,0,10*ROW('Hygiene Data'!F79))="","",OFFSET('Hygiene Data'!$F$13,0,10*ROW('Hygiene Data'!F79)))</f>
        <v/>
      </c>
      <c r="DX85" s="380" t="str">
        <f ca="1">+IF(OFFSET('Hygiene Data'!$G$11,0,10*ROW('Hygiene Data'!G79))="","",OFFSET('Hygiene Data'!$G$11,0,10*ROW('Hygiene Data'!G79)))</f>
        <v/>
      </c>
      <c r="DY85" s="380" t="str">
        <f ca="1">+IF(OFFSET('Hygiene Data'!$G$12,0,10*ROW('Hygiene Data'!G79))="","",OFFSET('Hygiene Data'!$G$12,0,10*ROW('Hygiene Data'!G79)))</f>
        <v/>
      </c>
      <c r="DZ85" s="380" t="str">
        <f ca="1">+IF(OFFSET('Hygiene Data'!$G$13,0,10*ROW('Hygiene Data'!G79))="","",OFFSET('Hygiene Data'!$G$13,0,10*ROW('Hygiene Data'!G79)))</f>
        <v/>
      </c>
      <c r="EA85" s="380" t="str">
        <f ca="1">+IF(OFFSET('Hygiene Data'!$H$11,0,10*ROW('Hygiene Data'!H79))="","",OFFSET('Hygiene Data'!$H$11,0,10*ROW('Hygiene Data'!H79)))</f>
        <v/>
      </c>
      <c r="EB85" s="380" t="str">
        <f ca="1">+IF(OFFSET('Hygiene Data'!$H$12,0,10*ROW('Hygiene Data'!H79))="","",OFFSET('Hygiene Data'!$H$12,0,10*ROW('Hygiene Data'!H79)))</f>
        <v/>
      </c>
      <c r="EC85" s="380" t="str">
        <f ca="1">+IF(OFFSET('Hygiene Data'!$H$13,0,10*ROW('Hygiene Data'!H79))="","",OFFSET('Hygiene Data'!$H$13,0,10*ROW('Hygiene Data'!H79)))</f>
        <v/>
      </c>
      <c r="ED85" s="380" t="str">
        <f ca="1">+IF(OFFSET('Hygiene Data'!$I$11,0,10*ROW('Hygiene Data'!I79))="","",OFFSET('Hygiene Data'!$I$11,0,10*ROW('Hygiene Data'!I79)))</f>
        <v/>
      </c>
      <c r="EE85" s="380" t="str">
        <f ca="1">+IF(OFFSET('Hygiene Data'!$I$12,0,10*ROW('Hygiene Data'!I79))="","",OFFSET('Hygiene Data'!$I$12,0,10*ROW('Hygiene Data'!I79)))</f>
        <v/>
      </c>
      <c r="EF85" s="380" t="str">
        <f ca="1">+IF(OFFSET('Hygiene Data'!$I$13,0,10*ROW('Hygiene Data'!I79))="","",OFFSET('Hygiene Data'!$I$13,0,10*ROW('Hygiene Data'!I79)))</f>
        <v/>
      </c>
    </row>
    <row r="86" spans="1:136" x14ac:dyDescent="0.25">
      <c r="A86" s="489" t="str">
        <f ca="1">+IF(OFFSET('Water Data'!$B$2,0,10*ROW('Water Data'!E80))="","",OFFSET('Water Data'!$B$2,0,10*ROW('Water Data'!E80)))</f>
        <v/>
      </c>
      <c r="B86" s="489"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16" t="str">
        <f t="shared" ca="1" si="1"/>
        <v/>
      </c>
      <c r="D86" s="517"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17"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17"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17"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17"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17"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17"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17"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17"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17"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17"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17"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17"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17"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17"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17"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17"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17"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18"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18"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18"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18"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18"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18"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18"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18"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18"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18"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18"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18"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18"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18"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18"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18"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18"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18"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18"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18"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18"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18"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18"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18"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18"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18"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18"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18"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18"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18"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19"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95"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19"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19"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19"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19"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19"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19"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19"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19"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19"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19"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19"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19"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19"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19"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19"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19"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80" t="str">
        <f ca="1">+IF(OFFSET('Water Data'!$D$27,0,10*ROW('Water Data'!D80))="","",OFFSET('Water Data'!$D$27,0,10*ROW('Water Data'!D80)))</f>
        <v/>
      </c>
      <c r="BT86" s="380" t="str">
        <f ca="1">+IF(OFFSET('Water Data'!$D$28,0,10*ROW('Water Data'!D80))="","",OFFSET('Water Data'!$D$28,0,10*ROW('Water Data'!D80)))</f>
        <v/>
      </c>
      <c r="BU86" s="380" t="str">
        <f ca="1">+IF(OFFSET('Water Data'!$D$29,0,10*ROW('Water Data'!D80))="","",OFFSET('Water Data'!$D$29,0,10*ROW('Water Data'!D80)))</f>
        <v/>
      </c>
      <c r="BV86" s="380" t="str">
        <f ca="1">+IF(OFFSET('Water Data'!$E$27,0,10*ROW('Water Data'!E80))="","",OFFSET('Water Data'!$E$27,0,10*ROW('Water Data'!E80)))</f>
        <v/>
      </c>
      <c r="BW86" s="380" t="str">
        <f ca="1">+IF(OFFSET('Water Data'!$E$28,0,10*ROW('Water Data'!E80))="","",OFFSET('Water Data'!$E$28,0,10*ROW('Water Data'!E80)))</f>
        <v/>
      </c>
      <c r="BX86" s="380" t="str">
        <f ca="1">+IF(OFFSET('Water Data'!$E$29,0,10*ROW('Water Data'!E80))="","",OFFSET('Water Data'!$E$29,0,10*ROW('Water Data'!E80)))</f>
        <v/>
      </c>
      <c r="BY86" s="380" t="str">
        <f ca="1">+IF(OFFSET('Water Data'!$F$27,0,10*ROW('Water Data'!F80))="","",OFFSET('Water Data'!$F$27,0,10*ROW('Water Data'!F80)))</f>
        <v/>
      </c>
      <c r="BZ86" s="380" t="str">
        <f ca="1">+IF(OFFSET('Water Data'!$F$28,0,10*ROW('Water Data'!F80))="","",OFFSET('Water Data'!$F$28,0,10*ROW('Water Data'!F80)))</f>
        <v/>
      </c>
      <c r="CA86" s="380" t="str">
        <f ca="1">+IF(OFFSET('Water Data'!$F$29,0,10*ROW('Water Data'!F80))="","",OFFSET('Water Data'!$F$29,0,10*ROW('Water Data'!F80)))</f>
        <v/>
      </c>
      <c r="CB86" s="380" t="str">
        <f ca="1">+IF(OFFSET('Water Data'!$G$27,0,10*ROW('Water Data'!G80))="","",OFFSET('Water Data'!$G$27,0,10*ROW('Water Data'!G80)))</f>
        <v/>
      </c>
      <c r="CC86" s="380" t="str">
        <f ca="1">+IF(OFFSET('Water Data'!$G$28,0,10*ROW('Water Data'!G80))="","",OFFSET('Water Data'!$G$28,0,10*ROW('Water Data'!G80)))</f>
        <v/>
      </c>
      <c r="CD86" s="380" t="str">
        <f ca="1">+IF(OFFSET('Water Data'!$G$29,0,10*ROW('Water Data'!G80))="","",OFFSET('Water Data'!$G$29,0,10*ROW('Water Data'!G80)))</f>
        <v/>
      </c>
      <c r="CE86" s="380" t="str">
        <f ca="1">+IF(OFFSET('Water Data'!$H$27,0,10*ROW('Water Data'!H80))="","",OFFSET('Water Data'!$H$27,0,10*ROW('Water Data'!H80)))</f>
        <v/>
      </c>
      <c r="CF86" s="380" t="str">
        <f ca="1">+IF(OFFSET('Water Data'!$H$28,0,10*ROW('Water Data'!H80))="","",OFFSET('Water Data'!$H$28,0,10*ROW('Water Data'!H80)))</f>
        <v/>
      </c>
      <c r="CG86" s="380" t="str">
        <f ca="1">+IF(OFFSET('Water Data'!$H$29,0,10*ROW('Water Data'!H80))="","",OFFSET('Water Data'!$H$29,0,10*ROW('Water Data'!H80)))</f>
        <v/>
      </c>
      <c r="CH86" s="380" t="str">
        <f ca="1">+IF(OFFSET('Water Data'!$I$27,0,10*ROW('Water Data'!I80))="","",OFFSET('Water Data'!$I$27,0,10*ROW('Water Data'!I80)))</f>
        <v/>
      </c>
      <c r="CI86" s="380" t="str">
        <f ca="1">+IF(OFFSET('Water Data'!$I$28,0,10*ROW('Water Data'!I80))="","",OFFSET('Water Data'!$I$28,0,10*ROW('Water Data'!I80)))</f>
        <v/>
      </c>
      <c r="CJ86" s="380" t="str">
        <f ca="1">+IF(OFFSET('Water Data'!$I$29,0,10*ROW('Water Data'!I80))="","",OFFSET('Water Data'!$I$29,0,10*ROW('Water Data'!I80)))</f>
        <v/>
      </c>
      <c r="CK86" s="380" t="str">
        <f ca="1">+IF(OFFSET('Sanitation Data'!$D$28,0,10*ROW('Sanitation Data'!D80))="","",OFFSET('Sanitation Data'!$D$28,0,10*ROW('Sanitation Data'!D80)))</f>
        <v/>
      </c>
      <c r="CL86" s="380" t="str">
        <f ca="1">+IF(OFFSET('Sanitation Data'!$D$29,0,10*ROW('Sanitation Data'!D80))="","",OFFSET('Sanitation Data'!$D$29,0,10*ROW('Sanitation Data'!D80)))</f>
        <v/>
      </c>
      <c r="CM86" s="380" t="str">
        <f ca="1">+IF(OFFSET('Sanitation Data'!$D$30,0,10*ROW('Sanitation Data'!D80))="","",OFFSET('Sanitation Data'!$D$30,0,10*ROW('Sanitation Data'!D80)))</f>
        <v/>
      </c>
      <c r="CN86" s="380" t="str">
        <f ca="1">+IF(OFFSET('Sanitation Data'!$D$31,0,10*ROW('Sanitation Data'!D80))="","",OFFSET('Sanitation Data'!$D$31,0,10*ROW('Sanitation Data'!D80)))</f>
        <v/>
      </c>
      <c r="CO86" s="380" t="str">
        <f ca="1">+IF(OFFSET('Sanitation Data'!$D$32,0,10*ROW('Sanitation Data'!D80))="","",OFFSET('Sanitation Data'!$D$32,0,10*ROW('Sanitation Data'!D80)))</f>
        <v/>
      </c>
      <c r="CP86" s="380" t="str">
        <f ca="1">+IF(OFFSET('Sanitation Data'!$E$28,0,10*ROW('Sanitation Data'!E80))="","",OFFSET('Sanitation Data'!$E$28,0,10*ROW('Sanitation Data'!E80)))</f>
        <v/>
      </c>
      <c r="CQ86" s="380" t="str">
        <f ca="1">+IF(OFFSET('Sanitation Data'!$E$29,0,10*ROW('Sanitation Data'!E80))="","",OFFSET('Sanitation Data'!$E$29,0,10*ROW('Sanitation Data'!E80)))</f>
        <v/>
      </c>
      <c r="CR86" s="380" t="str">
        <f ca="1">+IF(OFFSET('Sanitation Data'!$E$30,0,10*ROW('Sanitation Data'!E80))="","",OFFSET('Sanitation Data'!$E$30,0,10*ROW('Sanitation Data'!E80)))</f>
        <v/>
      </c>
      <c r="CS86" s="380" t="str">
        <f ca="1">+IF(OFFSET('Sanitation Data'!$E$31,0,10*ROW('Sanitation Data'!E80))="","",OFFSET('Sanitation Data'!$E$31,0,10*ROW('Sanitation Data'!E80)))</f>
        <v/>
      </c>
      <c r="CT86" s="380" t="str">
        <f ca="1">+IF(OFFSET('Sanitation Data'!$E$32,0,10*ROW('Sanitation Data'!E80))="","",OFFSET('Sanitation Data'!$E$32,0,10*ROW('Sanitation Data'!E80)))</f>
        <v/>
      </c>
      <c r="CU86" s="380" t="str">
        <f ca="1">+IF(OFFSET('Sanitation Data'!$F$28,0,10*ROW('Sanitation Data'!F80))="","",OFFSET('Sanitation Data'!$F$28,0,10*ROW('Sanitation Data'!F80)))</f>
        <v/>
      </c>
      <c r="CV86" s="380" t="str">
        <f ca="1">+IF(OFFSET('Sanitation Data'!$F$29,0,10*ROW('Sanitation Data'!F80))="","",OFFSET('Sanitation Data'!$F$29,0,10*ROW('Sanitation Data'!F80)))</f>
        <v/>
      </c>
      <c r="CW86" s="380" t="str">
        <f ca="1">+IF(OFFSET('Sanitation Data'!$F$30,0,10*ROW('Sanitation Data'!F80))="","",OFFSET('Sanitation Data'!$F$30,0,10*ROW('Sanitation Data'!F80)))</f>
        <v/>
      </c>
      <c r="CX86" s="380" t="str">
        <f ca="1">+IF(OFFSET('Sanitation Data'!$F$31,0,10*ROW('Sanitation Data'!F80))="","",OFFSET('Sanitation Data'!$F$31,0,10*ROW('Sanitation Data'!F80)))</f>
        <v/>
      </c>
      <c r="CY86" s="380" t="str">
        <f ca="1">+IF(OFFSET('Sanitation Data'!$F$32,0,10*ROW('Sanitation Data'!F80))="","",OFFSET('Sanitation Data'!$F$32,0,10*ROW('Sanitation Data'!F80)))</f>
        <v/>
      </c>
      <c r="CZ86" s="380" t="str">
        <f ca="1">+IF(OFFSET('Sanitation Data'!$G$28,0,10*ROW('Sanitation Data'!G80))="","",OFFSET('Sanitation Data'!$G$28,0,10*ROW('Sanitation Data'!G80)))</f>
        <v/>
      </c>
      <c r="DA86" s="380" t="str">
        <f ca="1">+IF(OFFSET('Sanitation Data'!$G$29,0,10*ROW('Sanitation Data'!G80))="","",OFFSET('Sanitation Data'!$G$29,0,10*ROW('Sanitation Data'!G80)))</f>
        <v/>
      </c>
      <c r="DB86" s="380" t="str">
        <f ca="1">+IF(OFFSET('Sanitation Data'!$G$30,0,10*ROW('Sanitation Data'!G80))="","",OFFSET('Sanitation Data'!$G$30,0,10*ROW('Sanitation Data'!G80)))</f>
        <v/>
      </c>
      <c r="DC86" s="380" t="str">
        <f ca="1">+IF(OFFSET('Sanitation Data'!$G$31,0,10*ROW('Sanitation Data'!G80))="","",OFFSET('Sanitation Data'!$G$31,0,10*ROW('Sanitation Data'!G80)))</f>
        <v/>
      </c>
      <c r="DD86" s="380" t="str">
        <f ca="1">+IF(OFFSET('Sanitation Data'!$G$32,0,10*ROW('Sanitation Data'!G80))="","",OFFSET('Sanitation Data'!$G$32,0,10*ROW('Sanitation Data'!G80)))</f>
        <v/>
      </c>
      <c r="DE86" s="380" t="str">
        <f ca="1">+IF(OFFSET('Sanitation Data'!$H$28,0,10*ROW('Sanitation Data'!H80))="","",OFFSET('Sanitation Data'!$H$28,0,10*ROW('Sanitation Data'!H80)))</f>
        <v/>
      </c>
      <c r="DF86" s="380" t="str">
        <f ca="1">+IF(OFFSET('Sanitation Data'!$H$29,0,10*ROW('Sanitation Data'!H80))="","",OFFSET('Sanitation Data'!$H$29,0,10*ROW('Sanitation Data'!H80)))</f>
        <v/>
      </c>
      <c r="DG86" s="380" t="str">
        <f ca="1">+IF(OFFSET('Sanitation Data'!$H$30,0,10*ROW('Sanitation Data'!H80))="","",OFFSET('Sanitation Data'!$H$30,0,10*ROW('Sanitation Data'!H80)))</f>
        <v/>
      </c>
      <c r="DH86" s="380" t="str">
        <f ca="1">+IF(OFFSET('Sanitation Data'!$H$31,0,10*ROW('Sanitation Data'!H80))="","",OFFSET('Sanitation Data'!$H$31,0,10*ROW('Sanitation Data'!H80)))</f>
        <v/>
      </c>
      <c r="DI86" s="380" t="str">
        <f ca="1">+IF(OFFSET('Sanitation Data'!$H$32,0,10*ROW('Sanitation Data'!H80))="","",OFFSET('Sanitation Data'!$H$32,0,10*ROW('Sanitation Data'!H80)))</f>
        <v/>
      </c>
      <c r="DJ86" s="380" t="str">
        <f ca="1">+IF(OFFSET('Sanitation Data'!$I$28,0,10*ROW('Sanitation Data'!I80))="","",OFFSET('Sanitation Data'!$I$28,0,10*ROW('Sanitation Data'!I80)))</f>
        <v/>
      </c>
      <c r="DK86" s="380" t="str">
        <f ca="1">+IF(OFFSET('Sanitation Data'!$I$29,0,10*ROW('Sanitation Data'!I80))="","",OFFSET('Sanitation Data'!$I$29,0,10*ROW('Sanitation Data'!I80)))</f>
        <v/>
      </c>
      <c r="DL86" s="380" t="str">
        <f ca="1">+IF(OFFSET('Sanitation Data'!$I$30,0,10*ROW('Sanitation Data'!I80))="","",OFFSET('Sanitation Data'!$I$30,0,10*ROW('Sanitation Data'!I80)))</f>
        <v/>
      </c>
      <c r="DM86" s="380" t="str">
        <f ca="1">+IF(OFFSET('Sanitation Data'!$I$31,0,10*ROW('Sanitation Data'!I80))="","",OFFSET('Sanitation Data'!$I$31,0,10*ROW('Sanitation Data'!I80)))</f>
        <v/>
      </c>
      <c r="DN86" s="380" t="str">
        <f ca="1">+IF(OFFSET('Sanitation Data'!$I$32,0,10*ROW('Sanitation Data'!I80))="","",OFFSET('Sanitation Data'!$I$32,0,10*ROW('Sanitation Data'!I80)))</f>
        <v/>
      </c>
      <c r="DO86" s="380" t="str">
        <f ca="1">+IF(OFFSET('Hygiene Data'!$D$11,0,10*ROW('Hygiene Data'!D80))="","",OFFSET('Hygiene Data'!$D$11,0,10*ROW('Hygiene Data'!D80)))</f>
        <v/>
      </c>
      <c r="DP86" s="380" t="str">
        <f ca="1">+IF(OFFSET('Hygiene Data'!$D$12,0,10*ROW('Hygiene Data'!D80))="","",OFFSET('Hygiene Data'!$D$12,0,10*ROW('Hygiene Data'!D80)))</f>
        <v/>
      </c>
      <c r="DQ86" s="380" t="str">
        <f ca="1">+IF(OFFSET('Hygiene Data'!$D$13,0,10*ROW('Hygiene Data'!D80))="","",OFFSET('Hygiene Data'!$D$13,0,10*ROW('Hygiene Data'!D80)))</f>
        <v/>
      </c>
      <c r="DR86" s="380" t="str">
        <f ca="1">+IF(OFFSET('Hygiene Data'!$E$11,0,10*ROW('Hygiene Data'!E80))="","",OFFSET('Hygiene Data'!$E$11,0,10*ROW('Hygiene Data'!E80)))</f>
        <v/>
      </c>
      <c r="DS86" s="380" t="str">
        <f ca="1">+IF(OFFSET('Hygiene Data'!$E$12,0,10*ROW('Hygiene Data'!E80))="","",OFFSET('Hygiene Data'!$E$12,0,10*ROW('Hygiene Data'!E80)))</f>
        <v/>
      </c>
      <c r="DT86" s="380" t="str">
        <f ca="1">+IF(OFFSET('Hygiene Data'!$E$13,0,10*ROW('Hygiene Data'!E80))="","",OFFSET('Hygiene Data'!$E$13,0,10*ROW('Hygiene Data'!E80)))</f>
        <v/>
      </c>
      <c r="DU86" s="380" t="str">
        <f ca="1">+IF(OFFSET('Hygiene Data'!$F$11,0,10*ROW('Hygiene Data'!F80))="","",OFFSET('Hygiene Data'!$F$11,0,10*ROW('Hygiene Data'!F80)))</f>
        <v/>
      </c>
      <c r="DV86" s="380" t="str">
        <f ca="1">+IF(OFFSET('Hygiene Data'!$F$12,0,10*ROW('Hygiene Data'!F80))="","",OFFSET('Hygiene Data'!$F$12,0,10*ROW('Hygiene Data'!F80)))</f>
        <v/>
      </c>
      <c r="DW86" s="380" t="str">
        <f ca="1">+IF(OFFSET('Hygiene Data'!$F$13,0,10*ROW('Hygiene Data'!F80))="","",OFFSET('Hygiene Data'!$F$13,0,10*ROW('Hygiene Data'!F80)))</f>
        <v/>
      </c>
      <c r="DX86" s="380" t="str">
        <f ca="1">+IF(OFFSET('Hygiene Data'!$G$11,0,10*ROW('Hygiene Data'!G80))="","",OFFSET('Hygiene Data'!$G$11,0,10*ROW('Hygiene Data'!G80)))</f>
        <v/>
      </c>
      <c r="DY86" s="380" t="str">
        <f ca="1">+IF(OFFSET('Hygiene Data'!$G$12,0,10*ROW('Hygiene Data'!G80))="","",OFFSET('Hygiene Data'!$G$12,0,10*ROW('Hygiene Data'!G80)))</f>
        <v/>
      </c>
      <c r="DZ86" s="380" t="str">
        <f ca="1">+IF(OFFSET('Hygiene Data'!$G$13,0,10*ROW('Hygiene Data'!G80))="","",OFFSET('Hygiene Data'!$G$13,0,10*ROW('Hygiene Data'!G80)))</f>
        <v/>
      </c>
      <c r="EA86" s="380" t="str">
        <f ca="1">+IF(OFFSET('Hygiene Data'!$H$11,0,10*ROW('Hygiene Data'!H80))="","",OFFSET('Hygiene Data'!$H$11,0,10*ROW('Hygiene Data'!H80)))</f>
        <v/>
      </c>
      <c r="EB86" s="380" t="str">
        <f ca="1">+IF(OFFSET('Hygiene Data'!$H$12,0,10*ROW('Hygiene Data'!H80))="","",OFFSET('Hygiene Data'!$H$12,0,10*ROW('Hygiene Data'!H80)))</f>
        <v/>
      </c>
      <c r="EC86" s="380" t="str">
        <f ca="1">+IF(OFFSET('Hygiene Data'!$H$13,0,10*ROW('Hygiene Data'!H80))="","",OFFSET('Hygiene Data'!$H$13,0,10*ROW('Hygiene Data'!H80)))</f>
        <v/>
      </c>
      <c r="ED86" s="380" t="str">
        <f ca="1">+IF(OFFSET('Hygiene Data'!$I$11,0,10*ROW('Hygiene Data'!I80))="","",OFFSET('Hygiene Data'!$I$11,0,10*ROW('Hygiene Data'!I80)))</f>
        <v/>
      </c>
      <c r="EE86" s="380" t="str">
        <f ca="1">+IF(OFFSET('Hygiene Data'!$I$12,0,10*ROW('Hygiene Data'!I80))="","",OFFSET('Hygiene Data'!$I$12,0,10*ROW('Hygiene Data'!I80)))</f>
        <v/>
      </c>
      <c r="EF86" s="380" t="str">
        <f ca="1">+IF(OFFSET('Hygiene Data'!$I$13,0,10*ROW('Hygiene Data'!I80))="","",OFFSET('Hygiene Data'!$I$13,0,10*ROW('Hygiene Data'!I80)))</f>
        <v/>
      </c>
    </row>
    <row r="87" spans="1:136" x14ac:dyDescent="0.25">
      <c r="A87" s="489" t="str">
        <f ca="1">+IF(OFFSET('Water Data'!$B$2,0,10*ROW('Water Data'!E81))="","",OFFSET('Water Data'!$B$2,0,10*ROW('Water Data'!E81)))</f>
        <v/>
      </c>
      <c r="B87" s="489"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16" t="str">
        <f t="shared" ca="1" si="1"/>
        <v/>
      </c>
      <c r="D87" s="517"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17"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17"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17"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17"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17"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17"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17"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17"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17"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17"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17"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17"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17"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17"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17"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17"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17"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18"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18"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18"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18"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18"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18"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18"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18"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18"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18"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18"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18"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18"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18"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18"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18"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18"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18"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18"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18"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18"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18"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18"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18"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18"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18"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18"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18"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18"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18"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19"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95"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19"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19"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19"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19"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19"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19"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19"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19"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19"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19"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19"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19"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19"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19"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19"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19"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80" t="str">
        <f ca="1">+IF(OFFSET('Water Data'!$D$27,0,10*ROW('Water Data'!D81))="","",OFFSET('Water Data'!$D$27,0,10*ROW('Water Data'!D81)))</f>
        <v/>
      </c>
      <c r="BT87" s="380" t="str">
        <f ca="1">+IF(OFFSET('Water Data'!$D$28,0,10*ROW('Water Data'!D81))="","",OFFSET('Water Data'!$D$28,0,10*ROW('Water Data'!D81)))</f>
        <v/>
      </c>
      <c r="BU87" s="380" t="str">
        <f ca="1">+IF(OFFSET('Water Data'!$D$29,0,10*ROW('Water Data'!D81))="","",OFFSET('Water Data'!$D$29,0,10*ROW('Water Data'!D81)))</f>
        <v/>
      </c>
      <c r="BV87" s="380" t="str">
        <f ca="1">+IF(OFFSET('Water Data'!$E$27,0,10*ROW('Water Data'!E81))="","",OFFSET('Water Data'!$E$27,0,10*ROW('Water Data'!E81)))</f>
        <v/>
      </c>
      <c r="BW87" s="380" t="str">
        <f ca="1">+IF(OFFSET('Water Data'!$E$28,0,10*ROW('Water Data'!E81))="","",OFFSET('Water Data'!$E$28,0,10*ROW('Water Data'!E81)))</f>
        <v/>
      </c>
      <c r="BX87" s="380" t="str">
        <f ca="1">+IF(OFFSET('Water Data'!$E$29,0,10*ROW('Water Data'!E81))="","",OFFSET('Water Data'!$E$29,0,10*ROW('Water Data'!E81)))</f>
        <v/>
      </c>
      <c r="BY87" s="380" t="str">
        <f ca="1">+IF(OFFSET('Water Data'!$F$27,0,10*ROW('Water Data'!F81))="","",OFFSET('Water Data'!$F$27,0,10*ROW('Water Data'!F81)))</f>
        <v/>
      </c>
      <c r="BZ87" s="380" t="str">
        <f ca="1">+IF(OFFSET('Water Data'!$F$28,0,10*ROW('Water Data'!F81))="","",OFFSET('Water Data'!$F$28,0,10*ROW('Water Data'!F81)))</f>
        <v/>
      </c>
      <c r="CA87" s="380" t="str">
        <f ca="1">+IF(OFFSET('Water Data'!$F$29,0,10*ROW('Water Data'!F81))="","",OFFSET('Water Data'!$F$29,0,10*ROW('Water Data'!F81)))</f>
        <v/>
      </c>
      <c r="CB87" s="380" t="str">
        <f ca="1">+IF(OFFSET('Water Data'!$G$27,0,10*ROW('Water Data'!G81))="","",OFFSET('Water Data'!$G$27,0,10*ROW('Water Data'!G81)))</f>
        <v/>
      </c>
      <c r="CC87" s="380" t="str">
        <f ca="1">+IF(OFFSET('Water Data'!$G$28,0,10*ROW('Water Data'!G81))="","",OFFSET('Water Data'!$G$28,0,10*ROW('Water Data'!G81)))</f>
        <v/>
      </c>
      <c r="CD87" s="380" t="str">
        <f ca="1">+IF(OFFSET('Water Data'!$G$29,0,10*ROW('Water Data'!G81))="","",OFFSET('Water Data'!$G$29,0,10*ROW('Water Data'!G81)))</f>
        <v/>
      </c>
      <c r="CE87" s="380" t="str">
        <f ca="1">+IF(OFFSET('Water Data'!$H$27,0,10*ROW('Water Data'!H81))="","",OFFSET('Water Data'!$H$27,0,10*ROW('Water Data'!H81)))</f>
        <v/>
      </c>
      <c r="CF87" s="380" t="str">
        <f ca="1">+IF(OFFSET('Water Data'!$H$28,0,10*ROW('Water Data'!H81))="","",OFFSET('Water Data'!$H$28,0,10*ROW('Water Data'!H81)))</f>
        <v/>
      </c>
      <c r="CG87" s="380" t="str">
        <f ca="1">+IF(OFFSET('Water Data'!$H$29,0,10*ROW('Water Data'!H81))="","",OFFSET('Water Data'!$H$29,0,10*ROW('Water Data'!H81)))</f>
        <v/>
      </c>
      <c r="CH87" s="380" t="str">
        <f ca="1">+IF(OFFSET('Water Data'!$I$27,0,10*ROW('Water Data'!I81))="","",OFFSET('Water Data'!$I$27,0,10*ROW('Water Data'!I81)))</f>
        <v/>
      </c>
      <c r="CI87" s="380" t="str">
        <f ca="1">+IF(OFFSET('Water Data'!$I$28,0,10*ROW('Water Data'!I81))="","",OFFSET('Water Data'!$I$28,0,10*ROW('Water Data'!I81)))</f>
        <v/>
      </c>
      <c r="CJ87" s="380" t="str">
        <f ca="1">+IF(OFFSET('Water Data'!$I$29,0,10*ROW('Water Data'!I81))="","",OFFSET('Water Data'!$I$29,0,10*ROW('Water Data'!I81)))</f>
        <v/>
      </c>
      <c r="CK87" s="380" t="str">
        <f ca="1">+IF(OFFSET('Sanitation Data'!$D$28,0,10*ROW('Sanitation Data'!D81))="","",OFFSET('Sanitation Data'!$D$28,0,10*ROW('Sanitation Data'!D81)))</f>
        <v/>
      </c>
      <c r="CL87" s="380" t="str">
        <f ca="1">+IF(OFFSET('Sanitation Data'!$D$29,0,10*ROW('Sanitation Data'!D81))="","",OFFSET('Sanitation Data'!$D$29,0,10*ROW('Sanitation Data'!D81)))</f>
        <v/>
      </c>
      <c r="CM87" s="380" t="str">
        <f ca="1">+IF(OFFSET('Sanitation Data'!$D$30,0,10*ROW('Sanitation Data'!D81))="","",OFFSET('Sanitation Data'!$D$30,0,10*ROW('Sanitation Data'!D81)))</f>
        <v/>
      </c>
      <c r="CN87" s="380" t="str">
        <f ca="1">+IF(OFFSET('Sanitation Data'!$D$31,0,10*ROW('Sanitation Data'!D81))="","",OFFSET('Sanitation Data'!$D$31,0,10*ROW('Sanitation Data'!D81)))</f>
        <v/>
      </c>
      <c r="CO87" s="380" t="str">
        <f ca="1">+IF(OFFSET('Sanitation Data'!$D$32,0,10*ROW('Sanitation Data'!D81))="","",OFFSET('Sanitation Data'!$D$32,0,10*ROW('Sanitation Data'!D81)))</f>
        <v/>
      </c>
      <c r="CP87" s="380" t="str">
        <f ca="1">+IF(OFFSET('Sanitation Data'!$E$28,0,10*ROW('Sanitation Data'!E81))="","",OFFSET('Sanitation Data'!$E$28,0,10*ROW('Sanitation Data'!E81)))</f>
        <v/>
      </c>
      <c r="CQ87" s="380" t="str">
        <f ca="1">+IF(OFFSET('Sanitation Data'!$E$29,0,10*ROW('Sanitation Data'!E81))="","",OFFSET('Sanitation Data'!$E$29,0,10*ROW('Sanitation Data'!E81)))</f>
        <v/>
      </c>
      <c r="CR87" s="380" t="str">
        <f ca="1">+IF(OFFSET('Sanitation Data'!$E$30,0,10*ROW('Sanitation Data'!E81))="","",OFFSET('Sanitation Data'!$E$30,0,10*ROW('Sanitation Data'!E81)))</f>
        <v/>
      </c>
      <c r="CS87" s="380" t="str">
        <f ca="1">+IF(OFFSET('Sanitation Data'!$E$31,0,10*ROW('Sanitation Data'!E81))="","",OFFSET('Sanitation Data'!$E$31,0,10*ROW('Sanitation Data'!E81)))</f>
        <v/>
      </c>
      <c r="CT87" s="380" t="str">
        <f ca="1">+IF(OFFSET('Sanitation Data'!$E$32,0,10*ROW('Sanitation Data'!E81))="","",OFFSET('Sanitation Data'!$E$32,0,10*ROW('Sanitation Data'!E81)))</f>
        <v/>
      </c>
      <c r="CU87" s="380" t="str">
        <f ca="1">+IF(OFFSET('Sanitation Data'!$F$28,0,10*ROW('Sanitation Data'!F81))="","",OFFSET('Sanitation Data'!$F$28,0,10*ROW('Sanitation Data'!F81)))</f>
        <v/>
      </c>
      <c r="CV87" s="380" t="str">
        <f ca="1">+IF(OFFSET('Sanitation Data'!$F$29,0,10*ROW('Sanitation Data'!F81))="","",OFFSET('Sanitation Data'!$F$29,0,10*ROW('Sanitation Data'!F81)))</f>
        <v/>
      </c>
      <c r="CW87" s="380" t="str">
        <f ca="1">+IF(OFFSET('Sanitation Data'!$F$30,0,10*ROW('Sanitation Data'!F81))="","",OFFSET('Sanitation Data'!$F$30,0,10*ROW('Sanitation Data'!F81)))</f>
        <v/>
      </c>
      <c r="CX87" s="380" t="str">
        <f ca="1">+IF(OFFSET('Sanitation Data'!$F$31,0,10*ROW('Sanitation Data'!F81))="","",OFFSET('Sanitation Data'!$F$31,0,10*ROW('Sanitation Data'!F81)))</f>
        <v/>
      </c>
      <c r="CY87" s="380" t="str">
        <f ca="1">+IF(OFFSET('Sanitation Data'!$F$32,0,10*ROW('Sanitation Data'!F81))="","",OFFSET('Sanitation Data'!$F$32,0,10*ROW('Sanitation Data'!F81)))</f>
        <v/>
      </c>
      <c r="CZ87" s="380" t="str">
        <f ca="1">+IF(OFFSET('Sanitation Data'!$G$28,0,10*ROW('Sanitation Data'!G81))="","",OFFSET('Sanitation Data'!$G$28,0,10*ROW('Sanitation Data'!G81)))</f>
        <v/>
      </c>
      <c r="DA87" s="380" t="str">
        <f ca="1">+IF(OFFSET('Sanitation Data'!$G$29,0,10*ROW('Sanitation Data'!G81))="","",OFFSET('Sanitation Data'!$G$29,0,10*ROW('Sanitation Data'!G81)))</f>
        <v/>
      </c>
      <c r="DB87" s="380" t="str">
        <f ca="1">+IF(OFFSET('Sanitation Data'!$G$30,0,10*ROW('Sanitation Data'!G81))="","",OFFSET('Sanitation Data'!$G$30,0,10*ROW('Sanitation Data'!G81)))</f>
        <v/>
      </c>
      <c r="DC87" s="380" t="str">
        <f ca="1">+IF(OFFSET('Sanitation Data'!$G$31,0,10*ROW('Sanitation Data'!G81))="","",OFFSET('Sanitation Data'!$G$31,0,10*ROW('Sanitation Data'!G81)))</f>
        <v/>
      </c>
      <c r="DD87" s="380" t="str">
        <f ca="1">+IF(OFFSET('Sanitation Data'!$G$32,0,10*ROW('Sanitation Data'!G81))="","",OFFSET('Sanitation Data'!$G$32,0,10*ROW('Sanitation Data'!G81)))</f>
        <v/>
      </c>
      <c r="DE87" s="380" t="str">
        <f ca="1">+IF(OFFSET('Sanitation Data'!$H$28,0,10*ROW('Sanitation Data'!H81))="","",OFFSET('Sanitation Data'!$H$28,0,10*ROW('Sanitation Data'!H81)))</f>
        <v/>
      </c>
      <c r="DF87" s="380" t="str">
        <f ca="1">+IF(OFFSET('Sanitation Data'!$H$29,0,10*ROW('Sanitation Data'!H81))="","",OFFSET('Sanitation Data'!$H$29,0,10*ROW('Sanitation Data'!H81)))</f>
        <v/>
      </c>
      <c r="DG87" s="380" t="str">
        <f ca="1">+IF(OFFSET('Sanitation Data'!$H$30,0,10*ROW('Sanitation Data'!H81))="","",OFFSET('Sanitation Data'!$H$30,0,10*ROW('Sanitation Data'!H81)))</f>
        <v/>
      </c>
      <c r="DH87" s="380" t="str">
        <f ca="1">+IF(OFFSET('Sanitation Data'!$H$31,0,10*ROW('Sanitation Data'!H81))="","",OFFSET('Sanitation Data'!$H$31,0,10*ROW('Sanitation Data'!H81)))</f>
        <v/>
      </c>
      <c r="DI87" s="380" t="str">
        <f ca="1">+IF(OFFSET('Sanitation Data'!$H$32,0,10*ROW('Sanitation Data'!H81))="","",OFFSET('Sanitation Data'!$H$32,0,10*ROW('Sanitation Data'!H81)))</f>
        <v/>
      </c>
      <c r="DJ87" s="380" t="str">
        <f ca="1">+IF(OFFSET('Sanitation Data'!$I$28,0,10*ROW('Sanitation Data'!I81))="","",OFFSET('Sanitation Data'!$I$28,0,10*ROW('Sanitation Data'!I81)))</f>
        <v/>
      </c>
      <c r="DK87" s="380" t="str">
        <f ca="1">+IF(OFFSET('Sanitation Data'!$I$29,0,10*ROW('Sanitation Data'!I81))="","",OFFSET('Sanitation Data'!$I$29,0,10*ROW('Sanitation Data'!I81)))</f>
        <v/>
      </c>
      <c r="DL87" s="380" t="str">
        <f ca="1">+IF(OFFSET('Sanitation Data'!$I$30,0,10*ROW('Sanitation Data'!I81))="","",OFFSET('Sanitation Data'!$I$30,0,10*ROW('Sanitation Data'!I81)))</f>
        <v/>
      </c>
      <c r="DM87" s="380" t="str">
        <f ca="1">+IF(OFFSET('Sanitation Data'!$I$31,0,10*ROW('Sanitation Data'!I81))="","",OFFSET('Sanitation Data'!$I$31,0,10*ROW('Sanitation Data'!I81)))</f>
        <v/>
      </c>
      <c r="DN87" s="380" t="str">
        <f ca="1">+IF(OFFSET('Sanitation Data'!$I$32,0,10*ROW('Sanitation Data'!I81))="","",OFFSET('Sanitation Data'!$I$32,0,10*ROW('Sanitation Data'!I81)))</f>
        <v/>
      </c>
      <c r="DO87" s="380" t="str">
        <f ca="1">+IF(OFFSET('Hygiene Data'!$D$11,0,10*ROW('Hygiene Data'!D81))="","",OFFSET('Hygiene Data'!$D$11,0,10*ROW('Hygiene Data'!D81)))</f>
        <v/>
      </c>
      <c r="DP87" s="380" t="str">
        <f ca="1">+IF(OFFSET('Hygiene Data'!$D$12,0,10*ROW('Hygiene Data'!D81))="","",OFFSET('Hygiene Data'!$D$12,0,10*ROW('Hygiene Data'!D81)))</f>
        <v/>
      </c>
      <c r="DQ87" s="380" t="str">
        <f ca="1">+IF(OFFSET('Hygiene Data'!$D$13,0,10*ROW('Hygiene Data'!D81))="","",OFFSET('Hygiene Data'!$D$13,0,10*ROW('Hygiene Data'!D81)))</f>
        <v/>
      </c>
      <c r="DR87" s="380" t="str">
        <f ca="1">+IF(OFFSET('Hygiene Data'!$E$11,0,10*ROW('Hygiene Data'!E81))="","",OFFSET('Hygiene Data'!$E$11,0,10*ROW('Hygiene Data'!E81)))</f>
        <v/>
      </c>
      <c r="DS87" s="380" t="str">
        <f ca="1">+IF(OFFSET('Hygiene Data'!$E$12,0,10*ROW('Hygiene Data'!E81))="","",OFFSET('Hygiene Data'!$E$12,0,10*ROW('Hygiene Data'!E81)))</f>
        <v/>
      </c>
      <c r="DT87" s="380" t="str">
        <f ca="1">+IF(OFFSET('Hygiene Data'!$E$13,0,10*ROW('Hygiene Data'!E81))="","",OFFSET('Hygiene Data'!$E$13,0,10*ROW('Hygiene Data'!E81)))</f>
        <v/>
      </c>
      <c r="DU87" s="380" t="str">
        <f ca="1">+IF(OFFSET('Hygiene Data'!$F$11,0,10*ROW('Hygiene Data'!F81))="","",OFFSET('Hygiene Data'!$F$11,0,10*ROW('Hygiene Data'!F81)))</f>
        <v/>
      </c>
      <c r="DV87" s="380" t="str">
        <f ca="1">+IF(OFFSET('Hygiene Data'!$F$12,0,10*ROW('Hygiene Data'!F81))="","",OFFSET('Hygiene Data'!$F$12,0,10*ROW('Hygiene Data'!F81)))</f>
        <v/>
      </c>
      <c r="DW87" s="380" t="str">
        <f ca="1">+IF(OFFSET('Hygiene Data'!$F$13,0,10*ROW('Hygiene Data'!F81))="","",OFFSET('Hygiene Data'!$F$13,0,10*ROW('Hygiene Data'!F81)))</f>
        <v/>
      </c>
      <c r="DX87" s="380" t="str">
        <f ca="1">+IF(OFFSET('Hygiene Data'!$G$11,0,10*ROW('Hygiene Data'!G81))="","",OFFSET('Hygiene Data'!$G$11,0,10*ROW('Hygiene Data'!G81)))</f>
        <v/>
      </c>
      <c r="DY87" s="380" t="str">
        <f ca="1">+IF(OFFSET('Hygiene Data'!$G$12,0,10*ROW('Hygiene Data'!G81))="","",OFFSET('Hygiene Data'!$G$12,0,10*ROW('Hygiene Data'!G81)))</f>
        <v/>
      </c>
      <c r="DZ87" s="380" t="str">
        <f ca="1">+IF(OFFSET('Hygiene Data'!$G$13,0,10*ROW('Hygiene Data'!G81))="","",OFFSET('Hygiene Data'!$G$13,0,10*ROW('Hygiene Data'!G81)))</f>
        <v/>
      </c>
      <c r="EA87" s="380" t="str">
        <f ca="1">+IF(OFFSET('Hygiene Data'!$H$11,0,10*ROW('Hygiene Data'!H81))="","",OFFSET('Hygiene Data'!$H$11,0,10*ROW('Hygiene Data'!H81)))</f>
        <v/>
      </c>
      <c r="EB87" s="380" t="str">
        <f ca="1">+IF(OFFSET('Hygiene Data'!$H$12,0,10*ROW('Hygiene Data'!H81))="","",OFFSET('Hygiene Data'!$H$12,0,10*ROW('Hygiene Data'!H81)))</f>
        <v/>
      </c>
      <c r="EC87" s="380" t="str">
        <f ca="1">+IF(OFFSET('Hygiene Data'!$H$13,0,10*ROW('Hygiene Data'!H81))="","",OFFSET('Hygiene Data'!$H$13,0,10*ROW('Hygiene Data'!H81)))</f>
        <v/>
      </c>
      <c r="ED87" s="380" t="str">
        <f ca="1">+IF(OFFSET('Hygiene Data'!$I$11,0,10*ROW('Hygiene Data'!I81))="","",OFFSET('Hygiene Data'!$I$11,0,10*ROW('Hygiene Data'!I81)))</f>
        <v/>
      </c>
      <c r="EE87" s="380" t="str">
        <f ca="1">+IF(OFFSET('Hygiene Data'!$I$12,0,10*ROW('Hygiene Data'!I81))="","",OFFSET('Hygiene Data'!$I$12,0,10*ROW('Hygiene Data'!I81)))</f>
        <v/>
      </c>
      <c r="EF87" s="380" t="str">
        <f ca="1">+IF(OFFSET('Hygiene Data'!$I$13,0,10*ROW('Hygiene Data'!I81))="","",OFFSET('Hygiene Data'!$I$13,0,10*ROW('Hygiene Data'!I81)))</f>
        <v/>
      </c>
    </row>
    <row r="88" spans="1:136" x14ac:dyDescent="0.25">
      <c r="A88" s="489" t="str">
        <f ca="1">+IF(OFFSET('Water Data'!$B$2,0,10*ROW('Water Data'!E82))="","",OFFSET('Water Data'!$B$2,0,10*ROW('Water Data'!E82)))</f>
        <v/>
      </c>
      <c r="B88" s="489"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16" t="str">
        <f t="shared" ca="1" si="1"/>
        <v/>
      </c>
      <c r="D88" s="517"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17"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17"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17"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17"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17"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17"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17"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17"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17"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17"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17"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17"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17"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17"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17"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17"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17"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18"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18"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18"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18"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18"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18"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18"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18"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18"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18"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18"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18"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18"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18"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18"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18"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18"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18"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18"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18"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18"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18"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18"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18"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18"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18"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18"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18"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18"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18"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19"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95"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19"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19"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19"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19"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19"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19"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19"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19"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19"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19"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19"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19"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19"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19"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19"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19"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80" t="str">
        <f ca="1">+IF(OFFSET('Water Data'!$D$27,0,10*ROW('Water Data'!D82))="","",OFFSET('Water Data'!$D$27,0,10*ROW('Water Data'!D82)))</f>
        <v/>
      </c>
      <c r="BT88" s="380" t="str">
        <f ca="1">+IF(OFFSET('Water Data'!$D$28,0,10*ROW('Water Data'!D82))="","",OFFSET('Water Data'!$D$28,0,10*ROW('Water Data'!D82)))</f>
        <v/>
      </c>
      <c r="BU88" s="380" t="str">
        <f ca="1">+IF(OFFSET('Water Data'!$D$29,0,10*ROW('Water Data'!D82))="","",OFFSET('Water Data'!$D$29,0,10*ROW('Water Data'!D82)))</f>
        <v/>
      </c>
      <c r="BV88" s="380" t="str">
        <f ca="1">+IF(OFFSET('Water Data'!$E$27,0,10*ROW('Water Data'!E82))="","",OFFSET('Water Data'!$E$27,0,10*ROW('Water Data'!E82)))</f>
        <v/>
      </c>
      <c r="BW88" s="380" t="str">
        <f ca="1">+IF(OFFSET('Water Data'!$E$28,0,10*ROW('Water Data'!E82))="","",OFFSET('Water Data'!$E$28,0,10*ROW('Water Data'!E82)))</f>
        <v/>
      </c>
      <c r="BX88" s="380" t="str">
        <f ca="1">+IF(OFFSET('Water Data'!$E$29,0,10*ROW('Water Data'!E82))="","",OFFSET('Water Data'!$E$29,0,10*ROW('Water Data'!E82)))</f>
        <v/>
      </c>
      <c r="BY88" s="380" t="str">
        <f ca="1">+IF(OFFSET('Water Data'!$F$27,0,10*ROW('Water Data'!F82))="","",OFFSET('Water Data'!$F$27,0,10*ROW('Water Data'!F82)))</f>
        <v/>
      </c>
      <c r="BZ88" s="380" t="str">
        <f ca="1">+IF(OFFSET('Water Data'!$F$28,0,10*ROW('Water Data'!F82))="","",OFFSET('Water Data'!$F$28,0,10*ROW('Water Data'!F82)))</f>
        <v/>
      </c>
      <c r="CA88" s="380" t="str">
        <f ca="1">+IF(OFFSET('Water Data'!$F$29,0,10*ROW('Water Data'!F82))="","",OFFSET('Water Data'!$F$29,0,10*ROW('Water Data'!F82)))</f>
        <v/>
      </c>
      <c r="CB88" s="380" t="str">
        <f ca="1">+IF(OFFSET('Water Data'!$G$27,0,10*ROW('Water Data'!G82))="","",OFFSET('Water Data'!$G$27,0,10*ROW('Water Data'!G82)))</f>
        <v/>
      </c>
      <c r="CC88" s="380" t="str">
        <f ca="1">+IF(OFFSET('Water Data'!$G$28,0,10*ROW('Water Data'!G82))="","",OFFSET('Water Data'!$G$28,0,10*ROW('Water Data'!G82)))</f>
        <v/>
      </c>
      <c r="CD88" s="380" t="str">
        <f ca="1">+IF(OFFSET('Water Data'!$G$29,0,10*ROW('Water Data'!G82))="","",OFFSET('Water Data'!$G$29,0,10*ROW('Water Data'!G82)))</f>
        <v/>
      </c>
      <c r="CE88" s="380" t="str">
        <f ca="1">+IF(OFFSET('Water Data'!$H$27,0,10*ROW('Water Data'!H82))="","",OFFSET('Water Data'!$H$27,0,10*ROW('Water Data'!H82)))</f>
        <v/>
      </c>
      <c r="CF88" s="380" t="str">
        <f ca="1">+IF(OFFSET('Water Data'!$H$28,0,10*ROW('Water Data'!H82))="","",OFFSET('Water Data'!$H$28,0,10*ROW('Water Data'!H82)))</f>
        <v/>
      </c>
      <c r="CG88" s="380" t="str">
        <f ca="1">+IF(OFFSET('Water Data'!$H$29,0,10*ROW('Water Data'!H82))="","",OFFSET('Water Data'!$H$29,0,10*ROW('Water Data'!H82)))</f>
        <v/>
      </c>
      <c r="CH88" s="380" t="str">
        <f ca="1">+IF(OFFSET('Water Data'!$I$27,0,10*ROW('Water Data'!I82))="","",OFFSET('Water Data'!$I$27,0,10*ROW('Water Data'!I82)))</f>
        <v/>
      </c>
      <c r="CI88" s="380" t="str">
        <f ca="1">+IF(OFFSET('Water Data'!$I$28,0,10*ROW('Water Data'!I82))="","",OFFSET('Water Data'!$I$28,0,10*ROW('Water Data'!I82)))</f>
        <v/>
      </c>
      <c r="CJ88" s="380" t="str">
        <f ca="1">+IF(OFFSET('Water Data'!$I$29,0,10*ROW('Water Data'!I82))="","",OFFSET('Water Data'!$I$29,0,10*ROW('Water Data'!I82)))</f>
        <v/>
      </c>
      <c r="CK88" s="380" t="str">
        <f ca="1">+IF(OFFSET('Sanitation Data'!$D$28,0,10*ROW('Sanitation Data'!D82))="","",OFFSET('Sanitation Data'!$D$28,0,10*ROW('Sanitation Data'!D82)))</f>
        <v/>
      </c>
      <c r="CL88" s="380" t="str">
        <f ca="1">+IF(OFFSET('Sanitation Data'!$D$29,0,10*ROW('Sanitation Data'!D82))="","",OFFSET('Sanitation Data'!$D$29,0,10*ROW('Sanitation Data'!D82)))</f>
        <v/>
      </c>
      <c r="CM88" s="380" t="str">
        <f ca="1">+IF(OFFSET('Sanitation Data'!$D$30,0,10*ROW('Sanitation Data'!D82))="","",OFFSET('Sanitation Data'!$D$30,0,10*ROW('Sanitation Data'!D82)))</f>
        <v/>
      </c>
      <c r="CN88" s="380" t="str">
        <f ca="1">+IF(OFFSET('Sanitation Data'!$D$31,0,10*ROW('Sanitation Data'!D82))="","",OFFSET('Sanitation Data'!$D$31,0,10*ROW('Sanitation Data'!D82)))</f>
        <v/>
      </c>
      <c r="CO88" s="380" t="str">
        <f ca="1">+IF(OFFSET('Sanitation Data'!$D$32,0,10*ROW('Sanitation Data'!D82))="","",OFFSET('Sanitation Data'!$D$32,0,10*ROW('Sanitation Data'!D82)))</f>
        <v/>
      </c>
      <c r="CP88" s="380" t="str">
        <f ca="1">+IF(OFFSET('Sanitation Data'!$E$28,0,10*ROW('Sanitation Data'!E82))="","",OFFSET('Sanitation Data'!$E$28,0,10*ROW('Sanitation Data'!E82)))</f>
        <v/>
      </c>
      <c r="CQ88" s="380" t="str">
        <f ca="1">+IF(OFFSET('Sanitation Data'!$E$29,0,10*ROW('Sanitation Data'!E82))="","",OFFSET('Sanitation Data'!$E$29,0,10*ROW('Sanitation Data'!E82)))</f>
        <v/>
      </c>
      <c r="CR88" s="380" t="str">
        <f ca="1">+IF(OFFSET('Sanitation Data'!$E$30,0,10*ROW('Sanitation Data'!E82))="","",OFFSET('Sanitation Data'!$E$30,0,10*ROW('Sanitation Data'!E82)))</f>
        <v/>
      </c>
      <c r="CS88" s="380" t="str">
        <f ca="1">+IF(OFFSET('Sanitation Data'!$E$31,0,10*ROW('Sanitation Data'!E82))="","",OFFSET('Sanitation Data'!$E$31,0,10*ROW('Sanitation Data'!E82)))</f>
        <v/>
      </c>
      <c r="CT88" s="380" t="str">
        <f ca="1">+IF(OFFSET('Sanitation Data'!$E$32,0,10*ROW('Sanitation Data'!E82))="","",OFFSET('Sanitation Data'!$E$32,0,10*ROW('Sanitation Data'!E82)))</f>
        <v/>
      </c>
      <c r="CU88" s="380" t="str">
        <f ca="1">+IF(OFFSET('Sanitation Data'!$F$28,0,10*ROW('Sanitation Data'!F82))="","",OFFSET('Sanitation Data'!$F$28,0,10*ROW('Sanitation Data'!F82)))</f>
        <v/>
      </c>
      <c r="CV88" s="380" t="str">
        <f ca="1">+IF(OFFSET('Sanitation Data'!$F$29,0,10*ROW('Sanitation Data'!F82))="","",OFFSET('Sanitation Data'!$F$29,0,10*ROW('Sanitation Data'!F82)))</f>
        <v/>
      </c>
      <c r="CW88" s="380" t="str">
        <f ca="1">+IF(OFFSET('Sanitation Data'!$F$30,0,10*ROW('Sanitation Data'!F82))="","",OFFSET('Sanitation Data'!$F$30,0,10*ROW('Sanitation Data'!F82)))</f>
        <v/>
      </c>
      <c r="CX88" s="380" t="str">
        <f ca="1">+IF(OFFSET('Sanitation Data'!$F$31,0,10*ROW('Sanitation Data'!F82))="","",OFFSET('Sanitation Data'!$F$31,0,10*ROW('Sanitation Data'!F82)))</f>
        <v/>
      </c>
      <c r="CY88" s="380" t="str">
        <f ca="1">+IF(OFFSET('Sanitation Data'!$F$32,0,10*ROW('Sanitation Data'!F82))="","",OFFSET('Sanitation Data'!$F$32,0,10*ROW('Sanitation Data'!F82)))</f>
        <v/>
      </c>
      <c r="CZ88" s="380" t="str">
        <f ca="1">+IF(OFFSET('Sanitation Data'!$G$28,0,10*ROW('Sanitation Data'!G82))="","",OFFSET('Sanitation Data'!$G$28,0,10*ROW('Sanitation Data'!G82)))</f>
        <v/>
      </c>
      <c r="DA88" s="380" t="str">
        <f ca="1">+IF(OFFSET('Sanitation Data'!$G$29,0,10*ROW('Sanitation Data'!G82))="","",OFFSET('Sanitation Data'!$G$29,0,10*ROW('Sanitation Data'!G82)))</f>
        <v/>
      </c>
      <c r="DB88" s="380" t="str">
        <f ca="1">+IF(OFFSET('Sanitation Data'!$G$30,0,10*ROW('Sanitation Data'!G82))="","",OFFSET('Sanitation Data'!$G$30,0,10*ROW('Sanitation Data'!G82)))</f>
        <v/>
      </c>
      <c r="DC88" s="380" t="str">
        <f ca="1">+IF(OFFSET('Sanitation Data'!$G$31,0,10*ROW('Sanitation Data'!G82))="","",OFFSET('Sanitation Data'!$G$31,0,10*ROW('Sanitation Data'!G82)))</f>
        <v/>
      </c>
      <c r="DD88" s="380" t="str">
        <f ca="1">+IF(OFFSET('Sanitation Data'!$G$32,0,10*ROW('Sanitation Data'!G82))="","",OFFSET('Sanitation Data'!$G$32,0,10*ROW('Sanitation Data'!G82)))</f>
        <v/>
      </c>
      <c r="DE88" s="380" t="str">
        <f ca="1">+IF(OFFSET('Sanitation Data'!$H$28,0,10*ROW('Sanitation Data'!H82))="","",OFFSET('Sanitation Data'!$H$28,0,10*ROW('Sanitation Data'!H82)))</f>
        <v/>
      </c>
      <c r="DF88" s="380" t="str">
        <f ca="1">+IF(OFFSET('Sanitation Data'!$H$29,0,10*ROW('Sanitation Data'!H82))="","",OFFSET('Sanitation Data'!$H$29,0,10*ROW('Sanitation Data'!H82)))</f>
        <v/>
      </c>
      <c r="DG88" s="380" t="str">
        <f ca="1">+IF(OFFSET('Sanitation Data'!$H$30,0,10*ROW('Sanitation Data'!H82))="","",OFFSET('Sanitation Data'!$H$30,0,10*ROW('Sanitation Data'!H82)))</f>
        <v/>
      </c>
      <c r="DH88" s="380" t="str">
        <f ca="1">+IF(OFFSET('Sanitation Data'!$H$31,0,10*ROW('Sanitation Data'!H82))="","",OFFSET('Sanitation Data'!$H$31,0,10*ROW('Sanitation Data'!H82)))</f>
        <v/>
      </c>
      <c r="DI88" s="380" t="str">
        <f ca="1">+IF(OFFSET('Sanitation Data'!$H$32,0,10*ROW('Sanitation Data'!H82))="","",OFFSET('Sanitation Data'!$H$32,0,10*ROW('Sanitation Data'!H82)))</f>
        <v/>
      </c>
      <c r="DJ88" s="380" t="str">
        <f ca="1">+IF(OFFSET('Sanitation Data'!$I$28,0,10*ROW('Sanitation Data'!I82))="","",OFFSET('Sanitation Data'!$I$28,0,10*ROW('Sanitation Data'!I82)))</f>
        <v/>
      </c>
      <c r="DK88" s="380" t="str">
        <f ca="1">+IF(OFFSET('Sanitation Data'!$I$29,0,10*ROW('Sanitation Data'!I82))="","",OFFSET('Sanitation Data'!$I$29,0,10*ROW('Sanitation Data'!I82)))</f>
        <v/>
      </c>
      <c r="DL88" s="380" t="str">
        <f ca="1">+IF(OFFSET('Sanitation Data'!$I$30,0,10*ROW('Sanitation Data'!I82))="","",OFFSET('Sanitation Data'!$I$30,0,10*ROW('Sanitation Data'!I82)))</f>
        <v/>
      </c>
      <c r="DM88" s="380" t="str">
        <f ca="1">+IF(OFFSET('Sanitation Data'!$I$31,0,10*ROW('Sanitation Data'!I82))="","",OFFSET('Sanitation Data'!$I$31,0,10*ROW('Sanitation Data'!I82)))</f>
        <v/>
      </c>
      <c r="DN88" s="380" t="str">
        <f ca="1">+IF(OFFSET('Sanitation Data'!$I$32,0,10*ROW('Sanitation Data'!I82))="","",OFFSET('Sanitation Data'!$I$32,0,10*ROW('Sanitation Data'!I82)))</f>
        <v/>
      </c>
      <c r="DO88" s="380" t="str">
        <f ca="1">+IF(OFFSET('Hygiene Data'!$D$11,0,10*ROW('Hygiene Data'!D82))="","",OFFSET('Hygiene Data'!$D$11,0,10*ROW('Hygiene Data'!D82)))</f>
        <v/>
      </c>
      <c r="DP88" s="380" t="str">
        <f ca="1">+IF(OFFSET('Hygiene Data'!$D$12,0,10*ROW('Hygiene Data'!D82))="","",OFFSET('Hygiene Data'!$D$12,0,10*ROW('Hygiene Data'!D82)))</f>
        <v/>
      </c>
      <c r="DQ88" s="380" t="str">
        <f ca="1">+IF(OFFSET('Hygiene Data'!$D$13,0,10*ROW('Hygiene Data'!D82))="","",OFFSET('Hygiene Data'!$D$13,0,10*ROW('Hygiene Data'!D82)))</f>
        <v/>
      </c>
      <c r="DR88" s="380" t="str">
        <f ca="1">+IF(OFFSET('Hygiene Data'!$E$11,0,10*ROW('Hygiene Data'!E82))="","",OFFSET('Hygiene Data'!$E$11,0,10*ROW('Hygiene Data'!E82)))</f>
        <v/>
      </c>
      <c r="DS88" s="380" t="str">
        <f ca="1">+IF(OFFSET('Hygiene Data'!$E$12,0,10*ROW('Hygiene Data'!E82))="","",OFFSET('Hygiene Data'!$E$12,0,10*ROW('Hygiene Data'!E82)))</f>
        <v/>
      </c>
      <c r="DT88" s="380" t="str">
        <f ca="1">+IF(OFFSET('Hygiene Data'!$E$13,0,10*ROW('Hygiene Data'!E82))="","",OFFSET('Hygiene Data'!$E$13,0,10*ROW('Hygiene Data'!E82)))</f>
        <v/>
      </c>
      <c r="DU88" s="380" t="str">
        <f ca="1">+IF(OFFSET('Hygiene Data'!$F$11,0,10*ROW('Hygiene Data'!F82))="","",OFFSET('Hygiene Data'!$F$11,0,10*ROW('Hygiene Data'!F82)))</f>
        <v/>
      </c>
      <c r="DV88" s="380" t="str">
        <f ca="1">+IF(OFFSET('Hygiene Data'!$F$12,0,10*ROW('Hygiene Data'!F82))="","",OFFSET('Hygiene Data'!$F$12,0,10*ROW('Hygiene Data'!F82)))</f>
        <v/>
      </c>
      <c r="DW88" s="380" t="str">
        <f ca="1">+IF(OFFSET('Hygiene Data'!$F$13,0,10*ROW('Hygiene Data'!F82))="","",OFFSET('Hygiene Data'!$F$13,0,10*ROW('Hygiene Data'!F82)))</f>
        <v/>
      </c>
      <c r="DX88" s="380" t="str">
        <f ca="1">+IF(OFFSET('Hygiene Data'!$G$11,0,10*ROW('Hygiene Data'!G82))="","",OFFSET('Hygiene Data'!$G$11,0,10*ROW('Hygiene Data'!G82)))</f>
        <v/>
      </c>
      <c r="DY88" s="380" t="str">
        <f ca="1">+IF(OFFSET('Hygiene Data'!$G$12,0,10*ROW('Hygiene Data'!G82))="","",OFFSET('Hygiene Data'!$G$12,0,10*ROW('Hygiene Data'!G82)))</f>
        <v/>
      </c>
      <c r="DZ88" s="380" t="str">
        <f ca="1">+IF(OFFSET('Hygiene Data'!$G$13,0,10*ROW('Hygiene Data'!G82))="","",OFFSET('Hygiene Data'!$G$13,0,10*ROW('Hygiene Data'!G82)))</f>
        <v/>
      </c>
      <c r="EA88" s="380" t="str">
        <f ca="1">+IF(OFFSET('Hygiene Data'!$H$11,0,10*ROW('Hygiene Data'!H82))="","",OFFSET('Hygiene Data'!$H$11,0,10*ROW('Hygiene Data'!H82)))</f>
        <v/>
      </c>
      <c r="EB88" s="380" t="str">
        <f ca="1">+IF(OFFSET('Hygiene Data'!$H$12,0,10*ROW('Hygiene Data'!H82))="","",OFFSET('Hygiene Data'!$H$12,0,10*ROW('Hygiene Data'!H82)))</f>
        <v/>
      </c>
      <c r="EC88" s="380" t="str">
        <f ca="1">+IF(OFFSET('Hygiene Data'!$H$13,0,10*ROW('Hygiene Data'!H82))="","",OFFSET('Hygiene Data'!$H$13,0,10*ROW('Hygiene Data'!H82)))</f>
        <v/>
      </c>
      <c r="ED88" s="380" t="str">
        <f ca="1">+IF(OFFSET('Hygiene Data'!$I$11,0,10*ROW('Hygiene Data'!I82))="","",OFFSET('Hygiene Data'!$I$11,0,10*ROW('Hygiene Data'!I82)))</f>
        <v/>
      </c>
      <c r="EE88" s="380" t="str">
        <f ca="1">+IF(OFFSET('Hygiene Data'!$I$12,0,10*ROW('Hygiene Data'!I82))="","",OFFSET('Hygiene Data'!$I$12,0,10*ROW('Hygiene Data'!I82)))</f>
        <v/>
      </c>
      <c r="EF88" s="380" t="str">
        <f ca="1">+IF(OFFSET('Hygiene Data'!$I$13,0,10*ROW('Hygiene Data'!I82))="","",OFFSET('Hygiene Data'!$I$13,0,10*ROW('Hygiene Data'!I82)))</f>
        <v/>
      </c>
    </row>
    <row r="89" spans="1:136" x14ac:dyDescent="0.25">
      <c r="A89" s="489" t="str">
        <f ca="1">+IF(OFFSET('Water Data'!$B$2,0,10*ROW('Water Data'!E83))="","",OFFSET('Water Data'!$B$2,0,10*ROW('Water Data'!E83)))</f>
        <v/>
      </c>
      <c r="B89" s="489"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16" t="str">
        <f t="shared" ca="1" si="1"/>
        <v/>
      </c>
      <c r="D89" s="517"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17"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17"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17"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17"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17"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17"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17"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17"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17"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17"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17"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17"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17"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17"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17"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17"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17"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18"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18"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18"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18"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18"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18"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18"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18"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18"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18"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18"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18"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18"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18"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18"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18"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18"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18"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18"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18"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18"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18"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18"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18"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18"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18"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18"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18"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18"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18"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19"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95"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19"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19"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19"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19"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19"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19"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19"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19"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19"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19"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19"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19"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19"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19"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19"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19"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80" t="str">
        <f ca="1">+IF(OFFSET('Water Data'!$D$27,0,10*ROW('Water Data'!D83))="","",OFFSET('Water Data'!$D$27,0,10*ROW('Water Data'!D83)))</f>
        <v/>
      </c>
      <c r="BT89" s="380" t="str">
        <f ca="1">+IF(OFFSET('Water Data'!$D$28,0,10*ROW('Water Data'!D83))="","",OFFSET('Water Data'!$D$28,0,10*ROW('Water Data'!D83)))</f>
        <v/>
      </c>
      <c r="BU89" s="380" t="str">
        <f ca="1">+IF(OFFSET('Water Data'!$D$29,0,10*ROW('Water Data'!D83))="","",OFFSET('Water Data'!$D$29,0,10*ROW('Water Data'!D83)))</f>
        <v/>
      </c>
      <c r="BV89" s="380" t="str">
        <f ca="1">+IF(OFFSET('Water Data'!$E$27,0,10*ROW('Water Data'!E83))="","",OFFSET('Water Data'!$E$27,0,10*ROW('Water Data'!E83)))</f>
        <v/>
      </c>
      <c r="BW89" s="380" t="str">
        <f ca="1">+IF(OFFSET('Water Data'!$E$28,0,10*ROW('Water Data'!E83))="","",OFFSET('Water Data'!$E$28,0,10*ROW('Water Data'!E83)))</f>
        <v/>
      </c>
      <c r="BX89" s="380" t="str">
        <f ca="1">+IF(OFFSET('Water Data'!$E$29,0,10*ROW('Water Data'!E83))="","",OFFSET('Water Data'!$E$29,0,10*ROW('Water Data'!E83)))</f>
        <v/>
      </c>
      <c r="BY89" s="380" t="str">
        <f ca="1">+IF(OFFSET('Water Data'!$F$27,0,10*ROW('Water Data'!F83))="","",OFFSET('Water Data'!$F$27,0,10*ROW('Water Data'!F83)))</f>
        <v/>
      </c>
      <c r="BZ89" s="380" t="str">
        <f ca="1">+IF(OFFSET('Water Data'!$F$28,0,10*ROW('Water Data'!F83))="","",OFFSET('Water Data'!$F$28,0,10*ROW('Water Data'!F83)))</f>
        <v/>
      </c>
      <c r="CA89" s="380" t="str">
        <f ca="1">+IF(OFFSET('Water Data'!$F$29,0,10*ROW('Water Data'!F83))="","",OFFSET('Water Data'!$F$29,0,10*ROW('Water Data'!F83)))</f>
        <v/>
      </c>
      <c r="CB89" s="380" t="str">
        <f ca="1">+IF(OFFSET('Water Data'!$G$27,0,10*ROW('Water Data'!G83))="","",OFFSET('Water Data'!$G$27,0,10*ROW('Water Data'!G83)))</f>
        <v/>
      </c>
      <c r="CC89" s="380" t="str">
        <f ca="1">+IF(OFFSET('Water Data'!$G$28,0,10*ROW('Water Data'!G83))="","",OFFSET('Water Data'!$G$28,0,10*ROW('Water Data'!G83)))</f>
        <v/>
      </c>
      <c r="CD89" s="380" t="str">
        <f ca="1">+IF(OFFSET('Water Data'!$G$29,0,10*ROW('Water Data'!G83))="","",OFFSET('Water Data'!$G$29,0,10*ROW('Water Data'!G83)))</f>
        <v/>
      </c>
      <c r="CE89" s="380" t="str">
        <f ca="1">+IF(OFFSET('Water Data'!$H$27,0,10*ROW('Water Data'!H83))="","",OFFSET('Water Data'!$H$27,0,10*ROW('Water Data'!H83)))</f>
        <v/>
      </c>
      <c r="CF89" s="380" t="str">
        <f ca="1">+IF(OFFSET('Water Data'!$H$28,0,10*ROW('Water Data'!H83))="","",OFFSET('Water Data'!$H$28,0,10*ROW('Water Data'!H83)))</f>
        <v/>
      </c>
      <c r="CG89" s="380" t="str">
        <f ca="1">+IF(OFFSET('Water Data'!$H$29,0,10*ROW('Water Data'!H83))="","",OFFSET('Water Data'!$H$29,0,10*ROW('Water Data'!H83)))</f>
        <v/>
      </c>
      <c r="CH89" s="380" t="str">
        <f ca="1">+IF(OFFSET('Water Data'!$I$27,0,10*ROW('Water Data'!I83))="","",OFFSET('Water Data'!$I$27,0,10*ROW('Water Data'!I83)))</f>
        <v/>
      </c>
      <c r="CI89" s="380" t="str">
        <f ca="1">+IF(OFFSET('Water Data'!$I$28,0,10*ROW('Water Data'!I83))="","",OFFSET('Water Data'!$I$28,0,10*ROW('Water Data'!I83)))</f>
        <v/>
      </c>
      <c r="CJ89" s="380" t="str">
        <f ca="1">+IF(OFFSET('Water Data'!$I$29,0,10*ROW('Water Data'!I83))="","",OFFSET('Water Data'!$I$29,0,10*ROW('Water Data'!I83)))</f>
        <v/>
      </c>
      <c r="CK89" s="380" t="str">
        <f ca="1">+IF(OFFSET('Sanitation Data'!$D$28,0,10*ROW('Sanitation Data'!D83))="","",OFFSET('Sanitation Data'!$D$28,0,10*ROW('Sanitation Data'!D83)))</f>
        <v/>
      </c>
      <c r="CL89" s="380" t="str">
        <f ca="1">+IF(OFFSET('Sanitation Data'!$D$29,0,10*ROW('Sanitation Data'!D83))="","",OFFSET('Sanitation Data'!$D$29,0,10*ROW('Sanitation Data'!D83)))</f>
        <v/>
      </c>
      <c r="CM89" s="380" t="str">
        <f ca="1">+IF(OFFSET('Sanitation Data'!$D$30,0,10*ROW('Sanitation Data'!D83))="","",OFFSET('Sanitation Data'!$D$30,0,10*ROW('Sanitation Data'!D83)))</f>
        <v/>
      </c>
      <c r="CN89" s="380" t="str">
        <f ca="1">+IF(OFFSET('Sanitation Data'!$D$31,0,10*ROW('Sanitation Data'!D83))="","",OFFSET('Sanitation Data'!$D$31,0,10*ROW('Sanitation Data'!D83)))</f>
        <v/>
      </c>
      <c r="CO89" s="380" t="str">
        <f ca="1">+IF(OFFSET('Sanitation Data'!$D$32,0,10*ROW('Sanitation Data'!D83))="","",OFFSET('Sanitation Data'!$D$32,0,10*ROW('Sanitation Data'!D83)))</f>
        <v/>
      </c>
      <c r="CP89" s="380" t="str">
        <f ca="1">+IF(OFFSET('Sanitation Data'!$E$28,0,10*ROW('Sanitation Data'!E83))="","",OFFSET('Sanitation Data'!$E$28,0,10*ROW('Sanitation Data'!E83)))</f>
        <v/>
      </c>
      <c r="CQ89" s="380" t="str">
        <f ca="1">+IF(OFFSET('Sanitation Data'!$E$29,0,10*ROW('Sanitation Data'!E83))="","",OFFSET('Sanitation Data'!$E$29,0,10*ROW('Sanitation Data'!E83)))</f>
        <v/>
      </c>
      <c r="CR89" s="380" t="str">
        <f ca="1">+IF(OFFSET('Sanitation Data'!$E$30,0,10*ROW('Sanitation Data'!E83))="","",OFFSET('Sanitation Data'!$E$30,0,10*ROW('Sanitation Data'!E83)))</f>
        <v/>
      </c>
      <c r="CS89" s="380" t="str">
        <f ca="1">+IF(OFFSET('Sanitation Data'!$E$31,0,10*ROW('Sanitation Data'!E83))="","",OFFSET('Sanitation Data'!$E$31,0,10*ROW('Sanitation Data'!E83)))</f>
        <v/>
      </c>
      <c r="CT89" s="380" t="str">
        <f ca="1">+IF(OFFSET('Sanitation Data'!$E$32,0,10*ROW('Sanitation Data'!E83))="","",OFFSET('Sanitation Data'!$E$32,0,10*ROW('Sanitation Data'!E83)))</f>
        <v/>
      </c>
      <c r="CU89" s="380" t="str">
        <f ca="1">+IF(OFFSET('Sanitation Data'!$F$28,0,10*ROW('Sanitation Data'!F83))="","",OFFSET('Sanitation Data'!$F$28,0,10*ROW('Sanitation Data'!F83)))</f>
        <v/>
      </c>
      <c r="CV89" s="380" t="str">
        <f ca="1">+IF(OFFSET('Sanitation Data'!$F$29,0,10*ROW('Sanitation Data'!F83))="","",OFFSET('Sanitation Data'!$F$29,0,10*ROW('Sanitation Data'!F83)))</f>
        <v/>
      </c>
      <c r="CW89" s="380" t="str">
        <f ca="1">+IF(OFFSET('Sanitation Data'!$F$30,0,10*ROW('Sanitation Data'!F83))="","",OFFSET('Sanitation Data'!$F$30,0,10*ROW('Sanitation Data'!F83)))</f>
        <v/>
      </c>
      <c r="CX89" s="380" t="str">
        <f ca="1">+IF(OFFSET('Sanitation Data'!$F$31,0,10*ROW('Sanitation Data'!F83))="","",OFFSET('Sanitation Data'!$F$31,0,10*ROW('Sanitation Data'!F83)))</f>
        <v/>
      </c>
      <c r="CY89" s="380" t="str">
        <f ca="1">+IF(OFFSET('Sanitation Data'!$F$32,0,10*ROW('Sanitation Data'!F83))="","",OFFSET('Sanitation Data'!$F$32,0,10*ROW('Sanitation Data'!F83)))</f>
        <v/>
      </c>
      <c r="CZ89" s="380" t="str">
        <f ca="1">+IF(OFFSET('Sanitation Data'!$G$28,0,10*ROW('Sanitation Data'!G83))="","",OFFSET('Sanitation Data'!$G$28,0,10*ROW('Sanitation Data'!G83)))</f>
        <v/>
      </c>
      <c r="DA89" s="380" t="str">
        <f ca="1">+IF(OFFSET('Sanitation Data'!$G$29,0,10*ROW('Sanitation Data'!G83))="","",OFFSET('Sanitation Data'!$G$29,0,10*ROW('Sanitation Data'!G83)))</f>
        <v/>
      </c>
      <c r="DB89" s="380" t="str">
        <f ca="1">+IF(OFFSET('Sanitation Data'!$G$30,0,10*ROW('Sanitation Data'!G83))="","",OFFSET('Sanitation Data'!$G$30,0,10*ROW('Sanitation Data'!G83)))</f>
        <v/>
      </c>
      <c r="DC89" s="380" t="str">
        <f ca="1">+IF(OFFSET('Sanitation Data'!$G$31,0,10*ROW('Sanitation Data'!G83))="","",OFFSET('Sanitation Data'!$G$31,0,10*ROW('Sanitation Data'!G83)))</f>
        <v/>
      </c>
      <c r="DD89" s="380" t="str">
        <f ca="1">+IF(OFFSET('Sanitation Data'!$G$32,0,10*ROW('Sanitation Data'!G83))="","",OFFSET('Sanitation Data'!$G$32,0,10*ROW('Sanitation Data'!G83)))</f>
        <v/>
      </c>
      <c r="DE89" s="380" t="str">
        <f ca="1">+IF(OFFSET('Sanitation Data'!$H$28,0,10*ROW('Sanitation Data'!H83))="","",OFFSET('Sanitation Data'!$H$28,0,10*ROW('Sanitation Data'!H83)))</f>
        <v/>
      </c>
      <c r="DF89" s="380" t="str">
        <f ca="1">+IF(OFFSET('Sanitation Data'!$H$29,0,10*ROW('Sanitation Data'!H83))="","",OFFSET('Sanitation Data'!$H$29,0,10*ROW('Sanitation Data'!H83)))</f>
        <v/>
      </c>
      <c r="DG89" s="380" t="str">
        <f ca="1">+IF(OFFSET('Sanitation Data'!$H$30,0,10*ROW('Sanitation Data'!H83))="","",OFFSET('Sanitation Data'!$H$30,0,10*ROW('Sanitation Data'!H83)))</f>
        <v/>
      </c>
      <c r="DH89" s="380" t="str">
        <f ca="1">+IF(OFFSET('Sanitation Data'!$H$31,0,10*ROW('Sanitation Data'!H83))="","",OFFSET('Sanitation Data'!$H$31,0,10*ROW('Sanitation Data'!H83)))</f>
        <v/>
      </c>
      <c r="DI89" s="380" t="str">
        <f ca="1">+IF(OFFSET('Sanitation Data'!$H$32,0,10*ROW('Sanitation Data'!H83))="","",OFFSET('Sanitation Data'!$H$32,0,10*ROW('Sanitation Data'!H83)))</f>
        <v/>
      </c>
      <c r="DJ89" s="380" t="str">
        <f ca="1">+IF(OFFSET('Sanitation Data'!$I$28,0,10*ROW('Sanitation Data'!I83))="","",OFFSET('Sanitation Data'!$I$28,0,10*ROW('Sanitation Data'!I83)))</f>
        <v/>
      </c>
      <c r="DK89" s="380" t="str">
        <f ca="1">+IF(OFFSET('Sanitation Data'!$I$29,0,10*ROW('Sanitation Data'!I83))="","",OFFSET('Sanitation Data'!$I$29,0,10*ROW('Sanitation Data'!I83)))</f>
        <v/>
      </c>
      <c r="DL89" s="380" t="str">
        <f ca="1">+IF(OFFSET('Sanitation Data'!$I$30,0,10*ROW('Sanitation Data'!I83))="","",OFFSET('Sanitation Data'!$I$30,0,10*ROW('Sanitation Data'!I83)))</f>
        <v/>
      </c>
      <c r="DM89" s="380" t="str">
        <f ca="1">+IF(OFFSET('Sanitation Data'!$I$31,0,10*ROW('Sanitation Data'!I83))="","",OFFSET('Sanitation Data'!$I$31,0,10*ROW('Sanitation Data'!I83)))</f>
        <v/>
      </c>
      <c r="DN89" s="380" t="str">
        <f ca="1">+IF(OFFSET('Sanitation Data'!$I$32,0,10*ROW('Sanitation Data'!I83))="","",OFFSET('Sanitation Data'!$I$32,0,10*ROW('Sanitation Data'!I83)))</f>
        <v/>
      </c>
      <c r="DO89" s="380" t="str">
        <f ca="1">+IF(OFFSET('Hygiene Data'!$D$11,0,10*ROW('Hygiene Data'!D83))="","",OFFSET('Hygiene Data'!$D$11,0,10*ROW('Hygiene Data'!D83)))</f>
        <v/>
      </c>
      <c r="DP89" s="380" t="str">
        <f ca="1">+IF(OFFSET('Hygiene Data'!$D$12,0,10*ROW('Hygiene Data'!D83))="","",OFFSET('Hygiene Data'!$D$12,0,10*ROW('Hygiene Data'!D83)))</f>
        <v/>
      </c>
      <c r="DQ89" s="380" t="str">
        <f ca="1">+IF(OFFSET('Hygiene Data'!$D$13,0,10*ROW('Hygiene Data'!D83))="","",OFFSET('Hygiene Data'!$D$13,0,10*ROW('Hygiene Data'!D83)))</f>
        <v/>
      </c>
      <c r="DR89" s="380" t="str">
        <f ca="1">+IF(OFFSET('Hygiene Data'!$E$11,0,10*ROW('Hygiene Data'!E83))="","",OFFSET('Hygiene Data'!$E$11,0,10*ROW('Hygiene Data'!E83)))</f>
        <v/>
      </c>
      <c r="DS89" s="380" t="str">
        <f ca="1">+IF(OFFSET('Hygiene Data'!$E$12,0,10*ROW('Hygiene Data'!E83))="","",OFFSET('Hygiene Data'!$E$12,0,10*ROW('Hygiene Data'!E83)))</f>
        <v/>
      </c>
      <c r="DT89" s="380" t="str">
        <f ca="1">+IF(OFFSET('Hygiene Data'!$E$13,0,10*ROW('Hygiene Data'!E83))="","",OFFSET('Hygiene Data'!$E$13,0,10*ROW('Hygiene Data'!E83)))</f>
        <v/>
      </c>
      <c r="DU89" s="380" t="str">
        <f ca="1">+IF(OFFSET('Hygiene Data'!$F$11,0,10*ROW('Hygiene Data'!F83))="","",OFFSET('Hygiene Data'!$F$11,0,10*ROW('Hygiene Data'!F83)))</f>
        <v/>
      </c>
      <c r="DV89" s="380" t="str">
        <f ca="1">+IF(OFFSET('Hygiene Data'!$F$12,0,10*ROW('Hygiene Data'!F83))="","",OFFSET('Hygiene Data'!$F$12,0,10*ROW('Hygiene Data'!F83)))</f>
        <v/>
      </c>
      <c r="DW89" s="380" t="str">
        <f ca="1">+IF(OFFSET('Hygiene Data'!$F$13,0,10*ROW('Hygiene Data'!F83))="","",OFFSET('Hygiene Data'!$F$13,0,10*ROW('Hygiene Data'!F83)))</f>
        <v/>
      </c>
      <c r="DX89" s="380" t="str">
        <f ca="1">+IF(OFFSET('Hygiene Data'!$G$11,0,10*ROW('Hygiene Data'!G83))="","",OFFSET('Hygiene Data'!$G$11,0,10*ROW('Hygiene Data'!G83)))</f>
        <v/>
      </c>
      <c r="DY89" s="380" t="str">
        <f ca="1">+IF(OFFSET('Hygiene Data'!$G$12,0,10*ROW('Hygiene Data'!G83))="","",OFFSET('Hygiene Data'!$G$12,0,10*ROW('Hygiene Data'!G83)))</f>
        <v/>
      </c>
      <c r="DZ89" s="380" t="str">
        <f ca="1">+IF(OFFSET('Hygiene Data'!$G$13,0,10*ROW('Hygiene Data'!G83))="","",OFFSET('Hygiene Data'!$G$13,0,10*ROW('Hygiene Data'!G83)))</f>
        <v/>
      </c>
      <c r="EA89" s="380" t="str">
        <f ca="1">+IF(OFFSET('Hygiene Data'!$H$11,0,10*ROW('Hygiene Data'!H83))="","",OFFSET('Hygiene Data'!$H$11,0,10*ROW('Hygiene Data'!H83)))</f>
        <v/>
      </c>
      <c r="EB89" s="380" t="str">
        <f ca="1">+IF(OFFSET('Hygiene Data'!$H$12,0,10*ROW('Hygiene Data'!H83))="","",OFFSET('Hygiene Data'!$H$12,0,10*ROW('Hygiene Data'!H83)))</f>
        <v/>
      </c>
      <c r="EC89" s="380" t="str">
        <f ca="1">+IF(OFFSET('Hygiene Data'!$H$13,0,10*ROW('Hygiene Data'!H83))="","",OFFSET('Hygiene Data'!$H$13,0,10*ROW('Hygiene Data'!H83)))</f>
        <v/>
      </c>
      <c r="ED89" s="380" t="str">
        <f ca="1">+IF(OFFSET('Hygiene Data'!$I$11,0,10*ROW('Hygiene Data'!I83))="","",OFFSET('Hygiene Data'!$I$11,0,10*ROW('Hygiene Data'!I83)))</f>
        <v/>
      </c>
      <c r="EE89" s="380" t="str">
        <f ca="1">+IF(OFFSET('Hygiene Data'!$I$12,0,10*ROW('Hygiene Data'!I83))="","",OFFSET('Hygiene Data'!$I$12,0,10*ROW('Hygiene Data'!I83)))</f>
        <v/>
      </c>
      <c r="EF89" s="380" t="str">
        <f ca="1">+IF(OFFSET('Hygiene Data'!$I$13,0,10*ROW('Hygiene Data'!I83))="","",OFFSET('Hygiene Data'!$I$13,0,10*ROW('Hygiene Data'!I83)))</f>
        <v/>
      </c>
    </row>
    <row r="90" spans="1:136" x14ac:dyDescent="0.25">
      <c r="A90" s="489" t="str">
        <f ca="1">+IF(OFFSET('Water Data'!$B$2,0,10*ROW('Water Data'!E84))="","",OFFSET('Water Data'!$B$2,0,10*ROW('Water Data'!E84)))</f>
        <v/>
      </c>
      <c r="B90" s="489"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16" t="str">
        <f t="shared" ca="1" si="1"/>
        <v/>
      </c>
      <c r="D90" s="517"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17"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17"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17"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17"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17"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17"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17"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17"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17"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17"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17"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17"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17"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17"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17"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17"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17"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18"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18"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18"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18"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18"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18"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18"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18"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18"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18"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18"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18"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18"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18"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18"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18"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18"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18"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18"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18"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18"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18"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18"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18"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18"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18"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18"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18"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18"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18"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19"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95"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19"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19"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19"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19"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19"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19"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19"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19"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19"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19"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19"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19"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19"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19"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19"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19"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80" t="str">
        <f ca="1">+IF(OFFSET('Water Data'!$D$27,0,10*ROW('Water Data'!D84))="","",OFFSET('Water Data'!$D$27,0,10*ROW('Water Data'!D84)))</f>
        <v/>
      </c>
      <c r="BT90" s="380" t="str">
        <f ca="1">+IF(OFFSET('Water Data'!$D$28,0,10*ROW('Water Data'!D84))="","",OFFSET('Water Data'!$D$28,0,10*ROW('Water Data'!D84)))</f>
        <v/>
      </c>
      <c r="BU90" s="380" t="str">
        <f ca="1">+IF(OFFSET('Water Data'!$D$29,0,10*ROW('Water Data'!D84))="","",OFFSET('Water Data'!$D$29,0,10*ROW('Water Data'!D84)))</f>
        <v/>
      </c>
      <c r="BV90" s="380" t="str">
        <f ca="1">+IF(OFFSET('Water Data'!$E$27,0,10*ROW('Water Data'!E84))="","",OFFSET('Water Data'!$E$27,0,10*ROW('Water Data'!E84)))</f>
        <v/>
      </c>
      <c r="BW90" s="380" t="str">
        <f ca="1">+IF(OFFSET('Water Data'!$E$28,0,10*ROW('Water Data'!E84))="","",OFFSET('Water Data'!$E$28,0,10*ROW('Water Data'!E84)))</f>
        <v/>
      </c>
      <c r="BX90" s="380" t="str">
        <f ca="1">+IF(OFFSET('Water Data'!$E$29,0,10*ROW('Water Data'!E84))="","",OFFSET('Water Data'!$E$29,0,10*ROW('Water Data'!E84)))</f>
        <v/>
      </c>
      <c r="BY90" s="380" t="str">
        <f ca="1">+IF(OFFSET('Water Data'!$F$27,0,10*ROW('Water Data'!F84))="","",OFFSET('Water Data'!$F$27,0,10*ROW('Water Data'!F84)))</f>
        <v/>
      </c>
      <c r="BZ90" s="380" t="str">
        <f ca="1">+IF(OFFSET('Water Data'!$F$28,0,10*ROW('Water Data'!F84))="","",OFFSET('Water Data'!$F$28,0,10*ROW('Water Data'!F84)))</f>
        <v/>
      </c>
      <c r="CA90" s="380" t="str">
        <f ca="1">+IF(OFFSET('Water Data'!$F$29,0,10*ROW('Water Data'!F84))="","",OFFSET('Water Data'!$F$29,0,10*ROW('Water Data'!F84)))</f>
        <v/>
      </c>
      <c r="CB90" s="380" t="str">
        <f ca="1">+IF(OFFSET('Water Data'!$G$27,0,10*ROW('Water Data'!G84))="","",OFFSET('Water Data'!$G$27,0,10*ROW('Water Data'!G84)))</f>
        <v/>
      </c>
      <c r="CC90" s="380" t="str">
        <f ca="1">+IF(OFFSET('Water Data'!$G$28,0,10*ROW('Water Data'!G84))="","",OFFSET('Water Data'!$G$28,0,10*ROW('Water Data'!G84)))</f>
        <v/>
      </c>
      <c r="CD90" s="380" t="str">
        <f ca="1">+IF(OFFSET('Water Data'!$G$29,0,10*ROW('Water Data'!G84))="","",OFFSET('Water Data'!$G$29,0,10*ROW('Water Data'!G84)))</f>
        <v/>
      </c>
      <c r="CE90" s="380" t="str">
        <f ca="1">+IF(OFFSET('Water Data'!$H$27,0,10*ROW('Water Data'!H84))="","",OFFSET('Water Data'!$H$27,0,10*ROW('Water Data'!H84)))</f>
        <v/>
      </c>
      <c r="CF90" s="380" t="str">
        <f ca="1">+IF(OFFSET('Water Data'!$H$28,0,10*ROW('Water Data'!H84))="","",OFFSET('Water Data'!$H$28,0,10*ROW('Water Data'!H84)))</f>
        <v/>
      </c>
      <c r="CG90" s="380" t="str">
        <f ca="1">+IF(OFFSET('Water Data'!$H$29,0,10*ROW('Water Data'!H84))="","",OFFSET('Water Data'!$H$29,0,10*ROW('Water Data'!H84)))</f>
        <v/>
      </c>
      <c r="CH90" s="380" t="str">
        <f ca="1">+IF(OFFSET('Water Data'!$I$27,0,10*ROW('Water Data'!I84))="","",OFFSET('Water Data'!$I$27,0,10*ROW('Water Data'!I84)))</f>
        <v/>
      </c>
      <c r="CI90" s="380" t="str">
        <f ca="1">+IF(OFFSET('Water Data'!$I$28,0,10*ROW('Water Data'!I84))="","",OFFSET('Water Data'!$I$28,0,10*ROW('Water Data'!I84)))</f>
        <v/>
      </c>
      <c r="CJ90" s="380" t="str">
        <f ca="1">+IF(OFFSET('Water Data'!$I$29,0,10*ROW('Water Data'!I84))="","",OFFSET('Water Data'!$I$29,0,10*ROW('Water Data'!I84)))</f>
        <v/>
      </c>
      <c r="CK90" s="380" t="str">
        <f ca="1">+IF(OFFSET('Sanitation Data'!$D$28,0,10*ROW('Sanitation Data'!D84))="","",OFFSET('Sanitation Data'!$D$28,0,10*ROW('Sanitation Data'!D84)))</f>
        <v/>
      </c>
      <c r="CL90" s="380" t="str">
        <f ca="1">+IF(OFFSET('Sanitation Data'!$D$29,0,10*ROW('Sanitation Data'!D84))="","",OFFSET('Sanitation Data'!$D$29,0,10*ROW('Sanitation Data'!D84)))</f>
        <v/>
      </c>
      <c r="CM90" s="380" t="str">
        <f ca="1">+IF(OFFSET('Sanitation Data'!$D$30,0,10*ROW('Sanitation Data'!D84))="","",OFFSET('Sanitation Data'!$D$30,0,10*ROW('Sanitation Data'!D84)))</f>
        <v/>
      </c>
      <c r="CN90" s="380" t="str">
        <f ca="1">+IF(OFFSET('Sanitation Data'!$D$31,0,10*ROW('Sanitation Data'!D84))="","",OFFSET('Sanitation Data'!$D$31,0,10*ROW('Sanitation Data'!D84)))</f>
        <v/>
      </c>
      <c r="CO90" s="380" t="str">
        <f ca="1">+IF(OFFSET('Sanitation Data'!$D$32,0,10*ROW('Sanitation Data'!D84))="","",OFFSET('Sanitation Data'!$D$32,0,10*ROW('Sanitation Data'!D84)))</f>
        <v/>
      </c>
      <c r="CP90" s="380" t="str">
        <f ca="1">+IF(OFFSET('Sanitation Data'!$E$28,0,10*ROW('Sanitation Data'!E84))="","",OFFSET('Sanitation Data'!$E$28,0,10*ROW('Sanitation Data'!E84)))</f>
        <v/>
      </c>
      <c r="CQ90" s="380" t="str">
        <f ca="1">+IF(OFFSET('Sanitation Data'!$E$29,0,10*ROW('Sanitation Data'!E84))="","",OFFSET('Sanitation Data'!$E$29,0,10*ROW('Sanitation Data'!E84)))</f>
        <v/>
      </c>
      <c r="CR90" s="380" t="str">
        <f ca="1">+IF(OFFSET('Sanitation Data'!$E$30,0,10*ROW('Sanitation Data'!E84))="","",OFFSET('Sanitation Data'!$E$30,0,10*ROW('Sanitation Data'!E84)))</f>
        <v/>
      </c>
      <c r="CS90" s="380" t="str">
        <f ca="1">+IF(OFFSET('Sanitation Data'!$E$31,0,10*ROW('Sanitation Data'!E84))="","",OFFSET('Sanitation Data'!$E$31,0,10*ROW('Sanitation Data'!E84)))</f>
        <v/>
      </c>
      <c r="CT90" s="380" t="str">
        <f ca="1">+IF(OFFSET('Sanitation Data'!$E$32,0,10*ROW('Sanitation Data'!E84))="","",OFFSET('Sanitation Data'!$E$32,0,10*ROW('Sanitation Data'!E84)))</f>
        <v/>
      </c>
      <c r="CU90" s="380" t="str">
        <f ca="1">+IF(OFFSET('Sanitation Data'!$F$28,0,10*ROW('Sanitation Data'!F84))="","",OFFSET('Sanitation Data'!$F$28,0,10*ROW('Sanitation Data'!F84)))</f>
        <v/>
      </c>
      <c r="CV90" s="380" t="str">
        <f ca="1">+IF(OFFSET('Sanitation Data'!$F$29,0,10*ROW('Sanitation Data'!F84))="","",OFFSET('Sanitation Data'!$F$29,0,10*ROW('Sanitation Data'!F84)))</f>
        <v/>
      </c>
      <c r="CW90" s="380" t="str">
        <f ca="1">+IF(OFFSET('Sanitation Data'!$F$30,0,10*ROW('Sanitation Data'!F84))="","",OFFSET('Sanitation Data'!$F$30,0,10*ROW('Sanitation Data'!F84)))</f>
        <v/>
      </c>
      <c r="CX90" s="380" t="str">
        <f ca="1">+IF(OFFSET('Sanitation Data'!$F$31,0,10*ROW('Sanitation Data'!F84))="","",OFFSET('Sanitation Data'!$F$31,0,10*ROW('Sanitation Data'!F84)))</f>
        <v/>
      </c>
      <c r="CY90" s="380" t="str">
        <f ca="1">+IF(OFFSET('Sanitation Data'!$F$32,0,10*ROW('Sanitation Data'!F84))="","",OFFSET('Sanitation Data'!$F$32,0,10*ROW('Sanitation Data'!F84)))</f>
        <v/>
      </c>
      <c r="CZ90" s="380" t="str">
        <f ca="1">+IF(OFFSET('Sanitation Data'!$G$28,0,10*ROW('Sanitation Data'!G84))="","",OFFSET('Sanitation Data'!$G$28,0,10*ROW('Sanitation Data'!G84)))</f>
        <v/>
      </c>
      <c r="DA90" s="380" t="str">
        <f ca="1">+IF(OFFSET('Sanitation Data'!$G$29,0,10*ROW('Sanitation Data'!G84))="","",OFFSET('Sanitation Data'!$G$29,0,10*ROW('Sanitation Data'!G84)))</f>
        <v/>
      </c>
      <c r="DB90" s="380" t="str">
        <f ca="1">+IF(OFFSET('Sanitation Data'!$G$30,0,10*ROW('Sanitation Data'!G84))="","",OFFSET('Sanitation Data'!$G$30,0,10*ROW('Sanitation Data'!G84)))</f>
        <v/>
      </c>
      <c r="DC90" s="380" t="str">
        <f ca="1">+IF(OFFSET('Sanitation Data'!$G$31,0,10*ROW('Sanitation Data'!G84))="","",OFFSET('Sanitation Data'!$G$31,0,10*ROW('Sanitation Data'!G84)))</f>
        <v/>
      </c>
      <c r="DD90" s="380" t="str">
        <f ca="1">+IF(OFFSET('Sanitation Data'!$G$32,0,10*ROW('Sanitation Data'!G84))="","",OFFSET('Sanitation Data'!$G$32,0,10*ROW('Sanitation Data'!G84)))</f>
        <v/>
      </c>
      <c r="DE90" s="380" t="str">
        <f ca="1">+IF(OFFSET('Sanitation Data'!$H$28,0,10*ROW('Sanitation Data'!H84))="","",OFFSET('Sanitation Data'!$H$28,0,10*ROW('Sanitation Data'!H84)))</f>
        <v/>
      </c>
      <c r="DF90" s="380" t="str">
        <f ca="1">+IF(OFFSET('Sanitation Data'!$H$29,0,10*ROW('Sanitation Data'!H84))="","",OFFSET('Sanitation Data'!$H$29,0,10*ROW('Sanitation Data'!H84)))</f>
        <v/>
      </c>
      <c r="DG90" s="380" t="str">
        <f ca="1">+IF(OFFSET('Sanitation Data'!$H$30,0,10*ROW('Sanitation Data'!H84))="","",OFFSET('Sanitation Data'!$H$30,0,10*ROW('Sanitation Data'!H84)))</f>
        <v/>
      </c>
      <c r="DH90" s="380" t="str">
        <f ca="1">+IF(OFFSET('Sanitation Data'!$H$31,0,10*ROW('Sanitation Data'!H84))="","",OFFSET('Sanitation Data'!$H$31,0,10*ROW('Sanitation Data'!H84)))</f>
        <v/>
      </c>
      <c r="DI90" s="380" t="str">
        <f ca="1">+IF(OFFSET('Sanitation Data'!$H$32,0,10*ROW('Sanitation Data'!H84))="","",OFFSET('Sanitation Data'!$H$32,0,10*ROW('Sanitation Data'!H84)))</f>
        <v/>
      </c>
      <c r="DJ90" s="380" t="str">
        <f ca="1">+IF(OFFSET('Sanitation Data'!$I$28,0,10*ROW('Sanitation Data'!I84))="","",OFFSET('Sanitation Data'!$I$28,0,10*ROW('Sanitation Data'!I84)))</f>
        <v/>
      </c>
      <c r="DK90" s="380" t="str">
        <f ca="1">+IF(OFFSET('Sanitation Data'!$I$29,0,10*ROW('Sanitation Data'!I84))="","",OFFSET('Sanitation Data'!$I$29,0,10*ROW('Sanitation Data'!I84)))</f>
        <v/>
      </c>
      <c r="DL90" s="380" t="str">
        <f ca="1">+IF(OFFSET('Sanitation Data'!$I$30,0,10*ROW('Sanitation Data'!I84))="","",OFFSET('Sanitation Data'!$I$30,0,10*ROW('Sanitation Data'!I84)))</f>
        <v/>
      </c>
      <c r="DM90" s="380" t="str">
        <f ca="1">+IF(OFFSET('Sanitation Data'!$I$31,0,10*ROW('Sanitation Data'!I84))="","",OFFSET('Sanitation Data'!$I$31,0,10*ROW('Sanitation Data'!I84)))</f>
        <v/>
      </c>
      <c r="DN90" s="380" t="str">
        <f ca="1">+IF(OFFSET('Sanitation Data'!$I$32,0,10*ROW('Sanitation Data'!I84))="","",OFFSET('Sanitation Data'!$I$32,0,10*ROW('Sanitation Data'!I84)))</f>
        <v/>
      </c>
      <c r="DO90" s="380" t="str">
        <f ca="1">+IF(OFFSET('Hygiene Data'!$D$11,0,10*ROW('Hygiene Data'!D84))="","",OFFSET('Hygiene Data'!$D$11,0,10*ROW('Hygiene Data'!D84)))</f>
        <v/>
      </c>
      <c r="DP90" s="380" t="str">
        <f ca="1">+IF(OFFSET('Hygiene Data'!$D$12,0,10*ROW('Hygiene Data'!D84))="","",OFFSET('Hygiene Data'!$D$12,0,10*ROW('Hygiene Data'!D84)))</f>
        <v/>
      </c>
      <c r="DQ90" s="380" t="str">
        <f ca="1">+IF(OFFSET('Hygiene Data'!$D$13,0,10*ROW('Hygiene Data'!D84))="","",OFFSET('Hygiene Data'!$D$13,0,10*ROW('Hygiene Data'!D84)))</f>
        <v/>
      </c>
      <c r="DR90" s="380" t="str">
        <f ca="1">+IF(OFFSET('Hygiene Data'!$E$11,0,10*ROW('Hygiene Data'!E84))="","",OFFSET('Hygiene Data'!$E$11,0,10*ROW('Hygiene Data'!E84)))</f>
        <v/>
      </c>
      <c r="DS90" s="380" t="str">
        <f ca="1">+IF(OFFSET('Hygiene Data'!$E$12,0,10*ROW('Hygiene Data'!E84))="","",OFFSET('Hygiene Data'!$E$12,0,10*ROW('Hygiene Data'!E84)))</f>
        <v/>
      </c>
      <c r="DT90" s="380" t="str">
        <f ca="1">+IF(OFFSET('Hygiene Data'!$E$13,0,10*ROW('Hygiene Data'!E84))="","",OFFSET('Hygiene Data'!$E$13,0,10*ROW('Hygiene Data'!E84)))</f>
        <v/>
      </c>
      <c r="DU90" s="380" t="str">
        <f ca="1">+IF(OFFSET('Hygiene Data'!$F$11,0,10*ROW('Hygiene Data'!F84))="","",OFFSET('Hygiene Data'!$F$11,0,10*ROW('Hygiene Data'!F84)))</f>
        <v/>
      </c>
      <c r="DV90" s="380" t="str">
        <f ca="1">+IF(OFFSET('Hygiene Data'!$F$12,0,10*ROW('Hygiene Data'!F84))="","",OFFSET('Hygiene Data'!$F$12,0,10*ROW('Hygiene Data'!F84)))</f>
        <v/>
      </c>
      <c r="DW90" s="380" t="str">
        <f ca="1">+IF(OFFSET('Hygiene Data'!$F$13,0,10*ROW('Hygiene Data'!F84))="","",OFFSET('Hygiene Data'!$F$13,0,10*ROW('Hygiene Data'!F84)))</f>
        <v/>
      </c>
      <c r="DX90" s="380" t="str">
        <f ca="1">+IF(OFFSET('Hygiene Data'!$G$11,0,10*ROW('Hygiene Data'!G84))="","",OFFSET('Hygiene Data'!$G$11,0,10*ROW('Hygiene Data'!G84)))</f>
        <v/>
      </c>
      <c r="DY90" s="380" t="str">
        <f ca="1">+IF(OFFSET('Hygiene Data'!$G$12,0,10*ROW('Hygiene Data'!G84))="","",OFFSET('Hygiene Data'!$G$12,0,10*ROW('Hygiene Data'!G84)))</f>
        <v/>
      </c>
      <c r="DZ90" s="380" t="str">
        <f ca="1">+IF(OFFSET('Hygiene Data'!$G$13,0,10*ROW('Hygiene Data'!G84))="","",OFFSET('Hygiene Data'!$G$13,0,10*ROW('Hygiene Data'!G84)))</f>
        <v/>
      </c>
      <c r="EA90" s="380" t="str">
        <f ca="1">+IF(OFFSET('Hygiene Data'!$H$11,0,10*ROW('Hygiene Data'!H84))="","",OFFSET('Hygiene Data'!$H$11,0,10*ROW('Hygiene Data'!H84)))</f>
        <v/>
      </c>
      <c r="EB90" s="380" t="str">
        <f ca="1">+IF(OFFSET('Hygiene Data'!$H$12,0,10*ROW('Hygiene Data'!H84))="","",OFFSET('Hygiene Data'!$H$12,0,10*ROW('Hygiene Data'!H84)))</f>
        <v/>
      </c>
      <c r="EC90" s="380" t="str">
        <f ca="1">+IF(OFFSET('Hygiene Data'!$H$13,0,10*ROW('Hygiene Data'!H84))="","",OFFSET('Hygiene Data'!$H$13,0,10*ROW('Hygiene Data'!H84)))</f>
        <v/>
      </c>
      <c r="ED90" s="380" t="str">
        <f ca="1">+IF(OFFSET('Hygiene Data'!$I$11,0,10*ROW('Hygiene Data'!I84))="","",OFFSET('Hygiene Data'!$I$11,0,10*ROW('Hygiene Data'!I84)))</f>
        <v/>
      </c>
      <c r="EE90" s="380" t="str">
        <f ca="1">+IF(OFFSET('Hygiene Data'!$I$12,0,10*ROW('Hygiene Data'!I84))="","",OFFSET('Hygiene Data'!$I$12,0,10*ROW('Hygiene Data'!I84)))</f>
        <v/>
      </c>
      <c r="EF90" s="380" t="str">
        <f ca="1">+IF(OFFSET('Hygiene Data'!$I$13,0,10*ROW('Hygiene Data'!I84))="","",OFFSET('Hygiene Data'!$I$13,0,10*ROW('Hygiene Data'!I84)))</f>
        <v/>
      </c>
    </row>
    <row r="91" spans="1:136" x14ac:dyDescent="0.25">
      <c r="A91" s="489" t="str">
        <f ca="1">+IF(OFFSET('Water Data'!$B$2,0,10*ROW('Water Data'!E85))="","",OFFSET('Water Data'!$B$2,0,10*ROW('Water Data'!E85)))</f>
        <v/>
      </c>
      <c r="B91" s="489"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16" t="str">
        <f t="shared" ca="1" si="1"/>
        <v/>
      </c>
      <c r="D91" s="517"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17"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17"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17"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17"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17"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17"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17"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17"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17"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17"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17"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17"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17"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17"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17"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17"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17"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18"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18"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18"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18"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18"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18"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18"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18"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18"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18"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18"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18"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18"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18"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18"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18"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18"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18"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18"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18"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18"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18"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18"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18"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18"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18"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18"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18"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18"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18"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19"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95"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19"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19"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19"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19"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19"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19"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19"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19"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19"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19"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19"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19"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19"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19"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19"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19"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80" t="str">
        <f ca="1">+IF(OFFSET('Water Data'!$D$27,0,10*ROW('Water Data'!D85))="","",OFFSET('Water Data'!$D$27,0,10*ROW('Water Data'!D85)))</f>
        <v/>
      </c>
      <c r="BT91" s="380" t="str">
        <f ca="1">+IF(OFFSET('Water Data'!$D$28,0,10*ROW('Water Data'!D85))="","",OFFSET('Water Data'!$D$28,0,10*ROW('Water Data'!D85)))</f>
        <v/>
      </c>
      <c r="BU91" s="380" t="str">
        <f ca="1">+IF(OFFSET('Water Data'!$D$29,0,10*ROW('Water Data'!D85))="","",OFFSET('Water Data'!$D$29,0,10*ROW('Water Data'!D85)))</f>
        <v/>
      </c>
      <c r="BV91" s="380" t="str">
        <f ca="1">+IF(OFFSET('Water Data'!$E$27,0,10*ROW('Water Data'!E85))="","",OFFSET('Water Data'!$E$27,0,10*ROW('Water Data'!E85)))</f>
        <v/>
      </c>
      <c r="BW91" s="380" t="str">
        <f ca="1">+IF(OFFSET('Water Data'!$E$28,0,10*ROW('Water Data'!E85))="","",OFFSET('Water Data'!$E$28,0,10*ROW('Water Data'!E85)))</f>
        <v/>
      </c>
      <c r="BX91" s="380" t="str">
        <f ca="1">+IF(OFFSET('Water Data'!$E$29,0,10*ROW('Water Data'!E85))="","",OFFSET('Water Data'!$E$29,0,10*ROW('Water Data'!E85)))</f>
        <v/>
      </c>
      <c r="BY91" s="380" t="str">
        <f ca="1">+IF(OFFSET('Water Data'!$F$27,0,10*ROW('Water Data'!F85))="","",OFFSET('Water Data'!$F$27,0,10*ROW('Water Data'!F85)))</f>
        <v/>
      </c>
      <c r="BZ91" s="380" t="str">
        <f ca="1">+IF(OFFSET('Water Data'!$F$28,0,10*ROW('Water Data'!F85))="","",OFFSET('Water Data'!$F$28,0,10*ROW('Water Data'!F85)))</f>
        <v/>
      </c>
      <c r="CA91" s="380" t="str">
        <f ca="1">+IF(OFFSET('Water Data'!$F$29,0,10*ROW('Water Data'!F85))="","",OFFSET('Water Data'!$F$29,0,10*ROW('Water Data'!F85)))</f>
        <v/>
      </c>
      <c r="CB91" s="380" t="str">
        <f ca="1">+IF(OFFSET('Water Data'!$G$27,0,10*ROW('Water Data'!G85))="","",OFFSET('Water Data'!$G$27,0,10*ROW('Water Data'!G85)))</f>
        <v/>
      </c>
      <c r="CC91" s="380" t="str">
        <f ca="1">+IF(OFFSET('Water Data'!$G$28,0,10*ROW('Water Data'!G85))="","",OFFSET('Water Data'!$G$28,0,10*ROW('Water Data'!G85)))</f>
        <v/>
      </c>
      <c r="CD91" s="380" t="str">
        <f ca="1">+IF(OFFSET('Water Data'!$G$29,0,10*ROW('Water Data'!G85))="","",OFFSET('Water Data'!$G$29,0,10*ROW('Water Data'!G85)))</f>
        <v/>
      </c>
      <c r="CE91" s="380" t="str">
        <f ca="1">+IF(OFFSET('Water Data'!$H$27,0,10*ROW('Water Data'!H85))="","",OFFSET('Water Data'!$H$27,0,10*ROW('Water Data'!H85)))</f>
        <v/>
      </c>
      <c r="CF91" s="380" t="str">
        <f ca="1">+IF(OFFSET('Water Data'!$H$28,0,10*ROW('Water Data'!H85))="","",OFFSET('Water Data'!$H$28,0,10*ROW('Water Data'!H85)))</f>
        <v/>
      </c>
      <c r="CG91" s="380" t="str">
        <f ca="1">+IF(OFFSET('Water Data'!$H$29,0,10*ROW('Water Data'!H85))="","",OFFSET('Water Data'!$H$29,0,10*ROW('Water Data'!H85)))</f>
        <v/>
      </c>
      <c r="CH91" s="380" t="str">
        <f ca="1">+IF(OFFSET('Water Data'!$I$27,0,10*ROW('Water Data'!I85))="","",OFFSET('Water Data'!$I$27,0,10*ROW('Water Data'!I85)))</f>
        <v/>
      </c>
      <c r="CI91" s="380" t="str">
        <f ca="1">+IF(OFFSET('Water Data'!$I$28,0,10*ROW('Water Data'!I85))="","",OFFSET('Water Data'!$I$28,0,10*ROW('Water Data'!I85)))</f>
        <v/>
      </c>
      <c r="CJ91" s="380" t="str">
        <f ca="1">+IF(OFFSET('Water Data'!$I$29,0,10*ROW('Water Data'!I85))="","",OFFSET('Water Data'!$I$29,0,10*ROW('Water Data'!I85)))</f>
        <v/>
      </c>
      <c r="CK91" s="380" t="str">
        <f ca="1">+IF(OFFSET('Sanitation Data'!$D$28,0,10*ROW('Sanitation Data'!D85))="","",OFFSET('Sanitation Data'!$D$28,0,10*ROW('Sanitation Data'!D85)))</f>
        <v/>
      </c>
      <c r="CL91" s="380" t="str">
        <f ca="1">+IF(OFFSET('Sanitation Data'!$D$29,0,10*ROW('Sanitation Data'!D85))="","",OFFSET('Sanitation Data'!$D$29,0,10*ROW('Sanitation Data'!D85)))</f>
        <v/>
      </c>
      <c r="CM91" s="380" t="str">
        <f ca="1">+IF(OFFSET('Sanitation Data'!$D$30,0,10*ROW('Sanitation Data'!D85))="","",OFFSET('Sanitation Data'!$D$30,0,10*ROW('Sanitation Data'!D85)))</f>
        <v/>
      </c>
      <c r="CN91" s="380" t="str">
        <f ca="1">+IF(OFFSET('Sanitation Data'!$D$31,0,10*ROW('Sanitation Data'!D85))="","",OFFSET('Sanitation Data'!$D$31,0,10*ROW('Sanitation Data'!D85)))</f>
        <v/>
      </c>
      <c r="CO91" s="380" t="str">
        <f ca="1">+IF(OFFSET('Sanitation Data'!$D$32,0,10*ROW('Sanitation Data'!D85))="","",OFFSET('Sanitation Data'!$D$32,0,10*ROW('Sanitation Data'!D85)))</f>
        <v/>
      </c>
      <c r="CP91" s="380" t="str">
        <f ca="1">+IF(OFFSET('Sanitation Data'!$E$28,0,10*ROW('Sanitation Data'!E85))="","",OFFSET('Sanitation Data'!$E$28,0,10*ROW('Sanitation Data'!E85)))</f>
        <v/>
      </c>
      <c r="CQ91" s="380" t="str">
        <f ca="1">+IF(OFFSET('Sanitation Data'!$E$29,0,10*ROW('Sanitation Data'!E85))="","",OFFSET('Sanitation Data'!$E$29,0,10*ROW('Sanitation Data'!E85)))</f>
        <v/>
      </c>
      <c r="CR91" s="380" t="str">
        <f ca="1">+IF(OFFSET('Sanitation Data'!$E$30,0,10*ROW('Sanitation Data'!E85))="","",OFFSET('Sanitation Data'!$E$30,0,10*ROW('Sanitation Data'!E85)))</f>
        <v/>
      </c>
      <c r="CS91" s="380" t="str">
        <f ca="1">+IF(OFFSET('Sanitation Data'!$E$31,0,10*ROW('Sanitation Data'!E85))="","",OFFSET('Sanitation Data'!$E$31,0,10*ROW('Sanitation Data'!E85)))</f>
        <v/>
      </c>
      <c r="CT91" s="380" t="str">
        <f ca="1">+IF(OFFSET('Sanitation Data'!$E$32,0,10*ROW('Sanitation Data'!E85))="","",OFFSET('Sanitation Data'!$E$32,0,10*ROW('Sanitation Data'!E85)))</f>
        <v/>
      </c>
      <c r="CU91" s="380" t="str">
        <f ca="1">+IF(OFFSET('Sanitation Data'!$F$28,0,10*ROW('Sanitation Data'!F85))="","",OFFSET('Sanitation Data'!$F$28,0,10*ROW('Sanitation Data'!F85)))</f>
        <v/>
      </c>
      <c r="CV91" s="380" t="str">
        <f ca="1">+IF(OFFSET('Sanitation Data'!$F$29,0,10*ROW('Sanitation Data'!F85))="","",OFFSET('Sanitation Data'!$F$29,0,10*ROW('Sanitation Data'!F85)))</f>
        <v/>
      </c>
      <c r="CW91" s="380" t="str">
        <f ca="1">+IF(OFFSET('Sanitation Data'!$F$30,0,10*ROW('Sanitation Data'!F85))="","",OFFSET('Sanitation Data'!$F$30,0,10*ROW('Sanitation Data'!F85)))</f>
        <v/>
      </c>
      <c r="CX91" s="380" t="str">
        <f ca="1">+IF(OFFSET('Sanitation Data'!$F$31,0,10*ROW('Sanitation Data'!F85))="","",OFFSET('Sanitation Data'!$F$31,0,10*ROW('Sanitation Data'!F85)))</f>
        <v/>
      </c>
      <c r="CY91" s="380" t="str">
        <f ca="1">+IF(OFFSET('Sanitation Data'!$F$32,0,10*ROW('Sanitation Data'!F85))="","",OFFSET('Sanitation Data'!$F$32,0,10*ROW('Sanitation Data'!F85)))</f>
        <v/>
      </c>
      <c r="CZ91" s="380" t="str">
        <f ca="1">+IF(OFFSET('Sanitation Data'!$G$28,0,10*ROW('Sanitation Data'!G85))="","",OFFSET('Sanitation Data'!$G$28,0,10*ROW('Sanitation Data'!G85)))</f>
        <v/>
      </c>
      <c r="DA91" s="380" t="str">
        <f ca="1">+IF(OFFSET('Sanitation Data'!$G$29,0,10*ROW('Sanitation Data'!G85))="","",OFFSET('Sanitation Data'!$G$29,0,10*ROW('Sanitation Data'!G85)))</f>
        <v/>
      </c>
      <c r="DB91" s="380" t="str">
        <f ca="1">+IF(OFFSET('Sanitation Data'!$G$30,0,10*ROW('Sanitation Data'!G85))="","",OFFSET('Sanitation Data'!$G$30,0,10*ROW('Sanitation Data'!G85)))</f>
        <v/>
      </c>
      <c r="DC91" s="380" t="str">
        <f ca="1">+IF(OFFSET('Sanitation Data'!$G$31,0,10*ROW('Sanitation Data'!G85))="","",OFFSET('Sanitation Data'!$G$31,0,10*ROW('Sanitation Data'!G85)))</f>
        <v/>
      </c>
      <c r="DD91" s="380" t="str">
        <f ca="1">+IF(OFFSET('Sanitation Data'!$G$32,0,10*ROW('Sanitation Data'!G85))="","",OFFSET('Sanitation Data'!$G$32,0,10*ROW('Sanitation Data'!G85)))</f>
        <v/>
      </c>
      <c r="DE91" s="380" t="str">
        <f ca="1">+IF(OFFSET('Sanitation Data'!$H$28,0,10*ROW('Sanitation Data'!H85))="","",OFFSET('Sanitation Data'!$H$28,0,10*ROW('Sanitation Data'!H85)))</f>
        <v/>
      </c>
      <c r="DF91" s="380" t="str">
        <f ca="1">+IF(OFFSET('Sanitation Data'!$H$29,0,10*ROW('Sanitation Data'!H85))="","",OFFSET('Sanitation Data'!$H$29,0,10*ROW('Sanitation Data'!H85)))</f>
        <v/>
      </c>
      <c r="DG91" s="380" t="str">
        <f ca="1">+IF(OFFSET('Sanitation Data'!$H$30,0,10*ROW('Sanitation Data'!H85))="","",OFFSET('Sanitation Data'!$H$30,0,10*ROW('Sanitation Data'!H85)))</f>
        <v/>
      </c>
      <c r="DH91" s="380" t="str">
        <f ca="1">+IF(OFFSET('Sanitation Data'!$H$31,0,10*ROW('Sanitation Data'!H85))="","",OFFSET('Sanitation Data'!$H$31,0,10*ROW('Sanitation Data'!H85)))</f>
        <v/>
      </c>
      <c r="DI91" s="380" t="str">
        <f ca="1">+IF(OFFSET('Sanitation Data'!$H$32,0,10*ROW('Sanitation Data'!H85))="","",OFFSET('Sanitation Data'!$H$32,0,10*ROW('Sanitation Data'!H85)))</f>
        <v/>
      </c>
      <c r="DJ91" s="380" t="str">
        <f ca="1">+IF(OFFSET('Sanitation Data'!$I$28,0,10*ROW('Sanitation Data'!I85))="","",OFFSET('Sanitation Data'!$I$28,0,10*ROW('Sanitation Data'!I85)))</f>
        <v/>
      </c>
      <c r="DK91" s="380" t="str">
        <f ca="1">+IF(OFFSET('Sanitation Data'!$I$29,0,10*ROW('Sanitation Data'!I85))="","",OFFSET('Sanitation Data'!$I$29,0,10*ROW('Sanitation Data'!I85)))</f>
        <v/>
      </c>
      <c r="DL91" s="380" t="str">
        <f ca="1">+IF(OFFSET('Sanitation Data'!$I$30,0,10*ROW('Sanitation Data'!I85))="","",OFFSET('Sanitation Data'!$I$30,0,10*ROW('Sanitation Data'!I85)))</f>
        <v/>
      </c>
      <c r="DM91" s="380" t="str">
        <f ca="1">+IF(OFFSET('Sanitation Data'!$I$31,0,10*ROW('Sanitation Data'!I85))="","",OFFSET('Sanitation Data'!$I$31,0,10*ROW('Sanitation Data'!I85)))</f>
        <v/>
      </c>
      <c r="DN91" s="380" t="str">
        <f ca="1">+IF(OFFSET('Sanitation Data'!$I$32,0,10*ROW('Sanitation Data'!I85))="","",OFFSET('Sanitation Data'!$I$32,0,10*ROW('Sanitation Data'!I85)))</f>
        <v/>
      </c>
      <c r="DO91" s="380" t="str">
        <f ca="1">+IF(OFFSET('Hygiene Data'!$D$11,0,10*ROW('Hygiene Data'!D85))="","",OFFSET('Hygiene Data'!$D$11,0,10*ROW('Hygiene Data'!D85)))</f>
        <v/>
      </c>
      <c r="DP91" s="380" t="str">
        <f ca="1">+IF(OFFSET('Hygiene Data'!$D$12,0,10*ROW('Hygiene Data'!D85))="","",OFFSET('Hygiene Data'!$D$12,0,10*ROW('Hygiene Data'!D85)))</f>
        <v/>
      </c>
      <c r="DQ91" s="380" t="str">
        <f ca="1">+IF(OFFSET('Hygiene Data'!$D$13,0,10*ROW('Hygiene Data'!D85))="","",OFFSET('Hygiene Data'!$D$13,0,10*ROW('Hygiene Data'!D85)))</f>
        <v/>
      </c>
      <c r="DR91" s="380" t="str">
        <f ca="1">+IF(OFFSET('Hygiene Data'!$E$11,0,10*ROW('Hygiene Data'!E85))="","",OFFSET('Hygiene Data'!$E$11,0,10*ROW('Hygiene Data'!E85)))</f>
        <v/>
      </c>
      <c r="DS91" s="380" t="str">
        <f ca="1">+IF(OFFSET('Hygiene Data'!$E$12,0,10*ROW('Hygiene Data'!E85))="","",OFFSET('Hygiene Data'!$E$12,0,10*ROW('Hygiene Data'!E85)))</f>
        <v/>
      </c>
      <c r="DT91" s="380" t="str">
        <f ca="1">+IF(OFFSET('Hygiene Data'!$E$13,0,10*ROW('Hygiene Data'!E85))="","",OFFSET('Hygiene Data'!$E$13,0,10*ROW('Hygiene Data'!E85)))</f>
        <v/>
      </c>
      <c r="DU91" s="380" t="str">
        <f ca="1">+IF(OFFSET('Hygiene Data'!$F$11,0,10*ROW('Hygiene Data'!F85))="","",OFFSET('Hygiene Data'!$F$11,0,10*ROW('Hygiene Data'!F85)))</f>
        <v/>
      </c>
      <c r="DV91" s="380" t="str">
        <f ca="1">+IF(OFFSET('Hygiene Data'!$F$12,0,10*ROW('Hygiene Data'!F85))="","",OFFSET('Hygiene Data'!$F$12,0,10*ROW('Hygiene Data'!F85)))</f>
        <v/>
      </c>
      <c r="DW91" s="380" t="str">
        <f ca="1">+IF(OFFSET('Hygiene Data'!$F$13,0,10*ROW('Hygiene Data'!F85))="","",OFFSET('Hygiene Data'!$F$13,0,10*ROW('Hygiene Data'!F85)))</f>
        <v/>
      </c>
      <c r="DX91" s="380" t="str">
        <f ca="1">+IF(OFFSET('Hygiene Data'!$G$11,0,10*ROW('Hygiene Data'!G85))="","",OFFSET('Hygiene Data'!$G$11,0,10*ROW('Hygiene Data'!G85)))</f>
        <v/>
      </c>
      <c r="DY91" s="380" t="str">
        <f ca="1">+IF(OFFSET('Hygiene Data'!$G$12,0,10*ROW('Hygiene Data'!G85))="","",OFFSET('Hygiene Data'!$G$12,0,10*ROW('Hygiene Data'!G85)))</f>
        <v/>
      </c>
      <c r="DZ91" s="380" t="str">
        <f ca="1">+IF(OFFSET('Hygiene Data'!$G$13,0,10*ROW('Hygiene Data'!G85))="","",OFFSET('Hygiene Data'!$G$13,0,10*ROW('Hygiene Data'!G85)))</f>
        <v/>
      </c>
      <c r="EA91" s="380" t="str">
        <f ca="1">+IF(OFFSET('Hygiene Data'!$H$11,0,10*ROW('Hygiene Data'!H85))="","",OFFSET('Hygiene Data'!$H$11,0,10*ROW('Hygiene Data'!H85)))</f>
        <v/>
      </c>
      <c r="EB91" s="380" t="str">
        <f ca="1">+IF(OFFSET('Hygiene Data'!$H$12,0,10*ROW('Hygiene Data'!H85))="","",OFFSET('Hygiene Data'!$H$12,0,10*ROW('Hygiene Data'!H85)))</f>
        <v/>
      </c>
      <c r="EC91" s="380" t="str">
        <f ca="1">+IF(OFFSET('Hygiene Data'!$H$13,0,10*ROW('Hygiene Data'!H85))="","",OFFSET('Hygiene Data'!$H$13,0,10*ROW('Hygiene Data'!H85)))</f>
        <v/>
      </c>
      <c r="ED91" s="380" t="str">
        <f ca="1">+IF(OFFSET('Hygiene Data'!$I$11,0,10*ROW('Hygiene Data'!I85))="","",OFFSET('Hygiene Data'!$I$11,0,10*ROW('Hygiene Data'!I85)))</f>
        <v/>
      </c>
      <c r="EE91" s="380" t="str">
        <f ca="1">+IF(OFFSET('Hygiene Data'!$I$12,0,10*ROW('Hygiene Data'!I85))="","",OFFSET('Hygiene Data'!$I$12,0,10*ROW('Hygiene Data'!I85)))</f>
        <v/>
      </c>
      <c r="EF91" s="380" t="str">
        <f ca="1">+IF(OFFSET('Hygiene Data'!$I$13,0,10*ROW('Hygiene Data'!I85))="","",OFFSET('Hygiene Data'!$I$13,0,10*ROW('Hygiene Data'!I85)))</f>
        <v/>
      </c>
    </row>
    <row r="92" spans="1:136" x14ac:dyDescent="0.25">
      <c r="A92" s="489" t="str">
        <f ca="1">+IF(OFFSET('Water Data'!$B$2,0,10*ROW('Water Data'!E86))="","",OFFSET('Water Data'!$B$2,0,10*ROW('Water Data'!E86)))</f>
        <v/>
      </c>
      <c r="B92" s="489"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16" t="str">
        <f t="shared" ca="1" si="1"/>
        <v/>
      </c>
      <c r="D92" s="517"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17"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17"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17"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17"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17"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17"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17"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17"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17"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17"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17"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17"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17"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17"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17"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17"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17"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18"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18"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18"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18"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18"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18"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18"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18"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18"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18"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18"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18"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18"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18"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18"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18"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18"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18"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18"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18"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18"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18"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18"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18"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18"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18"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18"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18"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18"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18"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19"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95"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19"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19"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19"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19"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19"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19"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19"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19"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19"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19"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19"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19"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19"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19"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19"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19"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80" t="str">
        <f ca="1">+IF(OFFSET('Water Data'!$D$27,0,10*ROW('Water Data'!D86))="","",OFFSET('Water Data'!$D$27,0,10*ROW('Water Data'!D86)))</f>
        <v/>
      </c>
      <c r="BT92" s="380" t="str">
        <f ca="1">+IF(OFFSET('Water Data'!$D$28,0,10*ROW('Water Data'!D86))="","",OFFSET('Water Data'!$D$28,0,10*ROW('Water Data'!D86)))</f>
        <v/>
      </c>
      <c r="BU92" s="380" t="str">
        <f ca="1">+IF(OFFSET('Water Data'!$D$29,0,10*ROW('Water Data'!D86))="","",OFFSET('Water Data'!$D$29,0,10*ROW('Water Data'!D86)))</f>
        <v/>
      </c>
      <c r="BV92" s="380" t="str">
        <f ca="1">+IF(OFFSET('Water Data'!$E$27,0,10*ROW('Water Data'!E86))="","",OFFSET('Water Data'!$E$27,0,10*ROW('Water Data'!E86)))</f>
        <v/>
      </c>
      <c r="BW92" s="380" t="str">
        <f ca="1">+IF(OFFSET('Water Data'!$E$28,0,10*ROW('Water Data'!E86))="","",OFFSET('Water Data'!$E$28,0,10*ROW('Water Data'!E86)))</f>
        <v/>
      </c>
      <c r="BX92" s="380" t="str">
        <f ca="1">+IF(OFFSET('Water Data'!$E$29,0,10*ROW('Water Data'!E86))="","",OFFSET('Water Data'!$E$29,0,10*ROW('Water Data'!E86)))</f>
        <v/>
      </c>
      <c r="BY92" s="380" t="str">
        <f ca="1">+IF(OFFSET('Water Data'!$F$27,0,10*ROW('Water Data'!F86))="","",OFFSET('Water Data'!$F$27,0,10*ROW('Water Data'!F86)))</f>
        <v/>
      </c>
      <c r="BZ92" s="380" t="str">
        <f ca="1">+IF(OFFSET('Water Data'!$F$28,0,10*ROW('Water Data'!F86))="","",OFFSET('Water Data'!$F$28,0,10*ROW('Water Data'!F86)))</f>
        <v/>
      </c>
      <c r="CA92" s="380" t="str">
        <f ca="1">+IF(OFFSET('Water Data'!$F$29,0,10*ROW('Water Data'!F86))="","",OFFSET('Water Data'!$F$29,0,10*ROW('Water Data'!F86)))</f>
        <v/>
      </c>
      <c r="CB92" s="380" t="str">
        <f ca="1">+IF(OFFSET('Water Data'!$G$27,0,10*ROW('Water Data'!G86))="","",OFFSET('Water Data'!$G$27,0,10*ROW('Water Data'!G86)))</f>
        <v/>
      </c>
      <c r="CC92" s="380" t="str">
        <f ca="1">+IF(OFFSET('Water Data'!$G$28,0,10*ROW('Water Data'!G86))="","",OFFSET('Water Data'!$G$28,0,10*ROW('Water Data'!G86)))</f>
        <v/>
      </c>
      <c r="CD92" s="380" t="str">
        <f ca="1">+IF(OFFSET('Water Data'!$G$29,0,10*ROW('Water Data'!G86))="","",OFFSET('Water Data'!$G$29,0,10*ROW('Water Data'!G86)))</f>
        <v/>
      </c>
      <c r="CE92" s="380" t="str">
        <f ca="1">+IF(OFFSET('Water Data'!$H$27,0,10*ROW('Water Data'!H86))="","",OFFSET('Water Data'!$H$27,0,10*ROW('Water Data'!H86)))</f>
        <v/>
      </c>
      <c r="CF92" s="380" t="str">
        <f ca="1">+IF(OFFSET('Water Data'!$H$28,0,10*ROW('Water Data'!H86))="","",OFFSET('Water Data'!$H$28,0,10*ROW('Water Data'!H86)))</f>
        <v/>
      </c>
      <c r="CG92" s="380" t="str">
        <f ca="1">+IF(OFFSET('Water Data'!$H$29,0,10*ROW('Water Data'!H86))="","",OFFSET('Water Data'!$H$29,0,10*ROW('Water Data'!H86)))</f>
        <v/>
      </c>
      <c r="CH92" s="380" t="str">
        <f ca="1">+IF(OFFSET('Water Data'!$I$27,0,10*ROW('Water Data'!I86))="","",OFFSET('Water Data'!$I$27,0,10*ROW('Water Data'!I86)))</f>
        <v/>
      </c>
      <c r="CI92" s="380" t="str">
        <f ca="1">+IF(OFFSET('Water Data'!$I$28,0,10*ROW('Water Data'!I86))="","",OFFSET('Water Data'!$I$28,0,10*ROW('Water Data'!I86)))</f>
        <v/>
      </c>
      <c r="CJ92" s="380" t="str">
        <f ca="1">+IF(OFFSET('Water Data'!$I$29,0,10*ROW('Water Data'!I86))="","",OFFSET('Water Data'!$I$29,0,10*ROW('Water Data'!I86)))</f>
        <v/>
      </c>
      <c r="CK92" s="380" t="str">
        <f ca="1">+IF(OFFSET('Sanitation Data'!$D$28,0,10*ROW('Sanitation Data'!D86))="","",OFFSET('Sanitation Data'!$D$28,0,10*ROW('Sanitation Data'!D86)))</f>
        <v/>
      </c>
      <c r="CL92" s="380" t="str">
        <f ca="1">+IF(OFFSET('Sanitation Data'!$D$29,0,10*ROW('Sanitation Data'!D86))="","",OFFSET('Sanitation Data'!$D$29,0,10*ROW('Sanitation Data'!D86)))</f>
        <v/>
      </c>
      <c r="CM92" s="380" t="str">
        <f ca="1">+IF(OFFSET('Sanitation Data'!$D$30,0,10*ROW('Sanitation Data'!D86))="","",OFFSET('Sanitation Data'!$D$30,0,10*ROW('Sanitation Data'!D86)))</f>
        <v/>
      </c>
      <c r="CN92" s="380" t="str">
        <f ca="1">+IF(OFFSET('Sanitation Data'!$D$31,0,10*ROW('Sanitation Data'!D86))="","",OFFSET('Sanitation Data'!$D$31,0,10*ROW('Sanitation Data'!D86)))</f>
        <v/>
      </c>
      <c r="CO92" s="380" t="str">
        <f ca="1">+IF(OFFSET('Sanitation Data'!$D$32,0,10*ROW('Sanitation Data'!D86))="","",OFFSET('Sanitation Data'!$D$32,0,10*ROW('Sanitation Data'!D86)))</f>
        <v/>
      </c>
      <c r="CP92" s="380" t="str">
        <f ca="1">+IF(OFFSET('Sanitation Data'!$E$28,0,10*ROW('Sanitation Data'!E86))="","",OFFSET('Sanitation Data'!$E$28,0,10*ROW('Sanitation Data'!E86)))</f>
        <v/>
      </c>
      <c r="CQ92" s="380" t="str">
        <f ca="1">+IF(OFFSET('Sanitation Data'!$E$29,0,10*ROW('Sanitation Data'!E86))="","",OFFSET('Sanitation Data'!$E$29,0,10*ROW('Sanitation Data'!E86)))</f>
        <v/>
      </c>
      <c r="CR92" s="380" t="str">
        <f ca="1">+IF(OFFSET('Sanitation Data'!$E$30,0,10*ROW('Sanitation Data'!E86))="","",OFFSET('Sanitation Data'!$E$30,0,10*ROW('Sanitation Data'!E86)))</f>
        <v/>
      </c>
      <c r="CS92" s="380" t="str">
        <f ca="1">+IF(OFFSET('Sanitation Data'!$E$31,0,10*ROW('Sanitation Data'!E86))="","",OFFSET('Sanitation Data'!$E$31,0,10*ROW('Sanitation Data'!E86)))</f>
        <v/>
      </c>
      <c r="CT92" s="380" t="str">
        <f ca="1">+IF(OFFSET('Sanitation Data'!$E$32,0,10*ROW('Sanitation Data'!E86))="","",OFFSET('Sanitation Data'!$E$32,0,10*ROW('Sanitation Data'!E86)))</f>
        <v/>
      </c>
      <c r="CU92" s="380" t="str">
        <f ca="1">+IF(OFFSET('Sanitation Data'!$F$28,0,10*ROW('Sanitation Data'!F86))="","",OFFSET('Sanitation Data'!$F$28,0,10*ROW('Sanitation Data'!F86)))</f>
        <v/>
      </c>
      <c r="CV92" s="380" t="str">
        <f ca="1">+IF(OFFSET('Sanitation Data'!$F$29,0,10*ROW('Sanitation Data'!F86))="","",OFFSET('Sanitation Data'!$F$29,0,10*ROW('Sanitation Data'!F86)))</f>
        <v/>
      </c>
      <c r="CW92" s="380" t="str">
        <f ca="1">+IF(OFFSET('Sanitation Data'!$F$30,0,10*ROW('Sanitation Data'!F86))="","",OFFSET('Sanitation Data'!$F$30,0,10*ROW('Sanitation Data'!F86)))</f>
        <v/>
      </c>
      <c r="CX92" s="380" t="str">
        <f ca="1">+IF(OFFSET('Sanitation Data'!$F$31,0,10*ROW('Sanitation Data'!F86))="","",OFFSET('Sanitation Data'!$F$31,0,10*ROW('Sanitation Data'!F86)))</f>
        <v/>
      </c>
      <c r="CY92" s="380" t="str">
        <f ca="1">+IF(OFFSET('Sanitation Data'!$F$32,0,10*ROW('Sanitation Data'!F86))="","",OFFSET('Sanitation Data'!$F$32,0,10*ROW('Sanitation Data'!F86)))</f>
        <v/>
      </c>
      <c r="CZ92" s="380" t="str">
        <f ca="1">+IF(OFFSET('Sanitation Data'!$G$28,0,10*ROW('Sanitation Data'!G86))="","",OFFSET('Sanitation Data'!$G$28,0,10*ROW('Sanitation Data'!G86)))</f>
        <v/>
      </c>
      <c r="DA92" s="380" t="str">
        <f ca="1">+IF(OFFSET('Sanitation Data'!$G$29,0,10*ROW('Sanitation Data'!G86))="","",OFFSET('Sanitation Data'!$G$29,0,10*ROW('Sanitation Data'!G86)))</f>
        <v/>
      </c>
      <c r="DB92" s="380" t="str">
        <f ca="1">+IF(OFFSET('Sanitation Data'!$G$30,0,10*ROW('Sanitation Data'!G86))="","",OFFSET('Sanitation Data'!$G$30,0,10*ROW('Sanitation Data'!G86)))</f>
        <v/>
      </c>
      <c r="DC92" s="380" t="str">
        <f ca="1">+IF(OFFSET('Sanitation Data'!$G$31,0,10*ROW('Sanitation Data'!G86))="","",OFFSET('Sanitation Data'!$G$31,0,10*ROW('Sanitation Data'!G86)))</f>
        <v/>
      </c>
      <c r="DD92" s="380" t="str">
        <f ca="1">+IF(OFFSET('Sanitation Data'!$G$32,0,10*ROW('Sanitation Data'!G86))="","",OFFSET('Sanitation Data'!$G$32,0,10*ROW('Sanitation Data'!G86)))</f>
        <v/>
      </c>
      <c r="DE92" s="380" t="str">
        <f ca="1">+IF(OFFSET('Sanitation Data'!$H$28,0,10*ROW('Sanitation Data'!H86))="","",OFFSET('Sanitation Data'!$H$28,0,10*ROW('Sanitation Data'!H86)))</f>
        <v/>
      </c>
      <c r="DF92" s="380" t="str">
        <f ca="1">+IF(OFFSET('Sanitation Data'!$H$29,0,10*ROW('Sanitation Data'!H86))="","",OFFSET('Sanitation Data'!$H$29,0,10*ROW('Sanitation Data'!H86)))</f>
        <v/>
      </c>
      <c r="DG92" s="380" t="str">
        <f ca="1">+IF(OFFSET('Sanitation Data'!$H$30,0,10*ROW('Sanitation Data'!H86))="","",OFFSET('Sanitation Data'!$H$30,0,10*ROW('Sanitation Data'!H86)))</f>
        <v/>
      </c>
      <c r="DH92" s="380" t="str">
        <f ca="1">+IF(OFFSET('Sanitation Data'!$H$31,0,10*ROW('Sanitation Data'!H86))="","",OFFSET('Sanitation Data'!$H$31,0,10*ROW('Sanitation Data'!H86)))</f>
        <v/>
      </c>
      <c r="DI92" s="380" t="str">
        <f ca="1">+IF(OFFSET('Sanitation Data'!$H$32,0,10*ROW('Sanitation Data'!H86))="","",OFFSET('Sanitation Data'!$H$32,0,10*ROW('Sanitation Data'!H86)))</f>
        <v/>
      </c>
      <c r="DJ92" s="380" t="str">
        <f ca="1">+IF(OFFSET('Sanitation Data'!$I$28,0,10*ROW('Sanitation Data'!I86))="","",OFFSET('Sanitation Data'!$I$28,0,10*ROW('Sanitation Data'!I86)))</f>
        <v/>
      </c>
      <c r="DK92" s="380" t="str">
        <f ca="1">+IF(OFFSET('Sanitation Data'!$I$29,0,10*ROW('Sanitation Data'!I86))="","",OFFSET('Sanitation Data'!$I$29,0,10*ROW('Sanitation Data'!I86)))</f>
        <v/>
      </c>
      <c r="DL92" s="380" t="str">
        <f ca="1">+IF(OFFSET('Sanitation Data'!$I$30,0,10*ROW('Sanitation Data'!I86))="","",OFFSET('Sanitation Data'!$I$30,0,10*ROW('Sanitation Data'!I86)))</f>
        <v/>
      </c>
      <c r="DM92" s="380" t="str">
        <f ca="1">+IF(OFFSET('Sanitation Data'!$I$31,0,10*ROW('Sanitation Data'!I86))="","",OFFSET('Sanitation Data'!$I$31,0,10*ROW('Sanitation Data'!I86)))</f>
        <v/>
      </c>
      <c r="DN92" s="380" t="str">
        <f ca="1">+IF(OFFSET('Sanitation Data'!$I$32,0,10*ROW('Sanitation Data'!I86))="","",OFFSET('Sanitation Data'!$I$32,0,10*ROW('Sanitation Data'!I86)))</f>
        <v/>
      </c>
      <c r="DO92" s="380" t="str">
        <f ca="1">+IF(OFFSET('Hygiene Data'!$D$11,0,10*ROW('Hygiene Data'!D86))="","",OFFSET('Hygiene Data'!$D$11,0,10*ROW('Hygiene Data'!D86)))</f>
        <v/>
      </c>
      <c r="DP92" s="380" t="str">
        <f ca="1">+IF(OFFSET('Hygiene Data'!$D$12,0,10*ROW('Hygiene Data'!D86))="","",OFFSET('Hygiene Data'!$D$12,0,10*ROW('Hygiene Data'!D86)))</f>
        <v/>
      </c>
      <c r="DQ92" s="380" t="str">
        <f ca="1">+IF(OFFSET('Hygiene Data'!$D$13,0,10*ROW('Hygiene Data'!D86))="","",OFFSET('Hygiene Data'!$D$13,0,10*ROW('Hygiene Data'!D86)))</f>
        <v/>
      </c>
      <c r="DR92" s="380" t="str">
        <f ca="1">+IF(OFFSET('Hygiene Data'!$E$11,0,10*ROW('Hygiene Data'!E86))="","",OFFSET('Hygiene Data'!$E$11,0,10*ROW('Hygiene Data'!E86)))</f>
        <v/>
      </c>
      <c r="DS92" s="380" t="str">
        <f ca="1">+IF(OFFSET('Hygiene Data'!$E$12,0,10*ROW('Hygiene Data'!E86))="","",OFFSET('Hygiene Data'!$E$12,0,10*ROW('Hygiene Data'!E86)))</f>
        <v/>
      </c>
      <c r="DT92" s="380" t="str">
        <f ca="1">+IF(OFFSET('Hygiene Data'!$E$13,0,10*ROW('Hygiene Data'!E86))="","",OFFSET('Hygiene Data'!$E$13,0,10*ROW('Hygiene Data'!E86)))</f>
        <v/>
      </c>
      <c r="DU92" s="380" t="str">
        <f ca="1">+IF(OFFSET('Hygiene Data'!$F$11,0,10*ROW('Hygiene Data'!F86))="","",OFFSET('Hygiene Data'!$F$11,0,10*ROW('Hygiene Data'!F86)))</f>
        <v/>
      </c>
      <c r="DV92" s="380" t="str">
        <f ca="1">+IF(OFFSET('Hygiene Data'!$F$12,0,10*ROW('Hygiene Data'!F86))="","",OFFSET('Hygiene Data'!$F$12,0,10*ROW('Hygiene Data'!F86)))</f>
        <v/>
      </c>
      <c r="DW92" s="380" t="str">
        <f ca="1">+IF(OFFSET('Hygiene Data'!$F$13,0,10*ROW('Hygiene Data'!F86))="","",OFFSET('Hygiene Data'!$F$13,0,10*ROW('Hygiene Data'!F86)))</f>
        <v/>
      </c>
      <c r="DX92" s="380" t="str">
        <f ca="1">+IF(OFFSET('Hygiene Data'!$G$11,0,10*ROW('Hygiene Data'!G86))="","",OFFSET('Hygiene Data'!$G$11,0,10*ROW('Hygiene Data'!G86)))</f>
        <v/>
      </c>
      <c r="DY92" s="380" t="str">
        <f ca="1">+IF(OFFSET('Hygiene Data'!$G$12,0,10*ROW('Hygiene Data'!G86))="","",OFFSET('Hygiene Data'!$G$12,0,10*ROW('Hygiene Data'!G86)))</f>
        <v/>
      </c>
      <c r="DZ92" s="380" t="str">
        <f ca="1">+IF(OFFSET('Hygiene Data'!$G$13,0,10*ROW('Hygiene Data'!G86))="","",OFFSET('Hygiene Data'!$G$13,0,10*ROW('Hygiene Data'!G86)))</f>
        <v/>
      </c>
      <c r="EA92" s="380" t="str">
        <f ca="1">+IF(OFFSET('Hygiene Data'!$H$11,0,10*ROW('Hygiene Data'!H86))="","",OFFSET('Hygiene Data'!$H$11,0,10*ROW('Hygiene Data'!H86)))</f>
        <v/>
      </c>
      <c r="EB92" s="380" t="str">
        <f ca="1">+IF(OFFSET('Hygiene Data'!$H$12,0,10*ROW('Hygiene Data'!H86))="","",OFFSET('Hygiene Data'!$H$12,0,10*ROW('Hygiene Data'!H86)))</f>
        <v/>
      </c>
      <c r="EC92" s="380" t="str">
        <f ca="1">+IF(OFFSET('Hygiene Data'!$H$13,0,10*ROW('Hygiene Data'!H86))="","",OFFSET('Hygiene Data'!$H$13,0,10*ROW('Hygiene Data'!H86)))</f>
        <v/>
      </c>
      <c r="ED92" s="380" t="str">
        <f ca="1">+IF(OFFSET('Hygiene Data'!$I$11,0,10*ROW('Hygiene Data'!I86))="","",OFFSET('Hygiene Data'!$I$11,0,10*ROW('Hygiene Data'!I86)))</f>
        <v/>
      </c>
      <c r="EE92" s="380" t="str">
        <f ca="1">+IF(OFFSET('Hygiene Data'!$I$12,0,10*ROW('Hygiene Data'!I86))="","",OFFSET('Hygiene Data'!$I$12,0,10*ROW('Hygiene Data'!I86)))</f>
        <v/>
      </c>
      <c r="EF92" s="380" t="str">
        <f ca="1">+IF(OFFSET('Hygiene Data'!$I$13,0,10*ROW('Hygiene Data'!I86))="","",OFFSET('Hygiene Data'!$I$13,0,10*ROW('Hygiene Data'!I86)))</f>
        <v/>
      </c>
    </row>
    <row r="93" spans="1:136" x14ac:dyDescent="0.25">
      <c r="A93" s="489" t="str">
        <f ca="1">+IF(OFFSET('Water Data'!$B$2,0,10*ROW('Water Data'!E87))="","",OFFSET('Water Data'!$B$2,0,10*ROW('Water Data'!E87)))</f>
        <v/>
      </c>
      <c r="B93" s="489"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16" t="str">
        <f t="shared" ca="1" si="1"/>
        <v/>
      </c>
      <c r="D93" s="517"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17"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17"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17"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17"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17"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17"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17"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17"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17"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17"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17"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17"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17"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17"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17"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17"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17"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18"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18"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18"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18"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18"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18"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18"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18"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18"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18"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18"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18"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18"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18"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18"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18"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18"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18"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18"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18"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18"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18"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18"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18"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18"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18"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18"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18"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18"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18"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19"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95"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19"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19"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19"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19"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19"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19"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19"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19"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19"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19"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19"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19"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19"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19"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19"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19"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80" t="str">
        <f ca="1">+IF(OFFSET('Water Data'!$D$27,0,10*ROW('Water Data'!D87))="","",OFFSET('Water Data'!$D$27,0,10*ROW('Water Data'!D87)))</f>
        <v/>
      </c>
      <c r="BT93" s="380" t="str">
        <f ca="1">+IF(OFFSET('Water Data'!$D$28,0,10*ROW('Water Data'!D87))="","",OFFSET('Water Data'!$D$28,0,10*ROW('Water Data'!D87)))</f>
        <v/>
      </c>
      <c r="BU93" s="380" t="str">
        <f ca="1">+IF(OFFSET('Water Data'!$D$29,0,10*ROW('Water Data'!D87))="","",OFFSET('Water Data'!$D$29,0,10*ROW('Water Data'!D87)))</f>
        <v/>
      </c>
      <c r="BV93" s="380" t="str">
        <f ca="1">+IF(OFFSET('Water Data'!$E$27,0,10*ROW('Water Data'!E87))="","",OFFSET('Water Data'!$E$27,0,10*ROW('Water Data'!E87)))</f>
        <v/>
      </c>
      <c r="BW93" s="380" t="str">
        <f ca="1">+IF(OFFSET('Water Data'!$E$28,0,10*ROW('Water Data'!E87))="","",OFFSET('Water Data'!$E$28,0,10*ROW('Water Data'!E87)))</f>
        <v/>
      </c>
      <c r="BX93" s="380" t="str">
        <f ca="1">+IF(OFFSET('Water Data'!$E$29,0,10*ROW('Water Data'!E87))="","",OFFSET('Water Data'!$E$29,0,10*ROW('Water Data'!E87)))</f>
        <v/>
      </c>
      <c r="BY93" s="380" t="str">
        <f ca="1">+IF(OFFSET('Water Data'!$F$27,0,10*ROW('Water Data'!F87))="","",OFFSET('Water Data'!$F$27,0,10*ROW('Water Data'!F87)))</f>
        <v/>
      </c>
      <c r="BZ93" s="380" t="str">
        <f ca="1">+IF(OFFSET('Water Data'!$F$28,0,10*ROW('Water Data'!F87))="","",OFFSET('Water Data'!$F$28,0,10*ROW('Water Data'!F87)))</f>
        <v/>
      </c>
      <c r="CA93" s="380" t="str">
        <f ca="1">+IF(OFFSET('Water Data'!$F$29,0,10*ROW('Water Data'!F87))="","",OFFSET('Water Data'!$F$29,0,10*ROW('Water Data'!F87)))</f>
        <v/>
      </c>
      <c r="CB93" s="380" t="str">
        <f ca="1">+IF(OFFSET('Water Data'!$G$27,0,10*ROW('Water Data'!G87))="","",OFFSET('Water Data'!$G$27,0,10*ROW('Water Data'!G87)))</f>
        <v/>
      </c>
      <c r="CC93" s="380" t="str">
        <f ca="1">+IF(OFFSET('Water Data'!$G$28,0,10*ROW('Water Data'!G87))="","",OFFSET('Water Data'!$G$28,0,10*ROW('Water Data'!G87)))</f>
        <v/>
      </c>
      <c r="CD93" s="380" t="str">
        <f ca="1">+IF(OFFSET('Water Data'!$G$29,0,10*ROW('Water Data'!G87))="","",OFFSET('Water Data'!$G$29,0,10*ROW('Water Data'!G87)))</f>
        <v/>
      </c>
      <c r="CE93" s="380" t="str">
        <f ca="1">+IF(OFFSET('Water Data'!$H$27,0,10*ROW('Water Data'!H87))="","",OFFSET('Water Data'!$H$27,0,10*ROW('Water Data'!H87)))</f>
        <v/>
      </c>
      <c r="CF93" s="380" t="str">
        <f ca="1">+IF(OFFSET('Water Data'!$H$28,0,10*ROW('Water Data'!H87))="","",OFFSET('Water Data'!$H$28,0,10*ROW('Water Data'!H87)))</f>
        <v/>
      </c>
      <c r="CG93" s="380" t="str">
        <f ca="1">+IF(OFFSET('Water Data'!$H$29,0,10*ROW('Water Data'!H87))="","",OFFSET('Water Data'!$H$29,0,10*ROW('Water Data'!H87)))</f>
        <v/>
      </c>
      <c r="CH93" s="380" t="str">
        <f ca="1">+IF(OFFSET('Water Data'!$I$27,0,10*ROW('Water Data'!I87))="","",OFFSET('Water Data'!$I$27,0,10*ROW('Water Data'!I87)))</f>
        <v/>
      </c>
      <c r="CI93" s="380" t="str">
        <f ca="1">+IF(OFFSET('Water Data'!$I$28,0,10*ROW('Water Data'!I87))="","",OFFSET('Water Data'!$I$28,0,10*ROW('Water Data'!I87)))</f>
        <v/>
      </c>
      <c r="CJ93" s="380" t="str">
        <f ca="1">+IF(OFFSET('Water Data'!$I$29,0,10*ROW('Water Data'!I87))="","",OFFSET('Water Data'!$I$29,0,10*ROW('Water Data'!I87)))</f>
        <v/>
      </c>
      <c r="CK93" s="380" t="str">
        <f ca="1">+IF(OFFSET('Sanitation Data'!$D$28,0,10*ROW('Sanitation Data'!D87))="","",OFFSET('Sanitation Data'!$D$28,0,10*ROW('Sanitation Data'!D87)))</f>
        <v/>
      </c>
      <c r="CL93" s="380" t="str">
        <f ca="1">+IF(OFFSET('Sanitation Data'!$D$29,0,10*ROW('Sanitation Data'!D87))="","",OFFSET('Sanitation Data'!$D$29,0,10*ROW('Sanitation Data'!D87)))</f>
        <v/>
      </c>
      <c r="CM93" s="380" t="str">
        <f ca="1">+IF(OFFSET('Sanitation Data'!$D$30,0,10*ROW('Sanitation Data'!D87))="","",OFFSET('Sanitation Data'!$D$30,0,10*ROW('Sanitation Data'!D87)))</f>
        <v/>
      </c>
      <c r="CN93" s="380" t="str">
        <f ca="1">+IF(OFFSET('Sanitation Data'!$D$31,0,10*ROW('Sanitation Data'!D87))="","",OFFSET('Sanitation Data'!$D$31,0,10*ROW('Sanitation Data'!D87)))</f>
        <v/>
      </c>
      <c r="CO93" s="380" t="str">
        <f ca="1">+IF(OFFSET('Sanitation Data'!$D$32,0,10*ROW('Sanitation Data'!D87))="","",OFFSET('Sanitation Data'!$D$32,0,10*ROW('Sanitation Data'!D87)))</f>
        <v/>
      </c>
      <c r="CP93" s="380" t="str">
        <f ca="1">+IF(OFFSET('Sanitation Data'!$E$28,0,10*ROW('Sanitation Data'!E87))="","",OFFSET('Sanitation Data'!$E$28,0,10*ROW('Sanitation Data'!E87)))</f>
        <v/>
      </c>
      <c r="CQ93" s="380" t="str">
        <f ca="1">+IF(OFFSET('Sanitation Data'!$E$29,0,10*ROW('Sanitation Data'!E87))="","",OFFSET('Sanitation Data'!$E$29,0,10*ROW('Sanitation Data'!E87)))</f>
        <v/>
      </c>
      <c r="CR93" s="380" t="str">
        <f ca="1">+IF(OFFSET('Sanitation Data'!$E$30,0,10*ROW('Sanitation Data'!E87))="","",OFFSET('Sanitation Data'!$E$30,0,10*ROW('Sanitation Data'!E87)))</f>
        <v/>
      </c>
      <c r="CS93" s="380" t="str">
        <f ca="1">+IF(OFFSET('Sanitation Data'!$E$31,0,10*ROW('Sanitation Data'!E87))="","",OFFSET('Sanitation Data'!$E$31,0,10*ROW('Sanitation Data'!E87)))</f>
        <v/>
      </c>
      <c r="CT93" s="380" t="str">
        <f ca="1">+IF(OFFSET('Sanitation Data'!$E$32,0,10*ROW('Sanitation Data'!E87))="","",OFFSET('Sanitation Data'!$E$32,0,10*ROW('Sanitation Data'!E87)))</f>
        <v/>
      </c>
      <c r="CU93" s="380" t="str">
        <f ca="1">+IF(OFFSET('Sanitation Data'!$F$28,0,10*ROW('Sanitation Data'!F87))="","",OFFSET('Sanitation Data'!$F$28,0,10*ROW('Sanitation Data'!F87)))</f>
        <v/>
      </c>
      <c r="CV93" s="380" t="str">
        <f ca="1">+IF(OFFSET('Sanitation Data'!$F$29,0,10*ROW('Sanitation Data'!F87))="","",OFFSET('Sanitation Data'!$F$29,0,10*ROW('Sanitation Data'!F87)))</f>
        <v/>
      </c>
      <c r="CW93" s="380" t="str">
        <f ca="1">+IF(OFFSET('Sanitation Data'!$F$30,0,10*ROW('Sanitation Data'!F87))="","",OFFSET('Sanitation Data'!$F$30,0,10*ROW('Sanitation Data'!F87)))</f>
        <v/>
      </c>
      <c r="CX93" s="380" t="str">
        <f ca="1">+IF(OFFSET('Sanitation Data'!$F$31,0,10*ROW('Sanitation Data'!F87))="","",OFFSET('Sanitation Data'!$F$31,0,10*ROW('Sanitation Data'!F87)))</f>
        <v/>
      </c>
      <c r="CY93" s="380" t="str">
        <f ca="1">+IF(OFFSET('Sanitation Data'!$F$32,0,10*ROW('Sanitation Data'!F87))="","",OFFSET('Sanitation Data'!$F$32,0,10*ROW('Sanitation Data'!F87)))</f>
        <v/>
      </c>
      <c r="CZ93" s="380" t="str">
        <f ca="1">+IF(OFFSET('Sanitation Data'!$G$28,0,10*ROW('Sanitation Data'!G87))="","",OFFSET('Sanitation Data'!$G$28,0,10*ROW('Sanitation Data'!G87)))</f>
        <v/>
      </c>
      <c r="DA93" s="380" t="str">
        <f ca="1">+IF(OFFSET('Sanitation Data'!$G$29,0,10*ROW('Sanitation Data'!G87))="","",OFFSET('Sanitation Data'!$G$29,0,10*ROW('Sanitation Data'!G87)))</f>
        <v/>
      </c>
      <c r="DB93" s="380" t="str">
        <f ca="1">+IF(OFFSET('Sanitation Data'!$G$30,0,10*ROW('Sanitation Data'!G87))="","",OFFSET('Sanitation Data'!$G$30,0,10*ROW('Sanitation Data'!G87)))</f>
        <v/>
      </c>
      <c r="DC93" s="380" t="str">
        <f ca="1">+IF(OFFSET('Sanitation Data'!$G$31,0,10*ROW('Sanitation Data'!G87))="","",OFFSET('Sanitation Data'!$G$31,0,10*ROW('Sanitation Data'!G87)))</f>
        <v/>
      </c>
      <c r="DD93" s="380" t="str">
        <f ca="1">+IF(OFFSET('Sanitation Data'!$G$32,0,10*ROW('Sanitation Data'!G87))="","",OFFSET('Sanitation Data'!$G$32,0,10*ROW('Sanitation Data'!G87)))</f>
        <v/>
      </c>
      <c r="DE93" s="380" t="str">
        <f ca="1">+IF(OFFSET('Sanitation Data'!$H$28,0,10*ROW('Sanitation Data'!H87))="","",OFFSET('Sanitation Data'!$H$28,0,10*ROW('Sanitation Data'!H87)))</f>
        <v/>
      </c>
      <c r="DF93" s="380" t="str">
        <f ca="1">+IF(OFFSET('Sanitation Data'!$H$29,0,10*ROW('Sanitation Data'!H87))="","",OFFSET('Sanitation Data'!$H$29,0,10*ROW('Sanitation Data'!H87)))</f>
        <v/>
      </c>
      <c r="DG93" s="380" t="str">
        <f ca="1">+IF(OFFSET('Sanitation Data'!$H$30,0,10*ROW('Sanitation Data'!H87))="","",OFFSET('Sanitation Data'!$H$30,0,10*ROW('Sanitation Data'!H87)))</f>
        <v/>
      </c>
      <c r="DH93" s="380" t="str">
        <f ca="1">+IF(OFFSET('Sanitation Data'!$H$31,0,10*ROW('Sanitation Data'!H87))="","",OFFSET('Sanitation Data'!$H$31,0,10*ROW('Sanitation Data'!H87)))</f>
        <v/>
      </c>
      <c r="DI93" s="380" t="str">
        <f ca="1">+IF(OFFSET('Sanitation Data'!$H$32,0,10*ROW('Sanitation Data'!H87))="","",OFFSET('Sanitation Data'!$H$32,0,10*ROW('Sanitation Data'!H87)))</f>
        <v/>
      </c>
      <c r="DJ93" s="380" t="str">
        <f ca="1">+IF(OFFSET('Sanitation Data'!$I$28,0,10*ROW('Sanitation Data'!I87))="","",OFFSET('Sanitation Data'!$I$28,0,10*ROW('Sanitation Data'!I87)))</f>
        <v/>
      </c>
      <c r="DK93" s="380" t="str">
        <f ca="1">+IF(OFFSET('Sanitation Data'!$I$29,0,10*ROW('Sanitation Data'!I87))="","",OFFSET('Sanitation Data'!$I$29,0,10*ROW('Sanitation Data'!I87)))</f>
        <v/>
      </c>
      <c r="DL93" s="380" t="str">
        <f ca="1">+IF(OFFSET('Sanitation Data'!$I$30,0,10*ROW('Sanitation Data'!I87))="","",OFFSET('Sanitation Data'!$I$30,0,10*ROW('Sanitation Data'!I87)))</f>
        <v/>
      </c>
      <c r="DM93" s="380" t="str">
        <f ca="1">+IF(OFFSET('Sanitation Data'!$I$31,0,10*ROW('Sanitation Data'!I87))="","",OFFSET('Sanitation Data'!$I$31,0,10*ROW('Sanitation Data'!I87)))</f>
        <v/>
      </c>
      <c r="DN93" s="380" t="str">
        <f ca="1">+IF(OFFSET('Sanitation Data'!$I$32,0,10*ROW('Sanitation Data'!I87))="","",OFFSET('Sanitation Data'!$I$32,0,10*ROW('Sanitation Data'!I87)))</f>
        <v/>
      </c>
      <c r="DO93" s="380" t="str">
        <f ca="1">+IF(OFFSET('Hygiene Data'!$D$11,0,10*ROW('Hygiene Data'!D87))="","",OFFSET('Hygiene Data'!$D$11,0,10*ROW('Hygiene Data'!D87)))</f>
        <v/>
      </c>
      <c r="DP93" s="380" t="str">
        <f ca="1">+IF(OFFSET('Hygiene Data'!$D$12,0,10*ROW('Hygiene Data'!D87))="","",OFFSET('Hygiene Data'!$D$12,0,10*ROW('Hygiene Data'!D87)))</f>
        <v/>
      </c>
      <c r="DQ93" s="380" t="str">
        <f ca="1">+IF(OFFSET('Hygiene Data'!$D$13,0,10*ROW('Hygiene Data'!D87))="","",OFFSET('Hygiene Data'!$D$13,0,10*ROW('Hygiene Data'!D87)))</f>
        <v/>
      </c>
      <c r="DR93" s="380" t="str">
        <f ca="1">+IF(OFFSET('Hygiene Data'!$E$11,0,10*ROW('Hygiene Data'!E87))="","",OFFSET('Hygiene Data'!$E$11,0,10*ROW('Hygiene Data'!E87)))</f>
        <v/>
      </c>
      <c r="DS93" s="380" t="str">
        <f ca="1">+IF(OFFSET('Hygiene Data'!$E$12,0,10*ROW('Hygiene Data'!E87))="","",OFFSET('Hygiene Data'!$E$12,0,10*ROW('Hygiene Data'!E87)))</f>
        <v/>
      </c>
      <c r="DT93" s="380" t="str">
        <f ca="1">+IF(OFFSET('Hygiene Data'!$E$13,0,10*ROW('Hygiene Data'!E87))="","",OFFSET('Hygiene Data'!$E$13,0,10*ROW('Hygiene Data'!E87)))</f>
        <v/>
      </c>
      <c r="DU93" s="380" t="str">
        <f ca="1">+IF(OFFSET('Hygiene Data'!$F$11,0,10*ROW('Hygiene Data'!F87))="","",OFFSET('Hygiene Data'!$F$11,0,10*ROW('Hygiene Data'!F87)))</f>
        <v/>
      </c>
      <c r="DV93" s="380" t="str">
        <f ca="1">+IF(OFFSET('Hygiene Data'!$F$12,0,10*ROW('Hygiene Data'!F87))="","",OFFSET('Hygiene Data'!$F$12,0,10*ROW('Hygiene Data'!F87)))</f>
        <v/>
      </c>
      <c r="DW93" s="380" t="str">
        <f ca="1">+IF(OFFSET('Hygiene Data'!$F$13,0,10*ROW('Hygiene Data'!F87))="","",OFFSET('Hygiene Data'!$F$13,0,10*ROW('Hygiene Data'!F87)))</f>
        <v/>
      </c>
      <c r="DX93" s="380" t="str">
        <f ca="1">+IF(OFFSET('Hygiene Data'!$G$11,0,10*ROW('Hygiene Data'!G87))="","",OFFSET('Hygiene Data'!$G$11,0,10*ROW('Hygiene Data'!G87)))</f>
        <v/>
      </c>
      <c r="DY93" s="380" t="str">
        <f ca="1">+IF(OFFSET('Hygiene Data'!$G$12,0,10*ROW('Hygiene Data'!G87))="","",OFFSET('Hygiene Data'!$G$12,0,10*ROW('Hygiene Data'!G87)))</f>
        <v/>
      </c>
      <c r="DZ93" s="380" t="str">
        <f ca="1">+IF(OFFSET('Hygiene Data'!$G$13,0,10*ROW('Hygiene Data'!G87))="","",OFFSET('Hygiene Data'!$G$13,0,10*ROW('Hygiene Data'!G87)))</f>
        <v/>
      </c>
      <c r="EA93" s="380" t="str">
        <f ca="1">+IF(OFFSET('Hygiene Data'!$H$11,0,10*ROW('Hygiene Data'!H87))="","",OFFSET('Hygiene Data'!$H$11,0,10*ROW('Hygiene Data'!H87)))</f>
        <v/>
      </c>
      <c r="EB93" s="380" t="str">
        <f ca="1">+IF(OFFSET('Hygiene Data'!$H$12,0,10*ROW('Hygiene Data'!H87))="","",OFFSET('Hygiene Data'!$H$12,0,10*ROW('Hygiene Data'!H87)))</f>
        <v/>
      </c>
      <c r="EC93" s="380" t="str">
        <f ca="1">+IF(OFFSET('Hygiene Data'!$H$13,0,10*ROW('Hygiene Data'!H87))="","",OFFSET('Hygiene Data'!$H$13,0,10*ROW('Hygiene Data'!H87)))</f>
        <v/>
      </c>
      <c r="ED93" s="380" t="str">
        <f ca="1">+IF(OFFSET('Hygiene Data'!$I$11,0,10*ROW('Hygiene Data'!I87))="","",OFFSET('Hygiene Data'!$I$11,0,10*ROW('Hygiene Data'!I87)))</f>
        <v/>
      </c>
      <c r="EE93" s="380" t="str">
        <f ca="1">+IF(OFFSET('Hygiene Data'!$I$12,0,10*ROW('Hygiene Data'!I87))="","",OFFSET('Hygiene Data'!$I$12,0,10*ROW('Hygiene Data'!I87)))</f>
        <v/>
      </c>
      <c r="EF93" s="380" t="str">
        <f ca="1">+IF(OFFSET('Hygiene Data'!$I$13,0,10*ROW('Hygiene Data'!I87))="","",OFFSET('Hygiene Data'!$I$13,0,10*ROW('Hygiene Data'!I87)))</f>
        <v/>
      </c>
    </row>
    <row r="94" spans="1:136" x14ac:dyDescent="0.25">
      <c r="A94" s="489" t="str">
        <f ca="1">+IF(OFFSET('Water Data'!$B$2,0,10*ROW('Water Data'!E88))="","",OFFSET('Water Data'!$B$2,0,10*ROW('Water Data'!E88)))</f>
        <v/>
      </c>
      <c r="B94" s="489"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16" t="str">
        <f t="shared" ca="1" si="1"/>
        <v/>
      </c>
      <c r="D94" s="517"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17"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17"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17"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17"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17"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17"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17"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17"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17"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17"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17"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17"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17"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17"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17"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17"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17"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18"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18"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18"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18"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18"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18"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18"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18"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18"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18"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18"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18"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18"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18"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18"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18"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18"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18"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18"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18"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18"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18"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18"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18"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18"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18"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18"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18"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18"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18"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19"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95"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19"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19"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19"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19"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19"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19"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19"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19"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19"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19"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19"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19"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19"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19"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19"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19"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80" t="str">
        <f ca="1">+IF(OFFSET('Water Data'!$D$27,0,10*ROW('Water Data'!D88))="","",OFFSET('Water Data'!$D$27,0,10*ROW('Water Data'!D88)))</f>
        <v/>
      </c>
      <c r="BT94" s="380" t="str">
        <f ca="1">+IF(OFFSET('Water Data'!$D$28,0,10*ROW('Water Data'!D88))="","",OFFSET('Water Data'!$D$28,0,10*ROW('Water Data'!D88)))</f>
        <v/>
      </c>
      <c r="BU94" s="380" t="str">
        <f ca="1">+IF(OFFSET('Water Data'!$D$29,0,10*ROW('Water Data'!D88))="","",OFFSET('Water Data'!$D$29,0,10*ROW('Water Data'!D88)))</f>
        <v/>
      </c>
      <c r="BV94" s="380" t="str">
        <f ca="1">+IF(OFFSET('Water Data'!$E$27,0,10*ROW('Water Data'!E88))="","",OFFSET('Water Data'!$E$27,0,10*ROW('Water Data'!E88)))</f>
        <v/>
      </c>
      <c r="BW94" s="380" t="str">
        <f ca="1">+IF(OFFSET('Water Data'!$E$28,0,10*ROW('Water Data'!E88))="","",OFFSET('Water Data'!$E$28,0,10*ROW('Water Data'!E88)))</f>
        <v/>
      </c>
      <c r="BX94" s="380" t="str">
        <f ca="1">+IF(OFFSET('Water Data'!$E$29,0,10*ROW('Water Data'!E88))="","",OFFSET('Water Data'!$E$29,0,10*ROW('Water Data'!E88)))</f>
        <v/>
      </c>
      <c r="BY94" s="380" t="str">
        <f ca="1">+IF(OFFSET('Water Data'!$F$27,0,10*ROW('Water Data'!F88))="","",OFFSET('Water Data'!$F$27,0,10*ROW('Water Data'!F88)))</f>
        <v/>
      </c>
      <c r="BZ94" s="380" t="str">
        <f ca="1">+IF(OFFSET('Water Data'!$F$28,0,10*ROW('Water Data'!F88))="","",OFFSET('Water Data'!$F$28,0,10*ROW('Water Data'!F88)))</f>
        <v/>
      </c>
      <c r="CA94" s="380" t="str">
        <f ca="1">+IF(OFFSET('Water Data'!$F$29,0,10*ROW('Water Data'!F88))="","",OFFSET('Water Data'!$F$29,0,10*ROW('Water Data'!F88)))</f>
        <v/>
      </c>
      <c r="CB94" s="380" t="str">
        <f ca="1">+IF(OFFSET('Water Data'!$G$27,0,10*ROW('Water Data'!G88))="","",OFFSET('Water Data'!$G$27,0,10*ROW('Water Data'!G88)))</f>
        <v/>
      </c>
      <c r="CC94" s="380" t="str">
        <f ca="1">+IF(OFFSET('Water Data'!$G$28,0,10*ROW('Water Data'!G88))="","",OFFSET('Water Data'!$G$28,0,10*ROW('Water Data'!G88)))</f>
        <v/>
      </c>
      <c r="CD94" s="380" t="str">
        <f ca="1">+IF(OFFSET('Water Data'!$G$29,0,10*ROW('Water Data'!G88))="","",OFFSET('Water Data'!$G$29,0,10*ROW('Water Data'!G88)))</f>
        <v/>
      </c>
      <c r="CE94" s="380" t="str">
        <f ca="1">+IF(OFFSET('Water Data'!$H$27,0,10*ROW('Water Data'!H88))="","",OFFSET('Water Data'!$H$27,0,10*ROW('Water Data'!H88)))</f>
        <v/>
      </c>
      <c r="CF94" s="380" t="str">
        <f ca="1">+IF(OFFSET('Water Data'!$H$28,0,10*ROW('Water Data'!H88))="","",OFFSET('Water Data'!$H$28,0,10*ROW('Water Data'!H88)))</f>
        <v/>
      </c>
      <c r="CG94" s="380" t="str">
        <f ca="1">+IF(OFFSET('Water Data'!$H$29,0,10*ROW('Water Data'!H88))="","",OFFSET('Water Data'!$H$29,0,10*ROW('Water Data'!H88)))</f>
        <v/>
      </c>
      <c r="CH94" s="380" t="str">
        <f ca="1">+IF(OFFSET('Water Data'!$I$27,0,10*ROW('Water Data'!I88))="","",OFFSET('Water Data'!$I$27,0,10*ROW('Water Data'!I88)))</f>
        <v/>
      </c>
      <c r="CI94" s="380" t="str">
        <f ca="1">+IF(OFFSET('Water Data'!$I$28,0,10*ROW('Water Data'!I88))="","",OFFSET('Water Data'!$I$28,0,10*ROW('Water Data'!I88)))</f>
        <v/>
      </c>
      <c r="CJ94" s="380" t="str">
        <f ca="1">+IF(OFFSET('Water Data'!$I$29,0,10*ROW('Water Data'!I88))="","",OFFSET('Water Data'!$I$29,0,10*ROW('Water Data'!I88)))</f>
        <v/>
      </c>
      <c r="CK94" s="380" t="str">
        <f ca="1">+IF(OFFSET('Sanitation Data'!$D$28,0,10*ROW('Sanitation Data'!D88))="","",OFFSET('Sanitation Data'!$D$28,0,10*ROW('Sanitation Data'!D88)))</f>
        <v/>
      </c>
      <c r="CL94" s="380" t="str">
        <f ca="1">+IF(OFFSET('Sanitation Data'!$D$29,0,10*ROW('Sanitation Data'!D88))="","",OFFSET('Sanitation Data'!$D$29,0,10*ROW('Sanitation Data'!D88)))</f>
        <v/>
      </c>
      <c r="CM94" s="380" t="str">
        <f ca="1">+IF(OFFSET('Sanitation Data'!$D$30,0,10*ROW('Sanitation Data'!D88))="","",OFFSET('Sanitation Data'!$D$30,0,10*ROW('Sanitation Data'!D88)))</f>
        <v/>
      </c>
      <c r="CN94" s="380" t="str">
        <f ca="1">+IF(OFFSET('Sanitation Data'!$D$31,0,10*ROW('Sanitation Data'!D88))="","",OFFSET('Sanitation Data'!$D$31,0,10*ROW('Sanitation Data'!D88)))</f>
        <v/>
      </c>
      <c r="CO94" s="380" t="str">
        <f ca="1">+IF(OFFSET('Sanitation Data'!$D$32,0,10*ROW('Sanitation Data'!D88))="","",OFFSET('Sanitation Data'!$D$32,0,10*ROW('Sanitation Data'!D88)))</f>
        <v/>
      </c>
      <c r="CP94" s="380" t="str">
        <f ca="1">+IF(OFFSET('Sanitation Data'!$E$28,0,10*ROW('Sanitation Data'!E88))="","",OFFSET('Sanitation Data'!$E$28,0,10*ROW('Sanitation Data'!E88)))</f>
        <v/>
      </c>
      <c r="CQ94" s="380" t="str">
        <f ca="1">+IF(OFFSET('Sanitation Data'!$E$29,0,10*ROW('Sanitation Data'!E88))="","",OFFSET('Sanitation Data'!$E$29,0,10*ROW('Sanitation Data'!E88)))</f>
        <v/>
      </c>
      <c r="CR94" s="380" t="str">
        <f ca="1">+IF(OFFSET('Sanitation Data'!$E$30,0,10*ROW('Sanitation Data'!E88))="","",OFFSET('Sanitation Data'!$E$30,0,10*ROW('Sanitation Data'!E88)))</f>
        <v/>
      </c>
      <c r="CS94" s="380" t="str">
        <f ca="1">+IF(OFFSET('Sanitation Data'!$E$31,0,10*ROW('Sanitation Data'!E88))="","",OFFSET('Sanitation Data'!$E$31,0,10*ROW('Sanitation Data'!E88)))</f>
        <v/>
      </c>
      <c r="CT94" s="380" t="str">
        <f ca="1">+IF(OFFSET('Sanitation Data'!$E$32,0,10*ROW('Sanitation Data'!E88))="","",OFFSET('Sanitation Data'!$E$32,0,10*ROW('Sanitation Data'!E88)))</f>
        <v/>
      </c>
      <c r="CU94" s="380" t="str">
        <f ca="1">+IF(OFFSET('Sanitation Data'!$F$28,0,10*ROW('Sanitation Data'!F88))="","",OFFSET('Sanitation Data'!$F$28,0,10*ROW('Sanitation Data'!F88)))</f>
        <v/>
      </c>
      <c r="CV94" s="380" t="str">
        <f ca="1">+IF(OFFSET('Sanitation Data'!$F$29,0,10*ROW('Sanitation Data'!F88))="","",OFFSET('Sanitation Data'!$F$29,0,10*ROW('Sanitation Data'!F88)))</f>
        <v/>
      </c>
      <c r="CW94" s="380" t="str">
        <f ca="1">+IF(OFFSET('Sanitation Data'!$F$30,0,10*ROW('Sanitation Data'!F88))="","",OFFSET('Sanitation Data'!$F$30,0,10*ROW('Sanitation Data'!F88)))</f>
        <v/>
      </c>
      <c r="CX94" s="380" t="str">
        <f ca="1">+IF(OFFSET('Sanitation Data'!$F$31,0,10*ROW('Sanitation Data'!F88))="","",OFFSET('Sanitation Data'!$F$31,0,10*ROW('Sanitation Data'!F88)))</f>
        <v/>
      </c>
      <c r="CY94" s="380" t="str">
        <f ca="1">+IF(OFFSET('Sanitation Data'!$F$32,0,10*ROW('Sanitation Data'!F88))="","",OFFSET('Sanitation Data'!$F$32,0,10*ROW('Sanitation Data'!F88)))</f>
        <v/>
      </c>
      <c r="CZ94" s="380" t="str">
        <f ca="1">+IF(OFFSET('Sanitation Data'!$G$28,0,10*ROW('Sanitation Data'!G88))="","",OFFSET('Sanitation Data'!$G$28,0,10*ROW('Sanitation Data'!G88)))</f>
        <v/>
      </c>
      <c r="DA94" s="380" t="str">
        <f ca="1">+IF(OFFSET('Sanitation Data'!$G$29,0,10*ROW('Sanitation Data'!G88))="","",OFFSET('Sanitation Data'!$G$29,0,10*ROW('Sanitation Data'!G88)))</f>
        <v/>
      </c>
      <c r="DB94" s="380" t="str">
        <f ca="1">+IF(OFFSET('Sanitation Data'!$G$30,0,10*ROW('Sanitation Data'!G88))="","",OFFSET('Sanitation Data'!$G$30,0,10*ROW('Sanitation Data'!G88)))</f>
        <v/>
      </c>
      <c r="DC94" s="380" t="str">
        <f ca="1">+IF(OFFSET('Sanitation Data'!$G$31,0,10*ROW('Sanitation Data'!G88))="","",OFFSET('Sanitation Data'!$G$31,0,10*ROW('Sanitation Data'!G88)))</f>
        <v/>
      </c>
      <c r="DD94" s="380" t="str">
        <f ca="1">+IF(OFFSET('Sanitation Data'!$G$32,0,10*ROW('Sanitation Data'!G88))="","",OFFSET('Sanitation Data'!$G$32,0,10*ROW('Sanitation Data'!G88)))</f>
        <v/>
      </c>
      <c r="DE94" s="380" t="str">
        <f ca="1">+IF(OFFSET('Sanitation Data'!$H$28,0,10*ROW('Sanitation Data'!H88))="","",OFFSET('Sanitation Data'!$H$28,0,10*ROW('Sanitation Data'!H88)))</f>
        <v/>
      </c>
      <c r="DF94" s="380" t="str">
        <f ca="1">+IF(OFFSET('Sanitation Data'!$H$29,0,10*ROW('Sanitation Data'!H88))="","",OFFSET('Sanitation Data'!$H$29,0,10*ROW('Sanitation Data'!H88)))</f>
        <v/>
      </c>
      <c r="DG94" s="380" t="str">
        <f ca="1">+IF(OFFSET('Sanitation Data'!$H$30,0,10*ROW('Sanitation Data'!H88))="","",OFFSET('Sanitation Data'!$H$30,0,10*ROW('Sanitation Data'!H88)))</f>
        <v/>
      </c>
      <c r="DH94" s="380" t="str">
        <f ca="1">+IF(OFFSET('Sanitation Data'!$H$31,0,10*ROW('Sanitation Data'!H88))="","",OFFSET('Sanitation Data'!$H$31,0,10*ROW('Sanitation Data'!H88)))</f>
        <v/>
      </c>
      <c r="DI94" s="380" t="str">
        <f ca="1">+IF(OFFSET('Sanitation Data'!$H$32,0,10*ROW('Sanitation Data'!H88))="","",OFFSET('Sanitation Data'!$H$32,0,10*ROW('Sanitation Data'!H88)))</f>
        <v/>
      </c>
      <c r="DJ94" s="380" t="str">
        <f ca="1">+IF(OFFSET('Sanitation Data'!$I$28,0,10*ROW('Sanitation Data'!I88))="","",OFFSET('Sanitation Data'!$I$28,0,10*ROW('Sanitation Data'!I88)))</f>
        <v/>
      </c>
      <c r="DK94" s="380" t="str">
        <f ca="1">+IF(OFFSET('Sanitation Data'!$I$29,0,10*ROW('Sanitation Data'!I88))="","",OFFSET('Sanitation Data'!$I$29,0,10*ROW('Sanitation Data'!I88)))</f>
        <v/>
      </c>
      <c r="DL94" s="380" t="str">
        <f ca="1">+IF(OFFSET('Sanitation Data'!$I$30,0,10*ROW('Sanitation Data'!I88))="","",OFFSET('Sanitation Data'!$I$30,0,10*ROW('Sanitation Data'!I88)))</f>
        <v/>
      </c>
      <c r="DM94" s="380" t="str">
        <f ca="1">+IF(OFFSET('Sanitation Data'!$I$31,0,10*ROW('Sanitation Data'!I88))="","",OFFSET('Sanitation Data'!$I$31,0,10*ROW('Sanitation Data'!I88)))</f>
        <v/>
      </c>
      <c r="DN94" s="380" t="str">
        <f ca="1">+IF(OFFSET('Sanitation Data'!$I$32,0,10*ROW('Sanitation Data'!I88))="","",OFFSET('Sanitation Data'!$I$32,0,10*ROW('Sanitation Data'!I88)))</f>
        <v/>
      </c>
      <c r="DO94" s="380" t="str">
        <f ca="1">+IF(OFFSET('Hygiene Data'!$D$11,0,10*ROW('Hygiene Data'!D88))="","",OFFSET('Hygiene Data'!$D$11,0,10*ROW('Hygiene Data'!D88)))</f>
        <v/>
      </c>
      <c r="DP94" s="380" t="str">
        <f ca="1">+IF(OFFSET('Hygiene Data'!$D$12,0,10*ROW('Hygiene Data'!D88))="","",OFFSET('Hygiene Data'!$D$12,0,10*ROW('Hygiene Data'!D88)))</f>
        <v/>
      </c>
      <c r="DQ94" s="380" t="str">
        <f ca="1">+IF(OFFSET('Hygiene Data'!$D$13,0,10*ROW('Hygiene Data'!D88))="","",OFFSET('Hygiene Data'!$D$13,0,10*ROW('Hygiene Data'!D88)))</f>
        <v/>
      </c>
      <c r="DR94" s="380" t="str">
        <f ca="1">+IF(OFFSET('Hygiene Data'!$E$11,0,10*ROW('Hygiene Data'!E88))="","",OFFSET('Hygiene Data'!$E$11,0,10*ROW('Hygiene Data'!E88)))</f>
        <v/>
      </c>
      <c r="DS94" s="380" t="str">
        <f ca="1">+IF(OFFSET('Hygiene Data'!$E$12,0,10*ROW('Hygiene Data'!E88))="","",OFFSET('Hygiene Data'!$E$12,0,10*ROW('Hygiene Data'!E88)))</f>
        <v/>
      </c>
      <c r="DT94" s="380" t="str">
        <f ca="1">+IF(OFFSET('Hygiene Data'!$E$13,0,10*ROW('Hygiene Data'!E88))="","",OFFSET('Hygiene Data'!$E$13,0,10*ROW('Hygiene Data'!E88)))</f>
        <v/>
      </c>
      <c r="DU94" s="380" t="str">
        <f ca="1">+IF(OFFSET('Hygiene Data'!$F$11,0,10*ROW('Hygiene Data'!F88))="","",OFFSET('Hygiene Data'!$F$11,0,10*ROW('Hygiene Data'!F88)))</f>
        <v/>
      </c>
      <c r="DV94" s="380" t="str">
        <f ca="1">+IF(OFFSET('Hygiene Data'!$F$12,0,10*ROW('Hygiene Data'!F88))="","",OFFSET('Hygiene Data'!$F$12,0,10*ROW('Hygiene Data'!F88)))</f>
        <v/>
      </c>
      <c r="DW94" s="380" t="str">
        <f ca="1">+IF(OFFSET('Hygiene Data'!$F$13,0,10*ROW('Hygiene Data'!F88))="","",OFFSET('Hygiene Data'!$F$13,0,10*ROW('Hygiene Data'!F88)))</f>
        <v/>
      </c>
      <c r="DX94" s="380" t="str">
        <f ca="1">+IF(OFFSET('Hygiene Data'!$G$11,0,10*ROW('Hygiene Data'!G88))="","",OFFSET('Hygiene Data'!$G$11,0,10*ROW('Hygiene Data'!G88)))</f>
        <v/>
      </c>
      <c r="DY94" s="380" t="str">
        <f ca="1">+IF(OFFSET('Hygiene Data'!$G$12,0,10*ROW('Hygiene Data'!G88))="","",OFFSET('Hygiene Data'!$G$12,0,10*ROW('Hygiene Data'!G88)))</f>
        <v/>
      </c>
      <c r="DZ94" s="380" t="str">
        <f ca="1">+IF(OFFSET('Hygiene Data'!$G$13,0,10*ROW('Hygiene Data'!G88))="","",OFFSET('Hygiene Data'!$G$13,0,10*ROW('Hygiene Data'!G88)))</f>
        <v/>
      </c>
      <c r="EA94" s="380" t="str">
        <f ca="1">+IF(OFFSET('Hygiene Data'!$H$11,0,10*ROW('Hygiene Data'!H88))="","",OFFSET('Hygiene Data'!$H$11,0,10*ROW('Hygiene Data'!H88)))</f>
        <v/>
      </c>
      <c r="EB94" s="380" t="str">
        <f ca="1">+IF(OFFSET('Hygiene Data'!$H$12,0,10*ROW('Hygiene Data'!H88))="","",OFFSET('Hygiene Data'!$H$12,0,10*ROW('Hygiene Data'!H88)))</f>
        <v/>
      </c>
      <c r="EC94" s="380" t="str">
        <f ca="1">+IF(OFFSET('Hygiene Data'!$H$13,0,10*ROW('Hygiene Data'!H88))="","",OFFSET('Hygiene Data'!$H$13,0,10*ROW('Hygiene Data'!H88)))</f>
        <v/>
      </c>
      <c r="ED94" s="380" t="str">
        <f ca="1">+IF(OFFSET('Hygiene Data'!$I$11,0,10*ROW('Hygiene Data'!I88))="","",OFFSET('Hygiene Data'!$I$11,0,10*ROW('Hygiene Data'!I88)))</f>
        <v/>
      </c>
      <c r="EE94" s="380" t="str">
        <f ca="1">+IF(OFFSET('Hygiene Data'!$I$12,0,10*ROW('Hygiene Data'!I88))="","",OFFSET('Hygiene Data'!$I$12,0,10*ROW('Hygiene Data'!I88)))</f>
        <v/>
      </c>
      <c r="EF94" s="380" t="str">
        <f ca="1">+IF(OFFSET('Hygiene Data'!$I$13,0,10*ROW('Hygiene Data'!I88))="","",OFFSET('Hygiene Data'!$I$13,0,10*ROW('Hygiene Data'!I88)))</f>
        <v/>
      </c>
    </row>
    <row r="95" spans="1:136" x14ac:dyDescent="0.25">
      <c r="A95" s="489" t="str">
        <f ca="1">+IF(OFFSET('Water Data'!$B$2,0,10*ROW('Water Data'!E89))="","",OFFSET('Water Data'!$B$2,0,10*ROW('Water Data'!E89)))</f>
        <v/>
      </c>
      <c r="B95" s="489"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16" t="str">
        <f t="shared" ca="1" si="1"/>
        <v/>
      </c>
      <c r="D95" s="517"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17"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17"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17"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17"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17"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17"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17"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17"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17"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17"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17"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17"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17"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17"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17"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17"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17"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18"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18"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18"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18"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18"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18"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18"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18"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18"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18"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18"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18"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18"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18"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18"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18"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18"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18"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18"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18"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18"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18"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18"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18"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18"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18"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18"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18"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18"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18"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19"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95"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19"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19"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19"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19"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19"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19"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19"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19"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19"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19"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19"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19"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19"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19"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19"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19"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80" t="str">
        <f ca="1">+IF(OFFSET('Water Data'!$D$27,0,10*ROW('Water Data'!D89))="","",OFFSET('Water Data'!$D$27,0,10*ROW('Water Data'!D89)))</f>
        <v/>
      </c>
      <c r="BT95" s="380" t="str">
        <f ca="1">+IF(OFFSET('Water Data'!$D$28,0,10*ROW('Water Data'!D89))="","",OFFSET('Water Data'!$D$28,0,10*ROW('Water Data'!D89)))</f>
        <v/>
      </c>
      <c r="BU95" s="380" t="str">
        <f ca="1">+IF(OFFSET('Water Data'!$D$29,0,10*ROW('Water Data'!D89))="","",OFFSET('Water Data'!$D$29,0,10*ROW('Water Data'!D89)))</f>
        <v/>
      </c>
      <c r="BV95" s="380" t="str">
        <f ca="1">+IF(OFFSET('Water Data'!$E$27,0,10*ROW('Water Data'!E89))="","",OFFSET('Water Data'!$E$27,0,10*ROW('Water Data'!E89)))</f>
        <v/>
      </c>
      <c r="BW95" s="380" t="str">
        <f ca="1">+IF(OFFSET('Water Data'!$E$28,0,10*ROW('Water Data'!E89))="","",OFFSET('Water Data'!$E$28,0,10*ROW('Water Data'!E89)))</f>
        <v/>
      </c>
      <c r="BX95" s="380" t="str">
        <f ca="1">+IF(OFFSET('Water Data'!$E$29,0,10*ROW('Water Data'!E89))="","",OFFSET('Water Data'!$E$29,0,10*ROW('Water Data'!E89)))</f>
        <v/>
      </c>
      <c r="BY95" s="380" t="str">
        <f ca="1">+IF(OFFSET('Water Data'!$F$27,0,10*ROW('Water Data'!F89))="","",OFFSET('Water Data'!$F$27,0,10*ROW('Water Data'!F89)))</f>
        <v/>
      </c>
      <c r="BZ95" s="380" t="str">
        <f ca="1">+IF(OFFSET('Water Data'!$F$28,0,10*ROW('Water Data'!F89))="","",OFFSET('Water Data'!$F$28,0,10*ROW('Water Data'!F89)))</f>
        <v/>
      </c>
      <c r="CA95" s="380" t="str">
        <f ca="1">+IF(OFFSET('Water Data'!$F$29,0,10*ROW('Water Data'!F89))="","",OFFSET('Water Data'!$F$29,0,10*ROW('Water Data'!F89)))</f>
        <v/>
      </c>
      <c r="CB95" s="380" t="str">
        <f ca="1">+IF(OFFSET('Water Data'!$G$27,0,10*ROW('Water Data'!G89))="","",OFFSET('Water Data'!$G$27,0,10*ROW('Water Data'!G89)))</f>
        <v/>
      </c>
      <c r="CC95" s="380" t="str">
        <f ca="1">+IF(OFFSET('Water Data'!$G$28,0,10*ROW('Water Data'!G89))="","",OFFSET('Water Data'!$G$28,0,10*ROW('Water Data'!G89)))</f>
        <v/>
      </c>
      <c r="CD95" s="380" t="str">
        <f ca="1">+IF(OFFSET('Water Data'!$G$29,0,10*ROW('Water Data'!G89))="","",OFFSET('Water Data'!$G$29,0,10*ROW('Water Data'!G89)))</f>
        <v/>
      </c>
      <c r="CE95" s="380" t="str">
        <f ca="1">+IF(OFFSET('Water Data'!$H$27,0,10*ROW('Water Data'!H89))="","",OFFSET('Water Data'!$H$27,0,10*ROW('Water Data'!H89)))</f>
        <v/>
      </c>
      <c r="CF95" s="380" t="str">
        <f ca="1">+IF(OFFSET('Water Data'!$H$28,0,10*ROW('Water Data'!H89))="","",OFFSET('Water Data'!$H$28,0,10*ROW('Water Data'!H89)))</f>
        <v/>
      </c>
      <c r="CG95" s="380" t="str">
        <f ca="1">+IF(OFFSET('Water Data'!$H$29,0,10*ROW('Water Data'!H89))="","",OFFSET('Water Data'!$H$29,0,10*ROW('Water Data'!H89)))</f>
        <v/>
      </c>
      <c r="CH95" s="380" t="str">
        <f ca="1">+IF(OFFSET('Water Data'!$I$27,0,10*ROW('Water Data'!I89))="","",OFFSET('Water Data'!$I$27,0,10*ROW('Water Data'!I89)))</f>
        <v/>
      </c>
      <c r="CI95" s="380" t="str">
        <f ca="1">+IF(OFFSET('Water Data'!$I$28,0,10*ROW('Water Data'!I89))="","",OFFSET('Water Data'!$I$28,0,10*ROW('Water Data'!I89)))</f>
        <v/>
      </c>
      <c r="CJ95" s="380" t="str">
        <f ca="1">+IF(OFFSET('Water Data'!$I$29,0,10*ROW('Water Data'!I89))="","",OFFSET('Water Data'!$I$29,0,10*ROW('Water Data'!I89)))</f>
        <v/>
      </c>
      <c r="CK95" s="380" t="str">
        <f ca="1">+IF(OFFSET('Sanitation Data'!$D$28,0,10*ROW('Sanitation Data'!D89))="","",OFFSET('Sanitation Data'!$D$28,0,10*ROW('Sanitation Data'!D89)))</f>
        <v/>
      </c>
      <c r="CL95" s="380" t="str">
        <f ca="1">+IF(OFFSET('Sanitation Data'!$D$29,0,10*ROW('Sanitation Data'!D89))="","",OFFSET('Sanitation Data'!$D$29,0,10*ROW('Sanitation Data'!D89)))</f>
        <v/>
      </c>
      <c r="CM95" s="380" t="str">
        <f ca="1">+IF(OFFSET('Sanitation Data'!$D$30,0,10*ROW('Sanitation Data'!D89))="","",OFFSET('Sanitation Data'!$D$30,0,10*ROW('Sanitation Data'!D89)))</f>
        <v/>
      </c>
      <c r="CN95" s="380" t="str">
        <f ca="1">+IF(OFFSET('Sanitation Data'!$D$31,0,10*ROW('Sanitation Data'!D89))="","",OFFSET('Sanitation Data'!$D$31,0,10*ROW('Sanitation Data'!D89)))</f>
        <v/>
      </c>
      <c r="CO95" s="380" t="str">
        <f ca="1">+IF(OFFSET('Sanitation Data'!$D$32,0,10*ROW('Sanitation Data'!D89))="","",OFFSET('Sanitation Data'!$D$32,0,10*ROW('Sanitation Data'!D89)))</f>
        <v/>
      </c>
      <c r="CP95" s="380" t="str">
        <f ca="1">+IF(OFFSET('Sanitation Data'!$E$28,0,10*ROW('Sanitation Data'!E89))="","",OFFSET('Sanitation Data'!$E$28,0,10*ROW('Sanitation Data'!E89)))</f>
        <v/>
      </c>
      <c r="CQ95" s="380" t="str">
        <f ca="1">+IF(OFFSET('Sanitation Data'!$E$29,0,10*ROW('Sanitation Data'!E89))="","",OFFSET('Sanitation Data'!$E$29,0,10*ROW('Sanitation Data'!E89)))</f>
        <v/>
      </c>
      <c r="CR95" s="380" t="str">
        <f ca="1">+IF(OFFSET('Sanitation Data'!$E$30,0,10*ROW('Sanitation Data'!E89))="","",OFFSET('Sanitation Data'!$E$30,0,10*ROW('Sanitation Data'!E89)))</f>
        <v/>
      </c>
      <c r="CS95" s="380" t="str">
        <f ca="1">+IF(OFFSET('Sanitation Data'!$E$31,0,10*ROW('Sanitation Data'!E89))="","",OFFSET('Sanitation Data'!$E$31,0,10*ROW('Sanitation Data'!E89)))</f>
        <v/>
      </c>
      <c r="CT95" s="380" t="str">
        <f ca="1">+IF(OFFSET('Sanitation Data'!$E$32,0,10*ROW('Sanitation Data'!E89))="","",OFFSET('Sanitation Data'!$E$32,0,10*ROW('Sanitation Data'!E89)))</f>
        <v/>
      </c>
      <c r="CU95" s="380" t="str">
        <f ca="1">+IF(OFFSET('Sanitation Data'!$F$28,0,10*ROW('Sanitation Data'!F89))="","",OFFSET('Sanitation Data'!$F$28,0,10*ROW('Sanitation Data'!F89)))</f>
        <v/>
      </c>
      <c r="CV95" s="380" t="str">
        <f ca="1">+IF(OFFSET('Sanitation Data'!$F$29,0,10*ROW('Sanitation Data'!F89))="","",OFFSET('Sanitation Data'!$F$29,0,10*ROW('Sanitation Data'!F89)))</f>
        <v/>
      </c>
      <c r="CW95" s="380" t="str">
        <f ca="1">+IF(OFFSET('Sanitation Data'!$F$30,0,10*ROW('Sanitation Data'!F89))="","",OFFSET('Sanitation Data'!$F$30,0,10*ROW('Sanitation Data'!F89)))</f>
        <v/>
      </c>
      <c r="CX95" s="380" t="str">
        <f ca="1">+IF(OFFSET('Sanitation Data'!$F$31,0,10*ROW('Sanitation Data'!F89))="","",OFFSET('Sanitation Data'!$F$31,0,10*ROW('Sanitation Data'!F89)))</f>
        <v/>
      </c>
      <c r="CY95" s="380" t="str">
        <f ca="1">+IF(OFFSET('Sanitation Data'!$F$32,0,10*ROW('Sanitation Data'!F89))="","",OFFSET('Sanitation Data'!$F$32,0,10*ROW('Sanitation Data'!F89)))</f>
        <v/>
      </c>
      <c r="CZ95" s="380" t="str">
        <f ca="1">+IF(OFFSET('Sanitation Data'!$G$28,0,10*ROW('Sanitation Data'!G89))="","",OFFSET('Sanitation Data'!$G$28,0,10*ROW('Sanitation Data'!G89)))</f>
        <v/>
      </c>
      <c r="DA95" s="380" t="str">
        <f ca="1">+IF(OFFSET('Sanitation Data'!$G$29,0,10*ROW('Sanitation Data'!G89))="","",OFFSET('Sanitation Data'!$G$29,0,10*ROW('Sanitation Data'!G89)))</f>
        <v/>
      </c>
      <c r="DB95" s="380" t="str">
        <f ca="1">+IF(OFFSET('Sanitation Data'!$G$30,0,10*ROW('Sanitation Data'!G89))="","",OFFSET('Sanitation Data'!$G$30,0,10*ROW('Sanitation Data'!G89)))</f>
        <v/>
      </c>
      <c r="DC95" s="380" t="str">
        <f ca="1">+IF(OFFSET('Sanitation Data'!$G$31,0,10*ROW('Sanitation Data'!G89))="","",OFFSET('Sanitation Data'!$G$31,0,10*ROW('Sanitation Data'!G89)))</f>
        <v/>
      </c>
      <c r="DD95" s="380" t="str">
        <f ca="1">+IF(OFFSET('Sanitation Data'!$G$32,0,10*ROW('Sanitation Data'!G89))="","",OFFSET('Sanitation Data'!$G$32,0,10*ROW('Sanitation Data'!G89)))</f>
        <v/>
      </c>
      <c r="DE95" s="380" t="str">
        <f ca="1">+IF(OFFSET('Sanitation Data'!$H$28,0,10*ROW('Sanitation Data'!H89))="","",OFFSET('Sanitation Data'!$H$28,0,10*ROW('Sanitation Data'!H89)))</f>
        <v/>
      </c>
      <c r="DF95" s="380" t="str">
        <f ca="1">+IF(OFFSET('Sanitation Data'!$H$29,0,10*ROW('Sanitation Data'!H89))="","",OFFSET('Sanitation Data'!$H$29,0,10*ROW('Sanitation Data'!H89)))</f>
        <v/>
      </c>
      <c r="DG95" s="380" t="str">
        <f ca="1">+IF(OFFSET('Sanitation Data'!$H$30,0,10*ROW('Sanitation Data'!H89))="","",OFFSET('Sanitation Data'!$H$30,0,10*ROW('Sanitation Data'!H89)))</f>
        <v/>
      </c>
      <c r="DH95" s="380" t="str">
        <f ca="1">+IF(OFFSET('Sanitation Data'!$H$31,0,10*ROW('Sanitation Data'!H89))="","",OFFSET('Sanitation Data'!$H$31,0,10*ROW('Sanitation Data'!H89)))</f>
        <v/>
      </c>
      <c r="DI95" s="380" t="str">
        <f ca="1">+IF(OFFSET('Sanitation Data'!$H$32,0,10*ROW('Sanitation Data'!H89))="","",OFFSET('Sanitation Data'!$H$32,0,10*ROW('Sanitation Data'!H89)))</f>
        <v/>
      </c>
      <c r="DJ95" s="380" t="str">
        <f ca="1">+IF(OFFSET('Sanitation Data'!$I$28,0,10*ROW('Sanitation Data'!I89))="","",OFFSET('Sanitation Data'!$I$28,0,10*ROW('Sanitation Data'!I89)))</f>
        <v/>
      </c>
      <c r="DK95" s="380" t="str">
        <f ca="1">+IF(OFFSET('Sanitation Data'!$I$29,0,10*ROW('Sanitation Data'!I89))="","",OFFSET('Sanitation Data'!$I$29,0,10*ROW('Sanitation Data'!I89)))</f>
        <v/>
      </c>
      <c r="DL95" s="380" t="str">
        <f ca="1">+IF(OFFSET('Sanitation Data'!$I$30,0,10*ROW('Sanitation Data'!I89))="","",OFFSET('Sanitation Data'!$I$30,0,10*ROW('Sanitation Data'!I89)))</f>
        <v/>
      </c>
      <c r="DM95" s="380" t="str">
        <f ca="1">+IF(OFFSET('Sanitation Data'!$I$31,0,10*ROW('Sanitation Data'!I89))="","",OFFSET('Sanitation Data'!$I$31,0,10*ROW('Sanitation Data'!I89)))</f>
        <v/>
      </c>
      <c r="DN95" s="380" t="str">
        <f ca="1">+IF(OFFSET('Sanitation Data'!$I$32,0,10*ROW('Sanitation Data'!I89))="","",OFFSET('Sanitation Data'!$I$32,0,10*ROW('Sanitation Data'!I89)))</f>
        <v/>
      </c>
      <c r="DO95" s="380" t="str">
        <f ca="1">+IF(OFFSET('Hygiene Data'!$D$11,0,10*ROW('Hygiene Data'!D89))="","",OFFSET('Hygiene Data'!$D$11,0,10*ROW('Hygiene Data'!D89)))</f>
        <v/>
      </c>
      <c r="DP95" s="380" t="str">
        <f ca="1">+IF(OFFSET('Hygiene Data'!$D$12,0,10*ROW('Hygiene Data'!D89))="","",OFFSET('Hygiene Data'!$D$12,0,10*ROW('Hygiene Data'!D89)))</f>
        <v/>
      </c>
      <c r="DQ95" s="380" t="str">
        <f ca="1">+IF(OFFSET('Hygiene Data'!$D$13,0,10*ROW('Hygiene Data'!D89))="","",OFFSET('Hygiene Data'!$D$13,0,10*ROW('Hygiene Data'!D89)))</f>
        <v/>
      </c>
      <c r="DR95" s="380" t="str">
        <f ca="1">+IF(OFFSET('Hygiene Data'!$E$11,0,10*ROW('Hygiene Data'!E89))="","",OFFSET('Hygiene Data'!$E$11,0,10*ROW('Hygiene Data'!E89)))</f>
        <v/>
      </c>
      <c r="DS95" s="380" t="str">
        <f ca="1">+IF(OFFSET('Hygiene Data'!$E$12,0,10*ROW('Hygiene Data'!E89))="","",OFFSET('Hygiene Data'!$E$12,0,10*ROW('Hygiene Data'!E89)))</f>
        <v/>
      </c>
      <c r="DT95" s="380" t="str">
        <f ca="1">+IF(OFFSET('Hygiene Data'!$E$13,0,10*ROW('Hygiene Data'!E89))="","",OFFSET('Hygiene Data'!$E$13,0,10*ROW('Hygiene Data'!E89)))</f>
        <v/>
      </c>
      <c r="DU95" s="380" t="str">
        <f ca="1">+IF(OFFSET('Hygiene Data'!$F$11,0,10*ROW('Hygiene Data'!F89))="","",OFFSET('Hygiene Data'!$F$11,0,10*ROW('Hygiene Data'!F89)))</f>
        <v/>
      </c>
      <c r="DV95" s="380" t="str">
        <f ca="1">+IF(OFFSET('Hygiene Data'!$F$12,0,10*ROW('Hygiene Data'!F89))="","",OFFSET('Hygiene Data'!$F$12,0,10*ROW('Hygiene Data'!F89)))</f>
        <v/>
      </c>
      <c r="DW95" s="380" t="str">
        <f ca="1">+IF(OFFSET('Hygiene Data'!$F$13,0,10*ROW('Hygiene Data'!F89))="","",OFFSET('Hygiene Data'!$F$13,0,10*ROW('Hygiene Data'!F89)))</f>
        <v/>
      </c>
      <c r="DX95" s="380" t="str">
        <f ca="1">+IF(OFFSET('Hygiene Data'!$G$11,0,10*ROW('Hygiene Data'!G89))="","",OFFSET('Hygiene Data'!$G$11,0,10*ROW('Hygiene Data'!G89)))</f>
        <v/>
      </c>
      <c r="DY95" s="380" t="str">
        <f ca="1">+IF(OFFSET('Hygiene Data'!$G$12,0,10*ROW('Hygiene Data'!G89))="","",OFFSET('Hygiene Data'!$G$12,0,10*ROW('Hygiene Data'!G89)))</f>
        <v/>
      </c>
      <c r="DZ95" s="380" t="str">
        <f ca="1">+IF(OFFSET('Hygiene Data'!$G$13,0,10*ROW('Hygiene Data'!G89))="","",OFFSET('Hygiene Data'!$G$13,0,10*ROW('Hygiene Data'!G89)))</f>
        <v/>
      </c>
      <c r="EA95" s="380" t="str">
        <f ca="1">+IF(OFFSET('Hygiene Data'!$H$11,0,10*ROW('Hygiene Data'!H89))="","",OFFSET('Hygiene Data'!$H$11,0,10*ROW('Hygiene Data'!H89)))</f>
        <v/>
      </c>
      <c r="EB95" s="380" t="str">
        <f ca="1">+IF(OFFSET('Hygiene Data'!$H$12,0,10*ROW('Hygiene Data'!H89))="","",OFFSET('Hygiene Data'!$H$12,0,10*ROW('Hygiene Data'!H89)))</f>
        <v/>
      </c>
      <c r="EC95" s="380" t="str">
        <f ca="1">+IF(OFFSET('Hygiene Data'!$H$13,0,10*ROW('Hygiene Data'!H89))="","",OFFSET('Hygiene Data'!$H$13,0,10*ROW('Hygiene Data'!H89)))</f>
        <v/>
      </c>
      <c r="ED95" s="380" t="str">
        <f ca="1">+IF(OFFSET('Hygiene Data'!$I$11,0,10*ROW('Hygiene Data'!I89))="","",OFFSET('Hygiene Data'!$I$11,0,10*ROW('Hygiene Data'!I89)))</f>
        <v/>
      </c>
      <c r="EE95" s="380" t="str">
        <f ca="1">+IF(OFFSET('Hygiene Data'!$I$12,0,10*ROW('Hygiene Data'!I89))="","",OFFSET('Hygiene Data'!$I$12,0,10*ROW('Hygiene Data'!I89)))</f>
        <v/>
      </c>
      <c r="EF95" s="380" t="str">
        <f ca="1">+IF(OFFSET('Hygiene Data'!$I$13,0,10*ROW('Hygiene Data'!I89))="","",OFFSET('Hygiene Data'!$I$13,0,10*ROW('Hygiene Data'!I89)))</f>
        <v/>
      </c>
    </row>
    <row r="96" spans="1:136" x14ac:dyDescent="0.25">
      <c r="A96" s="489" t="str">
        <f ca="1">+IF(OFFSET('Water Data'!$B$2,0,10*ROW('Water Data'!E90))="","",OFFSET('Water Data'!$B$2,0,10*ROW('Water Data'!E90)))</f>
        <v/>
      </c>
      <c r="B96" s="489"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16" t="str">
        <f t="shared" ca="1" si="1"/>
        <v/>
      </c>
      <c r="D96" s="517"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17"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17"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17"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17"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17"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17"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17"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17"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17"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17"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17"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17"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17"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17"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17"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17"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17"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18"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18"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18"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18"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18"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18"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18"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18"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18"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18"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18"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18"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18"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18"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18"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18"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18"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18"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18"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18"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18"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18"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18"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18"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18"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18"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18"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18"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18"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18"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19"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95"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19"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19"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19"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19"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19"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19"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19"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19"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19"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19"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19"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19"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19"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19"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19"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19"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80" t="str">
        <f ca="1">+IF(OFFSET('Water Data'!$D$27,0,10*ROW('Water Data'!D90))="","",OFFSET('Water Data'!$D$27,0,10*ROW('Water Data'!D90)))</f>
        <v/>
      </c>
      <c r="BT96" s="380" t="str">
        <f ca="1">+IF(OFFSET('Water Data'!$D$28,0,10*ROW('Water Data'!D90))="","",OFFSET('Water Data'!$D$28,0,10*ROW('Water Data'!D90)))</f>
        <v/>
      </c>
      <c r="BU96" s="380" t="str">
        <f ca="1">+IF(OFFSET('Water Data'!$D$29,0,10*ROW('Water Data'!D90))="","",OFFSET('Water Data'!$D$29,0,10*ROW('Water Data'!D90)))</f>
        <v/>
      </c>
      <c r="BV96" s="380" t="str">
        <f ca="1">+IF(OFFSET('Water Data'!$E$27,0,10*ROW('Water Data'!E90))="","",OFFSET('Water Data'!$E$27,0,10*ROW('Water Data'!E90)))</f>
        <v/>
      </c>
      <c r="BW96" s="380" t="str">
        <f ca="1">+IF(OFFSET('Water Data'!$E$28,0,10*ROW('Water Data'!E90))="","",OFFSET('Water Data'!$E$28,0,10*ROW('Water Data'!E90)))</f>
        <v/>
      </c>
      <c r="BX96" s="380" t="str">
        <f ca="1">+IF(OFFSET('Water Data'!$E$29,0,10*ROW('Water Data'!E90))="","",OFFSET('Water Data'!$E$29,0,10*ROW('Water Data'!E90)))</f>
        <v/>
      </c>
      <c r="BY96" s="380" t="str">
        <f ca="1">+IF(OFFSET('Water Data'!$F$27,0,10*ROW('Water Data'!F90))="","",OFFSET('Water Data'!$F$27,0,10*ROW('Water Data'!F90)))</f>
        <v/>
      </c>
      <c r="BZ96" s="380" t="str">
        <f ca="1">+IF(OFFSET('Water Data'!$F$28,0,10*ROW('Water Data'!F90))="","",OFFSET('Water Data'!$F$28,0,10*ROW('Water Data'!F90)))</f>
        <v/>
      </c>
      <c r="CA96" s="380" t="str">
        <f ca="1">+IF(OFFSET('Water Data'!$F$29,0,10*ROW('Water Data'!F90))="","",OFFSET('Water Data'!$F$29,0,10*ROW('Water Data'!F90)))</f>
        <v/>
      </c>
      <c r="CB96" s="380" t="str">
        <f ca="1">+IF(OFFSET('Water Data'!$G$27,0,10*ROW('Water Data'!G90))="","",OFFSET('Water Data'!$G$27,0,10*ROW('Water Data'!G90)))</f>
        <v/>
      </c>
      <c r="CC96" s="380" t="str">
        <f ca="1">+IF(OFFSET('Water Data'!$G$28,0,10*ROW('Water Data'!G90))="","",OFFSET('Water Data'!$G$28,0,10*ROW('Water Data'!G90)))</f>
        <v/>
      </c>
      <c r="CD96" s="380" t="str">
        <f ca="1">+IF(OFFSET('Water Data'!$G$29,0,10*ROW('Water Data'!G90))="","",OFFSET('Water Data'!$G$29,0,10*ROW('Water Data'!G90)))</f>
        <v/>
      </c>
      <c r="CE96" s="380" t="str">
        <f ca="1">+IF(OFFSET('Water Data'!$H$27,0,10*ROW('Water Data'!H90))="","",OFFSET('Water Data'!$H$27,0,10*ROW('Water Data'!H90)))</f>
        <v/>
      </c>
      <c r="CF96" s="380" t="str">
        <f ca="1">+IF(OFFSET('Water Data'!$H$28,0,10*ROW('Water Data'!H90))="","",OFFSET('Water Data'!$H$28,0,10*ROW('Water Data'!H90)))</f>
        <v/>
      </c>
      <c r="CG96" s="380" t="str">
        <f ca="1">+IF(OFFSET('Water Data'!$H$29,0,10*ROW('Water Data'!H90))="","",OFFSET('Water Data'!$H$29,0,10*ROW('Water Data'!H90)))</f>
        <v/>
      </c>
      <c r="CH96" s="380" t="str">
        <f ca="1">+IF(OFFSET('Water Data'!$I$27,0,10*ROW('Water Data'!I90))="","",OFFSET('Water Data'!$I$27,0,10*ROW('Water Data'!I90)))</f>
        <v/>
      </c>
      <c r="CI96" s="380" t="str">
        <f ca="1">+IF(OFFSET('Water Data'!$I$28,0,10*ROW('Water Data'!I90))="","",OFFSET('Water Data'!$I$28,0,10*ROW('Water Data'!I90)))</f>
        <v/>
      </c>
      <c r="CJ96" s="380" t="str">
        <f ca="1">+IF(OFFSET('Water Data'!$I$29,0,10*ROW('Water Data'!I90))="","",OFFSET('Water Data'!$I$29,0,10*ROW('Water Data'!I90)))</f>
        <v/>
      </c>
      <c r="CK96" s="380" t="str">
        <f ca="1">+IF(OFFSET('Sanitation Data'!$D$28,0,10*ROW('Sanitation Data'!D90))="","",OFFSET('Sanitation Data'!$D$28,0,10*ROW('Sanitation Data'!D90)))</f>
        <v/>
      </c>
      <c r="CL96" s="380" t="str">
        <f ca="1">+IF(OFFSET('Sanitation Data'!$D$29,0,10*ROW('Sanitation Data'!D90))="","",OFFSET('Sanitation Data'!$D$29,0,10*ROW('Sanitation Data'!D90)))</f>
        <v/>
      </c>
      <c r="CM96" s="380" t="str">
        <f ca="1">+IF(OFFSET('Sanitation Data'!$D$30,0,10*ROW('Sanitation Data'!D90))="","",OFFSET('Sanitation Data'!$D$30,0,10*ROW('Sanitation Data'!D90)))</f>
        <v/>
      </c>
      <c r="CN96" s="380" t="str">
        <f ca="1">+IF(OFFSET('Sanitation Data'!$D$31,0,10*ROW('Sanitation Data'!D90))="","",OFFSET('Sanitation Data'!$D$31,0,10*ROW('Sanitation Data'!D90)))</f>
        <v/>
      </c>
      <c r="CO96" s="380" t="str">
        <f ca="1">+IF(OFFSET('Sanitation Data'!$D$32,0,10*ROW('Sanitation Data'!D90))="","",OFFSET('Sanitation Data'!$D$32,0,10*ROW('Sanitation Data'!D90)))</f>
        <v/>
      </c>
      <c r="CP96" s="380" t="str">
        <f ca="1">+IF(OFFSET('Sanitation Data'!$E$28,0,10*ROW('Sanitation Data'!E90))="","",OFFSET('Sanitation Data'!$E$28,0,10*ROW('Sanitation Data'!E90)))</f>
        <v/>
      </c>
      <c r="CQ96" s="380" t="str">
        <f ca="1">+IF(OFFSET('Sanitation Data'!$E$29,0,10*ROW('Sanitation Data'!E90))="","",OFFSET('Sanitation Data'!$E$29,0,10*ROW('Sanitation Data'!E90)))</f>
        <v/>
      </c>
      <c r="CR96" s="380" t="str">
        <f ca="1">+IF(OFFSET('Sanitation Data'!$E$30,0,10*ROW('Sanitation Data'!E90))="","",OFFSET('Sanitation Data'!$E$30,0,10*ROW('Sanitation Data'!E90)))</f>
        <v/>
      </c>
      <c r="CS96" s="380" t="str">
        <f ca="1">+IF(OFFSET('Sanitation Data'!$E$31,0,10*ROW('Sanitation Data'!E90))="","",OFFSET('Sanitation Data'!$E$31,0,10*ROW('Sanitation Data'!E90)))</f>
        <v/>
      </c>
      <c r="CT96" s="380" t="str">
        <f ca="1">+IF(OFFSET('Sanitation Data'!$E$32,0,10*ROW('Sanitation Data'!E90))="","",OFFSET('Sanitation Data'!$E$32,0,10*ROW('Sanitation Data'!E90)))</f>
        <v/>
      </c>
      <c r="CU96" s="380" t="str">
        <f ca="1">+IF(OFFSET('Sanitation Data'!$F$28,0,10*ROW('Sanitation Data'!F90))="","",OFFSET('Sanitation Data'!$F$28,0,10*ROW('Sanitation Data'!F90)))</f>
        <v/>
      </c>
      <c r="CV96" s="380" t="str">
        <f ca="1">+IF(OFFSET('Sanitation Data'!$F$29,0,10*ROW('Sanitation Data'!F90))="","",OFFSET('Sanitation Data'!$F$29,0,10*ROW('Sanitation Data'!F90)))</f>
        <v/>
      </c>
      <c r="CW96" s="380" t="str">
        <f ca="1">+IF(OFFSET('Sanitation Data'!$F$30,0,10*ROW('Sanitation Data'!F90))="","",OFFSET('Sanitation Data'!$F$30,0,10*ROW('Sanitation Data'!F90)))</f>
        <v/>
      </c>
      <c r="CX96" s="380" t="str">
        <f ca="1">+IF(OFFSET('Sanitation Data'!$F$31,0,10*ROW('Sanitation Data'!F90))="","",OFFSET('Sanitation Data'!$F$31,0,10*ROW('Sanitation Data'!F90)))</f>
        <v/>
      </c>
      <c r="CY96" s="380" t="str">
        <f ca="1">+IF(OFFSET('Sanitation Data'!$F$32,0,10*ROW('Sanitation Data'!F90))="","",OFFSET('Sanitation Data'!$F$32,0,10*ROW('Sanitation Data'!F90)))</f>
        <v/>
      </c>
      <c r="CZ96" s="380" t="str">
        <f ca="1">+IF(OFFSET('Sanitation Data'!$G$28,0,10*ROW('Sanitation Data'!G90))="","",OFFSET('Sanitation Data'!$G$28,0,10*ROW('Sanitation Data'!G90)))</f>
        <v/>
      </c>
      <c r="DA96" s="380" t="str">
        <f ca="1">+IF(OFFSET('Sanitation Data'!$G$29,0,10*ROW('Sanitation Data'!G90))="","",OFFSET('Sanitation Data'!$G$29,0,10*ROW('Sanitation Data'!G90)))</f>
        <v/>
      </c>
      <c r="DB96" s="380" t="str">
        <f ca="1">+IF(OFFSET('Sanitation Data'!$G$30,0,10*ROW('Sanitation Data'!G90))="","",OFFSET('Sanitation Data'!$G$30,0,10*ROW('Sanitation Data'!G90)))</f>
        <v/>
      </c>
      <c r="DC96" s="380" t="str">
        <f ca="1">+IF(OFFSET('Sanitation Data'!$G$31,0,10*ROW('Sanitation Data'!G90))="","",OFFSET('Sanitation Data'!$G$31,0,10*ROW('Sanitation Data'!G90)))</f>
        <v/>
      </c>
      <c r="DD96" s="380" t="str">
        <f ca="1">+IF(OFFSET('Sanitation Data'!$G$32,0,10*ROW('Sanitation Data'!G90))="","",OFFSET('Sanitation Data'!$G$32,0,10*ROW('Sanitation Data'!G90)))</f>
        <v/>
      </c>
      <c r="DE96" s="380" t="str">
        <f ca="1">+IF(OFFSET('Sanitation Data'!$H$28,0,10*ROW('Sanitation Data'!H90))="","",OFFSET('Sanitation Data'!$H$28,0,10*ROW('Sanitation Data'!H90)))</f>
        <v/>
      </c>
      <c r="DF96" s="380" t="str">
        <f ca="1">+IF(OFFSET('Sanitation Data'!$H$29,0,10*ROW('Sanitation Data'!H90))="","",OFFSET('Sanitation Data'!$H$29,0,10*ROW('Sanitation Data'!H90)))</f>
        <v/>
      </c>
      <c r="DG96" s="380" t="str">
        <f ca="1">+IF(OFFSET('Sanitation Data'!$H$30,0,10*ROW('Sanitation Data'!H90))="","",OFFSET('Sanitation Data'!$H$30,0,10*ROW('Sanitation Data'!H90)))</f>
        <v/>
      </c>
      <c r="DH96" s="380" t="str">
        <f ca="1">+IF(OFFSET('Sanitation Data'!$H$31,0,10*ROW('Sanitation Data'!H90))="","",OFFSET('Sanitation Data'!$H$31,0,10*ROW('Sanitation Data'!H90)))</f>
        <v/>
      </c>
      <c r="DI96" s="380" t="str">
        <f ca="1">+IF(OFFSET('Sanitation Data'!$H$32,0,10*ROW('Sanitation Data'!H90))="","",OFFSET('Sanitation Data'!$H$32,0,10*ROW('Sanitation Data'!H90)))</f>
        <v/>
      </c>
      <c r="DJ96" s="380" t="str">
        <f ca="1">+IF(OFFSET('Sanitation Data'!$I$28,0,10*ROW('Sanitation Data'!I90))="","",OFFSET('Sanitation Data'!$I$28,0,10*ROW('Sanitation Data'!I90)))</f>
        <v/>
      </c>
      <c r="DK96" s="380" t="str">
        <f ca="1">+IF(OFFSET('Sanitation Data'!$I$29,0,10*ROW('Sanitation Data'!I90))="","",OFFSET('Sanitation Data'!$I$29,0,10*ROW('Sanitation Data'!I90)))</f>
        <v/>
      </c>
      <c r="DL96" s="380" t="str">
        <f ca="1">+IF(OFFSET('Sanitation Data'!$I$30,0,10*ROW('Sanitation Data'!I90))="","",OFFSET('Sanitation Data'!$I$30,0,10*ROW('Sanitation Data'!I90)))</f>
        <v/>
      </c>
      <c r="DM96" s="380" t="str">
        <f ca="1">+IF(OFFSET('Sanitation Data'!$I$31,0,10*ROW('Sanitation Data'!I90))="","",OFFSET('Sanitation Data'!$I$31,0,10*ROW('Sanitation Data'!I90)))</f>
        <v/>
      </c>
      <c r="DN96" s="380" t="str">
        <f ca="1">+IF(OFFSET('Sanitation Data'!$I$32,0,10*ROW('Sanitation Data'!I90))="","",OFFSET('Sanitation Data'!$I$32,0,10*ROW('Sanitation Data'!I90)))</f>
        <v/>
      </c>
      <c r="DO96" s="380" t="str">
        <f ca="1">+IF(OFFSET('Hygiene Data'!$D$11,0,10*ROW('Hygiene Data'!D90))="","",OFFSET('Hygiene Data'!$D$11,0,10*ROW('Hygiene Data'!D90)))</f>
        <v/>
      </c>
      <c r="DP96" s="380" t="str">
        <f ca="1">+IF(OFFSET('Hygiene Data'!$D$12,0,10*ROW('Hygiene Data'!D90))="","",OFFSET('Hygiene Data'!$D$12,0,10*ROW('Hygiene Data'!D90)))</f>
        <v/>
      </c>
      <c r="DQ96" s="380" t="str">
        <f ca="1">+IF(OFFSET('Hygiene Data'!$D$13,0,10*ROW('Hygiene Data'!D90))="","",OFFSET('Hygiene Data'!$D$13,0,10*ROW('Hygiene Data'!D90)))</f>
        <v/>
      </c>
      <c r="DR96" s="380" t="str">
        <f ca="1">+IF(OFFSET('Hygiene Data'!$E$11,0,10*ROW('Hygiene Data'!E90))="","",OFFSET('Hygiene Data'!$E$11,0,10*ROW('Hygiene Data'!E90)))</f>
        <v/>
      </c>
      <c r="DS96" s="380" t="str">
        <f ca="1">+IF(OFFSET('Hygiene Data'!$E$12,0,10*ROW('Hygiene Data'!E90))="","",OFFSET('Hygiene Data'!$E$12,0,10*ROW('Hygiene Data'!E90)))</f>
        <v/>
      </c>
      <c r="DT96" s="380" t="str">
        <f ca="1">+IF(OFFSET('Hygiene Data'!$E$13,0,10*ROW('Hygiene Data'!E90))="","",OFFSET('Hygiene Data'!$E$13,0,10*ROW('Hygiene Data'!E90)))</f>
        <v/>
      </c>
      <c r="DU96" s="380" t="str">
        <f ca="1">+IF(OFFSET('Hygiene Data'!$F$11,0,10*ROW('Hygiene Data'!F90))="","",OFFSET('Hygiene Data'!$F$11,0,10*ROW('Hygiene Data'!F90)))</f>
        <v/>
      </c>
      <c r="DV96" s="380" t="str">
        <f ca="1">+IF(OFFSET('Hygiene Data'!$F$12,0,10*ROW('Hygiene Data'!F90))="","",OFFSET('Hygiene Data'!$F$12,0,10*ROW('Hygiene Data'!F90)))</f>
        <v/>
      </c>
      <c r="DW96" s="380" t="str">
        <f ca="1">+IF(OFFSET('Hygiene Data'!$F$13,0,10*ROW('Hygiene Data'!F90))="","",OFFSET('Hygiene Data'!$F$13,0,10*ROW('Hygiene Data'!F90)))</f>
        <v/>
      </c>
      <c r="DX96" s="380" t="str">
        <f ca="1">+IF(OFFSET('Hygiene Data'!$G$11,0,10*ROW('Hygiene Data'!G90))="","",OFFSET('Hygiene Data'!$G$11,0,10*ROW('Hygiene Data'!G90)))</f>
        <v/>
      </c>
      <c r="DY96" s="380" t="str">
        <f ca="1">+IF(OFFSET('Hygiene Data'!$G$12,0,10*ROW('Hygiene Data'!G90))="","",OFFSET('Hygiene Data'!$G$12,0,10*ROW('Hygiene Data'!G90)))</f>
        <v/>
      </c>
      <c r="DZ96" s="380" t="str">
        <f ca="1">+IF(OFFSET('Hygiene Data'!$G$13,0,10*ROW('Hygiene Data'!G90))="","",OFFSET('Hygiene Data'!$G$13,0,10*ROW('Hygiene Data'!G90)))</f>
        <v/>
      </c>
      <c r="EA96" s="380" t="str">
        <f ca="1">+IF(OFFSET('Hygiene Data'!$H$11,0,10*ROW('Hygiene Data'!H90))="","",OFFSET('Hygiene Data'!$H$11,0,10*ROW('Hygiene Data'!H90)))</f>
        <v/>
      </c>
      <c r="EB96" s="380" t="str">
        <f ca="1">+IF(OFFSET('Hygiene Data'!$H$12,0,10*ROW('Hygiene Data'!H90))="","",OFFSET('Hygiene Data'!$H$12,0,10*ROW('Hygiene Data'!H90)))</f>
        <v/>
      </c>
      <c r="EC96" s="380" t="str">
        <f ca="1">+IF(OFFSET('Hygiene Data'!$H$13,0,10*ROW('Hygiene Data'!H90))="","",OFFSET('Hygiene Data'!$H$13,0,10*ROW('Hygiene Data'!H90)))</f>
        <v/>
      </c>
      <c r="ED96" s="380" t="str">
        <f ca="1">+IF(OFFSET('Hygiene Data'!$I$11,0,10*ROW('Hygiene Data'!I90))="","",OFFSET('Hygiene Data'!$I$11,0,10*ROW('Hygiene Data'!I90)))</f>
        <v/>
      </c>
      <c r="EE96" s="380" t="str">
        <f ca="1">+IF(OFFSET('Hygiene Data'!$I$12,0,10*ROW('Hygiene Data'!I90))="","",OFFSET('Hygiene Data'!$I$12,0,10*ROW('Hygiene Data'!I90)))</f>
        <v/>
      </c>
      <c r="EF96" s="380" t="str">
        <f ca="1">+IF(OFFSET('Hygiene Data'!$I$13,0,10*ROW('Hygiene Data'!I90))="","",OFFSET('Hygiene Data'!$I$13,0,10*ROW('Hygiene Data'!I90)))</f>
        <v/>
      </c>
    </row>
    <row r="97" spans="1:136" x14ac:dyDescent="0.25">
      <c r="A97" s="489" t="str">
        <f ca="1">+IF(OFFSET('Water Data'!$B$2,0,10*ROW('Water Data'!E91))="","",OFFSET('Water Data'!$B$2,0,10*ROW('Water Data'!E91)))</f>
        <v/>
      </c>
      <c r="B97" s="489"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16" t="str">
        <f t="shared" ca="1" si="1"/>
        <v/>
      </c>
      <c r="D97" s="517"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17"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17"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17"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17"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17"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17"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17"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17"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17"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17"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17"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17"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17"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17"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17"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17"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17"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18"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18"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18"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18"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18"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18"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18"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18"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18"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18"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18"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18"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18"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18"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18"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18"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18"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18"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18"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18"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18"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18"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18"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18"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18"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18"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18"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18"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18"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18"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19"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95"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19"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19"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19"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19"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19"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19"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19"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19"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19"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19"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19"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19"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19"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19"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19"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19"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80" t="str">
        <f ca="1">+IF(OFFSET('Water Data'!$D$27,0,10*ROW('Water Data'!D91))="","",OFFSET('Water Data'!$D$27,0,10*ROW('Water Data'!D91)))</f>
        <v/>
      </c>
      <c r="BT97" s="380" t="str">
        <f ca="1">+IF(OFFSET('Water Data'!$D$28,0,10*ROW('Water Data'!D91))="","",OFFSET('Water Data'!$D$28,0,10*ROW('Water Data'!D91)))</f>
        <v/>
      </c>
      <c r="BU97" s="380" t="str">
        <f ca="1">+IF(OFFSET('Water Data'!$D$29,0,10*ROW('Water Data'!D91))="","",OFFSET('Water Data'!$D$29,0,10*ROW('Water Data'!D91)))</f>
        <v/>
      </c>
      <c r="BV97" s="380" t="str">
        <f ca="1">+IF(OFFSET('Water Data'!$E$27,0,10*ROW('Water Data'!E91))="","",OFFSET('Water Data'!$E$27,0,10*ROW('Water Data'!E91)))</f>
        <v/>
      </c>
      <c r="BW97" s="380" t="str">
        <f ca="1">+IF(OFFSET('Water Data'!$E$28,0,10*ROW('Water Data'!E91))="","",OFFSET('Water Data'!$E$28,0,10*ROW('Water Data'!E91)))</f>
        <v/>
      </c>
      <c r="BX97" s="380" t="str">
        <f ca="1">+IF(OFFSET('Water Data'!$E$29,0,10*ROW('Water Data'!E91))="","",OFFSET('Water Data'!$E$29,0,10*ROW('Water Data'!E91)))</f>
        <v/>
      </c>
      <c r="BY97" s="380" t="str">
        <f ca="1">+IF(OFFSET('Water Data'!$F$27,0,10*ROW('Water Data'!F91))="","",OFFSET('Water Data'!$F$27,0,10*ROW('Water Data'!F91)))</f>
        <v/>
      </c>
      <c r="BZ97" s="380" t="str">
        <f ca="1">+IF(OFFSET('Water Data'!$F$28,0,10*ROW('Water Data'!F91))="","",OFFSET('Water Data'!$F$28,0,10*ROW('Water Data'!F91)))</f>
        <v/>
      </c>
      <c r="CA97" s="380" t="str">
        <f ca="1">+IF(OFFSET('Water Data'!$F$29,0,10*ROW('Water Data'!F91))="","",OFFSET('Water Data'!$F$29,0,10*ROW('Water Data'!F91)))</f>
        <v/>
      </c>
      <c r="CB97" s="380" t="str">
        <f ca="1">+IF(OFFSET('Water Data'!$G$27,0,10*ROW('Water Data'!G91))="","",OFFSET('Water Data'!$G$27,0,10*ROW('Water Data'!G91)))</f>
        <v/>
      </c>
      <c r="CC97" s="380" t="str">
        <f ca="1">+IF(OFFSET('Water Data'!$G$28,0,10*ROW('Water Data'!G91))="","",OFFSET('Water Data'!$G$28,0,10*ROW('Water Data'!G91)))</f>
        <v/>
      </c>
      <c r="CD97" s="380" t="str">
        <f ca="1">+IF(OFFSET('Water Data'!$G$29,0,10*ROW('Water Data'!G91))="","",OFFSET('Water Data'!$G$29,0,10*ROW('Water Data'!G91)))</f>
        <v/>
      </c>
      <c r="CE97" s="380" t="str">
        <f ca="1">+IF(OFFSET('Water Data'!$H$27,0,10*ROW('Water Data'!H91))="","",OFFSET('Water Data'!$H$27,0,10*ROW('Water Data'!H91)))</f>
        <v/>
      </c>
      <c r="CF97" s="380" t="str">
        <f ca="1">+IF(OFFSET('Water Data'!$H$28,0,10*ROW('Water Data'!H91))="","",OFFSET('Water Data'!$H$28,0,10*ROW('Water Data'!H91)))</f>
        <v/>
      </c>
      <c r="CG97" s="380" t="str">
        <f ca="1">+IF(OFFSET('Water Data'!$H$29,0,10*ROW('Water Data'!H91))="","",OFFSET('Water Data'!$H$29,0,10*ROW('Water Data'!H91)))</f>
        <v/>
      </c>
      <c r="CH97" s="380" t="str">
        <f ca="1">+IF(OFFSET('Water Data'!$I$27,0,10*ROW('Water Data'!I91))="","",OFFSET('Water Data'!$I$27,0,10*ROW('Water Data'!I91)))</f>
        <v/>
      </c>
      <c r="CI97" s="380" t="str">
        <f ca="1">+IF(OFFSET('Water Data'!$I$28,0,10*ROW('Water Data'!I91))="","",OFFSET('Water Data'!$I$28,0,10*ROW('Water Data'!I91)))</f>
        <v/>
      </c>
      <c r="CJ97" s="380" t="str">
        <f ca="1">+IF(OFFSET('Water Data'!$I$29,0,10*ROW('Water Data'!I91))="","",OFFSET('Water Data'!$I$29,0,10*ROW('Water Data'!I91)))</f>
        <v/>
      </c>
      <c r="CK97" s="380" t="str">
        <f ca="1">+IF(OFFSET('Sanitation Data'!$D$28,0,10*ROW('Sanitation Data'!D91))="","",OFFSET('Sanitation Data'!$D$28,0,10*ROW('Sanitation Data'!D91)))</f>
        <v/>
      </c>
      <c r="CL97" s="380" t="str">
        <f ca="1">+IF(OFFSET('Sanitation Data'!$D$29,0,10*ROW('Sanitation Data'!D91))="","",OFFSET('Sanitation Data'!$D$29,0,10*ROW('Sanitation Data'!D91)))</f>
        <v/>
      </c>
      <c r="CM97" s="380" t="str">
        <f ca="1">+IF(OFFSET('Sanitation Data'!$D$30,0,10*ROW('Sanitation Data'!D91))="","",OFFSET('Sanitation Data'!$D$30,0,10*ROW('Sanitation Data'!D91)))</f>
        <v/>
      </c>
      <c r="CN97" s="380" t="str">
        <f ca="1">+IF(OFFSET('Sanitation Data'!$D$31,0,10*ROW('Sanitation Data'!D91))="","",OFFSET('Sanitation Data'!$D$31,0,10*ROW('Sanitation Data'!D91)))</f>
        <v/>
      </c>
      <c r="CO97" s="380" t="str">
        <f ca="1">+IF(OFFSET('Sanitation Data'!$D$32,0,10*ROW('Sanitation Data'!D91))="","",OFFSET('Sanitation Data'!$D$32,0,10*ROW('Sanitation Data'!D91)))</f>
        <v/>
      </c>
      <c r="CP97" s="380" t="str">
        <f ca="1">+IF(OFFSET('Sanitation Data'!$E$28,0,10*ROW('Sanitation Data'!E91))="","",OFFSET('Sanitation Data'!$E$28,0,10*ROW('Sanitation Data'!E91)))</f>
        <v/>
      </c>
      <c r="CQ97" s="380" t="str">
        <f ca="1">+IF(OFFSET('Sanitation Data'!$E$29,0,10*ROW('Sanitation Data'!E91))="","",OFFSET('Sanitation Data'!$E$29,0,10*ROW('Sanitation Data'!E91)))</f>
        <v/>
      </c>
      <c r="CR97" s="380" t="str">
        <f ca="1">+IF(OFFSET('Sanitation Data'!$E$30,0,10*ROW('Sanitation Data'!E91))="","",OFFSET('Sanitation Data'!$E$30,0,10*ROW('Sanitation Data'!E91)))</f>
        <v/>
      </c>
      <c r="CS97" s="380" t="str">
        <f ca="1">+IF(OFFSET('Sanitation Data'!$E$31,0,10*ROW('Sanitation Data'!E91))="","",OFFSET('Sanitation Data'!$E$31,0,10*ROW('Sanitation Data'!E91)))</f>
        <v/>
      </c>
      <c r="CT97" s="380" t="str">
        <f ca="1">+IF(OFFSET('Sanitation Data'!$E$32,0,10*ROW('Sanitation Data'!E91))="","",OFFSET('Sanitation Data'!$E$32,0,10*ROW('Sanitation Data'!E91)))</f>
        <v/>
      </c>
      <c r="CU97" s="380" t="str">
        <f ca="1">+IF(OFFSET('Sanitation Data'!$F$28,0,10*ROW('Sanitation Data'!F91))="","",OFFSET('Sanitation Data'!$F$28,0,10*ROW('Sanitation Data'!F91)))</f>
        <v/>
      </c>
      <c r="CV97" s="380" t="str">
        <f ca="1">+IF(OFFSET('Sanitation Data'!$F$29,0,10*ROW('Sanitation Data'!F91))="","",OFFSET('Sanitation Data'!$F$29,0,10*ROW('Sanitation Data'!F91)))</f>
        <v/>
      </c>
      <c r="CW97" s="380" t="str">
        <f ca="1">+IF(OFFSET('Sanitation Data'!$F$30,0,10*ROW('Sanitation Data'!F91))="","",OFFSET('Sanitation Data'!$F$30,0,10*ROW('Sanitation Data'!F91)))</f>
        <v/>
      </c>
      <c r="CX97" s="380" t="str">
        <f ca="1">+IF(OFFSET('Sanitation Data'!$F$31,0,10*ROW('Sanitation Data'!F91))="","",OFFSET('Sanitation Data'!$F$31,0,10*ROW('Sanitation Data'!F91)))</f>
        <v/>
      </c>
      <c r="CY97" s="380" t="str">
        <f ca="1">+IF(OFFSET('Sanitation Data'!$F$32,0,10*ROW('Sanitation Data'!F91))="","",OFFSET('Sanitation Data'!$F$32,0,10*ROW('Sanitation Data'!F91)))</f>
        <v/>
      </c>
      <c r="CZ97" s="380" t="str">
        <f ca="1">+IF(OFFSET('Sanitation Data'!$G$28,0,10*ROW('Sanitation Data'!G91))="","",OFFSET('Sanitation Data'!$G$28,0,10*ROW('Sanitation Data'!G91)))</f>
        <v/>
      </c>
      <c r="DA97" s="380" t="str">
        <f ca="1">+IF(OFFSET('Sanitation Data'!$G$29,0,10*ROW('Sanitation Data'!G91))="","",OFFSET('Sanitation Data'!$G$29,0,10*ROW('Sanitation Data'!G91)))</f>
        <v/>
      </c>
      <c r="DB97" s="380" t="str">
        <f ca="1">+IF(OFFSET('Sanitation Data'!$G$30,0,10*ROW('Sanitation Data'!G91))="","",OFFSET('Sanitation Data'!$G$30,0,10*ROW('Sanitation Data'!G91)))</f>
        <v/>
      </c>
      <c r="DC97" s="380" t="str">
        <f ca="1">+IF(OFFSET('Sanitation Data'!$G$31,0,10*ROW('Sanitation Data'!G91))="","",OFFSET('Sanitation Data'!$G$31,0,10*ROW('Sanitation Data'!G91)))</f>
        <v/>
      </c>
      <c r="DD97" s="380" t="str">
        <f ca="1">+IF(OFFSET('Sanitation Data'!$G$32,0,10*ROW('Sanitation Data'!G91))="","",OFFSET('Sanitation Data'!$G$32,0,10*ROW('Sanitation Data'!G91)))</f>
        <v/>
      </c>
      <c r="DE97" s="380" t="str">
        <f ca="1">+IF(OFFSET('Sanitation Data'!$H$28,0,10*ROW('Sanitation Data'!H91))="","",OFFSET('Sanitation Data'!$H$28,0,10*ROW('Sanitation Data'!H91)))</f>
        <v/>
      </c>
      <c r="DF97" s="380" t="str">
        <f ca="1">+IF(OFFSET('Sanitation Data'!$H$29,0,10*ROW('Sanitation Data'!H91))="","",OFFSET('Sanitation Data'!$H$29,0,10*ROW('Sanitation Data'!H91)))</f>
        <v/>
      </c>
      <c r="DG97" s="380" t="str">
        <f ca="1">+IF(OFFSET('Sanitation Data'!$H$30,0,10*ROW('Sanitation Data'!H91))="","",OFFSET('Sanitation Data'!$H$30,0,10*ROW('Sanitation Data'!H91)))</f>
        <v/>
      </c>
      <c r="DH97" s="380" t="str">
        <f ca="1">+IF(OFFSET('Sanitation Data'!$H$31,0,10*ROW('Sanitation Data'!H91))="","",OFFSET('Sanitation Data'!$H$31,0,10*ROW('Sanitation Data'!H91)))</f>
        <v/>
      </c>
      <c r="DI97" s="380" t="str">
        <f ca="1">+IF(OFFSET('Sanitation Data'!$H$32,0,10*ROW('Sanitation Data'!H91))="","",OFFSET('Sanitation Data'!$H$32,0,10*ROW('Sanitation Data'!H91)))</f>
        <v/>
      </c>
      <c r="DJ97" s="380" t="str">
        <f ca="1">+IF(OFFSET('Sanitation Data'!$I$28,0,10*ROW('Sanitation Data'!I91))="","",OFFSET('Sanitation Data'!$I$28,0,10*ROW('Sanitation Data'!I91)))</f>
        <v/>
      </c>
      <c r="DK97" s="380" t="str">
        <f ca="1">+IF(OFFSET('Sanitation Data'!$I$29,0,10*ROW('Sanitation Data'!I91))="","",OFFSET('Sanitation Data'!$I$29,0,10*ROW('Sanitation Data'!I91)))</f>
        <v/>
      </c>
      <c r="DL97" s="380" t="str">
        <f ca="1">+IF(OFFSET('Sanitation Data'!$I$30,0,10*ROW('Sanitation Data'!I91))="","",OFFSET('Sanitation Data'!$I$30,0,10*ROW('Sanitation Data'!I91)))</f>
        <v/>
      </c>
      <c r="DM97" s="380" t="str">
        <f ca="1">+IF(OFFSET('Sanitation Data'!$I$31,0,10*ROW('Sanitation Data'!I91))="","",OFFSET('Sanitation Data'!$I$31,0,10*ROW('Sanitation Data'!I91)))</f>
        <v/>
      </c>
      <c r="DN97" s="380" t="str">
        <f ca="1">+IF(OFFSET('Sanitation Data'!$I$32,0,10*ROW('Sanitation Data'!I91))="","",OFFSET('Sanitation Data'!$I$32,0,10*ROW('Sanitation Data'!I91)))</f>
        <v/>
      </c>
      <c r="DO97" s="380" t="str">
        <f ca="1">+IF(OFFSET('Hygiene Data'!$D$11,0,10*ROW('Hygiene Data'!D91))="","",OFFSET('Hygiene Data'!$D$11,0,10*ROW('Hygiene Data'!D91)))</f>
        <v/>
      </c>
      <c r="DP97" s="380" t="str">
        <f ca="1">+IF(OFFSET('Hygiene Data'!$D$12,0,10*ROW('Hygiene Data'!D91))="","",OFFSET('Hygiene Data'!$D$12,0,10*ROW('Hygiene Data'!D91)))</f>
        <v/>
      </c>
      <c r="DQ97" s="380" t="str">
        <f ca="1">+IF(OFFSET('Hygiene Data'!$D$13,0,10*ROW('Hygiene Data'!D91))="","",OFFSET('Hygiene Data'!$D$13,0,10*ROW('Hygiene Data'!D91)))</f>
        <v/>
      </c>
      <c r="DR97" s="380" t="str">
        <f ca="1">+IF(OFFSET('Hygiene Data'!$E$11,0,10*ROW('Hygiene Data'!E91))="","",OFFSET('Hygiene Data'!$E$11,0,10*ROW('Hygiene Data'!E91)))</f>
        <v/>
      </c>
      <c r="DS97" s="380" t="str">
        <f ca="1">+IF(OFFSET('Hygiene Data'!$E$12,0,10*ROW('Hygiene Data'!E91))="","",OFFSET('Hygiene Data'!$E$12,0,10*ROW('Hygiene Data'!E91)))</f>
        <v/>
      </c>
      <c r="DT97" s="380" t="str">
        <f ca="1">+IF(OFFSET('Hygiene Data'!$E$13,0,10*ROW('Hygiene Data'!E91))="","",OFFSET('Hygiene Data'!$E$13,0,10*ROW('Hygiene Data'!E91)))</f>
        <v/>
      </c>
      <c r="DU97" s="380" t="str">
        <f ca="1">+IF(OFFSET('Hygiene Data'!$F$11,0,10*ROW('Hygiene Data'!F91))="","",OFFSET('Hygiene Data'!$F$11,0,10*ROW('Hygiene Data'!F91)))</f>
        <v/>
      </c>
      <c r="DV97" s="380" t="str">
        <f ca="1">+IF(OFFSET('Hygiene Data'!$F$12,0,10*ROW('Hygiene Data'!F91))="","",OFFSET('Hygiene Data'!$F$12,0,10*ROW('Hygiene Data'!F91)))</f>
        <v/>
      </c>
      <c r="DW97" s="380" t="str">
        <f ca="1">+IF(OFFSET('Hygiene Data'!$F$13,0,10*ROW('Hygiene Data'!F91))="","",OFFSET('Hygiene Data'!$F$13,0,10*ROW('Hygiene Data'!F91)))</f>
        <v/>
      </c>
      <c r="DX97" s="380" t="str">
        <f ca="1">+IF(OFFSET('Hygiene Data'!$G$11,0,10*ROW('Hygiene Data'!G91))="","",OFFSET('Hygiene Data'!$G$11,0,10*ROW('Hygiene Data'!G91)))</f>
        <v/>
      </c>
      <c r="DY97" s="380" t="str">
        <f ca="1">+IF(OFFSET('Hygiene Data'!$G$12,0,10*ROW('Hygiene Data'!G91))="","",OFFSET('Hygiene Data'!$G$12,0,10*ROW('Hygiene Data'!G91)))</f>
        <v/>
      </c>
      <c r="DZ97" s="380" t="str">
        <f ca="1">+IF(OFFSET('Hygiene Data'!$G$13,0,10*ROW('Hygiene Data'!G91))="","",OFFSET('Hygiene Data'!$G$13,0,10*ROW('Hygiene Data'!G91)))</f>
        <v/>
      </c>
      <c r="EA97" s="380" t="str">
        <f ca="1">+IF(OFFSET('Hygiene Data'!$H$11,0,10*ROW('Hygiene Data'!H91))="","",OFFSET('Hygiene Data'!$H$11,0,10*ROW('Hygiene Data'!H91)))</f>
        <v/>
      </c>
      <c r="EB97" s="380" t="str">
        <f ca="1">+IF(OFFSET('Hygiene Data'!$H$12,0,10*ROW('Hygiene Data'!H91))="","",OFFSET('Hygiene Data'!$H$12,0,10*ROW('Hygiene Data'!H91)))</f>
        <v/>
      </c>
      <c r="EC97" s="380" t="str">
        <f ca="1">+IF(OFFSET('Hygiene Data'!$H$13,0,10*ROW('Hygiene Data'!H91))="","",OFFSET('Hygiene Data'!$H$13,0,10*ROW('Hygiene Data'!H91)))</f>
        <v/>
      </c>
      <c r="ED97" s="380" t="str">
        <f ca="1">+IF(OFFSET('Hygiene Data'!$I$11,0,10*ROW('Hygiene Data'!I91))="","",OFFSET('Hygiene Data'!$I$11,0,10*ROW('Hygiene Data'!I91)))</f>
        <v/>
      </c>
      <c r="EE97" s="380" t="str">
        <f ca="1">+IF(OFFSET('Hygiene Data'!$I$12,0,10*ROW('Hygiene Data'!I91))="","",OFFSET('Hygiene Data'!$I$12,0,10*ROW('Hygiene Data'!I91)))</f>
        <v/>
      </c>
      <c r="EF97" s="380" t="str">
        <f ca="1">+IF(OFFSET('Hygiene Data'!$I$13,0,10*ROW('Hygiene Data'!I91))="","",OFFSET('Hygiene Data'!$I$13,0,10*ROW('Hygiene Data'!I91)))</f>
        <v/>
      </c>
    </row>
    <row r="98" spans="1:136" x14ac:dyDescent="0.25">
      <c r="A98" s="489" t="str">
        <f ca="1">+IF(OFFSET('Water Data'!$B$2,0,10*ROW('Water Data'!E92))="","",OFFSET('Water Data'!$B$2,0,10*ROW('Water Data'!E92)))</f>
        <v/>
      </c>
      <c r="B98" s="489"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16" t="str">
        <f t="shared" ca="1" si="1"/>
        <v/>
      </c>
      <c r="D98" s="517"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17"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17"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17"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17"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17"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17"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17"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17"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17"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17"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17"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17"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17"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17"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17"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17"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17"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18"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18"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18"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18"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18"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18"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18"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18"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18"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18"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18"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18"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18"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18"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18"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18"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18"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18"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18"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18"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18"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18"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18"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18"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18"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18"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18"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18"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18"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18"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19"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95"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19"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19"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19"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19"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19"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19"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19"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19"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19"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19"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19"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19"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19"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19"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19"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19"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80" t="str">
        <f ca="1">+IF(OFFSET('Water Data'!$D$27,0,10*ROW('Water Data'!D92))="","",OFFSET('Water Data'!$D$27,0,10*ROW('Water Data'!D92)))</f>
        <v/>
      </c>
      <c r="BT98" s="380" t="str">
        <f ca="1">+IF(OFFSET('Water Data'!$D$28,0,10*ROW('Water Data'!D92))="","",OFFSET('Water Data'!$D$28,0,10*ROW('Water Data'!D92)))</f>
        <v/>
      </c>
      <c r="BU98" s="380" t="str">
        <f ca="1">+IF(OFFSET('Water Data'!$D$29,0,10*ROW('Water Data'!D92))="","",OFFSET('Water Data'!$D$29,0,10*ROW('Water Data'!D92)))</f>
        <v/>
      </c>
      <c r="BV98" s="380" t="str">
        <f ca="1">+IF(OFFSET('Water Data'!$E$27,0,10*ROW('Water Data'!E92))="","",OFFSET('Water Data'!$E$27,0,10*ROW('Water Data'!E92)))</f>
        <v/>
      </c>
      <c r="BW98" s="380" t="str">
        <f ca="1">+IF(OFFSET('Water Data'!$E$28,0,10*ROW('Water Data'!E92))="","",OFFSET('Water Data'!$E$28,0,10*ROW('Water Data'!E92)))</f>
        <v/>
      </c>
      <c r="BX98" s="380" t="str">
        <f ca="1">+IF(OFFSET('Water Data'!$E$29,0,10*ROW('Water Data'!E92))="","",OFFSET('Water Data'!$E$29,0,10*ROW('Water Data'!E92)))</f>
        <v/>
      </c>
      <c r="BY98" s="380" t="str">
        <f ca="1">+IF(OFFSET('Water Data'!$F$27,0,10*ROW('Water Data'!F92))="","",OFFSET('Water Data'!$F$27,0,10*ROW('Water Data'!F92)))</f>
        <v/>
      </c>
      <c r="BZ98" s="380" t="str">
        <f ca="1">+IF(OFFSET('Water Data'!$F$28,0,10*ROW('Water Data'!F92))="","",OFFSET('Water Data'!$F$28,0,10*ROW('Water Data'!F92)))</f>
        <v/>
      </c>
      <c r="CA98" s="380" t="str">
        <f ca="1">+IF(OFFSET('Water Data'!$F$29,0,10*ROW('Water Data'!F92))="","",OFFSET('Water Data'!$F$29,0,10*ROW('Water Data'!F92)))</f>
        <v/>
      </c>
      <c r="CB98" s="380" t="str">
        <f ca="1">+IF(OFFSET('Water Data'!$G$27,0,10*ROW('Water Data'!G92))="","",OFFSET('Water Data'!$G$27,0,10*ROW('Water Data'!G92)))</f>
        <v/>
      </c>
      <c r="CC98" s="380" t="str">
        <f ca="1">+IF(OFFSET('Water Data'!$G$28,0,10*ROW('Water Data'!G92))="","",OFFSET('Water Data'!$G$28,0,10*ROW('Water Data'!G92)))</f>
        <v/>
      </c>
      <c r="CD98" s="380" t="str">
        <f ca="1">+IF(OFFSET('Water Data'!$G$29,0,10*ROW('Water Data'!G92))="","",OFFSET('Water Data'!$G$29,0,10*ROW('Water Data'!G92)))</f>
        <v/>
      </c>
      <c r="CE98" s="380" t="str">
        <f ca="1">+IF(OFFSET('Water Data'!$H$27,0,10*ROW('Water Data'!H92))="","",OFFSET('Water Data'!$H$27,0,10*ROW('Water Data'!H92)))</f>
        <v/>
      </c>
      <c r="CF98" s="380" t="str">
        <f ca="1">+IF(OFFSET('Water Data'!$H$28,0,10*ROW('Water Data'!H92))="","",OFFSET('Water Data'!$H$28,0,10*ROW('Water Data'!H92)))</f>
        <v/>
      </c>
      <c r="CG98" s="380" t="str">
        <f ca="1">+IF(OFFSET('Water Data'!$H$29,0,10*ROW('Water Data'!H92))="","",OFFSET('Water Data'!$H$29,0,10*ROW('Water Data'!H92)))</f>
        <v/>
      </c>
      <c r="CH98" s="380" t="str">
        <f ca="1">+IF(OFFSET('Water Data'!$I$27,0,10*ROW('Water Data'!I92))="","",OFFSET('Water Data'!$I$27,0,10*ROW('Water Data'!I92)))</f>
        <v/>
      </c>
      <c r="CI98" s="380" t="str">
        <f ca="1">+IF(OFFSET('Water Data'!$I$28,0,10*ROW('Water Data'!I92))="","",OFFSET('Water Data'!$I$28,0,10*ROW('Water Data'!I92)))</f>
        <v/>
      </c>
      <c r="CJ98" s="380" t="str">
        <f ca="1">+IF(OFFSET('Water Data'!$I$29,0,10*ROW('Water Data'!I92))="","",OFFSET('Water Data'!$I$29,0,10*ROW('Water Data'!I92)))</f>
        <v/>
      </c>
      <c r="CK98" s="380" t="str">
        <f ca="1">+IF(OFFSET('Sanitation Data'!$D$28,0,10*ROW('Sanitation Data'!D92))="","",OFFSET('Sanitation Data'!$D$28,0,10*ROW('Sanitation Data'!D92)))</f>
        <v/>
      </c>
      <c r="CL98" s="380" t="str">
        <f ca="1">+IF(OFFSET('Sanitation Data'!$D$29,0,10*ROW('Sanitation Data'!D92))="","",OFFSET('Sanitation Data'!$D$29,0,10*ROW('Sanitation Data'!D92)))</f>
        <v/>
      </c>
      <c r="CM98" s="380" t="str">
        <f ca="1">+IF(OFFSET('Sanitation Data'!$D$30,0,10*ROW('Sanitation Data'!D92))="","",OFFSET('Sanitation Data'!$D$30,0,10*ROW('Sanitation Data'!D92)))</f>
        <v/>
      </c>
      <c r="CN98" s="380" t="str">
        <f ca="1">+IF(OFFSET('Sanitation Data'!$D$31,0,10*ROW('Sanitation Data'!D92))="","",OFFSET('Sanitation Data'!$D$31,0,10*ROW('Sanitation Data'!D92)))</f>
        <v/>
      </c>
      <c r="CO98" s="380" t="str">
        <f ca="1">+IF(OFFSET('Sanitation Data'!$D$32,0,10*ROW('Sanitation Data'!D92))="","",OFFSET('Sanitation Data'!$D$32,0,10*ROW('Sanitation Data'!D92)))</f>
        <v/>
      </c>
      <c r="CP98" s="380" t="str">
        <f ca="1">+IF(OFFSET('Sanitation Data'!$E$28,0,10*ROW('Sanitation Data'!E92))="","",OFFSET('Sanitation Data'!$E$28,0,10*ROW('Sanitation Data'!E92)))</f>
        <v/>
      </c>
      <c r="CQ98" s="380" t="str">
        <f ca="1">+IF(OFFSET('Sanitation Data'!$E$29,0,10*ROW('Sanitation Data'!E92))="","",OFFSET('Sanitation Data'!$E$29,0,10*ROW('Sanitation Data'!E92)))</f>
        <v/>
      </c>
      <c r="CR98" s="380" t="str">
        <f ca="1">+IF(OFFSET('Sanitation Data'!$E$30,0,10*ROW('Sanitation Data'!E92))="","",OFFSET('Sanitation Data'!$E$30,0,10*ROW('Sanitation Data'!E92)))</f>
        <v/>
      </c>
      <c r="CS98" s="380" t="str">
        <f ca="1">+IF(OFFSET('Sanitation Data'!$E$31,0,10*ROW('Sanitation Data'!E92))="","",OFFSET('Sanitation Data'!$E$31,0,10*ROW('Sanitation Data'!E92)))</f>
        <v/>
      </c>
      <c r="CT98" s="380" t="str">
        <f ca="1">+IF(OFFSET('Sanitation Data'!$E$32,0,10*ROW('Sanitation Data'!E92))="","",OFFSET('Sanitation Data'!$E$32,0,10*ROW('Sanitation Data'!E92)))</f>
        <v/>
      </c>
      <c r="CU98" s="380" t="str">
        <f ca="1">+IF(OFFSET('Sanitation Data'!$F$28,0,10*ROW('Sanitation Data'!F92))="","",OFFSET('Sanitation Data'!$F$28,0,10*ROW('Sanitation Data'!F92)))</f>
        <v/>
      </c>
      <c r="CV98" s="380" t="str">
        <f ca="1">+IF(OFFSET('Sanitation Data'!$F$29,0,10*ROW('Sanitation Data'!F92))="","",OFFSET('Sanitation Data'!$F$29,0,10*ROW('Sanitation Data'!F92)))</f>
        <v/>
      </c>
      <c r="CW98" s="380" t="str">
        <f ca="1">+IF(OFFSET('Sanitation Data'!$F$30,0,10*ROW('Sanitation Data'!F92))="","",OFFSET('Sanitation Data'!$F$30,0,10*ROW('Sanitation Data'!F92)))</f>
        <v/>
      </c>
      <c r="CX98" s="380" t="str">
        <f ca="1">+IF(OFFSET('Sanitation Data'!$F$31,0,10*ROW('Sanitation Data'!F92))="","",OFFSET('Sanitation Data'!$F$31,0,10*ROW('Sanitation Data'!F92)))</f>
        <v/>
      </c>
      <c r="CY98" s="380" t="str">
        <f ca="1">+IF(OFFSET('Sanitation Data'!$F$32,0,10*ROW('Sanitation Data'!F92))="","",OFFSET('Sanitation Data'!$F$32,0,10*ROW('Sanitation Data'!F92)))</f>
        <v/>
      </c>
      <c r="CZ98" s="380" t="str">
        <f ca="1">+IF(OFFSET('Sanitation Data'!$G$28,0,10*ROW('Sanitation Data'!G92))="","",OFFSET('Sanitation Data'!$G$28,0,10*ROW('Sanitation Data'!G92)))</f>
        <v/>
      </c>
      <c r="DA98" s="380" t="str">
        <f ca="1">+IF(OFFSET('Sanitation Data'!$G$29,0,10*ROW('Sanitation Data'!G92))="","",OFFSET('Sanitation Data'!$G$29,0,10*ROW('Sanitation Data'!G92)))</f>
        <v/>
      </c>
      <c r="DB98" s="380" t="str">
        <f ca="1">+IF(OFFSET('Sanitation Data'!$G$30,0,10*ROW('Sanitation Data'!G92))="","",OFFSET('Sanitation Data'!$G$30,0,10*ROW('Sanitation Data'!G92)))</f>
        <v/>
      </c>
      <c r="DC98" s="380" t="str">
        <f ca="1">+IF(OFFSET('Sanitation Data'!$G$31,0,10*ROW('Sanitation Data'!G92))="","",OFFSET('Sanitation Data'!$G$31,0,10*ROW('Sanitation Data'!G92)))</f>
        <v/>
      </c>
      <c r="DD98" s="380" t="str">
        <f ca="1">+IF(OFFSET('Sanitation Data'!$G$32,0,10*ROW('Sanitation Data'!G92))="","",OFFSET('Sanitation Data'!$G$32,0,10*ROW('Sanitation Data'!G92)))</f>
        <v/>
      </c>
      <c r="DE98" s="380" t="str">
        <f ca="1">+IF(OFFSET('Sanitation Data'!$H$28,0,10*ROW('Sanitation Data'!H92))="","",OFFSET('Sanitation Data'!$H$28,0,10*ROW('Sanitation Data'!H92)))</f>
        <v/>
      </c>
      <c r="DF98" s="380" t="str">
        <f ca="1">+IF(OFFSET('Sanitation Data'!$H$29,0,10*ROW('Sanitation Data'!H92))="","",OFFSET('Sanitation Data'!$H$29,0,10*ROW('Sanitation Data'!H92)))</f>
        <v/>
      </c>
      <c r="DG98" s="380" t="str">
        <f ca="1">+IF(OFFSET('Sanitation Data'!$H$30,0,10*ROW('Sanitation Data'!H92))="","",OFFSET('Sanitation Data'!$H$30,0,10*ROW('Sanitation Data'!H92)))</f>
        <v/>
      </c>
      <c r="DH98" s="380" t="str">
        <f ca="1">+IF(OFFSET('Sanitation Data'!$H$31,0,10*ROW('Sanitation Data'!H92))="","",OFFSET('Sanitation Data'!$H$31,0,10*ROW('Sanitation Data'!H92)))</f>
        <v/>
      </c>
      <c r="DI98" s="380" t="str">
        <f ca="1">+IF(OFFSET('Sanitation Data'!$H$32,0,10*ROW('Sanitation Data'!H92))="","",OFFSET('Sanitation Data'!$H$32,0,10*ROW('Sanitation Data'!H92)))</f>
        <v/>
      </c>
      <c r="DJ98" s="380" t="str">
        <f ca="1">+IF(OFFSET('Sanitation Data'!$I$28,0,10*ROW('Sanitation Data'!I92))="","",OFFSET('Sanitation Data'!$I$28,0,10*ROW('Sanitation Data'!I92)))</f>
        <v/>
      </c>
      <c r="DK98" s="380" t="str">
        <f ca="1">+IF(OFFSET('Sanitation Data'!$I$29,0,10*ROW('Sanitation Data'!I92))="","",OFFSET('Sanitation Data'!$I$29,0,10*ROW('Sanitation Data'!I92)))</f>
        <v/>
      </c>
      <c r="DL98" s="380" t="str">
        <f ca="1">+IF(OFFSET('Sanitation Data'!$I$30,0,10*ROW('Sanitation Data'!I92))="","",OFFSET('Sanitation Data'!$I$30,0,10*ROW('Sanitation Data'!I92)))</f>
        <v/>
      </c>
      <c r="DM98" s="380" t="str">
        <f ca="1">+IF(OFFSET('Sanitation Data'!$I$31,0,10*ROW('Sanitation Data'!I92))="","",OFFSET('Sanitation Data'!$I$31,0,10*ROW('Sanitation Data'!I92)))</f>
        <v/>
      </c>
      <c r="DN98" s="380" t="str">
        <f ca="1">+IF(OFFSET('Sanitation Data'!$I$32,0,10*ROW('Sanitation Data'!I92))="","",OFFSET('Sanitation Data'!$I$32,0,10*ROW('Sanitation Data'!I92)))</f>
        <v/>
      </c>
      <c r="DO98" s="380" t="str">
        <f ca="1">+IF(OFFSET('Hygiene Data'!$D$11,0,10*ROW('Hygiene Data'!D92))="","",OFFSET('Hygiene Data'!$D$11,0,10*ROW('Hygiene Data'!D92)))</f>
        <v/>
      </c>
      <c r="DP98" s="380" t="str">
        <f ca="1">+IF(OFFSET('Hygiene Data'!$D$12,0,10*ROW('Hygiene Data'!D92))="","",OFFSET('Hygiene Data'!$D$12,0,10*ROW('Hygiene Data'!D92)))</f>
        <v/>
      </c>
      <c r="DQ98" s="380" t="str">
        <f ca="1">+IF(OFFSET('Hygiene Data'!$D$13,0,10*ROW('Hygiene Data'!D92))="","",OFFSET('Hygiene Data'!$D$13,0,10*ROW('Hygiene Data'!D92)))</f>
        <v/>
      </c>
      <c r="DR98" s="380" t="str">
        <f ca="1">+IF(OFFSET('Hygiene Data'!$E$11,0,10*ROW('Hygiene Data'!E92))="","",OFFSET('Hygiene Data'!$E$11,0,10*ROW('Hygiene Data'!E92)))</f>
        <v/>
      </c>
      <c r="DS98" s="380" t="str">
        <f ca="1">+IF(OFFSET('Hygiene Data'!$E$12,0,10*ROW('Hygiene Data'!E92))="","",OFFSET('Hygiene Data'!$E$12,0,10*ROW('Hygiene Data'!E92)))</f>
        <v/>
      </c>
      <c r="DT98" s="380" t="str">
        <f ca="1">+IF(OFFSET('Hygiene Data'!$E$13,0,10*ROW('Hygiene Data'!E92))="","",OFFSET('Hygiene Data'!$E$13,0,10*ROW('Hygiene Data'!E92)))</f>
        <v/>
      </c>
      <c r="DU98" s="380" t="str">
        <f ca="1">+IF(OFFSET('Hygiene Data'!$F$11,0,10*ROW('Hygiene Data'!F92))="","",OFFSET('Hygiene Data'!$F$11,0,10*ROW('Hygiene Data'!F92)))</f>
        <v/>
      </c>
      <c r="DV98" s="380" t="str">
        <f ca="1">+IF(OFFSET('Hygiene Data'!$F$12,0,10*ROW('Hygiene Data'!F92))="","",OFFSET('Hygiene Data'!$F$12,0,10*ROW('Hygiene Data'!F92)))</f>
        <v/>
      </c>
      <c r="DW98" s="380" t="str">
        <f ca="1">+IF(OFFSET('Hygiene Data'!$F$13,0,10*ROW('Hygiene Data'!F92))="","",OFFSET('Hygiene Data'!$F$13,0,10*ROW('Hygiene Data'!F92)))</f>
        <v/>
      </c>
      <c r="DX98" s="380" t="str">
        <f ca="1">+IF(OFFSET('Hygiene Data'!$G$11,0,10*ROW('Hygiene Data'!G92))="","",OFFSET('Hygiene Data'!$G$11,0,10*ROW('Hygiene Data'!G92)))</f>
        <v/>
      </c>
      <c r="DY98" s="380" t="str">
        <f ca="1">+IF(OFFSET('Hygiene Data'!$G$12,0,10*ROW('Hygiene Data'!G92))="","",OFFSET('Hygiene Data'!$G$12,0,10*ROW('Hygiene Data'!G92)))</f>
        <v/>
      </c>
      <c r="DZ98" s="380" t="str">
        <f ca="1">+IF(OFFSET('Hygiene Data'!$G$13,0,10*ROW('Hygiene Data'!G92))="","",OFFSET('Hygiene Data'!$G$13,0,10*ROW('Hygiene Data'!G92)))</f>
        <v/>
      </c>
      <c r="EA98" s="380" t="str">
        <f ca="1">+IF(OFFSET('Hygiene Data'!$H$11,0,10*ROW('Hygiene Data'!H92))="","",OFFSET('Hygiene Data'!$H$11,0,10*ROW('Hygiene Data'!H92)))</f>
        <v/>
      </c>
      <c r="EB98" s="380" t="str">
        <f ca="1">+IF(OFFSET('Hygiene Data'!$H$12,0,10*ROW('Hygiene Data'!H92))="","",OFFSET('Hygiene Data'!$H$12,0,10*ROW('Hygiene Data'!H92)))</f>
        <v/>
      </c>
      <c r="EC98" s="380" t="str">
        <f ca="1">+IF(OFFSET('Hygiene Data'!$H$13,0,10*ROW('Hygiene Data'!H92))="","",OFFSET('Hygiene Data'!$H$13,0,10*ROW('Hygiene Data'!H92)))</f>
        <v/>
      </c>
      <c r="ED98" s="380" t="str">
        <f ca="1">+IF(OFFSET('Hygiene Data'!$I$11,0,10*ROW('Hygiene Data'!I92))="","",OFFSET('Hygiene Data'!$I$11,0,10*ROW('Hygiene Data'!I92)))</f>
        <v/>
      </c>
      <c r="EE98" s="380" t="str">
        <f ca="1">+IF(OFFSET('Hygiene Data'!$I$12,0,10*ROW('Hygiene Data'!I92))="","",OFFSET('Hygiene Data'!$I$12,0,10*ROW('Hygiene Data'!I92)))</f>
        <v/>
      </c>
      <c r="EF98" s="380" t="str">
        <f ca="1">+IF(OFFSET('Hygiene Data'!$I$13,0,10*ROW('Hygiene Data'!I92))="","",OFFSET('Hygiene Data'!$I$13,0,10*ROW('Hygiene Data'!I92)))</f>
        <v/>
      </c>
    </row>
    <row r="99" spans="1:136" x14ac:dyDescent="0.25">
      <c r="A99" s="489" t="str">
        <f ca="1">+IF(OFFSET('Water Data'!$B$2,0,10*ROW('Water Data'!E93))="","",OFFSET('Water Data'!$B$2,0,10*ROW('Water Data'!E93)))</f>
        <v/>
      </c>
      <c r="B99" s="489"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16" t="str">
        <f t="shared" ca="1" si="1"/>
        <v/>
      </c>
      <c r="D99" s="517"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17"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17"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17"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17"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17"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17"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17"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17"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17"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17"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17"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17"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17"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17"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17"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17"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17"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18"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18"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18"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18"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18"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18"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18"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18"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18"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18"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18"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18"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18"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18"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18"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18"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18"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18"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18"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18"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18"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18"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18"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18"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18"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18"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18"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18"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18"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18"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19"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95"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19"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19"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19"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19"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19"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19"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19"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19"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19"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19"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19"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19"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19"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19"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19"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19"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80" t="str">
        <f ca="1">+IF(OFFSET('Water Data'!$D$27,0,10*ROW('Water Data'!D93))="","",OFFSET('Water Data'!$D$27,0,10*ROW('Water Data'!D93)))</f>
        <v/>
      </c>
      <c r="BT99" s="380" t="str">
        <f ca="1">+IF(OFFSET('Water Data'!$D$28,0,10*ROW('Water Data'!D93))="","",OFFSET('Water Data'!$D$28,0,10*ROW('Water Data'!D93)))</f>
        <v/>
      </c>
      <c r="BU99" s="380" t="str">
        <f ca="1">+IF(OFFSET('Water Data'!$D$29,0,10*ROW('Water Data'!D93))="","",OFFSET('Water Data'!$D$29,0,10*ROW('Water Data'!D93)))</f>
        <v/>
      </c>
      <c r="BV99" s="380" t="str">
        <f ca="1">+IF(OFFSET('Water Data'!$E$27,0,10*ROW('Water Data'!E93))="","",OFFSET('Water Data'!$E$27,0,10*ROW('Water Data'!E93)))</f>
        <v/>
      </c>
      <c r="BW99" s="380" t="str">
        <f ca="1">+IF(OFFSET('Water Data'!$E$28,0,10*ROW('Water Data'!E93))="","",OFFSET('Water Data'!$E$28,0,10*ROW('Water Data'!E93)))</f>
        <v/>
      </c>
      <c r="BX99" s="380" t="str">
        <f ca="1">+IF(OFFSET('Water Data'!$E$29,0,10*ROW('Water Data'!E93))="","",OFFSET('Water Data'!$E$29,0,10*ROW('Water Data'!E93)))</f>
        <v/>
      </c>
      <c r="BY99" s="380" t="str">
        <f ca="1">+IF(OFFSET('Water Data'!$F$27,0,10*ROW('Water Data'!F93))="","",OFFSET('Water Data'!$F$27,0,10*ROW('Water Data'!F93)))</f>
        <v/>
      </c>
      <c r="BZ99" s="380" t="str">
        <f ca="1">+IF(OFFSET('Water Data'!$F$28,0,10*ROW('Water Data'!F93))="","",OFFSET('Water Data'!$F$28,0,10*ROW('Water Data'!F93)))</f>
        <v/>
      </c>
      <c r="CA99" s="380" t="str">
        <f ca="1">+IF(OFFSET('Water Data'!$F$29,0,10*ROW('Water Data'!F93))="","",OFFSET('Water Data'!$F$29,0,10*ROW('Water Data'!F93)))</f>
        <v/>
      </c>
      <c r="CB99" s="380" t="str">
        <f ca="1">+IF(OFFSET('Water Data'!$G$27,0,10*ROW('Water Data'!G93))="","",OFFSET('Water Data'!$G$27,0,10*ROW('Water Data'!G93)))</f>
        <v/>
      </c>
      <c r="CC99" s="380" t="str">
        <f ca="1">+IF(OFFSET('Water Data'!$G$28,0,10*ROW('Water Data'!G93))="","",OFFSET('Water Data'!$G$28,0,10*ROW('Water Data'!G93)))</f>
        <v/>
      </c>
      <c r="CD99" s="380" t="str">
        <f ca="1">+IF(OFFSET('Water Data'!$G$29,0,10*ROW('Water Data'!G93))="","",OFFSET('Water Data'!$G$29,0,10*ROW('Water Data'!G93)))</f>
        <v/>
      </c>
      <c r="CE99" s="380" t="str">
        <f ca="1">+IF(OFFSET('Water Data'!$H$27,0,10*ROW('Water Data'!H93))="","",OFFSET('Water Data'!$H$27,0,10*ROW('Water Data'!H93)))</f>
        <v/>
      </c>
      <c r="CF99" s="380" t="str">
        <f ca="1">+IF(OFFSET('Water Data'!$H$28,0,10*ROW('Water Data'!H93))="","",OFFSET('Water Data'!$H$28,0,10*ROW('Water Data'!H93)))</f>
        <v/>
      </c>
      <c r="CG99" s="380" t="str">
        <f ca="1">+IF(OFFSET('Water Data'!$H$29,0,10*ROW('Water Data'!H93))="","",OFFSET('Water Data'!$H$29,0,10*ROW('Water Data'!H93)))</f>
        <v/>
      </c>
      <c r="CH99" s="380" t="str">
        <f ca="1">+IF(OFFSET('Water Data'!$I$27,0,10*ROW('Water Data'!I93))="","",OFFSET('Water Data'!$I$27,0,10*ROW('Water Data'!I93)))</f>
        <v/>
      </c>
      <c r="CI99" s="380" t="str">
        <f ca="1">+IF(OFFSET('Water Data'!$I$28,0,10*ROW('Water Data'!I93))="","",OFFSET('Water Data'!$I$28,0,10*ROW('Water Data'!I93)))</f>
        <v/>
      </c>
      <c r="CJ99" s="380" t="str">
        <f ca="1">+IF(OFFSET('Water Data'!$I$29,0,10*ROW('Water Data'!I93))="","",OFFSET('Water Data'!$I$29,0,10*ROW('Water Data'!I93)))</f>
        <v/>
      </c>
      <c r="CK99" s="380" t="str">
        <f ca="1">+IF(OFFSET('Sanitation Data'!$D$28,0,10*ROW('Sanitation Data'!D93))="","",OFFSET('Sanitation Data'!$D$28,0,10*ROW('Sanitation Data'!D93)))</f>
        <v/>
      </c>
      <c r="CL99" s="380" t="str">
        <f ca="1">+IF(OFFSET('Sanitation Data'!$D$29,0,10*ROW('Sanitation Data'!D93))="","",OFFSET('Sanitation Data'!$D$29,0,10*ROW('Sanitation Data'!D93)))</f>
        <v/>
      </c>
      <c r="CM99" s="380" t="str">
        <f ca="1">+IF(OFFSET('Sanitation Data'!$D$30,0,10*ROW('Sanitation Data'!D93))="","",OFFSET('Sanitation Data'!$D$30,0,10*ROW('Sanitation Data'!D93)))</f>
        <v/>
      </c>
      <c r="CN99" s="380" t="str">
        <f ca="1">+IF(OFFSET('Sanitation Data'!$D$31,0,10*ROW('Sanitation Data'!D93))="","",OFFSET('Sanitation Data'!$D$31,0,10*ROW('Sanitation Data'!D93)))</f>
        <v/>
      </c>
      <c r="CO99" s="380" t="str">
        <f ca="1">+IF(OFFSET('Sanitation Data'!$D$32,0,10*ROW('Sanitation Data'!D93))="","",OFFSET('Sanitation Data'!$D$32,0,10*ROW('Sanitation Data'!D93)))</f>
        <v/>
      </c>
      <c r="CP99" s="380" t="str">
        <f ca="1">+IF(OFFSET('Sanitation Data'!$E$28,0,10*ROW('Sanitation Data'!E93))="","",OFFSET('Sanitation Data'!$E$28,0,10*ROW('Sanitation Data'!E93)))</f>
        <v/>
      </c>
      <c r="CQ99" s="380" t="str">
        <f ca="1">+IF(OFFSET('Sanitation Data'!$E$29,0,10*ROW('Sanitation Data'!E93))="","",OFFSET('Sanitation Data'!$E$29,0,10*ROW('Sanitation Data'!E93)))</f>
        <v/>
      </c>
      <c r="CR99" s="380" t="str">
        <f ca="1">+IF(OFFSET('Sanitation Data'!$E$30,0,10*ROW('Sanitation Data'!E93))="","",OFFSET('Sanitation Data'!$E$30,0,10*ROW('Sanitation Data'!E93)))</f>
        <v/>
      </c>
      <c r="CS99" s="380" t="str">
        <f ca="1">+IF(OFFSET('Sanitation Data'!$E$31,0,10*ROW('Sanitation Data'!E93))="","",OFFSET('Sanitation Data'!$E$31,0,10*ROW('Sanitation Data'!E93)))</f>
        <v/>
      </c>
      <c r="CT99" s="380" t="str">
        <f ca="1">+IF(OFFSET('Sanitation Data'!$E$32,0,10*ROW('Sanitation Data'!E93))="","",OFFSET('Sanitation Data'!$E$32,0,10*ROW('Sanitation Data'!E93)))</f>
        <v/>
      </c>
      <c r="CU99" s="380" t="str">
        <f ca="1">+IF(OFFSET('Sanitation Data'!$F$28,0,10*ROW('Sanitation Data'!F93))="","",OFFSET('Sanitation Data'!$F$28,0,10*ROW('Sanitation Data'!F93)))</f>
        <v/>
      </c>
      <c r="CV99" s="380" t="str">
        <f ca="1">+IF(OFFSET('Sanitation Data'!$F$29,0,10*ROW('Sanitation Data'!F93))="","",OFFSET('Sanitation Data'!$F$29,0,10*ROW('Sanitation Data'!F93)))</f>
        <v/>
      </c>
      <c r="CW99" s="380" t="str">
        <f ca="1">+IF(OFFSET('Sanitation Data'!$F$30,0,10*ROW('Sanitation Data'!F93))="","",OFFSET('Sanitation Data'!$F$30,0,10*ROW('Sanitation Data'!F93)))</f>
        <v/>
      </c>
      <c r="CX99" s="380" t="str">
        <f ca="1">+IF(OFFSET('Sanitation Data'!$F$31,0,10*ROW('Sanitation Data'!F93))="","",OFFSET('Sanitation Data'!$F$31,0,10*ROW('Sanitation Data'!F93)))</f>
        <v/>
      </c>
      <c r="CY99" s="380" t="str">
        <f ca="1">+IF(OFFSET('Sanitation Data'!$F$32,0,10*ROW('Sanitation Data'!F93))="","",OFFSET('Sanitation Data'!$F$32,0,10*ROW('Sanitation Data'!F93)))</f>
        <v/>
      </c>
      <c r="CZ99" s="380" t="str">
        <f ca="1">+IF(OFFSET('Sanitation Data'!$G$28,0,10*ROW('Sanitation Data'!G93))="","",OFFSET('Sanitation Data'!$G$28,0,10*ROW('Sanitation Data'!G93)))</f>
        <v/>
      </c>
      <c r="DA99" s="380" t="str">
        <f ca="1">+IF(OFFSET('Sanitation Data'!$G$29,0,10*ROW('Sanitation Data'!G93))="","",OFFSET('Sanitation Data'!$G$29,0,10*ROW('Sanitation Data'!G93)))</f>
        <v/>
      </c>
      <c r="DB99" s="380" t="str">
        <f ca="1">+IF(OFFSET('Sanitation Data'!$G$30,0,10*ROW('Sanitation Data'!G93))="","",OFFSET('Sanitation Data'!$G$30,0,10*ROW('Sanitation Data'!G93)))</f>
        <v/>
      </c>
      <c r="DC99" s="380" t="str">
        <f ca="1">+IF(OFFSET('Sanitation Data'!$G$31,0,10*ROW('Sanitation Data'!G93))="","",OFFSET('Sanitation Data'!$G$31,0,10*ROW('Sanitation Data'!G93)))</f>
        <v/>
      </c>
      <c r="DD99" s="380" t="str">
        <f ca="1">+IF(OFFSET('Sanitation Data'!$G$32,0,10*ROW('Sanitation Data'!G93))="","",OFFSET('Sanitation Data'!$G$32,0,10*ROW('Sanitation Data'!G93)))</f>
        <v/>
      </c>
      <c r="DE99" s="380" t="str">
        <f ca="1">+IF(OFFSET('Sanitation Data'!$H$28,0,10*ROW('Sanitation Data'!H93))="","",OFFSET('Sanitation Data'!$H$28,0,10*ROW('Sanitation Data'!H93)))</f>
        <v/>
      </c>
      <c r="DF99" s="380" t="str">
        <f ca="1">+IF(OFFSET('Sanitation Data'!$H$29,0,10*ROW('Sanitation Data'!H93))="","",OFFSET('Sanitation Data'!$H$29,0,10*ROW('Sanitation Data'!H93)))</f>
        <v/>
      </c>
      <c r="DG99" s="380" t="str">
        <f ca="1">+IF(OFFSET('Sanitation Data'!$H$30,0,10*ROW('Sanitation Data'!H93))="","",OFFSET('Sanitation Data'!$H$30,0,10*ROW('Sanitation Data'!H93)))</f>
        <v/>
      </c>
      <c r="DH99" s="380" t="str">
        <f ca="1">+IF(OFFSET('Sanitation Data'!$H$31,0,10*ROW('Sanitation Data'!H93))="","",OFFSET('Sanitation Data'!$H$31,0,10*ROW('Sanitation Data'!H93)))</f>
        <v/>
      </c>
      <c r="DI99" s="380" t="str">
        <f ca="1">+IF(OFFSET('Sanitation Data'!$H$32,0,10*ROW('Sanitation Data'!H93))="","",OFFSET('Sanitation Data'!$H$32,0,10*ROW('Sanitation Data'!H93)))</f>
        <v/>
      </c>
      <c r="DJ99" s="380" t="str">
        <f ca="1">+IF(OFFSET('Sanitation Data'!$I$28,0,10*ROW('Sanitation Data'!I93))="","",OFFSET('Sanitation Data'!$I$28,0,10*ROW('Sanitation Data'!I93)))</f>
        <v/>
      </c>
      <c r="DK99" s="380" t="str">
        <f ca="1">+IF(OFFSET('Sanitation Data'!$I$29,0,10*ROW('Sanitation Data'!I93))="","",OFFSET('Sanitation Data'!$I$29,0,10*ROW('Sanitation Data'!I93)))</f>
        <v/>
      </c>
      <c r="DL99" s="380" t="str">
        <f ca="1">+IF(OFFSET('Sanitation Data'!$I$30,0,10*ROW('Sanitation Data'!I93))="","",OFFSET('Sanitation Data'!$I$30,0,10*ROW('Sanitation Data'!I93)))</f>
        <v/>
      </c>
      <c r="DM99" s="380" t="str">
        <f ca="1">+IF(OFFSET('Sanitation Data'!$I$31,0,10*ROW('Sanitation Data'!I93))="","",OFFSET('Sanitation Data'!$I$31,0,10*ROW('Sanitation Data'!I93)))</f>
        <v/>
      </c>
      <c r="DN99" s="380" t="str">
        <f ca="1">+IF(OFFSET('Sanitation Data'!$I$32,0,10*ROW('Sanitation Data'!I93))="","",OFFSET('Sanitation Data'!$I$32,0,10*ROW('Sanitation Data'!I93)))</f>
        <v/>
      </c>
      <c r="DO99" s="380" t="str">
        <f ca="1">+IF(OFFSET('Hygiene Data'!$D$11,0,10*ROW('Hygiene Data'!D93))="","",OFFSET('Hygiene Data'!$D$11,0,10*ROW('Hygiene Data'!D93)))</f>
        <v/>
      </c>
      <c r="DP99" s="380" t="str">
        <f ca="1">+IF(OFFSET('Hygiene Data'!$D$12,0,10*ROW('Hygiene Data'!D93))="","",OFFSET('Hygiene Data'!$D$12,0,10*ROW('Hygiene Data'!D93)))</f>
        <v/>
      </c>
      <c r="DQ99" s="380" t="str">
        <f ca="1">+IF(OFFSET('Hygiene Data'!$D$13,0,10*ROW('Hygiene Data'!D93))="","",OFFSET('Hygiene Data'!$D$13,0,10*ROW('Hygiene Data'!D93)))</f>
        <v/>
      </c>
      <c r="DR99" s="380" t="str">
        <f ca="1">+IF(OFFSET('Hygiene Data'!$E$11,0,10*ROW('Hygiene Data'!E93))="","",OFFSET('Hygiene Data'!$E$11,0,10*ROW('Hygiene Data'!E93)))</f>
        <v/>
      </c>
      <c r="DS99" s="380" t="str">
        <f ca="1">+IF(OFFSET('Hygiene Data'!$E$12,0,10*ROW('Hygiene Data'!E93))="","",OFFSET('Hygiene Data'!$E$12,0,10*ROW('Hygiene Data'!E93)))</f>
        <v/>
      </c>
      <c r="DT99" s="380" t="str">
        <f ca="1">+IF(OFFSET('Hygiene Data'!$E$13,0,10*ROW('Hygiene Data'!E93))="","",OFFSET('Hygiene Data'!$E$13,0,10*ROW('Hygiene Data'!E93)))</f>
        <v/>
      </c>
      <c r="DU99" s="380" t="str">
        <f ca="1">+IF(OFFSET('Hygiene Data'!$F$11,0,10*ROW('Hygiene Data'!F93))="","",OFFSET('Hygiene Data'!$F$11,0,10*ROW('Hygiene Data'!F93)))</f>
        <v/>
      </c>
      <c r="DV99" s="380" t="str">
        <f ca="1">+IF(OFFSET('Hygiene Data'!$F$12,0,10*ROW('Hygiene Data'!F93))="","",OFFSET('Hygiene Data'!$F$12,0,10*ROW('Hygiene Data'!F93)))</f>
        <v/>
      </c>
      <c r="DW99" s="380" t="str">
        <f ca="1">+IF(OFFSET('Hygiene Data'!$F$13,0,10*ROW('Hygiene Data'!F93))="","",OFFSET('Hygiene Data'!$F$13,0,10*ROW('Hygiene Data'!F93)))</f>
        <v/>
      </c>
      <c r="DX99" s="380" t="str">
        <f ca="1">+IF(OFFSET('Hygiene Data'!$G$11,0,10*ROW('Hygiene Data'!G93))="","",OFFSET('Hygiene Data'!$G$11,0,10*ROW('Hygiene Data'!G93)))</f>
        <v/>
      </c>
      <c r="DY99" s="380" t="str">
        <f ca="1">+IF(OFFSET('Hygiene Data'!$G$12,0,10*ROW('Hygiene Data'!G93))="","",OFFSET('Hygiene Data'!$G$12,0,10*ROW('Hygiene Data'!G93)))</f>
        <v/>
      </c>
      <c r="DZ99" s="380" t="str">
        <f ca="1">+IF(OFFSET('Hygiene Data'!$G$13,0,10*ROW('Hygiene Data'!G93))="","",OFFSET('Hygiene Data'!$G$13,0,10*ROW('Hygiene Data'!G93)))</f>
        <v/>
      </c>
      <c r="EA99" s="380" t="str">
        <f ca="1">+IF(OFFSET('Hygiene Data'!$H$11,0,10*ROW('Hygiene Data'!H93))="","",OFFSET('Hygiene Data'!$H$11,0,10*ROW('Hygiene Data'!H93)))</f>
        <v/>
      </c>
      <c r="EB99" s="380" t="str">
        <f ca="1">+IF(OFFSET('Hygiene Data'!$H$12,0,10*ROW('Hygiene Data'!H93))="","",OFFSET('Hygiene Data'!$H$12,0,10*ROW('Hygiene Data'!H93)))</f>
        <v/>
      </c>
      <c r="EC99" s="380" t="str">
        <f ca="1">+IF(OFFSET('Hygiene Data'!$H$13,0,10*ROW('Hygiene Data'!H93))="","",OFFSET('Hygiene Data'!$H$13,0,10*ROW('Hygiene Data'!H93)))</f>
        <v/>
      </c>
      <c r="ED99" s="380" t="str">
        <f ca="1">+IF(OFFSET('Hygiene Data'!$I$11,0,10*ROW('Hygiene Data'!I93))="","",OFFSET('Hygiene Data'!$I$11,0,10*ROW('Hygiene Data'!I93)))</f>
        <v/>
      </c>
      <c r="EE99" s="380" t="str">
        <f ca="1">+IF(OFFSET('Hygiene Data'!$I$12,0,10*ROW('Hygiene Data'!I93))="","",OFFSET('Hygiene Data'!$I$12,0,10*ROW('Hygiene Data'!I93)))</f>
        <v/>
      </c>
      <c r="EF99" s="380" t="str">
        <f ca="1">+IF(OFFSET('Hygiene Data'!$I$13,0,10*ROW('Hygiene Data'!I93))="","",OFFSET('Hygiene Data'!$I$13,0,10*ROW('Hygiene Data'!I93)))</f>
        <v/>
      </c>
    </row>
    <row r="100" spans="1:136" x14ac:dyDescent="0.25">
      <c r="A100" s="489" t="str">
        <f ca="1">+IF(OFFSET('Water Data'!$B$2,0,10*ROW('Water Data'!E94))="","",OFFSET('Water Data'!$B$2,0,10*ROW('Water Data'!E94)))</f>
        <v/>
      </c>
      <c r="B100" s="489"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16" t="str">
        <f t="shared" ca="1" si="1"/>
        <v/>
      </c>
      <c r="D100" s="517"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17"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17"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17"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17"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17"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17"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17"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17"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17"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17"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17"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17"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17"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17"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17"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17"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17"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18"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18"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18"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18"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18"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18"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18"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18"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18"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18"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18"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18"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18"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18"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18"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18"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18"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18"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18"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18"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18"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18"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18"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18"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18"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18"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18"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18"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18"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18"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19"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95"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19"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19"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19"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19"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19"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19"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19"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19"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19"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19"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19"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19"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19"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19"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19"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19"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80" t="str">
        <f ca="1">+IF(OFFSET('Water Data'!$D$27,0,10*ROW('Water Data'!D94))="","",OFFSET('Water Data'!$D$27,0,10*ROW('Water Data'!D94)))</f>
        <v/>
      </c>
      <c r="BT100" s="380" t="str">
        <f ca="1">+IF(OFFSET('Water Data'!$D$28,0,10*ROW('Water Data'!D94))="","",OFFSET('Water Data'!$D$28,0,10*ROW('Water Data'!D94)))</f>
        <v/>
      </c>
      <c r="BU100" s="380" t="str">
        <f ca="1">+IF(OFFSET('Water Data'!$D$29,0,10*ROW('Water Data'!D94))="","",OFFSET('Water Data'!$D$29,0,10*ROW('Water Data'!D94)))</f>
        <v/>
      </c>
      <c r="BV100" s="380" t="str">
        <f ca="1">+IF(OFFSET('Water Data'!$E$27,0,10*ROW('Water Data'!E94))="","",OFFSET('Water Data'!$E$27,0,10*ROW('Water Data'!E94)))</f>
        <v/>
      </c>
      <c r="BW100" s="380" t="str">
        <f ca="1">+IF(OFFSET('Water Data'!$E$28,0,10*ROW('Water Data'!E94))="","",OFFSET('Water Data'!$E$28,0,10*ROW('Water Data'!E94)))</f>
        <v/>
      </c>
      <c r="BX100" s="380" t="str">
        <f ca="1">+IF(OFFSET('Water Data'!$E$29,0,10*ROW('Water Data'!E94))="","",OFFSET('Water Data'!$E$29,0,10*ROW('Water Data'!E94)))</f>
        <v/>
      </c>
      <c r="BY100" s="380" t="str">
        <f ca="1">+IF(OFFSET('Water Data'!$F$27,0,10*ROW('Water Data'!F94))="","",OFFSET('Water Data'!$F$27,0,10*ROW('Water Data'!F94)))</f>
        <v/>
      </c>
      <c r="BZ100" s="380" t="str">
        <f ca="1">+IF(OFFSET('Water Data'!$F$28,0,10*ROW('Water Data'!F94))="","",OFFSET('Water Data'!$F$28,0,10*ROW('Water Data'!F94)))</f>
        <v/>
      </c>
      <c r="CA100" s="380" t="str">
        <f ca="1">+IF(OFFSET('Water Data'!$F$29,0,10*ROW('Water Data'!F94))="","",OFFSET('Water Data'!$F$29,0,10*ROW('Water Data'!F94)))</f>
        <v/>
      </c>
      <c r="CB100" s="380" t="str">
        <f ca="1">+IF(OFFSET('Water Data'!$G$27,0,10*ROW('Water Data'!G94))="","",OFFSET('Water Data'!$G$27,0,10*ROW('Water Data'!G94)))</f>
        <v/>
      </c>
      <c r="CC100" s="380" t="str">
        <f ca="1">+IF(OFFSET('Water Data'!$G$28,0,10*ROW('Water Data'!G94))="","",OFFSET('Water Data'!$G$28,0,10*ROW('Water Data'!G94)))</f>
        <v/>
      </c>
      <c r="CD100" s="380" t="str">
        <f ca="1">+IF(OFFSET('Water Data'!$G$29,0,10*ROW('Water Data'!G94))="","",OFFSET('Water Data'!$G$29,0,10*ROW('Water Data'!G94)))</f>
        <v/>
      </c>
      <c r="CE100" s="380" t="str">
        <f ca="1">+IF(OFFSET('Water Data'!$H$27,0,10*ROW('Water Data'!H94))="","",OFFSET('Water Data'!$H$27,0,10*ROW('Water Data'!H94)))</f>
        <v/>
      </c>
      <c r="CF100" s="380" t="str">
        <f ca="1">+IF(OFFSET('Water Data'!$H$28,0,10*ROW('Water Data'!H94))="","",OFFSET('Water Data'!$H$28,0,10*ROW('Water Data'!H94)))</f>
        <v/>
      </c>
      <c r="CG100" s="380" t="str">
        <f ca="1">+IF(OFFSET('Water Data'!$H$29,0,10*ROW('Water Data'!H94))="","",OFFSET('Water Data'!$H$29,0,10*ROW('Water Data'!H94)))</f>
        <v/>
      </c>
      <c r="CH100" s="380" t="str">
        <f ca="1">+IF(OFFSET('Water Data'!$I$27,0,10*ROW('Water Data'!I94))="","",OFFSET('Water Data'!$I$27,0,10*ROW('Water Data'!I94)))</f>
        <v/>
      </c>
      <c r="CI100" s="380" t="str">
        <f ca="1">+IF(OFFSET('Water Data'!$I$28,0,10*ROW('Water Data'!I94))="","",OFFSET('Water Data'!$I$28,0,10*ROW('Water Data'!I94)))</f>
        <v/>
      </c>
      <c r="CJ100" s="380" t="str">
        <f ca="1">+IF(OFFSET('Water Data'!$I$29,0,10*ROW('Water Data'!I94))="","",OFFSET('Water Data'!$I$29,0,10*ROW('Water Data'!I94)))</f>
        <v/>
      </c>
      <c r="CK100" s="380" t="str">
        <f ca="1">+IF(OFFSET('Sanitation Data'!$D$28,0,10*ROW('Sanitation Data'!D94))="","",OFFSET('Sanitation Data'!$D$28,0,10*ROW('Sanitation Data'!D94)))</f>
        <v/>
      </c>
      <c r="CL100" s="380" t="str">
        <f ca="1">+IF(OFFSET('Sanitation Data'!$D$29,0,10*ROW('Sanitation Data'!D94))="","",OFFSET('Sanitation Data'!$D$29,0,10*ROW('Sanitation Data'!D94)))</f>
        <v/>
      </c>
      <c r="CM100" s="380" t="str">
        <f ca="1">+IF(OFFSET('Sanitation Data'!$D$30,0,10*ROW('Sanitation Data'!D94))="","",OFFSET('Sanitation Data'!$D$30,0,10*ROW('Sanitation Data'!D94)))</f>
        <v/>
      </c>
      <c r="CN100" s="380" t="str">
        <f ca="1">+IF(OFFSET('Sanitation Data'!$D$31,0,10*ROW('Sanitation Data'!D94))="","",OFFSET('Sanitation Data'!$D$31,0,10*ROW('Sanitation Data'!D94)))</f>
        <v/>
      </c>
      <c r="CO100" s="380" t="str">
        <f ca="1">+IF(OFFSET('Sanitation Data'!$D$32,0,10*ROW('Sanitation Data'!D94))="","",OFFSET('Sanitation Data'!$D$32,0,10*ROW('Sanitation Data'!D94)))</f>
        <v/>
      </c>
      <c r="CP100" s="380" t="str">
        <f ca="1">+IF(OFFSET('Sanitation Data'!$E$28,0,10*ROW('Sanitation Data'!E94))="","",OFFSET('Sanitation Data'!$E$28,0,10*ROW('Sanitation Data'!E94)))</f>
        <v/>
      </c>
      <c r="CQ100" s="380" t="str">
        <f ca="1">+IF(OFFSET('Sanitation Data'!$E$29,0,10*ROW('Sanitation Data'!E94))="","",OFFSET('Sanitation Data'!$E$29,0,10*ROW('Sanitation Data'!E94)))</f>
        <v/>
      </c>
      <c r="CR100" s="380" t="str">
        <f ca="1">+IF(OFFSET('Sanitation Data'!$E$30,0,10*ROW('Sanitation Data'!E94))="","",OFFSET('Sanitation Data'!$E$30,0,10*ROW('Sanitation Data'!E94)))</f>
        <v/>
      </c>
      <c r="CS100" s="380" t="str">
        <f ca="1">+IF(OFFSET('Sanitation Data'!$E$31,0,10*ROW('Sanitation Data'!E94))="","",OFFSET('Sanitation Data'!$E$31,0,10*ROW('Sanitation Data'!E94)))</f>
        <v/>
      </c>
      <c r="CT100" s="380" t="str">
        <f ca="1">+IF(OFFSET('Sanitation Data'!$E$32,0,10*ROW('Sanitation Data'!E94))="","",OFFSET('Sanitation Data'!$E$32,0,10*ROW('Sanitation Data'!E94)))</f>
        <v/>
      </c>
      <c r="CU100" s="380" t="str">
        <f ca="1">+IF(OFFSET('Sanitation Data'!$F$28,0,10*ROW('Sanitation Data'!F94))="","",OFFSET('Sanitation Data'!$F$28,0,10*ROW('Sanitation Data'!F94)))</f>
        <v/>
      </c>
      <c r="CV100" s="380" t="str">
        <f ca="1">+IF(OFFSET('Sanitation Data'!$F$29,0,10*ROW('Sanitation Data'!F94))="","",OFFSET('Sanitation Data'!$F$29,0,10*ROW('Sanitation Data'!F94)))</f>
        <v/>
      </c>
      <c r="CW100" s="380" t="str">
        <f ca="1">+IF(OFFSET('Sanitation Data'!$F$30,0,10*ROW('Sanitation Data'!F94))="","",OFFSET('Sanitation Data'!$F$30,0,10*ROW('Sanitation Data'!F94)))</f>
        <v/>
      </c>
      <c r="CX100" s="380" t="str">
        <f ca="1">+IF(OFFSET('Sanitation Data'!$F$31,0,10*ROW('Sanitation Data'!F94))="","",OFFSET('Sanitation Data'!$F$31,0,10*ROW('Sanitation Data'!F94)))</f>
        <v/>
      </c>
      <c r="CY100" s="380" t="str">
        <f ca="1">+IF(OFFSET('Sanitation Data'!$F$32,0,10*ROW('Sanitation Data'!F94))="","",OFFSET('Sanitation Data'!$F$32,0,10*ROW('Sanitation Data'!F94)))</f>
        <v/>
      </c>
      <c r="CZ100" s="380" t="str">
        <f ca="1">+IF(OFFSET('Sanitation Data'!$G$28,0,10*ROW('Sanitation Data'!G94))="","",OFFSET('Sanitation Data'!$G$28,0,10*ROW('Sanitation Data'!G94)))</f>
        <v/>
      </c>
      <c r="DA100" s="380" t="str">
        <f ca="1">+IF(OFFSET('Sanitation Data'!$G$29,0,10*ROW('Sanitation Data'!G94))="","",OFFSET('Sanitation Data'!$G$29,0,10*ROW('Sanitation Data'!G94)))</f>
        <v/>
      </c>
      <c r="DB100" s="380" t="str">
        <f ca="1">+IF(OFFSET('Sanitation Data'!$G$30,0,10*ROW('Sanitation Data'!G94))="","",OFFSET('Sanitation Data'!$G$30,0,10*ROW('Sanitation Data'!G94)))</f>
        <v/>
      </c>
      <c r="DC100" s="380" t="str">
        <f ca="1">+IF(OFFSET('Sanitation Data'!$G$31,0,10*ROW('Sanitation Data'!G94))="","",OFFSET('Sanitation Data'!$G$31,0,10*ROW('Sanitation Data'!G94)))</f>
        <v/>
      </c>
      <c r="DD100" s="380" t="str">
        <f ca="1">+IF(OFFSET('Sanitation Data'!$G$32,0,10*ROW('Sanitation Data'!G94))="","",OFFSET('Sanitation Data'!$G$32,0,10*ROW('Sanitation Data'!G94)))</f>
        <v/>
      </c>
      <c r="DE100" s="380" t="str">
        <f ca="1">+IF(OFFSET('Sanitation Data'!$H$28,0,10*ROW('Sanitation Data'!H94))="","",OFFSET('Sanitation Data'!$H$28,0,10*ROW('Sanitation Data'!H94)))</f>
        <v/>
      </c>
      <c r="DF100" s="380" t="str">
        <f ca="1">+IF(OFFSET('Sanitation Data'!$H$29,0,10*ROW('Sanitation Data'!H94))="","",OFFSET('Sanitation Data'!$H$29,0,10*ROW('Sanitation Data'!H94)))</f>
        <v/>
      </c>
      <c r="DG100" s="380" t="str">
        <f ca="1">+IF(OFFSET('Sanitation Data'!$H$30,0,10*ROW('Sanitation Data'!H94))="","",OFFSET('Sanitation Data'!$H$30,0,10*ROW('Sanitation Data'!H94)))</f>
        <v/>
      </c>
      <c r="DH100" s="380" t="str">
        <f ca="1">+IF(OFFSET('Sanitation Data'!$H$31,0,10*ROW('Sanitation Data'!H94))="","",OFFSET('Sanitation Data'!$H$31,0,10*ROW('Sanitation Data'!H94)))</f>
        <v/>
      </c>
      <c r="DI100" s="380" t="str">
        <f ca="1">+IF(OFFSET('Sanitation Data'!$H$32,0,10*ROW('Sanitation Data'!H94))="","",OFFSET('Sanitation Data'!$H$32,0,10*ROW('Sanitation Data'!H94)))</f>
        <v/>
      </c>
      <c r="DJ100" s="380" t="str">
        <f ca="1">+IF(OFFSET('Sanitation Data'!$I$28,0,10*ROW('Sanitation Data'!I94))="","",OFFSET('Sanitation Data'!$I$28,0,10*ROW('Sanitation Data'!I94)))</f>
        <v/>
      </c>
      <c r="DK100" s="380" t="str">
        <f ca="1">+IF(OFFSET('Sanitation Data'!$I$29,0,10*ROW('Sanitation Data'!I94))="","",OFFSET('Sanitation Data'!$I$29,0,10*ROW('Sanitation Data'!I94)))</f>
        <v/>
      </c>
      <c r="DL100" s="380" t="str">
        <f ca="1">+IF(OFFSET('Sanitation Data'!$I$30,0,10*ROW('Sanitation Data'!I94))="","",OFFSET('Sanitation Data'!$I$30,0,10*ROW('Sanitation Data'!I94)))</f>
        <v/>
      </c>
      <c r="DM100" s="380" t="str">
        <f ca="1">+IF(OFFSET('Sanitation Data'!$I$31,0,10*ROW('Sanitation Data'!I94))="","",OFFSET('Sanitation Data'!$I$31,0,10*ROW('Sanitation Data'!I94)))</f>
        <v/>
      </c>
      <c r="DN100" s="380" t="str">
        <f ca="1">+IF(OFFSET('Sanitation Data'!$I$32,0,10*ROW('Sanitation Data'!I94))="","",OFFSET('Sanitation Data'!$I$32,0,10*ROW('Sanitation Data'!I94)))</f>
        <v/>
      </c>
      <c r="DO100" s="380" t="str">
        <f ca="1">+IF(OFFSET('Hygiene Data'!$D$11,0,10*ROW('Hygiene Data'!D94))="","",OFFSET('Hygiene Data'!$D$11,0,10*ROW('Hygiene Data'!D94)))</f>
        <v/>
      </c>
      <c r="DP100" s="380" t="str">
        <f ca="1">+IF(OFFSET('Hygiene Data'!$D$12,0,10*ROW('Hygiene Data'!D94))="","",OFFSET('Hygiene Data'!$D$12,0,10*ROW('Hygiene Data'!D94)))</f>
        <v/>
      </c>
      <c r="DQ100" s="380" t="str">
        <f ca="1">+IF(OFFSET('Hygiene Data'!$D$13,0,10*ROW('Hygiene Data'!D94))="","",OFFSET('Hygiene Data'!$D$13,0,10*ROW('Hygiene Data'!D94)))</f>
        <v/>
      </c>
      <c r="DR100" s="380" t="str">
        <f ca="1">+IF(OFFSET('Hygiene Data'!$E$11,0,10*ROW('Hygiene Data'!E94))="","",OFFSET('Hygiene Data'!$E$11,0,10*ROW('Hygiene Data'!E94)))</f>
        <v/>
      </c>
      <c r="DS100" s="380" t="str">
        <f ca="1">+IF(OFFSET('Hygiene Data'!$E$12,0,10*ROW('Hygiene Data'!E94))="","",OFFSET('Hygiene Data'!$E$12,0,10*ROW('Hygiene Data'!E94)))</f>
        <v/>
      </c>
      <c r="DT100" s="380" t="str">
        <f ca="1">+IF(OFFSET('Hygiene Data'!$E$13,0,10*ROW('Hygiene Data'!E94))="","",OFFSET('Hygiene Data'!$E$13,0,10*ROW('Hygiene Data'!E94)))</f>
        <v/>
      </c>
      <c r="DU100" s="380" t="str">
        <f ca="1">+IF(OFFSET('Hygiene Data'!$F$11,0,10*ROW('Hygiene Data'!F94))="","",OFFSET('Hygiene Data'!$F$11,0,10*ROW('Hygiene Data'!F94)))</f>
        <v/>
      </c>
      <c r="DV100" s="380" t="str">
        <f ca="1">+IF(OFFSET('Hygiene Data'!$F$12,0,10*ROW('Hygiene Data'!F94))="","",OFFSET('Hygiene Data'!$F$12,0,10*ROW('Hygiene Data'!F94)))</f>
        <v/>
      </c>
      <c r="DW100" s="380" t="str">
        <f ca="1">+IF(OFFSET('Hygiene Data'!$F$13,0,10*ROW('Hygiene Data'!F94))="","",OFFSET('Hygiene Data'!$F$13,0,10*ROW('Hygiene Data'!F94)))</f>
        <v/>
      </c>
      <c r="DX100" s="380" t="str">
        <f ca="1">+IF(OFFSET('Hygiene Data'!$G$11,0,10*ROW('Hygiene Data'!G94))="","",OFFSET('Hygiene Data'!$G$11,0,10*ROW('Hygiene Data'!G94)))</f>
        <v/>
      </c>
      <c r="DY100" s="380" t="str">
        <f ca="1">+IF(OFFSET('Hygiene Data'!$G$12,0,10*ROW('Hygiene Data'!G94))="","",OFFSET('Hygiene Data'!$G$12,0,10*ROW('Hygiene Data'!G94)))</f>
        <v/>
      </c>
      <c r="DZ100" s="380" t="str">
        <f ca="1">+IF(OFFSET('Hygiene Data'!$G$13,0,10*ROW('Hygiene Data'!G94))="","",OFFSET('Hygiene Data'!$G$13,0,10*ROW('Hygiene Data'!G94)))</f>
        <v/>
      </c>
      <c r="EA100" s="380" t="str">
        <f ca="1">+IF(OFFSET('Hygiene Data'!$H$11,0,10*ROW('Hygiene Data'!H94))="","",OFFSET('Hygiene Data'!$H$11,0,10*ROW('Hygiene Data'!H94)))</f>
        <v/>
      </c>
      <c r="EB100" s="380" t="str">
        <f ca="1">+IF(OFFSET('Hygiene Data'!$H$12,0,10*ROW('Hygiene Data'!H94))="","",OFFSET('Hygiene Data'!$H$12,0,10*ROW('Hygiene Data'!H94)))</f>
        <v/>
      </c>
      <c r="EC100" s="380" t="str">
        <f ca="1">+IF(OFFSET('Hygiene Data'!$H$13,0,10*ROW('Hygiene Data'!H94))="","",OFFSET('Hygiene Data'!$H$13,0,10*ROW('Hygiene Data'!H94)))</f>
        <v/>
      </c>
      <c r="ED100" s="380" t="str">
        <f ca="1">+IF(OFFSET('Hygiene Data'!$I$11,0,10*ROW('Hygiene Data'!I94))="","",OFFSET('Hygiene Data'!$I$11,0,10*ROW('Hygiene Data'!I94)))</f>
        <v/>
      </c>
      <c r="EE100" s="380" t="str">
        <f ca="1">+IF(OFFSET('Hygiene Data'!$I$12,0,10*ROW('Hygiene Data'!I94))="","",OFFSET('Hygiene Data'!$I$12,0,10*ROW('Hygiene Data'!I94)))</f>
        <v/>
      </c>
      <c r="EF100" s="380" t="str">
        <f ca="1">+IF(OFFSET('Hygiene Data'!$I$13,0,10*ROW('Hygiene Data'!I94))="","",OFFSET('Hygiene Data'!$I$13,0,10*ROW('Hygiene Data'!I94)))</f>
        <v/>
      </c>
    </row>
    <row r="101" spans="1:136" x14ac:dyDescent="0.25">
      <c r="A101" s="489" t="str">
        <f ca="1">+IF(OFFSET('Water Data'!$B$2,0,10*ROW('Water Data'!E95))="","",OFFSET('Water Data'!$B$2,0,10*ROW('Water Data'!E95)))</f>
        <v/>
      </c>
      <c r="B101" s="489"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16" t="str">
        <f t="shared" ca="1" si="1"/>
        <v/>
      </c>
      <c r="D101" s="517"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17"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17"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17"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17"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17"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17"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17"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17"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17"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17"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17"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17"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17"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17"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17"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17"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17"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18"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18"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18"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18"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18"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18"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18"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18"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18"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18"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18"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18"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18"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18"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18"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18"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18"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18"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18"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18"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18"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18"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18"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18"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18"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18"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18"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18"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18"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18"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19"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95"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19"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19"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19"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19"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19"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19"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19"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19"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19"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19"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19"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19"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19"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19"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19"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19"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80" t="str">
        <f ca="1">+IF(OFFSET('Water Data'!$D$27,0,10*ROW('Water Data'!D95))="","",OFFSET('Water Data'!$D$27,0,10*ROW('Water Data'!D95)))</f>
        <v/>
      </c>
      <c r="BT101" s="380" t="str">
        <f ca="1">+IF(OFFSET('Water Data'!$D$28,0,10*ROW('Water Data'!D95))="","",OFFSET('Water Data'!$D$28,0,10*ROW('Water Data'!D95)))</f>
        <v/>
      </c>
      <c r="BU101" s="380" t="str">
        <f ca="1">+IF(OFFSET('Water Data'!$D$29,0,10*ROW('Water Data'!D95))="","",OFFSET('Water Data'!$D$29,0,10*ROW('Water Data'!D95)))</f>
        <v/>
      </c>
      <c r="BV101" s="380" t="str">
        <f ca="1">+IF(OFFSET('Water Data'!$E$27,0,10*ROW('Water Data'!E95))="","",OFFSET('Water Data'!$E$27,0,10*ROW('Water Data'!E95)))</f>
        <v/>
      </c>
      <c r="BW101" s="380" t="str">
        <f ca="1">+IF(OFFSET('Water Data'!$E$28,0,10*ROW('Water Data'!E95))="","",OFFSET('Water Data'!$E$28,0,10*ROW('Water Data'!E95)))</f>
        <v/>
      </c>
      <c r="BX101" s="380" t="str">
        <f ca="1">+IF(OFFSET('Water Data'!$E$29,0,10*ROW('Water Data'!E95))="","",OFFSET('Water Data'!$E$29,0,10*ROW('Water Data'!E95)))</f>
        <v/>
      </c>
      <c r="BY101" s="380" t="str">
        <f ca="1">+IF(OFFSET('Water Data'!$F$27,0,10*ROW('Water Data'!F95))="","",OFFSET('Water Data'!$F$27,0,10*ROW('Water Data'!F95)))</f>
        <v/>
      </c>
      <c r="BZ101" s="380" t="str">
        <f ca="1">+IF(OFFSET('Water Data'!$F$28,0,10*ROW('Water Data'!F95))="","",OFFSET('Water Data'!$F$28,0,10*ROW('Water Data'!F95)))</f>
        <v/>
      </c>
      <c r="CA101" s="380" t="str">
        <f ca="1">+IF(OFFSET('Water Data'!$F$29,0,10*ROW('Water Data'!F95))="","",OFFSET('Water Data'!$F$29,0,10*ROW('Water Data'!F95)))</f>
        <v/>
      </c>
      <c r="CB101" s="380" t="str">
        <f ca="1">+IF(OFFSET('Water Data'!$G$27,0,10*ROW('Water Data'!G95))="","",OFFSET('Water Data'!$G$27,0,10*ROW('Water Data'!G95)))</f>
        <v/>
      </c>
      <c r="CC101" s="380" t="str">
        <f ca="1">+IF(OFFSET('Water Data'!$G$28,0,10*ROW('Water Data'!G95))="","",OFFSET('Water Data'!$G$28,0,10*ROW('Water Data'!G95)))</f>
        <v/>
      </c>
      <c r="CD101" s="380" t="str">
        <f ca="1">+IF(OFFSET('Water Data'!$G$29,0,10*ROW('Water Data'!G95))="","",OFFSET('Water Data'!$G$29,0,10*ROW('Water Data'!G95)))</f>
        <v/>
      </c>
      <c r="CE101" s="380" t="str">
        <f ca="1">+IF(OFFSET('Water Data'!$H$27,0,10*ROW('Water Data'!H95))="","",OFFSET('Water Data'!$H$27,0,10*ROW('Water Data'!H95)))</f>
        <v/>
      </c>
      <c r="CF101" s="380" t="str">
        <f ca="1">+IF(OFFSET('Water Data'!$H$28,0,10*ROW('Water Data'!H95))="","",OFFSET('Water Data'!$H$28,0,10*ROW('Water Data'!H95)))</f>
        <v/>
      </c>
      <c r="CG101" s="380" t="str">
        <f ca="1">+IF(OFFSET('Water Data'!$H$29,0,10*ROW('Water Data'!H95))="","",OFFSET('Water Data'!$H$29,0,10*ROW('Water Data'!H95)))</f>
        <v/>
      </c>
      <c r="CH101" s="380" t="str">
        <f ca="1">+IF(OFFSET('Water Data'!$I$27,0,10*ROW('Water Data'!I95))="","",OFFSET('Water Data'!$I$27,0,10*ROW('Water Data'!I95)))</f>
        <v/>
      </c>
      <c r="CI101" s="380" t="str">
        <f ca="1">+IF(OFFSET('Water Data'!$I$28,0,10*ROW('Water Data'!I95))="","",OFFSET('Water Data'!$I$28,0,10*ROW('Water Data'!I95)))</f>
        <v/>
      </c>
      <c r="CJ101" s="380" t="str">
        <f ca="1">+IF(OFFSET('Water Data'!$I$29,0,10*ROW('Water Data'!I95))="","",OFFSET('Water Data'!$I$29,0,10*ROW('Water Data'!I95)))</f>
        <v/>
      </c>
      <c r="CK101" s="380" t="str">
        <f ca="1">+IF(OFFSET('Sanitation Data'!$D$28,0,10*ROW('Sanitation Data'!D95))="","",OFFSET('Sanitation Data'!$D$28,0,10*ROW('Sanitation Data'!D95)))</f>
        <v/>
      </c>
      <c r="CL101" s="380" t="str">
        <f ca="1">+IF(OFFSET('Sanitation Data'!$D$29,0,10*ROW('Sanitation Data'!D95))="","",OFFSET('Sanitation Data'!$D$29,0,10*ROW('Sanitation Data'!D95)))</f>
        <v/>
      </c>
      <c r="CM101" s="380" t="str">
        <f ca="1">+IF(OFFSET('Sanitation Data'!$D$30,0,10*ROW('Sanitation Data'!D95))="","",OFFSET('Sanitation Data'!$D$30,0,10*ROW('Sanitation Data'!D95)))</f>
        <v/>
      </c>
      <c r="CN101" s="380" t="str">
        <f ca="1">+IF(OFFSET('Sanitation Data'!$D$31,0,10*ROW('Sanitation Data'!D95))="","",OFFSET('Sanitation Data'!$D$31,0,10*ROW('Sanitation Data'!D95)))</f>
        <v/>
      </c>
      <c r="CO101" s="380" t="str">
        <f ca="1">+IF(OFFSET('Sanitation Data'!$D$32,0,10*ROW('Sanitation Data'!D95))="","",OFFSET('Sanitation Data'!$D$32,0,10*ROW('Sanitation Data'!D95)))</f>
        <v/>
      </c>
      <c r="CP101" s="380" t="str">
        <f ca="1">+IF(OFFSET('Sanitation Data'!$E$28,0,10*ROW('Sanitation Data'!E95))="","",OFFSET('Sanitation Data'!$E$28,0,10*ROW('Sanitation Data'!E95)))</f>
        <v/>
      </c>
      <c r="CQ101" s="380" t="str">
        <f ca="1">+IF(OFFSET('Sanitation Data'!$E$29,0,10*ROW('Sanitation Data'!E95))="","",OFFSET('Sanitation Data'!$E$29,0,10*ROW('Sanitation Data'!E95)))</f>
        <v/>
      </c>
      <c r="CR101" s="380" t="str">
        <f ca="1">+IF(OFFSET('Sanitation Data'!$E$30,0,10*ROW('Sanitation Data'!E95))="","",OFFSET('Sanitation Data'!$E$30,0,10*ROW('Sanitation Data'!E95)))</f>
        <v/>
      </c>
      <c r="CS101" s="380" t="str">
        <f ca="1">+IF(OFFSET('Sanitation Data'!$E$31,0,10*ROW('Sanitation Data'!E95))="","",OFFSET('Sanitation Data'!$E$31,0,10*ROW('Sanitation Data'!E95)))</f>
        <v/>
      </c>
      <c r="CT101" s="380" t="str">
        <f ca="1">+IF(OFFSET('Sanitation Data'!$E$32,0,10*ROW('Sanitation Data'!E95))="","",OFFSET('Sanitation Data'!$E$32,0,10*ROW('Sanitation Data'!E95)))</f>
        <v/>
      </c>
      <c r="CU101" s="380" t="str">
        <f ca="1">+IF(OFFSET('Sanitation Data'!$F$28,0,10*ROW('Sanitation Data'!F95))="","",OFFSET('Sanitation Data'!$F$28,0,10*ROW('Sanitation Data'!F95)))</f>
        <v/>
      </c>
      <c r="CV101" s="380" t="str">
        <f ca="1">+IF(OFFSET('Sanitation Data'!$F$29,0,10*ROW('Sanitation Data'!F95))="","",OFFSET('Sanitation Data'!$F$29,0,10*ROW('Sanitation Data'!F95)))</f>
        <v/>
      </c>
      <c r="CW101" s="380" t="str">
        <f ca="1">+IF(OFFSET('Sanitation Data'!$F$30,0,10*ROW('Sanitation Data'!F95))="","",OFFSET('Sanitation Data'!$F$30,0,10*ROW('Sanitation Data'!F95)))</f>
        <v/>
      </c>
      <c r="CX101" s="380" t="str">
        <f ca="1">+IF(OFFSET('Sanitation Data'!$F$31,0,10*ROW('Sanitation Data'!F95))="","",OFFSET('Sanitation Data'!$F$31,0,10*ROW('Sanitation Data'!F95)))</f>
        <v/>
      </c>
      <c r="CY101" s="380" t="str">
        <f ca="1">+IF(OFFSET('Sanitation Data'!$F$32,0,10*ROW('Sanitation Data'!F95))="","",OFFSET('Sanitation Data'!$F$32,0,10*ROW('Sanitation Data'!F95)))</f>
        <v/>
      </c>
      <c r="CZ101" s="380" t="str">
        <f ca="1">+IF(OFFSET('Sanitation Data'!$G$28,0,10*ROW('Sanitation Data'!G95))="","",OFFSET('Sanitation Data'!$G$28,0,10*ROW('Sanitation Data'!G95)))</f>
        <v/>
      </c>
      <c r="DA101" s="380" t="str">
        <f ca="1">+IF(OFFSET('Sanitation Data'!$G$29,0,10*ROW('Sanitation Data'!G95))="","",OFFSET('Sanitation Data'!$G$29,0,10*ROW('Sanitation Data'!G95)))</f>
        <v/>
      </c>
      <c r="DB101" s="380" t="str">
        <f ca="1">+IF(OFFSET('Sanitation Data'!$G$30,0,10*ROW('Sanitation Data'!G95))="","",OFFSET('Sanitation Data'!$G$30,0,10*ROW('Sanitation Data'!G95)))</f>
        <v/>
      </c>
      <c r="DC101" s="380" t="str">
        <f ca="1">+IF(OFFSET('Sanitation Data'!$G$31,0,10*ROW('Sanitation Data'!G95))="","",OFFSET('Sanitation Data'!$G$31,0,10*ROW('Sanitation Data'!G95)))</f>
        <v/>
      </c>
      <c r="DD101" s="380" t="str">
        <f ca="1">+IF(OFFSET('Sanitation Data'!$G$32,0,10*ROW('Sanitation Data'!G95))="","",OFFSET('Sanitation Data'!$G$32,0,10*ROW('Sanitation Data'!G95)))</f>
        <v/>
      </c>
      <c r="DE101" s="380" t="str">
        <f ca="1">+IF(OFFSET('Sanitation Data'!$H$28,0,10*ROW('Sanitation Data'!H95))="","",OFFSET('Sanitation Data'!$H$28,0,10*ROW('Sanitation Data'!H95)))</f>
        <v/>
      </c>
      <c r="DF101" s="380" t="str">
        <f ca="1">+IF(OFFSET('Sanitation Data'!$H$29,0,10*ROW('Sanitation Data'!H95))="","",OFFSET('Sanitation Data'!$H$29,0,10*ROW('Sanitation Data'!H95)))</f>
        <v/>
      </c>
      <c r="DG101" s="380" t="str">
        <f ca="1">+IF(OFFSET('Sanitation Data'!$H$30,0,10*ROW('Sanitation Data'!H95))="","",OFFSET('Sanitation Data'!$H$30,0,10*ROW('Sanitation Data'!H95)))</f>
        <v/>
      </c>
      <c r="DH101" s="380" t="str">
        <f ca="1">+IF(OFFSET('Sanitation Data'!$H$31,0,10*ROW('Sanitation Data'!H95))="","",OFFSET('Sanitation Data'!$H$31,0,10*ROW('Sanitation Data'!H95)))</f>
        <v/>
      </c>
      <c r="DI101" s="380" t="str">
        <f ca="1">+IF(OFFSET('Sanitation Data'!$H$32,0,10*ROW('Sanitation Data'!H95))="","",OFFSET('Sanitation Data'!$H$32,0,10*ROW('Sanitation Data'!H95)))</f>
        <v/>
      </c>
      <c r="DJ101" s="380" t="str">
        <f ca="1">+IF(OFFSET('Sanitation Data'!$I$28,0,10*ROW('Sanitation Data'!I95))="","",OFFSET('Sanitation Data'!$I$28,0,10*ROW('Sanitation Data'!I95)))</f>
        <v/>
      </c>
      <c r="DK101" s="380" t="str">
        <f ca="1">+IF(OFFSET('Sanitation Data'!$I$29,0,10*ROW('Sanitation Data'!I95))="","",OFFSET('Sanitation Data'!$I$29,0,10*ROW('Sanitation Data'!I95)))</f>
        <v/>
      </c>
      <c r="DL101" s="380" t="str">
        <f ca="1">+IF(OFFSET('Sanitation Data'!$I$30,0,10*ROW('Sanitation Data'!I95))="","",OFFSET('Sanitation Data'!$I$30,0,10*ROW('Sanitation Data'!I95)))</f>
        <v/>
      </c>
      <c r="DM101" s="380" t="str">
        <f ca="1">+IF(OFFSET('Sanitation Data'!$I$31,0,10*ROW('Sanitation Data'!I95))="","",OFFSET('Sanitation Data'!$I$31,0,10*ROW('Sanitation Data'!I95)))</f>
        <v/>
      </c>
      <c r="DN101" s="380" t="str">
        <f ca="1">+IF(OFFSET('Sanitation Data'!$I$32,0,10*ROW('Sanitation Data'!I95))="","",OFFSET('Sanitation Data'!$I$32,0,10*ROW('Sanitation Data'!I95)))</f>
        <v/>
      </c>
      <c r="DO101" s="380" t="str">
        <f ca="1">+IF(OFFSET('Hygiene Data'!$D$11,0,10*ROW('Hygiene Data'!D95))="","",OFFSET('Hygiene Data'!$D$11,0,10*ROW('Hygiene Data'!D95)))</f>
        <v/>
      </c>
      <c r="DP101" s="380" t="str">
        <f ca="1">+IF(OFFSET('Hygiene Data'!$D$12,0,10*ROW('Hygiene Data'!D95))="","",OFFSET('Hygiene Data'!$D$12,0,10*ROW('Hygiene Data'!D95)))</f>
        <v/>
      </c>
      <c r="DQ101" s="380" t="str">
        <f ca="1">+IF(OFFSET('Hygiene Data'!$D$13,0,10*ROW('Hygiene Data'!D95))="","",OFFSET('Hygiene Data'!$D$13,0,10*ROW('Hygiene Data'!D95)))</f>
        <v/>
      </c>
      <c r="DR101" s="380" t="str">
        <f ca="1">+IF(OFFSET('Hygiene Data'!$E$11,0,10*ROW('Hygiene Data'!E95))="","",OFFSET('Hygiene Data'!$E$11,0,10*ROW('Hygiene Data'!E95)))</f>
        <v/>
      </c>
      <c r="DS101" s="380" t="str">
        <f ca="1">+IF(OFFSET('Hygiene Data'!$E$12,0,10*ROW('Hygiene Data'!E95))="","",OFFSET('Hygiene Data'!$E$12,0,10*ROW('Hygiene Data'!E95)))</f>
        <v/>
      </c>
      <c r="DT101" s="380" t="str">
        <f ca="1">+IF(OFFSET('Hygiene Data'!$E$13,0,10*ROW('Hygiene Data'!E95))="","",OFFSET('Hygiene Data'!$E$13,0,10*ROW('Hygiene Data'!E95)))</f>
        <v/>
      </c>
      <c r="DU101" s="380" t="str">
        <f ca="1">+IF(OFFSET('Hygiene Data'!$F$11,0,10*ROW('Hygiene Data'!F95))="","",OFFSET('Hygiene Data'!$F$11,0,10*ROW('Hygiene Data'!F95)))</f>
        <v/>
      </c>
      <c r="DV101" s="380" t="str">
        <f ca="1">+IF(OFFSET('Hygiene Data'!$F$12,0,10*ROW('Hygiene Data'!F95))="","",OFFSET('Hygiene Data'!$F$12,0,10*ROW('Hygiene Data'!F95)))</f>
        <v/>
      </c>
      <c r="DW101" s="380" t="str">
        <f ca="1">+IF(OFFSET('Hygiene Data'!$F$13,0,10*ROW('Hygiene Data'!F95))="","",OFFSET('Hygiene Data'!$F$13,0,10*ROW('Hygiene Data'!F95)))</f>
        <v/>
      </c>
      <c r="DX101" s="380" t="str">
        <f ca="1">+IF(OFFSET('Hygiene Data'!$G$11,0,10*ROW('Hygiene Data'!G95))="","",OFFSET('Hygiene Data'!$G$11,0,10*ROW('Hygiene Data'!G95)))</f>
        <v/>
      </c>
      <c r="DY101" s="380" t="str">
        <f ca="1">+IF(OFFSET('Hygiene Data'!$G$12,0,10*ROW('Hygiene Data'!G95))="","",OFFSET('Hygiene Data'!$G$12,0,10*ROW('Hygiene Data'!G95)))</f>
        <v/>
      </c>
      <c r="DZ101" s="380" t="str">
        <f ca="1">+IF(OFFSET('Hygiene Data'!$G$13,0,10*ROW('Hygiene Data'!G95))="","",OFFSET('Hygiene Data'!$G$13,0,10*ROW('Hygiene Data'!G95)))</f>
        <v/>
      </c>
      <c r="EA101" s="380" t="str">
        <f ca="1">+IF(OFFSET('Hygiene Data'!$H$11,0,10*ROW('Hygiene Data'!H95))="","",OFFSET('Hygiene Data'!$H$11,0,10*ROW('Hygiene Data'!H95)))</f>
        <v/>
      </c>
      <c r="EB101" s="380" t="str">
        <f ca="1">+IF(OFFSET('Hygiene Data'!$H$12,0,10*ROW('Hygiene Data'!H95))="","",OFFSET('Hygiene Data'!$H$12,0,10*ROW('Hygiene Data'!H95)))</f>
        <v/>
      </c>
      <c r="EC101" s="380" t="str">
        <f ca="1">+IF(OFFSET('Hygiene Data'!$H$13,0,10*ROW('Hygiene Data'!H95))="","",OFFSET('Hygiene Data'!$H$13,0,10*ROW('Hygiene Data'!H95)))</f>
        <v/>
      </c>
      <c r="ED101" s="380" t="str">
        <f ca="1">+IF(OFFSET('Hygiene Data'!$I$11,0,10*ROW('Hygiene Data'!I95))="","",OFFSET('Hygiene Data'!$I$11,0,10*ROW('Hygiene Data'!I95)))</f>
        <v/>
      </c>
      <c r="EE101" s="380" t="str">
        <f ca="1">+IF(OFFSET('Hygiene Data'!$I$12,0,10*ROW('Hygiene Data'!I95))="","",OFFSET('Hygiene Data'!$I$12,0,10*ROW('Hygiene Data'!I95)))</f>
        <v/>
      </c>
      <c r="EF101" s="380" t="str">
        <f ca="1">+IF(OFFSET('Hygiene Data'!$I$13,0,10*ROW('Hygiene Data'!I95))="","",OFFSET('Hygiene Data'!$I$13,0,10*ROW('Hygiene Data'!I95)))</f>
        <v/>
      </c>
    </row>
    <row r="102" spans="1:136" x14ac:dyDescent="0.25">
      <c r="A102" s="489" t="str">
        <f ca="1">+IF(OFFSET('Water Data'!$B$2,0,10*ROW('Water Data'!E96))="","",OFFSET('Water Data'!$B$2,0,10*ROW('Water Data'!E96)))</f>
        <v/>
      </c>
      <c r="B102" s="489"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16" t="str">
        <f t="shared" ca="1" si="1"/>
        <v/>
      </c>
      <c r="D102" s="517"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17"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17"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17"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17"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17"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17"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17"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17"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17"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17"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17"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17"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17"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17"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17"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17"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17"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18"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18"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18"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18"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18"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18"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18"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18"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18"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18"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18"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18"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18"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18"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18"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18"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18"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18"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18"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18"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18"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18"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18"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18"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18"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18"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18"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18"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18"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18"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19"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95"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19"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19"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19"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19"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19"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19"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19"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19"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19"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19"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19"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19"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19"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19"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19"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19"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80" t="str">
        <f ca="1">+IF(OFFSET('Water Data'!$D$27,0,10*ROW('Water Data'!D96))="","",OFFSET('Water Data'!$D$27,0,10*ROW('Water Data'!D96)))</f>
        <v/>
      </c>
      <c r="BT102" s="380" t="str">
        <f ca="1">+IF(OFFSET('Water Data'!$D$28,0,10*ROW('Water Data'!D96))="","",OFFSET('Water Data'!$D$28,0,10*ROW('Water Data'!D96)))</f>
        <v/>
      </c>
      <c r="BU102" s="380" t="str">
        <f ca="1">+IF(OFFSET('Water Data'!$D$29,0,10*ROW('Water Data'!D96))="","",OFFSET('Water Data'!$D$29,0,10*ROW('Water Data'!D96)))</f>
        <v/>
      </c>
      <c r="BV102" s="380" t="str">
        <f ca="1">+IF(OFFSET('Water Data'!$E$27,0,10*ROW('Water Data'!E96))="","",OFFSET('Water Data'!$E$27,0,10*ROW('Water Data'!E96)))</f>
        <v/>
      </c>
      <c r="BW102" s="380" t="str">
        <f ca="1">+IF(OFFSET('Water Data'!$E$28,0,10*ROW('Water Data'!E96))="","",OFFSET('Water Data'!$E$28,0,10*ROW('Water Data'!E96)))</f>
        <v/>
      </c>
      <c r="BX102" s="380" t="str">
        <f ca="1">+IF(OFFSET('Water Data'!$E$29,0,10*ROW('Water Data'!E96))="","",OFFSET('Water Data'!$E$29,0,10*ROW('Water Data'!E96)))</f>
        <v/>
      </c>
      <c r="BY102" s="380" t="str">
        <f ca="1">+IF(OFFSET('Water Data'!$F$27,0,10*ROW('Water Data'!F96))="","",OFFSET('Water Data'!$F$27,0,10*ROW('Water Data'!F96)))</f>
        <v/>
      </c>
      <c r="BZ102" s="380" t="str">
        <f ca="1">+IF(OFFSET('Water Data'!$F$28,0,10*ROW('Water Data'!F96))="","",OFFSET('Water Data'!$F$28,0,10*ROW('Water Data'!F96)))</f>
        <v/>
      </c>
      <c r="CA102" s="380" t="str">
        <f ca="1">+IF(OFFSET('Water Data'!$F$29,0,10*ROW('Water Data'!F96))="","",OFFSET('Water Data'!$F$29,0,10*ROW('Water Data'!F96)))</f>
        <v/>
      </c>
      <c r="CB102" s="380" t="str">
        <f ca="1">+IF(OFFSET('Water Data'!$G$27,0,10*ROW('Water Data'!G96))="","",OFFSET('Water Data'!$G$27,0,10*ROW('Water Data'!G96)))</f>
        <v/>
      </c>
      <c r="CC102" s="380" t="str">
        <f ca="1">+IF(OFFSET('Water Data'!$G$28,0,10*ROW('Water Data'!G96))="","",OFFSET('Water Data'!$G$28,0,10*ROW('Water Data'!G96)))</f>
        <v/>
      </c>
      <c r="CD102" s="380" t="str">
        <f ca="1">+IF(OFFSET('Water Data'!$G$29,0,10*ROW('Water Data'!G96))="","",OFFSET('Water Data'!$G$29,0,10*ROW('Water Data'!G96)))</f>
        <v/>
      </c>
      <c r="CE102" s="380" t="str">
        <f ca="1">+IF(OFFSET('Water Data'!$H$27,0,10*ROW('Water Data'!H96))="","",OFFSET('Water Data'!$H$27,0,10*ROW('Water Data'!H96)))</f>
        <v/>
      </c>
      <c r="CF102" s="380" t="str">
        <f ca="1">+IF(OFFSET('Water Data'!$H$28,0,10*ROW('Water Data'!H96))="","",OFFSET('Water Data'!$H$28,0,10*ROW('Water Data'!H96)))</f>
        <v/>
      </c>
      <c r="CG102" s="380" t="str">
        <f ca="1">+IF(OFFSET('Water Data'!$H$29,0,10*ROW('Water Data'!H96))="","",OFFSET('Water Data'!$H$29,0,10*ROW('Water Data'!H96)))</f>
        <v/>
      </c>
      <c r="CH102" s="380" t="str">
        <f ca="1">+IF(OFFSET('Water Data'!$I$27,0,10*ROW('Water Data'!I96))="","",OFFSET('Water Data'!$I$27,0,10*ROW('Water Data'!I96)))</f>
        <v/>
      </c>
      <c r="CI102" s="380" t="str">
        <f ca="1">+IF(OFFSET('Water Data'!$I$28,0,10*ROW('Water Data'!I96))="","",OFFSET('Water Data'!$I$28,0,10*ROW('Water Data'!I96)))</f>
        <v/>
      </c>
      <c r="CJ102" s="380" t="str">
        <f ca="1">+IF(OFFSET('Water Data'!$I$29,0,10*ROW('Water Data'!I96))="","",OFFSET('Water Data'!$I$29,0,10*ROW('Water Data'!I96)))</f>
        <v/>
      </c>
      <c r="CK102" s="380" t="str">
        <f ca="1">+IF(OFFSET('Sanitation Data'!$D$28,0,10*ROW('Sanitation Data'!D96))="","",OFFSET('Sanitation Data'!$D$28,0,10*ROW('Sanitation Data'!D96)))</f>
        <v/>
      </c>
      <c r="CL102" s="380" t="str">
        <f ca="1">+IF(OFFSET('Sanitation Data'!$D$29,0,10*ROW('Sanitation Data'!D96))="","",OFFSET('Sanitation Data'!$D$29,0,10*ROW('Sanitation Data'!D96)))</f>
        <v/>
      </c>
      <c r="CM102" s="380" t="str">
        <f ca="1">+IF(OFFSET('Sanitation Data'!$D$30,0,10*ROW('Sanitation Data'!D96))="","",OFFSET('Sanitation Data'!$D$30,0,10*ROW('Sanitation Data'!D96)))</f>
        <v/>
      </c>
      <c r="CN102" s="380" t="str">
        <f ca="1">+IF(OFFSET('Sanitation Data'!$D$31,0,10*ROW('Sanitation Data'!D96))="","",OFFSET('Sanitation Data'!$D$31,0,10*ROW('Sanitation Data'!D96)))</f>
        <v/>
      </c>
      <c r="CO102" s="380" t="str">
        <f ca="1">+IF(OFFSET('Sanitation Data'!$D$32,0,10*ROW('Sanitation Data'!D96))="","",OFFSET('Sanitation Data'!$D$32,0,10*ROW('Sanitation Data'!D96)))</f>
        <v/>
      </c>
      <c r="CP102" s="380" t="str">
        <f ca="1">+IF(OFFSET('Sanitation Data'!$E$28,0,10*ROW('Sanitation Data'!E96))="","",OFFSET('Sanitation Data'!$E$28,0,10*ROW('Sanitation Data'!E96)))</f>
        <v/>
      </c>
      <c r="CQ102" s="380" t="str">
        <f ca="1">+IF(OFFSET('Sanitation Data'!$E$29,0,10*ROW('Sanitation Data'!E96))="","",OFFSET('Sanitation Data'!$E$29,0,10*ROW('Sanitation Data'!E96)))</f>
        <v/>
      </c>
      <c r="CR102" s="380" t="str">
        <f ca="1">+IF(OFFSET('Sanitation Data'!$E$30,0,10*ROW('Sanitation Data'!E96))="","",OFFSET('Sanitation Data'!$E$30,0,10*ROW('Sanitation Data'!E96)))</f>
        <v/>
      </c>
      <c r="CS102" s="380" t="str">
        <f ca="1">+IF(OFFSET('Sanitation Data'!$E$31,0,10*ROW('Sanitation Data'!E96))="","",OFFSET('Sanitation Data'!$E$31,0,10*ROW('Sanitation Data'!E96)))</f>
        <v/>
      </c>
      <c r="CT102" s="380" t="str">
        <f ca="1">+IF(OFFSET('Sanitation Data'!$E$32,0,10*ROW('Sanitation Data'!E96))="","",OFFSET('Sanitation Data'!$E$32,0,10*ROW('Sanitation Data'!E96)))</f>
        <v/>
      </c>
      <c r="CU102" s="380" t="str">
        <f ca="1">+IF(OFFSET('Sanitation Data'!$F$28,0,10*ROW('Sanitation Data'!F96))="","",OFFSET('Sanitation Data'!$F$28,0,10*ROW('Sanitation Data'!F96)))</f>
        <v/>
      </c>
      <c r="CV102" s="380" t="str">
        <f ca="1">+IF(OFFSET('Sanitation Data'!$F$29,0,10*ROW('Sanitation Data'!F96))="","",OFFSET('Sanitation Data'!$F$29,0,10*ROW('Sanitation Data'!F96)))</f>
        <v/>
      </c>
      <c r="CW102" s="380" t="str">
        <f ca="1">+IF(OFFSET('Sanitation Data'!$F$30,0,10*ROW('Sanitation Data'!F96))="","",OFFSET('Sanitation Data'!$F$30,0,10*ROW('Sanitation Data'!F96)))</f>
        <v/>
      </c>
      <c r="CX102" s="380" t="str">
        <f ca="1">+IF(OFFSET('Sanitation Data'!$F$31,0,10*ROW('Sanitation Data'!F96))="","",OFFSET('Sanitation Data'!$F$31,0,10*ROW('Sanitation Data'!F96)))</f>
        <v/>
      </c>
      <c r="CY102" s="380" t="str">
        <f ca="1">+IF(OFFSET('Sanitation Data'!$F$32,0,10*ROW('Sanitation Data'!F96))="","",OFFSET('Sanitation Data'!$F$32,0,10*ROW('Sanitation Data'!F96)))</f>
        <v/>
      </c>
      <c r="CZ102" s="380" t="str">
        <f ca="1">+IF(OFFSET('Sanitation Data'!$G$28,0,10*ROW('Sanitation Data'!G96))="","",OFFSET('Sanitation Data'!$G$28,0,10*ROW('Sanitation Data'!G96)))</f>
        <v/>
      </c>
      <c r="DA102" s="380" t="str">
        <f ca="1">+IF(OFFSET('Sanitation Data'!$G$29,0,10*ROW('Sanitation Data'!G96))="","",OFFSET('Sanitation Data'!$G$29,0,10*ROW('Sanitation Data'!G96)))</f>
        <v/>
      </c>
      <c r="DB102" s="380" t="str">
        <f ca="1">+IF(OFFSET('Sanitation Data'!$G$30,0,10*ROW('Sanitation Data'!G96))="","",OFFSET('Sanitation Data'!$G$30,0,10*ROW('Sanitation Data'!G96)))</f>
        <v/>
      </c>
      <c r="DC102" s="380" t="str">
        <f ca="1">+IF(OFFSET('Sanitation Data'!$G$31,0,10*ROW('Sanitation Data'!G96))="","",OFFSET('Sanitation Data'!$G$31,0,10*ROW('Sanitation Data'!G96)))</f>
        <v/>
      </c>
      <c r="DD102" s="380" t="str">
        <f ca="1">+IF(OFFSET('Sanitation Data'!$G$32,0,10*ROW('Sanitation Data'!G96))="","",OFFSET('Sanitation Data'!$G$32,0,10*ROW('Sanitation Data'!G96)))</f>
        <v/>
      </c>
      <c r="DE102" s="380" t="str">
        <f ca="1">+IF(OFFSET('Sanitation Data'!$H$28,0,10*ROW('Sanitation Data'!H96))="","",OFFSET('Sanitation Data'!$H$28,0,10*ROW('Sanitation Data'!H96)))</f>
        <v/>
      </c>
      <c r="DF102" s="380" t="str">
        <f ca="1">+IF(OFFSET('Sanitation Data'!$H$29,0,10*ROW('Sanitation Data'!H96))="","",OFFSET('Sanitation Data'!$H$29,0,10*ROW('Sanitation Data'!H96)))</f>
        <v/>
      </c>
      <c r="DG102" s="380" t="str">
        <f ca="1">+IF(OFFSET('Sanitation Data'!$H$30,0,10*ROW('Sanitation Data'!H96))="","",OFFSET('Sanitation Data'!$H$30,0,10*ROW('Sanitation Data'!H96)))</f>
        <v/>
      </c>
      <c r="DH102" s="380" t="str">
        <f ca="1">+IF(OFFSET('Sanitation Data'!$H$31,0,10*ROW('Sanitation Data'!H96))="","",OFFSET('Sanitation Data'!$H$31,0,10*ROW('Sanitation Data'!H96)))</f>
        <v/>
      </c>
      <c r="DI102" s="380" t="str">
        <f ca="1">+IF(OFFSET('Sanitation Data'!$H$32,0,10*ROW('Sanitation Data'!H96))="","",OFFSET('Sanitation Data'!$H$32,0,10*ROW('Sanitation Data'!H96)))</f>
        <v/>
      </c>
      <c r="DJ102" s="380" t="str">
        <f ca="1">+IF(OFFSET('Sanitation Data'!$I$28,0,10*ROW('Sanitation Data'!I96))="","",OFFSET('Sanitation Data'!$I$28,0,10*ROW('Sanitation Data'!I96)))</f>
        <v/>
      </c>
      <c r="DK102" s="380" t="str">
        <f ca="1">+IF(OFFSET('Sanitation Data'!$I$29,0,10*ROW('Sanitation Data'!I96))="","",OFFSET('Sanitation Data'!$I$29,0,10*ROW('Sanitation Data'!I96)))</f>
        <v/>
      </c>
      <c r="DL102" s="380" t="str">
        <f ca="1">+IF(OFFSET('Sanitation Data'!$I$30,0,10*ROW('Sanitation Data'!I96))="","",OFFSET('Sanitation Data'!$I$30,0,10*ROW('Sanitation Data'!I96)))</f>
        <v/>
      </c>
      <c r="DM102" s="380" t="str">
        <f ca="1">+IF(OFFSET('Sanitation Data'!$I$31,0,10*ROW('Sanitation Data'!I96))="","",OFFSET('Sanitation Data'!$I$31,0,10*ROW('Sanitation Data'!I96)))</f>
        <v/>
      </c>
      <c r="DN102" s="380" t="str">
        <f ca="1">+IF(OFFSET('Sanitation Data'!$I$32,0,10*ROW('Sanitation Data'!I96))="","",OFFSET('Sanitation Data'!$I$32,0,10*ROW('Sanitation Data'!I96)))</f>
        <v/>
      </c>
      <c r="DO102" s="380" t="str">
        <f ca="1">+IF(OFFSET('Hygiene Data'!$D$11,0,10*ROW('Hygiene Data'!D96))="","",OFFSET('Hygiene Data'!$D$11,0,10*ROW('Hygiene Data'!D96)))</f>
        <v/>
      </c>
      <c r="DP102" s="380" t="str">
        <f ca="1">+IF(OFFSET('Hygiene Data'!$D$12,0,10*ROW('Hygiene Data'!D96))="","",OFFSET('Hygiene Data'!$D$12,0,10*ROW('Hygiene Data'!D96)))</f>
        <v/>
      </c>
      <c r="DQ102" s="380" t="str">
        <f ca="1">+IF(OFFSET('Hygiene Data'!$D$13,0,10*ROW('Hygiene Data'!D96))="","",OFFSET('Hygiene Data'!$D$13,0,10*ROW('Hygiene Data'!D96)))</f>
        <v/>
      </c>
      <c r="DR102" s="380" t="str">
        <f ca="1">+IF(OFFSET('Hygiene Data'!$E$11,0,10*ROW('Hygiene Data'!E96))="","",OFFSET('Hygiene Data'!$E$11,0,10*ROW('Hygiene Data'!E96)))</f>
        <v/>
      </c>
      <c r="DS102" s="380" t="str">
        <f ca="1">+IF(OFFSET('Hygiene Data'!$E$12,0,10*ROW('Hygiene Data'!E96))="","",OFFSET('Hygiene Data'!$E$12,0,10*ROW('Hygiene Data'!E96)))</f>
        <v/>
      </c>
      <c r="DT102" s="380" t="str">
        <f ca="1">+IF(OFFSET('Hygiene Data'!$E$13,0,10*ROW('Hygiene Data'!E96))="","",OFFSET('Hygiene Data'!$E$13,0,10*ROW('Hygiene Data'!E96)))</f>
        <v/>
      </c>
      <c r="DU102" s="380" t="str">
        <f ca="1">+IF(OFFSET('Hygiene Data'!$F$11,0,10*ROW('Hygiene Data'!F96))="","",OFFSET('Hygiene Data'!$F$11,0,10*ROW('Hygiene Data'!F96)))</f>
        <v/>
      </c>
      <c r="DV102" s="380" t="str">
        <f ca="1">+IF(OFFSET('Hygiene Data'!$F$12,0,10*ROW('Hygiene Data'!F96))="","",OFFSET('Hygiene Data'!$F$12,0,10*ROW('Hygiene Data'!F96)))</f>
        <v/>
      </c>
      <c r="DW102" s="380" t="str">
        <f ca="1">+IF(OFFSET('Hygiene Data'!$F$13,0,10*ROW('Hygiene Data'!F96))="","",OFFSET('Hygiene Data'!$F$13,0,10*ROW('Hygiene Data'!F96)))</f>
        <v/>
      </c>
      <c r="DX102" s="380" t="str">
        <f ca="1">+IF(OFFSET('Hygiene Data'!$G$11,0,10*ROW('Hygiene Data'!G96))="","",OFFSET('Hygiene Data'!$G$11,0,10*ROW('Hygiene Data'!G96)))</f>
        <v/>
      </c>
      <c r="DY102" s="380" t="str">
        <f ca="1">+IF(OFFSET('Hygiene Data'!$G$12,0,10*ROW('Hygiene Data'!G96))="","",OFFSET('Hygiene Data'!$G$12,0,10*ROW('Hygiene Data'!G96)))</f>
        <v/>
      </c>
      <c r="DZ102" s="380" t="str">
        <f ca="1">+IF(OFFSET('Hygiene Data'!$G$13,0,10*ROW('Hygiene Data'!G96))="","",OFFSET('Hygiene Data'!$G$13,0,10*ROW('Hygiene Data'!G96)))</f>
        <v/>
      </c>
      <c r="EA102" s="380" t="str">
        <f ca="1">+IF(OFFSET('Hygiene Data'!$H$11,0,10*ROW('Hygiene Data'!H96))="","",OFFSET('Hygiene Data'!$H$11,0,10*ROW('Hygiene Data'!H96)))</f>
        <v/>
      </c>
      <c r="EB102" s="380" t="str">
        <f ca="1">+IF(OFFSET('Hygiene Data'!$H$12,0,10*ROW('Hygiene Data'!H96))="","",OFFSET('Hygiene Data'!$H$12,0,10*ROW('Hygiene Data'!H96)))</f>
        <v/>
      </c>
      <c r="EC102" s="380" t="str">
        <f ca="1">+IF(OFFSET('Hygiene Data'!$H$13,0,10*ROW('Hygiene Data'!H96))="","",OFFSET('Hygiene Data'!$H$13,0,10*ROW('Hygiene Data'!H96)))</f>
        <v/>
      </c>
      <c r="ED102" s="380" t="str">
        <f ca="1">+IF(OFFSET('Hygiene Data'!$I$11,0,10*ROW('Hygiene Data'!I96))="","",OFFSET('Hygiene Data'!$I$11,0,10*ROW('Hygiene Data'!I96)))</f>
        <v/>
      </c>
      <c r="EE102" s="380" t="str">
        <f ca="1">+IF(OFFSET('Hygiene Data'!$I$12,0,10*ROW('Hygiene Data'!I96))="","",OFFSET('Hygiene Data'!$I$12,0,10*ROW('Hygiene Data'!I96)))</f>
        <v/>
      </c>
      <c r="EF102" s="380" t="str">
        <f ca="1">+IF(OFFSET('Hygiene Data'!$I$13,0,10*ROW('Hygiene Data'!I96))="","",OFFSET('Hygiene Data'!$I$13,0,10*ROW('Hygiene Data'!I96)))</f>
        <v/>
      </c>
    </row>
    <row r="103" spans="1:136" x14ac:dyDescent="0.25">
      <c r="A103" s="489" t="str">
        <f ca="1">+IF(OFFSET('Water Data'!$B$2,0,10*ROW('Water Data'!E97))="","",OFFSET('Water Data'!$B$2,0,10*ROW('Water Data'!E97)))</f>
        <v/>
      </c>
      <c r="B103" s="489"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16" t="str">
        <f t="shared" ca="1" si="1"/>
        <v/>
      </c>
      <c r="D103" s="517"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17"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17"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17"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17"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17"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17"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17"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17"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17"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17"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17"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17"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17"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17"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17"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17"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17"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18"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18"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18"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18"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18"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18"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18"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18"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18"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18"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18"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18"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18"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18"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18"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18"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18"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18"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18"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18"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18"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18"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18"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18"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18"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18"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18"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18"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18"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18"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19"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95"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19"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19"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19"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19"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19"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19"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19"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19"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19"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19"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19"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19"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19"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19"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19"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19"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80" t="str">
        <f ca="1">+IF(OFFSET('Water Data'!$D$27,0,10*ROW('Water Data'!D97))="","",OFFSET('Water Data'!$D$27,0,10*ROW('Water Data'!D97)))</f>
        <v/>
      </c>
      <c r="BT103" s="380" t="str">
        <f ca="1">+IF(OFFSET('Water Data'!$D$28,0,10*ROW('Water Data'!D97))="","",OFFSET('Water Data'!$D$28,0,10*ROW('Water Data'!D97)))</f>
        <v/>
      </c>
      <c r="BU103" s="380" t="str">
        <f ca="1">+IF(OFFSET('Water Data'!$D$29,0,10*ROW('Water Data'!D97))="","",OFFSET('Water Data'!$D$29,0,10*ROW('Water Data'!D97)))</f>
        <v/>
      </c>
      <c r="BV103" s="380" t="str">
        <f ca="1">+IF(OFFSET('Water Data'!$E$27,0,10*ROW('Water Data'!E97))="","",OFFSET('Water Data'!$E$27,0,10*ROW('Water Data'!E97)))</f>
        <v/>
      </c>
      <c r="BW103" s="380" t="str">
        <f ca="1">+IF(OFFSET('Water Data'!$E$28,0,10*ROW('Water Data'!E97))="","",OFFSET('Water Data'!$E$28,0,10*ROW('Water Data'!E97)))</f>
        <v/>
      </c>
      <c r="BX103" s="380" t="str">
        <f ca="1">+IF(OFFSET('Water Data'!$E$29,0,10*ROW('Water Data'!E97))="","",OFFSET('Water Data'!$E$29,0,10*ROW('Water Data'!E97)))</f>
        <v/>
      </c>
      <c r="BY103" s="380" t="str">
        <f ca="1">+IF(OFFSET('Water Data'!$F$27,0,10*ROW('Water Data'!F97))="","",OFFSET('Water Data'!$F$27,0,10*ROW('Water Data'!F97)))</f>
        <v/>
      </c>
      <c r="BZ103" s="380" t="str">
        <f ca="1">+IF(OFFSET('Water Data'!$F$28,0,10*ROW('Water Data'!F97))="","",OFFSET('Water Data'!$F$28,0,10*ROW('Water Data'!F97)))</f>
        <v/>
      </c>
      <c r="CA103" s="380" t="str">
        <f ca="1">+IF(OFFSET('Water Data'!$F$29,0,10*ROW('Water Data'!F97))="","",OFFSET('Water Data'!$F$29,0,10*ROW('Water Data'!F97)))</f>
        <v/>
      </c>
      <c r="CB103" s="380" t="str">
        <f ca="1">+IF(OFFSET('Water Data'!$G$27,0,10*ROW('Water Data'!G97))="","",OFFSET('Water Data'!$G$27,0,10*ROW('Water Data'!G97)))</f>
        <v/>
      </c>
      <c r="CC103" s="380" t="str">
        <f ca="1">+IF(OFFSET('Water Data'!$G$28,0,10*ROW('Water Data'!G97))="","",OFFSET('Water Data'!$G$28,0,10*ROW('Water Data'!G97)))</f>
        <v/>
      </c>
      <c r="CD103" s="380" t="str">
        <f ca="1">+IF(OFFSET('Water Data'!$G$29,0,10*ROW('Water Data'!G97))="","",OFFSET('Water Data'!$G$29,0,10*ROW('Water Data'!G97)))</f>
        <v/>
      </c>
      <c r="CE103" s="380" t="str">
        <f ca="1">+IF(OFFSET('Water Data'!$H$27,0,10*ROW('Water Data'!H97))="","",OFFSET('Water Data'!$H$27,0,10*ROW('Water Data'!H97)))</f>
        <v/>
      </c>
      <c r="CF103" s="380" t="str">
        <f ca="1">+IF(OFFSET('Water Data'!$H$28,0,10*ROW('Water Data'!H97))="","",OFFSET('Water Data'!$H$28,0,10*ROW('Water Data'!H97)))</f>
        <v/>
      </c>
      <c r="CG103" s="380" t="str">
        <f ca="1">+IF(OFFSET('Water Data'!$H$29,0,10*ROW('Water Data'!H97))="","",OFFSET('Water Data'!$H$29,0,10*ROW('Water Data'!H97)))</f>
        <v/>
      </c>
      <c r="CH103" s="380" t="str">
        <f ca="1">+IF(OFFSET('Water Data'!$I$27,0,10*ROW('Water Data'!I97))="","",OFFSET('Water Data'!$I$27,0,10*ROW('Water Data'!I97)))</f>
        <v/>
      </c>
      <c r="CI103" s="380" t="str">
        <f ca="1">+IF(OFFSET('Water Data'!$I$28,0,10*ROW('Water Data'!I97))="","",OFFSET('Water Data'!$I$28,0,10*ROW('Water Data'!I97)))</f>
        <v/>
      </c>
      <c r="CJ103" s="380" t="str">
        <f ca="1">+IF(OFFSET('Water Data'!$I$29,0,10*ROW('Water Data'!I97))="","",OFFSET('Water Data'!$I$29,0,10*ROW('Water Data'!I97)))</f>
        <v/>
      </c>
      <c r="CK103" s="380" t="str">
        <f ca="1">+IF(OFFSET('Sanitation Data'!$D$28,0,10*ROW('Sanitation Data'!D97))="","",OFFSET('Sanitation Data'!$D$28,0,10*ROW('Sanitation Data'!D97)))</f>
        <v/>
      </c>
      <c r="CL103" s="380" t="str">
        <f ca="1">+IF(OFFSET('Sanitation Data'!$D$29,0,10*ROW('Sanitation Data'!D97))="","",OFFSET('Sanitation Data'!$D$29,0,10*ROW('Sanitation Data'!D97)))</f>
        <v/>
      </c>
      <c r="CM103" s="380" t="str">
        <f ca="1">+IF(OFFSET('Sanitation Data'!$D$30,0,10*ROW('Sanitation Data'!D97))="","",OFFSET('Sanitation Data'!$D$30,0,10*ROW('Sanitation Data'!D97)))</f>
        <v/>
      </c>
      <c r="CN103" s="380" t="str">
        <f ca="1">+IF(OFFSET('Sanitation Data'!$D$31,0,10*ROW('Sanitation Data'!D97))="","",OFFSET('Sanitation Data'!$D$31,0,10*ROW('Sanitation Data'!D97)))</f>
        <v/>
      </c>
      <c r="CO103" s="380" t="str">
        <f ca="1">+IF(OFFSET('Sanitation Data'!$D$32,0,10*ROW('Sanitation Data'!D97))="","",OFFSET('Sanitation Data'!$D$32,0,10*ROW('Sanitation Data'!D97)))</f>
        <v/>
      </c>
      <c r="CP103" s="380" t="str">
        <f ca="1">+IF(OFFSET('Sanitation Data'!$E$28,0,10*ROW('Sanitation Data'!E97))="","",OFFSET('Sanitation Data'!$E$28,0,10*ROW('Sanitation Data'!E97)))</f>
        <v/>
      </c>
      <c r="CQ103" s="380" t="str">
        <f ca="1">+IF(OFFSET('Sanitation Data'!$E$29,0,10*ROW('Sanitation Data'!E97))="","",OFFSET('Sanitation Data'!$E$29,0,10*ROW('Sanitation Data'!E97)))</f>
        <v/>
      </c>
      <c r="CR103" s="380" t="str">
        <f ca="1">+IF(OFFSET('Sanitation Data'!$E$30,0,10*ROW('Sanitation Data'!E97))="","",OFFSET('Sanitation Data'!$E$30,0,10*ROW('Sanitation Data'!E97)))</f>
        <v/>
      </c>
      <c r="CS103" s="380" t="str">
        <f ca="1">+IF(OFFSET('Sanitation Data'!$E$31,0,10*ROW('Sanitation Data'!E97))="","",OFFSET('Sanitation Data'!$E$31,0,10*ROW('Sanitation Data'!E97)))</f>
        <v/>
      </c>
      <c r="CT103" s="380" t="str">
        <f ca="1">+IF(OFFSET('Sanitation Data'!$E$32,0,10*ROW('Sanitation Data'!E97))="","",OFFSET('Sanitation Data'!$E$32,0,10*ROW('Sanitation Data'!E97)))</f>
        <v/>
      </c>
      <c r="CU103" s="380" t="str">
        <f ca="1">+IF(OFFSET('Sanitation Data'!$F$28,0,10*ROW('Sanitation Data'!F97))="","",OFFSET('Sanitation Data'!$F$28,0,10*ROW('Sanitation Data'!F97)))</f>
        <v/>
      </c>
      <c r="CV103" s="380" t="str">
        <f ca="1">+IF(OFFSET('Sanitation Data'!$F$29,0,10*ROW('Sanitation Data'!F97))="","",OFFSET('Sanitation Data'!$F$29,0,10*ROW('Sanitation Data'!F97)))</f>
        <v/>
      </c>
      <c r="CW103" s="380" t="str">
        <f ca="1">+IF(OFFSET('Sanitation Data'!$F$30,0,10*ROW('Sanitation Data'!F97))="","",OFFSET('Sanitation Data'!$F$30,0,10*ROW('Sanitation Data'!F97)))</f>
        <v/>
      </c>
      <c r="CX103" s="380" t="str">
        <f ca="1">+IF(OFFSET('Sanitation Data'!$F$31,0,10*ROW('Sanitation Data'!F97))="","",OFFSET('Sanitation Data'!$F$31,0,10*ROW('Sanitation Data'!F97)))</f>
        <v/>
      </c>
      <c r="CY103" s="380" t="str">
        <f ca="1">+IF(OFFSET('Sanitation Data'!$F$32,0,10*ROW('Sanitation Data'!F97))="","",OFFSET('Sanitation Data'!$F$32,0,10*ROW('Sanitation Data'!F97)))</f>
        <v/>
      </c>
      <c r="CZ103" s="380" t="str">
        <f ca="1">+IF(OFFSET('Sanitation Data'!$G$28,0,10*ROW('Sanitation Data'!G97))="","",OFFSET('Sanitation Data'!$G$28,0,10*ROW('Sanitation Data'!G97)))</f>
        <v/>
      </c>
      <c r="DA103" s="380" t="str">
        <f ca="1">+IF(OFFSET('Sanitation Data'!$G$29,0,10*ROW('Sanitation Data'!G97))="","",OFFSET('Sanitation Data'!$G$29,0,10*ROW('Sanitation Data'!G97)))</f>
        <v/>
      </c>
      <c r="DB103" s="380" t="str">
        <f ca="1">+IF(OFFSET('Sanitation Data'!$G$30,0,10*ROW('Sanitation Data'!G97))="","",OFFSET('Sanitation Data'!$G$30,0,10*ROW('Sanitation Data'!G97)))</f>
        <v/>
      </c>
      <c r="DC103" s="380" t="str">
        <f ca="1">+IF(OFFSET('Sanitation Data'!$G$31,0,10*ROW('Sanitation Data'!G97))="","",OFFSET('Sanitation Data'!$G$31,0,10*ROW('Sanitation Data'!G97)))</f>
        <v/>
      </c>
      <c r="DD103" s="380" t="str">
        <f ca="1">+IF(OFFSET('Sanitation Data'!$G$32,0,10*ROW('Sanitation Data'!G97))="","",OFFSET('Sanitation Data'!$G$32,0,10*ROW('Sanitation Data'!G97)))</f>
        <v/>
      </c>
      <c r="DE103" s="380" t="str">
        <f ca="1">+IF(OFFSET('Sanitation Data'!$H$28,0,10*ROW('Sanitation Data'!H97))="","",OFFSET('Sanitation Data'!$H$28,0,10*ROW('Sanitation Data'!H97)))</f>
        <v/>
      </c>
      <c r="DF103" s="380" t="str">
        <f ca="1">+IF(OFFSET('Sanitation Data'!$H$29,0,10*ROW('Sanitation Data'!H97))="","",OFFSET('Sanitation Data'!$H$29,0,10*ROW('Sanitation Data'!H97)))</f>
        <v/>
      </c>
      <c r="DG103" s="380" t="str">
        <f ca="1">+IF(OFFSET('Sanitation Data'!$H$30,0,10*ROW('Sanitation Data'!H97))="","",OFFSET('Sanitation Data'!$H$30,0,10*ROW('Sanitation Data'!H97)))</f>
        <v/>
      </c>
      <c r="DH103" s="380" t="str">
        <f ca="1">+IF(OFFSET('Sanitation Data'!$H$31,0,10*ROW('Sanitation Data'!H97))="","",OFFSET('Sanitation Data'!$H$31,0,10*ROW('Sanitation Data'!H97)))</f>
        <v/>
      </c>
      <c r="DI103" s="380" t="str">
        <f ca="1">+IF(OFFSET('Sanitation Data'!$H$32,0,10*ROW('Sanitation Data'!H97))="","",OFFSET('Sanitation Data'!$H$32,0,10*ROW('Sanitation Data'!H97)))</f>
        <v/>
      </c>
      <c r="DJ103" s="380" t="str">
        <f ca="1">+IF(OFFSET('Sanitation Data'!$I$28,0,10*ROW('Sanitation Data'!I97))="","",OFFSET('Sanitation Data'!$I$28,0,10*ROW('Sanitation Data'!I97)))</f>
        <v/>
      </c>
      <c r="DK103" s="380" t="str">
        <f ca="1">+IF(OFFSET('Sanitation Data'!$I$29,0,10*ROW('Sanitation Data'!I97))="","",OFFSET('Sanitation Data'!$I$29,0,10*ROW('Sanitation Data'!I97)))</f>
        <v/>
      </c>
      <c r="DL103" s="380" t="str">
        <f ca="1">+IF(OFFSET('Sanitation Data'!$I$30,0,10*ROW('Sanitation Data'!I97))="","",OFFSET('Sanitation Data'!$I$30,0,10*ROW('Sanitation Data'!I97)))</f>
        <v/>
      </c>
      <c r="DM103" s="380" t="str">
        <f ca="1">+IF(OFFSET('Sanitation Data'!$I$31,0,10*ROW('Sanitation Data'!I97))="","",OFFSET('Sanitation Data'!$I$31,0,10*ROW('Sanitation Data'!I97)))</f>
        <v/>
      </c>
      <c r="DN103" s="380" t="str">
        <f ca="1">+IF(OFFSET('Sanitation Data'!$I$32,0,10*ROW('Sanitation Data'!I97))="","",OFFSET('Sanitation Data'!$I$32,0,10*ROW('Sanitation Data'!I97)))</f>
        <v/>
      </c>
      <c r="DO103" s="380" t="str">
        <f ca="1">+IF(OFFSET('Hygiene Data'!$D$11,0,10*ROW('Hygiene Data'!D97))="","",OFFSET('Hygiene Data'!$D$11,0,10*ROW('Hygiene Data'!D97)))</f>
        <v/>
      </c>
      <c r="DP103" s="380" t="str">
        <f ca="1">+IF(OFFSET('Hygiene Data'!$D$12,0,10*ROW('Hygiene Data'!D97))="","",OFFSET('Hygiene Data'!$D$12,0,10*ROW('Hygiene Data'!D97)))</f>
        <v/>
      </c>
      <c r="DQ103" s="380" t="str">
        <f ca="1">+IF(OFFSET('Hygiene Data'!$D$13,0,10*ROW('Hygiene Data'!D97))="","",OFFSET('Hygiene Data'!$D$13,0,10*ROW('Hygiene Data'!D97)))</f>
        <v/>
      </c>
      <c r="DR103" s="380" t="str">
        <f ca="1">+IF(OFFSET('Hygiene Data'!$E$11,0,10*ROW('Hygiene Data'!E97))="","",OFFSET('Hygiene Data'!$E$11,0,10*ROW('Hygiene Data'!E97)))</f>
        <v/>
      </c>
      <c r="DS103" s="380" t="str">
        <f ca="1">+IF(OFFSET('Hygiene Data'!$E$12,0,10*ROW('Hygiene Data'!E97))="","",OFFSET('Hygiene Data'!$E$12,0,10*ROW('Hygiene Data'!E97)))</f>
        <v/>
      </c>
      <c r="DT103" s="380" t="str">
        <f ca="1">+IF(OFFSET('Hygiene Data'!$E$13,0,10*ROW('Hygiene Data'!E97))="","",OFFSET('Hygiene Data'!$E$13,0,10*ROW('Hygiene Data'!E97)))</f>
        <v/>
      </c>
      <c r="DU103" s="380" t="str">
        <f ca="1">+IF(OFFSET('Hygiene Data'!$F$11,0,10*ROW('Hygiene Data'!F97))="","",OFFSET('Hygiene Data'!$F$11,0,10*ROW('Hygiene Data'!F97)))</f>
        <v/>
      </c>
      <c r="DV103" s="380" t="str">
        <f ca="1">+IF(OFFSET('Hygiene Data'!$F$12,0,10*ROW('Hygiene Data'!F97))="","",OFFSET('Hygiene Data'!$F$12,0,10*ROW('Hygiene Data'!F97)))</f>
        <v/>
      </c>
      <c r="DW103" s="380" t="str">
        <f ca="1">+IF(OFFSET('Hygiene Data'!$F$13,0,10*ROW('Hygiene Data'!F97))="","",OFFSET('Hygiene Data'!$F$13,0,10*ROW('Hygiene Data'!F97)))</f>
        <v/>
      </c>
      <c r="DX103" s="380" t="str">
        <f ca="1">+IF(OFFSET('Hygiene Data'!$G$11,0,10*ROW('Hygiene Data'!G97))="","",OFFSET('Hygiene Data'!$G$11,0,10*ROW('Hygiene Data'!G97)))</f>
        <v/>
      </c>
      <c r="DY103" s="380" t="str">
        <f ca="1">+IF(OFFSET('Hygiene Data'!$G$12,0,10*ROW('Hygiene Data'!G97))="","",OFFSET('Hygiene Data'!$G$12,0,10*ROW('Hygiene Data'!G97)))</f>
        <v/>
      </c>
      <c r="DZ103" s="380" t="str">
        <f ca="1">+IF(OFFSET('Hygiene Data'!$G$13,0,10*ROW('Hygiene Data'!G97))="","",OFFSET('Hygiene Data'!$G$13,0,10*ROW('Hygiene Data'!G97)))</f>
        <v/>
      </c>
      <c r="EA103" s="380" t="str">
        <f ca="1">+IF(OFFSET('Hygiene Data'!$H$11,0,10*ROW('Hygiene Data'!H97))="","",OFFSET('Hygiene Data'!$H$11,0,10*ROW('Hygiene Data'!H97)))</f>
        <v/>
      </c>
      <c r="EB103" s="380" t="str">
        <f ca="1">+IF(OFFSET('Hygiene Data'!$H$12,0,10*ROW('Hygiene Data'!H97))="","",OFFSET('Hygiene Data'!$H$12,0,10*ROW('Hygiene Data'!H97)))</f>
        <v/>
      </c>
      <c r="EC103" s="380" t="str">
        <f ca="1">+IF(OFFSET('Hygiene Data'!$H$13,0,10*ROW('Hygiene Data'!H97))="","",OFFSET('Hygiene Data'!$H$13,0,10*ROW('Hygiene Data'!H97)))</f>
        <v/>
      </c>
      <c r="ED103" s="380" t="str">
        <f ca="1">+IF(OFFSET('Hygiene Data'!$I$11,0,10*ROW('Hygiene Data'!I97))="","",OFFSET('Hygiene Data'!$I$11,0,10*ROW('Hygiene Data'!I97)))</f>
        <v/>
      </c>
      <c r="EE103" s="380" t="str">
        <f ca="1">+IF(OFFSET('Hygiene Data'!$I$12,0,10*ROW('Hygiene Data'!I97))="","",OFFSET('Hygiene Data'!$I$12,0,10*ROW('Hygiene Data'!I97)))</f>
        <v/>
      </c>
      <c r="EF103" s="380" t="str">
        <f ca="1">+IF(OFFSET('Hygiene Data'!$I$13,0,10*ROW('Hygiene Data'!I97))="","",OFFSET('Hygiene Data'!$I$13,0,10*ROW('Hygiene Data'!I97)))</f>
        <v/>
      </c>
    </row>
    <row r="104" spans="1:136" x14ac:dyDescent="0.25">
      <c r="A104" s="489" t="str">
        <f ca="1">+IF(OFFSET('Water Data'!$B$2,0,10*ROW('Water Data'!E98))="","",OFFSET('Water Data'!$B$2,0,10*ROW('Water Data'!E98)))</f>
        <v/>
      </c>
      <c r="B104" s="489"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16" t="str">
        <f t="shared" ca="1" si="1"/>
        <v/>
      </c>
      <c r="D104" s="517"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17"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17"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17"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17"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17"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17"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17"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17"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17"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17"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17"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17"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17"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17"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17"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17"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17"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18"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18"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18"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18"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18"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18"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18"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18"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18"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18"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18"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18"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18"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18"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18"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18"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18"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18"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18"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18"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18"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18"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18"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18"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18"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18"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18"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18"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18"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18"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19"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95"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19"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19"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19"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19"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19"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19"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19"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19"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19"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19"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19"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19"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19"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19"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19"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19"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80" t="str">
        <f ca="1">+IF(OFFSET('Water Data'!$D$27,0,10*ROW('Water Data'!D98))="","",OFFSET('Water Data'!$D$27,0,10*ROW('Water Data'!D98)))</f>
        <v/>
      </c>
      <c r="BT104" s="380" t="str">
        <f ca="1">+IF(OFFSET('Water Data'!$D$28,0,10*ROW('Water Data'!D98))="","",OFFSET('Water Data'!$D$28,0,10*ROW('Water Data'!D98)))</f>
        <v/>
      </c>
      <c r="BU104" s="380" t="str">
        <f ca="1">+IF(OFFSET('Water Data'!$D$29,0,10*ROW('Water Data'!D98))="","",OFFSET('Water Data'!$D$29,0,10*ROW('Water Data'!D98)))</f>
        <v/>
      </c>
      <c r="BV104" s="380" t="str">
        <f ca="1">+IF(OFFSET('Water Data'!$E$27,0,10*ROW('Water Data'!E98))="","",OFFSET('Water Data'!$E$27,0,10*ROW('Water Data'!E98)))</f>
        <v/>
      </c>
      <c r="BW104" s="380" t="str">
        <f ca="1">+IF(OFFSET('Water Data'!$E$28,0,10*ROW('Water Data'!E98))="","",OFFSET('Water Data'!$E$28,0,10*ROW('Water Data'!E98)))</f>
        <v/>
      </c>
      <c r="BX104" s="380" t="str">
        <f ca="1">+IF(OFFSET('Water Data'!$E$29,0,10*ROW('Water Data'!E98))="","",OFFSET('Water Data'!$E$29,0,10*ROW('Water Data'!E98)))</f>
        <v/>
      </c>
      <c r="BY104" s="380" t="str">
        <f ca="1">+IF(OFFSET('Water Data'!$F$27,0,10*ROW('Water Data'!F98))="","",OFFSET('Water Data'!$F$27,0,10*ROW('Water Data'!F98)))</f>
        <v/>
      </c>
      <c r="BZ104" s="380" t="str">
        <f ca="1">+IF(OFFSET('Water Data'!$F$28,0,10*ROW('Water Data'!F98))="","",OFFSET('Water Data'!$F$28,0,10*ROW('Water Data'!F98)))</f>
        <v/>
      </c>
      <c r="CA104" s="380" t="str">
        <f ca="1">+IF(OFFSET('Water Data'!$F$29,0,10*ROW('Water Data'!F98))="","",OFFSET('Water Data'!$F$29,0,10*ROW('Water Data'!F98)))</f>
        <v/>
      </c>
      <c r="CB104" s="380" t="str">
        <f ca="1">+IF(OFFSET('Water Data'!$G$27,0,10*ROW('Water Data'!G98))="","",OFFSET('Water Data'!$G$27,0,10*ROW('Water Data'!G98)))</f>
        <v/>
      </c>
      <c r="CC104" s="380" t="str">
        <f ca="1">+IF(OFFSET('Water Data'!$G$28,0,10*ROW('Water Data'!G98))="","",OFFSET('Water Data'!$G$28,0,10*ROW('Water Data'!G98)))</f>
        <v/>
      </c>
      <c r="CD104" s="380" t="str">
        <f ca="1">+IF(OFFSET('Water Data'!$G$29,0,10*ROW('Water Data'!G98))="","",OFFSET('Water Data'!$G$29,0,10*ROW('Water Data'!G98)))</f>
        <v/>
      </c>
      <c r="CE104" s="380" t="str">
        <f ca="1">+IF(OFFSET('Water Data'!$H$27,0,10*ROW('Water Data'!H98))="","",OFFSET('Water Data'!$H$27,0,10*ROW('Water Data'!H98)))</f>
        <v/>
      </c>
      <c r="CF104" s="380" t="str">
        <f ca="1">+IF(OFFSET('Water Data'!$H$28,0,10*ROW('Water Data'!H98))="","",OFFSET('Water Data'!$H$28,0,10*ROW('Water Data'!H98)))</f>
        <v/>
      </c>
      <c r="CG104" s="380" t="str">
        <f ca="1">+IF(OFFSET('Water Data'!$H$29,0,10*ROW('Water Data'!H98))="","",OFFSET('Water Data'!$H$29,0,10*ROW('Water Data'!H98)))</f>
        <v/>
      </c>
      <c r="CH104" s="380" t="str">
        <f ca="1">+IF(OFFSET('Water Data'!$I$27,0,10*ROW('Water Data'!I98))="","",OFFSET('Water Data'!$I$27,0,10*ROW('Water Data'!I98)))</f>
        <v/>
      </c>
      <c r="CI104" s="380" t="str">
        <f ca="1">+IF(OFFSET('Water Data'!$I$28,0,10*ROW('Water Data'!I98))="","",OFFSET('Water Data'!$I$28,0,10*ROW('Water Data'!I98)))</f>
        <v/>
      </c>
      <c r="CJ104" s="380" t="str">
        <f ca="1">+IF(OFFSET('Water Data'!$I$29,0,10*ROW('Water Data'!I98))="","",OFFSET('Water Data'!$I$29,0,10*ROW('Water Data'!I98)))</f>
        <v/>
      </c>
      <c r="CK104" s="380" t="str">
        <f ca="1">+IF(OFFSET('Sanitation Data'!$D$28,0,10*ROW('Sanitation Data'!D98))="","",OFFSET('Sanitation Data'!$D$28,0,10*ROW('Sanitation Data'!D98)))</f>
        <v/>
      </c>
      <c r="CL104" s="380" t="str">
        <f ca="1">+IF(OFFSET('Sanitation Data'!$D$29,0,10*ROW('Sanitation Data'!D98))="","",OFFSET('Sanitation Data'!$D$29,0,10*ROW('Sanitation Data'!D98)))</f>
        <v/>
      </c>
      <c r="CM104" s="380" t="str">
        <f ca="1">+IF(OFFSET('Sanitation Data'!$D$30,0,10*ROW('Sanitation Data'!D98))="","",OFFSET('Sanitation Data'!$D$30,0,10*ROW('Sanitation Data'!D98)))</f>
        <v/>
      </c>
      <c r="CN104" s="380" t="str">
        <f ca="1">+IF(OFFSET('Sanitation Data'!$D$31,0,10*ROW('Sanitation Data'!D98))="","",OFFSET('Sanitation Data'!$D$31,0,10*ROW('Sanitation Data'!D98)))</f>
        <v/>
      </c>
      <c r="CO104" s="380" t="str">
        <f ca="1">+IF(OFFSET('Sanitation Data'!$D$32,0,10*ROW('Sanitation Data'!D98))="","",OFFSET('Sanitation Data'!$D$32,0,10*ROW('Sanitation Data'!D98)))</f>
        <v/>
      </c>
      <c r="CP104" s="380" t="str">
        <f ca="1">+IF(OFFSET('Sanitation Data'!$E$28,0,10*ROW('Sanitation Data'!E98))="","",OFFSET('Sanitation Data'!$E$28,0,10*ROW('Sanitation Data'!E98)))</f>
        <v/>
      </c>
      <c r="CQ104" s="380" t="str">
        <f ca="1">+IF(OFFSET('Sanitation Data'!$E$29,0,10*ROW('Sanitation Data'!E98))="","",OFFSET('Sanitation Data'!$E$29,0,10*ROW('Sanitation Data'!E98)))</f>
        <v/>
      </c>
      <c r="CR104" s="380" t="str">
        <f ca="1">+IF(OFFSET('Sanitation Data'!$E$30,0,10*ROW('Sanitation Data'!E98))="","",OFFSET('Sanitation Data'!$E$30,0,10*ROW('Sanitation Data'!E98)))</f>
        <v/>
      </c>
      <c r="CS104" s="380" t="str">
        <f ca="1">+IF(OFFSET('Sanitation Data'!$E$31,0,10*ROW('Sanitation Data'!E98))="","",OFFSET('Sanitation Data'!$E$31,0,10*ROW('Sanitation Data'!E98)))</f>
        <v/>
      </c>
      <c r="CT104" s="380" t="str">
        <f ca="1">+IF(OFFSET('Sanitation Data'!$E$32,0,10*ROW('Sanitation Data'!E98))="","",OFFSET('Sanitation Data'!$E$32,0,10*ROW('Sanitation Data'!E98)))</f>
        <v/>
      </c>
      <c r="CU104" s="380" t="str">
        <f ca="1">+IF(OFFSET('Sanitation Data'!$F$28,0,10*ROW('Sanitation Data'!F98))="","",OFFSET('Sanitation Data'!$F$28,0,10*ROW('Sanitation Data'!F98)))</f>
        <v/>
      </c>
      <c r="CV104" s="380" t="str">
        <f ca="1">+IF(OFFSET('Sanitation Data'!$F$29,0,10*ROW('Sanitation Data'!F98))="","",OFFSET('Sanitation Data'!$F$29,0,10*ROW('Sanitation Data'!F98)))</f>
        <v/>
      </c>
      <c r="CW104" s="380" t="str">
        <f ca="1">+IF(OFFSET('Sanitation Data'!$F$30,0,10*ROW('Sanitation Data'!F98))="","",OFFSET('Sanitation Data'!$F$30,0,10*ROW('Sanitation Data'!F98)))</f>
        <v/>
      </c>
      <c r="CX104" s="380" t="str">
        <f ca="1">+IF(OFFSET('Sanitation Data'!$F$31,0,10*ROW('Sanitation Data'!F98))="","",OFFSET('Sanitation Data'!$F$31,0,10*ROW('Sanitation Data'!F98)))</f>
        <v/>
      </c>
      <c r="CY104" s="380" t="str">
        <f ca="1">+IF(OFFSET('Sanitation Data'!$F$32,0,10*ROW('Sanitation Data'!F98))="","",OFFSET('Sanitation Data'!$F$32,0,10*ROW('Sanitation Data'!F98)))</f>
        <v/>
      </c>
      <c r="CZ104" s="380" t="str">
        <f ca="1">+IF(OFFSET('Sanitation Data'!$G$28,0,10*ROW('Sanitation Data'!G98))="","",OFFSET('Sanitation Data'!$G$28,0,10*ROW('Sanitation Data'!G98)))</f>
        <v/>
      </c>
      <c r="DA104" s="380" t="str">
        <f ca="1">+IF(OFFSET('Sanitation Data'!$G$29,0,10*ROW('Sanitation Data'!G98))="","",OFFSET('Sanitation Data'!$G$29,0,10*ROW('Sanitation Data'!G98)))</f>
        <v/>
      </c>
      <c r="DB104" s="380" t="str">
        <f ca="1">+IF(OFFSET('Sanitation Data'!$G$30,0,10*ROW('Sanitation Data'!G98))="","",OFFSET('Sanitation Data'!$G$30,0,10*ROW('Sanitation Data'!G98)))</f>
        <v/>
      </c>
      <c r="DC104" s="380" t="str">
        <f ca="1">+IF(OFFSET('Sanitation Data'!$G$31,0,10*ROW('Sanitation Data'!G98))="","",OFFSET('Sanitation Data'!$G$31,0,10*ROW('Sanitation Data'!G98)))</f>
        <v/>
      </c>
      <c r="DD104" s="380" t="str">
        <f ca="1">+IF(OFFSET('Sanitation Data'!$G$32,0,10*ROW('Sanitation Data'!G98))="","",OFFSET('Sanitation Data'!$G$32,0,10*ROW('Sanitation Data'!G98)))</f>
        <v/>
      </c>
      <c r="DE104" s="380" t="str">
        <f ca="1">+IF(OFFSET('Sanitation Data'!$H$28,0,10*ROW('Sanitation Data'!H98))="","",OFFSET('Sanitation Data'!$H$28,0,10*ROW('Sanitation Data'!H98)))</f>
        <v/>
      </c>
      <c r="DF104" s="380" t="str">
        <f ca="1">+IF(OFFSET('Sanitation Data'!$H$29,0,10*ROW('Sanitation Data'!H98))="","",OFFSET('Sanitation Data'!$H$29,0,10*ROW('Sanitation Data'!H98)))</f>
        <v/>
      </c>
      <c r="DG104" s="380" t="str">
        <f ca="1">+IF(OFFSET('Sanitation Data'!$H$30,0,10*ROW('Sanitation Data'!H98))="","",OFFSET('Sanitation Data'!$H$30,0,10*ROW('Sanitation Data'!H98)))</f>
        <v/>
      </c>
      <c r="DH104" s="380" t="str">
        <f ca="1">+IF(OFFSET('Sanitation Data'!$H$31,0,10*ROW('Sanitation Data'!H98))="","",OFFSET('Sanitation Data'!$H$31,0,10*ROW('Sanitation Data'!H98)))</f>
        <v/>
      </c>
      <c r="DI104" s="380" t="str">
        <f ca="1">+IF(OFFSET('Sanitation Data'!$H$32,0,10*ROW('Sanitation Data'!H98))="","",OFFSET('Sanitation Data'!$H$32,0,10*ROW('Sanitation Data'!H98)))</f>
        <v/>
      </c>
      <c r="DJ104" s="380" t="str">
        <f ca="1">+IF(OFFSET('Sanitation Data'!$I$28,0,10*ROW('Sanitation Data'!I98))="","",OFFSET('Sanitation Data'!$I$28,0,10*ROW('Sanitation Data'!I98)))</f>
        <v/>
      </c>
      <c r="DK104" s="380" t="str">
        <f ca="1">+IF(OFFSET('Sanitation Data'!$I$29,0,10*ROW('Sanitation Data'!I98))="","",OFFSET('Sanitation Data'!$I$29,0,10*ROW('Sanitation Data'!I98)))</f>
        <v/>
      </c>
      <c r="DL104" s="380" t="str">
        <f ca="1">+IF(OFFSET('Sanitation Data'!$I$30,0,10*ROW('Sanitation Data'!I98))="","",OFFSET('Sanitation Data'!$I$30,0,10*ROW('Sanitation Data'!I98)))</f>
        <v/>
      </c>
      <c r="DM104" s="380" t="str">
        <f ca="1">+IF(OFFSET('Sanitation Data'!$I$31,0,10*ROW('Sanitation Data'!I98))="","",OFFSET('Sanitation Data'!$I$31,0,10*ROW('Sanitation Data'!I98)))</f>
        <v/>
      </c>
      <c r="DN104" s="380" t="str">
        <f ca="1">+IF(OFFSET('Sanitation Data'!$I$32,0,10*ROW('Sanitation Data'!I98))="","",OFFSET('Sanitation Data'!$I$32,0,10*ROW('Sanitation Data'!I98)))</f>
        <v/>
      </c>
      <c r="DO104" s="380" t="str">
        <f ca="1">+IF(OFFSET('Hygiene Data'!$D$11,0,10*ROW('Hygiene Data'!D98))="","",OFFSET('Hygiene Data'!$D$11,0,10*ROW('Hygiene Data'!D98)))</f>
        <v/>
      </c>
      <c r="DP104" s="380" t="str">
        <f ca="1">+IF(OFFSET('Hygiene Data'!$D$12,0,10*ROW('Hygiene Data'!D98))="","",OFFSET('Hygiene Data'!$D$12,0,10*ROW('Hygiene Data'!D98)))</f>
        <v/>
      </c>
      <c r="DQ104" s="380" t="str">
        <f ca="1">+IF(OFFSET('Hygiene Data'!$D$13,0,10*ROW('Hygiene Data'!D98))="","",OFFSET('Hygiene Data'!$D$13,0,10*ROW('Hygiene Data'!D98)))</f>
        <v/>
      </c>
      <c r="DR104" s="380" t="str">
        <f ca="1">+IF(OFFSET('Hygiene Data'!$E$11,0,10*ROW('Hygiene Data'!E98))="","",OFFSET('Hygiene Data'!$E$11,0,10*ROW('Hygiene Data'!E98)))</f>
        <v/>
      </c>
      <c r="DS104" s="380" t="str">
        <f ca="1">+IF(OFFSET('Hygiene Data'!$E$12,0,10*ROW('Hygiene Data'!E98))="","",OFFSET('Hygiene Data'!$E$12,0,10*ROW('Hygiene Data'!E98)))</f>
        <v/>
      </c>
      <c r="DT104" s="380" t="str">
        <f ca="1">+IF(OFFSET('Hygiene Data'!$E$13,0,10*ROW('Hygiene Data'!E98))="","",OFFSET('Hygiene Data'!$E$13,0,10*ROW('Hygiene Data'!E98)))</f>
        <v/>
      </c>
      <c r="DU104" s="380" t="str">
        <f ca="1">+IF(OFFSET('Hygiene Data'!$F$11,0,10*ROW('Hygiene Data'!F98))="","",OFFSET('Hygiene Data'!$F$11,0,10*ROW('Hygiene Data'!F98)))</f>
        <v/>
      </c>
      <c r="DV104" s="380" t="str">
        <f ca="1">+IF(OFFSET('Hygiene Data'!$F$12,0,10*ROW('Hygiene Data'!F98))="","",OFFSET('Hygiene Data'!$F$12,0,10*ROW('Hygiene Data'!F98)))</f>
        <v/>
      </c>
      <c r="DW104" s="380" t="str">
        <f ca="1">+IF(OFFSET('Hygiene Data'!$F$13,0,10*ROW('Hygiene Data'!F98))="","",OFFSET('Hygiene Data'!$F$13,0,10*ROW('Hygiene Data'!F98)))</f>
        <v/>
      </c>
      <c r="DX104" s="380" t="str">
        <f ca="1">+IF(OFFSET('Hygiene Data'!$G$11,0,10*ROW('Hygiene Data'!G98))="","",OFFSET('Hygiene Data'!$G$11,0,10*ROW('Hygiene Data'!G98)))</f>
        <v/>
      </c>
      <c r="DY104" s="380" t="str">
        <f ca="1">+IF(OFFSET('Hygiene Data'!$G$12,0,10*ROW('Hygiene Data'!G98))="","",OFFSET('Hygiene Data'!$G$12,0,10*ROW('Hygiene Data'!G98)))</f>
        <v/>
      </c>
      <c r="DZ104" s="380" t="str">
        <f ca="1">+IF(OFFSET('Hygiene Data'!$G$13,0,10*ROW('Hygiene Data'!G98))="","",OFFSET('Hygiene Data'!$G$13,0,10*ROW('Hygiene Data'!G98)))</f>
        <v/>
      </c>
      <c r="EA104" s="380" t="str">
        <f ca="1">+IF(OFFSET('Hygiene Data'!$H$11,0,10*ROW('Hygiene Data'!H98))="","",OFFSET('Hygiene Data'!$H$11,0,10*ROW('Hygiene Data'!H98)))</f>
        <v/>
      </c>
      <c r="EB104" s="380" t="str">
        <f ca="1">+IF(OFFSET('Hygiene Data'!$H$12,0,10*ROW('Hygiene Data'!H98))="","",OFFSET('Hygiene Data'!$H$12,0,10*ROW('Hygiene Data'!H98)))</f>
        <v/>
      </c>
      <c r="EC104" s="380" t="str">
        <f ca="1">+IF(OFFSET('Hygiene Data'!$H$13,0,10*ROW('Hygiene Data'!H98))="","",OFFSET('Hygiene Data'!$H$13,0,10*ROW('Hygiene Data'!H98)))</f>
        <v/>
      </c>
      <c r="ED104" s="380" t="str">
        <f ca="1">+IF(OFFSET('Hygiene Data'!$I$11,0,10*ROW('Hygiene Data'!I98))="","",OFFSET('Hygiene Data'!$I$11,0,10*ROW('Hygiene Data'!I98)))</f>
        <v/>
      </c>
      <c r="EE104" s="380" t="str">
        <f ca="1">+IF(OFFSET('Hygiene Data'!$I$12,0,10*ROW('Hygiene Data'!I98))="","",OFFSET('Hygiene Data'!$I$12,0,10*ROW('Hygiene Data'!I98)))</f>
        <v/>
      </c>
      <c r="EF104" s="380" t="str">
        <f ca="1">+IF(OFFSET('Hygiene Data'!$I$13,0,10*ROW('Hygiene Data'!I98))="","",OFFSET('Hygiene Data'!$I$13,0,10*ROW('Hygiene Data'!I98)))</f>
        <v/>
      </c>
    </row>
    <row r="105" spans="1:136" x14ac:dyDescent="0.25">
      <c r="A105" s="489" t="str">
        <f ca="1">+IF(OFFSET('Water Data'!$B$2,0,10*ROW('Water Data'!E99))="","",OFFSET('Water Data'!$B$2,0,10*ROW('Water Data'!E99)))</f>
        <v/>
      </c>
      <c r="B105" s="489"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16" t="str">
        <f t="shared" ca="1" si="1"/>
        <v/>
      </c>
      <c r="D105" s="517"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17"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17"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17"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17"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17"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17"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17"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17"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17"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17"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17"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17"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17"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17"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17"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17"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17"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18"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18"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18"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18"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18"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18"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18"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18"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18"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18"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18"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18"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18"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18"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18"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18"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18"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18"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18"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18"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18"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18"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18"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18"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18"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18"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18"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18"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18"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18"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19"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95"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19"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19"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19"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19"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19"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19"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19"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19"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19"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19"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19"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19"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19"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19"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19"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19"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80" t="str">
        <f ca="1">+IF(OFFSET('Water Data'!$D$27,0,10*ROW('Water Data'!D99))="","",OFFSET('Water Data'!$D$27,0,10*ROW('Water Data'!D99)))</f>
        <v/>
      </c>
      <c r="BT105" s="380" t="str">
        <f ca="1">+IF(OFFSET('Water Data'!$D$28,0,10*ROW('Water Data'!D99))="","",OFFSET('Water Data'!$D$28,0,10*ROW('Water Data'!D99)))</f>
        <v/>
      </c>
      <c r="BU105" s="380" t="str">
        <f ca="1">+IF(OFFSET('Water Data'!$D$29,0,10*ROW('Water Data'!D99))="","",OFFSET('Water Data'!$D$29,0,10*ROW('Water Data'!D99)))</f>
        <v/>
      </c>
      <c r="BV105" s="380" t="str">
        <f ca="1">+IF(OFFSET('Water Data'!$E$27,0,10*ROW('Water Data'!E99))="","",OFFSET('Water Data'!$E$27,0,10*ROW('Water Data'!E99)))</f>
        <v/>
      </c>
      <c r="BW105" s="380" t="str">
        <f ca="1">+IF(OFFSET('Water Data'!$E$28,0,10*ROW('Water Data'!E99))="","",OFFSET('Water Data'!$E$28,0,10*ROW('Water Data'!E99)))</f>
        <v/>
      </c>
      <c r="BX105" s="380" t="str">
        <f ca="1">+IF(OFFSET('Water Data'!$E$29,0,10*ROW('Water Data'!E99))="","",OFFSET('Water Data'!$E$29,0,10*ROW('Water Data'!E99)))</f>
        <v/>
      </c>
      <c r="BY105" s="380" t="str">
        <f ca="1">+IF(OFFSET('Water Data'!$F$27,0,10*ROW('Water Data'!F99))="","",OFFSET('Water Data'!$F$27,0,10*ROW('Water Data'!F99)))</f>
        <v/>
      </c>
      <c r="BZ105" s="380" t="str">
        <f ca="1">+IF(OFFSET('Water Data'!$F$28,0,10*ROW('Water Data'!F99))="","",OFFSET('Water Data'!$F$28,0,10*ROW('Water Data'!F99)))</f>
        <v/>
      </c>
      <c r="CA105" s="380" t="str">
        <f ca="1">+IF(OFFSET('Water Data'!$F$29,0,10*ROW('Water Data'!F99))="","",OFFSET('Water Data'!$F$29,0,10*ROW('Water Data'!F99)))</f>
        <v/>
      </c>
      <c r="CB105" s="380" t="str">
        <f ca="1">+IF(OFFSET('Water Data'!$G$27,0,10*ROW('Water Data'!G99))="","",OFFSET('Water Data'!$G$27,0,10*ROW('Water Data'!G99)))</f>
        <v/>
      </c>
      <c r="CC105" s="380" t="str">
        <f ca="1">+IF(OFFSET('Water Data'!$G$28,0,10*ROW('Water Data'!G99))="","",OFFSET('Water Data'!$G$28,0,10*ROW('Water Data'!G99)))</f>
        <v/>
      </c>
      <c r="CD105" s="380" t="str">
        <f ca="1">+IF(OFFSET('Water Data'!$G$29,0,10*ROW('Water Data'!G99))="","",OFFSET('Water Data'!$G$29,0,10*ROW('Water Data'!G99)))</f>
        <v/>
      </c>
      <c r="CE105" s="380" t="str">
        <f ca="1">+IF(OFFSET('Water Data'!$H$27,0,10*ROW('Water Data'!H99))="","",OFFSET('Water Data'!$H$27,0,10*ROW('Water Data'!H99)))</f>
        <v/>
      </c>
      <c r="CF105" s="380" t="str">
        <f ca="1">+IF(OFFSET('Water Data'!$H$28,0,10*ROW('Water Data'!H99))="","",OFFSET('Water Data'!$H$28,0,10*ROW('Water Data'!H99)))</f>
        <v/>
      </c>
      <c r="CG105" s="380" t="str">
        <f ca="1">+IF(OFFSET('Water Data'!$H$29,0,10*ROW('Water Data'!H99))="","",OFFSET('Water Data'!$H$29,0,10*ROW('Water Data'!H99)))</f>
        <v/>
      </c>
      <c r="CH105" s="380" t="str">
        <f ca="1">+IF(OFFSET('Water Data'!$I$27,0,10*ROW('Water Data'!I99))="","",OFFSET('Water Data'!$I$27,0,10*ROW('Water Data'!I99)))</f>
        <v/>
      </c>
      <c r="CI105" s="380" t="str">
        <f ca="1">+IF(OFFSET('Water Data'!$I$28,0,10*ROW('Water Data'!I99))="","",OFFSET('Water Data'!$I$28,0,10*ROW('Water Data'!I99)))</f>
        <v/>
      </c>
      <c r="CJ105" s="380" t="str">
        <f ca="1">+IF(OFFSET('Water Data'!$I$29,0,10*ROW('Water Data'!I99))="","",OFFSET('Water Data'!$I$29,0,10*ROW('Water Data'!I99)))</f>
        <v/>
      </c>
      <c r="CK105" s="380" t="str">
        <f ca="1">+IF(OFFSET('Sanitation Data'!$D$28,0,10*ROW('Sanitation Data'!D99))="","",OFFSET('Sanitation Data'!$D$28,0,10*ROW('Sanitation Data'!D99)))</f>
        <v/>
      </c>
      <c r="CL105" s="380" t="str">
        <f ca="1">+IF(OFFSET('Sanitation Data'!$D$29,0,10*ROW('Sanitation Data'!D99))="","",OFFSET('Sanitation Data'!$D$29,0,10*ROW('Sanitation Data'!D99)))</f>
        <v/>
      </c>
      <c r="CM105" s="380" t="str">
        <f ca="1">+IF(OFFSET('Sanitation Data'!$D$30,0,10*ROW('Sanitation Data'!D99))="","",OFFSET('Sanitation Data'!$D$30,0,10*ROW('Sanitation Data'!D99)))</f>
        <v/>
      </c>
      <c r="CN105" s="380" t="str">
        <f ca="1">+IF(OFFSET('Sanitation Data'!$D$31,0,10*ROW('Sanitation Data'!D99))="","",OFFSET('Sanitation Data'!$D$31,0,10*ROW('Sanitation Data'!D99)))</f>
        <v/>
      </c>
      <c r="CO105" s="380" t="str">
        <f ca="1">+IF(OFFSET('Sanitation Data'!$D$32,0,10*ROW('Sanitation Data'!D99))="","",OFFSET('Sanitation Data'!$D$32,0,10*ROW('Sanitation Data'!D99)))</f>
        <v/>
      </c>
      <c r="CP105" s="380" t="str">
        <f ca="1">+IF(OFFSET('Sanitation Data'!$E$28,0,10*ROW('Sanitation Data'!E99))="","",OFFSET('Sanitation Data'!$E$28,0,10*ROW('Sanitation Data'!E99)))</f>
        <v/>
      </c>
      <c r="CQ105" s="380" t="str">
        <f ca="1">+IF(OFFSET('Sanitation Data'!$E$29,0,10*ROW('Sanitation Data'!E99))="","",OFFSET('Sanitation Data'!$E$29,0,10*ROW('Sanitation Data'!E99)))</f>
        <v/>
      </c>
      <c r="CR105" s="380" t="str">
        <f ca="1">+IF(OFFSET('Sanitation Data'!$E$30,0,10*ROW('Sanitation Data'!E99))="","",OFFSET('Sanitation Data'!$E$30,0,10*ROW('Sanitation Data'!E99)))</f>
        <v/>
      </c>
      <c r="CS105" s="380" t="str">
        <f ca="1">+IF(OFFSET('Sanitation Data'!$E$31,0,10*ROW('Sanitation Data'!E99))="","",OFFSET('Sanitation Data'!$E$31,0,10*ROW('Sanitation Data'!E99)))</f>
        <v/>
      </c>
      <c r="CT105" s="380" t="str">
        <f ca="1">+IF(OFFSET('Sanitation Data'!$E$32,0,10*ROW('Sanitation Data'!E99))="","",OFFSET('Sanitation Data'!$E$32,0,10*ROW('Sanitation Data'!E99)))</f>
        <v/>
      </c>
      <c r="CU105" s="380" t="str">
        <f ca="1">+IF(OFFSET('Sanitation Data'!$F$28,0,10*ROW('Sanitation Data'!F99))="","",OFFSET('Sanitation Data'!$F$28,0,10*ROW('Sanitation Data'!F99)))</f>
        <v/>
      </c>
      <c r="CV105" s="380" t="str">
        <f ca="1">+IF(OFFSET('Sanitation Data'!$F$29,0,10*ROW('Sanitation Data'!F99))="","",OFFSET('Sanitation Data'!$F$29,0,10*ROW('Sanitation Data'!F99)))</f>
        <v/>
      </c>
      <c r="CW105" s="380" t="str">
        <f ca="1">+IF(OFFSET('Sanitation Data'!$F$30,0,10*ROW('Sanitation Data'!F99))="","",OFFSET('Sanitation Data'!$F$30,0,10*ROW('Sanitation Data'!F99)))</f>
        <v/>
      </c>
      <c r="CX105" s="380" t="str">
        <f ca="1">+IF(OFFSET('Sanitation Data'!$F$31,0,10*ROW('Sanitation Data'!F99))="","",OFFSET('Sanitation Data'!$F$31,0,10*ROW('Sanitation Data'!F99)))</f>
        <v/>
      </c>
      <c r="CY105" s="380" t="str">
        <f ca="1">+IF(OFFSET('Sanitation Data'!$F$32,0,10*ROW('Sanitation Data'!F99))="","",OFFSET('Sanitation Data'!$F$32,0,10*ROW('Sanitation Data'!F99)))</f>
        <v/>
      </c>
      <c r="CZ105" s="380" t="str">
        <f ca="1">+IF(OFFSET('Sanitation Data'!$G$28,0,10*ROW('Sanitation Data'!G99))="","",OFFSET('Sanitation Data'!$G$28,0,10*ROW('Sanitation Data'!G99)))</f>
        <v/>
      </c>
      <c r="DA105" s="380" t="str">
        <f ca="1">+IF(OFFSET('Sanitation Data'!$G$29,0,10*ROW('Sanitation Data'!G99))="","",OFFSET('Sanitation Data'!$G$29,0,10*ROW('Sanitation Data'!G99)))</f>
        <v/>
      </c>
      <c r="DB105" s="380" t="str">
        <f ca="1">+IF(OFFSET('Sanitation Data'!$G$30,0,10*ROW('Sanitation Data'!G99))="","",OFFSET('Sanitation Data'!$G$30,0,10*ROW('Sanitation Data'!G99)))</f>
        <v/>
      </c>
      <c r="DC105" s="380" t="str">
        <f ca="1">+IF(OFFSET('Sanitation Data'!$G$31,0,10*ROW('Sanitation Data'!G99))="","",OFFSET('Sanitation Data'!$G$31,0,10*ROW('Sanitation Data'!G99)))</f>
        <v/>
      </c>
      <c r="DD105" s="380" t="str">
        <f ca="1">+IF(OFFSET('Sanitation Data'!$G$32,0,10*ROW('Sanitation Data'!G99))="","",OFFSET('Sanitation Data'!$G$32,0,10*ROW('Sanitation Data'!G99)))</f>
        <v/>
      </c>
      <c r="DE105" s="380" t="str">
        <f ca="1">+IF(OFFSET('Sanitation Data'!$H$28,0,10*ROW('Sanitation Data'!H99))="","",OFFSET('Sanitation Data'!$H$28,0,10*ROW('Sanitation Data'!H99)))</f>
        <v/>
      </c>
      <c r="DF105" s="380" t="str">
        <f ca="1">+IF(OFFSET('Sanitation Data'!$H$29,0,10*ROW('Sanitation Data'!H99))="","",OFFSET('Sanitation Data'!$H$29,0,10*ROW('Sanitation Data'!H99)))</f>
        <v/>
      </c>
      <c r="DG105" s="380" t="str">
        <f ca="1">+IF(OFFSET('Sanitation Data'!$H$30,0,10*ROW('Sanitation Data'!H99))="","",OFFSET('Sanitation Data'!$H$30,0,10*ROW('Sanitation Data'!H99)))</f>
        <v/>
      </c>
      <c r="DH105" s="380" t="str">
        <f ca="1">+IF(OFFSET('Sanitation Data'!$H$31,0,10*ROW('Sanitation Data'!H99))="","",OFFSET('Sanitation Data'!$H$31,0,10*ROW('Sanitation Data'!H99)))</f>
        <v/>
      </c>
      <c r="DI105" s="380" t="str">
        <f ca="1">+IF(OFFSET('Sanitation Data'!$H$32,0,10*ROW('Sanitation Data'!H99))="","",OFFSET('Sanitation Data'!$H$32,0,10*ROW('Sanitation Data'!H99)))</f>
        <v/>
      </c>
      <c r="DJ105" s="380" t="str">
        <f ca="1">+IF(OFFSET('Sanitation Data'!$I$28,0,10*ROW('Sanitation Data'!I99))="","",OFFSET('Sanitation Data'!$I$28,0,10*ROW('Sanitation Data'!I99)))</f>
        <v/>
      </c>
      <c r="DK105" s="380" t="str">
        <f ca="1">+IF(OFFSET('Sanitation Data'!$I$29,0,10*ROW('Sanitation Data'!I99))="","",OFFSET('Sanitation Data'!$I$29,0,10*ROW('Sanitation Data'!I99)))</f>
        <v/>
      </c>
      <c r="DL105" s="380" t="str">
        <f ca="1">+IF(OFFSET('Sanitation Data'!$I$30,0,10*ROW('Sanitation Data'!I99))="","",OFFSET('Sanitation Data'!$I$30,0,10*ROW('Sanitation Data'!I99)))</f>
        <v/>
      </c>
      <c r="DM105" s="380" t="str">
        <f ca="1">+IF(OFFSET('Sanitation Data'!$I$31,0,10*ROW('Sanitation Data'!I99))="","",OFFSET('Sanitation Data'!$I$31,0,10*ROW('Sanitation Data'!I99)))</f>
        <v/>
      </c>
      <c r="DN105" s="380" t="str">
        <f ca="1">+IF(OFFSET('Sanitation Data'!$I$32,0,10*ROW('Sanitation Data'!I99))="","",OFFSET('Sanitation Data'!$I$32,0,10*ROW('Sanitation Data'!I99)))</f>
        <v/>
      </c>
      <c r="DO105" s="380" t="str">
        <f ca="1">+IF(OFFSET('Hygiene Data'!$D$11,0,10*ROW('Hygiene Data'!D99))="","",OFFSET('Hygiene Data'!$D$11,0,10*ROW('Hygiene Data'!D99)))</f>
        <v/>
      </c>
      <c r="DP105" s="380" t="str">
        <f ca="1">+IF(OFFSET('Hygiene Data'!$D$12,0,10*ROW('Hygiene Data'!D99))="","",OFFSET('Hygiene Data'!$D$12,0,10*ROW('Hygiene Data'!D99)))</f>
        <v/>
      </c>
      <c r="DQ105" s="380" t="str">
        <f ca="1">+IF(OFFSET('Hygiene Data'!$D$13,0,10*ROW('Hygiene Data'!D99))="","",OFFSET('Hygiene Data'!$D$13,0,10*ROW('Hygiene Data'!D99)))</f>
        <v/>
      </c>
      <c r="DR105" s="380" t="str">
        <f ca="1">+IF(OFFSET('Hygiene Data'!$E$11,0,10*ROW('Hygiene Data'!E99))="","",OFFSET('Hygiene Data'!$E$11,0,10*ROW('Hygiene Data'!E99)))</f>
        <v/>
      </c>
      <c r="DS105" s="380" t="str">
        <f ca="1">+IF(OFFSET('Hygiene Data'!$E$12,0,10*ROW('Hygiene Data'!E99))="","",OFFSET('Hygiene Data'!$E$12,0,10*ROW('Hygiene Data'!E99)))</f>
        <v/>
      </c>
      <c r="DT105" s="380" t="str">
        <f ca="1">+IF(OFFSET('Hygiene Data'!$E$13,0,10*ROW('Hygiene Data'!E99))="","",OFFSET('Hygiene Data'!$E$13,0,10*ROW('Hygiene Data'!E99)))</f>
        <v/>
      </c>
      <c r="DU105" s="380" t="str">
        <f ca="1">+IF(OFFSET('Hygiene Data'!$F$11,0,10*ROW('Hygiene Data'!F99))="","",OFFSET('Hygiene Data'!$F$11,0,10*ROW('Hygiene Data'!F99)))</f>
        <v/>
      </c>
      <c r="DV105" s="380" t="str">
        <f ca="1">+IF(OFFSET('Hygiene Data'!$F$12,0,10*ROW('Hygiene Data'!F99))="","",OFFSET('Hygiene Data'!$F$12,0,10*ROW('Hygiene Data'!F99)))</f>
        <v/>
      </c>
      <c r="DW105" s="380" t="str">
        <f ca="1">+IF(OFFSET('Hygiene Data'!$F$13,0,10*ROW('Hygiene Data'!F99))="","",OFFSET('Hygiene Data'!$F$13,0,10*ROW('Hygiene Data'!F99)))</f>
        <v/>
      </c>
      <c r="DX105" s="380" t="str">
        <f ca="1">+IF(OFFSET('Hygiene Data'!$G$11,0,10*ROW('Hygiene Data'!G99))="","",OFFSET('Hygiene Data'!$G$11,0,10*ROW('Hygiene Data'!G99)))</f>
        <v/>
      </c>
      <c r="DY105" s="380" t="str">
        <f ca="1">+IF(OFFSET('Hygiene Data'!$G$12,0,10*ROW('Hygiene Data'!G99))="","",OFFSET('Hygiene Data'!$G$12,0,10*ROW('Hygiene Data'!G99)))</f>
        <v/>
      </c>
      <c r="DZ105" s="380" t="str">
        <f ca="1">+IF(OFFSET('Hygiene Data'!$G$13,0,10*ROW('Hygiene Data'!G99))="","",OFFSET('Hygiene Data'!$G$13,0,10*ROW('Hygiene Data'!G99)))</f>
        <v/>
      </c>
      <c r="EA105" s="380" t="str">
        <f ca="1">+IF(OFFSET('Hygiene Data'!$H$11,0,10*ROW('Hygiene Data'!H99))="","",OFFSET('Hygiene Data'!$H$11,0,10*ROW('Hygiene Data'!H99)))</f>
        <v/>
      </c>
      <c r="EB105" s="380" t="str">
        <f ca="1">+IF(OFFSET('Hygiene Data'!$H$12,0,10*ROW('Hygiene Data'!H99))="","",OFFSET('Hygiene Data'!$H$12,0,10*ROW('Hygiene Data'!H99)))</f>
        <v/>
      </c>
      <c r="EC105" s="380" t="str">
        <f ca="1">+IF(OFFSET('Hygiene Data'!$H$13,0,10*ROW('Hygiene Data'!H99))="","",OFFSET('Hygiene Data'!$H$13,0,10*ROW('Hygiene Data'!H99)))</f>
        <v/>
      </c>
      <c r="ED105" s="380" t="str">
        <f ca="1">+IF(OFFSET('Hygiene Data'!$I$11,0,10*ROW('Hygiene Data'!I99))="","",OFFSET('Hygiene Data'!$I$11,0,10*ROW('Hygiene Data'!I99)))</f>
        <v/>
      </c>
      <c r="EE105" s="380" t="str">
        <f ca="1">+IF(OFFSET('Hygiene Data'!$I$12,0,10*ROW('Hygiene Data'!I99))="","",OFFSET('Hygiene Data'!$I$12,0,10*ROW('Hygiene Data'!I99)))</f>
        <v/>
      </c>
      <c r="EF105" s="380" t="str">
        <f ca="1">+IF(OFFSET('Hygiene Data'!$I$13,0,10*ROW('Hygiene Data'!I99))="","",OFFSET('Hygiene Data'!$I$13,0,10*ROW('Hygiene Data'!I99)))</f>
        <v/>
      </c>
    </row>
    <row r="106" spans="1:136" x14ac:dyDescent="0.25">
      <c r="A106" s="489" t="str">
        <f ca="1">+IF(OFFSET('Water Data'!$B$2,0,10*ROW('Water Data'!E100))="","",OFFSET('Water Data'!$B$2,0,10*ROW('Water Data'!E100)))</f>
        <v/>
      </c>
      <c r="B106" s="489"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16" t="str">
        <f t="shared" ca="1" si="1"/>
        <v/>
      </c>
      <c r="D106" s="517"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17"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17"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17"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17"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17"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17"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17"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17"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17"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17"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17"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17"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17"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17"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17"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17"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17"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18"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18"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18"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18"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18"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18"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18"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18"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18"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18"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18"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18"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18"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18"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18"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18"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18"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18"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18"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18"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18"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18"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18"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18"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18"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18"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18"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18"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18"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18"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19"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95"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19"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19"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19"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19"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19"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19"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19"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19"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19"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19"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19"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19"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19"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19"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19"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19"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80" t="str">
        <f ca="1">+IF(OFFSET('Water Data'!$D$27,0,10*ROW('Water Data'!D100))="","",OFFSET('Water Data'!$D$27,0,10*ROW('Water Data'!D100)))</f>
        <v/>
      </c>
      <c r="BT106" s="380" t="str">
        <f ca="1">+IF(OFFSET('Water Data'!$D$28,0,10*ROW('Water Data'!D100))="","",OFFSET('Water Data'!$D$28,0,10*ROW('Water Data'!D100)))</f>
        <v/>
      </c>
      <c r="BU106" s="380" t="str">
        <f ca="1">+IF(OFFSET('Water Data'!$D$29,0,10*ROW('Water Data'!D100))="","",OFFSET('Water Data'!$D$29,0,10*ROW('Water Data'!D100)))</f>
        <v/>
      </c>
      <c r="BV106" s="380" t="str">
        <f ca="1">+IF(OFFSET('Water Data'!$E$27,0,10*ROW('Water Data'!E100))="","",OFFSET('Water Data'!$E$27,0,10*ROW('Water Data'!E100)))</f>
        <v/>
      </c>
      <c r="BW106" s="380" t="str">
        <f ca="1">+IF(OFFSET('Water Data'!$E$28,0,10*ROW('Water Data'!E100))="","",OFFSET('Water Data'!$E$28,0,10*ROW('Water Data'!E100)))</f>
        <v/>
      </c>
      <c r="BX106" s="380" t="str">
        <f ca="1">+IF(OFFSET('Water Data'!$E$29,0,10*ROW('Water Data'!E100))="","",OFFSET('Water Data'!$E$29,0,10*ROW('Water Data'!E100)))</f>
        <v/>
      </c>
      <c r="BY106" s="380" t="str">
        <f ca="1">+IF(OFFSET('Water Data'!$F$27,0,10*ROW('Water Data'!F100))="","",OFFSET('Water Data'!$F$27,0,10*ROW('Water Data'!F100)))</f>
        <v/>
      </c>
      <c r="BZ106" s="380" t="str">
        <f ca="1">+IF(OFFSET('Water Data'!$F$28,0,10*ROW('Water Data'!F100))="","",OFFSET('Water Data'!$F$28,0,10*ROW('Water Data'!F100)))</f>
        <v/>
      </c>
      <c r="CA106" s="380" t="str">
        <f ca="1">+IF(OFFSET('Water Data'!$F$29,0,10*ROW('Water Data'!F100))="","",OFFSET('Water Data'!$F$29,0,10*ROW('Water Data'!F100)))</f>
        <v/>
      </c>
      <c r="CB106" s="380" t="str">
        <f ca="1">+IF(OFFSET('Water Data'!$G$27,0,10*ROW('Water Data'!G100))="","",OFFSET('Water Data'!$G$27,0,10*ROW('Water Data'!G100)))</f>
        <v/>
      </c>
      <c r="CC106" s="380" t="str">
        <f ca="1">+IF(OFFSET('Water Data'!$G$28,0,10*ROW('Water Data'!G100))="","",OFFSET('Water Data'!$G$28,0,10*ROW('Water Data'!G100)))</f>
        <v/>
      </c>
      <c r="CD106" s="380" t="str">
        <f ca="1">+IF(OFFSET('Water Data'!$G$29,0,10*ROW('Water Data'!G100))="","",OFFSET('Water Data'!$G$29,0,10*ROW('Water Data'!G100)))</f>
        <v/>
      </c>
      <c r="CE106" s="380" t="str">
        <f ca="1">+IF(OFFSET('Water Data'!$H$27,0,10*ROW('Water Data'!H100))="","",OFFSET('Water Data'!$H$27,0,10*ROW('Water Data'!H100)))</f>
        <v/>
      </c>
      <c r="CF106" s="380" t="str">
        <f ca="1">+IF(OFFSET('Water Data'!$H$28,0,10*ROW('Water Data'!H100))="","",OFFSET('Water Data'!$H$28,0,10*ROW('Water Data'!H100)))</f>
        <v/>
      </c>
      <c r="CG106" s="380" t="str">
        <f ca="1">+IF(OFFSET('Water Data'!$H$29,0,10*ROW('Water Data'!H100))="","",OFFSET('Water Data'!$H$29,0,10*ROW('Water Data'!H100)))</f>
        <v/>
      </c>
      <c r="CH106" s="380" t="str">
        <f ca="1">+IF(OFFSET('Water Data'!$I$27,0,10*ROW('Water Data'!I100))="","",OFFSET('Water Data'!$I$27,0,10*ROW('Water Data'!I100)))</f>
        <v/>
      </c>
      <c r="CI106" s="380" t="str">
        <f ca="1">+IF(OFFSET('Water Data'!$I$28,0,10*ROW('Water Data'!I100))="","",OFFSET('Water Data'!$I$28,0,10*ROW('Water Data'!I100)))</f>
        <v/>
      </c>
      <c r="CJ106" s="380" t="str">
        <f ca="1">+IF(OFFSET('Water Data'!$I$29,0,10*ROW('Water Data'!I100))="","",OFFSET('Water Data'!$I$29,0,10*ROW('Water Data'!I100)))</f>
        <v/>
      </c>
      <c r="CK106" s="380" t="str">
        <f ca="1">+IF(OFFSET('Sanitation Data'!$D$28,0,10*ROW('Sanitation Data'!D100))="","",OFFSET('Sanitation Data'!$D$28,0,10*ROW('Sanitation Data'!D100)))</f>
        <v/>
      </c>
      <c r="CL106" s="380" t="str">
        <f ca="1">+IF(OFFSET('Sanitation Data'!$D$29,0,10*ROW('Sanitation Data'!D100))="","",OFFSET('Sanitation Data'!$D$29,0,10*ROW('Sanitation Data'!D100)))</f>
        <v/>
      </c>
      <c r="CM106" s="380" t="str">
        <f ca="1">+IF(OFFSET('Sanitation Data'!$D$30,0,10*ROW('Sanitation Data'!D100))="","",OFFSET('Sanitation Data'!$D$30,0,10*ROW('Sanitation Data'!D100)))</f>
        <v/>
      </c>
      <c r="CN106" s="380" t="str">
        <f ca="1">+IF(OFFSET('Sanitation Data'!$D$31,0,10*ROW('Sanitation Data'!D100))="","",OFFSET('Sanitation Data'!$D$31,0,10*ROW('Sanitation Data'!D100)))</f>
        <v/>
      </c>
      <c r="CO106" s="380" t="str">
        <f ca="1">+IF(OFFSET('Sanitation Data'!$D$32,0,10*ROW('Sanitation Data'!D100))="","",OFFSET('Sanitation Data'!$D$32,0,10*ROW('Sanitation Data'!D100)))</f>
        <v/>
      </c>
      <c r="CP106" s="380" t="str">
        <f ca="1">+IF(OFFSET('Sanitation Data'!$E$28,0,10*ROW('Sanitation Data'!E100))="","",OFFSET('Sanitation Data'!$E$28,0,10*ROW('Sanitation Data'!E100)))</f>
        <v/>
      </c>
      <c r="CQ106" s="380" t="str">
        <f ca="1">+IF(OFFSET('Sanitation Data'!$E$29,0,10*ROW('Sanitation Data'!E100))="","",OFFSET('Sanitation Data'!$E$29,0,10*ROW('Sanitation Data'!E100)))</f>
        <v/>
      </c>
      <c r="CR106" s="380" t="str">
        <f ca="1">+IF(OFFSET('Sanitation Data'!$E$30,0,10*ROW('Sanitation Data'!E100))="","",OFFSET('Sanitation Data'!$E$30,0,10*ROW('Sanitation Data'!E100)))</f>
        <v/>
      </c>
      <c r="CS106" s="380" t="str">
        <f ca="1">+IF(OFFSET('Sanitation Data'!$E$31,0,10*ROW('Sanitation Data'!E100))="","",OFFSET('Sanitation Data'!$E$31,0,10*ROW('Sanitation Data'!E100)))</f>
        <v/>
      </c>
      <c r="CT106" s="380" t="str">
        <f ca="1">+IF(OFFSET('Sanitation Data'!$E$32,0,10*ROW('Sanitation Data'!E100))="","",OFFSET('Sanitation Data'!$E$32,0,10*ROW('Sanitation Data'!E100)))</f>
        <v/>
      </c>
      <c r="CU106" s="380" t="str">
        <f ca="1">+IF(OFFSET('Sanitation Data'!$F$28,0,10*ROW('Sanitation Data'!F100))="","",OFFSET('Sanitation Data'!$F$28,0,10*ROW('Sanitation Data'!F100)))</f>
        <v/>
      </c>
      <c r="CV106" s="380" t="str">
        <f ca="1">+IF(OFFSET('Sanitation Data'!$F$29,0,10*ROW('Sanitation Data'!F100))="","",OFFSET('Sanitation Data'!$F$29,0,10*ROW('Sanitation Data'!F100)))</f>
        <v/>
      </c>
      <c r="CW106" s="380" t="str">
        <f ca="1">+IF(OFFSET('Sanitation Data'!$F$30,0,10*ROW('Sanitation Data'!F100))="","",OFFSET('Sanitation Data'!$F$30,0,10*ROW('Sanitation Data'!F100)))</f>
        <v/>
      </c>
      <c r="CX106" s="380" t="str">
        <f ca="1">+IF(OFFSET('Sanitation Data'!$F$31,0,10*ROW('Sanitation Data'!F100))="","",OFFSET('Sanitation Data'!$F$31,0,10*ROW('Sanitation Data'!F100)))</f>
        <v/>
      </c>
      <c r="CY106" s="380" t="str">
        <f ca="1">+IF(OFFSET('Sanitation Data'!$F$32,0,10*ROW('Sanitation Data'!F100))="","",OFFSET('Sanitation Data'!$F$32,0,10*ROW('Sanitation Data'!F100)))</f>
        <v/>
      </c>
      <c r="CZ106" s="380" t="str">
        <f ca="1">+IF(OFFSET('Sanitation Data'!$G$28,0,10*ROW('Sanitation Data'!G100))="","",OFFSET('Sanitation Data'!$G$28,0,10*ROW('Sanitation Data'!G100)))</f>
        <v/>
      </c>
      <c r="DA106" s="380" t="str">
        <f ca="1">+IF(OFFSET('Sanitation Data'!$G$29,0,10*ROW('Sanitation Data'!G100))="","",OFFSET('Sanitation Data'!$G$29,0,10*ROW('Sanitation Data'!G100)))</f>
        <v/>
      </c>
      <c r="DB106" s="380" t="str">
        <f ca="1">+IF(OFFSET('Sanitation Data'!$G$30,0,10*ROW('Sanitation Data'!G100))="","",OFFSET('Sanitation Data'!$G$30,0,10*ROW('Sanitation Data'!G100)))</f>
        <v/>
      </c>
      <c r="DC106" s="380" t="str">
        <f ca="1">+IF(OFFSET('Sanitation Data'!$G$31,0,10*ROW('Sanitation Data'!G100))="","",OFFSET('Sanitation Data'!$G$31,0,10*ROW('Sanitation Data'!G100)))</f>
        <v/>
      </c>
      <c r="DD106" s="380" t="str">
        <f ca="1">+IF(OFFSET('Sanitation Data'!$G$32,0,10*ROW('Sanitation Data'!G100))="","",OFFSET('Sanitation Data'!$G$32,0,10*ROW('Sanitation Data'!G100)))</f>
        <v/>
      </c>
      <c r="DE106" s="380" t="str">
        <f ca="1">+IF(OFFSET('Sanitation Data'!$H$28,0,10*ROW('Sanitation Data'!H100))="","",OFFSET('Sanitation Data'!$H$28,0,10*ROW('Sanitation Data'!H100)))</f>
        <v/>
      </c>
      <c r="DF106" s="380" t="str">
        <f ca="1">+IF(OFFSET('Sanitation Data'!$H$29,0,10*ROW('Sanitation Data'!H100))="","",OFFSET('Sanitation Data'!$H$29,0,10*ROW('Sanitation Data'!H100)))</f>
        <v/>
      </c>
      <c r="DG106" s="380" t="str">
        <f ca="1">+IF(OFFSET('Sanitation Data'!$H$30,0,10*ROW('Sanitation Data'!H100))="","",OFFSET('Sanitation Data'!$H$30,0,10*ROW('Sanitation Data'!H100)))</f>
        <v/>
      </c>
      <c r="DH106" s="380" t="str">
        <f ca="1">+IF(OFFSET('Sanitation Data'!$H$31,0,10*ROW('Sanitation Data'!H100))="","",OFFSET('Sanitation Data'!$H$31,0,10*ROW('Sanitation Data'!H100)))</f>
        <v/>
      </c>
      <c r="DI106" s="380" t="str">
        <f ca="1">+IF(OFFSET('Sanitation Data'!$H$32,0,10*ROW('Sanitation Data'!H100))="","",OFFSET('Sanitation Data'!$H$32,0,10*ROW('Sanitation Data'!H100)))</f>
        <v/>
      </c>
      <c r="DJ106" s="380" t="str">
        <f ca="1">+IF(OFFSET('Sanitation Data'!$I$28,0,10*ROW('Sanitation Data'!I100))="","",OFFSET('Sanitation Data'!$I$28,0,10*ROW('Sanitation Data'!I100)))</f>
        <v/>
      </c>
      <c r="DK106" s="380" t="str">
        <f ca="1">+IF(OFFSET('Sanitation Data'!$I$29,0,10*ROW('Sanitation Data'!I100))="","",OFFSET('Sanitation Data'!$I$29,0,10*ROW('Sanitation Data'!I100)))</f>
        <v/>
      </c>
      <c r="DL106" s="380" t="str">
        <f ca="1">+IF(OFFSET('Sanitation Data'!$I$30,0,10*ROW('Sanitation Data'!I100))="","",OFFSET('Sanitation Data'!$I$30,0,10*ROW('Sanitation Data'!I100)))</f>
        <v/>
      </c>
      <c r="DM106" s="380" t="str">
        <f ca="1">+IF(OFFSET('Sanitation Data'!$I$31,0,10*ROW('Sanitation Data'!I100))="","",OFFSET('Sanitation Data'!$I$31,0,10*ROW('Sanitation Data'!I100)))</f>
        <v/>
      </c>
      <c r="DN106" s="380" t="str">
        <f ca="1">+IF(OFFSET('Sanitation Data'!$I$32,0,10*ROW('Sanitation Data'!I100))="","",OFFSET('Sanitation Data'!$I$32,0,10*ROW('Sanitation Data'!I100)))</f>
        <v/>
      </c>
      <c r="DO106" s="380" t="str">
        <f ca="1">+IF(OFFSET('Hygiene Data'!$D$11,0,10*ROW('Hygiene Data'!D100))="","",OFFSET('Hygiene Data'!$D$11,0,10*ROW('Hygiene Data'!D100)))</f>
        <v/>
      </c>
      <c r="DP106" s="380" t="str">
        <f ca="1">+IF(OFFSET('Hygiene Data'!$D$12,0,10*ROW('Hygiene Data'!D100))="","",OFFSET('Hygiene Data'!$D$12,0,10*ROW('Hygiene Data'!D100)))</f>
        <v/>
      </c>
      <c r="DQ106" s="380" t="str">
        <f ca="1">+IF(OFFSET('Hygiene Data'!$D$13,0,10*ROW('Hygiene Data'!D100))="","",OFFSET('Hygiene Data'!$D$13,0,10*ROW('Hygiene Data'!D100)))</f>
        <v/>
      </c>
      <c r="DR106" s="380" t="str">
        <f ca="1">+IF(OFFSET('Hygiene Data'!$E$11,0,10*ROW('Hygiene Data'!E100))="","",OFFSET('Hygiene Data'!$E$11,0,10*ROW('Hygiene Data'!E100)))</f>
        <v/>
      </c>
      <c r="DS106" s="380" t="str">
        <f ca="1">+IF(OFFSET('Hygiene Data'!$E$12,0,10*ROW('Hygiene Data'!E100))="","",OFFSET('Hygiene Data'!$E$12,0,10*ROW('Hygiene Data'!E100)))</f>
        <v/>
      </c>
      <c r="DT106" s="380" t="str">
        <f ca="1">+IF(OFFSET('Hygiene Data'!$E$13,0,10*ROW('Hygiene Data'!E100))="","",OFFSET('Hygiene Data'!$E$13,0,10*ROW('Hygiene Data'!E100)))</f>
        <v/>
      </c>
      <c r="DU106" s="380" t="str">
        <f ca="1">+IF(OFFSET('Hygiene Data'!$F$11,0,10*ROW('Hygiene Data'!F100))="","",OFFSET('Hygiene Data'!$F$11,0,10*ROW('Hygiene Data'!F100)))</f>
        <v/>
      </c>
      <c r="DV106" s="380" t="str">
        <f ca="1">+IF(OFFSET('Hygiene Data'!$F$12,0,10*ROW('Hygiene Data'!F100))="","",OFFSET('Hygiene Data'!$F$12,0,10*ROW('Hygiene Data'!F100)))</f>
        <v/>
      </c>
      <c r="DW106" s="380" t="str">
        <f ca="1">+IF(OFFSET('Hygiene Data'!$F$13,0,10*ROW('Hygiene Data'!F100))="","",OFFSET('Hygiene Data'!$F$13,0,10*ROW('Hygiene Data'!F100)))</f>
        <v/>
      </c>
      <c r="DX106" s="380" t="str">
        <f ca="1">+IF(OFFSET('Hygiene Data'!$G$11,0,10*ROW('Hygiene Data'!G100))="","",OFFSET('Hygiene Data'!$G$11,0,10*ROW('Hygiene Data'!G100)))</f>
        <v/>
      </c>
      <c r="DY106" s="380" t="str">
        <f ca="1">+IF(OFFSET('Hygiene Data'!$G$12,0,10*ROW('Hygiene Data'!G100))="","",OFFSET('Hygiene Data'!$G$12,0,10*ROW('Hygiene Data'!G100)))</f>
        <v/>
      </c>
      <c r="DZ106" s="380" t="str">
        <f ca="1">+IF(OFFSET('Hygiene Data'!$G$13,0,10*ROW('Hygiene Data'!G100))="","",OFFSET('Hygiene Data'!$G$13,0,10*ROW('Hygiene Data'!G100)))</f>
        <v/>
      </c>
      <c r="EA106" s="380" t="str">
        <f ca="1">+IF(OFFSET('Hygiene Data'!$H$11,0,10*ROW('Hygiene Data'!H100))="","",OFFSET('Hygiene Data'!$H$11,0,10*ROW('Hygiene Data'!H100)))</f>
        <v/>
      </c>
      <c r="EB106" s="380" t="str">
        <f ca="1">+IF(OFFSET('Hygiene Data'!$H$12,0,10*ROW('Hygiene Data'!H100))="","",OFFSET('Hygiene Data'!$H$12,0,10*ROW('Hygiene Data'!H100)))</f>
        <v/>
      </c>
      <c r="EC106" s="380" t="str">
        <f ca="1">+IF(OFFSET('Hygiene Data'!$H$13,0,10*ROW('Hygiene Data'!H100))="","",OFFSET('Hygiene Data'!$H$13,0,10*ROW('Hygiene Data'!H100)))</f>
        <v/>
      </c>
      <c r="ED106" s="380" t="str">
        <f ca="1">+IF(OFFSET('Hygiene Data'!$I$11,0,10*ROW('Hygiene Data'!I100))="","",OFFSET('Hygiene Data'!$I$11,0,10*ROW('Hygiene Data'!I100)))</f>
        <v/>
      </c>
      <c r="EE106" s="380" t="str">
        <f ca="1">+IF(OFFSET('Hygiene Data'!$I$12,0,10*ROW('Hygiene Data'!I100))="","",OFFSET('Hygiene Data'!$I$12,0,10*ROW('Hygiene Data'!I100)))</f>
        <v/>
      </c>
      <c r="EF106" s="380" t="str">
        <f ca="1">+IF(OFFSET('Hygiene Data'!$I$13,0,10*ROW('Hygiene Data'!I100))="","",OFFSET('Hygiene Data'!$I$13,0,10*ROW('Hygiene Data'!I100)))</f>
        <v/>
      </c>
    </row>
    <row r="107" spans="1:136" x14ac:dyDescent="0.25">
      <c r="A107" s="489" t="str">
        <f ca="1">+IF(OFFSET('Water Data'!$B$2,0,10*ROW('Water Data'!E101))="","",OFFSET('Water Data'!$B$2,0,10*ROW('Water Data'!E101)))</f>
        <v/>
      </c>
      <c r="B107" s="489"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16" t="str">
        <f t="shared" ca="1" si="1"/>
        <v/>
      </c>
      <c r="D107" s="517"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17"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17"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17"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17"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17"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17"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17"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17"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17"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17"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17"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17"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17"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17"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17"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17"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17"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18"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18"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18"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18"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18"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18"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18"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18"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18"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18"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18"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18"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18"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18"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18"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18"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18"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18"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18"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18"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18"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18"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18"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18"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18"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18"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18"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18"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18"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18"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19"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95"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19"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19"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19"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19"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19"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19"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19"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19"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19"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19"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19"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19"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19"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19"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19"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19"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80" t="str">
        <f ca="1">+IF(OFFSET('Water Data'!$D$27,0,10*ROW('Water Data'!D101))="","",OFFSET('Water Data'!$D$27,0,10*ROW('Water Data'!D101)))</f>
        <v/>
      </c>
      <c r="BT107" s="380" t="str">
        <f ca="1">+IF(OFFSET('Water Data'!$D$28,0,10*ROW('Water Data'!D101))="","",OFFSET('Water Data'!$D$28,0,10*ROW('Water Data'!D101)))</f>
        <v/>
      </c>
      <c r="BU107" s="380" t="str">
        <f ca="1">+IF(OFFSET('Water Data'!$D$29,0,10*ROW('Water Data'!D101))="","",OFFSET('Water Data'!$D$29,0,10*ROW('Water Data'!D101)))</f>
        <v/>
      </c>
      <c r="BV107" s="380" t="str">
        <f ca="1">+IF(OFFSET('Water Data'!$E$27,0,10*ROW('Water Data'!E101))="","",OFFSET('Water Data'!$E$27,0,10*ROW('Water Data'!E101)))</f>
        <v/>
      </c>
      <c r="BW107" s="380" t="str">
        <f ca="1">+IF(OFFSET('Water Data'!$E$28,0,10*ROW('Water Data'!E101))="","",OFFSET('Water Data'!$E$28,0,10*ROW('Water Data'!E101)))</f>
        <v/>
      </c>
      <c r="BX107" s="380" t="str">
        <f ca="1">+IF(OFFSET('Water Data'!$E$29,0,10*ROW('Water Data'!E101))="","",OFFSET('Water Data'!$E$29,0,10*ROW('Water Data'!E101)))</f>
        <v/>
      </c>
      <c r="BY107" s="380" t="str">
        <f ca="1">+IF(OFFSET('Water Data'!$F$27,0,10*ROW('Water Data'!F101))="","",OFFSET('Water Data'!$F$27,0,10*ROW('Water Data'!F101)))</f>
        <v/>
      </c>
      <c r="BZ107" s="380" t="str">
        <f ca="1">+IF(OFFSET('Water Data'!$F$28,0,10*ROW('Water Data'!F101))="","",OFFSET('Water Data'!$F$28,0,10*ROW('Water Data'!F101)))</f>
        <v/>
      </c>
      <c r="CA107" s="380" t="str">
        <f ca="1">+IF(OFFSET('Water Data'!$F$29,0,10*ROW('Water Data'!F101))="","",OFFSET('Water Data'!$F$29,0,10*ROW('Water Data'!F101)))</f>
        <v/>
      </c>
      <c r="CB107" s="380" t="str">
        <f ca="1">+IF(OFFSET('Water Data'!$G$27,0,10*ROW('Water Data'!G101))="","",OFFSET('Water Data'!$G$27,0,10*ROW('Water Data'!G101)))</f>
        <v/>
      </c>
      <c r="CC107" s="380" t="str">
        <f ca="1">+IF(OFFSET('Water Data'!$G$28,0,10*ROW('Water Data'!G101))="","",OFFSET('Water Data'!$G$28,0,10*ROW('Water Data'!G101)))</f>
        <v/>
      </c>
      <c r="CD107" s="380" t="str">
        <f ca="1">+IF(OFFSET('Water Data'!$G$29,0,10*ROW('Water Data'!G101))="","",OFFSET('Water Data'!$G$29,0,10*ROW('Water Data'!G101)))</f>
        <v/>
      </c>
      <c r="CE107" s="380" t="str">
        <f ca="1">+IF(OFFSET('Water Data'!$H$27,0,10*ROW('Water Data'!H101))="","",OFFSET('Water Data'!$H$27,0,10*ROW('Water Data'!H101)))</f>
        <v/>
      </c>
      <c r="CF107" s="380" t="str">
        <f ca="1">+IF(OFFSET('Water Data'!$H$28,0,10*ROW('Water Data'!H101))="","",OFFSET('Water Data'!$H$28,0,10*ROW('Water Data'!H101)))</f>
        <v/>
      </c>
      <c r="CG107" s="380" t="str">
        <f ca="1">+IF(OFFSET('Water Data'!$H$29,0,10*ROW('Water Data'!H101))="","",OFFSET('Water Data'!$H$29,0,10*ROW('Water Data'!H101)))</f>
        <v/>
      </c>
      <c r="CH107" s="380" t="str">
        <f ca="1">+IF(OFFSET('Water Data'!$I$27,0,10*ROW('Water Data'!I101))="","",OFFSET('Water Data'!$I$27,0,10*ROW('Water Data'!I101)))</f>
        <v/>
      </c>
      <c r="CI107" s="380" t="str">
        <f ca="1">+IF(OFFSET('Water Data'!$I$28,0,10*ROW('Water Data'!I101))="","",OFFSET('Water Data'!$I$28,0,10*ROW('Water Data'!I101)))</f>
        <v/>
      </c>
      <c r="CJ107" s="380" t="str">
        <f ca="1">+IF(OFFSET('Water Data'!$I$29,0,10*ROW('Water Data'!I101))="","",OFFSET('Water Data'!$I$29,0,10*ROW('Water Data'!I101)))</f>
        <v/>
      </c>
      <c r="CK107" s="380" t="str">
        <f ca="1">+IF(OFFSET('Sanitation Data'!$D$28,0,10*ROW('Sanitation Data'!D101))="","",OFFSET('Sanitation Data'!$D$28,0,10*ROW('Sanitation Data'!D101)))</f>
        <v/>
      </c>
      <c r="CL107" s="380" t="str">
        <f ca="1">+IF(OFFSET('Sanitation Data'!$D$29,0,10*ROW('Sanitation Data'!D101))="","",OFFSET('Sanitation Data'!$D$29,0,10*ROW('Sanitation Data'!D101)))</f>
        <v/>
      </c>
      <c r="CM107" s="380" t="str">
        <f ca="1">+IF(OFFSET('Sanitation Data'!$D$30,0,10*ROW('Sanitation Data'!D101))="","",OFFSET('Sanitation Data'!$D$30,0,10*ROW('Sanitation Data'!D101)))</f>
        <v/>
      </c>
      <c r="CN107" s="380" t="str">
        <f ca="1">+IF(OFFSET('Sanitation Data'!$D$31,0,10*ROW('Sanitation Data'!D101))="","",OFFSET('Sanitation Data'!$D$31,0,10*ROW('Sanitation Data'!D101)))</f>
        <v/>
      </c>
      <c r="CO107" s="380" t="str">
        <f ca="1">+IF(OFFSET('Sanitation Data'!$D$32,0,10*ROW('Sanitation Data'!D101))="","",OFFSET('Sanitation Data'!$D$32,0,10*ROW('Sanitation Data'!D101)))</f>
        <v/>
      </c>
      <c r="CP107" s="380" t="str">
        <f ca="1">+IF(OFFSET('Sanitation Data'!$E$28,0,10*ROW('Sanitation Data'!E101))="","",OFFSET('Sanitation Data'!$E$28,0,10*ROW('Sanitation Data'!E101)))</f>
        <v/>
      </c>
      <c r="CQ107" s="380" t="str">
        <f ca="1">+IF(OFFSET('Sanitation Data'!$E$29,0,10*ROW('Sanitation Data'!E101))="","",OFFSET('Sanitation Data'!$E$29,0,10*ROW('Sanitation Data'!E101)))</f>
        <v/>
      </c>
      <c r="CR107" s="380" t="str">
        <f ca="1">+IF(OFFSET('Sanitation Data'!$E$30,0,10*ROW('Sanitation Data'!E101))="","",OFFSET('Sanitation Data'!$E$30,0,10*ROW('Sanitation Data'!E101)))</f>
        <v/>
      </c>
      <c r="CS107" s="380" t="str">
        <f ca="1">+IF(OFFSET('Sanitation Data'!$E$31,0,10*ROW('Sanitation Data'!E101))="","",OFFSET('Sanitation Data'!$E$31,0,10*ROW('Sanitation Data'!E101)))</f>
        <v/>
      </c>
      <c r="CT107" s="380" t="str">
        <f ca="1">+IF(OFFSET('Sanitation Data'!$E$32,0,10*ROW('Sanitation Data'!E101))="","",OFFSET('Sanitation Data'!$E$32,0,10*ROW('Sanitation Data'!E101)))</f>
        <v/>
      </c>
      <c r="CU107" s="380" t="str">
        <f ca="1">+IF(OFFSET('Sanitation Data'!$F$28,0,10*ROW('Sanitation Data'!F101))="","",OFFSET('Sanitation Data'!$F$28,0,10*ROW('Sanitation Data'!F101)))</f>
        <v/>
      </c>
      <c r="CV107" s="380" t="str">
        <f ca="1">+IF(OFFSET('Sanitation Data'!$F$29,0,10*ROW('Sanitation Data'!F101))="","",OFFSET('Sanitation Data'!$F$29,0,10*ROW('Sanitation Data'!F101)))</f>
        <v/>
      </c>
      <c r="CW107" s="380" t="str">
        <f ca="1">+IF(OFFSET('Sanitation Data'!$F$30,0,10*ROW('Sanitation Data'!F101))="","",OFFSET('Sanitation Data'!$F$30,0,10*ROW('Sanitation Data'!F101)))</f>
        <v/>
      </c>
      <c r="CX107" s="380" t="str">
        <f ca="1">+IF(OFFSET('Sanitation Data'!$F$31,0,10*ROW('Sanitation Data'!F101))="","",OFFSET('Sanitation Data'!$F$31,0,10*ROW('Sanitation Data'!F101)))</f>
        <v/>
      </c>
      <c r="CY107" s="380" t="str">
        <f ca="1">+IF(OFFSET('Sanitation Data'!$F$32,0,10*ROW('Sanitation Data'!F101))="","",OFFSET('Sanitation Data'!$F$32,0,10*ROW('Sanitation Data'!F101)))</f>
        <v/>
      </c>
      <c r="CZ107" s="380" t="str">
        <f ca="1">+IF(OFFSET('Sanitation Data'!$G$28,0,10*ROW('Sanitation Data'!G101))="","",OFFSET('Sanitation Data'!$G$28,0,10*ROW('Sanitation Data'!G101)))</f>
        <v/>
      </c>
      <c r="DA107" s="380" t="str">
        <f ca="1">+IF(OFFSET('Sanitation Data'!$G$29,0,10*ROW('Sanitation Data'!G101))="","",OFFSET('Sanitation Data'!$G$29,0,10*ROW('Sanitation Data'!G101)))</f>
        <v/>
      </c>
      <c r="DB107" s="380" t="str">
        <f ca="1">+IF(OFFSET('Sanitation Data'!$G$30,0,10*ROW('Sanitation Data'!G101))="","",OFFSET('Sanitation Data'!$G$30,0,10*ROW('Sanitation Data'!G101)))</f>
        <v/>
      </c>
      <c r="DC107" s="380" t="str">
        <f ca="1">+IF(OFFSET('Sanitation Data'!$G$31,0,10*ROW('Sanitation Data'!G101))="","",OFFSET('Sanitation Data'!$G$31,0,10*ROW('Sanitation Data'!G101)))</f>
        <v/>
      </c>
      <c r="DD107" s="380" t="str">
        <f ca="1">+IF(OFFSET('Sanitation Data'!$G$32,0,10*ROW('Sanitation Data'!G101))="","",OFFSET('Sanitation Data'!$G$32,0,10*ROW('Sanitation Data'!G101)))</f>
        <v/>
      </c>
      <c r="DE107" s="380" t="str">
        <f ca="1">+IF(OFFSET('Sanitation Data'!$H$28,0,10*ROW('Sanitation Data'!H101))="","",OFFSET('Sanitation Data'!$H$28,0,10*ROW('Sanitation Data'!H101)))</f>
        <v/>
      </c>
      <c r="DF107" s="380" t="str">
        <f ca="1">+IF(OFFSET('Sanitation Data'!$H$29,0,10*ROW('Sanitation Data'!H101))="","",OFFSET('Sanitation Data'!$H$29,0,10*ROW('Sanitation Data'!H101)))</f>
        <v/>
      </c>
      <c r="DG107" s="380" t="str">
        <f ca="1">+IF(OFFSET('Sanitation Data'!$H$30,0,10*ROW('Sanitation Data'!H101))="","",OFFSET('Sanitation Data'!$H$30,0,10*ROW('Sanitation Data'!H101)))</f>
        <v/>
      </c>
      <c r="DH107" s="380" t="str">
        <f ca="1">+IF(OFFSET('Sanitation Data'!$H$31,0,10*ROW('Sanitation Data'!H101))="","",OFFSET('Sanitation Data'!$H$31,0,10*ROW('Sanitation Data'!H101)))</f>
        <v/>
      </c>
      <c r="DI107" s="380" t="str">
        <f ca="1">+IF(OFFSET('Sanitation Data'!$H$32,0,10*ROW('Sanitation Data'!H101))="","",OFFSET('Sanitation Data'!$H$32,0,10*ROW('Sanitation Data'!H101)))</f>
        <v/>
      </c>
      <c r="DJ107" s="380" t="str">
        <f ca="1">+IF(OFFSET('Sanitation Data'!$I$28,0,10*ROW('Sanitation Data'!I101))="","",OFFSET('Sanitation Data'!$I$28,0,10*ROW('Sanitation Data'!I101)))</f>
        <v/>
      </c>
      <c r="DK107" s="380" t="str">
        <f ca="1">+IF(OFFSET('Sanitation Data'!$I$29,0,10*ROW('Sanitation Data'!I101))="","",OFFSET('Sanitation Data'!$I$29,0,10*ROW('Sanitation Data'!I101)))</f>
        <v/>
      </c>
      <c r="DL107" s="380" t="str">
        <f ca="1">+IF(OFFSET('Sanitation Data'!$I$30,0,10*ROW('Sanitation Data'!I101))="","",OFFSET('Sanitation Data'!$I$30,0,10*ROW('Sanitation Data'!I101)))</f>
        <v/>
      </c>
      <c r="DM107" s="380" t="str">
        <f ca="1">+IF(OFFSET('Sanitation Data'!$I$31,0,10*ROW('Sanitation Data'!I101))="","",OFFSET('Sanitation Data'!$I$31,0,10*ROW('Sanitation Data'!I101)))</f>
        <v/>
      </c>
      <c r="DN107" s="380" t="str">
        <f ca="1">+IF(OFFSET('Sanitation Data'!$I$32,0,10*ROW('Sanitation Data'!I101))="","",OFFSET('Sanitation Data'!$I$32,0,10*ROW('Sanitation Data'!I101)))</f>
        <v/>
      </c>
      <c r="DO107" s="380" t="str">
        <f ca="1">+IF(OFFSET('Hygiene Data'!$D$11,0,10*ROW('Hygiene Data'!D101))="","",OFFSET('Hygiene Data'!$D$11,0,10*ROW('Hygiene Data'!D101)))</f>
        <v/>
      </c>
      <c r="DP107" s="380" t="str">
        <f ca="1">+IF(OFFSET('Hygiene Data'!$D$12,0,10*ROW('Hygiene Data'!D101))="","",OFFSET('Hygiene Data'!$D$12,0,10*ROW('Hygiene Data'!D101)))</f>
        <v/>
      </c>
      <c r="DQ107" s="380" t="str">
        <f ca="1">+IF(OFFSET('Hygiene Data'!$D$13,0,10*ROW('Hygiene Data'!D101))="","",OFFSET('Hygiene Data'!$D$13,0,10*ROW('Hygiene Data'!D101)))</f>
        <v/>
      </c>
      <c r="DR107" s="380" t="str">
        <f ca="1">+IF(OFFSET('Hygiene Data'!$E$11,0,10*ROW('Hygiene Data'!E101))="","",OFFSET('Hygiene Data'!$E$11,0,10*ROW('Hygiene Data'!E101)))</f>
        <v/>
      </c>
      <c r="DS107" s="380" t="str">
        <f ca="1">+IF(OFFSET('Hygiene Data'!$E$12,0,10*ROW('Hygiene Data'!E101))="","",OFFSET('Hygiene Data'!$E$12,0,10*ROW('Hygiene Data'!E101)))</f>
        <v/>
      </c>
      <c r="DT107" s="380" t="str">
        <f ca="1">+IF(OFFSET('Hygiene Data'!$E$13,0,10*ROW('Hygiene Data'!E101))="","",OFFSET('Hygiene Data'!$E$13,0,10*ROW('Hygiene Data'!E101)))</f>
        <v/>
      </c>
      <c r="DU107" s="380" t="str">
        <f ca="1">+IF(OFFSET('Hygiene Data'!$F$11,0,10*ROW('Hygiene Data'!F101))="","",OFFSET('Hygiene Data'!$F$11,0,10*ROW('Hygiene Data'!F101)))</f>
        <v/>
      </c>
      <c r="DV107" s="380" t="str">
        <f ca="1">+IF(OFFSET('Hygiene Data'!$F$12,0,10*ROW('Hygiene Data'!F101))="","",OFFSET('Hygiene Data'!$F$12,0,10*ROW('Hygiene Data'!F101)))</f>
        <v/>
      </c>
      <c r="DW107" s="380" t="str">
        <f ca="1">+IF(OFFSET('Hygiene Data'!$F$13,0,10*ROW('Hygiene Data'!F101))="","",OFFSET('Hygiene Data'!$F$13,0,10*ROW('Hygiene Data'!F101)))</f>
        <v/>
      </c>
      <c r="DX107" s="380" t="str">
        <f ca="1">+IF(OFFSET('Hygiene Data'!$G$11,0,10*ROW('Hygiene Data'!G101))="","",OFFSET('Hygiene Data'!$G$11,0,10*ROW('Hygiene Data'!G101)))</f>
        <v/>
      </c>
      <c r="DY107" s="380" t="str">
        <f ca="1">+IF(OFFSET('Hygiene Data'!$G$12,0,10*ROW('Hygiene Data'!G101))="","",OFFSET('Hygiene Data'!$G$12,0,10*ROW('Hygiene Data'!G101)))</f>
        <v/>
      </c>
      <c r="DZ107" s="380" t="str">
        <f ca="1">+IF(OFFSET('Hygiene Data'!$G$13,0,10*ROW('Hygiene Data'!G101))="","",OFFSET('Hygiene Data'!$G$13,0,10*ROW('Hygiene Data'!G101)))</f>
        <v/>
      </c>
      <c r="EA107" s="380" t="str">
        <f ca="1">+IF(OFFSET('Hygiene Data'!$H$11,0,10*ROW('Hygiene Data'!H101))="","",OFFSET('Hygiene Data'!$H$11,0,10*ROW('Hygiene Data'!H101)))</f>
        <v/>
      </c>
      <c r="EB107" s="380" t="str">
        <f ca="1">+IF(OFFSET('Hygiene Data'!$H$12,0,10*ROW('Hygiene Data'!H101))="","",OFFSET('Hygiene Data'!$H$12,0,10*ROW('Hygiene Data'!H101)))</f>
        <v/>
      </c>
      <c r="EC107" s="380" t="str">
        <f ca="1">+IF(OFFSET('Hygiene Data'!$H$13,0,10*ROW('Hygiene Data'!H101))="","",OFFSET('Hygiene Data'!$H$13,0,10*ROW('Hygiene Data'!H101)))</f>
        <v/>
      </c>
      <c r="ED107" s="380" t="str">
        <f ca="1">+IF(OFFSET('Hygiene Data'!$I$11,0,10*ROW('Hygiene Data'!I101))="","",OFFSET('Hygiene Data'!$I$11,0,10*ROW('Hygiene Data'!I101)))</f>
        <v/>
      </c>
      <c r="EE107" s="380" t="str">
        <f ca="1">+IF(OFFSET('Hygiene Data'!$I$12,0,10*ROW('Hygiene Data'!I101))="","",OFFSET('Hygiene Data'!$I$12,0,10*ROW('Hygiene Data'!I101)))</f>
        <v/>
      </c>
      <c r="EF107" s="380" t="str">
        <f ca="1">+IF(OFFSET('Hygiene Data'!$I$13,0,10*ROW('Hygiene Data'!I101))="","",OFFSET('Hygiene Data'!$I$13,0,10*ROW('Hygiene Data'!I101)))</f>
        <v/>
      </c>
    </row>
    <row r="108" spans="1:136" x14ac:dyDescent="0.25">
      <c r="A108" s="489" t="str">
        <f ca="1">+IF(OFFSET('Water Data'!$B$2,0,10*ROW('Water Data'!E102))="","",OFFSET('Water Data'!$B$2,0,10*ROW('Water Data'!E102)))</f>
        <v/>
      </c>
      <c r="B108" s="489"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16" t="str">
        <f t="shared" ca="1" si="1"/>
        <v/>
      </c>
      <c r="D108" s="517"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17"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17"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17"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17"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17"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17"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17"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17"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17"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17"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17"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17"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17"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17"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17"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17"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17"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18"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18"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18"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18"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18"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18"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18"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18"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18"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18"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18"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18"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18"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18"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18"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18"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18"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18"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18"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18"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18"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18"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18"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18"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18"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18"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18"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18"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18"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18"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19"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95"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19"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19"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19"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19"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19"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19"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19"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19"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19"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19"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19"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19"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19"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19"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19"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19"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80" t="str">
        <f ca="1">+IF(OFFSET('Water Data'!$D$27,0,10*ROW('Water Data'!D102))="","",OFFSET('Water Data'!$D$27,0,10*ROW('Water Data'!D102)))</f>
        <v/>
      </c>
      <c r="BT108" s="380" t="str">
        <f ca="1">+IF(OFFSET('Water Data'!$D$28,0,10*ROW('Water Data'!D102))="","",OFFSET('Water Data'!$D$28,0,10*ROW('Water Data'!D102)))</f>
        <v/>
      </c>
      <c r="BU108" s="380" t="str">
        <f ca="1">+IF(OFFSET('Water Data'!$D$29,0,10*ROW('Water Data'!D102))="","",OFFSET('Water Data'!$D$29,0,10*ROW('Water Data'!D102)))</f>
        <v/>
      </c>
      <c r="BV108" s="380" t="str">
        <f ca="1">+IF(OFFSET('Water Data'!$E$27,0,10*ROW('Water Data'!E102))="","",OFFSET('Water Data'!$E$27,0,10*ROW('Water Data'!E102)))</f>
        <v/>
      </c>
      <c r="BW108" s="380" t="str">
        <f ca="1">+IF(OFFSET('Water Data'!$E$28,0,10*ROW('Water Data'!E102))="","",OFFSET('Water Data'!$E$28,0,10*ROW('Water Data'!E102)))</f>
        <v/>
      </c>
      <c r="BX108" s="380" t="str">
        <f ca="1">+IF(OFFSET('Water Data'!$E$29,0,10*ROW('Water Data'!E102))="","",OFFSET('Water Data'!$E$29,0,10*ROW('Water Data'!E102)))</f>
        <v/>
      </c>
      <c r="BY108" s="380" t="str">
        <f ca="1">+IF(OFFSET('Water Data'!$F$27,0,10*ROW('Water Data'!F102))="","",OFFSET('Water Data'!$F$27,0,10*ROW('Water Data'!F102)))</f>
        <v/>
      </c>
      <c r="BZ108" s="380" t="str">
        <f ca="1">+IF(OFFSET('Water Data'!$F$28,0,10*ROW('Water Data'!F102))="","",OFFSET('Water Data'!$F$28,0,10*ROW('Water Data'!F102)))</f>
        <v/>
      </c>
      <c r="CA108" s="380" t="str">
        <f ca="1">+IF(OFFSET('Water Data'!$F$29,0,10*ROW('Water Data'!F102))="","",OFFSET('Water Data'!$F$29,0,10*ROW('Water Data'!F102)))</f>
        <v/>
      </c>
      <c r="CB108" s="380" t="str">
        <f ca="1">+IF(OFFSET('Water Data'!$G$27,0,10*ROW('Water Data'!G102))="","",OFFSET('Water Data'!$G$27,0,10*ROW('Water Data'!G102)))</f>
        <v/>
      </c>
      <c r="CC108" s="380" t="str">
        <f ca="1">+IF(OFFSET('Water Data'!$G$28,0,10*ROW('Water Data'!G102))="","",OFFSET('Water Data'!$G$28,0,10*ROW('Water Data'!G102)))</f>
        <v/>
      </c>
      <c r="CD108" s="380" t="str">
        <f ca="1">+IF(OFFSET('Water Data'!$G$29,0,10*ROW('Water Data'!G102))="","",OFFSET('Water Data'!$G$29,0,10*ROW('Water Data'!G102)))</f>
        <v/>
      </c>
      <c r="CE108" s="380" t="str">
        <f ca="1">+IF(OFFSET('Water Data'!$H$27,0,10*ROW('Water Data'!H102))="","",OFFSET('Water Data'!$H$27,0,10*ROW('Water Data'!H102)))</f>
        <v/>
      </c>
      <c r="CF108" s="380" t="str">
        <f ca="1">+IF(OFFSET('Water Data'!$H$28,0,10*ROW('Water Data'!H102))="","",OFFSET('Water Data'!$H$28,0,10*ROW('Water Data'!H102)))</f>
        <v/>
      </c>
      <c r="CG108" s="380" t="str">
        <f ca="1">+IF(OFFSET('Water Data'!$H$29,0,10*ROW('Water Data'!H102))="","",OFFSET('Water Data'!$H$29,0,10*ROW('Water Data'!H102)))</f>
        <v/>
      </c>
      <c r="CH108" s="380" t="str">
        <f ca="1">+IF(OFFSET('Water Data'!$I$27,0,10*ROW('Water Data'!I102))="","",OFFSET('Water Data'!$I$27,0,10*ROW('Water Data'!I102)))</f>
        <v/>
      </c>
      <c r="CI108" s="380" t="str">
        <f ca="1">+IF(OFFSET('Water Data'!$I$28,0,10*ROW('Water Data'!I102))="","",OFFSET('Water Data'!$I$28,0,10*ROW('Water Data'!I102)))</f>
        <v/>
      </c>
      <c r="CJ108" s="380" t="str">
        <f ca="1">+IF(OFFSET('Water Data'!$I$29,0,10*ROW('Water Data'!I102))="","",OFFSET('Water Data'!$I$29,0,10*ROW('Water Data'!I102)))</f>
        <v/>
      </c>
      <c r="CK108" s="380" t="str">
        <f ca="1">+IF(OFFSET('Sanitation Data'!$D$28,0,10*ROW('Sanitation Data'!D102))="","",OFFSET('Sanitation Data'!$D$28,0,10*ROW('Sanitation Data'!D102)))</f>
        <v/>
      </c>
      <c r="CL108" s="380" t="str">
        <f ca="1">+IF(OFFSET('Sanitation Data'!$D$29,0,10*ROW('Sanitation Data'!D102))="","",OFFSET('Sanitation Data'!$D$29,0,10*ROW('Sanitation Data'!D102)))</f>
        <v/>
      </c>
      <c r="CM108" s="380" t="str">
        <f ca="1">+IF(OFFSET('Sanitation Data'!$D$30,0,10*ROW('Sanitation Data'!D102))="","",OFFSET('Sanitation Data'!$D$30,0,10*ROW('Sanitation Data'!D102)))</f>
        <v/>
      </c>
      <c r="CN108" s="380" t="str">
        <f ca="1">+IF(OFFSET('Sanitation Data'!$D$31,0,10*ROW('Sanitation Data'!D102))="","",OFFSET('Sanitation Data'!$D$31,0,10*ROW('Sanitation Data'!D102)))</f>
        <v/>
      </c>
      <c r="CO108" s="380" t="str">
        <f ca="1">+IF(OFFSET('Sanitation Data'!$D$32,0,10*ROW('Sanitation Data'!D102))="","",OFFSET('Sanitation Data'!$D$32,0,10*ROW('Sanitation Data'!D102)))</f>
        <v/>
      </c>
      <c r="CP108" s="380" t="str">
        <f ca="1">+IF(OFFSET('Sanitation Data'!$E$28,0,10*ROW('Sanitation Data'!E102))="","",OFFSET('Sanitation Data'!$E$28,0,10*ROW('Sanitation Data'!E102)))</f>
        <v/>
      </c>
      <c r="CQ108" s="380" t="str">
        <f ca="1">+IF(OFFSET('Sanitation Data'!$E$29,0,10*ROW('Sanitation Data'!E102))="","",OFFSET('Sanitation Data'!$E$29,0,10*ROW('Sanitation Data'!E102)))</f>
        <v/>
      </c>
      <c r="CR108" s="380" t="str">
        <f ca="1">+IF(OFFSET('Sanitation Data'!$E$30,0,10*ROW('Sanitation Data'!E102))="","",OFFSET('Sanitation Data'!$E$30,0,10*ROW('Sanitation Data'!E102)))</f>
        <v/>
      </c>
      <c r="CS108" s="380" t="str">
        <f ca="1">+IF(OFFSET('Sanitation Data'!$E$31,0,10*ROW('Sanitation Data'!E102))="","",OFFSET('Sanitation Data'!$E$31,0,10*ROW('Sanitation Data'!E102)))</f>
        <v/>
      </c>
      <c r="CT108" s="380" t="str">
        <f ca="1">+IF(OFFSET('Sanitation Data'!$E$32,0,10*ROW('Sanitation Data'!E102))="","",OFFSET('Sanitation Data'!$E$32,0,10*ROW('Sanitation Data'!E102)))</f>
        <v/>
      </c>
      <c r="CU108" s="380" t="str">
        <f ca="1">+IF(OFFSET('Sanitation Data'!$F$28,0,10*ROW('Sanitation Data'!F102))="","",OFFSET('Sanitation Data'!$F$28,0,10*ROW('Sanitation Data'!F102)))</f>
        <v/>
      </c>
      <c r="CV108" s="380" t="str">
        <f ca="1">+IF(OFFSET('Sanitation Data'!$F$29,0,10*ROW('Sanitation Data'!F102))="","",OFFSET('Sanitation Data'!$F$29,0,10*ROW('Sanitation Data'!F102)))</f>
        <v/>
      </c>
      <c r="CW108" s="380" t="str">
        <f ca="1">+IF(OFFSET('Sanitation Data'!$F$30,0,10*ROW('Sanitation Data'!F102))="","",OFFSET('Sanitation Data'!$F$30,0,10*ROW('Sanitation Data'!F102)))</f>
        <v/>
      </c>
      <c r="CX108" s="380" t="str">
        <f ca="1">+IF(OFFSET('Sanitation Data'!$F$31,0,10*ROW('Sanitation Data'!F102))="","",OFFSET('Sanitation Data'!$F$31,0,10*ROW('Sanitation Data'!F102)))</f>
        <v/>
      </c>
      <c r="CY108" s="380" t="str">
        <f ca="1">+IF(OFFSET('Sanitation Data'!$F$32,0,10*ROW('Sanitation Data'!F102))="","",OFFSET('Sanitation Data'!$F$32,0,10*ROW('Sanitation Data'!F102)))</f>
        <v/>
      </c>
      <c r="CZ108" s="380" t="str">
        <f ca="1">+IF(OFFSET('Sanitation Data'!$G$28,0,10*ROW('Sanitation Data'!G102))="","",OFFSET('Sanitation Data'!$G$28,0,10*ROW('Sanitation Data'!G102)))</f>
        <v/>
      </c>
      <c r="DA108" s="380" t="str">
        <f ca="1">+IF(OFFSET('Sanitation Data'!$G$29,0,10*ROW('Sanitation Data'!G102))="","",OFFSET('Sanitation Data'!$G$29,0,10*ROW('Sanitation Data'!G102)))</f>
        <v/>
      </c>
      <c r="DB108" s="380" t="str">
        <f ca="1">+IF(OFFSET('Sanitation Data'!$G$30,0,10*ROW('Sanitation Data'!G102))="","",OFFSET('Sanitation Data'!$G$30,0,10*ROW('Sanitation Data'!G102)))</f>
        <v/>
      </c>
      <c r="DC108" s="380" t="str">
        <f ca="1">+IF(OFFSET('Sanitation Data'!$G$31,0,10*ROW('Sanitation Data'!G102))="","",OFFSET('Sanitation Data'!$G$31,0,10*ROW('Sanitation Data'!G102)))</f>
        <v/>
      </c>
      <c r="DD108" s="380" t="str">
        <f ca="1">+IF(OFFSET('Sanitation Data'!$G$32,0,10*ROW('Sanitation Data'!G102))="","",OFFSET('Sanitation Data'!$G$32,0,10*ROW('Sanitation Data'!G102)))</f>
        <v/>
      </c>
      <c r="DE108" s="380" t="str">
        <f ca="1">+IF(OFFSET('Sanitation Data'!$H$28,0,10*ROW('Sanitation Data'!H102))="","",OFFSET('Sanitation Data'!$H$28,0,10*ROW('Sanitation Data'!H102)))</f>
        <v/>
      </c>
      <c r="DF108" s="380" t="str">
        <f ca="1">+IF(OFFSET('Sanitation Data'!$H$29,0,10*ROW('Sanitation Data'!H102))="","",OFFSET('Sanitation Data'!$H$29,0,10*ROW('Sanitation Data'!H102)))</f>
        <v/>
      </c>
      <c r="DG108" s="380" t="str">
        <f ca="1">+IF(OFFSET('Sanitation Data'!$H$30,0,10*ROW('Sanitation Data'!H102))="","",OFFSET('Sanitation Data'!$H$30,0,10*ROW('Sanitation Data'!H102)))</f>
        <v/>
      </c>
      <c r="DH108" s="380" t="str">
        <f ca="1">+IF(OFFSET('Sanitation Data'!$H$31,0,10*ROW('Sanitation Data'!H102))="","",OFFSET('Sanitation Data'!$H$31,0,10*ROW('Sanitation Data'!H102)))</f>
        <v/>
      </c>
      <c r="DI108" s="380" t="str">
        <f ca="1">+IF(OFFSET('Sanitation Data'!$H$32,0,10*ROW('Sanitation Data'!H102))="","",OFFSET('Sanitation Data'!$H$32,0,10*ROW('Sanitation Data'!H102)))</f>
        <v/>
      </c>
      <c r="DJ108" s="380" t="str">
        <f ca="1">+IF(OFFSET('Sanitation Data'!$I$28,0,10*ROW('Sanitation Data'!I102))="","",OFFSET('Sanitation Data'!$I$28,0,10*ROW('Sanitation Data'!I102)))</f>
        <v/>
      </c>
      <c r="DK108" s="380" t="str">
        <f ca="1">+IF(OFFSET('Sanitation Data'!$I$29,0,10*ROW('Sanitation Data'!I102))="","",OFFSET('Sanitation Data'!$I$29,0,10*ROW('Sanitation Data'!I102)))</f>
        <v/>
      </c>
      <c r="DL108" s="380" t="str">
        <f ca="1">+IF(OFFSET('Sanitation Data'!$I$30,0,10*ROW('Sanitation Data'!I102))="","",OFFSET('Sanitation Data'!$I$30,0,10*ROW('Sanitation Data'!I102)))</f>
        <v/>
      </c>
      <c r="DM108" s="380" t="str">
        <f ca="1">+IF(OFFSET('Sanitation Data'!$I$31,0,10*ROW('Sanitation Data'!I102))="","",OFFSET('Sanitation Data'!$I$31,0,10*ROW('Sanitation Data'!I102)))</f>
        <v/>
      </c>
      <c r="DN108" s="380" t="str">
        <f ca="1">+IF(OFFSET('Sanitation Data'!$I$32,0,10*ROW('Sanitation Data'!I102))="","",OFFSET('Sanitation Data'!$I$32,0,10*ROW('Sanitation Data'!I102)))</f>
        <v/>
      </c>
      <c r="DO108" s="380" t="str">
        <f ca="1">+IF(OFFSET('Hygiene Data'!$D$11,0,10*ROW('Hygiene Data'!D102))="","",OFFSET('Hygiene Data'!$D$11,0,10*ROW('Hygiene Data'!D102)))</f>
        <v/>
      </c>
      <c r="DP108" s="380" t="str">
        <f ca="1">+IF(OFFSET('Hygiene Data'!$D$12,0,10*ROW('Hygiene Data'!D102))="","",OFFSET('Hygiene Data'!$D$12,0,10*ROW('Hygiene Data'!D102)))</f>
        <v/>
      </c>
      <c r="DQ108" s="380" t="str">
        <f ca="1">+IF(OFFSET('Hygiene Data'!$D$13,0,10*ROW('Hygiene Data'!D102))="","",OFFSET('Hygiene Data'!$D$13,0,10*ROW('Hygiene Data'!D102)))</f>
        <v/>
      </c>
      <c r="DR108" s="380" t="str">
        <f ca="1">+IF(OFFSET('Hygiene Data'!$E$11,0,10*ROW('Hygiene Data'!E102))="","",OFFSET('Hygiene Data'!$E$11,0,10*ROW('Hygiene Data'!E102)))</f>
        <v/>
      </c>
      <c r="DS108" s="380" t="str">
        <f ca="1">+IF(OFFSET('Hygiene Data'!$E$12,0,10*ROW('Hygiene Data'!E102))="","",OFFSET('Hygiene Data'!$E$12,0,10*ROW('Hygiene Data'!E102)))</f>
        <v/>
      </c>
      <c r="DT108" s="380" t="str">
        <f ca="1">+IF(OFFSET('Hygiene Data'!$E$13,0,10*ROW('Hygiene Data'!E102))="","",OFFSET('Hygiene Data'!$E$13,0,10*ROW('Hygiene Data'!E102)))</f>
        <v/>
      </c>
      <c r="DU108" s="380" t="str">
        <f ca="1">+IF(OFFSET('Hygiene Data'!$F$11,0,10*ROW('Hygiene Data'!F102))="","",OFFSET('Hygiene Data'!$F$11,0,10*ROW('Hygiene Data'!F102)))</f>
        <v/>
      </c>
      <c r="DV108" s="380" t="str">
        <f ca="1">+IF(OFFSET('Hygiene Data'!$F$12,0,10*ROW('Hygiene Data'!F102))="","",OFFSET('Hygiene Data'!$F$12,0,10*ROW('Hygiene Data'!F102)))</f>
        <v/>
      </c>
      <c r="DW108" s="380" t="str">
        <f ca="1">+IF(OFFSET('Hygiene Data'!$F$13,0,10*ROW('Hygiene Data'!F102))="","",OFFSET('Hygiene Data'!$F$13,0,10*ROW('Hygiene Data'!F102)))</f>
        <v/>
      </c>
      <c r="DX108" s="380" t="str">
        <f ca="1">+IF(OFFSET('Hygiene Data'!$G$11,0,10*ROW('Hygiene Data'!G102))="","",OFFSET('Hygiene Data'!$G$11,0,10*ROW('Hygiene Data'!G102)))</f>
        <v/>
      </c>
      <c r="DY108" s="380" t="str">
        <f ca="1">+IF(OFFSET('Hygiene Data'!$G$12,0,10*ROW('Hygiene Data'!G102))="","",OFFSET('Hygiene Data'!$G$12,0,10*ROW('Hygiene Data'!G102)))</f>
        <v/>
      </c>
      <c r="DZ108" s="380" t="str">
        <f ca="1">+IF(OFFSET('Hygiene Data'!$G$13,0,10*ROW('Hygiene Data'!G102))="","",OFFSET('Hygiene Data'!$G$13,0,10*ROW('Hygiene Data'!G102)))</f>
        <v/>
      </c>
      <c r="EA108" s="380" t="str">
        <f ca="1">+IF(OFFSET('Hygiene Data'!$H$11,0,10*ROW('Hygiene Data'!H102))="","",OFFSET('Hygiene Data'!$H$11,0,10*ROW('Hygiene Data'!H102)))</f>
        <v/>
      </c>
      <c r="EB108" s="380" t="str">
        <f ca="1">+IF(OFFSET('Hygiene Data'!$H$12,0,10*ROW('Hygiene Data'!H102))="","",OFFSET('Hygiene Data'!$H$12,0,10*ROW('Hygiene Data'!H102)))</f>
        <v/>
      </c>
      <c r="EC108" s="380" t="str">
        <f ca="1">+IF(OFFSET('Hygiene Data'!$H$13,0,10*ROW('Hygiene Data'!H102))="","",OFFSET('Hygiene Data'!$H$13,0,10*ROW('Hygiene Data'!H102)))</f>
        <v/>
      </c>
      <c r="ED108" s="380" t="str">
        <f ca="1">+IF(OFFSET('Hygiene Data'!$I$11,0,10*ROW('Hygiene Data'!I102))="","",OFFSET('Hygiene Data'!$I$11,0,10*ROW('Hygiene Data'!I102)))</f>
        <v/>
      </c>
      <c r="EE108" s="380" t="str">
        <f ca="1">+IF(OFFSET('Hygiene Data'!$I$12,0,10*ROW('Hygiene Data'!I102))="","",OFFSET('Hygiene Data'!$I$12,0,10*ROW('Hygiene Data'!I102)))</f>
        <v/>
      </c>
      <c r="EF108" s="380" t="str">
        <f ca="1">+IF(OFFSET('Hygiene Data'!$I$13,0,10*ROW('Hygiene Data'!I102))="","",OFFSET('Hygiene Data'!$I$13,0,10*ROW('Hygiene Data'!I102)))</f>
        <v/>
      </c>
    </row>
    <row r="109" spans="1:136" x14ac:dyDescent="0.25">
      <c r="A109" s="489" t="str">
        <f ca="1">+IF(OFFSET('Water Data'!$B$2,0,10*ROW('Water Data'!E103))="","",OFFSET('Water Data'!$B$2,0,10*ROW('Water Data'!E103)))</f>
        <v/>
      </c>
      <c r="B109" s="489"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16" t="str">
        <f t="shared" ca="1" si="1"/>
        <v/>
      </c>
      <c r="D109" s="517"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17"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17"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17"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17"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17"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17"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17"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17"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17"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17"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17"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17"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17"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17"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17"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17"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17"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18"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18"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18"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18"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18"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18"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18"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18"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18"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18"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18"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18"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18"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18"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18"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18"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18"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18"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18"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18"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18"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18"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18"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18"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18"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18"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18"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18"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18"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18"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19"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95"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19"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19"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19"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19"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19"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19"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19"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19"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19"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19"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19"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19"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19"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19"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19"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19"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80" t="str">
        <f ca="1">+IF(OFFSET('Water Data'!$D$27,0,10*ROW('Water Data'!D103))="","",OFFSET('Water Data'!$D$27,0,10*ROW('Water Data'!D103)))</f>
        <v/>
      </c>
      <c r="BT109" s="380" t="str">
        <f ca="1">+IF(OFFSET('Water Data'!$D$28,0,10*ROW('Water Data'!D103))="","",OFFSET('Water Data'!$D$28,0,10*ROW('Water Data'!D103)))</f>
        <v/>
      </c>
      <c r="BU109" s="380" t="str">
        <f ca="1">+IF(OFFSET('Water Data'!$D$29,0,10*ROW('Water Data'!D103))="","",OFFSET('Water Data'!$D$29,0,10*ROW('Water Data'!D103)))</f>
        <v/>
      </c>
      <c r="BV109" s="380" t="str">
        <f ca="1">+IF(OFFSET('Water Data'!$E$27,0,10*ROW('Water Data'!E103))="","",OFFSET('Water Data'!$E$27,0,10*ROW('Water Data'!E103)))</f>
        <v/>
      </c>
      <c r="BW109" s="380" t="str">
        <f ca="1">+IF(OFFSET('Water Data'!$E$28,0,10*ROW('Water Data'!E103))="","",OFFSET('Water Data'!$E$28,0,10*ROW('Water Data'!E103)))</f>
        <v/>
      </c>
      <c r="BX109" s="380" t="str">
        <f ca="1">+IF(OFFSET('Water Data'!$E$29,0,10*ROW('Water Data'!E103))="","",OFFSET('Water Data'!$E$29,0,10*ROW('Water Data'!E103)))</f>
        <v/>
      </c>
      <c r="BY109" s="380" t="str">
        <f ca="1">+IF(OFFSET('Water Data'!$F$27,0,10*ROW('Water Data'!F103))="","",OFFSET('Water Data'!$F$27,0,10*ROW('Water Data'!F103)))</f>
        <v/>
      </c>
      <c r="BZ109" s="380" t="str">
        <f ca="1">+IF(OFFSET('Water Data'!$F$28,0,10*ROW('Water Data'!F103))="","",OFFSET('Water Data'!$F$28,0,10*ROW('Water Data'!F103)))</f>
        <v/>
      </c>
      <c r="CA109" s="380" t="str">
        <f ca="1">+IF(OFFSET('Water Data'!$F$29,0,10*ROW('Water Data'!F103))="","",OFFSET('Water Data'!$F$29,0,10*ROW('Water Data'!F103)))</f>
        <v/>
      </c>
      <c r="CB109" s="380" t="str">
        <f ca="1">+IF(OFFSET('Water Data'!$G$27,0,10*ROW('Water Data'!G103))="","",OFFSET('Water Data'!$G$27,0,10*ROW('Water Data'!G103)))</f>
        <v/>
      </c>
      <c r="CC109" s="380" t="str">
        <f ca="1">+IF(OFFSET('Water Data'!$G$28,0,10*ROW('Water Data'!G103))="","",OFFSET('Water Data'!$G$28,0,10*ROW('Water Data'!G103)))</f>
        <v/>
      </c>
      <c r="CD109" s="380" t="str">
        <f ca="1">+IF(OFFSET('Water Data'!$G$29,0,10*ROW('Water Data'!G103))="","",OFFSET('Water Data'!$G$29,0,10*ROW('Water Data'!G103)))</f>
        <v/>
      </c>
      <c r="CE109" s="380" t="str">
        <f ca="1">+IF(OFFSET('Water Data'!$H$27,0,10*ROW('Water Data'!H103))="","",OFFSET('Water Data'!$H$27,0,10*ROW('Water Data'!H103)))</f>
        <v/>
      </c>
      <c r="CF109" s="380" t="str">
        <f ca="1">+IF(OFFSET('Water Data'!$H$28,0,10*ROW('Water Data'!H103))="","",OFFSET('Water Data'!$H$28,0,10*ROW('Water Data'!H103)))</f>
        <v/>
      </c>
      <c r="CG109" s="380" t="str">
        <f ca="1">+IF(OFFSET('Water Data'!$H$29,0,10*ROW('Water Data'!H103))="","",OFFSET('Water Data'!$H$29,0,10*ROW('Water Data'!H103)))</f>
        <v/>
      </c>
      <c r="CH109" s="380" t="str">
        <f ca="1">+IF(OFFSET('Water Data'!$I$27,0,10*ROW('Water Data'!I103))="","",OFFSET('Water Data'!$I$27,0,10*ROW('Water Data'!I103)))</f>
        <v/>
      </c>
      <c r="CI109" s="380" t="str">
        <f ca="1">+IF(OFFSET('Water Data'!$I$28,0,10*ROW('Water Data'!I103))="","",OFFSET('Water Data'!$I$28,0,10*ROW('Water Data'!I103)))</f>
        <v/>
      </c>
      <c r="CJ109" s="380" t="str">
        <f ca="1">+IF(OFFSET('Water Data'!$I$29,0,10*ROW('Water Data'!I103))="","",OFFSET('Water Data'!$I$29,0,10*ROW('Water Data'!I103)))</f>
        <v/>
      </c>
      <c r="CK109" s="380" t="str">
        <f ca="1">+IF(OFFSET('Sanitation Data'!$D$28,0,10*ROW('Sanitation Data'!D103))="","",OFFSET('Sanitation Data'!$D$28,0,10*ROW('Sanitation Data'!D103)))</f>
        <v/>
      </c>
      <c r="CL109" s="380" t="str">
        <f ca="1">+IF(OFFSET('Sanitation Data'!$D$29,0,10*ROW('Sanitation Data'!D103))="","",OFFSET('Sanitation Data'!$D$29,0,10*ROW('Sanitation Data'!D103)))</f>
        <v/>
      </c>
      <c r="CM109" s="380" t="str">
        <f ca="1">+IF(OFFSET('Sanitation Data'!$D$30,0,10*ROW('Sanitation Data'!D103))="","",OFFSET('Sanitation Data'!$D$30,0,10*ROW('Sanitation Data'!D103)))</f>
        <v/>
      </c>
      <c r="CN109" s="380" t="str">
        <f ca="1">+IF(OFFSET('Sanitation Data'!$D$31,0,10*ROW('Sanitation Data'!D103))="","",OFFSET('Sanitation Data'!$D$31,0,10*ROW('Sanitation Data'!D103)))</f>
        <v/>
      </c>
      <c r="CO109" s="380" t="str">
        <f ca="1">+IF(OFFSET('Sanitation Data'!$D$32,0,10*ROW('Sanitation Data'!D103))="","",OFFSET('Sanitation Data'!$D$32,0,10*ROW('Sanitation Data'!D103)))</f>
        <v/>
      </c>
      <c r="CP109" s="380" t="str">
        <f ca="1">+IF(OFFSET('Sanitation Data'!$E$28,0,10*ROW('Sanitation Data'!E103))="","",OFFSET('Sanitation Data'!$E$28,0,10*ROW('Sanitation Data'!E103)))</f>
        <v/>
      </c>
      <c r="CQ109" s="380" t="str">
        <f ca="1">+IF(OFFSET('Sanitation Data'!$E$29,0,10*ROW('Sanitation Data'!E103))="","",OFFSET('Sanitation Data'!$E$29,0,10*ROW('Sanitation Data'!E103)))</f>
        <v/>
      </c>
      <c r="CR109" s="380" t="str">
        <f ca="1">+IF(OFFSET('Sanitation Data'!$E$30,0,10*ROW('Sanitation Data'!E103))="","",OFFSET('Sanitation Data'!$E$30,0,10*ROW('Sanitation Data'!E103)))</f>
        <v/>
      </c>
      <c r="CS109" s="380" t="str">
        <f ca="1">+IF(OFFSET('Sanitation Data'!$E$31,0,10*ROW('Sanitation Data'!E103))="","",OFFSET('Sanitation Data'!$E$31,0,10*ROW('Sanitation Data'!E103)))</f>
        <v/>
      </c>
      <c r="CT109" s="380" t="str">
        <f ca="1">+IF(OFFSET('Sanitation Data'!$E$32,0,10*ROW('Sanitation Data'!E103))="","",OFFSET('Sanitation Data'!$E$32,0,10*ROW('Sanitation Data'!E103)))</f>
        <v/>
      </c>
      <c r="CU109" s="380" t="str">
        <f ca="1">+IF(OFFSET('Sanitation Data'!$F$28,0,10*ROW('Sanitation Data'!F103))="","",OFFSET('Sanitation Data'!$F$28,0,10*ROW('Sanitation Data'!F103)))</f>
        <v/>
      </c>
      <c r="CV109" s="380" t="str">
        <f ca="1">+IF(OFFSET('Sanitation Data'!$F$29,0,10*ROW('Sanitation Data'!F103))="","",OFFSET('Sanitation Data'!$F$29,0,10*ROW('Sanitation Data'!F103)))</f>
        <v/>
      </c>
      <c r="CW109" s="380" t="str">
        <f ca="1">+IF(OFFSET('Sanitation Data'!$F$30,0,10*ROW('Sanitation Data'!F103))="","",OFFSET('Sanitation Data'!$F$30,0,10*ROW('Sanitation Data'!F103)))</f>
        <v/>
      </c>
      <c r="CX109" s="380" t="str">
        <f ca="1">+IF(OFFSET('Sanitation Data'!$F$31,0,10*ROW('Sanitation Data'!F103))="","",OFFSET('Sanitation Data'!$F$31,0,10*ROW('Sanitation Data'!F103)))</f>
        <v/>
      </c>
      <c r="CY109" s="380" t="str">
        <f ca="1">+IF(OFFSET('Sanitation Data'!$F$32,0,10*ROW('Sanitation Data'!F103))="","",OFFSET('Sanitation Data'!$F$32,0,10*ROW('Sanitation Data'!F103)))</f>
        <v/>
      </c>
      <c r="CZ109" s="380" t="str">
        <f ca="1">+IF(OFFSET('Sanitation Data'!$G$28,0,10*ROW('Sanitation Data'!G103))="","",OFFSET('Sanitation Data'!$G$28,0,10*ROW('Sanitation Data'!G103)))</f>
        <v/>
      </c>
      <c r="DA109" s="380" t="str">
        <f ca="1">+IF(OFFSET('Sanitation Data'!$G$29,0,10*ROW('Sanitation Data'!G103))="","",OFFSET('Sanitation Data'!$G$29,0,10*ROW('Sanitation Data'!G103)))</f>
        <v/>
      </c>
      <c r="DB109" s="380" t="str">
        <f ca="1">+IF(OFFSET('Sanitation Data'!$G$30,0,10*ROW('Sanitation Data'!G103))="","",OFFSET('Sanitation Data'!$G$30,0,10*ROW('Sanitation Data'!G103)))</f>
        <v/>
      </c>
      <c r="DC109" s="380" t="str">
        <f ca="1">+IF(OFFSET('Sanitation Data'!$G$31,0,10*ROW('Sanitation Data'!G103))="","",OFFSET('Sanitation Data'!$G$31,0,10*ROW('Sanitation Data'!G103)))</f>
        <v/>
      </c>
      <c r="DD109" s="380" t="str">
        <f ca="1">+IF(OFFSET('Sanitation Data'!$G$32,0,10*ROW('Sanitation Data'!G103))="","",OFFSET('Sanitation Data'!$G$32,0,10*ROW('Sanitation Data'!G103)))</f>
        <v/>
      </c>
      <c r="DE109" s="380" t="str">
        <f ca="1">+IF(OFFSET('Sanitation Data'!$H$28,0,10*ROW('Sanitation Data'!H103))="","",OFFSET('Sanitation Data'!$H$28,0,10*ROW('Sanitation Data'!H103)))</f>
        <v/>
      </c>
      <c r="DF109" s="380" t="str">
        <f ca="1">+IF(OFFSET('Sanitation Data'!$H$29,0,10*ROW('Sanitation Data'!H103))="","",OFFSET('Sanitation Data'!$H$29,0,10*ROW('Sanitation Data'!H103)))</f>
        <v/>
      </c>
      <c r="DG109" s="380" t="str">
        <f ca="1">+IF(OFFSET('Sanitation Data'!$H$30,0,10*ROW('Sanitation Data'!H103))="","",OFFSET('Sanitation Data'!$H$30,0,10*ROW('Sanitation Data'!H103)))</f>
        <v/>
      </c>
      <c r="DH109" s="380" t="str">
        <f ca="1">+IF(OFFSET('Sanitation Data'!$H$31,0,10*ROW('Sanitation Data'!H103))="","",OFFSET('Sanitation Data'!$H$31,0,10*ROW('Sanitation Data'!H103)))</f>
        <v/>
      </c>
      <c r="DI109" s="380" t="str">
        <f ca="1">+IF(OFFSET('Sanitation Data'!$H$32,0,10*ROW('Sanitation Data'!H103))="","",OFFSET('Sanitation Data'!$H$32,0,10*ROW('Sanitation Data'!H103)))</f>
        <v/>
      </c>
      <c r="DJ109" s="380" t="str">
        <f ca="1">+IF(OFFSET('Sanitation Data'!$I$28,0,10*ROW('Sanitation Data'!I103))="","",OFFSET('Sanitation Data'!$I$28,0,10*ROW('Sanitation Data'!I103)))</f>
        <v/>
      </c>
      <c r="DK109" s="380" t="str">
        <f ca="1">+IF(OFFSET('Sanitation Data'!$I$29,0,10*ROW('Sanitation Data'!I103))="","",OFFSET('Sanitation Data'!$I$29,0,10*ROW('Sanitation Data'!I103)))</f>
        <v/>
      </c>
      <c r="DL109" s="380" t="str">
        <f ca="1">+IF(OFFSET('Sanitation Data'!$I$30,0,10*ROW('Sanitation Data'!I103))="","",OFFSET('Sanitation Data'!$I$30,0,10*ROW('Sanitation Data'!I103)))</f>
        <v/>
      </c>
      <c r="DM109" s="380" t="str">
        <f ca="1">+IF(OFFSET('Sanitation Data'!$I$31,0,10*ROW('Sanitation Data'!I103))="","",OFFSET('Sanitation Data'!$I$31,0,10*ROW('Sanitation Data'!I103)))</f>
        <v/>
      </c>
      <c r="DN109" s="380" t="str">
        <f ca="1">+IF(OFFSET('Sanitation Data'!$I$32,0,10*ROW('Sanitation Data'!I103))="","",OFFSET('Sanitation Data'!$I$32,0,10*ROW('Sanitation Data'!I103)))</f>
        <v/>
      </c>
      <c r="DO109" s="380" t="str">
        <f ca="1">+IF(OFFSET('Hygiene Data'!$D$11,0,10*ROW('Hygiene Data'!D103))="","",OFFSET('Hygiene Data'!$D$11,0,10*ROW('Hygiene Data'!D103)))</f>
        <v/>
      </c>
      <c r="DP109" s="380" t="str">
        <f ca="1">+IF(OFFSET('Hygiene Data'!$D$12,0,10*ROW('Hygiene Data'!D103))="","",OFFSET('Hygiene Data'!$D$12,0,10*ROW('Hygiene Data'!D103)))</f>
        <v/>
      </c>
      <c r="DQ109" s="380" t="str">
        <f ca="1">+IF(OFFSET('Hygiene Data'!$D$13,0,10*ROW('Hygiene Data'!D103))="","",OFFSET('Hygiene Data'!$D$13,0,10*ROW('Hygiene Data'!D103)))</f>
        <v/>
      </c>
      <c r="DR109" s="380" t="str">
        <f ca="1">+IF(OFFSET('Hygiene Data'!$E$11,0,10*ROW('Hygiene Data'!E103))="","",OFFSET('Hygiene Data'!$E$11,0,10*ROW('Hygiene Data'!E103)))</f>
        <v/>
      </c>
      <c r="DS109" s="380" t="str">
        <f ca="1">+IF(OFFSET('Hygiene Data'!$E$12,0,10*ROW('Hygiene Data'!E103))="","",OFFSET('Hygiene Data'!$E$12,0,10*ROW('Hygiene Data'!E103)))</f>
        <v/>
      </c>
      <c r="DT109" s="380" t="str">
        <f ca="1">+IF(OFFSET('Hygiene Data'!$E$13,0,10*ROW('Hygiene Data'!E103))="","",OFFSET('Hygiene Data'!$E$13,0,10*ROW('Hygiene Data'!E103)))</f>
        <v/>
      </c>
      <c r="DU109" s="380" t="str">
        <f ca="1">+IF(OFFSET('Hygiene Data'!$F$11,0,10*ROW('Hygiene Data'!F103))="","",OFFSET('Hygiene Data'!$F$11,0,10*ROW('Hygiene Data'!F103)))</f>
        <v/>
      </c>
      <c r="DV109" s="380" t="str">
        <f ca="1">+IF(OFFSET('Hygiene Data'!$F$12,0,10*ROW('Hygiene Data'!F103))="","",OFFSET('Hygiene Data'!$F$12,0,10*ROW('Hygiene Data'!F103)))</f>
        <v/>
      </c>
      <c r="DW109" s="380" t="str">
        <f ca="1">+IF(OFFSET('Hygiene Data'!$F$13,0,10*ROW('Hygiene Data'!F103))="","",OFFSET('Hygiene Data'!$F$13,0,10*ROW('Hygiene Data'!F103)))</f>
        <v/>
      </c>
      <c r="DX109" s="380" t="str">
        <f ca="1">+IF(OFFSET('Hygiene Data'!$G$11,0,10*ROW('Hygiene Data'!G103))="","",OFFSET('Hygiene Data'!$G$11,0,10*ROW('Hygiene Data'!G103)))</f>
        <v/>
      </c>
      <c r="DY109" s="380" t="str">
        <f ca="1">+IF(OFFSET('Hygiene Data'!$G$12,0,10*ROW('Hygiene Data'!G103))="","",OFFSET('Hygiene Data'!$G$12,0,10*ROW('Hygiene Data'!G103)))</f>
        <v/>
      </c>
      <c r="DZ109" s="380" t="str">
        <f ca="1">+IF(OFFSET('Hygiene Data'!$G$13,0,10*ROW('Hygiene Data'!G103))="","",OFFSET('Hygiene Data'!$G$13,0,10*ROW('Hygiene Data'!G103)))</f>
        <v/>
      </c>
      <c r="EA109" s="380" t="str">
        <f ca="1">+IF(OFFSET('Hygiene Data'!$H$11,0,10*ROW('Hygiene Data'!H103))="","",OFFSET('Hygiene Data'!$H$11,0,10*ROW('Hygiene Data'!H103)))</f>
        <v/>
      </c>
      <c r="EB109" s="380" t="str">
        <f ca="1">+IF(OFFSET('Hygiene Data'!$H$12,0,10*ROW('Hygiene Data'!H103))="","",OFFSET('Hygiene Data'!$H$12,0,10*ROW('Hygiene Data'!H103)))</f>
        <v/>
      </c>
      <c r="EC109" s="380" t="str">
        <f ca="1">+IF(OFFSET('Hygiene Data'!$H$13,0,10*ROW('Hygiene Data'!H103))="","",OFFSET('Hygiene Data'!$H$13,0,10*ROW('Hygiene Data'!H103)))</f>
        <v/>
      </c>
      <c r="ED109" s="380" t="str">
        <f ca="1">+IF(OFFSET('Hygiene Data'!$I$11,0,10*ROW('Hygiene Data'!I103))="","",OFFSET('Hygiene Data'!$I$11,0,10*ROW('Hygiene Data'!I103)))</f>
        <v/>
      </c>
      <c r="EE109" s="380" t="str">
        <f ca="1">+IF(OFFSET('Hygiene Data'!$I$12,0,10*ROW('Hygiene Data'!I103))="","",OFFSET('Hygiene Data'!$I$12,0,10*ROW('Hygiene Data'!I103)))</f>
        <v/>
      </c>
      <c r="EF109" s="380" t="str">
        <f ca="1">+IF(OFFSET('Hygiene Data'!$I$13,0,10*ROW('Hygiene Data'!I103))="","",OFFSET('Hygiene Data'!$I$13,0,10*ROW('Hygiene Data'!I103)))</f>
        <v/>
      </c>
    </row>
    <row r="110" spans="1:136" x14ac:dyDescent="0.25">
      <c r="A110" s="489" t="str">
        <f ca="1">+IF(OFFSET('Water Data'!$B$2,0,10*ROW('Water Data'!E104))="","",OFFSET('Water Data'!$B$2,0,10*ROW('Water Data'!E104)))</f>
        <v/>
      </c>
      <c r="B110" s="489"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16" t="str">
        <f t="shared" ca="1" si="1"/>
        <v/>
      </c>
      <c r="D110" s="517"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17"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17"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17"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17"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17"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17"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17"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17"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17"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17"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17"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17"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17"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17"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17"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17"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17"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18"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18"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18"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18"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18"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18"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18"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18"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18"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18"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18"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18"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18"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18"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18"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18"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18"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18"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18"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18"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18"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18"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18"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18"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18"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18"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18"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18"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18"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18"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19"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95"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19"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19"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19"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19"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19"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19"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19"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19"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19"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19"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19"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19"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19"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19"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19"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19"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80" t="str">
        <f ca="1">+IF(OFFSET('Water Data'!$D$27,0,10*ROW('Water Data'!D104))="","",OFFSET('Water Data'!$D$27,0,10*ROW('Water Data'!D104)))</f>
        <v/>
      </c>
      <c r="BT110" s="380" t="str">
        <f ca="1">+IF(OFFSET('Water Data'!$D$28,0,10*ROW('Water Data'!D104))="","",OFFSET('Water Data'!$D$28,0,10*ROW('Water Data'!D104)))</f>
        <v/>
      </c>
      <c r="BU110" s="380" t="str">
        <f ca="1">+IF(OFFSET('Water Data'!$D$29,0,10*ROW('Water Data'!D104))="","",OFFSET('Water Data'!$D$29,0,10*ROW('Water Data'!D104)))</f>
        <v/>
      </c>
      <c r="BV110" s="380" t="str">
        <f ca="1">+IF(OFFSET('Water Data'!$E$27,0,10*ROW('Water Data'!E104))="","",OFFSET('Water Data'!$E$27,0,10*ROW('Water Data'!E104)))</f>
        <v/>
      </c>
      <c r="BW110" s="380" t="str">
        <f ca="1">+IF(OFFSET('Water Data'!$E$28,0,10*ROW('Water Data'!E104))="","",OFFSET('Water Data'!$E$28,0,10*ROW('Water Data'!E104)))</f>
        <v/>
      </c>
      <c r="BX110" s="380" t="str">
        <f ca="1">+IF(OFFSET('Water Data'!$E$29,0,10*ROW('Water Data'!E104))="","",OFFSET('Water Data'!$E$29,0,10*ROW('Water Data'!E104)))</f>
        <v/>
      </c>
      <c r="BY110" s="380" t="str">
        <f ca="1">+IF(OFFSET('Water Data'!$F$27,0,10*ROW('Water Data'!F104))="","",OFFSET('Water Data'!$F$27,0,10*ROW('Water Data'!F104)))</f>
        <v/>
      </c>
      <c r="BZ110" s="380" t="str">
        <f ca="1">+IF(OFFSET('Water Data'!$F$28,0,10*ROW('Water Data'!F104))="","",OFFSET('Water Data'!$F$28,0,10*ROW('Water Data'!F104)))</f>
        <v/>
      </c>
      <c r="CA110" s="380" t="str">
        <f ca="1">+IF(OFFSET('Water Data'!$F$29,0,10*ROW('Water Data'!F104))="","",OFFSET('Water Data'!$F$29,0,10*ROW('Water Data'!F104)))</f>
        <v/>
      </c>
      <c r="CB110" s="380" t="str">
        <f ca="1">+IF(OFFSET('Water Data'!$G$27,0,10*ROW('Water Data'!G104))="","",OFFSET('Water Data'!$G$27,0,10*ROW('Water Data'!G104)))</f>
        <v/>
      </c>
      <c r="CC110" s="380" t="str">
        <f ca="1">+IF(OFFSET('Water Data'!$G$28,0,10*ROW('Water Data'!G104))="","",OFFSET('Water Data'!$G$28,0,10*ROW('Water Data'!G104)))</f>
        <v/>
      </c>
      <c r="CD110" s="380" t="str">
        <f ca="1">+IF(OFFSET('Water Data'!$G$29,0,10*ROW('Water Data'!G104))="","",OFFSET('Water Data'!$G$29,0,10*ROW('Water Data'!G104)))</f>
        <v/>
      </c>
      <c r="CE110" s="380" t="str">
        <f ca="1">+IF(OFFSET('Water Data'!$H$27,0,10*ROW('Water Data'!H104))="","",OFFSET('Water Data'!$H$27,0,10*ROW('Water Data'!H104)))</f>
        <v/>
      </c>
      <c r="CF110" s="380" t="str">
        <f ca="1">+IF(OFFSET('Water Data'!$H$28,0,10*ROW('Water Data'!H104))="","",OFFSET('Water Data'!$H$28,0,10*ROW('Water Data'!H104)))</f>
        <v/>
      </c>
      <c r="CG110" s="380" t="str">
        <f ca="1">+IF(OFFSET('Water Data'!$H$29,0,10*ROW('Water Data'!H104))="","",OFFSET('Water Data'!$H$29,0,10*ROW('Water Data'!H104)))</f>
        <v/>
      </c>
      <c r="CH110" s="380" t="str">
        <f ca="1">+IF(OFFSET('Water Data'!$I$27,0,10*ROW('Water Data'!I104))="","",OFFSET('Water Data'!$I$27,0,10*ROW('Water Data'!I104)))</f>
        <v/>
      </c>
      <c r="CI110" s="380" t="str">
        <f ca="1">+IF(OFFSET('Water Data'!$I$28,0,10*ROW('Water Data'!I104))="","",OFFSET('Water Data'!$I$28,0,10*ROW('Water Data'!I104)))</f>
        <v/>
      </c>
      <c r="CJ110" s="380" t="str">
        <f ca="1">+IF(OFFSET('Water Data'!$I$29,0,10*ROW('Water Data'!I104))="","",OFFSET('Water Data'!$I$29,0,10*ROW('Water Data'!I104)))</f>
        <v/>
      </c>
      <c r="CK110" s="380" t="str">
        <f ca="1">+IF(OFFSET('Sanitation Data'!$D$28,0,10*ROW('Sanitation Data'!D104))="","",OFFSET('Sanitation Data'!$D$28,0,10*ROW('Sanitation Data'!D104)))</f>
        <v/>
      </c>
      <c r="CL110" s="380" t="str">
        <f ca="1">+IF(OFFSET('Sanitation Data'!$D$29,0,10*ROW('Sanitation Data'!D104))="","",OFFSET('Sanitation Data'!$D$29,0,10*ROW('Sanitation Data'!D104)))</f>
        <v/>
      </c>
      <c r="CM110" s="380" t="str">
        <f ca="1">+IF(OFFSET('Sanitation Data'!$D$30,0,10*ROW('Sanitation Data'!D104))="","",OFFSET('Sanitation Data'!$D$30,0,10*ROW('Sanitation Data'!D104)))</f>
        <v/>
      </c>
      <c r="CN110" s="380" t="str">
        <f ca="1">+IF(OFFSET('Sanitation Data'!$D$31,0,10*ROW('Sanitation Data'!D104))="","",OFFSET('Sanitation Data'!$D$31,0,10*ROW('Sanitation Data'!D104)))</f>
        <v/>
      </c>
      <c r="CO110" s="380" t="str">
        <f ca="1">+IF(OFFSET('Sanitation Data'!$D$32,0,10*ROW('Sanitation Data'!D104))="","",OFFSET('Sanitation Data'!$D$32,0,10*ROW('Sanitation Data'!D104)))</f>
        <v/>
      </c>
      <c r="CP110" s="380" t="str">
        <f ca="1">+IF(OFFSET('Sanitation Data'!$E$28,0,10*ROW('Sanitation Data'!E104))="","",OFFSET('Sanitation Data'!$E$28,0,10*ROW('Sanitation Data'!E104)))</f>
        <v/>
      </c>
      <c r="CQ110" s="380" t="str">
        <f ca="1">+IF(OFFSET('Sanitation Data'!$E$29,0,10*ROW('Sanitation Data'!E104))="","",OFFSET('Sanitation Data'!$E$29,0,10*ROW('Sanitation Data'!E104)))</f>
        <v/>
      </c>
      <c r="CR110" s="380" t="str">
        <f ca="1">+IF(OFFSET('Sanitation Data'!$E$30,0,10*ROW('Sanitation Data'!E104))="","",OFFSET('Sanitation Data'!$E$30,0,10*ROW('Sanitation Data'!E104)))</f>
        <v/>
      </c>
      <c r="CS110" s="380" t="str">
        <f ca="1">+IF(OFFSET('Sanitation Data'!$E$31,0,10*ROW('Sanitation Data'!E104))="","",OFFSET('Sanitation Data'!$E$31,0,10*ROW('Sanitation Data'!E104)))</f>
        <v/>
      </c>
      <c r="CT110" s="380" t="str">
        <f ca="1">+IF(OFFSET('Sanitation Data'!$E$32,0,10*ROW('Sanitation Data'!E104))="","",OFFSET('Sanitation Data'!$E$32,0,10*ROW('Sanitation Data'!E104)))</f>
        <v/>
      </c>
      <c r="CU110" s="380" t="str">
        <f ca="1">+IF(OFFSET('Sanitation Data'!$F$28,0,10*ROW('Sanitation Data'!F104))="","",OFFSET('Sanitation Data'!$F$28,0,10*ROW('Sanitation Data'!F104)))</f>
        <v/>
      </c>
      <c r="CV110" s="380" t="str">
        <f ca="1">+IF(OFFSET('Sanitation Data'!$F$29,0,10*ROW('Sanitation Data'!F104))="","",OFFSET('Sanitation Data'!$F$29,0,10*ROW('Sanitation Data'!F104)))</f>
        <v/>
      </c>
      <c r="CW110" s="380" t="str">
        <f ca="1">+IF(OFFSET('Sanitation Data'!$F$30,0,10*ROW('Sanitation Data'!F104))="","",OFFSET('Sanitation Data'!$F$30,0,10*ROW('Sanitation Data'!F104)))</f>
        <v/>
      </c>
      <c r="CX110" s="380" t="str">
        <f ca="1">+IF(OFFSET('Sanitation Data'!$F$31,0,10*ROW('Sanitation Data'!F104))="","",OFFSET('Sanitation Data'!$F$31,0,10*ROW('Sanitation Data'!F104)))</f>
        <v/>
      </c>
      <c r="CY110" s="380" t="str">
        <f ca="1">+IF(OFFSET('Sanitation Data'!$F$32,0,10*ROW('Sanitation Data'!F104))="","",OFFSET('Sanitation Data'!$F$32,0,10*ROW('Sanitation Data'!F104)))</f>
        <v/>
      </c>
      <c r="CZ110" s="380" t="str">
        <f ca="1">+IF(OFFSET('Sanitation Data'!$G$28,0,10*ROW('Sanitation Data'!G104))="","",OFFSET('Sanitation Data'!$G$28,0,10*ROW('Sanitation Data'!G104)))</f>
        <v/>
      </c>
      <c r="DA110" s="380" t="str">
        <f ca="1">+IF(OFFSET('Sanitation Data'!$G$29,0,10*ROW('Sanitation Data'!G104))="","",OFFSET('Sanitation Data'!$G$29,0,10*ROW('Sanitation Data'!G104)))</f>
        <v/>
      </c>
      <c r="DB110" s="380" t="str">
        <f ca="1">+IF(OFFSET('Sanitation Data'!$G$30,0,10*ROW('Sanitation Data'!G104))="","",OFFSET('Sanitation Data'!$G$30,0,10*ROW('Sanitation Data'!G104)))</f>
        <v/>
      </c>
      <c r="DC110" s="380" t="str">
        <f ca="1">+IF(OFFSET('Sanitation Data'!$G$31,0,10*ROW('Sanitation Data'!G104))="","",OFFSET('Sanitation Data'!$G$31,0,10*ROW('Sanitation Data'!G104)))</f>
        <v/>
      </c>
      <c r="DD110" s="380" t="str">
        <f ca="1">+IF(OFFSET('Sanitation Data'!$G$32,0,10*ROW('Sanitation Data'!G104))="","",OFFSET('Sanitation Data'!$G$32,0,10*ROW('Sanitation Data'!G104)))</f>
        <v/>
      </c>
      <c r="DE110" s="380" t="str">
        <f ca="1">+IF(OFFSET('Sanitation Data'!$H$28,0,10*ROW('Sanitation Data'!H104))="","",OFFSET('Sanitation Data'!$H$28,0,10*ROW('Sanitation Data'!H104)))</f>
        <v/>
      </c>
      <c r="DF110" s="380" t="str">
        <f ca="1">+IF(OFFSET('Sanitation Data'!$H$29,0,10*ROW('Sanitation Data'!H104))="","",OFFSET('Sanitation Data'!$H$29,0,10*ROW('Sanitation Data'!H104)))</f>
        <v/>
      </c>
      <c r="DG110" s="380" t="str">
        <f ca="1">+IF(OFFSET('Sanitation Data'!$H$30,0,10*ROW('Sanitation Data'!H104))="","",OFFSET('Sanitation Data'!$H$30,0,10*ROW('Sanitation Data'!H104)))</f>
        <v/>
      </c>
      <c r="DH110" s="380" t="str">
        <f ca="1">+IF(OFFSET('Sanitation Data'!$H$31,0,10*ROW('Sanitation Data'!H104))="","",OFFSET('Sanitation Data'!$H$31,0,10*ROW('Sanitation Data'!H104)))</f>
        <v/>
      </c>
      <c r="DI110" s="380" t="str">
        <f ca="1">+IF(OFFSET('Sanitation Data'!$H$32,0,10*ROW('Sanitation Data'!H104))="","",OFFSET('Sanitation Data'!$H$32,0,10*ROW('Sanitation Data'!H104)))</f>
        <v/>
      </c>
      <c r="DJ110" s="380" t="str">
        <f ca="1">+IF(OFFSET('Sanitation Data'!$I$28,0,10*ROW('Sanitation Data'!I104))="","",OFFSET('Sanitation Data'!$I$28,0,10*ROW('Sanitation Data'!I104)))</f>
        <v/>
      </c>
      <c r="DK110" s="380" t="str">
        <f ca="1">+IF(OFFSET('Sanitation Data'!$I$29,0,10*ROW('Sanitation Data'!I104))="","",OFFSET('Sanitation Data'!$I$29,0,10*ROW('Sanitation Data'!I104)))</f>
        <v/>
      </c>
      <c r="DL110" s="380" t="str">
        <f ca="1">+IF(OFFSET('Sanitation Data'!$I$30,0,10*ROW('Sanitation Data'!I104))="","",OFFSET('Sanitation Data'!$I$30,0,10*ROW('Sanitation Data'!I104)))</f>
        <v/>
      </c>
      <c r="DM110" s="380" t="str">
        <f ca="1">+IF(OFFSET('Sanitation Data'!$I$31,0,10*ROW('Sanitation Data'!I104))="","",OFFSET('Sanitation Data'!$I$31,0,10*ROW('Sanitation Data'!I104)))</f>
        <v/>
      </c>
      <c r="DN110" s="380" t="str">
        <f ca="1">+IF(OFFSET('Sanitation Data'!$I$32,0,10*ROW('Sanitation Data'!I104))="","",OFFSET('Sanitation Data'!$I$32,0,10*ROW('Sanitation Data'!I104)))</f>
        <v/>
      </c>
      <c r="DO110" s="380" t="str">
        <f ca="1">+IF(OFFSET('Hygiene Data'!$D$11,0,10*ROW('Hygiene Data'!D104))="","",OFFSET('Hygiene Data'!$D$11,0,10*ROW('Hygiene Data'!D104)))</f>
        <v/>
      </c>
      <c r="DP110" s="380" t="str">
        <f ca="1">+IF(OFFSET('Hygiene Data'!$D$12,0,10*ROW('Hygiene Data'!D104))="","",OFFSET('Hygiene Data'!$D$12,0,10*ROW('Hygiene Data'!D104)))</f>
        <v/>
      </c>
      <c r="DQ110" s="380" t="str">
        <f ca="1">+IF(OFFSET('Hygiene Data'!$D$13,0,10*ROW('Hygiene Data'!D104))="","",OFFSET('Hygiene Data'!$D$13,0,10*ROW('Hygiene Data'!D104)))</f>
        <v/>
      </c>
      <c r="DR110" s="380" t="str">
        <f ca="1">+IF(OFFSET('Hygiene Data'!$E$11,0,10*ROW('Hygiene Data'!E104))="","",OFFSET('Hygiene Data'!$E$11,0,10*ROW('Hygiene Data'!E104)))</f>
        <v/>
      </c>
      <c r="DS110" s="380" t="str">
        <f ca="1">+IF(OFFSET('Hygiene Data'!$E$12,0,10*ROW('Hygiene Data'!E104))="","",OFFSET('Hygiene Data'!$E$12,0,10*ROW('Hygiene Data'!E104)))</f>
        <v/>
      </c>
      <c r="DT110" s="380" t="str">
        <f ca="1">+IF(OFFSET('Hygiene Data'!$E$13,0,10*ROW('Hygiene Data'!E104))="","",OFFSET('Hygiene Data'!$E$13,0,10*ROW('Hygiene Data'!E104)))</f>
        <v/>
      </c>
      <c r="DU110" s="380" t="str">
        <f ca="1">+IF(OFFSET('Hygiene Data'!$F$11,0,10*ROW('Hygiene Data'!F104))="","",OFFSET('Hygiene Data'!$F$11,0,10*ROW('Hygiene Data'!F104)))</f>
        <v/>
      </c>
      <c r="DV110" s="380" t="str">
        <f ca="1">+IF(OFFSET('Hygiene Data'!$F$12,0,10*ROW('Hygiene Data'!F104))="","",OFFSET('Hygiene Data'!$F$12,0,10*ROW('Hygiene Data'!F104)))</f>
        <v/>
      </c>
      <c r="DW110" s="380" t="str">
        <f ca="1">+IF(OFFSET('Hygiene Data'!$F$13,0,10*ROW('Hygiene Data'!F104))="","",OFFSET('Hygiene Data'!$F$13,0,10*ROW('Hygiene Data'!F104)))</f>
        <v/>
      </c>
      <c r="DX110" s="380" t="str">
        <f ca="1">+IF(OFFSET('Hygiene Data'!$G$11,0,10*ROW('Hygiene Data'!G104))="","",OFFSET('Hygiene Data'!$G$11,0,10*ROW('Hygiene Data'!G104)))</f>
        <v/>
      </c>
      <c r="DY110" s="380" t="str">
        <f ca="1">+IF(OFFSET('Hygiene Data'!$G$12,0,10*ROW('Hygiene Data'!G104))="","",OFFSET('Hygiene Data'!$G$12,0,10*ROW('Hygiene Data'!G104)))</f>
        <v/>
      </c>
      <c r="DZ110" s="380" t="str">
        <f ca="1">+IF(OFFSET('Hygiene Data'!$G$13,0,10*ROW('Hygiene Data'!G104))="","",OFFSET('Hygiene Data'!$G$13,0,10*ROW('Hygiene Data'!G104)))</f>
        <v/>
      </c>
      <c r="EA110" s="380" t="str">
        <f ca="1">+IF(OFFSET('Hygiene Data'!$H$11,0,10*ROW('Hygiene Data'!H104))="","",OFFSET('Hygiene Data'!$H$11,0,10*ROW('Hygiene Data'!H104)))</f>
        <v/>
      </c>
      <c r="EB110" s="380" t="str">
        <f ca="1">+IF(OFFSET('Hygiene Data'!$H$12,0,10*ROW('Hygiene Data'!H104))="","",OFFSET('Hygiene Data'!$H$12,0,10*ROW('Hygiene Data'!H104)))</f>
        <v/>
      </c>
      <c r="EC110" s="380" t="str">
        <f ca="1">+IF(OFFSET('Hygiene Data'!$H$13,0,10*ROW('Hygiene Data'!H104))="","",OFFSET('Hygiene Data'!$H$13,0,10*ROW('Hygiene Data'!H104)))</f>
        <v/>
      </c>
      <c r="ED110" s="380" t="str">
        <f ca="1">+IF(OFFSET('Hygiene Data'!$I$11,0,10*ROW('Hygiene Data'!I104))="","",OFFSET('Hygiene Data'!$I$11,0,10*ROW('Hygiene Data'!I104)))</f>
        <v/>
      </c>
      <c r="EE110" s="380" t="str">
        <f ca="1">+IF(OFFSET('Hygiene Data'!$I$12,0,10*ROW('Hygiene Data'!I104))="","",OFFSET('Hygiene Data'!$I$12,0,10*ROW('Hygiene Data'!I104)))</f>
        <v/>
      </c>
      <c r="EF110" s="380" t="str">
        <f ca="1">+IF(OFFSET('Hygiene Data'!$I$13,0,10*ROW('Hygiene Data'!I104))="","",OFFSET('Hygiene Data'!$I$13,0,10*ROW('Hygiene Data'!I104)))</f>
        <v/>
      </c>
    </row>
    <row r="111" spans="1:136" x14ac:dyDescent="0.25">
      <c r="A111" s="489" t="str">
        <f ca="1">+IF(OFFSET('Water Data'!$B$2,0,10*ROW('Water Data'!E105))="","",OFFSET('Water Data'!$B$2,0,10*ROW('Water Data'!E105)))</f>
        <v/>
      </c>
      <c r="B111" s="489"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16" t="str">
        <f t="shared" ca="1" si="1"/>
        <v/>
      </c>
      <c r="D111" s="517"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17"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17"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17"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17"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17"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17"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17"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17"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17"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17"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17"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17"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17"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17"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17"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17"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17"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18"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18"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18"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18"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18"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18"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18"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18"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18"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18"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18"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18"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18"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18"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18"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18"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18"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18"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18"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18"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18"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18"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18"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18"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18"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18"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18"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18"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18"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18"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19"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95"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19"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19"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19"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19"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19"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19"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19"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19"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19"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19"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19"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19"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19"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19"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19"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19"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80" t="str">
        <f ca="1">+IF(OFFSET('Water Data'!$D$27,0,10*ROW('Water Data'!D105))="","",OFFSET('Water Data'!$D$27,0,10*ROW('Water Data'!D105)))</f>
        <v/>
      </c>
      <c r="BT111" s="380" t="str">
        <f ca="1">+IF(OFFSET('Water Data'!$D$28,0,10*ROW('Water Data'!D105))="","",OFFSET('Water Data'!$D$28,0,10*ROW('Water Data'!D105)))</f>
        <v/>
      </c>
      <c r="BU111" s="380" t="str">
        <f ca="1">+IF(OFFSET('Water Data'!$D$29,0,10*ROW('Water Data'!D105))="","",OFFSET('Water Data'!$D$29,0,10*ROW('Water Data'!D105)))</f>
        <v/>
      </c>
      <c r="BV111" s="380" t="str">
        <f ca="1">+IF(OFFSET('Water Data'!$E$27,0,10*ROW('Water Data'!E105))="","",OFFSET('Water Data'!$E$27,0,10*ROW('Water Data'!E105)))</f>
        <v/>
      </c>
      <c r="BW111" s="380" t="str">
        <f ca="1">+IF(OFFSET('Water Data'!$E$28,0,10*ROW('Water Data'!E105))="","",OFFSET('Water Data'!$E$28,0,10*ROW('Water Data'!E105)))</f>
        <v/>
      </c>
      <c r="BX111" s="380" t="str">
        <f ca="1">+IF(OFFSET('Water Data'!$E$29,0,10*ROW('Water Data'!E105))="","",OFFSET('Water Data'!$E$29,0,10*ROW('Water Data'!E105)))</f>
        <v/>
      </c>
      <c r="BY111" s="380" t="str">
        <f ca="1">+IF(OFFSET('Water Data'!$F$27,0,10*ROW('Water Data'!F105))="","",OFFSET('Water Data'!$F$27,0,10*ROW('Water Data'!F105)))</f>
        <v/>
      </c>
      <c r="BZ111" s="380" t="str">
        <f ca="1">+IF(OFFSET('Water Data'!$F$28,0,10*ROW('Water Data'!F105))="","",OFFSET('Water Data'!$F$28,0,10*ROW('Water Data'!F105)))</f>
        <v/>
      </c>
      <c r="CA111" s="380" t="str">
        <f ca="1">+IF(OFFSET('Water Data'!$F$29,0,10*ROW('Water Data'!F105))="","",OFFSET('Water Data'!$F$29,0,10*ROW('Water Data'!F105)))</f>
        <v/>
      </c>
      <c r="CB111" s="380" t="str">
        <f ca="1">+IF(OFFSET('Water Data'!$G$27,0,10*ROW('Water Data'!G105))="","",OFFSET('Water Data'!$G$27,0,10*ROW('Water Data'!G105)))</f>
        <v/>
      </c>
      <c r="CC111" s="380" t="str">
        <f ca="1">+IF(OFFSET('Water Data'!$G$28,0,10*ROW('Water Data'!G105))="","",OFFSET('Water Data'!$G$28,0,10*ROW('Water Data'!G105)))</f>
        <v/>
      </c>
      <c r="CD111" s="380" t="str">
        <f ca="1">+IF(OFFSET('Water Data'!$G$29,0,10*ROW('Water Data'!G105))="","",OFFSET('Water Data'!$G$29,0,10*ROW('Water Data'!G105)))</f>
        <v/>
      </c>
      <c r="CE111" s="380" t="str">
        <f ca="1">+IF(OFFSET('Water Data'!$H$27,0,10*ROW('Water Data'!H105))="","",OFFSET('Water Data'!$H$27,0,10*ROW('Water Data'!H105)))</f>
        <v/>
      </c>
      <c r="CF111" s="380" t="str">
        <f ca="1">+IF(OFFSET('Water Data'!$H$28,0,10*ROW('Water Data'!H105))="","",OFFSET('Water Data'!$H$28,0,10*ROW('Water Data'!H105)))</f>
        <v/>
      </c>
      <c r="CG111" s="380" t="str">
        <f ca="1">+IF(OFFSET('Water Data'!$H$29,0,10*ROW('Water Data'!H105))="","",OFFSET('Water Data'!$H$29,0,10*ROW('Water Data'!H105)))</f>
        <v/>
      </c>
      <c r="CH111" s="380" t="str">
        <f ca="1">+IF(OFFSET('Water Data'!$I$27,0,10*ROW('Water Data'!I105))="","",OFFSET('Water Data'!$I$27,0,10*ROW('Water Data'!I105)))</f>
        <v/>
      </c>
      <c r="CI111" s="380" t="str">
        <f ca="1">+IF(OFFSET('Water Data'!$I$28,0,10*ROW('Water Data'!I105))="","",OFFSET('Water Data'!$I$28,0,10*ROW('Water Data'!I105)))</f>
        <v/>
      </c>
      <c r="CJ111" s="380" t="str">
        <f ca="1">+IF(OFFSET('Water Data'!$I$29,0,10*ROW('Water Data'!I105))="","",OFFSET('Water Data'!$I$29,0,10*ROW('Water Data'!I105)))</f>
        <v/>
      </c>
      <c r="CK111" s="380" t="str">
        <f ca="1">+IF(OFFSET('Sanitation Data'!$D$28,0,10*ROW('Sanitation Data'!D105))="","",OFFSET('Sanitation Data'!$D$28,0,10*ROW('Sanitation Data'!D105)))</f>
        <v/>
      </c>
      <c r="CL111" s="380" t="str">
        <f ca="1">+IF(OFFSET('Sanitation Data'!$D$29,0,10*ROW('Sanitation Data'!D105))="","",OFFSET('Sanitation Data'!$D$29,0,10*ROW('Sanitation Data'!D105)))</f>
        <v/>
      </c>
      <c r="CM111" s="380" t="str">
        <f ca="1">+IF(OFFSET('Sanitation Data'!$D$30,0,10*ROW('Sanitation Data'!D105))="","",OFFSET('Sanitation Data'!$D$30,0,10*ROW('Sanitation Data'!D105)))</f>
        <v/>
      </c>
      <c r="CN111" s="380" t="str">
        <f ca="1">+IF(OFFSET('Sanitation Data'!$D$31,0,10*ROW('Sanitation Data'!D105))="","",OFFSET('Sanitation Data'!$D$31,0,10*ROW('Sanitation Data'!D105)))</f>
        <v/>
      </c>
      <c r="CO111" s="380" t="str">
        <f ca="1">+IF(OFFSET('Sanitation Data'!$D$32,0,10*ROW('Sanitation Data'!D105))="","",OFFSET('Sanitation Data'!$D$32,0,10*ROW('Sanitation Data'!D105)))</f>
        <v/>
      </c>
      <c r="CP111" s="380" t="str">
        <f ca="1">+IF(OFFSET('Sanitation Data'!$E$28,0,10*ROW('Sanitation Data'!E105))="","",OFFSET('Sanitation Data'!$E$28,0,10*ROW('Sanitation Data'!E105)))</f>
        <v/>
      </c>
      <c r="CQ111" s="380" t="str">
        <f ca="1">+IF(OFFSET('Sanitation Data'!$E$29,0,10*ROW('Sanitation Data'!E105))="","",OFFSET('Sanitation Data'!$E$29,0,10*ROW('Sanitation Data'!E105)))</f>
        <v/>
      </c>
      <c r="CR111" s="380" t="str">
        <f ca="1">+IF(OFFSET('Sanitation Data'!$E$30,0,10*ROW('Sanitation Data'!E105))="","",OFFSET('Sanitation Data'!$E$30,0,10*ROW('Sanitation Data'!E105)))</f>
        <v/>
      </c>
      <c r="CS111" s="380" t="str">
        <f ca="1">+IF(OFFSET('Sanitation Data'!$E$31,0,10*ROW('Sanitation Data'!E105))="","",OFFSET('Sanitation Data'!$E$31,0,10*ROW('Sanitation Data'!E105)))</f>
        <v/>
      </c>
      <c r="CT111" s="380" t="str">
        <f ca="1">+IF(OFFSET('Sanitation Data'!$E$32,0,10*ROW('Sanitation Data'!E105))="","",OFFSET('Sanitation Data'!$E$32,0,10*ROW('Sanitation Data'!E105)))</f>
        <v/>
      </c>
      <c r="CU111" s="380" t="str">
        <f ca="1">+IF(OFFSET('Sanitation Data'!$F$28,0,10*ROW('Sanitation Data'!F105))="","",OFFSET('Sanitation Data'!$F$28,0,10*ROW('Sanitation Data'!F105)))</f>
        <v/>
      </c>
      <c r="CV111" s="380" t="str">
        <f ca="1">+IF(OFFSET('Sanitation Data'!$F$29,0,10*ROW('Sanitation Data'!F105))="","",OFFSET('Sanitation Data'!$F$29,0,10*ROW('Sanitation Data'!F105)))</f>
        <v/>
      </c>
      <c r="CW111" s="380" t="str">
        <f ca="1">+IF(OFFSET('Sanitation Data'!$F$30,0,10*ROW('Sanitation Data'!F105))="","",OFFSET('Sanitation Data'!$F$30,0,10*ROW('Sanitation Data'!F105)))</f>
        <v/>
      </c>
      <c r="CX111" s="380" t="str">
        <f ca="1">+IF(OFFSET('Sanitation Data'!$F$31,0,10*ROW('Sanitation Data'!F105))="","",OFFSET('Sanitation Data'!$F$31,0,10*ROW('Sanitation Data'!F105)))</f>
        <v/>
      </c>
      <c r="CY111" s="380" t="str">
        <f ca="1">+IF(OFFSET('Sanitation Data'!$F$32,0,10*ROW('Sanitation Data'!F105))="","",OFFSET('Sanitation Data'!$F$32,0,10*ROW('Sanitation Data'!F105)))</f>
        <v/>
      </c>
      <c r="CZ111" s="380" t="str">
        <f ca="1">+IF(OFFSET('Sanitation Data'!$G$28,0,10*ROW('Sanitation Data'!G105))="","",OFFSET('Sanitation Data'!$G$28,0,10*ROW('Sanitation Data'!G105)))</f>
        <v/>
      </c>
      <c r="DA111" s="380" t="str">
        <f ca="1">+IF(OFFSET('Sanitation Data'!$G$29,0,10*ROW('Sanitation Data'!G105))="","",OFFSET('Sanitation Data'!$G$29,0,10*ROW('Sanitation Data'!G105)))</f>
        <v/>
      </c>
      <c r="DB111" s="380" t="str">
        <f ca="1">+IF(OFFSET('Sanitation Data'!$G$30,0,10*ROW('Sanitation Data'!G105))="","",OFFSET('Sanitation Data'!$G$30,0,10*ROW('Sanitation Data'!G105)))</f>
        <v/>
      </c>
      <c r="DC111" s="380" t="str">
        <f ca="1">+IF(OFFSET('Sanitation Data'!$G$31,0,10*ROW('Sanitation Data'!G105))="","",OFFSET('Sanitation Data'!$G$31,0,10*ROW('Sanitation Data'!G105)))</f>
        <v/>
      </c>
      <c r="DD111" s="380" t="str">
        <f ca="1">+IF(OFFSET('Sanitation Data'!$G$32,0,10*ROW('Sanitation Data'!G105))="","",OFFSET('Sanitation Data'!$G$32,0,10*ROW('Sanitation Data'!G105)))</f>
        <v/>
      </c>
      <c r="DE111" s="380" t="str">
        <f ca="1">+IF(OFFSET('Sanitation Data'!$H$28,0,10*ROW('Sanitation Data'!H105))="","",OFFSET('Sanitation Data'!$H$28,0,10*ROW('Sanitation Data'!H105)))</f>
        <v/>
      </c>
      <c r="DF111" s="380" t="str">
        <f ca="1">+IF(OFFSET('Sanitation Data'!$H$29,0,10*ROW('Sanitation Data'!H105))="","",OFFSET('Sanitation Data'!$H$29,0,10*ROW('Sanitation Data'!H105)))</f>
        <v/>
      </c>
      <c r="DG111" s="380" t="str">
        <f ca="1">+IF(OFFSET('Sanitation Data'!$H$30,0,10*ROW('Sanitation Data'!H105))="","",OFFSET('Sanitation Data'!$H$30,0,10*ROW('Sanitation Data'!H105)))</f>
        <v/>
      </c>
      <c r="DH111" s="380" t="str">
        <f ca="1">+IF(OFFSET('Sanitation Data'!$H$31,0,10*ROW('Sanitation Data'!H105))="","",OFFSET('Sanitation Data'!$H$31,0,10*ROW('Sanitation Data'!H105)))</f>
        <v/>
      </c>
      <c r="DI111" s="380" t="str">
        <f ca="1">+IF(OFFSET('Sanitation Data'!$H$32,0,10*ROW('Sanitation Data'!H105))="","",OFFSET('Sanitation Data'!$H$32,0,10*ROW('Sanitation Data'!H105)))</f>
        <v/>
      </c>
      <c r="DJ111" s="380" t="str">
        <f ca="1">+IF(OFFSET('Sanitation Data'!$I$28,0,10*ROW('Sanitation Data'!I105))="","",OFFSET('Sanitation Data'!$I$28,0,10*ROW('Sanitation Data'!I105)))</f>
        <v/>
      </c>
      <c r="DK111" s="380" t="str">
        <f ca="1">+IF(OFFSET('Sanitation Data'!$I$29,0,10*ROW('Sanitation Data'!I105))="","",OFFSET('Sanitation Data'!$I$29,0,10*ROW('Sanitation Data'!I105)))</f>
        <v/>
      </c>
      <c r="DL111" s="380" t="str">
        <f ca="1">+IF(OFFSET('Sanitation Data'!$I$30,0,10*ROW('Sanitation Data'!I105))="","",OFFSET('Sanitation Data'!$I$30,0,10*ROW('Sanitation Data'!I105)))</f>
        <v/>
      </c>
      <c r="DM111" s="380" t="str">
        <f ca="1">+IF(OFFSET('Sanitation Data'!$I$31,0,10*ROW('Sanitation Data'!I105))="","",OFFSET('Sanitation Data'!$I$31,0,10*ROW('Sanitation Data'!I105)))</f>
        <v/>
      </c>
      <c r="DN111" s="380" t="str">
        <f ca="1">+IF(OFFSET('Sanitation Data'!$I$32,0,10*ROW('Sanitation Data'!I105))="","",OFFSET('Sanitation Data'!$I$32,0,10*ROW('Sanitation Data'!I105)))</f>
        <v/>
      </c>
      <c r="DO111" s="380" t="str">
        <f ca="1">+IF(OFFSET('Hygiene Data'!$D$11,0,10*ROW('Hygiene Data'!D105))="","",OFFSET('Hygiene Data'!$D$11,0,10*ROW('Hygiene Data'!D105)))</f>
        <v/>
      </c>
      <c r="DP111" s="380" t="str">
        <f ca="1">+IF(OFFSET('Hygiene Data'!$D$12,0,10*ROW('Hygiene Data'!D105))="","",OFFSET('Hygiene Data'!$D$12,0,10*ROW('Hygiene Data'!D105)))</f>
        <v/>
      </c>
      <c r="DQ111" s="380" t="str">
        <f ca="1">+IF(OFFSET('Hygiene Data'!$D$13,0,10*ROW('Hygiene Data'!D105))="","",OFFSET('Hygiene Data'!$D$13,0,10*ROW('Hygiene Data'!D105)))</f>
        <v/>
      </c>
      <c r="DR111" s="380" t="str">
        <f ca="1">+IF(OFFSET('Hygiene Data'!$E$11,0,10*ROW('Hygiene Data'!E105))="","",OFFSET('Hygiene Data'!$E$11,0,10*ROW('Hygiene Data'!E105)))</f>
        <v/>
      </c>
      <c r="DS111" s="380" t="str">
        <f ca="1">+IF(OFFSET('Hygiene Data'!$E$12,0,10*ROW('Hygiene Data'!E105))="","",OFFSET('Hygiene Data'!$E$12,0,10*ROW('Hygiene Data'!E105)))</f>
        <v/>
      </c>
      <c r="DT111" s="380" t="str">
        <f ca="1">+IF(OFFSET('Hygiene Data'!$E$13,0,10*ROW('Hygiene Data'!E105))="","",OFFSET('Hygiene Data'!$E$13,0,10*ROW('Hygiene Data'!E105)))</f>
        <v/>
      </c>
      <c r="DU111" s="380" t="str">
        <f ca="1">+IF(OFFSET('Hygiene Data'!$F$11,0,10*ROW('Hygiene Data'!F105))="","",OFFSET('Hygiene Data'!$F$11,0,10*ROW('Hygiene Data'!F105)))</f>
        <v/>
      </c>
      <c r="DV111" s="380" t="str">
        <f ca="1">+IF(OFFSET('Hygiene Data'!$F$12,0,10*ROW('Hygiene Data'!F105))="","",OFFSET('Hygiene Data'!$F$12,0,10*ROW('Hygiene Data'!F105)))</f>
        <v/>
      </c>
      <c r="DW111" s="380" t="str">
        <f ca="1">+IF(OFFSET('Hygiene Data'!$F$13,0,10*ROW('Hygiene Data'!F105))="","",OFFSET('Hygiene Data'!$F$13,0,10*ROW('Hygiene Data'!F105)))</f>
        <v/>
      </c>
      <c r="DX111" s="380" t="str">
        <f ca="1">+IF(OFFSET('Hygiene Data'!$G$11,0,10*ROW('Hygiene Data'!G105))="","",OFFSET('Hygiene Data'!$G$11,0,10*ROW('Hygiene Data'!G105)))</f>
        <v/>
      </c>
      <c r="DY111" s="380" t="str">
        <f ca="1">+IF(OFFSET('Hygiene Data'!$G$12,0,10*ROW('Hygiene Data'!G105))="","",OFFSET('Hygiene Data'!$G$12,0,10*ROW('Hygiene Data'!G105)))</f>
        <v/>
      </c>
      <c r="DZ111" s="380" t="str">
        <f ca="1">+IF(OFFSET('Hygiene Data'!$G$13,0,10*ROW('Hygiene Data'!G105))="","",OFFSET('Hygiene Data'!$G$13,0,10*ROW('Hygiene Data'!G105)))</f>
        <v/>
      </c>
      <c r="EA111" s="380" t="str">
        <f ca="1">+IF(OFFSET('Hygiene Data'!$H$11,0,10*ROW('Hygiene Data'!H105))="","",OFFSET('Hygiene Data'!$H$11,0,10*ROW('Hygiene Data'!H105)))</f>
        <v/>
      </c>
      <c r="EB111" s="380" t="str">
        <f ca="1">+IF(OFFSET('Hygiene Data'!$H$12,0,10*ROW('Hygiene Data'!H105))="","",OFFSET('Hygiene Data'!$H$12,0,10*ROW('Hygiene Data'!H105)))</f>
        <v/>
      </c>
      <c r="EC111" s="380" t="str">
        <f ca="1">+IF(OFFSET('Hygiene Data'!$H$13,0,10*ROW('Hygiene Data'!H105))="","",OFFSET('Hygiene Data'!$H$13,0,10*ROW('Hygiene Data'!H105)))</f>
        <v/>
      </c>
      <c r="ED111" s="380" t="str">
        <f ca="1">+IF(OFFSET('Hygiene Data'!$I$11,0,10*ROW('Hygiene Data'!I105))="","",OFFSET('Hygiene Data'!$I$11,0,10*ROW('Hygiene Data'!I105)))</f>
        <v/>
      </c>
      <c r="EE111" s="380" t="str">
        <f ca="1">+IF(OFFSET('Hygiene Data'!$I$12,0,10*ROW('Hygiene Data'!I105))="","",OFFSET('Hygiene Data'!$I$12,0,10*ROW('Hygiene Data'!I105)))</f>
        <v/>
      </c>
      <c r="EF111" s="380" t="str">
        <f ca="1">+IF(OFFSET('Hygiene Data'!$I$13,0,10*ROW('Hygiene Data'!I105))="","",OFFSET('Hygiene Data'!$I$13,0,10*ROW('Hygiene Data'!I105)))</f>
        <v/>
      </c>
    </row>
    <row r="112" spans="1:136" x14ac:dyDescent="0.25">
      <c r="A112" s="489" t="str">
        <f ca="1">+IF(OFFSET('Water Data'!$B$2,0,10*ROW('Water Data'!E106))="","",OFFSET('Water Data'!$B$2,0,10*ROW('Water Data'!E106)))</f>
        <v/>
      </c>
      <c r="B112" s="489"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16" t="str">
        <f t="shared" ca="1" si="1"/>
        <v/>
      </c>
      <c r="D112" s="517"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17"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17"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17"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17"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17"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17"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17"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17"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17"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17"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17"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17"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17"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17"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17"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17"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17"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18"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18"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18"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18"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18"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18"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18"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18"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18"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18"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18"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18"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18"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18"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18"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18"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18"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18"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18"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18"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18"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18"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18"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18"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18"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18"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18"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18"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18"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18"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19"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95"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19"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19"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19"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19"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19"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19"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19"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19"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19"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19"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19"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19"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19"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19"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19"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19"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80" t="str">
        <f ca="1">+IF(OFFSET('Water Data'!$D$27,0,10*ROW('Water Data'!D106))="","",OFFSET('Water Data'!$D$27,0,10*ROW('Water Data'!D106)))</f>
        <v/>
      </c>
      <c r="BT112" s="380" t="str">
        <f ca="1">+IF(OFFSET('Water Data'!$D$28,0,10*ROW('Water Data'!D106))="","",OFFSET('Water Data'!$D$28,0,10*ROW('Water Data'!D106)))</f>
        <v/>
      </c>
      <c r="BU112" s="380" t="str">
        <f ca="1">+IF(OFFSET('Water Data'!$D$29,0,10*ROW('Water Data'!D106))="","",OFFSET('Water Data'!$D$29,0,10*ROW('Water Data'!D106)))</f>
        <v/>
      </c>
      <c r="BV112" s="380" t="str">
        <f ca="1">+IF(OFFSET('Water Data'!$E$27,0,10*ROW('Water Data'!E106))="","",OFFSET('Water Data'!$E$27,0,10*ROW('Water Data'!E106)))</f>
        <v/>
      </c>
      <c r="BW112" s="380" t="str">
        <f ca="1">+IF(OFFSET('Water Data'!$E$28,0,10*ROW('Water Data'!E106))="","",OFFSET('Water Data'!$E$28,0,10*ROW('Water Data'!E106)))</f>
        <v/>
      </c>
      <c r="BX112" s="380" t="str">
        <f ca="1">+IF(OFFSET('Water Data'!$E$29,0,10*ROW('Water Data'!E106))="","",OFFSET('Water Data'!$E$29,0,10*ROW('Water Data'!E106)))</f>
        <v/>
      </c>
      <c r="BY112" s="380" t="str">
        <f ca="1">+IF(OFFSET('Water Data'!$F$27,0,10*ROW('Water Data'!F106))="","",OFFSET('Water Data'!$F$27,0,10*ROW('Water Data'!F106)))</f>
        <v/>
      </c>
      <c r="BZ112" s="380" t="str">
        <f ca="1">+IF(OFFSET('Water Data'!$F$28,0,10*ROW('Water Data'!F106))="","",OFFSET('Water Data'!$F$28,0,10*ROW('Water Data'!F106)))</f>
        <v/>
      </c>
      <c r="CA112" s="380" t="str">
        <f ca="1">+IF(OFFSET('Water Data'!$F$29,0,10*ROW('Water Data'!F106))="","",OFFSET('Water Data'!$F$29,0,10*ROW('Water Data'!F106)))</f>
        <v/>
      </c>
      <c r="CB112" s="380" t="str">
        <f ca="1">+IF(OFFSET('Water Data'!$G$27,0,10*ROW('Water Data'!G106))="","",OFFSET('Water Data'!$G$27,0,10*ROW('Water Data'!G106)))</f>
        <v/>
      </c>
      <c r="CC112" s="380" t="str">
        <f ca="1">+IF(OFFSET('Water Data'!$G$28,0,10*ROW('Water Data'!G106))="","",OFFSET('Water Data'!$G$28,0,10*ROW('Water Data'!G106)))</f>
        <v/>
      </c>
      <c r="CD112" s="380" t="str">
        <f ca="1">+IF(OFFSET('Water Data'!$G$29,0,10*ROW('Water Data'!G106))="","",OFFSET('Water Data'!$G$29,0,10*ROW('Water Data'!G106)))</f>
        <v/>
      </c>
      <c r="CE112" s="380" t="str">
        <f ca="1">+IF(OFFSET('Water Data'!$H$27,0,10*ROW('Water Data'!H106))="","",OFFSET('Water Data'!$H$27,0,10*ROW('Water Data'!H106)))</f>
        <v/>
      </c>
      <c r="CF112" s="380" t="str">
        <f ca="1">+IF(OFFSET('Water Data'!$H$28,0,10*ROW('Water Data'!H106))="","",OFFSET('Water Data'!$H$28,0,10*ROW('Water Data'!H106)))</f>
        <v/>
      </c>
      <c r="CG112" s="380" t="str">
        <f ca="1">+IF(OFFSET('Water Data'!$H$29,0,10*ROW('Water Data'!H106))="","",OFFSET('Water Data'!$H$29,0,10*ROW('Water Data'!H106)))</f>
        <v/>
      </c>
      <c r="CH112" s="380" t="str">
        <f ca="1">+IF(OFFSET('Water Data'!$I$27,0,10*ROW('Water Data'!I106))="","",OFFSET('Water Data'!$I$27,0,10*ROW('Water Data'!I106)))</f>
        <v/>
      </c>
      <c r="CI112" s="380" t="str">
        <f ca="1">+IF(OFFSET('Water Data'!$I$28,0,10*ROW('Water Data'!I106))="","",OFFSET('Water Data'!$I$28,0,10*ROW('Water Data'!I106)))</f>
        <v/>
      </c>
      <c r="CJ112" s="380" t="str">
        <f ca="1">+IF(OFFSET('Water Data'!$I$29,0,10*ROW('Water Data'!I106))="","",OFFSET('Water Data'!$I$29,0,10*ROW('Water Data'!I106)))</f>
        <v/>
      </c>
      <c r="CK112" s="380" t="str">
        <f ca="1">+IF(OFFSET('Sanitation Data'!$D$28,0,10*ROW('Sanitation Data'!D106))="","",OFFSET('Sanitation Data'!$D$28,0,10*ROW('Sanitation Data'!D106)))</f>
        <v/>
      </c>
      <c r="CL112" s="380" t="str">
        <f ca="1">+IF(OFFSET('Sanitation Data'!$D$29,0,10*ROW('Sanitation Data'!D106))="","",OFFSET('Sanitation Data'!$D$29,0,10*ROW('Sanitation Data'!D106)))</f>
        <v/>
      </c>
      <c r="CM112" s="380" t="str">
        <f ca="1">+IF(OFFSET('Sanitation Data'!$D$30,0,10*ROW('Sanitation Data'!D106))="","",OFFSET('Sanitation Data'!$D$30,0,10*ROW('Sanitation Data'!D106)))</f>
        <v/>
      </c>
      <c r="CN112" s="380" t="str">
        <f ca="1">+IF(OFFSET('Sanitation Data'!$D$31,0,10*ROW('Sanitation Data'!D106))="","",OFFSET('Sanitation Data'!$D$31,0,10*ROW('Sanitation Data'!D106)))</f>
        <v/>
      </c>
      <c r="CO112" s="380" t="str">
        <f ca="1">+IF(OFFSET('Sanitation Data'!$D$32,0,10*ROW('Sanitation Data'!D106))="","",OFFSET('Sanitation Data'!$D$32,0,10*ROW('Sanitation Data'!D106)))</f>
        <v/>
      </c>
      <c r="CP112" s="380" t="str">
        <f ca="1">+IF(OFFSET('Sanitation Data'!$E$28,0,10*ROW('Sanitation Data'!E106))="","",OFFSET('Sanitation Data'!$E$28,0,10*ROW('Sanitation Data'!E106)))</f>
        <v/>
      </c>
      <c r="CQ112" s="380" t="str">
        <f ca="1">+IF(OFFSET('Sanitation Data'!$E$29,0,10*ROW('Sanitation Data'!E106))="","",OFFSET('Sanitation Data'!$E$29,0,10*ROW('Sanitation Data'!E106)))</f>
        <v/>
      </c>
      <c r="CR112" s="380" t="str">
        <f ca="1">+IF(OFFSET('Sanitation Data'!$E$30,0,10*ROW('Sanitation Data'!E106))="","",OFFSET('Sanitation Data'!$E$30,0,10*ROW('Sanitation Data'!E106)))</f>
        <v/>
      </c>
      <c r="CS112" s="380" t="str">
        <f ca="1">+IF(OFFSET('Sanitation Data'!$E$31,0,10*ROW('Sanitation Data'!E106))="","",OFFSET('Sanitation Data'!$E$31,0,10*ROW('Sanitation Data'!E106)))</f>
        <v/>
      </c>
      <c r="CT112" s="380" t="str">
        <f ca="1">+IF(OFFSET('Sanitation Data'!$E$32,0,10*ROW('Sanitation Data'!E106))="","",OFFSET('Sanitation Data'!$E$32,0,10*ROW('Sanitation Data'!E106)))</f>
        <v/>
      </c>
      <c r="CU112" s="380" t="str">
        <f ca="1">+IF(OFFSET('Sanitation Data'!$F$28,0,10*ROW('Sanitation Data'!F106))="","",OFFSET('Sanitation Data'!$F$28,0,10*ROW('Sanitation Data'!F106)))</f>
        <v/>
      </c>
      <c r="CV112" s="380" t="str">
        <f ca="1">+IF(OFFSET('Sanitation Data'!$F$29,0,10*ROW('Sanitation Data'!F106))="","",OFFSET('Sanitation Data'!$F$29,0,10*ROW('Sanitation Data'!F106)))</f>
        <v/>
      </c>
      <c r="CW112" s="380" t="str">
        <f ca="1">+IF(OFFSET('Sanitation Data'!$F$30,0,10*ROW('Sanitation Data'!F106))="","",OFFSET('Sanitation Data'!$F$30,0,10*ROW('Sanitation Data'!F106)))</f>
        <v/>
      </c>
      <c r="CX112" s="380" t="str">
        <f ca="1">+IF(OFFSET('Sanitation Data'!$F$31,0,10*ROW('Sanitation Data'!F106))="","",OFFSET('Sanitation Data'!$F$31,0,10*ROW('Sanitation Data'!F106)))</f>
        <v/>
      </c>
      <c r="CY112" s="380" t="str">
        <f ca="1">+IF(OFFSET('Sanitation Data'!$F$32,0,10*ROW('Sanitation Data'!F106))="","",OFFSET('Sanitation Data'!$F$32,0,10*ROW('Sanitation Data'!F106)))</f>
        <v/>
      </c>
      <c r="CZ112" s="380" t="str">
        <f ca="1">+IF(OFFSET('Sanitation Data'!$G$28,0,10*ROW('Sanitation Data'!G106))="","",OFFSET('Sanitation Data'!$G$28,0,10*ROW('Sanitation Data'!G106)))</f>
        <v/>
      </c>
      <c r="DA112" s="380" t="str">
        <f ca="1">+IF(OFFSET('Sanitation Data'!$G$29,0,10*ROW('Sanitation Data'!G106))="","",OFFSET('Sanitation Data'!$G$29,0,10*ROW('Sanitation Data'!G106)))</f>
        <v/>
      </c>
      <c r="DB112" s="380" t="str">
        <f ca="1">+IF(OFFSET('Sanitation Data'!$G$30,0,10*ROW('Sanitation Data'!G106))="","",OFFSET('Sanitation Data'!$G$30,0,10*ROW('Sanitation Data'!G106)))</f>
        <v/>
      </c>
      <c r="DC112" s="380" t="str">
        <f ca="1">+IF(OFFSET('Sanitation Data'!$G$31,0,10*ROW('Sanitation Data'!G106))="","",OFFSET('Sanitation Data'!$G$31,0,10*ROW('Sanitation Data'!G106)))</f>
        <v/>
      </c>
      <c r="DD112" s="380" t="str">
        <f ca="1">+IF(OFFSET('Sanitation Data'!$G$32,0,10*ROW('Sanitation Data'!G106))="","",OFFSET('Sanitation Data'!$G$32,0,10*ROW('Sanitation Data'!G106)))</f>
        <v/>
      </c>
      <c r="DE112" s="380" t="str">
        <f ca="1">+IF(OFFSET('Sanitation Data'!$H$28,0,10*ROW('Sanitation Data'!H106))="","",OFFSET('Sanitation Data'!$H$28,0,10*ROW('Sanitation Data'!H106)))</f>
        <v/>
      </c>
      <c r="DF112" s="380" t="str">
        <f ca="1">+IF(OFFSET('Sanitation Data'!$H$29,0,10*ROW('Sanitation Data'!H106))="","",OFFSET('Sanitation Data'!$H$29,0,10*ROW('Sanitation Data'!H106)))</f>
        <v/>
      </c>
      <c r="DG112" s="380" t="str">
        <f ca="1">+IF(OFFSET('Sanitation Data'!$H$30,0,10*ROW('Sanitation Data'!H106))="","",OFFSET('Sanitation Data'!$H$30,0,10*ROW('Sanitation Data'!H106)))</f>
        <v/>
      </c>
      <c r="DH112" s="380" t="str">
        <f ca="1">+IF(OFFSET('Sanitation Data'!$H$31,0,10*ROW('Sanitation Data'!H106))="","",OFFSET('Sanitation Data'!$H$31,0,10*ROW('Sanitation Data'!H106)))</f>
        <v/>
      </c>
      <c r="DI112" s="380" t="str">
        <f ca="1">+IF(OFFSET('Sanitation Data'!$H$32,0,10*ROW('Sanitation Data'!H106))="","",OFFSET('Sanitation Data'!$H$32,0,10*ROW('Sanitation Data'!H106)))</f>
        <v/>
      </c>
      <c r="DJ112" s="380" t="str">
        <f ca="1">+IF(OFFSET('Sanitation Data'!$I$28,0,10*ROW('Sanitation Data'!I106))="","",OFFSET('Sanitation Data'!$I$28,0,10*ROW('Sanitation Data'!I106)))</f>
        <v/>
      </c>
      <c r="DK112" s="380" t="str">
        <f ca="1">+IF(OFFSET('Sanitation Data'!$I$29,0,10*ROW('Sanitation Data'!I106))="","",OFFSET('Sanitation Data'!$I$29,0,10*ROW('Sanitation Data'!I106)))</f>
        <v/>
      </c>
      <c r="DL112" s="380" t="str">
        <f ca="1">+IF(OFFSET('Sanitation Data'!$I$30,0,10*ROW('Sanitation Data'!I106))="","",OFFSET('Sanitation Data'!$I$30,0,10*ROW('Sanitation Data'!I106)))</f>
        <v/>
      </c>
      <c r="DM112" s="380" t="str">
        <f ca="1">+IF(OFFSET('Sanitation Data'!$I$31,0,10*ROW('Sanitation Data'!I106))="","",OFFSET('Sanitation Data'!$I$31,0,10*ROW('Sanitation Data'!I106)))</f>
        <v/>
      </c>
      <c r="DN112" s="380" t="str">
        <f ca="1">+IF(OFFSET('Sanitation Data'!$I$32,0,10*ROW('Sanitation Data'!I106))="","",OFFSET('Sanitation Data'!$I$32,0,10*ROW('Sanitation Data'!I106)))</f>
        <v/>
      </c>
      <c r="DO112" s="380" t="str">
        <f ca="1">+IF(OFFSET('Hygiene Data'!$D$11,0,10*ROW('Hygiene Data'!D106))="","",OFFSET('Hygiene Data'!$D$11,0,10*ROW('Hygiene Data'!D106)))</f>
        <v/>
      </c>
      <c r="DP112" s="380" t="str">
        <f ca="1">+IF(OFFSET('Hygiene Data'!$D$12,0,10*ROW('Hygiene Data'!D106))="","",OFFSET('Hygiene Data'!$D$12,0,10*ROW('Hygiene Data'!D106)))</f>
        <v/>
      </c>
      <c r="DQ112" s="380" t="str">
        <f ca="1">+IF(OFFSET('Hygiene Data'!$D$13,0,10*ROW('Hygiene Data'!D106))="","",OFFSET('Hygiene Data'!$D$13,0,10*ROW('Hygiene Data'!D106)))</f>
        <v/>
      </c>
      <c r="DR112" s="380" t="str">
        <f ca="1">+IF(OFFSET('Hygiene Data'!$E$11,0,10*ROW('Hygiene Data'!E106))="","",OFFSET('Hygiene Data'!$E$11,0,10*ROW('Hygiene Data'!E106)))</f>
        <v/>
      </c>
      <c r="DS112" s="380" t="str">
        <f ca="1">+IF(OFFSET('Hygiene Data'!$E$12,0,10*ROW('Hygiene Data'!E106))="","",OFFSET('Hygiene Data'!$E$12,0,10*ROW('Hygiene Data'!E106)))</f>
        <v/>
      </c>
      <c r="DT112" s="380" t="str">
        <f ca="1">+IF(OFFSET('Hygiene Data'!$E$13,0,10*ROW('Hygiene Data'!E106))="","",OFFSET('Hygiene Data'!$E$13,0,10*ROW('Hygiene Data'!E106)))</f>
        <v/>
      </c>
      <c r="DU112" s="380" t="str">
        <f ca="1">+IF(OFFSET('Hygiene Data'!$F$11,0,10*ROW('Hygiene Data'!F106))="","",OFFSET('Hygiene Data'!$F$11,0,10*ROW('Hygiene Data'!F106)))</f>
        <v/>
      </c>
      <c r="DV112" s="380" t="str">
        <f ca="1">+IF(OFFSET('Hygiene Data'!$F$12,0,10*ROW('Hygiene Data'!F106))="","",OFFSET('Hygiene Data'!$F$12,0,10*ROW('Hygiene Data'!F106)))</f>
        <v/>
      </c>
      <c r="DW112" s="380" t="str">
        <f ca="1">+IF(OFFSET('Hygiene Data'!$F$13,0,10*ROW('Hygiene Data'!F106))="","",OFFSET('Hygiene Data'!$F$13,0,10*ROW('Hygiene Data'!F106)))</f>
        <v/>
      </c>
      <c r="DX112" s="380" t="str">
        <f ca="1">+IF(OFFSET('Hygiene Data'!$G$11,0,10*ROW('Hygiene Data'!G106))="","",OFFSET('Hygiene Data'!$G$11,0,10*ROW('Hygiene Data'!G106)))</f>
        <v/>
      </c>
      <c r="DY112" s="380" t="str">
        <f ca="1">+IF(OFFSET('Hygiene Data'!$G$12,0,10*ROW('Hygiene Data'!G106))="","",OFFSET('Hygiene Data'!$G$12,0,10*ROW('Hygiene Data'!G106)))</f>
        <v/>
      </c>
      <c r="DZ112" s="380" t="str">
        <f ca="1">+IF(OFFSET('Hygiene Data'!$G$13,0,10*ROW('Hygiene Data'!G106))="","",OFFSET('Hygiene Data'!$G$13,0,10*ROW('Hygiene Data'!G106)))</f>
        <v/>
      </c>
      <c r="EA112" s="380" t="str">
        <f ca="1">+IF(OFFSET('Hygiene Data'!$H$11,0,10*ROW('Hygiene Data'!H106))="","",OFFSET('Hygiene Data'!$H$11,0,10*ROW('Hygiene Data'!H106)))</f>
        <v/>
      </c>
      <c r="EB112" s="380" t="str">
        <f ca="1">+IF(OFFSET('Hygiene Data'!$H$12,0,10*ROW('Hygiene Data'!H106))="","",OFFSET('Hygiene Data'!$H$12,0,10*ROW('Hygiene Data'!H106)))</f>
        <v/>
      </c>
      <c r="EC112" s="380" t="str">
        <f ca="1">+IF(OFFSET('Hygiene Data'!$H$13,0,10*ROW('Hygiene Data'!H106))="","",OFFSET('Hygiene Data'!$H$13,0,10*ROW('Hygiene Data'!H106)))</f>
        <v/>
      </c>
      <c r="ED112" s="380" t="str">
        <f ca="1">+IF(OFFSET('Hygiene Data'!$I$11,0,10*ROW('Hygiene Data'!I106))="","",OFFSET('Hygiene Data'!$I$11,0,10*ROW('Hygiene Data'!I106)))</f>
        <v/>
      </c>
      <c r="EE112" s="380" t="str">
        <f ca="1">+IF(OFFSET('Hygiene Data'!$I$12,0,10*ROW('Hygiene Data'!I106))="","",OFFSET('Hygiene Data'!$I$12,0,10*ROW('Hygiene Data'!I106)))</f>
        <v/>
      </c>
      <c r="EF112" s="380" t="str">
        <f ca="1">+IF(OFFSET('Hygiene Data'!$I$13,0,10*ROW('Hygiene Data'!I106))="","",OFFSET('Hygiene Data'!$I$13,0,10*ROW('Hygiene Data'!I106)))</f>
        <v/>
      </c>
    </row>
    <row r="113" spans="1:136" x14ac:dyDescent="0.25">
      <c r="A113" s="489" t="str">
        <f ca="1">+IF(OFFSET('Water Data'!$B$2,0,10*ROW('Water Data'!E107))="","",OFFSET('Water Data'!$B$2,0,10*ROW('Water Data'!E107)))</f>
        <v/>
      </c>
      <c r="B113" s="489"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16" t="str">
        <f t="shared" ca="1" si="1"/>
        <v/>
      </c>
      <c r="D113" s="517"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17"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17"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17"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17"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17"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17"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17"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17"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17"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17"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17"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17"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17"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17"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17"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17"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17"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18"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18"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18"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18"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18"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18"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18"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18"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18"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18"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18"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18"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18"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18"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18"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18"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18"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18"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18"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18"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18"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18"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18"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18"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18"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18"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18"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18"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18"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18"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19"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95"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19"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19"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19"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19"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19"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19"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19"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19"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19"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19"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19"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19"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19"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19"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19"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19"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80" t="str">
        <f ca="1">+IF(OFFSET('Water Data'!$D$27,0,10*ROW('Water Data'!D107))="","",OFFSET('Water Data'!$D$27,0,10*ROW('Water Data'!D107)))</f>
        <v/>
      </c>
      <c r="BT113" s="380" t="str">
        <f ca="1">+IF(OFFSET('Water Data'!$D$28,0,10*ROW('Water Data'!D107))="","",OFFSET('Water Data'!$D$28,0,10*ROW('Water Data'!D107)))</f>
        <v/>
      </c>
      <c r="BU113" s="380" t="str">
        <f ca="1">+IF(OFFSET('Water Data'!$D$29,0,10*ROW('Water Data'!D107))="","",OFFSET('Water Data'!$D$29,0,10*ROW('Water Data'!D107)))</f>
        <v/>
      </c>
      <c r="BV113" s="380" t="str">
        <f ca="1">+IF(OFFSET('Water Data'!$E$27,0,10*ROW('Water Data'!E107))="","",OFFSET('Water Data'!$E$27,0,10*ROW('Water Data'!E107)))</f>
        <v/>
      </c>
      <c r="BW113" s="380" t="str">
        <f ca="1">+IF(OFFSET('Water Data'!$E$28,0,10*ROW('Water Data'!E107))="","",OFFSET('Water Data'!$E$28,0,10*ROW('Water Data'!E107)))</f>
        <v/>
      </c>
      <c r="BX113" s="380" t="str">
        <f ca="1">+IF(OFFSET('Water Data'!$E$29,0,10*ROW('Water Data'!E107))="","",OFFSET('Water Data'!$E$29,0,10*ROW('Water Data'!E107)))</f>
        <v/>
      </c>
      <c r="BY113" s="380" t="str">
        <f ca="1">+IF(OFFSET('Water Data'!$F$27,0,10*ROW('Water Data'!F107))="","",OFFSET('Water Data'!$F$27,0,10*ROW('Water Data'!F107)))</f>
        <v/>
      </c>
      <c r="BZ113" s="380" t="str">
        <f ca="1">+IF(OFFSET('Water Data'!$F$28,0,10*ROW('Water Data'!F107))="","",OFFSET('Water Data'!$F$28,0,10*ROW('Water Data'!F107)))</f>
        <v/>
      </c>
      <c r="CA113" s="380" t="str">
        <f ca="1">+IF(OFFSET('Water Data'!$F$29,0,10*ROW('Water Data'!F107))="","",OFFSET('Water Data'!$F$29,0,10*ROW('Water Data'!F107)))</f>
        <v/>
      </c>
      <c r="CB113" s="380" t="str">
        <f ca="1">+IF(OFFSET('Water Data'!$G$27,0,10*ROW('Water Data'!G107))="","",OFFSET('Water Data'!$G$27,0,10*ROW('Water Data'!G107)))</f>
        <v/>
      </c>
      <c r="CC113" s="380" t="str">
        <f ca="1">+IF(OFFSET('Water Data'!$G$28,0,10*ROW('Water Data'!G107))="","",OFFSET('Water Data'!$G$28,0,10*ROW('Water Data'!G107)))</f>
        <v/>
      </c>
      <c r="CD113" s="380" t="str">
        <f ca="1">+IF(OFFSET('Water Data'!$G$29,0,10*ROW('Water Data'!G107))="","",OFFSET('Water Data'!$G$29,0,10*ROW('Water Data'!G107)))</f>
        <v/>
      </c>
      <c r="CE113" s="380" t="str">
        <f ca="1">+IF(OFFSET('Water Data'!$H$27,0,10*ROW('Water Data'!H107))="","",OFFSET('Water Data'!$H$27,0,10*ROW('Water Data'!H107)))</f>
        <v/>
      </c>
      <c r="CF113" s="380" t="str">
        <f ca="1">+IF(OFFSET('Water Data'!$H$28,0,10*ROW('Water Data'!H107))="","",OFFSET('Water Data'!$H$28,0,10*ROW('Water Data'!H107)))</f>
        <v/>
      </c>
      <c r="CG113" s="380" t="str">
        <f ca="1">+IF(OFFSET('Water Data'!$H$29,0,10*ROW('Water Data'!H107))="","",OFFSET('Water Data'!$H$29,0,10*ROW('Water Data'!H107)))</f>
        <v/>
      </c>
      <c r="CH113" s="380" t="str">
        <f ca="1">+IF(OFFSET('Water Data'!$I$27,0,10*ROW('Water Data'!I107))="","",OFFSET('Water Data'!$I$27,0,10*ROW('Water Data'!I107)))</f>
        <v/>
      </c>
      <c r="CI113" s="380" t="str">
        <f ca="1">+IF(OFFSET('Water Data'!$I$28,0,10*ROW('Water Data'!I107))="","",OFFSET('Water Data'!$I$28,0,10*ROW('Water Data'!I107)))</f>
        <v/>
      </c>
      <c r="CJ113" s="380" t="str">
        <f ca="1">+IF(OFFSET('Water Data'!$I$29,0,10*ROW('Water Data'!I107))="","",OFFSET('Water Data'!$I$29,0,10*ROW('Water Data'!I107)))</f>
        <v/>
      </c>
      <c r="CK113" s="380" t="str">
        <f ca="1">+IF(OFFSET('Sanitation Data'!$D$28,0,10*ROW('Sanitation Data'!D107))="","",OFFSET('Sanitation Data'!$D$28,0,10*ROW('Sanitation Data'!D107)))</f>
        <v/>
      </c>
      <c r="CL113" s="380" t="str">
        <f ca="1">+IF(OFFSET('Sanitation Data'!$D$29,0,10*ROW('Sanitation Data'!D107))="","",OFFSET('Sanitation Data'!$D$29,0,10*ROW('Sanitation Data'!D107)))</f>
        <v/>
      </c>
      <c r="CM113" s="380" t="str">
        <f ca="1">+IF(OFFSET('Sanitation Data'!$D$30,0,10*ROW('Sanitation Data'!D107))="","",OFFSET('Sanitation Data'!$D$30,0,10*ROW('Sanitation Data'!D107)))</f>
        <v/>
      </c>
      <c r="CN113" s="380" t="str">
        <f ca="1">+IF(OFFSET('Sanitation Data'!$D$31,0,10*ROW('Sanitation Data'!D107))="","",OFFSET('Sanitation Data'!$D$31,0,10*ROW('Sanitation Data'!D107)))</f>
        <v/>
      </c>
      <c r="CO113" s="380" t="str">
        <f ca="1">+IF(OFFSET('Sanitation Data'!$D$32,0,10*ROW('Sanitation Data'!D107))="","",OFFSET('Sanitation Data'!$D$32,0,10*ROW('Sanitation Data'!D107)))</f>
        <v/>
      </c>
      <c r="CP113" s="380" t="str">
        <f ca="1">+IF(OFFSET('Sanitation Data'!$E$28,0,10*ROW('Sanitation Data'!E107))="","",OFFSET('Sanitation Data'!$E$28,0,10*ROW('Sanitation Data'!E107)))</f>
        <v/>
      </c>
      <c r="CQ113" s="380" t="str">
        <f ca="1">+IF(OFFSET('Sanitation Data'!$E$29,0,10*ROW('Sanitation Data'!E107))="","",OFFSET('Sanitation Data'!$E$29,0,10*ROW('Sanitation Data'!E107)))</f>
        <v/>
      </c>
      <c r="CR113" s="380" t="str">
        <f ca="1">+IF(OFFSET('Sanitation Data'!$E$30,0,10*ROW('Sanitation Data'!E107))="","",OFFSET('Sanitation Data'!$E$30,0,10*ROW('Sanitation Data'!E107)))</f>
        <v/>
      </c>
      <c r="CS113" s="380" t="str">
        <f ca="1">+IF(OFFSET('Sanitation Data'!$E$31,0,10*ROW('Sanitation Data'!E107))="","",OFFSET('Sanitation Data'!$E$31,0,10*ROW('Sanitation Data'!E107)))</f>
        <v/>
      </c>
      <c r="CT113" s="380" t="str">
        <f ca="1">+IF(OFFSET('Sanitation Data'!$E$32,0,10*ROW('Sanitation Data'!E107))="","",OFFSET('Sanitation Data'!$E$32,0,10*ROW('Sanitation Data'!E107)))</f>
        <v/>
      </c>
      <c r="CU113" s="380" t="str">
        <f ca="1">+IF(OFFSET('Sanitation Data'!$F$28,0,10*ROW('Sanitation Data'!F107))="","",OFFSET('Sanitation Data'!$F$28,0,10*ROW('Sanitation Data'!F107)))</f>
        <v/>
      </c>
      <c r="CV113" s="380" t="str">
        <f ca="1">+IF(OFFSET('Sanitation Data'!$F$29,0,10*ROW('Sanitation Data'!F107))="","",OFFSET('Sanitation Data'!$F$29,0,10*ROW('Sanitation Data'!F107)))</f>
        <v/>
      </c>
      <c r="CW113" s="380" t="str">
        <f ca="1">+IF(OFFSET('Sanitation Data'!$F$30,0,10*ROW('Sanitation Data'!F107))="","",OFFSET('Sanitation Data'!$F$30,0,10*ROW('Sanitation Data'!F107)))</f>
        <v/>
      </c>
      <c r="CX113" s="380" t="str">
        <f ca="1">+IF(OFFSET('Sanitation Data'!$F$31,0,10*ROW('Sanitation Data'!F107))="","",OFFSET('Sanitation Data'!$F$31,0,10*ROW('Sanitation Data'!F107)))</f>
        <v/>
      </c>
      <c r="CY113" s="380" t="str">
        <f ca="1">+IF(OFFSET('Sanitation Data'!$F$32,0,10*ROW('Sanitation Data'!F107))="","",OFFSET('Sanitation Data'!$F$32,0,10*ROW('Sanitation Data'!F107)))</f>
        <v/>
      </c>
      <c r="CZ113" s="380" t="str">
        <f ca="1">+IF(OFFSET('Sanitation Data'!$G$28,0,10*ROW('Sanitation Data'!G107))="","",OFFSET('Sanitation Data'!$G$28,0,10*ROW('Sanitation Data'!G107)))</f>
        <v/>
      </c>
      <c r="DA113" s="380" t="str">
        <f ca="1">+IF(OFFSET('Sanitation Data'!$G$29,0,10*ROW('Sanitation Data'!G107))="","",OFFSET('Sanitation Data'!$G$29,0,10*ROW('Sanitation Data'!G107)))</f>
        <v/>
      </c>
      <c r="DB113" s="380" t="str">
        <f ca="1">+IF(OFFSET('Sanitation Data'!$G$30,0,10*ROW('Sanitation Data'!G107))="","",OFFSET('Sanitation Data'!$G$30,0,10*ROW('Sanitation Data'!G107)))</f>
        <v/>
      </c>
      <c r="DC113" s="380" t="str">
        <f ca="1">+IF(OFFSET('Sanitation Data'!$G$31,0,10*ROW('Sanitation Data'!G107))="","",OFFSET('Sanitation Data'!$G$31,0,10*ROW('Sanitation Data'!G107)))</f>
        <v/>
      </c>
      <c r="DD113" s="380" t="str">
        <f ca="1">+IF(OFFSET('Sanitation Data'!$G$32,0,10*ROW('Sanitation Data'!G107))="","",OFFSET('Sanitation Data'!$G$32,0,10*ROW('Sanitation Data'!G107)))</f>
        <v/>
      </c>
      <c r="DE113" s="380" t="str">
        <f ca="1">+IF(OFFSET('Sanitation Data'!$H$28,0,10*ROW('Sanitation Data'!H107))="","",OFFSET('Sanitation Data'!$H$28,0,10*ROW('Sanitation Data'!H107)))</f>
        <v/>
      </c>
      <c r="DF113" s="380" t="str">
        <f ca="1">+IF(OFFSET('Sanitation Data'!$H$29,0,10*ROW('Sanitation Data'!H107))="","",OFFSET('Sanitation Data'!$H$29,0,10*ROW('Sanitation Data'!H107)))</f>
        <v/>
      </c>
      <c r="DG113" s="380" t="str">
        <f ca="1">+IF(OFFSET('Sanitation Data'!$H$30,0,10*ROW('Sanitation Data'!H107))="","",OFFSET('Sanitation Data'!$H$30,0,10*ROW('Sanitation Data'!H107)))</f>
        <v/>
      </c>
      <c r="DH113" s="380" t="str">
        <f ca="1">+IF(OFFSET('Sanitation Data'!$H$31,0,10*ROW('Sanitation Data'!H107))="","",OFFSET('Sanitation Data'!$H$31,0,10*ROW('Sanitation Data'!H107)))</f>
        <v/>
      </c>
      <c r="DI113" s="380" t="str">
        <f ca="1">+IF(OFFSET('Sanitation Data'!$H$32,0,10*ROW('Sanitation Data'!H107))="","",OFFSET('Sanitation Data'!$H$32,0,10*ROW('Sanitation Data'!H107)))</f>
        <v/>
      </c>
      <c r="DJ113" s="380" t="str">
        <f ca="1">+IF(OFFSET('Sanitation Data'!$I$28,0,10*ROW('Sanitation Data'!I107))="","",OFFSET('Sanitation Data'!$I$28,0,10*ROW('Sanitation Data'!I107)))</f>
        <v/>
      </c>
      <c r="DK113" s="380" t="str">
        <f ca="1">+IF(OFFSET('Sanitation Data'!$I$29,0,10*ROW('Sanitation Data'!I107))="","",OFFSET('Sanitation Data'!$I$29,0,10*ROW('Sanitation Data'!I107)))</f>
        <v/>
      </c>
      <c r="DL113" s="380" t="str">
        <f ca="1">+IF(OFFSET('Sanitation Data'!$I$30,0,10*ROW('Sanitation Data'!I107))="","",OFFSET('Sanitation Data'!$I$30,0,10*ROW('Sanitation Data'!I107)))</f>
        <v/>
      </c>
      <c r="DM113" s="380" t="str">
        <f ca="1">+IF(OFFSET('Sanitation Data'!$I$31,0,10*ROW('Sanitation Data'!I107))="","",OFFSET('Sanitation Data'!$I$31,0,10*ROW('Sanitation Data'!I107)))</f>
        <v/>
      </c>
      <c r="DN113" s="380" t="str">
        <f ca="1">+IF(OFFSET('Sanitation Data'!$I$32,0,10*ROW('Sanitation Data'!I107))="","",OFFSET('Sanitation Data'!$I$32,0,10*ROW('Sanitation Data'!I107)))</f>
        <v/>
      </c>
      <c r="DO113" s="380" t="str">
        <f ca="1">+IF(OFFSET('Hygiene Data'!$D$11,0,10*ROW('Hygiene Data'!D107))="","",OFFSET('Hygiene Data'!$D$11,0,10*ROW('Hygiene Data'!D107)))</f>
        <v/>
      </c>
      <c r="DP113" s="380" t="str">
        <f ca="1">+IF(OFFSET('Hygiene Data'!$D$12,0,10*ROW('Hygiene Data'!D107))="","",OFFSET('Hygiene Data'!$D$12,0,10*ROW('Hygiene Data'!D107)))</f>
        <v/>
      </c>
      <c r="DQ113" s="380" t="str">
        <f ca="1">+IF(OFFSET('Hygiene Data'!$D$13,0,10*ROW('Hygiene Data'!D107))="","",OFFSET('Hygiene Data'!$D$13,0,10*ROW('Hygiene Data'!D107)))</f>
        <v/>
      </c>
      <c r="DR113" s="380" t="str">
        <f ca="1">+IF(OFFSET('Hygiene Data'!$E$11,0,10*ROW('Hygiene Data'!E107))="","",OFFSET('Hygiene Data'!$E$11,0,10*ROW('Hygiene Data'!E107)))</f>
        <v/>
      </c>
      <c r="DS113" s="380" t="str">
        <f ca="1">+IF(OFFSET('Hygiene Data'!$E$12,0,10*ROW('Hygiene Data'!E107))="","",OFFSET('Hygiene Data'!$E$12,0,10*ROW('Hygiene Data'!E107)))</f>
        <v/>
      </c>
      <c r="DT113" s="380" t="str">
        <f ca="1">+IF(OFFSET('Hygiene Data'!$E$13,0,10*ROW('Hygiene Data'!E107))="","",OFFSET('Hygiene Data'!$E$13,0,10*ROW('Hygiene Data'!E107)))</f>
        <v/>
      </c>
      <c r="DU113" s="380" t="str">
        <f ca="1">+IF(OFFSET('Hygiene Data'!$F$11,0,10*ROW('Hygiene Data'!F107))="","",OFFSET('Hygiene Data'!$F$11,0,10*ROW('Hygiene Data'!F107)))</f>
        <v/>
      </c>
      <c r="DV113" s="380" t="str">
        <f ca="1">+IF(OFFSET('Hygiene Data'!$F$12,0,10*ROW('Hygiene Data'!F107))="","",OFFSET('Hygiene Data'!$F$12,0,10*ROW('Hygiene Data'!F107)))</f>
        <v/>
      </c>
      <c r="DW113" s="380" t="str">
        <f ca="1">+IF(OFFSET('Hygiene Data'!$F$13,0,10*ROW('Hygiene Data'!F107))="","",OFFSET('Hygiene Data'!$F$13,0,10*ROW('Hygiene Data'!F107)))</f>
        <v/>
      </c>
      <c r="DX113" s="380" t="str">
        <f ca="1">+IF(OFFSET('Hygiene Data'!$G$11,0,10*ROW('Hygiene Data'!G107))="","",OFFSET('Hygiene Data'!$G$11,0,10*ROW('Hygiene Data'!G107)))</f>
        <v/>
      </c>
      <c r="DY113" s="380" t="str">
        <f ca="1">+IF(OFFSET('Hygiene Data'!$G$12,0,10*ROW('Hygiene Data'!G107))="","",OFFSET('Hygiene Data'!$G$12,0,10*ROW('Hygiene Data'!G107)))</f>
        <v/>
      </c>
      <c r="DZ113" s="380" t="str">
        <f ca="1">+IF(OFFSET('Hygiene Data'!$G$13,0,10*ROW('Hygiene Data'!G107))="","",OFFSET('Hygiene Data'!$G$13,0,10*ROW('Hygiene Data'!G107)))</f>
        <v/>
      </c>
      <c r="EA113" s="380" t="str">
        <f ca="1">+IF(OFFSET('Hygiene Data'!$H$11,0,10*ROW('Hygiene Data'!H107))="","",OFFSET('Hygiene Data'!$H$11,0,10*ROW('Hygiene Data'!H107)))</f>
        <v/>
      </c>
      <c r="EB113" s="380" t="str">
        <f ca="1">+IF(OFFSET('Hygiene Data'!$H$12,0,10*ROW('Hygiene Data'!H107))="","",OFFSET('Hygiene Data'!$H$12,0,10*ROW('Hygiene Data'!H107)))</f>
        <v/>
      </c>
      <c r="EC113" s="380" t="str">
        <f ca="1">+IF(OFFSET('Hygiene Data'!$H$13,0,10*ROW('Hygiene Data'!H107))="","",OFFSET('Hygiene Data'!$H$13,0,10*ROW('Hygiene Data'!H107)))</f>
        <v/>
      </c>
      <c r="ED113" s="380" t="str">
        <f ca="1">+IF(OFFSET('Hygiene Data'!$I$11,0,10*ROW('Hygiene Data'!I107))="","",OFFSET('Hygiene Data'!$I$11,0,10*ROW('Hygiene Data'!I107)))</f>
        <v/>
      </c>
      <c r="EE113" s="380" t="str">
        <f ca="1">+IF(OFFSET('Hygiene Data'!$I$12,0,10*ROW('Hygiene Data'!I107))="","",OFFSET('Hygiene Data'!$I$12,0,10*ROW('Hygiene Data'!I107)))</f>
        <v/>
      </c>
      <c r="EF113" s="380" t="str">
        <f ca="1">+IF(OFFSET('Hygiene Data'!$I$13,0,10*ROW('Hygiene Data'!I107))="","",OFFSET('Hygiene Data'!$I$13,0,10*ROW('Hygiene Data'!I107)))</f>
        <v/>
      </c>
    </row>
    <row r="114" spans="1:136" x14ac:dyDescent="0.25">
      <c r="A114" s="489" t="str">
        <f ca="1">+IF(OFFSET('Water Data'!$B$2,0,10*ROW('Water Data'!E108))="","",OFFSET('Water Data'!$B$2,0,10*ROW('Water Data'!E108)))</f>
        <v/>
      </c>
      <c r="B114" s="489"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16" t="str">
        <f t="shared" ca="1" si="1"/>
        <v/>
      </c>
      <c r="D114" s="517"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17"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17"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17"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17"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17"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17"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17"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17"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17"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17"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17"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17"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17"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17"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17"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17"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17"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18"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18"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18"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18"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18"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18"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18"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18"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18"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18"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18"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18"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18"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18"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18"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18"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18"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18"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18"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18"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18"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18"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18"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18"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18"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18"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18"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18"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18"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18"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19"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95"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19"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19"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19"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19"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19"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19"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19"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19"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19"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19"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19"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19"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19"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19"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19"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19"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80" t="str">
        <f ca="1">+IF(OFFSET('Water Data'!$D$27,0,10*ROW('Water Data'!D108))="","",OFFSET('Water Data'!$D$27,0,10*ROW('Water Data'!D108)))</f>
        <v/>
      </c>
      <c r="BT114" s="380" t="str">
        <f ca="1">+IF(OFFSET('Water Data'!$D$28,0,10*ROW('Water Data'!D108))="","",OFFSET('Water Data'!$D$28,0,10*ROW('Water Data'!D108)))</f>
        <v/>
      </c>
      <c r="BU114" s="380" t="str">
        <f ca="1">+IF(OFFSET('Water Data'!$D$29,0,10*ROW('Water Data'!D108))="","",OFFSET('Water Data'!$D$29,0,10*ROW('Water Data'!D108)))</f>
        <v/>
      </c>
      <c r="BV114" s="380" t="str">
        <f ca="1">+IF(OFFSET('Water Data'!$E$27,0,10*ROW('Water Data'!E108))="","",OFFSET('Water Data'!$E$27,0,10*ROW('Water Data'!E108)))</f>
        <v/>
      </c>
      <c r="BW114" s="380" t="str">
        <f ca="1">+IF(OFFSET('Water Data'!$E$28,0,10*ROW('Water Data'!E108))="","",OFFSET('Water Data'!$E$28,0,10*ROW('Water Data'!E108)))</f>
        <v/>
      </c>
      <c r="BX114" s="380" t="str">
        <f ca="1">+IF(OFFSET('Water Data'!$E$29,0,10*ROW('Water Data'!E108))="","",OFFSET('Water Data'!$E$29,0,10*ROW('Water Data'!E108)))</f>
        <v/>
      </c>
      <c r="BY114" s="380" t="str">
        <f ca="1">+IF(OFFSET('Water Data'!$F$27,0,10*ROW('Water Data'!F108))="","",OFFSET('Water Data'!$F$27,0,10*ROW('Water Data'!F108)))</f>
        <v/>
      </c>
      <c r="BZ114" s="380" t="str">
        <f ca="1">+IF(OFFSET('Water Data'!$F$28,0,10*ROW('Water Data'!F108))="","",OFFSET('Water Data'!$F$28,0,10*ROW('Water Data'!F108)))</f>
        <v/>
      </c>
      <c r="CA114" s="380" t="str">
        <f ca="1">+IF(OFFSET('Water Data'!$F$29,0,10*ROW('Water Data'!F108))="","",OFFSET('Water Data'!$F$29,0,10*ROW('Water Data'!F108)))</f>
        <v/>
      </c>
      <c r="CB114" s="380" t="str">
        <f ca="1">+IF(OFFSET('Water Data'!$G$27,0,10*ROW('Water Data'!G108))="","",OFFSET('Water Data'!$G$27,0,10*ROW('Water Data'!G108)))</f>
        <v/>
      </c>
      <c r="CC114" s="380" t="str">
        <f ca="1">+IF(OFFSET('Water Data'!$G$28,0,10*ROW('Water Data'!G108))="","",OFFSET('Water Data'!$G$28,0,10*ROW('Water Data'!G108)))</f>
        <v/>
      </c>
      <c r="CD114" s="380" t="str">
        <f ca="1">+IF(OFFSET('Water Data'!$G$29,0,10*ROW('Water Data'!G108))="","",OFFSET('Water Data'!$G$29,0,10*ROW('Water Data'!G108)))</f>
        <v/>
      </c>
      <c r="CE114" s="380" t="str">
        <f ca="1">+IF(OFFSET('Water Data'!$H$27,0,10*ROW('Water Data'!H108))="","",OFFSET('Water Data'!$H$27,0,10*ROW('Water Data'!H108)))</f>
        <v/>
      </c>
      <c r="CF114" s="380" t="str">
        <f ca="1">+IF(OFFSET('Water Data'!$H$28,0,10*ROW('Water Data'!H108))="","",OFFSET('Water Data'!$H$28,0,10*ROW('Water Data'!H108)))</f>
        <v/>
      </c>
      <c r="CG114" s="380" t="str">
        <f ca="1">+IF(OFFSET('Water Data'!$H$29,0,10*ROW('Water Data'!H108))="","",OFFSET('Water Data'!$H$29,0,10*ROW('Water Data'!H108)))</f>
        <v/>
      </c>
      <c r="CH114" s="380" t="str">
        <f ca="1">+IF(OFFSET('Water Data'!$I$27,0,10*ROW('Water Data'!I108))="","",OFFSET('Water Data'!$I$27,0,10*ROW('Water Data'!I108)))</f>
        <v/>
      </c>
      <c r="CI114" s="380" t="str">
        <f ca="1">+IF(OFFSET('Water Data'!$I$28,0,10*ROW('Water Data'!I108))="","",OFFSET('Water Data'!$I$28,0,10*ROW('Water Data'!I108)))</f>
        <v/>
      </c>
      <c r="CJ114" s="380" t="str">
        <f ca="1">+IF(OFFSET('Water Data'!$I$29,0,10*ROW('Water Data'!I108))="","",OFFSET('Water Data'!$I$29,0,10*ROW('Water Data'!I108)))</f>
        <v/>
      </c>
      <c r="CK114" s="380" t="str">
        <f ca="1">+IF(OFFSET('Sanitation Data'!$D$28,0,10*ROW('Sanitation Data'!D108))="","",OFFSET('Sanitation Data'!$D$28,0,10*ROW('Sanitation Data'!D108)))</f>
        <v/>
      </c>
      <c r="CL114" s="380" t="str">
        <f ca="1">+IF(OFFSET('Sanitation Data'!$D$29,0,10*ROW('Sanitation Data'!D108))="","",OFFSET('Sanitation Data'!$D$29,0,10*ROW('Sanitation Data'!D108)))</f>
        <v/>
      </c>
      <c r="CM114" s="380" t="str">
        <f ca="1">+IF(OFFSET('Sanitation Data'!$D$30,0,10*ROW('Sanitation Data'!D108))="","",OFFSET('Sanitation Data'!$D$30,0,10*ROW('Sanitation Data'!D108)))</f>
        <v/>
      </c>
      <c r="CN114" s="380" t="str">
        <f ca="1">+IF(OFFSET('Sanitation Data'!$D$31,0,10*ROW('Sanitation Data'!D108))="","",OFFSET('Sanitation Data'!$D$31,0,10*ROW('Sanitation Data'!D108)))</f>
        <v/>
      </c>
      <c r="CO114" s="380" t="str">
        <f ca="1">+IF(OFFSET('Sanitation Data'!$D$32,0,10*ROW('Sanitation Data'!D108))="","",OFFSET('Sanitation Data'!$D$32,0,10*ROW('Sanitation Data'!D108)))</f>
        <v/>
      </c>
      <c r="CP114" s="380" t="str">
        <f ca="1">+IF(OFFSET('Sanitation Data'!$E$28,0,10*ROW('Sanitation Data'!E108))="","",OFFSET('Sanitation Data'!$E$28,0,10*ROW('Sanitation Data'!E108)))</f>
        <v/>
      </c>
      <c r="CQ114" s="380" t="str">
        <f ca="1">+IF(OFFSET('Sanitation Data'!$E$29,0,10*ROW('Sanitation Data'!E108))="","",OFFSET('Sanitation Data'!$E$29,0,10*ROW('Sanitation Data'!E108)))</f>
        <v/>
      </c>
      <c r="CR114" s="380" t="str">
        <f ca="1">+IF(OFFSET('Sanitation Data'!$E$30,0,10*ROW('Sanitation Data'!E108))="","",OFFSET('Sanitation Data'!$E$30,0,10*ROW('Sanitation Data'!E108)))</f>
        <v/>
      </c>
      <c r="CS114" s="380" t="str">
        <f ca="1">+IF(OFFSET('Sanitation Data'!$E$31,0,10*ROW('Sanitation Data'!E108))="","",OFFSET('Sanitation Data'!$E$31,0,10*ROW('Sanitation Data'!E108)))</f>
        <v/>
      </c>
      <c r="CT114" s="380" t="str">
        <f ca="1">+IF(OFFSET('Sanitation Data'!$E$32,0,10*ROW('Sanitation Data'!E108))="","",OFFSET('Sanitation Data'!$E$32,0,10*ROW('Sanitation Data'!E108)))</f>
        <v/>
      </c>
      <c r="CU114" s="380" t="str">
        <f ca="1">+IF(OFFSET('Sanitation Data'!$F$28,0,10*ROW('Sanitation Data'!F108))="","",OFFSET('Sanitation Data'!$F$28,0,10*ROW('Sanitation Data'!F108)))</f>
        <v/>
      </c>
      <c r="CV114" s="380" t="str">
        <f ca="1">+IF(OFFSET('Sanitation Data'!$F$29,0,10*ROW('Sanitation Data'!F108))="","",OFFSET('Sanitation Data'!$F$29,0,10*ROW('Sanitation Data'!F108)))</f>
        <v/>
      </c>
      <c r="CW114" s="380" t="str">
        <f ca="1">+IF(OFFSET('Sanitation Data'!$F$30,0,10*ROW('Sanitation Data'!F108))="","",OFFSET('Sanitation Data'!$F$30,0,10*ROW('Sanitation Data'!F108)))</f>
        <v/>
      </c>
      <c r="CX114" s="380" t="str">
        <f ca="1">+IF(OFFSET('Sanitation Data'!$F$31,0,10*ROW('Sanitation Data'!F108))="","",OFFSET('Sanitation Data'!$F$31,0,10*ROW('Sanitation Data'!F108)))</f>
        <v/>
      </c>
      <c r="CY114" s="380" t="str">
        <f ca="1">+IF(OFFSET('Sanitation Data'!$F$32,0,10*ROW('Sanitation Data'!F108))="","",OFFSET('Sanitation Data'!$F$32,0,10*ROW('Sanitation Data'!F108)))</f>
        <v/>
      </c>
      <c r="CZ114" s="380" t="str">
        <f ca="1">+IF(OFFSET('Sanitation Data'!$G$28,0,10*ROW('Sanitation Data'!G108))="","",OFFSET('Sanitation Data'!$G$28,0,10*ROW('Sanitation Data'!G108)))</f>
        <v/>
      </c>
      <c r="DA114" s="380" t="str">
        <f ca="1">+IF(OFFSET('Sanitation Data'!$G$29,0,10*ROW('Sanitation Data'!G108))="","",OFFSET('Sanitation Data'!$G$29,0,10*ROW('Sanitation Data'!G108)))</f>
        <v/>
      </c>
      <c r="DB114" s="380" t="str">
        <f ca="1">+IF(OFFSET('Sanitation Data'!$G$30,0,10*ROW('Sanitation Data'!G108))="","",OFFSET('Sanitation Data'!$G$30,0,10*ROW('Sanitation Data'!G108)))</f>
        <v/>
      </c>
      <c r="DC114" s="380" t="str">
        <f ca="1">+IF(OFFSET('Sanitation Data'!$G$31,0,10*ROW('Sanitation Data'!G108))="","",OFFSET('Sanitation Data'!$G$31,0,10*ROW('Sanitation Data'!G108)))</f>
        <v/>
      </c>
      <c r="DD114" s="380" t="str">
        <f ca="1">+IF(OFFSET('Sanitation Data'!$G$32,0,10*ROW('Sanitation Data'!G108))="","",OFFSET('Sanitation Data'!$G$32,0,10*ROW('Sanitation Data'!G108)))</f>
        <v/>
      </c>
      <c r="DE114" s="380" t="str">
        <f ca="1">+IF(OFFSET('Sanitation Data'!$H$28,0,10*ROW('Sanitation Data'!H108))="","",OFFSET('Sanitation Data'!$H$28,0,10*ROW('Sanitation Data'!H108)))</f>
        <v/>
      </c>
      <c r="DF114" s="380" t="str">
        <f ca="1">+IF(OFFSET('Sanitation Data'!$H$29,0,10*ROW('Sanitation Data'!H108))="","",OFFSET('Sanitation Data'!$H$29,0,10*ROW('Sanitation Data'!H108)))</f>
        <v/>
      </c>
      <c r="DG114" s="380" t="str">
        <f ca="1">+IF(OFFSET('Sanitation Data'!$H$30,0,10*ROW('Sanitation Data'!H108))="","",OFFSET('Sanitation Data'!$H$30,0,10*ROW('Sanitation Data'!H108)))</f>
        <v/>
      </c>
      <c r="DH114" s="380" t="str">
        <f ca="1">+IF(OFFSET('Sanitation Data'!$H$31,0,10*ROW('Sanitation Data'!H108))="","",OFFSET('Sanitation Data'!$H$31,0,10*ROW('Sanitation Data'!H108)))</f>
        <v/>
      </c>
      <c r="DI114" s="380" t="str">
        <f ca="1">+IF(OFFSET('Sanitation Data'!$H$32,0,10*ROW('Sanitation Data'!H108))="","",OFFSET('Sanitation Data'!$H$32,0,10*ROW('Sanitation Data'!H108)))</f>
        <v/>
      </c>
      <c r="DJ114" s="380" t="str">
        <f ca="1">+IF(OFFSET('Sanitation Data'!$I$28,0,10*ROW('Sanitation Data'!I108))="","",OFFSET('Sanitation Data'!$I$28,0,10*ROW('Sanitation Data'!I108)))</f>
        <v/>
      </c>
      <c r="DK114" s="380" t="str">
        <f ca="1">+IF(OFFSET('Sanitation Data'!$I$29,0,10*ROW('Sanitation Data'!I108))="","",OFFSET('Sanitation Data'!$I$29,0,10*ROW('Sanitation Data'!I108)))</f>
        <v/>
      </c>
      <c r="DL114" s="380" t="str">
        <f ca="1">+IF(OFFSET('Sanitation Data'!$I$30,0,10*ROW('Sanitation Data'!I108))="","",OFFSET('Sanitation Data'!$I$30,0,10*ROW('Sanitation Data'!I108)))</f>
        <v/>
      </c>
      <c r="DM114" s="380" t="str">
        <f ca="1">+IF(OFFSET('Sanitation Data'!$I$31,0,10*ROW('Sanitation Data'!I108))="","",OFFSET('Sanitation Data'!$I$31,0,10*ROW('Sanitation Data'!I108)))</f>
        <v/>
      </c>
      <c r="DN114" s="380" t="str">
        <f ca="1">+IF(OFFSET('Sanitation Data'!$I$32,0,10*ROW('Sanitation Data'!I108))="","",OFFSET('Sanitation Data'!$I$32,0,10*ROW('Sanitation Data'!I108)))</f>
        <v/>
      </c>
      <c r="DO114" s="380" t="str">
        <f ca="1">+IF(OFFSET('Hygiene Data'!$D$11,0,10*ROW('Hygiene Data'!D108))="","",OFFSET('Hygiene Data'!$D$11,0,10*ROW('Hygiene Data'!D108)))</f>
        <v/>
      </c>
      <c r="DP114" s="380" t="str">
        <f ca="1">+IF(OFFSET('Hygiene Data'!$D$12,0,10*ROW('Hygiene Data'!D108))="","",OFFSET('Hygiene Data'!$D$12,0,10*ROW('Hygiene Data'!D108)))</f>
        <v/>
      </c>
      <c r="DQ114" s="380" t="str">
        <f ca="1">+IF(OFFSET('Hygiene Data'!$D$13,0,10*ROW('Hygiene Data'!D108))="","",OFFSET('Hygiene Data'!$D$13,0,10*ROW('Hygiene Data'!D108)))</f>
        <v/>
      </c>
      <c r="DR114" s="380" t="str">
        <f ca="1">+IF(OFFSET('Hygiene Data'!$E$11,0,10*ROW('Hygiene Data'!E108))="","",OFFSET('Hygiene Data'!$E$11,0,10*ROW('Hygiene Data'!E108)))</f>
        <v/>
      </c>
      <c r="DS114" s="380" t="str">
        <f ca="1">+IF(OFFSET('Hygiene Data'!$E$12,0,10*ROW('Hygiene Data'!E108))="","",OFFSET('Hygiene Data'!$E$12,0,10*ROW('Hygiene Data'!E108)))</f>
        <v/>
      </c>
      <c r="DT114" s="380" t="str">
        <f ca="1">+IF(OFFSET('Hygiene Data'!$E$13,0,10*ROW('Hygiene Data'!E108))="","",OFFSET('Hygiene Data'!$E$13,0,10*ROW('Hygiene Data'!E108)))</f>
        <v/>
      </c>
      <c r="DU114" s="380" t="str">
        <f ca="1">+IF(OFFSET('Hygiene Data'!$F$11,0,10*ROW('Hygiene Data'!F108))="","",OFFSET('Hygiene Data'!$F$11,0,10*ROW('Hygiene Data'!F108)))</f>
        <v/>
      </c>
      <c r="DV114" s="380" t="str">
        <f ca="1">+IF(OFFSET('Hygiene Data'!$F$12,0,10*ROW('Hygiene Data'!F108))="","",OFFSET('Hygiene Data'!$F$12,0,10*ROW('Hygiene Data'!F108)))</f>
        <v/>
      </c>
      <c r="DW114" s="380" t="str">
        <f ca="1">+IF(OFFSET('Hygiene Data'!$F$13,0,10*ROW('Hygiene Data'!F108))="","",OFFSET('Hygiene Data'!$F$13,0,10*ROW('Hygiene Data'!F108)))</f>
        <v/>
      </c>
      <c r="DX114" s="380" t="str">
        <f ca="1">+IF(OFFSET('Hygiene Data'!$G$11,0,10*ROW('Hygiene Data'!G108))="","",OFFSET('Hygiene Data'!$G$11,0,10*ROW('Hygiene Data'!G108)))</f>
        <v/>
      </c>
      <c r="DY114" s="380" t="str">
        <f ca="1">+IF(OFFSET('Hygiene Data'!$G$12,0,10*ROW('Hygiene Data'!G108))="","",OFFSET('Hygiene Data'!$G$12,0,10*ROW('Hygiene Data'!G108)))</f>
        <v/>
      </c>
      <c r="DZ114" s="380" t="str">
        <f ca="1">+IF(OFFSET('Hygiene Data'!$G$13,0,10*ROW('Hygiene Data'!G108))="","",OFFSET('Hygiene Data'!$G$13,0,10*ROW('Hygiene Data'!G108)))</f>
        <v/>
      </c>
      <c r="EA114" s="380" t="str">
        <f ca="1">+IF(OFFSET('Hygiene Data'!$H$11,0,10*ROW('Hygiene Data'!H108))="","",OFFSET('Hygiene Data'!$H$11,0,10*ROW('Hygiene Data'!H108)))</f>
        <v/>
      </c>
      <c r="EB114" s="380" t="str">
        <f ca="1">+IF(OFFSET('Hygiene Data'!$H$12,0,10*ROW('Hygiene Data'!H108))="","",OFFSET('Hygiene Data'!$H$12,0,10*ROW('Hygiene Data'!H108)))</f>
        <v/>
      </c>
      <c r="EC114" s="380" t="str">
        <f ca="1">+IF(OFFSET('Hygiene Data'!$H$13,0,10*ROW('Hygiene Data'!H108))="","",OFFSET('Hygiene Data'!$H$13,0,10*ROW('Hygiene Data'!H108)))</f>
        <v/>
      </c>
      <c r="ED114" s="380" t="str">
        <f ca="1">+IF(OFFSET('Hygiene Data'!$I$11,0,10*ROW('Hygiene Data'!I108))="","",OFFSET('Hygiene Data'!$I$11,0,10*ROW('Hygiene Data'!I108)))</f>
        <v/>
      </c>
      <c r="EE114" s="380" t="str">
        <f ca="1">+IF(OFFSET('Hygiene Data'!$I$12,0,10*ROW('Hygiene Data'!I108))="","",OFFSET('Hygiene Data'!$I$12,0,10*ROW('Hygiene Data'!I108)))</f>
        <v/>
      </c>
      <c r="EF114" s="380" t="str">
        <f ca="1">+IF(OFFSET('Hygiene Data'!$I$13,0,10*ROW('Hygiene Data'!I108))="","",OFFSET('Hygiene Data'!$I$13,0,10*ROW('Hygiene Data'!I108)))</f>
        <v/>
      </c>
    </row>
    <row r="115" spans="1:136" x14ac:dyDescent="0.25">
      <c r="A115" s="489" t="str">
        <f ca="1">+IF(OFFSET('Water Data'!$B$2,0,10*ROW('Water Data'!E109))="","",OFFSET('Water Data'!$B$2,0,10*ROW('Water Data'!E109)))</f>
        <v/>
      </c>
      <c r="B115" s="489"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16" t="str">
        <f t="shared" ca="1" si="1"/>
        <v/>
      </c>
      <c r="D115" s="517"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17"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17"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17"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17"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17"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17"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17"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17"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17"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17"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17"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17"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17"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17"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17"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17"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17"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18"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18"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18"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18"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18"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18"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18"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18"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18"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18"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18"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18"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18"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18"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18"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18"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18"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18"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18"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18"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18"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18"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18"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18"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18"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18"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18"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18"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18"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18"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19"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95"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19"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19"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19"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19"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19"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19"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19"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19"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19"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19"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19"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19"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19"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19"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19"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19"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80" t="str">
        <f ca="1">+IF(OFFSET('Water Data'!$D$27,0,10*ROW('Water Data'!D109))="","",OFFSET('Water Data'!$D$27,0,10*ROW('Water Data'!D109)))</f>
        <v/>
      </c>
      <c r="BT115" s="380" t="str">
        <f ca="1">+IF(OFFSET('Water Data'!$D$28,0,10*ROW('Water Data'!D109))="","",OFFSET('Water Data'!$D$28,0,10*ROW('Water Data'!D109)))</f>
        <v/>
      </c>
      <c r="BU115" s="380" t="str">
        <f ca="1">+IF(OFFSET('Water Data'!$D$29,0,10*ROW('Water Data'!D109))="","",OFFSET('Water Data'!$D$29,0,10*ROW('Water Data'!D109)))</f>
        <v/>
      </c>
      <c r="BV115" s="380" t="str">
        <f ca="1">+IF(OFFSET('Water Data'!$E$27,0,10*ROW('Water Data'!E109))="","",OFFSET('Water Data'!$E$27,0,10*ROW('Water Data'!E109)))</f>
        <v/>
      </c>
      <c r="BW115" s="380" t="str">
        <f ca="1">+IF(OFFSET('Water Data'!$E$28,0,10*ROW('Water Data'!E109))="","",OFFSET('Water Data'!$E$28,0,10*ROW('Water Data'!E109)))</f>
        <v/>
      </c>
      <c r="BX115" s="380" t="str">
        <f ca="1">+IF(OFFSET('Water Data'!$E$29,0,10*ROW('Water Data'!E109))="","",OFFSET('Water Data'!$E$29,0,10*ROW('Water Data'!E109)))</f>
        <v/>
      </c>
      <c r="BY115" s="380" t="str">
        <f ca="1">+IF(OFFSET('Water Data'!$F$27,0,10*ROW('Water Data'!F109))="","",OFFSET('Water Data'!$F$27,0,10*ROW('Water Data'!F109)))</f>
        <v/>
      </c>
      <c r="BZ115" s="380" t="str">
        <f ca="1">+IF(OFFSET('Water Data'!$F$28,0,10*ROW('Water Data'!F109))="","",OFFSET('Water Data'!$F$28,0,10*ROW('Water Data'!F109)))</f>
        <v/>
      </c>
      <c r="CA115" s="380" t="str">
        <f ca="1">+IF(OFFSET('Water Data'!$F$29,0,10*ROW('Water Data'!F109))="","",OFFSET('Water Data'!$F$29,0,10*ROW('Water Data'!F109)))</f>
        <v/>
      </c>
      <c r="CB115" s="380" t="str">
        <f ca="1">+IF(OFFSET('Water Data'!$G$27,0,10*ROW('Water Data'!G109))="","",OFFSET('Water Data'!$G$27,0,10*ROW('Water Data'!G109)))</f>
        <v/>
      </c>
      <c r="CC115" s="380" t="str">
        <f ca="1">+IF(OFFSET('Water Data'!$G$28,0,10*ROW('Water Data'!G109))="","",OFFSET('Water Data'!$G$28,0,10*ROW('Water Data'!G109)))</f>
        <v/>
      </c>
      <c r="CD115" s="380" t="str">
        <f ca="1">+IF(OFFSET('Water Data'!$G$29,0,10*ROW('Water Data'!G109))="","",OFFSET('Water Data'!$G$29,0,10*ROW('Water Data'!G109)))</f>
        <v/>
      </c>
      <c r="CE115" s="380" t="str">
        <f ca="1">+IF(OFFSET('Water Data'!$H$27,0,10*ROW('Water Data'!H109))="","",OFFSET('Water Data'!$H$27,0,10*ROW('Water Data'!H109)))</f>
        <v/>
      </c>
      <c r="CF115" s="380" t="str">
        <f ca="1">+IF(OFFSET('Water Data'!$H$28,0,10*ROW('Water Data'!H109))="","",OFFSET('Water Data'!$H$28,0,10*ROW('Water Data'!H109)))</f>
        <v/>
      </c>
      <c r="CG115" s="380" t="str">
        <f ca="1">+IF(OFFSET('Water Data'!$H$29,0,10*ROW('Water Data'!H109))="","",OFFSET('Water Data'!$H$29,0,10*ROW('Water Data'!H109)))</f>
        <v/>
      </c>
      <c r="CH115" s="380" t="str">
        <f ca="1">+IF(OFFSET('Water Data'!$I$27,0,10*ROW('Water Data'!I109))="","",OFFSET('Water Data'!$I$27,0,10*ROW('Water Data'!I109)))</f>
        <v/>
      </c>
      <c r="CI115" s="380" t="str">
        <f ca="1">+IF(OFFSET('Water Data'!$I$28,0,10*ROW('Water Data'!I109))="","",OFFSET('Water Data'!$I$28,0,10*ROW('Water Data'!I109)))</f>
        <v/>
      </c>
      <c r="CJ115" s="380" t="str">
        <f ca="1">+IF(OFFSET('Water Data'!$I$29,0,10*ROW('Water Data'!I109))="","",OFFSET('Water Data'!$I$29,0,10*ROW('Water Data'!I109)))</f>
        <v/>
      </c>
      <c r="CK115" s="380" t="str">
        <f ca="1">+IF(OFFSET('Sanitation Data'!$D$28,0,10*ROW('Sanitation Data'!D109))="","",OFFSET('Sanitation Data'!$D$28,0,10*ROW('Sanitation Data'!D109)))</f>
        <v/>
      </c>
      <c r="CL115" s="380" t="str">
        <f ca="1">+IF(OFFSET('Sanitation Data'!$D$29,0,10*ROW('Sanitation Data'!D109))="","",OFFSET('Sanitation Data'!$D$29,0,10*ROW('Sanitation Data'!D109)))</f>
        <v/>
      </c>
      <c r="CM115" s="380" t="str">
        <f ca="1">+IF(OFFSET('Sanitation Data'!$D$30,0,10*ROW('Sanitation Data'!D109))="","",OFFSET('Sanitation Data'!$D$30,0,10*ROW('Sanitation Data'!D109)))</f>
        <v/>
      </c>
      <c r="CN115" s="380" t="str">
        <f ca="1">+IF(OFFSET('Sanitation Data'!$D$31,0,10*ROW('Sanitation Data'!D109))="","",OFFSET('Sanitation Data'!$D$31,0,10*ROW('Sanitation Data'!D109)))</f>
        <v/>
      </c>
      <c r="CO115" s="380" t="str">
        <f ca="1">+IF(OFFSET('Sanitation Data'!$D$32,0,10*ROW('Sanitation Data'!D109))="","",OFFSET('Sanitation Data'!$D$32,0,10*ROW('Sanitation Data'!D109)))</f>
        <v/>
      </c>
      <c r="CP115" s="380" t="str">
        <f ca="1">+IF(OFFSET('Sanitation Data'!$E$28,0,10*ROW('Sanitation Data'!E109))="","",OFFSET('Sanitation Data'!$E$28,0,10*ROW('Sanitation Data'!E109)))</f>
        <v/>
      </c>
      <c r="CQ115" s="380" t="str">
        <f ca="1">+IF(OFFSET('Sanitation Data'!$E$29,0,10*ROW('Sanitation Data'!E109))="","",OFFSET('Sanitation Data'!$E$29,0,10*ROW('Sanitation Data'!E109)))</f>
        <v/>
      </c>
      <c r="CR115" s="380" t="str">
        <f ca="1">+IF(OFFSET('Sanitation Data'!$E$30,0,10*ROW('Sanitation Data'!E109))="","",OFFSET('Sanitation Data'!$E$30,0,10*ROW('Sanitation Data'!E109)))</f>
        <v/>
      </c>
      <c r="CS115" s="380" t="str">
        <f ca="1">+IF(OFFSET('Sanitation Data'!$E$31,0,10*ROW('Sanitation Data'!E109))="","",OFFSET('Sanitation Data'!$E$31,0,10*ROW('Sanitation Data'!E109)))</f>
        <v/>
      </c>
      <c r="CT115" s="380" t="str">
        <f ca="1">+IF(OFFSET('Sanitation Data'!$E$32,0,10*ROW('Sanitation Data'!E109))="","",OFFSET('Sanitation Data'!$E$32,0,10*ROW('Sanitation Data'!E109)))</f>
        <v/>
      </c>
      <c r="CU115" s="380" t="str">
        <f ca="1">+IF(OFFSET('Sanitation Data'!$F$28,0,10*ROW('Sanitation Data'!F109))="","",OFFSET('Sanitation Data'!$F$28,0,10*ROW('Sanitation Data'!F109)))</f>
        <v/>
      </c>
      <c r="CV115" s="380" t="str">
        <f ca="1">+IF(OFFSET('Sanitation Data'!$F$29,0,10*ROW('Sanitation Data'!F109))="","",OFFSET('Sanitation Data'!$F$29,0,10*ROW('Sanitation Data'!F109)))</f>
        <v/>
      </c>
      <c r="CW115" s="380" t="str">
        <f ca="1">+IF(OFFSET('Sanitation Data'!$F$30,0,10*ROW('Sanitation Data'!F109))="","",OFFSET('Sanitation Data'!$F$30,0,10*ROW('Sanitation Data'!F109)))</f>
        <v/>
      </c>
      <c r="CX115" s="380" t="str">
        <f ca="1">+IF(OFFSET('Sanitation Data'!$F$31,0,10*ROW('Sanitation Data'!F109))="","",OFFSET('Sanitation Data'!$F$31,0,10*ROW('Sanitation Data'!F109)))</f>
        <v/>
      </c>
      <c r="CY115" s="380" t="str">
        <f ca="1">+IF(OFFSET('Sanitation Data'!$F$32,0,10*ROW('Sanitation Data'!F109))="","",OFFSET('Sanitation Data'!$F$32,0,10*ROW('Sanitation Data'!F109)))</f>
        <v/>
      </c>
      <c r="CZ115" s="380" t="str">
        <f ca="1">+IF(OFFSET('Sanitation Data'!$G$28,0,10*ROW('Sanitation Data'!G109))="","",OFFSET('Sanitation Data'!$G$28,0,10*ROW('Sanitation Data'!G109)))</f>
        <v/>
      </c>
      <c r="DA115" s="380" t="str">
        <f ca="1">+IF(OFFSET('Sanitation Data'!$G$29,0,10*ROW('Sanitation Data'!G109))="","",OFFSET('Sanitation Data'!$G$29,0,10*ROW('Sanitation Data'!G109)))</f>
        <v/>
      </c>
      <c r="DB115" s="380" t="str">
        <f ca="1">+IF(OFFSET('Sanitation Data'!$G$30,0,10*ROW('Sanitation Data'!G109))="","",OFFSET('Sanitation Data'!$G$30,0,10*ROW('Sanitation Data'!G109)))</f>
        <v/>
      </c>
      <c r="DC115" s="380" t="str">
        <f ca="1">+IF(OFFSET('Sanitation Data'!$G$31,0,10*ROW('Sanitation Data'!G109))="","",OFFSET('Sanitation Data'!$G$31,0,10*ROW('Sanitation Data'!G109)))</f>
        <v/>
      </c>
      <c r="DD115" s="380" t="str">
        <f ca="1">+IF(OFFSET('Sanitation Data'!$G$32,0,10*ROW('Sanitation Data'!G109))="","",OFFSET('Sanitation Data'!$G$32,0,10*ROW('Sanitation Data'!G109)))</f>
        <v/>
      </c>
      <c r="DE115" s="380" t="str">
        <f ca="1">+IF(OFFSET('Sanitation Data'!$H$28,0,10*ROW('Sanitation Data'!H109))="","",OFFSET('Sanitation Data'!$H$28,0,10*ROW('Sanitation Data'!H109)))</f>
        <v/>
      </c>
      <c r="DF115" s="380" t="str">
        <f ca="1">+IF(OFFSET('Sanitation Data'!$H$29,0,10*ROW('Sanitation Data'!H109))="","",OFFSET('Sanitation Data'!$H$29,0,10*ROW('Sanitation Data'!H109)))</f>
        <v/>
      </c>
      <c r="DG115" s="380" t="str">
        <f ca="1">+IF(OFFSET('Sanitation Data'!$H$30,0,10*ROW('Sanitation Data'!H109))="","",OFFSET('Sanitation Data'!$H$30,0,10*ROW('Sanitation Data'!H109)))</f>
        <v/>
      </c>
      <c r="DH115" s="380" t="str">
        <f ca="1">+IF(OFFSET('Sanitation Data'!$H$31,0,10*ROW('Sanitation Data'!H109))="","",OFFSET('Sanitation Data'!$H$31,0,10*ROW('Sanitation Data'!H109)))</f>
        <v/>
      </c>
      <c r="DI115" s="380" t="str">
        <f ca="1">+IF(OFFSET('Sanitation Data'!$H$32,0,10*ROW('Sanitation Data'!H109))="","",OFFSET('Sanitation Data'!$H$32,0,10*ROW('Sanitation Data'!H109)))</f>
        <v/>
      </c>
      <c r="DJ115" s="380" t="str">
        <f ca="1">+IF(OFFSET('Sanitation Data'!$I$28,0,10*ROW('Sanitation Data'!I109))="","",OFFSET('Sanitation Data'!$I$28,0,10*ROW('Sanitation Data'!I109)))</f>
        <v/>
      </c>
      <c r="DK115" s="380" t="str">
        <f ca="1">+IF(OFFSET('Sanitation Data'!$I$29,0,10*ROW('Sanitation Data'!I109))="","",OFFSET('Sanitation Data'!$I$29,0,10*ROW('Sanitation Data'!I109)))</f>
        <v/>
      </c>
      <c r="DL115" s="380" t="str">
        <f ca="1">+IF(OFFSET('Sanitation Data'!$I$30,0,10*ROW('Sanitation Data'!I109))="","",OFFSET('Sanitation Data'!$I$30,0,10*ROW('Sanitation Data'!I109)))</f>
        <v/>
      </c>
      <c r="DM115" s="380" t="str">
        <f ca="1">+IF(OFFSET('Sanitation Data'!$I$31,0,10*ROW('Sanitation Data'!I109))="","",OFFSET('Sanitation Data'!$I$31,0,10*ROW('Sanitation Data'!I109)))</f>
        <v/>
      </c>
      <c r="DN115" s="380" t="str">
        <f ca="1">+IF(OFFSET('Sanitation Data'!$I$32,0,10*ROW('Sanitation Data'!I109))="","",OFFSET('Sanitation Data'!$I$32,0,10*ROW('Sanitation Data'!I109)))</f>
        <v/>
      </c>
      <c r="DO115" s="380" t="str">
        <f ca="1">+IF(OFFSET('Hygiene Data'!$D$11,0,10*ROW('Hygiene Data'!D109))="","",OFFSET('Hygiene Data'!$D$11,0,10*ROW('Hygiene Data'!D109)))</f>
        <v/>
      </c>
      <c r="DP115" s="380" t="str">
        <f ca="1">+IF(OFFSET('Hygiene Data'!$D$12,0,10*ROW('Hygiene Data'!D109))="","",OFFSET('Hygiene Data'!$D$12,0,10*ROW('Hygiene Data'!D109)))</f>
        <v/>
      </c>
      <c r="DQ115" s="380" t="str">
        <f ca="1">+IF(OFFSET('Hygiene Data'!$D$13,0,10*ROW('Hygiene Data'!D109))="","",OFFSET('Hygiene Data'!$D$13,0,10*ROW('Hygiene Data'!D109)))</f>
        <v/>
      </c>
      <c r="DR115" s="380" t="str">
        <f ca="1">+IF(OFFSET('Hygiene Data'!$E$11,0,10*ROW('Hygiene Data'!E109))="","",OFFSET('Hygiene Data'!$E$11,0,10*ROW('Hygiene Data'!E109)))</f>
        <v/>
      </c>
      <c r="DS115" s="380" t="str">
        <f ca="1">+IF(OFFSET('Hygiene Data'!$E$12,0,10*ROW('Hygiene Data'!E109))="","",OFFSET('Hygiene Data'!$E$12,0,10*ROW('Hygiene Data'!E109)))</f>
        <v/>
      </c>
      <c r="DT115" s="380" t="str">
        <f ca="1">+IF(OFFSET('Hygiene Data'!$E$13,0,10*ROW('Hygiene Data'!E109))="","",OFFSET('Hygiene Data'!$E$13,0,10*ROW('Hygiene Data'!E109)))</f>
        <v/>
      </c>
      <c r="DU115" s="380" t="str">
        <f ca="1">+IF(OFFSET('Hygiene Data'!$F$11,0,10*ROW('Hygiene Data'!F109))="","",OFFSET('Hygiene Data'!$F$11,0,10*ROW('Hygiene Data'!F109)))</f>
        <v/>
      </c>
      <c r="DV115" s="380" t="str">
        <f ca="1">+IF(OFFSET('Hygiene Data'!$F$12,0,10*ROW('Hygiene Data'!F109))="","",OFFSET('Hygiene Data'!$F$12,0,10*ROW('Hygiene Data'!F109)))</f>
        <v/>
      </c>
      <c r="DW115" s="380" t="str">
        <f ca="1">+IF(OFFSET('Hygiene Data'!$F$13,0,10*ROW('Hygiene Data'!F109))="","",OFFSET('Hygiene Data'!$F$13,0,10*ROW('Hygiene Data'!F109)))</f>
        <v/>
      </c>
      <c r="DX115" s="380" t="str">
        <f ca="1">+IF(OFFSET('Hygiene Data'!$G$11,0,10*ROW('Hygiene Data'!G109))="","",OFFSET('Hygiene Data'!$G$11,0,10*ROW('Hygiene Data'!G109)))</f>
        <v/>
      </c>
      <c r="DY115" s="380" t="str">
        <f ca="1">+IF(OFFSET('Hygiene Data'!$G$12,0,10*ROW('Hygiene Data'!G109))="","",OFFSET('Hygiene Data'!$G$12,0,10*ROW('Hygiene Data'!G109)))</f>
        <v/>
      </c>
      <c r="DZ115" s="380" t="str">
        <f ca="1">+IF(OFFSET('Hygiene Data'!$G$13,0,10*ROW('Hygiene Data'!G109))="","",OFFSET('Hygiene Data'!$G$13,0,10*ROW('Hygiene Data'!G109)))</f>
        <v/>
      </c>
      <c r="EA115" s="380" t="str">
        <f ca="1">+IF(OFFSET('Hygiene Data'!$H$11,0,10*ROW('Hygiene Data'!H109))="","",OFFSET('Hygiene Data'!$H$11,0,10*ROW('Hygiene Data'!H109)))</f>
        <v/>
      </c>
      <c r="EB115" s="380" t="str">
        <f ca="1">+IF(OFFSET('Hygiene Data'!$H$12,0,10*ROW('Hygiene Data'!H109))="","",OFFSET('Hygiene Data'!$H$12,0,10*ROW('Hygiene Data'!H109)))</f>
        <v/>
      </c>
      <c r="EC115" s="380" t="str">
        <f ca="1">+IF(OFFSET('Hygiene Data'!$H$13,0,10*ROW('Hygiene Data'!H109))="","",OFFSET('Hygiene Data'!$H$13,0,10*ROW('Hygiene Data'!H109)))</f>
        <v/>
      </c>
      <c r="ED115" s="380" t="str">
        <f ca="1">+IF(OFFSET('Hygiene Data'!$I$11,0,10*ROW('Hygiene Data'!I109))="","",OFFSET('Hygiene Data'!$I$11,0,10*ROW('Hygiene Data'!I109)))</f>
        <v/>
      </c>
      <c r="EE115" s="380" t="str">
        <f ca="1">+IF(OFFSET('Hygiene Data'!$I$12,0,10*ROW('Hygiene Data'!I109))="","",OFFSET('Hygiene Data'!$I$12,0,10*ROW('Hygiene Data'!I109)))</f>
        <v/>
      </c>
      <c r="EF115" s="380" t="str">
        <f ca="1">+IF(OFFSET('Hygiene Data'!$I$13,0,10*ROW('Hygiene Data'!I109))="","",OFFSET('Hygiene Data'!$I$13,0,10*ROW('Hygiene Data'!I109)))</f>
        <v/>
      </c>
    </row>
    <row r="116" spans="1:136" x14ac:dyDescent="0.25">
      <c r="A116" s="489" t="str">
        <f ca="1">+IF(OFFSET('Water Data'!$B$2,0,10*ROW('Water Data'!E110))="","",OFFSET('Water Data'!$B$2,0,10*ROW('Water Data'!E110)))</f>
        <v/>
      </c>
      <c r="B116" s="489"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16" t="str">
        <f t="shared" ca="1" si="1"/>
        <v/>
      </c>
      <c r="D116" s="517"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17"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17"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17"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17"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17"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17"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17"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17"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17"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17"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17"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17"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17"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17"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17"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17"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17"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18"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18"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18"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18"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18"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18"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18"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18"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18"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18"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18"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18"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18"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18"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18"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18"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18"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18"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18"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18"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18"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18"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18"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18"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18"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18"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18"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18"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18"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18"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19"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95"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19"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19"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19"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19"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19"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19"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19"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19"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19"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19"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19"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19"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19"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19"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19"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19"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80" t="str">
        <f ca="1">+IF(OFFSET('Water Data'!$D$27,0,10*ROW('Water Data'!D110))="","",OFFSET('Water Data'!$D$27,0,10*ROW('Water Data'!D110)))</f>
        <v/>
      </c>
      <c r="BT116" s="380" t="str">
        <f ca="1">+IF(OFFSET('Water Data'!$D$28,0,10*ROW('Water Data'!D110))="","",OFFSET('Water Data'!$D$28,0,10*ROW('Water Data'!D110)))</f>
        <v/>
      </c>
      <c r="BU116" s="380" t="str">
        <f ca="1">+IF(OFFSET('Water Data'!$D$29,0,10*ROW('Water Data'!D110))="","",OFFSET('Water Data'!$D$29,0,10*ROW('Water Data'!D110)))</f>
        <v/>
      </c>
      <c r="BV116" s="380" t="str">
        <f ca="1">+IF(OFFSET('Water Data'!$E$27,0,10*ROW('Water Data'!E110))="","",OFFSET('Water Data'!$E$27,0,10*ROW('Water Data'!E110)))</f>
        <v/>
      </c>
      <c r="BW116" s="380" t="str">
        <f ca="1">+IF(OFFSET('Water Data'!$E$28,0,10*ROW('Water Data'!E110))="","",OFFSET('Water Data'!$E$28,0,10*ROW('Water Data'!E110)))</f>
        <v/>
      </c>
      <c r="BX116" s="380" t="str">
        <f ca="1">+IF(OFFSET('Water Data'!$E$29,0,10*ROW('Water Data'!E110))="","",OFFSET('Water Data'!$E$29,0,10*ROW('Water Data'!E110)))</f>
        <v/>
      </c>
      <c r="BY116" s="380" t="str">
        <f ca="1">+IF(OFFSET('Water Data'!$F$27,0,10*ROW('Water Data'!F110))="","",OFFSET('Water Data'!$F$27,0,10*ROW('Water Data'!F110)))</f>
        <v/>
      </c>
      <c r="BZ116" s="380" t="str">
        <f ca="1">+IF(OFFSET('Water Data'!$F$28,0,10*ROW('Water Data'!F110))="","",OFFSET('Water Data'!$F$28,0,10*ROW('Water Data'!F110)))</f>
        <v/>
      </c>
      <c r="CA116" s="380" t="str">
        <f ca="1">+IF(OFFSET('Water Data'!$F$29,0,10*ROW('Water Data'!F110))="","",OFFSET('Water Data'!$F$29,0,10*ROW('Water Data'!F110)))</f>
        <v/>
      </c>
      <c r="CB116" s="380" t="str">
        <f ca="1">+IF(OFFSET('Water Data'!$G$27,0,10*ROW('Water Data'!G110))="","",OFFSET('Water Data'!$G$27,0,10*ROW('Water Data'!G110)))</f>
        <v/>
      </c>
      <c r="CC116" s="380" t="str">
        <f ca="1">+IF(OFFSET('Water Data'!$G$28,0,10*ROW('Water Data'!G110))="","",OFFSET('Water Data'!$G$28,0,10*ROW('Water Data'!G110)))</f>
        <v/>
      </c>
      <c r="CD116" s="380" t="str">
        <f ca="1">+IF(OFFSET('Water Data'!$G$29,0,10*ROW('Water Data'!G110))="","",OFFSET('Water Data'!$G$29,0,10*ROW('Water Data'!G110)))</f>
        <v/>
      </c>
      <c r="CE116" s="380" t="str">
        <f ca="1">+IF(OFFSET('Water Data'!$H$27,0,10*ROW('Water Data'!H110))="","",OFFSET('Water Data'!$H$27,0,10*ROW('Water Data'!H110)))</f>
        <v/>
      </c>
      <c r="CF116" s="380" t="str">
        <f ca="1">+IF(OFFSET('Water Data'!$H$28,0,10*ROW('Water Data'!H110))="","",OFFSET('Water Data'!$H$28,0,10*ROW('Water Data'!H110)))</f>
        <v/>
      </c>
      <c r="CG116" s="380" t="str">
        <f ca="1">+IF(OFFSET('Water Data'!$H$29,0,10*ROW('Water Data'!H110))="","",OFFSET('Water Data'!$H$29,0,10*ROW('Water Data'!H110)))</f>
        <v/>
      </c>
      <c r="CH116" s="380" t="str">
        <f ca="1">+IF(OFFSET('Water Data'!$I$27,0,10*ROW('Water Data'!I110))="","",OFFSET('Water Data'!$I$27,0,10*ROW('Water Data'!I110)))</f>
        <v/>
      </c>
      <c r="CI116" s="380" t="str">
        <f ca="1">+IF(OFFSET('Water Data'!$I$28,0,10*ROW('Water Data'!I110))="","",OFFSET('Water Data'!$I$28,0,10*ROW('Water Data'!I110)))</f>
        <v/>
      </c>
      <c r="CJ116" s="380" t="str">
        <f ca="1">+IF(OFFSET('Water Data'!$I$29,0,10*ROW('Water Data'!I110))="","",OFFSET('Water Data'!$I$29,0,10*ROW('Water Data'!I110)))</f>
        <v/>
      </c>
      <c r="CK116" s="380" t="str">
        <f ca="1">+IF(OFFSET('Sanitation Data'!$D$28,0,10*ROW('Sanitation Data'!D110))="","",OFFSET('Sanitation Data'!$D$28,0,10*ROW('Sanitation Data'!D110)))</f>
        <v/>
      </c>
      <c r="CL116" s="380" t="str">
        <f ca="1">+IF(OFFSET('Sanitation Data'!$D$29,0,10*ROW('Sanitation Data'!D110))="","",OFFSET('Sanitation Data'!$D$29,0,10*ROW('Sanitation Data'!D110)))</f>
        <v/>
      </c>
      <c r="CM116" s="380" t="str">
        <f ca="1">+IF(OFFSET('Sanitation Data'!$D$30,0,10*ROW('Sanitation Data'!D110))="","",OFFSET('Sanitation Data'!$D$30,0,10*ROW('Sanitation Data'!D110)))</f>
        <v/>
      </c>
      <c r="CN116" s="380" t="str">
        <f ca="1">+IF(OFFSET('Sanitation Data'!$D$31,0,10*ROW('Sanitation Data'!D110))="","",OFFSET('Sanitation Data'!$D$31,0,10*ROW('Sanitation Data'!D110)))</f>
        <v/>
      </c>
      <c r="CO116" s="380" t="str">
        <f ca="1">+IF(OFFSET('Sanitation Data'!$D$32,0,10*ROW('Sanitation Data'!D110))="","",OFFSET('Sanitation Data'!$D$32,0,10*ROW('Sanitation Data'!D110)))</f>
        <v/>
      </c>
      <c r="CP116" s="380" t="str">
        <f ca="1">+IF(OFFSET('Sanitation Data'!$E$28,0,10*ROW('Sanitation Data'!E110))="","",OFFSET('Sanitation Data'!$E$28,0,10*ROW('Sanitation Data'!E110)))</f>
        <v/>
      </c>
      <c r="CQ116" s="380" t="str">
        <f ca="1">+IF(OFFSET('Sanitation Data'!$E$29,0,10*ROW('Sanitation Data'!E110))="","",OFFSET('Sanitation Data'!$E$29,0,10*ROW('Sanitation Data'!E110)))</f>
        <v/>
      </c>
      <c r="CR116" s="380" t="str">
        <f ca="1">+IF(OFFSET('Sanitation Data'!$E$30,0,10*ROW('Sanitation Data'!E110))="","",OFFSET('Sanitation Data'!$E$30,0,10*ROW('Sanitation Data'!E110)))</f>
        <v/>
      </c>
      <c r="CS116" s="380" t="str">
        <f ca="1">+IF(OFFSET('Sanitation Data'!$E$31,0,10*ROW('Sanitation Data'!E110))="","",OFFSET('Sanitation Data'!$E$31,0,10*ROW('Sanitation Data'!E110)))</f>
        <v/>
      </c>
      <c r="CT116" s="380" t="str">
        <f ca="1">+IF(OFFSET('Sanitation Data'!$E$32,0,10*ROW('Sanitation Data'!E110))="","",OFFSET('Sanitation Data'!$E$32,0,10*ROW('Sanitation Data'!E110)))</f>
        <v/>
      </c>
      <c r="CU116" s="380" t="str">
        <f ca="1">+IF(OFFSET('Sanitation Data'!$F$28,0,10*ROW('Sanitation Data'!F110))="","",OFFSET('Sanitation Data'!$F$28,0,10*ROW('Sanitation Data'!F110)))</f>
        <v/>
      </c>
      <c r="CV116" s="380" t="str">
        <f ca="1">+IF(OFFSET('Sanitation Data'!$F$29,0,10*ROW('Sanitation Data'!F110))="","",OFFSET('Sanitation Data'!$F$29,0,10*ROW('Sanitation Data'!F110)))</f>
        <v/>
      </c>
      <c r="CW116" s="380" t="str">
        <f ca="1">+IF(OFFSET('Sanitation Data'!$F$30,0,10*ROW('Sanitation Data'!F110))="","",OFFSET('Sanitation Data'!$F$30,0,10*ROW('Sanitation Data'!F110)))</f>
        <v/>
      </c>
      <c r="CX116" s="380" t="str">
        <f ca="1">+IF(OFFSET('Sanitation Data'!$F$31,0,10*ROW('Sanitation Data'!F110))="","",OFFSET('Sanitation Data'!$F$31,0,10*ROW('Sanitation Data'!F110)))</f>
        <v/>
      </c>
      <c r="CY116" s="380" t="str">
        <f ca="1">+IF(OFFSET('Sanitation Data'!$F$32,0,10*ROW('Sanitation Data'!F110))="","",OFFSET('Sanitation Data'!$F$32,0,10*ROW('Sanitation Data'!F110)))</f>
        <v/>
      </c>
      <c r="CZ116" s="380" t="str">
        <f ca="1">+IF(OFFSET('Sanitation Data'!$G$28,0,10*ROW('Sanitation Data'!G110))="","",OFFSET('Sanitation Data'!$G$28,0,10*ROW('Sanitation Data'!G110)))</f>
        <v/>
      </c>
      <c r="DA116" s="380" t="str">
        <f ca="1">+IF(OFFSET('Sanitation Data'!$G$29,0,10*ROW('Sanitation Data'!G110))="","",OFFSET('Sanitation Data'!$G$29,0,10*ROW('Sanitation Data'!G110)))</f>
        <v/>
      </c>
      <c r="DB116" s="380" t="str">
        <f ca="1">+IF(OFFSET('Sanitation Data'!$G$30,0,10*ROW('Sanitation Data'!G110))="","",OFFSET('Sanitation Data'!$G$30,0,10*ROW('Sanitation Data'!G110)))</f>
        <v/>
      </c>
      <c r="DC116" s="380" t="str">
        <f ca="1">+IF(OFFSET('Sanitation Data'!$G$31,0,10*ROW('Sanitation Data'!G110))="","",OFFSET('Sanitation Data'!$G$31,0,10*ROW('Sanitation Data'!G110)))</f>
        <v/>
      </c>
      <c r="DD116" s="380" t="str">
        <f ca="1">+IF(OFFSET('Sanitation Data'!$G$32,0,10*ROW('Sanitation Data'!G110))="","",OFFSET('Sanitation Data'!$G$32,0,10*ROW('Sanitation Data'!G110)))</f>
        <v/>
      </c>
      <c r="DE116" s="380" t="str">
        <f ca="1">+IF(OFFSET('Sanitation Data'!$H$28,0,10*ROW('Sanitation Data'!H110))="","",OFFSET('Sanitation Data'!$H$28,0,10*ROW('Sanitation Data'!H110)))</f>
        <v/>
      </c>
      <c r="DF116" s="380" t="str">
        <f ca="1">+IF(OFFSET('Sanitation Data'!$H$29,0,10*ROW('Sanitation Data'!H110))="","",OFFSET('Sanitation Data'!$H$29,0,10*ROW('Sanitation Data'!H110)))</f>
        <v/>
      </c>
      <c r="DG116" s="380" t="str">
        <f ca="1">+IF(OFFSET('Sanitation Data'!$H$30,0,10*ROW('Sanitation Data'!H110))="","",OFFSET('Sanitation Data'!$H$30,0,10*ROW('Sanitation Data'!H110)))</f>
        <v/>
      </c>
      <c r="DH116" s="380" t="str">
        <f ca="1">+IF(OFFSET('Sanitation Data'!$H$31,0,10*ROW('Sanitation Data'!H110))="","",OFFSET('Sanitation Data'!$H$31,0,10*ROW('Sanitation Data'!H110)))</f>
        <v/>
      </c>
      <c r="DI116" s="380" t="str">
        <f ca="1">+IF(OFFSET('Sanitation Data'!$H$32,0,10*ROW('Sanitation Data'!H110))="","",OFFSET('Sanitation Data'!$H$32,0,10*ROW('Sanitation Data'!H110)))</f>
        <v/>
      </c>
      <c r="DJ116" s="380" t="str">
        <f ca="1">+IF(OFFSET('Sanitation Data'!$I$28,0,10*ROW('Sanitation Data'!I110))="","",OFFSET('Sanitation Data'!$I$28,0,10*ROW('Sanitation Data'!I110)))</f>
        <v/>
      </c>
      <c r="DK116" s="380" t="str">
        <f ca="1">+IF(OFFSET('Sanitation Data'!$I$29,0,10*ROW('Sanitation Data'!I110))="","",OFFSET('Sanitation Data'!$I$29,0,10*ROW('Sanitation Data'!I110)))</f>
        <v/>
      </c>
      <c r="DL116" s="380" t="str">
        <f ca="1">+IF(OFFSET('Sanitation Data'!$I$30,0,10*ROW('Sanitation Data'!I110))="","",OFFSET('Sanitation Data'!$I$30,0,10*ROW('Sanitation Data'!I110)))</f>
        <v/>
      </c>
      <c r="DM116" s="380" t="str">
        <f ca="1">+IF(OFFSET('Sanitation Data'!$I$31,0,10*ROW('Sanitation Data'!I110))="","",OFFSET('Sanitation Data'!$I$31,0,10*ROW('Sanitation Data'!I110)))</f>
        <v/>
      </c>
      <c r="DN116" s="380" t="str">
        <f ca="1">+IF(OFFSET('Sanitation Data'!$I$32,0,10*ROW('Sanitation Data'!I110))="","",OFFSET('Sanitation Data'!$I$32,0,10*ROW('Sanitation Data'!I110)))</f>
        <v/>
      </c>
      <c r="DO116" s="380" t="str">
        <f ca="1">+IF(OFFSET('Hygiene Data'!$D$11,0,10*ROW('Hygiene Data'!D110))="","",OFFSET('Hygiene Data'!$D$11,0,10*ROW('Hygiene Data'!D110)))</f>
        <v/>
      </c>
      <c r="DP116" s="380" t="str">
        <f ca="1">+IF(OFFSET('Hygiene Data'!$D$12,0,10*ROW('Hygiene Data'!D110))="","",OFFSET('Hygiene Data'!$D$12,0,10*ROW('Hygiene Data'!D110)))</f>
        <v/>
      </c>
      <c r="DQ116" s="380" t="str">
        <f ca="1">+IF(OFFSET('Hygiene Data'!$D$13,0,10*ROW('Hygiene Data'!D110))="","",OFFSET('Hygiene Data'!$D$13,0,10*ROW('Hygiene Data'!D110)))</f>
        <v/>
      </c>
      <c r="DR116" s="380" t="str">
        <f ca="1">+IF(OFFSET('Hygiene Data'!$E$11,0,10*ROW('Hygiene Data'!E110))="","",OFFSET('Hygiene Data'!$E$11,0,10*ROW('Hygiene Data'!E110)))</f>
        <v/>
      </c>
      <c r="DS116" s="380" t="str">
        <f ca="1">+IF(OFFSET('Hygiene Data'!$E$12,0,10*ROW('Hygiene Data'!E110))="","",OFFSET('Hygiene Data'!$E$12,0,10*ROW('Hygiene Data'!E110)))</f>
        <v/>
      </c>
      <c r="DT116" s="380" t="str">
        <f ca="1">+IF(OFFSET('Hygiene Data'!$E$13,0,10*ROW('Hygiene Data'!E110))="","",OFFSET('Hygiene Data'!$E$13,0,10*ROW('Hygiene Data'!E110)))</f>
        <v/>
      </c>
      <c r="DU116" s="380" t="str">
        <f ca="1">+IF(OFFSET('Hygiene Data'!$F$11,0,10*ROW('Hygiene Data'!F110))="","",OFFSET('Hygiene Data'!$F$11,0,10*ROW('Hygiene Data'!F110)))</f>
        <v/>
      </c>
      <c r="DV116" s="380" t="str">
        <f ca="1">+IF(OFFSET('Hygiene Data'!$F$12,0,10*ROW('Hygiene Data'!F110))="","",OFFSET('Hygiene Data'!$F$12,0,10*ROW('Hygiene Data'!F110)))</f>
        <v/>
      </c>
      <c r="DW116" s="380" t="str">
        <f ca="1">+IF(OFFSET('Hygiene Data'!$F$13,0,10*ROW('Hygiene Data'!F110))="","",OFFSET('Hygiene Data'!$F$13,0,10*ROW('Hygiene Data'!F110)))</f>
        <v/>
      </c>
      <c r="DX116" s="380" t="str">
        <f ca="1">+IF(OFFSET('Hygiene Data'!$G$11,0,10*ROW('Hygiene Data'!G110))="","",OFFSET('Hygiene Data'!$G$11,0,10*ROW('Hygiene Data'!G110)))</f>
        <v/>
      </c>
      <c r="DY116" s="380" t="str">
        <f ca="1">+IF(OFFSET('Hygiene Data'!$G$12,0,10*ROW('Hygiene Data'!G110))="","",OFFSET('Hygiene Data'!$G$12,0,10*ROW('Hygiene Data'!G110)))</f>
        <v/>
      </c>
      <c r="DZ116" s="380" t="str">
        <f ca="1">+IF(OFFSET('Hygiene Data'!$G$13,0,10*ROW('Hygiene Data'!G110))="","",OFFSET('Hygiene Data'!$G$13,0,10*ROW('Hygiene Data'!G110)))</f>
        <v/>
      </c>
      <c r="EA116" s="380" t="str">
        <f ca="1">+IF(OFFSET('Hygiene Data'!$H$11,0,10*ROW('Hygiene Data'!H110))="","",OFFSET('Hygiene Data'!$H$11,0,10*ROW('Hygiene Data'!H110)))</f>
        <v/>
      </c>
      <c r="EB116" s="380" t="str">
        <f ca="1">+IF(OFFSET('Hygiene Data'!$H$12,0,10*ROW('Hygiene Data'!H110))="","",OFFSET('Hygiene Data'!$H$12,0,10*ROW('Hygiene Data'!H110)))</f>
        <v/>
      </c>
      <c r="EC116" s="380" t="str">
        <f ca="1">+IF(OFFSET('Hygiene Data'!$H$13,0,10*ROW('Hygiene Data'!H110))="","",OFFSET('Hygiene Data'!$H$13,0,10*ROW('Hygiene Data'!H110)))</f>
        <v/>
      </c>
      <c r="ED116" s="380" t="str">
        <f ca="1">+IF(OFFSET('Hygiene Data'!$I$11,0,10*ROW('Hygiene Data'!I110))="","",OFFSET('Hygiene Data'!$I$11,0,10*ROW('Hygiene Data'!I110)))</f>
        <v/>
      </c>
      <c r="EE116" s="380" t="str">
        <f ca="1">+IF(OFFSET('Hygiene Data'!$I$12,0,10*ROW('Hygiene Data'!I110))="","",OFFSET('Hygiene Data'!$I$12,0,10*ROW('Hygiene Data'!I110)))</f>
        <v/>
      </c>
      <c r="EF116" s="380" t="str">
        <f ca="1">+IF(OFFSET('Hygiene Data'!$I$13,0,10*ROW('Hygiene Data'!I110))="","",OFFSET('Hygiene Data'!$I$13,0,10*ROW('Hygiene Data'!I110)))</f>
        <v/>
      </c>
    </row>
    <row r="117" spans="1:136" x14ac:dyDescent="0.25">
      <c r="A117" s="489" t="str">
        <f ca="1">+IF(OFFSET('Water Data'!$B$2,0,10*ROW('Water Data'!E111))="","",OFFSET('Water Data'!$B$2,0,10*ROW('Water Data'!E111)))</f>
        <v/>
      </c>
      <c r="B117" s="489"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16" t="str">
        <f t="shared" ca="1" si="1"/>
        <v/>
      </c>
      <c r="D117" s="517"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17"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17"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17"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17"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17"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17"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17"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17"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17"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17"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17"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17"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17"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17"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17"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17"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17"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18"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18"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18"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18"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18"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18"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18"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18"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18"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18"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18"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18"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18"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18"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18"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18"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18"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18"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18"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18"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18"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18"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18"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18"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18"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18"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18"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18"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18"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18"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19"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95"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19"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19"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19"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19"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19"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19"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19"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19"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19"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19"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19"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19"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19"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19"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19"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19"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80" t="str">
        <f ca="1">+IF(OFFSET('Water Data'!$D$27,0,10*ROW('Water Data'!D111))="","",OFFSET('Water Data'!$D$27,0,10*ROW('Water Data'!D111)))</f>
        <v/>
      </c>
      <c r="BT117" s="380" t="str">
        <f ca="1">+IF(OFFSET('Water Data'!$D$28,0,10*ROW('Water Data'!D111))="","",OFFSET('Water Data'!$D$28,0,10*ROW('Water Data'!D111)))</f>
        <v/>
      </c>
      <c r="BU117" s="380" t="str">
        <f ca="1">+IF(OFFSET('Water Data'!$D$29,0,10*ROW('Water Data'!D111))="","",OFFSET('Water Data'!$D$29,0,10*ROW('Water Data'!D111)))</f>
        <v/>
      </c>
      <c r="BV117" s="380" t="str">
        <f ca="1">+IF(OFFSET('Water Data'!$E$27,0,10*ROW('Water Data'!E111))="","",OFFSET('Water Data'!$E$27,0,10*ROW('Water Data'!E111)))</f>
        <v/>
      </c>
      <c r="BW117" s="380" t="str">
        <f ca="1">+IF(OFFSET('Water Data'!$E$28,0,10*ROW('Water Data'!E111))="","",OFFSET('Water Data'!$E$28,0,10*ROW('Water Data'!E111)))</f>
        <v/>
      </c>
      <c r="BX117" s="380" t="str">
        <f ca="1">+IF(OFFSET('Water Data'!$E$29,0,10*ROW('Water Data'!E111))="","",OFFSET('Water Data'!$E$29,0,10*ROW('Water Data'!E111)))</f>
        <v/>
      </c>
      <c r="BY117" s="380" t="str">
        <f ca="1">+IF(OFFSET('Water Data'!$F$27,0,10*ROW('Water Data'!F111))="","",OFFSET('Water Data'!$F$27,0,10*ROW('Water Data'!F111)))</f>
        <v/>
      </c>
      <c r="BZ117" s="380" t="str">
        <f ca="1">+IF(OFFSET('Water Data'!$F$28,0,10*ROW('Water Data'!F111))="","",OFFSET('Water Data'!$F$28,0,10*ROW('Water Data'!F111)))</f>
        <v/>
      </c>
      <c r="CA117" s="380" t="str">
        <f ca="1">+IF(OFFSET('Water Data'!$F$29,0,10*ROW('Water Data'!F111))="","",OFFSET('Water Data'!$F$29,0,10*ROW('Water Data'!F111)))</f>
        <v/>
      </c>
      <c r="CB117" s="380" t="str">
        <f ca="1">+IF(OFFSET('Water Data'!$G$27,0,10*ROW('Water Data'!G111))="","",OFFSET('Water Data'!$G$27,0,10*ROW('Water Data'!G111)))</f>
        <v/>
      </c>
      <c r="CC117" s="380" t="str">
        <f ca="1">+IF(OFFSET('Water Data'!$G$28,0,10*ROW('Water Data'!G111))="","",OFFSET('Water Data'!$G$28,0,10*ROW('Water Data'!G111)))</f>
        <v/>
      </c>
      <c r="CD117" s="380" t="str">
        <f ca="1">+IF(OFFSET('Water Data'!$G$29,0,10*ROW('Water Data'!G111))="","",OFFSET('Water Data'!$G$29,0,10*ROW('Water Data'!G111)))</f>
        <v/>
      </c>
      <c r="CE117" s="380" t="str">
        <f ca="1">+IF(OFFSET('Water Data'!$H$27,0,10*ROW('Water Data'!H111))="","",OFFSET('Water Data'!$H$27,0,10*ROW('Water Data'!H111)))</f>
        <v/>
      </c>
      <c r="CF117" s="380" t="str">
        <f ca="1">+IF(OFFSET('Water Data'!$H$28,0,10*ROW('Water Data'!H111))="","",OFFSET('Water Data'!$H$28,0,10*ROW('Water Data'!H111)))</f>
        <v/>
      </c>
      <c r="CG117" s="380" t="str">
        <f ca="1">+IF(OFFSET('Water Data'!$H$29,0,10*ROW('Water Data'!H111))="","",OFFSET('Water Data'!$H$29,0,10*ROW('Water Data'!H111)))</f>
        <v/>
      </c>
      <c r="CH117" s="380" t="str">
        <f ca="1">+IF(OFFSET('Water Data'!$I$27,0,10*ROW('Water Data'!I111))="","",OFFSET('Water Data'!$I$27,0,10*ROW('Water Data'!I111)))</f>
        <v/>
      </c>
      <c r="CI117" s="380" t="str">
        <f ca="1">+IF(OFFSET('Water Data'!$I$28,0,10*ROW('Water Data'!I111))="","",OFFSET('Water Data'!$I$28,0,10*ROW('Water Data'!I111)))</f>
        <v/>
      </c>
      <c r="CJ117" s="380" t="str">
        <f ca="1">+IF(OFFSET('Water Data'!$I$29,0,10*ROW('Water Data'!I111))="","",OFFSET('Water Data'!$I$29,0,10*ROW('Water Data'!I111)))</f>
        <v/>
      </c>
      <c r="CK117" s="380" t="str">
        <f ca="1">+IF(OFFSET('Sanitation Data'!$D$28,0,10*ROW('Sanitation Data'!D111))="","",OFFSET('Sanitation Data'!$D$28,0,10*ROW('Sanitation Data'!D111)))</f>
        <v/>
      </c>
      <c r="CL117" s="380" t="str">
        <f ca="1">+IF(OFFSET('Sanitation Data'!$D$29,0,10*ROW('Sanitation Data'!D111))="","",OFFSET('Sanitation Data'!$D$29,0,10*ROW('Sanitation Data'!D111)))</f>
        <v/>
      </c>
      <c r="CM117" s="380" t="str">
        <f ca="1">+IF(OFFSET('Sanitation Data'!$D$30,0,10*ROW('Sanitation Data'!D111))="","",OFFSET('Sanitation Data'!$D$30,0,10*ROW('Sanitation Data'!D111)))</f>
        <v/>
      </c>
      <c r="CN117" s="380" t="str">
        <f ca="1">+IF(OFFSET('Sanitation Data'!$D$31,0,10*ROW('Sanitation Data'!D111))="","",OFFSET('Sanitation Data'!$D$31,0,10*ROW('Sanitation Data'!D111)))</f>
        <v/>
      </c>
      <c r="CO117" s="380" t="str">
        <f ca="1">+IF(OFFSET('Sanitation Data'!$D$32,0,10*ROW('Sanitation Data'!D111))="","",OFFSET('Sanitation Data'!$D$32,0,10*ROW('Sanitation Data'!D111)))</f>
        <v/>
      </c>
      <c r="CP117" s="380" t="str">
        <f ca="1">+IF(OFFSET('Sanitation Data'!$E$28,0,10*ROW('Sanitation Data'!E111))="","",OFFSET('Sanitation Data'!$E$28,0,10*ROW('Sanitation Data'!E111)))</f>
        <v/>
      </c>
      <c r="CQ117" s="380" t="str">
        <f ca="1">+IF(OFFSET('Sanitation Data'!$E$29,0,10*ROW('Sanitation Data'!E111))="","",OFFSET('Sanitation Data'!$E$29,0,10*ROW('Sanitation Data'!E111)))</f>
        <v/>
      </c>
      <c r="CR117" s="380" t="str">
        <f ca="1">+IF(OFFSET('Sanitation Data'!$E$30,0,10*ROW('Sanitation Data'!E111))="","",OFFSET('Sanitation Data'!$E$30,0,10*ROW('Sanitation Data'!E111)))</f>
        <v/>
      </c>
      <c r="CS117" s="380" t="str">
        <f ca="1">+IF(OFFSET('Sanitation Data'!$E$31,0,10*ROW('Sanitation Data'!E111))="","",OFFSET('Sanitation Data'!$E$31,0,10*ROW('Sanitation Data'!E111)))</f>
        <v/>
      </c>
      <c r="CT117" s="380" t="str">
        <f ca="1">+IF(OFFSET('Sanitation Data'!$E$32,0,10*ROW('Sanitation Data'!E111))="","",OFFSET('Sanitation Data'!$E$32,0,10*ROW('Sanitation Data'!E111)))</f>
        <v/>
      </c>
      <c r="CU117" s="380" t="str">
        <f ca="1">+IF(OFFSET('Sanitation Data'!$F$28,0,10*ROW('Sanitation Data'!F111))="","",OFFSET('Sanitation Data'!$F$28,0,10*ROW('Sanitation Data'!F111)))</f>
        <v/>
      </c>
      <c r="CV117" s="380" t="str">
        <f ca="1">+IF(OFFSET('Sanitation Data'!$F$29,0,10*ROW('Sanitation Data'!F111))="","",OFFSET('Sanitation Data'!$F$29,0,10*ROW('Sanitation Data'!F111)))</f>
        <v/>
      </c>
      <c r="CW117" s="380" t="str">
        <f ca="1">+IF(OFFSET('Sanitation Data'!$F$30,0,10*ROW('Sanitation Data'!F111))="","",OFFSET('Sanitation Data'!$F$30,0,10*ROW('Sanitation Data'!F111)))</f>
        <v/>
      </c>
      <c r="CX117" s="380" t="str">
        <f ca="1">+IF(OFFSET('Sanitation Data'!$F$31,0,10*ROW('Sanitation Data'!F111))="","",OFFSET('Sanitation Data'!$F$31,0,10*ROW('Sanitation Data'!F111)))</f>
        <v/>
      </c>
      <c r="CY117" s="380" t="str">
        <f ca="1">+IF(OFFSET('Sanitation Data'!$F$32,0,10*ROW('Sanitation Data'!F111))="","",OFFSET('Sanitation Data'!$F$32,0,10*ROW('Sanitation Data'!F111)))</f>
        <v/>
      </c>
      <c r="CZ117" s="380" t="str">
        <f ca="1">+IF(OFFSET('Sanitation Data'!$G$28,0,10*ROW('Sanitation Data'!G111))="","",OFFSET('Sanitation Data'!$G$28,0,10*ROW('Sanitation Data'!G111)))</f>
        <v/>
      </c>
      <c r="DA117" s="380" t="str">
        <f ca="1">+IF(OFFSET('Sanitation Data'!$G$29,0,10*ROW('Sanitation Data'!G111))="","",OFFSET('Sanitation Data'!$G$29,0,10*ROW('Sanitation Data'!G111)))</f>
        <v/>
      </c>
      <c r="DB117" s="380" t="str">
        <f ca="1">+IF(OFFSET('Sanitation Data'!$G$30,0,10*ROW('Sanitation Data'!G111))="","",OFFSET('Sanitation Data'!$G$30,0,10*ROW('Sanitation Data'!G111)))</f>
        <v/>
      </c>
      <c r="DC117" s="380" t="str">
        <f ca="1">+IF(OFFSET('Sanitation Data'!$G$31,0,10*ROW('Sanitation Data'!G111))="","",OFFSET('Sanitation Data'!$G$31,0,10*ROW('Sanitation Data'!G111)))</f>
        <v/>
      </c>
      <c r="DD117" s="380" t="str">
        <f ca="1">+IF(OFFSET('Sanitation Data'!$G$32,0,10*ROW('Sanitation Data'!G111))="","",OFFSET('Sanitation Data'!$G$32,0,10*ROW('Sanitation Data'!G111)))</f>
        <v/>
      </c>
      <c r="DE117" s="380" t="str">
        <f ca="1">+IF(OFFSET('Sanitation Data'!$H$28,0,10*ROW('Sanitation Data'!H111))="","",OFFSET('Sanitation Data'!$H$28,0,10*ROW('Sanitation Data'!H111)))</f>
        <v/>
      </c>
      <c r="DF117" s="380" t="str">
        <f ca="1">+IF(OFFSET('Sanitation Data'!$H$29,0,10*ROW('Sanitation Data'!H111))="","",OFFSET('Sanitation Data'!$H$29,0,10*ROW('Sanitation Data'!H111)))</f>
        <v/>
      </c>
      <c r="DG117" s="380" t="str">
        <f ca="1">+IF(OFFSET('Sanitation Data'!$H$30,0,10*ROW('Sanitation Data'!H111))="","",OFFSET('Sanitation Data'!$H$30,0,10*ROW('Sanitation Data'!H111)))</f>
        <v/>
      </c>
      <c r="DH117" s="380" t="str">
        <f ca="1">+IF(OFFSET('Sanitation Data'!$H$31,0,10*ROW('Sanitation Data'!H111))="","",OFFSET('Sanitation Data'!$H$31,0,10*ROW('Sanitation Data'!H111)))</f>
        <v/>
      </c>
      <c r="DI117" s="380" t="str">
        <f ca="1">+IF(OFFSET('Sanitation Data'!$H$32,0,10*ROW('Sanitation Data'!H111))="","",OFFSET('Sanitation Data'!$H$32,0,10*ROW('Sanitation Data'!H111)))</f>
        <v/>
      </c>
      <c r="DJ117" s="380" t="str">
        <f ca="1">+IF(OFFSET('Sanitation Data'!$I$28,0,10*ROW('Sanitation Data'!I111))="","",OFFSET('Sanitation Data'!$I$28,0,10*ROW('Sanitation Data'!I111)))</f>
        <v/>
      </c>
      <c r="DK117" s="380" t="str">
        <f ca="1">+IF(OFFSET('Sanitation Data'!$I$29,0,10*ROW('Sanitation Data'!I111))="","",OFFSET('Sanitation Data'!$I$29,0,10*ROW('Sanitation Data'!I111)))</f>
        <v/>
      </c>
      <c r="DL117" s="380" t="str">
        <f ca="1">+IF(OFFSET('Sanitation Data'!$I$30,0,10*ROW('Sanitation Data'!I111))="","",OFFSET('Sanitation Data'!$I$30,0,10*ROW('Sanitation Data'!I111)))</f>
        <v/>
      </c>
      <c r="DM117" s="380" t="str">
        <f ca="1">+IF(OFFSET('Sanitation Data'!$I$31,0,10*ROW('Sanitation Data'!I111))="","",OFFSET('Sanitation Data'!$I$31,0,10*ROW('Sanitation Data'!I111)))</f>
        <v/>
      </c>
      <c r="DN117" s="380" t="str">
        <f ca="1">+IF(OFFSET('Sanitation Data'!$I$32,0,10*ROW('Sanitation Data'!I111))="","",OFFSET('Sanitation Data'!$I$32,0,10*ROW('Sanitation Data'!I111)))</f>
        <v/>
      </c>
      <c r="DO117" s="380" t="str">
        <f ca="1">+IF(OFFSET('Hygiene Data'!$D$11,0,10*ROW('Hygiene Data'!D111))="","",OFFSET('Hygiene Data'!$D$11,0,10*ROW('Hygiene Data'!D111)))</f>
        <v/>
      </c>
      <c r="DP117" s="380" t="str">
        <f ca="1">+IF(OFFSET('Hygiene Data'!$D$12,0,10*ROW('Hygiene Data'!D111))="","",OFFSET('Hygiene Data'!$D$12,0,10*ROW('Hygiene Data'!D111)))</f>
        <v/>
      </c>
      <c r="DQ117" s="380" t="str">
        <f ca="1">+IF(OFFSET('Hygiene Data'!$D$13,0,10*ROW('Hygiene Data'!D111))="","",OFFSET('Hygiene Data'!$D$13,0,10*ROW('Hygiene Data'!D111)))</f>
        <v/>
      </c>
      <c r="DR117" s="380" t="str">
        <f ca="1">+IF(OFFSET('Hygiene Data'!$E$11,0,10*ROW('Hygiene Data'!E111))="","",OFFSET('Hygiene Data'!$E$11,0,10*ROW('Hygiene Data'!E111)))</f>
        <v/>
      </c>
      <c r="DS117" s="380" t="str">
        <f ca="1">+IF(OFFSET('Hygiene Data'!$E$12,0,10*ROW('Hygiene Data'!E111))="","",OFFSET('Hygiene Data'!$E$12,0,10*ROW('Hygiene Data'!E111)))</f>
        <v/>
      </c>
      <c r="DT117" s="380" t="str">
        <f ca="1">+IF(OFFSET('Hygiene Data'!$E$13,0,10*ROW('Hygiene Data'!E111))="","",OFFSET('Hygiene Data'!$E$13,0,10*ROW('Hygiene Data'!E111)))</f>
        <v/>
      </c>
      <c r="DU117" s="380" t="str">
        <f ca="1">+IF(OFFSET('Hygiene Data'!$F$11,0,10*ROW('Hygiene Data'!F111))="","",OFFSET('Hygiene Data'!$F$11,0,10*ROW('Hygiene Data'!F111)))</f>
        <v/>
      </c>
      <c r="DV117" s="380" t="str">
        <f ca="1">+IF(OFFSET('Hygiene Data'!$F$12,0,10*ROW('Hygiene Data'!F111))="","",OFFSET('Hygiene Data'!$F$12,0,10*ROW('Hygiene Data'!F111)))</f>
        <v/>
      </c>
      <c r="DW117" s="380" t="str">
        <f ca="1">+IF(OFFSET('Hygiene Data'!$F$13,0,10*ROW('Hygiene Data'!F111))="","",OFFSET('Hygiene Data'!$F$13,0,10*ROW('Hygiene Data'!F111)))</f>
        <v/>
      </c>
      <c r="DX117" s="380" t="str">
        <f ca="1">+IF(OFFSET('Hygiene Data'!$G$11,0,10*ROW('Hygiene Data'!G111))="","",OFFSET('Hygiene Data'!$G$11,0,10*ROW('Hygiene Data'!G111)))</f>
        <v/>
      </c>
      <c r="DY117" s="380" t="str">
        <f ca="1">+IF(OFFSET('Hygiene Data'!$G$12,0,10*ROW('Hygiene Data'!G111))="","",OFFSET('Hygiene Data'!$G$12,0,10*ROW('Hygiene Data'!G111)))</f>
        <v/>
      </c>
      <c r="DZ117" s="380" t="str">
        <f ca="1">+IF(OFFSET('Hygiene Data'!$G$13,0,10*ROW('Hygiene Data'!G111))="","",OFFSET('Hygiene Data'!$G$13,0,10*ROW('Hygiene Data'!G111)))</f>
        <v/>
      </c>
      <c r="EA117" s="380" t="str">
        <f ca="1">+IF(OFFSET('Hygiene Data'!$H$11,0,10*ROW('Hygiene Data'!H111))="","",OFFSET('Hygiene Data'!$H$11,0,10*ROW('Hygiene Data'!H111)))</f>
        <v/>
      </c>
      <c r="EB117" s="380" t="str">
        <f ca="1">+IF(OFFSET('Hygiene Data'!$H$12,0,10*ROW('Hygiene Data'!H111))="","",OFFSET('Hygiene Data'!$H$12,0,10*ROW('Hygiene Data'!H111)))</f>
        <v/>
      </c>
      <c r="EC117" s="380" t="str">
        <f ca="1">+IF(OFFSET('Hygiene Data'!$H$13,0,10*ROW('Hygiene Data'!H111))="","",OFFSET('Hygiene Data'!$H$13,0,10*ROW('Hygiene Data'!H111)))</f>
        <v/>
      </c>
      <c r="ED117" s="380" t="str">
        <f ca="1">+IF(OFFSET('Hygiene Data'!$I$11,0,10*ROW('Hygiene Data'!I111))="","",OFFSET('Hygiene Data'!$I$11,0,10*ROW('Hygiene Data'!I111)))</f>
        <v/>
      </c>
      <c r="EE117" s="380" t="str">
        <f ca="1">+IF(OFFSET('Hygiene Data'!$I$12,0,10*ROW('Hygiene Data'!I111))="","",OFFSET('Hygiene Data'!$I$12,0,10*ROW('Hygiene Data'!I111)))</f>
        <v/>
      </c>
      <c r="EF117" s="380" t="str">
        <f ca="1">+IF(OFFSET('Hygiene Data'!$I$13,0,10*ROW('Hygiene Data'!I111))="","",OFFSET('Hygiene Data'!$I$13,0,10*ROW('Hygiene Data'!I111)))</f>
        <v/>
      </c>
    </row>
    <row r="118" spans="1:136" x14ac:dyDescent="0.25">
      <c r="A118" s="489" t="str">
        <f ca="1">+IF(OFFSET('Water Data'!$B$2,0,10*ROW('Water Data'!E112))="","",OFFSET('Water Data'!$B$2,0,10*ROW('Water Data'!E112)))</f>
        <v/>
      </c>
      <c r="B118" s="489"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16" t="str">
        <f t="shared" ca="1" si="1"/>
        <v/>
      </c>
      <c r="D118" s="517"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17"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17"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17"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17"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17"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17"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17"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17"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17"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17"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17"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17"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17"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17"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17"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17"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17"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18"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18"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18"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18"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18"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18"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18"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18"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18"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18"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18"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18"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18"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18"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18"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18"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18"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18"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18"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18"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18"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18"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18"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18"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18"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18"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18"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18"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18"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18"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19"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95"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19"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19"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19"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19"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19"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19"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19"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19"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19"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19"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19"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19"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19"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19"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19"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19"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80" t="str">
        <f ca="1">+IF(OFFSET('Water Data'!$D$27,0,10*ROW('Water Data'!D112))="","",OFFSET('Water Data'!$D$27,0,10*ROW('Water Data'!D112)))</f>
        <v/>
      </c>
      <c r="BT118" s="380" t="str">
        <f ca="1">+IF(OFFSET('Water Data'!$D$28,0,10*ROW('Water Data'!D112))="","",OFFSET('Water Data'!$D$28,0,10*ROW('Water Data'!D112)))</f>
        <v/>
      </c>
      <c r="BU118" s="380" t="str">
        <f ca="1">+IF(OFFSET('Water Data'!$D$29,0,10*ROW('Water Data'!D112))="","",OFFSET('Water Data'!$D$29,0,10*ROW('Water Data'!D112)))</f>
        <v/>
      </c>
      <c r="BV118" s="380" t="str">
        <f ca="1">+IF(OFFSET('Water Data'!$E$27,0,10*ROW('Water Data'!E112))="","",OFFSET('Water Data'!$E$27,0,10*ROW('Water Data'!E112)))</f>
        <v/>
      </c>
      <c r="BW118" s="380" t="str">
        <f ca="1">+IF(OFFSET('Water Data'!$E$28,0,10*ROW('Water Data'!E112))="","",OFFSET('Water Data'!$E$28,0,10*ROW('Water Data'!E112)))</f>
        <v/>
      </c>
      <c r="BX118" s="380" t="str">
        <f ca="1">+IF(OFFSET('Water Data'!$E$29,0,10*ROW('Water Data'!E112))="","",OFFSET('Water Data'!$E$29,0,10*ROW('Water Data'!E112)))</f>
        <v/>
      </c>
      <c r="BY118" s="380" t="str">
        <f ca="1">+IF(OFFSET('Water Data'!$F$27,0,10*ROW('Water Data'!F112))="","",OFFSET('Water Data'!$F$27,0,10*ROW('Water Data'!F112)))</f>
        <v/>
      </c>
      <c r="BZ118" s="380" t="str">
        <f ca="1">+IF(OFFSET('Water Data'!$F$28,0,10*ROW('Water Data'!F112))="","",OFFSET('Water Data'!$F$28,0,10*ROW('Water Data'!F112)))</f>
        <v/>
      </c>
      <c r="CA118" s="380" t="str">
        <f ca="1">+IF(OFFSET('Water Data'!$F$29,0,10*ROW('Water Data'!F112))="","",OFFSET('Water Data'!$F$29,0,10*ROW('Water Data'!F112)))</f>
        <v/>
      </c>
      <c r="CB118" s="380" t="str">
        <f ca="1">+IF(OFFSET('Water Data'!$G$27,0,10*ROW('Water Data'!G112))="","",OFFSET('Water Data'!$G$27,0,10*ROW('Water Data'!G112)))</f>
        <v/>
      </c>
      <c r="CC118" s="380" t="str">
        <f ca="1">+IF(OFFSET('Water Data'!$G$28,0,10*ROW('Water Data'!G112))="","",OFFSET('Water Data'!$G$28,0,10*ROW('Water Data'!G112)))</f>
        <v/>
      </c>
      <c r="CD118" s="380" t="str">
        <f ca="1">+IF(OFFSET('Water Data'!$G$29,0,10*ROW('Water Data'!G112))="","",OFFSET('Water Data'!$G$29,0,10*ROW('Water Data'!G112)))</f>
        <v/>
      </c>
      <c r="CE118" s="380" t="str">
        <f ca="1">+IF(OFFSET('Water Data'!$H$27,0,10*ROW('Water Data'!H112))="","",OFFSET('Water Data'!$H$27,0,10*ROW('Water Data'!H112)))</f>
        <v/>
      </c>
      <c r="CF118" s="380" t="str">
        <f ca="1">+IF(OFFSET('Water Data'!$H$28,0,10*ROW('Water Data'!H112))="","",OFFSET('Water Data'!$H$28,0,10*ROW('Water Data'!H112)))</f>
        <v/>
      </c>
      <c r="CG118" s="380" t="str">
        <f ca="1">+IF(OFFSET('Water Data'!$H$29,0,10*ROW('Water Data'!H112))="","",OFFSET('Water Data'!$H$29,0,10*ROW('Water Data'!H112)))</f>
        <v/>
      </c>
      <c r="CH118" s="380" t="str">
        <f ca="1">+IF(OFFSET('Water Data'!$I$27,0,10*ROW('Water Data'!I112))="","",OFFSET('Water Data'!$I$27,0,10*ROW('Water Data'!I112)))</f>
        <v/>
      </c>
      <c r="CI118" s="380" t="str">
        <f ca="1">+IF(OFFSET('Water Data'!$I$28,0,10*ROW('Water Data'!I112))="","",OFFSET('Water Data'!$I$28,0,10*ROW('Water Data'!I112)))</f>
        <v/>
      </c>
      <c r="CJ118" s="380" t="str">
        <f ca="1">+IF(OFFSET('Water Data'!$I$29,0,10*ROW('Water Data'!I112))="","",OFFSET('Water Data'!$I$29,0,10*ROW('Water Data'!I112)))</f>
        <v/>
      </c>
      <c r="CK118" s="380" t="str">
        <f ca="1">+IF(OFFSET('Sanitation Data'!$D$28,0,10*ROW('Sanitation Data'!D112))="","",OFFSET('Sanitation Data'!$D$28,0,10*ROW('Sanitation Data'!D112)))</f>
        <v/>
      </c>
      <c r="CL118" s="380" t="str">
        <f ca="1">+IF(OFFSET('Sanitation Data'!$D$29,0,10*ROW('Sanitation Data'!D112))="","",OFFSET('Sanitation Data'!$D$29,0,10*ROW('Sanitation Data'!D112)))</f>
        <v/>
      </c>
      <c r="CM118" s="380" t="str">
        <f ca="1">+IF(OFFSET('Sanitation Data'!$D$30,0,10*ROW('Sanitation Data'!D112))="","",OFFSET('Sanitation Data'!$D$30,0,10*ROW('Sanitation Data'!D112)))</f>
        <v/>
      </c>
      <c r="CN118" s="380" t="str">
        <f ca="1">+IF(OFFSET('Sanitation Data'!$D$31,0,10*ROW('Sanitation Data'!D112))="","",OFFSET('Sanitation Data'!$D$31,0,10*ROW('Sanitation Data'!D112)))</f>
        <v/>
      </c>
      <c r="CO118" s="380" t="str">
        <f ca="1">+IF(OFFSET('Sanitation Data'!$D$32,0,10*ROW('Sanitation Data'!D112))="","",OFFSET('Sanitation Data'!$D$32,0,10*ROW('Sanitation Data'!D112)))</f>
        <v/>
      </c>
      <c r="CP118" s="380" t="str">
        <f ca="1">+IF(OFFSET('Sanitation Data'!$E$28,0,10*ROW('Sanitation Data'!E112))="","",OFFSET('Sanitation Data'!$E$28,0,10*ROW('Sanitation Data'!E112)))</f>
        <v/>
      </c>
      <c r="CQ118" s="380" t="str">
        <f ca="1">+IF(OFFSET('Sanitation Data'!$E$29,0,10*ROW('Sanitation Data'!E112))="","",OFFSET('Sanitation Data'!$E$29,0,10*ROW('Sanitation Data'!E112)))</f>
        <v/>
      </c>
      <c r="CR118" s="380" t="str">
        <f ca="1">+IF(OFFSET('Sanitation Data'!$E$30,0,10*ROW('Sanitation Data'!E112))="","",OFFSET('Sanitation Data'!$E$30,0,10*ROW('Sanitation Data'!E112)))</f>
        <v/>
      </c>
      <c r="CS118" s="380" t="str">
        <f ca="1">+IF(OFFSET('Sanitation Data'!$E$31,0,10*ROW('Sanitation Data'!E112))="","",OFFSET('Sanitation Data'!$E$31,0,10*ROW('Sanitation Data'!E112)))</f>
        <v/>
      </c>
      <c r="CT118" s="380" t="str">
        <f ca="1">+IF(OFFSET('Sanitation Data'!$E$32,0,10*ROW('Sanitation Data'!E112))="","",OFFSET('Sanitation Data'!$E$32,0,10*ROW('Sanitation Data'!E112)))</f>
        <v/>
      </c>
      <c r="CU118" s="380" t="str">
        <f ca="1">+IF(OFFSET('Sanitation Data'!$F$28,0,10*ROW('Sanitation Data'!F112))="","",OFFSET('Sanitation Data'!$F$28,0,10*ROW('Sanitation Data'!F112)))</f>
        <v/>
      </c>
      <c r="CV118" s="380" t="str">
        <f ca="1">+IF(OFFSET('Sanitation Data'!$F$29,0,10*ROW('Sanitation Data'!F112))="","",OFFSET('Sanitation Data'!$F$29,0,10*ROW('Sanitation Data'!F112)))</f>
        <v/>
      </c>
      <c r="CW118" s="380" t="str">
        <f ca="1">+IF(OFFSET('Sanitation Data'!$F$30,0,10*ROW('Sanitation Data'!F112))="","",OFFSET('Sanitation Data'!$F$30,0,10*ROW('Sanitation Data'!F112)))</f>
        <v/>
      </c>
      <c r="CX118" s="380" t="str">
        <f ca="1">+IF(OFFSET('Sanitation Data'!$F$31,0,10*ROW('Sanitation Data'!F112))="","",OFFSET('Sanitation Data'!$F$31,0,10*ROW('Sanitation Data'!F112)))</f>
        <v/>
      </c>
      <c r="CY118" s="380" t="str">
        <f ca="1">+IF(OFFSET('Sanitation Data'!$F$32,0,10*ROW('Sanitation Data'!F112))="","",OFFSET('Sanitation Data'!$F$32,0,10*ROW('Sanitation Data'!F112)))</f>
        <v/>
      </c>
      <c r="CZ118" s="380" t="str">
        <f ca="1">+IF(OFFSET('Sanitation Data'!$G$28,0,10*ROW('Sanitation Data'!G112))="","",OFFSET('Sanitation Data'!$G$28,0,10*ROW('Sanitation Data'!G112)))</f>
        <v/>
      </c>
      <c r="DA118" s="380" t="str">
        <f ca="1">+IF(OFFSET('Sanitation Data'!$G$29,0,10*ROW('Sanitation Data'!G112))="","",OFFSET('Sanitation Data'!$G$29,0,10*ROW('Sanitation Data'!G112)))</f>
        <v/>
      </c>
      <c r="DB118" s="380" t="str">
        <f ca="1">+IF(OFFSET('Sanitation Data'!$G$30,0,10*ROW('Sanitation Data'!G112))="","",OFFSET('Sanitation Data'!$G$30,0,10*ROW('Sanitation Data'!G112)))</f>
        <v/>
      </c>
      <c r="DC118" s="380" t="str">
        <f ca="1">+IF(OFFSET('Sanitation Data'!$G$31,0,10*ROW('Sanitation Data'!G112))="","",OFFSET('Sanitation Data'!$G$31,0,10*ROW('Sanitation Data'!G112)))</f>
        <v/>
      </c>
      <c r="DD118" s="380" t="str">
        <f ca="1">+IF(OFFSET('Sanitation Data'!$G$32,0,10*ROW('Sanitation Data'!G112))="","",OFFSET('Sanitation Data'!$G$32,0,10*ROW('Sanitation Data'!G112)))</f>
        <v/>
      </c>
      <c r="DE118" s="380" t="str">
        <f ca="1">+IF(OFFSET('Sanitation Data'!$H$28,0,10*ROW('Sanitation Data'!H112))="","",OFFSET('Sanitation Data'!$H$28,0,10*ROW('Sanitation Data'!H112)))</f>
        <v/>
      </c>
      <c r="DF118" s="380" t="str">
        <f ca="1">+IF(OFFSET('Sanitation Data'!$H$29,0,10*ROW('Sanitation Data'!H112))="","",OFFSET('Sanitation Data'!$H$29,0,10*ROW('Sanitation Data'!H112)))</f>
        <v/>
      </c>
      <c r="DG118" s="380" t="str">
        <f ca="1">+IF(OFFSET('Sanitation Data'!$H$30,0,10*ROW('Sanitation Data'!H112))="","",OFFSET('Sanitation Data'!$H$30,0,10*ROW('Sanitation Data'!H112)))</f>
        <v/>
      </c>
      <c r="DH118" s="380" t="str">
        <f ca="1">+IF(OFFSET('Sanitation Data'!$H$31,0,10*ROW('Sanitation Data'!H112))="","",OFFSET('Sanitation Data'!$H$31,0,10*ROW('Sanitation Data'!H112)))</f>
        <v/>
      </c>
      <c r="DI118" s="380" t="str">
        <f ca="1">+IF(OFFSET('Sanitation Data'!$H$32,0,10*ROW('Sanitation Data'!H112))="","",OFFSET('Sanitation Data'!$H$32,0,10*ROW('Sanitation Data'!H112)))</f>
        <v/>
      </c>
      <c r="DJ118" s="380" t="str">
        <f ca="1">+IF(OFFSET('Sanitation Data'!$I$28,0,10*ROW('Sanitation Data'!I112))="","",OFFSET('Sanitation Data'!$I$28,0,10*ROW('Sanitation Data'!I112)))</f>
        <v/>
      </c>
      <c r="DK118" s="380" t="str">
        <f ca="1">+IF(OFFSET('Sanitation Data'!$I$29,0,10*ROW('Sanitation Data'!I112))="","",OFFSET('Sanitation Data'!$I$29,0,10*ROW('Sanitation Data'!I112)))</f>
        <v/>
      </c>
      <c r="DL118" s="380" t="str">
        <f ca="1">+IF(OFFSET('Sanitation Data'!$I$30,0,10*ROW('Sanitation Data'!I112))="","",OFFSET('Sanitation Data'!$I$30,0,10*ROW('Sanitation Data'!I112)))</f>
        <v/>
      </c>
      <c r="DM118" s="380" t="str">
        <f ca="1">+IF(OFFSET('Sanitation Data'!$I$31,0,10*ROW('Sanitation Data'!I112))="","",OFFSET('Sanitation Data'!$I$31,0,10*ROW('Sanitation Data'!I112)))</f>
        <v/>
      </c>
      <c r="DN118" s="380" t="str">
        <f ca="1">+IF(OFFSET('Sanitation Data'!$I$32,0,10*ROW('Sanitation Data'!I112))="","",OFFSET('Sanitation Data'!$I$32,0,10*ROW('Sanitation Data'!I112)))</f>
        <v/>
      </c>
      <c r="DO118" s="380" t="str">
        <f ca="1">+IF(OFFSET('Hygiene Data'!$D$11,0,10*ROW('Hygiene Data'!D112))="","",OFFSET('Hygiene Data'!$D$11,0,10*ROW('Hygiene Data'!D112)))</f>
        <v/>
      </c>
      <c r="DP118" s="380" t="str">
        <f ca="1">+IF(OFFSET('Hygiene Data'!$D$12,0,10*ROW('Hygiene Data'!D112))="","",OFFSET('Hygiene Data'!$D$12,0,10*ROW('Hygiene Data'!D112)))</f>
        <v/>
      </c>
      <c r="DQ118" s="380" t="str">
        <f ca="1">+IF(OFFSET('Hygiene Data'!$D$13,0,10*ROW('Hygiene Data'!D112))="","",OFFSET('Hygiene Data'!$D$13,0,10*ROW('Hygiene Data'!D112)))</f>
        <v/>
      </c>
      <c r="DR118" s="380" t="str">
        <f ca="1">+IF(OFFSET('Hygiene Data'!$E$11,0,10*ROW('Hygiene Data'!E112))="","",OFFSET('Hygiene Data'!$E$11,0,10*ROW('Hygiene Data'!E112)))</f>
        <v/>
      </c>
      <c r="DS118" s="380" t="str">
        <f ca="1">+IF(OFFSET('Hygiene Data'!$E$12,0,10*ROW('Hygiene Data'!E112))="","",OFFSET('Hygiene Data'!$E$12,0,10*ROW('Hygiene Data'!E112)))</f>
        <v/>
      </c>
      <c r="DT118" s="380" t="str">
        <f ca="1">+IF(OFFSET('Hygiene Data'!$E$13,0,10*ROW('Hygiene Data'!E112))="","",OFFSET('Hygiene Data'!$E$13,0,10*ROW('Hygiene Data'!E112)))</f>
        <v/>
      </c>
      <c r="DU118" s="380" t="str">
        <f ca="1">+IF(OFFSET('Hygiene Data'!$F$11,0,10*ROW('Hygiene Data'!F112))="","",OFFSET('Hygiene Data'!$F$11,0,10*ROW('Hygiene Data'!F112)))</f>
        <v/>
      </c>
      <c r="DV118" s="380" t="str">
        <f ca="1">+IF(OFFSET('Hygiene Data'!$F$12,0,10*ROW('Hygiene Data'!F112))="","",OFFSET('Hygiene Data'!$F$12,0,10*ROW('Hygiene Data'!F112)))</f>
        <v/>
      </c>
      <c r="DW118" s="380" t="str">
        <f ca="1">+IF(OFFSET('Hygiene Data'!$F$13,0,10*ROW('Hygiene Data'!F112))="","",OFFSET('Hygiene Data'!$F$13,0,10*ROW('Hygiene Data'!F112)))</f>
        <v/>
      </c>
      <c r="DX118" s="380" t="str">
        <f ca="1">+IF(OFFSET('Hygiene Data'!$G$11,0,10*ROW('Hygiene Data'!G112))="","",OFFSET('Hygiene Data'!$G$11,0,10*ROW('Hygiene Data'!G112)))</f>
        <v/>
      </c>
      <c r="DY118" s="380" t="str">
        <f ca="1">+IF(OFFSET('Hygiene Data'!$G$12,0,10*ROW('Hygiene Data'!G112))="","",OFFSET('Hygiene Data'!$G$12,0,10*ROW('Hygiene Data'!G112)))</f>
        <v/>
      </c>
      <c r="DZ118" s="380" t="str">
        <f ca="1">+IF(OFFSET('Hygiene Data'!$G$13,0,10*ROW('Hygiene Data'!G112))="","",OFFSET('Hygiene Data'!$G$13,0,10*ROW('Hygiene Data'!G112)))</f>
        <v/>
      </c>
      <c r="EA118" s="380" t="str">
        <f ca="1">+IF(OFFSET('Hygiene Data'!$H$11,0,10*ROW('Hygiene Data'!H112))="","",OFFSET('Hygiene Data'!$H$11,0,10*ROW('Hygiene Data'!H112)))</f>
        <v/>
      </c>
      <c r="EB118" s="380" t="str">
        <f ca="1">+IF(OFFSET('Hygiene Data'!$H$12,0,10*ROW('Hygiene Data'!H112))="","",OFFSET('Hygiene Data'!$H$12,0,10*ROW('Hygiene Data'!H112)))</f>
        <v/>
      </c>
      <c r="EC118" s="380" t="str">
        <f ca="1">+IF(OFFSET('Hygiene Data'!$H$13,0,10*ROW('Hygiene Data'!H112))="","",OFFSET('Hygiene Data'!$H$13,0,10*ROW('Hygiene Data'!H112)))</f>
        <v/>
      </c>
      <c r="ED118" s="380" t="str">
        <f ca="1">+IF(OFFSET('Hygiene Data'!$I$11,0,10*ROW('Hygiene Data'!I112))="","",OFFSET('Hygiene Data'!$I$11,0,10*ROW('Hygiene Data'!I112)))</f>
        <v/>
      </c>
      <c r="EE118" s="380" t="str">
        <f ca="1">+IF(OFFSET('Hygiene Data'!$I$12,0,10*ROW('Hygiene Data'!I112))="","",OFFSET('Hygiene Data'!$I$12,0,10*ROW('Hygiene Data'!I112)))</f>
        <v/>
      </c>
      <c r="EF118" s="380" t="str">
        <f ca="1">+IF(OFFSET('Hygiene Data'!$I$13,0,10*ROW('Hygiene Data'!I112))="","",OFFSET('Hygiene Data'!$I$13,0,10*ROW('Hygiene Data'!I112)))</f>
        <v/>
      </c>
    </row>
    <row r="119" spans="1:136" x14ac:dyDescent="0.25">
      <c r="A119" s="489" t="str">
        <f ca="1">+IF(OFFSET('Water Data'!$B$2,0,10*ROW('Water Data'!E113))="","",OFFSET('Water Data'!$B$2,0,10*ROW('Water Data'!E113)))</f>
        <v/>
      </c>
      <c r="B119" s="489"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16" t="str">
        <f t="shared" ca="1" si="1"/>
        <v/>
      </c>
      <c r="D119" s="517"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17"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17"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17"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17"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17"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17"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17"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17"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17"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17"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17"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17"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17"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17"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17"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17"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17"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18"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18"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18"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18"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18"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18"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18"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18"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18"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18"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18"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18"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18"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18"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18"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18"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18"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18"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18"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18"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18"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18"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18"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18"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18"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18"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18"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18"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18"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18"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19"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95"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19"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19"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19"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19"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19"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19"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19"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19"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19"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19"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19"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19"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19"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19"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19"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19"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80" t="str">
        <f ca="1">+IF(OFFSET('Water Data'!$D$27,0,10*ROW('Water Data'!D113))="","",OFFSET('Water Data'!$D$27,0,10*ROW('Water Data'!D113)))</f>
        <v/>
      </c>
      <c r="BT119" s="380" t="str">
        <f ca="1">+IF(OFFSET('Water Data'!$D$28,0,10*ROW('Water Data'!D113))="","",OFFSET('Water Data'!$D$28,0,10*ROW('Water Data'!D113)))</f>
        <v/>
      </c>
      <c r="BU119" s="380" t="str">
        <f ca="1">+IF(OFFSET('Water Data'!$D$29,0,10*ROW('Water Data'!D113))="","",OFFSET('Water Data'!$D$29,0,10*ROW('Water Data'!D113)))</f>
        <v/>
      </c>
      <c r="BV119" s="380" t="str">
        <f ca="1">+IF(OFFSET('Water Data'!$E$27,0,10*ROW('Water Data'!E113))="","",OFFSET('Water Data'!$E$27,0,10*ROW('Water Data'!E113)))</f>
        <v/>
      </c>
      <c r="BW119" s="380" t="str">
        <f ca="1">+IF(OFFSET('Water Data'!$E$28,0,10*ROW('Water Data'!E113))="","",OFFSET('Water Data'!$E$28,0,10*ROW('Water Data'!E113)))</f>
        <v/>
      </c>
      <c r="BX119" s="380" t="str">
        <f ca="1">+IF(OFFSET('Water Data'!$E$29,0,10*ROW('Water Data'!E113))="","",OFFSET('Water Data'!$E$29,0,10*ROW('Water Data'!E113)))</f>
        <v/>
      </c>
      <c r="BY119" s="380" t="str">
        <f ca="1">+IF(OFFSET('Water Data'!$F$27,0,10*ROW('Water Data'!F113))="","",OFFSET('Water Data'!$F$27,0,10*ROW('Water Data'!F113)))</f>
        <v/>
      </c>
      <c r="BZ119" s="380" t="str">
        <f ca="1">+IF(OFFSET('Water Data'!$F$28,0,10*ROW('Water Data'!F113))="","",OFFSET('Water Data'!$F$28,0,10*ROW('Water Data'!F113)))</f>
        <v/>
      </c>
      <c r="CA119" s="380" t="str">
        <f ca="1">+IF(OFFSET('Water Data'!$F$29,0,10*ROW('Water Data'!F113))="","",OFFSET('Water Data'!$F$29,0,10*ROW('Water Data'!F113)))</f>
        <v/>
      </c>
      <c r="CB119" s="380" t="str">
        <f ca="1">+IF(OFFSET('Water Data'!$G$27,0,10*ROW('Water Data'!G113))="","",OFFSET('Water Data'!$G$27,0,10*ROW('Water Data'!G113)))</f>
        <v/>
      </c>
      <c r="CC119" s="380" t="str">
        <f ca="1">+IF(OFFSET('Water Data'!$G$28,0,10*ROW('Water Data'!G113))="","",OFFSET('Water Data'!$G$28,0,10*ROW('Water Data'!G113)))</f>
        <v/>
      </c>
      <c r="CD119" s="380" t="str">
        <f ca="1">+IF(OFFSET('Water Data'!$G$29,0,10*ROW('Water Data'!G113))="","",OFFSET('Water Data'!$G$29,0,10*ROW('Water Data'!G113)))</f>
        <v/>
      </c>
      <c r="CE119" s="380" t="str">
        <f ca="1">+IF(OFFSET('Water Data'!$H$27,0,10*ROW('Water Data'!H113))="","",OFFSET('Water Data'!$H$27,0,10*ROW('Water Data'!H113)))</f>
        <v/>
      </c>
      <c r="CF119" s="380" t="str">
        <f ca="1">+IF(OFFSET('Water Data'!$H$28,0,10*ROW('Water Data'!H113))="","",OFFSET('Water Data'!$H$28,0,10*ROW('Water Data'!H113)))</f>
        <v/>
      </c>
      <c r="CG119" s="380" t="str">
        <f ca="1">+IF(OFFSET('Water Data'!$H$29,0,10*ROW('Water Data'!H113))="","",OFFSET('Water Data'!$H$29,0,10*ROW('Water Data'!H113)))</f>
        <v/>
      </c>
      <c r="CH119" s="380" t="str">
        <f ca="1">+IF(OFFSET('Water Data'!$I$27,0,10*ROW('Water Data'!I113))="","",OFFSET('Water Data'!$I$27,0,10*ROW('Water Data'!I113)))</f>
        <v/>
      </c>
      <c r="CI119" s="380" t="str">
        <f ca="1">+IF(OFFSET('Water Data'!$I$28,0,10*ROW('Water Data'!I113))="","",OFFSET('Water Data'!$I$28,0,10*ROW('Water Data'!I113)))</f>
        <v/>
      </c>
      <c r="CJ119" s="380" t="str">
        <f ca="1">+IF(OFFSET('Water Data'!$I$29,0,10*ROW('Water Data'!I113))="","",OFFSET('Water Data'!$I$29,0,10*ROW('Water Data'!I113)))</f>
        <v/>
      </c>
      <c r="CK119" s="380" t="str">
        <f ca="1">+IF(OFFSET('Sanitation Data'!$D$28,0,10*ROW('Sanitation Data'!D113))="","",OFFSET('Sanitation Data'!$D$28,0,10*ROW('Sanitation Data'!D113)))</f>
        <v/>
      </c>
      <c r="CL119" s="380" t="str">
        <f ca="1">+IF(OFFSET('Sanitation Data'!$D$29,0,10*ROW('Sanitation Data'!D113))="","",OFFSET('Sanitation Data'!$D$29,0,10*ROW('Sanitation Data'!D113)))</f>
        <v/>
      </c>
      <c r="CM119" s="380" t="str">
        <f ca="1">+IF(OFFSET('Sanitation Data'!$D$30,0,10*ROW('Sanitation Data'!D113))="","",OFFSET('Sanitation Data'!$D$30,0,10*ROW('Sanitation Data'!D113)))</f>
        <v/>
      </c>
      <c r="CN119" s="380" t="str">
        <f ca="1">+IF(OFFSET('Sanitation Data'!$D$31,0,10*ROW('Sanitation Data'!D113))="","",OFFSET('Sanitation Data'!$D$31,0,10*ROW('Sanitation Data'!D113)))</f>
        <v/>
      </c>
      <c r="CO119" s="380" t="str">
        <f ca="1">+IF(OFFSET('Sanitation Data'!$D$32,0,10*ROW('Sanitation Data'!D113))="","",OFFSET('Sanitation Data'!$D$32,0,10*ROW('Sanitation Data'!D113)))</f>
        <v/>
      </c>
      <c r="CP119" s="380" t="str">
        <f ca="1">+IF(OFFSET('Sanitation Data'!$E$28,0,10*ROW('Sanitation Data'!E113))="","",OFFSET('Sanitation Data'!$E$28,0,10*ROW('Sanitation Data'!E113)))</f>
        <v/>
      </c>
      <c r="CQ119" s="380" t="str">
        <f ca="1">+IF(OFFSET('Sanitation Data'!$E$29,0,10*ROW('Sanitation Data'!E113))="","",OFFSET('Sanitation Data'!$E$29,0,10*ROW('Sanitation Data'!E113)))</f>
        <v/>
      </c>
      <c r="CR119" s="380" t="str">
        <f ca="1">+IF(OFFSET('Sanitation Data'!$E$30,0,10*ROW('Sanitation Data'!E113))="","",OFFSET('Sanitation Data'!$E$30,0,10*ROW('Sanitation Data'!E113)))</f>
        <v/>
      </c>
      <c r="CS119" s="380" t="str">
        <f ca="1">+IF(OFFSET('Sanitation Data'!$E$31,0,10*ROW('Sanitation Data'!E113))="","",OFFSET('Sanitation Data'!$E$31,0,10*ROW('Sanitation Data'!E113)))</f>
        <v/>
      </c>
      <c r="CT119" s="380" t="str">
        <f ca="1">+IF(OFFSET('Sanitation Data'!$E$32,0,10*ROW('Sanitation Data'!E113))="","",OFFSET('Sanitation Data'!$E$32,0,10*ROW('Sanitation Data'!E113)))</f>
        <v/>
      </c>
      <c r="CU119" s="380" t="str">
        <f ca="1">+IF(OFFSET('Sanitation Data'!$F$28,0,10*ROW('Sanitation Data'!F113))="","",OFFSET('Sanitation Data'!$F$28,0,10*ROW('Sanitation Data'!F113)))</f>
        <v/>
      </c>
      <c r="CV119" s="380" t="str">
        <f ca="1">+IF(OFFSET('Sanitation Data'!$F$29,0,10*ROW('Sanitation Data'!F113))="","",OFFSET('Sanitation Data'!$F$29,0,10*ROW('Sanitation Data'!F113)))</f>
        <v/>
      </c>
      <c r="CW119" s="380" t="str">
        <f ca="1">+IF(OFFSET('Sanitation Data'!$F$30,0,10*ROW('Sanitation Data'!F113))="","",OFFSET('Sanitation Data'!$F$30,0,10*ROW('Sanitation Data'!F113)))</f>
        <v/>
      </c>
      <c r="CX119" s="380" t="str">
        <f ca="1">+IF(OFFSET('Sanitation Data'!$F$31,0,10*ROW('Sanitation Data'!F113))="","",OFFSET('Sanitation Data'!$F$31,0,10*ROW('Sanitation Data'!F113)))</f>
        <v/>
      </c>
      <c r="CY119" s="380" t="str">
        <f ca="1">+IF(OFFSET('Sanitation Data'!$F$32,0,10*ROW('Sanitation Data'!F113))="","",OFFSET('Sanitation Data'!$F$32,0,10*ROW('Sanitation Data'!F113)))</f>
        <v/>
      </c>
      <c r="CZ119" s="380" t="str">
        <f ca="1">+IF(OFFSET('Sanitation Data'!$G$28,0,10*ROW('Sanitation Data'!G113))="","",OFFSET('Sanitation Data'!$G$28,0,10*ROW('Sanitation Data'!G113)))</f>
        <v/>
      </c>
      <c r="DA119" s="380" t="str">
        <f ca="1">+IF(OFFSET('Sanitation Data'!$G$29,0,10*ROW('Sanitation Data'!G113))="","",OFFSET('Sanitation Data'!$G$29,0,10*ROW('Sanitation Data'!G113)))</f>
        <v/>
      </c>
      <c r="DB119" s="380" t="str">
        <f ca="1">+IF(OFFSET('Sanitation Data'!$G$30,0,10*ROW('Sanitation Data'!G113))="","",OFFSET('Sanitation Data'!$G$30,0,10*ROW('Sanitation Data'!G113)))</f>
        <v/>
      </c>
      <c r="DC119" s="380" t="str">
        <f ca="1">+IF(OFFSET('Sanitation Data'!$G$31,0,10*ROW('Sanitation Data'!G113))="","",OFFSET('Sanitation Data'!$G$31,0,10*ROW('Sanitation Data'!G113)))</f>
        <v/>
      </c>
      <c r="DD119" s="380" t="str">
        <f ca="1">+IF(OFFSET('Sanitation Data'!$G$32,0,10*ROW('Sanitation Data'!G113))="","",OFFSET('Sanitation Data'!$G$32,0,10*ROW('Sanitation Data'!G113)))</f>
        <v/>
      </c>
      <c r="DE119" s="380" t="str">
        <f ca="1">+IF(OFFSET('Sanitation Data'!$H$28,0,10*ROW('Sanitation Data'!H113))="","",OFFSET('Sanitation Data'!$H$28,0,10*ROW('Sanitation Data'!H113)))</f>
        <v/>
      </c>
      <c r="DF119" s="380" t="str">
        <f ca="1">+IF(OFFSET('Sanitation Data'!$H$29,0,10*ROW('Sanitation Data'!H113))="","",OFFSET('Sanitation Data'!$H$29,0,10*ROW('Sanitation Data'!H113)))</f>
        <v/>
      </c>
      <c r="DG119" s="380" t="str">
        <f ca="1">+IF(OFFSET('Sanitation Data'!$H$30,0,10*ROW('Sanitation Data'!H113))="","",OFFSET('Sanitation Data'!$H$30,0,10*ROW('Sanitation Data'!H113)))</f>
        <v/>
      </c>
      <c r="DH119" s="380" t="str">
        <f ca="1">+IF(OFFSET('Sanitation Data'!$H$31,0,10*ROW('Sanitation Data'!H113))="","",OFFSET('Sanitation Data'!$H$31,0,10*ROW('Sanitation Data'!H113)))</f>
        <v/>
      </c>
      <c r="DI119" s="380" t="str">
        <f ca="1">+IF(OFFSET('Sanitation Data'!$H$32,0,10*ROW('Sanitation Data'!H113))="","",OFFSET('Sanitation Data'!$H$32,0,10*ROW('Sanitation Data'!H113)))</f>
        <v/>
      </c>
      <c r="DJ119" s="380" t="str">
        <f ca="1">+IF(OFFSET('Sanitation Data'!$I$28,0,10*ROW('Sanitation Data'!I113))="","",OFFSET('Sanitation Data'!$I$28,0,10*ROW('Sanitation Data'!I113)))</f>
        <v/>
      </c>
      <c r="DK119" s="380" t="str">
        <f ca="1">+IF(OFFSET('Sanitation Data'!$I$29,0,10*ROW('Sanitation Data'!I113))="","",OFFSET('Sanitation Data'!$I$29,0,10*ROW('Sanitation Data'!I113)))</f>
        <v/>
      </c>
      <c r="DL119" s="380" t="str">
        <f ca="1">+IF(OFFSET('Sanitation Data'!$I$30,0,10*ROW('Sanitation Data'!I113))="","",OFFSET('Sanitation Data'!$I$30,0,10*ROW('Sanitation Data'!I113)))</f>
        <v/>
      </c>
      <c r="DM119" s="380" t="str">
        <f ca="1">+IF(OFFSET('Sanitation Data'!$I$31,0,10*ROW('Sanitation Data'!I113))="","",OFFSET('Sanitation Data'!$I$31,0,10*ROW('Sanitation Data'!I113)))</f>
        <v/>
      </c>
      <c r="DN119" s="380" t="str">
        <f ca="1">+IF(OFFSET('Sanitation Data'!$I$32,0,10*ROW('Sanitation Data'!I113))="","",OFFSET('Sanitation Data'!$I$32,0,10*ROW('Sanitation Data'!I113)))</f>
        <v/>
      </c>
      <c r="DO119" s="380" t="str">
        <f ca="1">+IF(OFFSET('Hygiene Data'!$D$11,0,10*ROW('Hygiene Data'!D113))="","",OFFSET('Hygiene Data'!$D$11,0,10*ROW('Hygiene Data'!D113)))</f>
        <v/>
      </c>
      <c r="DP119" s="380" t="str">
        <f ca="1">+IF(OFFSET('Hygiene Data'!$D$12,0,10*ROW('Hygiene Data'!D113))="","",OFFSET('Hygiene Data'!$D$12,0,10*ROW('Hygiene Data'!D113)))</f>
        <v/>
      </c>
      <c r="DQ119" s="380" t="str">
        <f ca="1">+IF(OFFSET('Hygiene Data'!$D$13,0,10*ROW('Hygiene Data'!D113))="","",OFFSET('Hygiene Data'!$D$13,0,10*ROW('Hygiene Data'!D113)))</f>
        <v/>
      </c>
      <c r="DR119" s="380" t="str">
        <f ca="1">+IF(OFFSET('Hygiene Data'!$E$11,0,10*ROW('Hygiene Data'!E113))="","",OFFSET('Hygiene Data'!$E$11,0,10*ROW('Hygiene Data'!E113)))</f>
        <v/>
      </c>
      <c r="DS119" s="380" t="str">
        <f ca="1">+IF(OFFSET('Hygiene Data'!$E$12,0,10*ROW('Hygiene Data'!E113))="","",OFFSET('Hygiene Data'!$E$12,0,10*ROW('Hygiene Data'!E113)))</f>
        <v/>
      </c>
      <c r="DT119" s="380" t="str">
        <f ca="1">+IF(OFFSET('Hygiene Data'!$E$13,0,10*ROW('Hygiene Data'!E113))="","",OFFSET('Hygiene Data'!$E$13,0,10*ROW('Hygiene Data'!E113)))</f>
        <v/>
      </c>
      <c r="DU119" s="380" t="str">
        <f ca="1">+IF(OFFSET('Hygiene Data'!$F$11,0,10*ROW('Hygiene Data'!F113))="","",OFFSET('Hygiene Data'!$F$11,0,10*ROW('Hygiene Data'!F113)))</f>
        <v/>
      </c>
      <c r="DV119" s="380" t="str">
        <f ca="1">+IF(OFFSET('Hygiene Data'!$F$12,0,10*ROW('Hygiene Data'!F113))="","",OFFSET('Hygiene Data'!$F$12,0,10*ROW('Hygiene Data'!F113)))</f>
        <v/>
      </c>
      <c r="DW119" s="380" t="str">
        <f ca="1">+IF(OFFSET('Hygiene Data'!$F$13,0,10*ROW('Hygiene Data'!F113))="","",OFFSET('Hygiene Data'!$F$13,0,10*ROW('Hygiene Data'!F113)))</f>
        <v/>
      </c>
      <c r="DX119" s="380" t="str">
        <f ca="1">+IF(OFFSET('Hygiene Data'!$G$11,0,10*ROW('Hygiene Data'!G113))="","",OFFSET('Hygiene Data'!$G$11,0,10*ROW('Hygiene Data'!G113)))</f>
        <v/>
      </c>
      <c r="DY119" s="380" t="str">
        <f ca="1">+IF(OFFSET('Hygiene Data'!$G$12,0,10*ROW('Hygiene Data'!G113))="","",OFFSET('Hygiene Data'!$G$12,0,10*ROW('Hygiene Data'!G113)))</f>
        <v/>
      </c>
      <c r="DZ119" s="380" t="str">
        <f ca="1">+IF(OFFSET('Hygiene Data'!$G$13,0,10*ROW('Hygiene Data'!G113))="","",OFFSET('Hygiene Data'!$G$13,0,10*ROW('Hygiene Data'!G113)))</f>
        <v/>
      </c>
      <c r="EA119" s="380" t="str">
        <f ca="1">+IF(OFFSET('Hygiene Data'!$H$11,0,10*ROW('Hygiene Data'!H113))="","",OFFSET('Hygiene Data'!$H$11,0,10*ROW('Hygiene Data'!H113)))</f>
        <v/>
      </c>
      <c r="EB119" s="380" t="str">
        <f ca="1">+IF(OFFSET('Hygiene Data'!$H$12,0,10*ROW('Hygiene Data'!H113))="","",OFFSET('Hygiene Data'!$H$12,0,10*ROW('Hygiene Data'!H113)))</f>
        <v/>
      </c>
      <c r="EC119" s="380" t="str">
        <f ca="1">+IF(OFFSET('Hygiene Data'!$H$13,0,10*ROW('Hygiene Data'!H113))="","",OFFSET('Hygiene Data'!$H$13,0,10*ROW('Hygiene Data'!H113)))</f>
        <v/>
      </c>
      <c r="ED119" s="380" t="str">
        <f ca="1">+IF(OFFSET('Hygiene Data'!$I$11,0,10*ROW('Hygiene Data'!I113))="","",OFFSET('Hygiene Data'!$I$11,0,10*ROW('Hygiene Data'!I113)))</f>
        <v/>
      </c>
      <c r="EE119" s="380" t="str">
        <f ca="1">+IF(OFFSET('Hygiene Data'!$I$12,0,10*ROW('Hygiene Data'!I113))="","",OFFSET('Hygiene Data'!$I$12,0,10*ROW('Hygiene Data'!I113)))</f>
        <v/>
      </c>
      <c r="EF119" s="380" t="str">
        <f ca="1">+IF(OFFSET('Hygiene Data'!$I$13,0,10*ROW('Hygiene Data'!I113))="","",OFFSET('Hygiene Data'!$I$13,0,10*ROW('Hygiene Data'!I113)))</f>
        <v/>
      </c>
    </row>
    <row r="120" spans="1:136" x14ac:dyDescent="0.25">
      <c r="A120" s="489" t="str">
        <f ca="1">+IF(OFFSET('Water Data'!$B$2,0,10*ROW('Water Data'!E114))="","",OFFSET('Water Data'!$B$2,0,10*ROW('Water Data'!E114)))</f>
        <v/>
      </c>
      <c r="B120" s="489"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16" t="str">
        <f t="shared" ca="1" si="1"/>
        <v/>
      </c>
      <c r="D120" s="517"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17"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17"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17"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17"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17"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17"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17"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17"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17"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17"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17"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17"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17"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17"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17"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17"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17"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18"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18"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18"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18"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18"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18"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18"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18"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18"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18"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18"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18"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18"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18"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18"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18"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18"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18"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18"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18"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18"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18"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18"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18"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18"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18"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18"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18"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18"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18"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19"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95"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19"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19"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19"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19"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19"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19"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19"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19"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19"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19"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19"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19"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19"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19"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19"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19"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80" t="str">
        <f ca="1">+IF(OFFSET('Water Data'!$D$27,0,10*ROW('Water Data'!D114))="","",OFFSET('Water Data'!$D$27,0,10*ROW('Water Data'!D114)))</f>
        <v/>
      </c>
      <c r="BT120" s="380" t="str">
        <f ca="1">+IF(OFFSET('Water Data'!$D$28,0,10*ROW('Water Data'!D114))="","",OFFSET('Water Data'!$D$28,0,10*ROW('Water Data'!D114)))</f>
        <v/>
      </c>
      <c r="BU120" s="380" t="str">
        <f ca="1">+IF(OFFSET('Water Data'!$D$29,0,10*ROW('Water Data'!D114))="","",OFFSET('Water Data'!$D$29,0,10*ROW('Water Data'!D114)))</f>
        <v/>
      </c>
      <c r="BV120" s="380" t="str">
        <f ca="1">+IF(OFFSET('Water Data'!$E$27,0,10*ROW('Water Data'!E114))="","",OFFSET('Water Data'!$E$27,0,10*ROW('Water Data'!E114)))</f>
        <v/>
      </c>
      <c r="BW120" s="380" t="str">
        <f ca="1">+IF(OFFSET('Water Data'!$E$28,0,10*ROW('Water Data'!E114))="","",OFFSET('Water Data'!$E$28,0,10*ROW('Water Data'!E114)))</f>
        <v/>
      </c>
      <c r="BX120" s="380" t="str">
        <f ca="1">+IF(OFFSET('Water Data'!$E$29,0,10*ROW('Water Data'!E114))="","",OFFSET('Water Data'!$E$29,0,10*ROW('Water Data'!E114)))</f>
        <v/>
      </c>
      <c r="BY120" s="380" t="str">
        <f ca="1">+IF(OFFSET('Water Data'!$F$27,0,10*ROW('Water Data'!F114))="","",OFFSET('Water Data'!$F$27,0,10*ROW('Water Data'!F114)))</f>
        <v/>
      </c>
      <c r="BZ120" s="380" t="str">
        <f ca="1">+IF(OFFSET('Water Data'!$F$28,0,10*ROW('Water Data'!F114))="","",OFFSET('Water Data'!$F$28,0,10*ROW('Water Data'!F114)))</f>
        <v/>
      </c>
      <c r="CA120" s="380" t="str">
        <f ca="1">+IF(OFFSET('Water Data'!$F$29,0,10*ROW('Water Data'!F114))="","",OFFSET('Water Data'!$F$29,0,10*ROW('Water Data'!F114)))</f>
        <v/>
      </c>
      <c r="CB120" s="380" t="str">
        <f ca="1">+IF(OFFSET('Water Data'!$G$27,0,10*ROW('Water Data'!G114))="","",OFFSET('Water Data'!$G$27,0,10*ROW('Water Data'!G114)))</f>
        <v/>
      </c>
      <c r="CC120" s="380" t="str">
        <f ca="1">+IF(OFFSET('Water Data'!$G$28,0,10*ROW('Water Data'!G114))="","",OFFSET('Water Data'!$G$28,0,10*ROW('Water Data'!G114)))</f>
        <v/>
      </c>
      <c r="CD120" s="380" t="str">
        <f ca="1">+IF(OFFSET('Water Data'!$G$29,0,10*ROW('Water Data'!G114))="","",OFFSET('Water Data'!$G$29,0,10*ROW('Water Data'!G114)))</f>
        <v/>
      </c>
      <c r="CE120" s="380" t="str">
        <f ca="1">+IF(OFFSET('Water Data'!$H$27,0,10*ROW('Water Data'!H114))="","",OFFSET('Water Data'!$H$27,0,10*ROW('Water Data'!H114)))</f>
        <v/>
      </c>
      <c r="CF120" s="380" t="str">
        <f ca="1">+IF(OFFSET('Water Data'!$H$28,0,10*ROW('Water Data'!H114))="","",OFFSET('Water Data'!$H$28,0,10*ROW('Water Data'!H114)))</f>
        <v/>
      </c>
      <c r="CG120" s="380" t="str">
        <f ca="1">+IF(OFFSET('Water Data'!$H$29,0,10*ROW('Water Data'!H114))="","",OFFSET('Water Data'!$H$29,0,10*ROW('Water Data'!H114)))</f>
        <v/>
      </c>
      <c r="CH120" s="380" t="str">
        <f ca="1">+IF(OFFSET('Water Data'!$I$27,0,10*ROW('Water Data'!I114))="","",OFFSET('Water Data'!$I$27,0,10*ROW('Water Data'!I114)))</f>
        <v/>
      </c>
      <c r="CI120" s="380" t="str">
        <f ca="1">+IF(OFFSET('Water Data'!$I$28,0,10*ROW('Water Data'!I114))="","",OFFSET('Water Data'!$I$28,0,10*ROW('Water Data'!I114)))</f>
        <v/>
      </c>
      <c r="CJ120" s="380" t="str">
        <f ca="1">+IF(OFFSET('Water Data'!$I$29,0,10*ROW('Water Data'!I114))="","",OFFSET('Water Data'!$I$29,0,10*ROW('Water Data'!I114)))</f>
        <v/>
      </c>
      <c r="CK120" s="380" t="str">
        <f ca="1">+IF(OFFSET('Sanitation Data'!$D$28,0,10*ROW('Sanitation Data'!D114))="","",OFFSET('Sanitation Data'!$D$28,0,10*ROW('Sanitation Data'!D114)))</f>
        <v/>
      </c>
      <c r="CL120" s="380" t="str">
        <f ca="1">+IF(OFFSET('Sanitation Data'!$D$29,0,10*ROW('Sanitation Data'!D114))="","",OFFSET('Sanitation Data'!$D$29,0,10*ROW('Sanitation Data'!D114)))</f>
        <v/>
      </c>
      <c r="CM120" s="380" t="str">
        <f ca="1">+IF(OFFSET('Sanitation Data'!$D$30,0,10*ROW('Sanitation Data'!D114))="","",OFFSET('Sanitation Data'!$D$30,0,10*ROW('Sanitation Data'!D114)))</f>
        <v/>
      </c>
      <c r="CN120" s="380" t="str">
        <f ca="1">+IF(OFFSET('Sanitation Data'!$D$31,0,10*ROW('Sanitation Data'!D114))="","",OFFSET('Sanitation Data'!$D$31,0,10*ROW('Sanitation Data'!D114)))</f>
        <v/>
      </c>
      <c r="CO120" s="380" t="str">
        <f ca="1">+IF(OFFSET('Sanitation Data'!$D$32,0,10*ROW('Sanitation Data'!D114))="","",OFFSET('Sanitation Data'!$D$32,0,10*ROW('Sanitation Data'!D114)))</f>
        <v/>
      </c>
      <c r="CP120" s="380" t="str">
        <f ca="1">+IF(OFFSET('Sanitation Data'!$E$28,0,10*ROW('Sanitation Data'!E114))="","",OFFSET('Sanitation Data'!$E$28,0,10*ROW('Sanitation Data'!E114)))</f>
        <v/>
      </c>
      <c r="CQ120" s="380" t="str">
        <f ca="1">+IF(OFFSET('Sanitation Data'!$E$29,0,10*ROW('Sanitation Data'!E114))="","",OFFSET('Sanitation Data'!$E$29,0,10*ROW('Sanitation Data'!E114)))</f>
        <v/>
      </c>
      <c r="CR120" s="380" t="str">
        <f ca="1">+IF(OFFSET('Sanitation Data'!$E$30,0,10*ROW('Sanitation Data'!E114))="","",OFFSET('Sanitation Data'!$E$30,0,10*ROW('Sanitation Data'!E114)))</f>
        <v/>
      </c>
      <c r="CS120" s="380" t="str">
        <f ca="1">+IF(OFFSET('Sanitation Data'!$E$31,0,10*ROW('Sanitation Data'!E114))="","",OFFSET('Sanitation Data'!$E$31,0,10*ROW('Sanitation Data'!E114)))</f>
        <v/>
      </c>
      <c r="CT120" s="380" t="str">
        <f ca="1">+IF(OFFSET('Sanitation Data'!$E$32,0,10*ROW('Sanitation Data'!E114))="","",OFFSET('Sanitation Data'!$E$32,0,10*ROW('Sanitation Data'!E114)))</f>
        <v/>
      </c>
      <c r="CU120" s="380" t="str">
        <f ca="1">+IF(OFFSET('Sanitation Data'!$F$28,0,10*ROW('Sanitation Data'!F114))="","",OFFSET('Sanitation Data'!$F$28,0,10*ROW('Sanitation Data'!F114)))</f>
        <v/>
      </c>
      <c r="CV120" s="380" t="str">
        <f ca="1">+IF(OFFSET('Sanitation Data'!$F$29,0,10*ROW('Sanitation Data'!F114))="","",OFFSET('Sanitation Data'!$F$29,0,10*ROW('Sanitation Data'!F114)))</f>
        <v/>
      </c>
      <c r="CW120" s="380" t="str">
        <f ca="1">+IF(OFFSET('Sanitation Data'!$F$30,0,10*ROW('Sanitation Data'!F114))="","",OFFSET('Sanitation Data'!$F$30,0,10*ROW('Sanitation Data'!F114)))</f>
        <v/>
      </c>
      <c r="CX120" s="380" t="str">
        <f ca="1">+IF(OFFSET('Sanitation Data'!$F$31,0,10*ROW('Sanitation Data'!F114))="","",OFFSET('Sanitation Data'!$F$31,0,10*ROW('Sanitation Data'!F114)))</f>
        <v/>
      </c>
      <c r="CY120" s="380" t="str">
        <f ca="1">+IF(OFFSET('Sanitation Data'!$F$32,0,10*ROW('Sanitation Data'!F114))="","",OFFSET('Sanitation Data'!$F$32,0,10*ROW('Sanitation Data'!F114)))</f>
        <v/>
      </c>
      <c r="CZ120" s="380" t="str">
        <f ca="1">+IF(OFFSET('Sanitation Data'!$G$28,0,10*ROW('Sanitation Data'!G114))="","",OFFSET('Sanitation Data'!$G$28,0,10*ROW('Sanitation Data'!G114)))</f>
        <v/>
      </c>
      <c r="DA120" s="380" t="str">
        <f ca="1">+IF(OFFSET('Sanitation Data'!$G$29,0,10*ROW('Sanitation Data'!G114))="","",OFFSET('Sanitation Data'!$G$29,0,10*ROW('Sanitation Data'!G114)))</f>
        <v/>
      </c>
      <c r="DB120" s="380" t="str">
        <f ca="1">+IF(OFFSET('Sanitation Data'!$G$30,0,10*ROW('Sanitation Data'!G114))="","",OFFSET('Sanitation Data'!$G$30,0,10*ROW('Sanitation Data'!G114)))</f>
        <v/>
      </c>
      <c r="DC120" s="380" t="str">
        <f ca="1">+IF(OFFSET('Sanitation Data'!$G$31,0,10*ROW('Sanitation Data'!G114))="","",OFFSET('Sanitation Data'!$G$31,0,10*ROW('Sanitation Data'!G114)))</f>
        <v/>
      </c>
      <c r="DD120" s="380" t="str">
        <f ca="1">+IF(OFFSET('Sanitation Data'!$G$32,0,10*ROW('Sanitation Data'!G114))="","",OFFSET('Sanitation Data'!$G$32,0,10*ROW('Sanitation Data'!G114)))</f>
        <v/>
      </c>
      <c r="DE120" s="380" t="str">
        <f ca="1">+IF(OFFSET('Sanitation Data'!$H$28,0,10*ROW('Sanitation Data'!H114))="","",OFFSET('Sanitation Data'!$H$28,0,10*ROW('Sanitation Data'!H114)))</f>
        <v/>
      </c>
      <c r="DF120" s="380" t="str">
        <f ca="1">+IF(OFFSET('Sanitation Data'!$H$29,0,10*ROW('Sanitation Data'!H114))="","",OFFSET('Sanitation Data'!$H$29,0,10*ROW('Sanitation Data'!H114)))</f>
        <v/>
      </c>
      <c r="DG120" s="380" t="str">
        <f ca="1">+IF(OFFSET('Sanitation Data'!$H$30,0,10*ROW('Sanitation Data'!H114))="","",OFFSET('Sanitation Data'!$H$30,0,10*ROW('Sanitation Data'!H114)))</f>
        <v/>
      </c>
      <c r="DH120" s="380" t="str">
        <f ca="1">+IF(OFFSET('Sanitation Data'!$H$31,0,10*ROW('Sanitation Data'!H114))="","",OFFSET('Sanitation Data'!$H$31,0,10*ROW('Sanitation Data'!H114)))</f>
        <v/>
      </c>
      <c r="DI120" s="380" t="str">
        <f ca="1">+IF(OFFSET('Sanitation Data'!$H$32,0,10*ROW('Sanitation Data'!H114))="","",OFFSET('Sanitation Data'!$H$32,0,10*ROW('Sanitation Data'!H114)))</f>
        <v/>
      </c>
      <c r="DJ120" s="380" t="str">
        <f ca="1">+IF(OFFSET('Sanitation Data'!$I$28,0,10*ROW('Sanitation Data'!I114))="","",OFFSET('Sanitation Data'!$I$28,0,10*ROW('Sanitation Data'!I114)))</f>
        <v/>
      </c>
      <c r="DK120" s="380" t="str">
        <f ca="1">+IF(OFFSET('Sanitation Data'!$I$29,0,10*ROW('Sanitation Data'!I114))="","",OFFSET('Sanitation Data'!$I$29,0,10*ROW('Sanitation Data'!I114)))</f>
        <v/>
      </c>
      <c r="DL120" s="380" t="str">
        <f ca="1">+IF(OFFSET('Sanitation Data'!$I$30,0,10*ROW('Sanitation Data'!I114))="","",OFFSET('Sanitation Data'!$I$30,0,10*ROW('Sanitation Data'!I114)))</f>
        <v/>
      </c>
      <c r="DM120" s="380" t="str">
        <f ca="1">+IF(OFFSET('Sanitation Data'!$I$31,0,10*ROW('Sanitation Data'!I114))="","",OFFSET('Sanitation Data'!$I$31,0,10*ROW('Sanitation Data'!I114)))</f>
        <v/>
      </c>
      <c r="DN120" s="380" t="str">
        <f ca="1">+IF(OFFSET('Sanitation Data'!$I$32,0,10*ROW('Sanitation Data'!I114))="","",OFFSET('Sanitation Data'!$I$32,0,10*ROW('Sanitation Data'!I114)))</f>
        <v/>
      </c>
      <c r="DO120" s="380" t="str">
        <f ca="1">+IF(OFFSET('Hygiene Data'!$D$11,0,10*ROW('Hygiene Data'!D114))="","",OFFSET('Hygiene Data'!$D$11,0,10*ROW('Hygiene Data'!D114)))</f>
        <v/>
      </c>
      <c r="DP120" s="380" t="str">
        <f ca="1">+IF(OFFSET('Hygiene Data'!$D$12,0,10*ROW('Hygiene Data'!D114))="","",OFFSET('Hygiene Data'!$D$12,0,10*ROW('Hygiene Data'!D114)))</f>
        <v/>
      </c>
      <c r="DQ120" s="380" t="str">
        <f ca="1">+IF(OFFSET('Hygiene Data'!$D$13,0,10*ROW('Hygiene Data'!D114))="","",OFFSET('Hygiene Data'!$D$13,0,10*ROW('Hygiene Data'!D114)))</f>
        <v/>
      </c>
      <c r="DR120" s="380" t="str">
        <f ca="1">+IF(OFFSET('Hygiene Data'!$E$11,0,10*ROW('Hygiene Data'!E114))="","",OFFSET('Hygiene Data'!$E$11,0,10*ROW('Hygiene Data'!E114)))</f>
        <v/>
      </c>
      <c r="DS120" s="380" t="str">
        <f ca="1">+IF(OFFSET('Hygiene Data'!$E$12,0,10*ROW('Hygiene Data'!E114))="","",OFFSET('Hygiene Data'!$E$12,0,10*ROW('Hygiene Data'!E114)))</f>
        <v/>
      </c>
      <c r="DT120" s="380" t="str">
        <f ca="1">+IF(OFFSET('Hygiene Data'!$E$13,0,10*ROW('Hygiene Data'!E114))="","",OFFSET('Hygiene Data'!$E$13,0,10*ROW('Hygiene Data'!E114)))</f>
        <v/>
      </c>
      <c r="DU120" s="380" t="str">
        <f ca="1">+IF(OFFSET('Hygiene Data'!$F$11,0,10*ROW('Hygiene Data'!F114))="","",OFFSET('Hygiene Data'!$F$11,0,10*ROW('Hygiene Data'!F114)))</f>
        <v/>
      </c>
      <c r="DV120" s="380" t="str">
        <f ca="1">+IF(OFFSET('Hygiene Data'!$F$12,0,10*ROW('Hygiene Data'!F114))="","",OFFSET('Hygiene Data'!$F$12,0,10*ROW('Hygiene Data'!F114)))</f>
        <v/>
      </c>
      <c r="DW120" s="380" t="str">
        <f ca="1">+IF(OFFSET('Hygiene Data'!$F$13,0,10*ROW('Hygiene Data'!F114))="","",OFFSET('Hygiene Data'!$F$13,0,10*ROW('Hygiene Data'!F114)))</f>
        <v/>
      </c>
      <c r="DX120" s="380" t="str">
        <f ca="1">+IF(OFFSET('Hygiene Data'!$G$11,0,10*ROW('Hygiene Data'!G114))="","",OFFSET('Hygiene Data'!$G$11,0,10*ROW('Hygiene Data'!G114)))</f>
        <v/>
      </c>
      <c r="DY120" s="380" t="str">
        <f ca="1">+IF(OFFSET('Hygiene Data'!$G$12,0,10*ROW('Hygiene Data'!G114))="","",OFFSET('Hygiene Data'!$G$12,0,10*ROW('Hygiene Data'!G114)))</f>
        <v/>
      </c>
      <c r="DZ120" s="380" t="str">
        <f ca="1">+IF(OFFSET('Hygiene Data'!$G$13,0,10*ROW('Hygiene Data'!G114))="","",OFFSET('Hygiene Data'!$G$13,0,10*ROW('Hygiene Data'!G114)))</f>
        <v/>
      </c>
      <c r="EA120" s="380" t="str">
        <f ca="1">+IF(OFFSET('Hygiene Data'!$H$11,0,10*ROW('Hygiene Data'!H114))="","",OFFSET('Hygiene Data'!$H$11,0,10*ROW('Hygiene Data'!H114)))</f>
        <v/>
      </c>
      <c r="EB120" s="380" t="str">
        <f ca="1">+IF(OFFSET('Hygiene Data'!$H$12,0,10*ROW('Hygiene Data'!H114))="","",OFFSET('Hygiene Data'!$H$12,0,10*ROW('Hygiene Data'!H114)))</f>
        <v/>
      </c>
      <c r="EC120" s="380" t="str">
        <f ca="1">+IF(OFFSET('Hygiene Data'!$H$13,0,10*ROW('Hygiene Data'!H114))="","",OFFSET('Hygiene Data'!$H$13,0,10*ROW('Hygiene Data'!H114)))</f>
        <v/>
      </c>
      <c r="ED120" s="380" t="str">
        <f ca="1">+IF(OFFSET('Hygiene Data'!$I$11,0,10*ROW('Hygiene Data'!I114))="","",OFFSET('Hygiene Data'!$I$11,0,10*ROW('Hygiene Data'!I114)))</f>
        <v/>
      </c>
      <c r="EE120" s="380" t="str">
        <f ca="1">+IF(OFFSET('Hygiene Data'!$I$12,0,10*ROW('Hygiene Data'!I114))="","",OFFSET('Hygiene Data'!$I$12,0,10*ROW('Hygiene Data'!I114)))</f>
        <v/>
      </c>
      <c r="EF120" s="380" t="str">
        <f ca="1">+IF(OFFSET('Hygiene Data'!$I$13,0,10*ROW('Hygiene Data'!I114))="","",OFFSET('Hygiene Data'!$I$13,0,10*ROW('Hygiene Data'!I114)))</f>
        <v/>
      </c>
    </row>
    <row r="121" spans="1:136" x14ac:dyDescent="0.25">
      <c r="A121" s="489" t="str">
        <f ca="1">+IF(OFFSET('Water Data'!$B$2,0,10*ROW('Water Data'!E115))="","",OFFSET('Water Data'!$B$2,0,10*ROW('Water Data'!E115)))</f>
        <v/>
      </c>
      <c r="B121" s="489"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16" t="str">
        <f t="shared" ca="1" si="1"/>
        <v/>
      </c>
      <c r="D121" s="517"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17"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17"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17"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17"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17"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17"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17"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17"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17"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17"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17"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17"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17"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17"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17"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17"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17"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18"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18"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18"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18"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18"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18"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18"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18"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18"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18"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18"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18"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18"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18"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18"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18"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18"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18"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18"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18"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18"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18"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18"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18"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18"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18"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18"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18"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18"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18"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19"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95"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19"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19"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19"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19"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19"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19"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19"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19"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19"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19"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19"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19"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19"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19"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19"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19"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80" t="str">
        <f ca="1">+IF(OFFSET('Water Data'!$D$27,0,10*ROW('Water Data'!D115))="","",OFFSET('Water Data'!$D$27,0,10*ROW('Water Data'!D115)))</f>
        <v/>
      </c>
      <c r="BT121" s="380" t="str">
        <f ca="1">+IF(OFFSET('Water Data'!$D$28,0,10*ROW('Water Data'!D115))="","",OFFSET('Water Data'!$D$28,0,10*ROW('Water Data'!D115)))</f>
        <v/>
      </c>
      <c r="BU121" s="380" t="str">
        <f ca="1">+IF(OFFSET('Water Data'!$D$29,0,10*ROW('Water Data'!D115))="","",OFFSET('Water Data'!$D$29,0,10*ROW('Water Data'!D115)))</f>
        <v/>
      </c>
      <c r="BV121" s="380" t="str">
        <f ca="1">+IF(OFFSET('Water Data'!$E$27,0,10*ROW('Water Data'!E115))="","",OFFSET('Water Data'!$E$27,0,10*ROW('Water Data'!E115)))</f>
        <v/>
      </c>
      <c r="BW121" s="380" t="str">
        <f ca="1">+IF(OFFSET('Water Data'!$E$28,0,10*ROW('Water Data'!E115))="","",OFFSET('Water Data'!$E$28,0,10*ROW('Water Data'!E115)))</f>
        <v/>
      </c>
      <c r="BX121" s="380" t="str">
        <f ca="1">+IF(OFFSET('Water Data'!$E$29,0,10*ROW('Water Data'!E115))="","",OFFSET('Water Data'!$E$29,0,10*ROW('Water Data'!E115)))</f>
        <v/>
      </c>
      <c r="BY121" s="380" t="str">
        <f ca="1">+IF(OFFSET('Water Data'!$F$27,0,10*ROW('Water Data'!F115))="","",OFFSET('Water Data'!$F$27,0,10*ROW('Water Data'!F115)))</f>
        <v/>
      </c>
      <c r="BZ121" s="380" t="str">
        <f ca="1">+IF(OFFSET('Water Data'!$F$28,0,10*ROW('Water Data'!F115))="","",OFFSET('Water Data'!$F$28,0,10*ROW('Water Data'!F115)))</f>
        <v/>
      </c>
      <c r="CA121" s="380" t="str">
        <f ca="1">+IF(OFFSET('Water Data'!$F$29,0,10*ROW('Water Data'!F115))="","",OFFSET('Water Data'!$F$29,0,10*ROW('Water Data'!F115)))</f>
        <v/>
      </c>
      <c r="CB121" s="380" t="str">
        <f ca="1">+IF(OFFSET('Water Data'!$G$27,0,10*ROW('Water Data'!G115))="","",OFFSET('Water Data'!$G$27,0,10*ROW('Water Data'!G115)))</f>
        <v/>
      </c>
      <c r="CC121" s="380" t="str">
        <f ca="1">+IF(OFFSET('Water Data'!$G$28,0,10*ROW('Water Data'!G115))="","",OFFSET('Water Data'!$G$28,0,10*ROW('Water Data'!G115)))</f>
        <v/>
      </c>
      <c r="CD121" s="380" t="str">
        <f ca="1">+IF(OFFSET('Water Data'!$G$29,0,10*ROW('Water Data'!G115))="","",OFFSET('Water Data'!$G$29,0,10*ROW('Water Data'!G115)))</f>
        <v/>
      </c>
      <c r="CE121" s="380" t="str">
        <f ca="1">+IF(OFFSET('Water Data'!$H$27,0,10*ROW('Water Data'!H115))="","",OFFSET('Water Data'!$H$27,0,10*ROW('Water Data'!H115)))</f>
        <v/>
      </c>
      <c r="CF121" s="380" t="str">
        <f ca="1">+IF(OFFSET('Water Data'!$H$28,0,10*ROW('Water Data'!H115))="","",OFFSET('Water Data'!$H$28,0,10*ROW('Water Data'!H115)))</f>
        <v/>
      </c>
      <c r="CG121" s="380" t="str">
        <f ca="1">+IF(OFFSET('Water Data'!$H$29,0,10*ROW('Water Data'!H115))="","",OFFSET('Water Data'!$H$29,0,10*ROW('Water Data'!H115)))</f>
        <v/>
      </c>
      <c r="CH121" s="380" t="str">
        <f ca="1">+IF(OFFSET('Water Data'!$I$27,0,10*ROW('Water Data'!I115))="","",OFFSET('Water Data'!$I$27,0,10*ROW('Water Data'!I115)))</f>
        <v/>
      </c>
      <c r="CI121" s="380" t="str">
        <f ca="1">+IF(OFFSET('Water Data'!$I$28,0,10*ROW('Water Data'!I115))="","",OFFSET('Water Data'!$I$28,0,10*ROW('Water Data'!I115)))</f>
        <v/>
      </c>
      <c r="CJ121" s="380" t="str">
        <f ca="1">+IF(OFFSET('Water Data'!$I$29,0,10*ROW('Water Data'!I115))="","",OFFSET('Water Data'!$I$29,0,10*ROW('Water Data'!I115)))</f>
        <v/>
      </c>
      <c r="CK121" s="380" t="str">
        <f ca="1">+IF(OFFSET('Sanitation Data'!$D$28,0,10*ROW('Sanitation Data'!D115))="","",OFFSET('Sanitation Data'!$D$28,0,10*ROW('Sanitation Data'!D115)))</f>
        <v/>
      </c>
      <c r="CL121" s="380" t="str">
        <f ca="1">+IF(OFFSET('Sanitation Data'!$D$29,0,10*ROW('Sanitation Data'!D115))="","",OFFSET('Sanitation Data'!$D$29,0,10*ROW('Sanitation Data'!D115)))</f>
        <v/>
      </c>
      <c r="CM121" s="380" t="str">
        <f ca="1">+IF(OFFSET('Sanitation Data'!$D$30,0,10*ROW('Sanitation Data'!D115))="","",OFFSET('Sanitation Data'!$D$30,0,10*ROW('Sanitation Data'!D115)))</f>
        <v/>
      </c>
      <c r="CN121" s="380" t="str">
        <f ca="1">+IF(OFFSET('Sanitation Data'!$D$31,0,10*ROW('Sanitation Data'!D115))="","",OFFSET('Sanitation Data'!$D$31,0,10*ROW('Sanitation Data'!D115)))</f>
        <v/>
      </c>
      <c r="CO121" s="380" t="str">
        <f ca="1">+IF(OFFSET('Sanitation Data'!$D$32,0,10*ROW('Sanitation Data'!D115))="","",OFFSET('Sanitation Data'!$D$32,0,10*ROW('Sanitation Data'!D115)))</f>
        <v/>
      </c>
      <c r="CP121" s="380" t="str">
        <f ca="1">+IF(OFFSET('Sanitation Data'!$E$28,0,10*ROW('Sanitation Data'!E115))="","",OFFSET('Sanitation Data'!$E$28,0,10*ROW('Sanitation Data'!E115)))</f>
        <v/>
      </c>
      <c r="CQ121" s="380" t="str">
        <f ca="1">+IF(OFFSET('Sanitation Data'!$E$29,0,10*ROW('Sanitation Data'!E115))="","",OFFSET('Sanitation Data'!$E$29,0,10*ROW('Sanitation Data'!E115)))</f>
        <v/>
      </c>
      <c r="CR121" s="380" t="str">
        <f ca="1">+IF(OFFSET('Sanitation Data'!$E$30,0,10*ROW('Sanitation Data'!E115))="","",OFFSET('Sanitation Data'!$E$30,0,10*ROW('Sanitation Data'!E115)))</f>
        <v/>
      </c>
      <c r="CS121" s="380" t="str">
        <f ca="1">+IF(OFFSET('Sanitation Data'!$E$31,0,10*ROW('Sanitation Data'!E115))="","",OFFSET('Sanitation Data'!$E$31,0,10*ROW('Sanitation Data'!E115)))</f>
        <v/>
      </c>
      <c r="CT121" s="380" t="str">
        <f ca="1">+IF(OFFSET('Sanitation Data'!$E$32,0,10*ROW('Sanitation Data'!E115))="","",OFFSET('Sanitation Data'!$E$32,0,10*ROW('Sanitation Data'!E115)))</f>
        <v/>
      </c>
      <c r="CU121" s="380" t="str">
        <f ca="1">+IF(OFFSET('Sanitation Data'!$F$28,0,10*ROW('Sanitation Data'!F115))="","",OFFSET('Sanitation Data'!$F$28,0,10*ROW('Sanitation Data'!F115)))</f>
        <v/>
      </c>
      <c r="CV121" s="380" t="str">
        <f ca="1">+IF(OFFSET('Sanitation Data'!$F$29,0,10*ROW('Sanitation Data'!F115))="","",OFFSET('Sanitation Data'!$F$29,0,10*ROW('Sanitation Data'!F115)))</f>
        <v/>
      </c>
      <c r="CW121" s="380" t="str">
        <f ca="1">+IF(OFFSET('Sanitation Data'!$F$30,0,10*ROW('Sanitation Data'!F115))="","",OFFSET('Sanitation Data'!$F$30,0,10*ROW('Sanitation Data'!F115)))</f>
        <v/>
      </c>
      <c r="CX121" s="380" t="str">
        <f ca="1">+IF(OFFSET('Sanitation Data'!$F$31,0,10*ROW('Sanitation Data'!F115))="","",OFFSET('Sanitation Data'!$F$31,0,10*ROW('Sanitation Data'!F115)))</f>
        <v/>
      </c>
      <c r="CY121" s="380" t="str">
        <f ca="1">+IF(OFFSET('Sanitation Data'!$F$32,0,10*ROW('Sanitation Data'!F115))="","",OFFSET('Sanitation Data'!$F$32,0,10*ROW('Sanitation Data'!F115)))</f>
        <v/>
      </c>
      <c r="CZ121" s="380" t="str">
        <f ca="1">+IF(OFFSET('Sanitation Data'!$G$28,0,10*ROW('Sanitation Data'!G115))="","",OFFSET('Sanitation Data'!$G$28,0,10*ROW('Sanitation Data'!G115)))</f>
        <v/>
      </c>
      <c r="DA121" s="380" t="str">
        <f ca="1">+IF(OFFSET('Sanitation Data'!$G$29,0,10*ROW('Sanitation Data'!G115))="","",OFFSET('Sanitation Data'!$G$29,0,10*ROW('Sanitation Data'!G115)))</f>
        <v/>
      </c>
      <c r="DB121" s="380" t="str">
        <f ca="1">+IF(OFFSET('Sanitation Data'!$G$30,0,10*ROW('Sanitation Data'!G115))="","",OFFSET('Sanitation Data'!$G$30,0,10*ROW('Sanitation Data'!G115)))</f>
        <v/>
      </c>
      <c r="DC121" s="380" t="str">
        <f ca="1">+IF(OFFSET('Sanitation Data'!$G$31,0,10*ROW('Sanitation Data'!G115))="","",OFFSET('Sanitation Data'!$G$31,0,10*ROW('Sanitation Data'!G115)))</f>
        <v/>
      </c>
      <c r="DD121" s="380" t="str">
        <f ca="1">+IF(OFFSET('Sanitation Data'!$G$32,0,10*ROW('Sanitation Data'!G115))="","",OFFSET('Sanitation Data'!$G$32,0,10*ROW('Sanitation Data'!G115)))</f>
        <v/>
      </c>
      <c r="DE121" s="380" t="str">
        <f ca="1">+IF(OFFSET('Sanitation Data'!$H$28,0,10*ROW('Sanitation Data'!H115))="","",OFFSET('Sanitation Data'!$H$28,0,10*ROW('Sanitation Data'!H115)))</f>
        <v/>
      </c>
      <c r="DF121" s="380" t="str">
        <f ca="1">+IF(OFFSET('Sanitation Data'!$H$29,0,10*ROW('Sanitation Data'!H115))="","",OFFSET('Sanitation Data'!$H$29,0,10*ROW('Sanitation Data'!H115)))</f>
        <v/>
      </c>
      <c r="DG121" s="380" t="str">
        <f ca="1">+IF(OFFSET('Sanitation Data'!$H$30,0,10*ROW('Sanitation Data'!H115))="","",OFFSET('Sanitation Data'!$H$30,0,10*ROW('Sanitation Data'!H115)))</f>
        <v/>
      </c>
      <c r="DH121" s="380" t="str">
        <f ca="1">+IF(OFFSET('Sanitation Data'!$H$31,0,10*ROW('Sanitation Data'!H115))="","",OFFSET('Sanitation Data'!$H$31,0,10*ROW('Sanitation Data'!H115)))</f>
        <v/>
      </c>
      <c r="DI121" s="380" t="str">
        <f ca="1">+IF(OFFSET('Sanitation Data'!$H$32,0,10*ROW('Sanitation Data'!H115))="","",OFFSET('Sanitation Data'!$H$32,0,10*ROW('Sanitation Data'!H115)))</f>
        <v/>
      </c>
      <c r="DJ121" s="380" t="str">
        <f ca="1">+IF(OFFSET('Sanitation Data'!$I$28,0,10*ROW('Sanitation Data'!I115))="","",OFFSET('Sanitation Data'!$I$28,0,10*ROW('Sanitation Data'!I115)))</f>
        <v/>
      </c>
      <c r="DK121" s="380" t="str">
        <f ca="1">+IF(OFFSET('Sanitation Data'!$I$29,0,10*ROW('Sanitation Data'!I115))="","",OFFSET('Sanitation Data'!$I$29,0,10*ROW('Sanitation Data'!I115)))</f>
        <v/>
      </c>
      <c r="DL121" s="380" t="str">
        <f ca="1">+IF(OFFSET('Sanitation Data'!$I$30,0,10*ROW('Sanitation Data'!I115))="","",OFFSET('Sanitation Data'!$I$30,0,10*ROW('Sanitation Data'!I115)))</f>
        <v/>
      </c>
      <c r="DM121" s="380" t="str">
        <f ca="1">+IF(OFFSET('Sanitation Data'!$I$31,0,10*ROW('Sanitation Data'!I115))="","",OFFSET('Sanitation Data'!$I$31,0,10*ROW('Sanitation Data'!I115)))</f>
        <v/>
      </c>
      <c r="DN121" s="380" t="str">
        <f ca="1">+IF(OFFSET('Sanitation Data'!$I$32,0,10*ROW('Sanitation Data'!I115))="","",OFFSET('Sanitation Data'!$I$32,0,10*ROW('Sanitation Data'!I115)))</f>
        <v/>
      </c>
      <c r="DO121" s="380" t="str">
        <f ca="1">+IF(OFFSET('Hygiene Data'!$D$11,0,10*ROW('Hygiene Data'!D115))="","",OFFSET('Hygiene Data'!$D$11,0,10*ROW('Hygiene Data'!D115)))</f>
        <v/>
      </c>
      <c r="DP121" s="380" t="str">
        <f ca="1">+IF(OFFSET('Hygiene Data'!$D$12,0,10*ROW('Hygiene Data'!D115))="","",OFFSET('Hygiene Data'!$D$12,0,10*ROW('Hygiene Data'!D115)))</f>
        <v/>
      </c>
      <c r="DQ121" s="380" t="str">
        <f ca="1">+IF(OFFSET('Hygiene Data'!$D$13,0,10*ROW('Hygiene Data'!D115))="","",OFFSET('Hygiene Data'!$D$13,0,10*ROW('Hygiene Data'!D115)))</f>
        <v/>
      </c>
      <c r="DR121" s="380" t="str">
        <f ca="1">+IF(OFFSET('Hygiene Data'!$E$11,0,10*ROW('Hygiene Data'!E115))="","",OFFSET('Hygiene Data'!$E$11,0,10*ROW('Hygiene Data'!E115)))</f>
        <v/>
      </c>
      <c r="DS121" s="380" t="str">
        <f ca="1">+IF(OFFSET('Hygiene Data'!$E$12,0,10*ROW('Hygiene Data'!E115))="","",OFFSET('Hygiene Data'!$E$12,0,10*ROW('Hygiene Data'!E115)))</f>
        <v/>
      </c>
      <c r="DT121" s="380" t="str">
        <f ca="1">+IF(OFFSET('Hygiene Data'!$E$13,0,10*ROW('Hygiene Data'!E115))="","",OFFSET('Hygiene Data'!$E$13,0,10*ROW('Hygiene Data'!E115)))</f>
        <v/>
      </c>
      <c r="DU121" s="380" t="str">
        <f ca="1">+IF(OFFSET('Hygiene Data'!$F$11,0,10*ROW('Hygiene Data'!F115))="","",OFFSET('Hygiene Data'!$F$11,0,10*ROW('Hygiene Data'!F115)))</f>
        <v/>
      </c>
      <c r="DV121" s="380" t="str">
        <f ca="1">+IF(OFFSET('Hygiene Data'!$F$12,0,10*ROW('Hygiene Data'!F115))="","",OFFSET('Hygiene Data'!$F$12,0,10*ROW('Hygiene Data'!F115)))</f>
        <v/>
      </c>
      <c r="DW121" s="380" t="str">
        <f ca="1">+IF(OFFSET('Hygiene Data'!$F$13,0,10*ROW('Hygiene Data'!F115))="","",OFFSET('Hygiene Data'!$F$13,0,10*ROW('Hygiene Data'!F115)))</f>
        <v/>
      </c>
      <c r="DX121" s="380" t="str">
        <f ca="1">+IF(OFFSET('Hygiene Data'!$G$11,0,10*ROW('Hygiene Data'!G115))="","",OFFSET('Hygiene Data'!$G$11,0,10*ROW('Hygiene Data'!G115)))</f>
        <v/>
      </c>
      <c r="DY121" s="380" t="str">
        <f ca="1">+IF(OFFSET('Hygiene Data'!$G$12,0,10*ROW('Hygiene Data'!G115))="","",OFFSET('Hygiene Data'!$G$12,0,10*ROW('Hygiene Data'!G115)))</f>
        <v/>
      </c>
      <c r="DZ121" s="380" t="str">
        <f ca="1">+IF(OFFSET('Hygiene Data'!$G$13,0,10*ROW('Hygiene Data'!G115))="","",OFFSET('Hygiene Data'!$G$13,0,10*ROW('Hygiene Data'!G115)))</f>
        <v/>
      </c>
      <c r="EA121" s="380" t="str">
        <f ca="1">+IF(OFFSET('Hygiene Data'!$H$11,0,10*ROW('Hygiene Data'!H115))="","",OFFSET('Hygiene Data'!$H$11,0,10*ROW('Hygiene Data'!H115)))</f>
        <v/>
      </c>
      <c r="EB121" s="380" t="str">
        <f ca="1">+IF(OFFSET('Hygiene Data'!$H$12,0,10*ROW('Hygiene Data'!H115))="","",OFFSET('Hygiene Data'!$H$12,0,10*ROW('Hygiene Data'!H115)))</f>
        <v/>
      </c>
      <c r="EC121" s="380" t="str">
        <f ca="1">+IF(OFFSET('Hygiene Data'!$H$13,0,10*ROW('Hygiene Data'!H115))="","",OFFSET('Hygiene Data'!$H$13,0,10*ROW('Hygiene Data'!H115)))</f>
        <v/>
      </c>
      <c r="ED121" s="380" t="str">
        <f ca="1">+IF(OFFSET('Hygiene Data'!$I$11,0,10*ROW('Hygiene Data'!I115))="","",OFFSET('Hygiene Data'!$I$11,0,10*ROW('Hygiene Data'!I115)))</f>
        <v/>
      </c>
      <c r="EE121" s="380" t="str">
        <f ca="1">+IF(OFFSET('Hygiene Data'!$I$12,0,10*ROW('Hygiene Data'!I115))="","",OFFSET('Hygiene Data'!$I$12,0,10*ROW('Hygiene Data'!I115)))</f>
        <v/>
      </c>
      <c r="EF121" s="380" t="str">
        <f ca="1">+IF(OFFSET('Hygiene Data'!$I$13,0,10*ROW('Hygiene Data'!I115))="","",OFFSET('Hygiene Data'!$I$13,0,10*ROW('Hygiene Data'!I115)))</f>
        <v/>
      </c>
    </row>
    <row r="122" spans="1:136" x14ac:dyDescent="0.25">
      <c r="A122" s="489" t="str">
        <f ca="1">+IF(OFFSET('Water Data'!$B$2,0,10*ROW('Water Data'!E116))="","",OFFSET('Water Data'!$B$2,0,10*ROW('Water Data'!E116)))</f>
        <v/>
      </c>
      <c r="B122" s="489"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16" t="str">
        <f t="shared" ca="1" si="1"/>
        <v/>
      </c>
      <c r="D122" s="517"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17"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17"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17"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17"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17"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17"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17"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17"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17"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17"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17"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17"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17"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17"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17"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17"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17"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18"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18"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18"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18"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18"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18"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18"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18"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18"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18"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18"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18"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18"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18"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18"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18"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18"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18"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18"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18"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18"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18"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18"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18"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18"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18"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18"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18"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18"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18"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19"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95"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19"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19"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19"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19"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19"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19"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19"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19"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19"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19"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19"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19"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19"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19"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19"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19"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80" t="str">
        <f ca="1">+IF(OFFSET('Water Data'!$D$27,0,10*ROW('Water Data'!D116))="","",OFFSET('Water Data'!$D$27,0,10*ROW('Water Data'!D116)))</f>
        <v/>
      </c>
      <c r="BT122" s="380" t="str">
        <f ca="1">+IF(OFFSET('Water Data'!$D$28,0,10*ROW('Water Data'!D116))="","",OFFSET('Water Data'!$D$28,0,10*ROW('Water Data'!D116)))</f>
        <v/>
      </c>
      <c r="BU122" s="380" t="str">
        <f ca="1">+IF(OFFSET('Water Data'!$D$29,0,10*ROW('Water Data'!D116))="","",OFFSET('Water Data'!$D$29,0,10*ROW('Water Data'!D116)))</f>
        <v/>
      </c>
      <c r="BV122" s="380" t="str">
        <f ca="1">+IF(OFFSET('Water Data'!$E$27,0,10*ROW('Water Data'!E116))="","",OFFSET('Water Data'!$E$27,0,10*ROW('Water Data'!E116)))</f>
        <v/>
      </c>
      <c r="BW122" s="380" t="str">
        <f ca="1">+IF(OFFSET('Water Data'!$E$28,0,10*ROW('Water Data'!E116))="","",OFFSET('Water Data'!$E$28,0,10*ROW('Water Data'!E116)))</f>
        <v/>
      </c>
      <c r="BX122" s="380" t="str">
        <f ca="1">+IF(OFFSET('Water Data'!$E$29,0,10*ROW('Water Data'!E116))="","",OFFSET('Water Data'!$E$29,0,10*ROW('Water Data'!E116)))</f>
        <v/>
      </c>
      <c r="BY122" s="380" t="str">
        <f ca="1">+IF(OFFSET('Water Data'!$F$27,0,10*ROW('Water Data'!F116))="","",OFFSET('Water Data'!$F$27,0,10*ROW('Water Data'!F116)))</f>
        <v/>
      </c>
      <c r="BZ122" s="380" t="str">
        <f ca="1">+IF(OFFSET('Water Data'!$F$28,0,10*ROW('Water Data'!F116))="","",OFFSET('Water Data'!$F$28,0,10*ROW('Water Data'!F116)))</f>
        <v/>
      </c>
      <c r="CA122" s="380" t="str">
        <f ca="1">+IF(OFFSET('Water Data'!$F$29,0,10*ROW('Water Data'!F116))="","",OFFSET('Water Data'!$F$29,0,10*ROW('Water Data'!F116)))</f>
        <v/>
      </c>
      <c r="CB122" s="380" t="str">
        <f ca="1">+IF(OFFSET('Water Data'!$G$27,0,10*ROW('Water Data'!G116))="","",OFFSET('Water Data'!$G$27,0,10*ROW('Water Data'!G116)))</f>
        <v/>
      </c>
      <c r="CC122" s="380" t="str">
        <f ca="1">+IF(OFFSET('Water Data'!$G$28,0,10*ROW('Water Data'!G116))="","",OFFSET('Water Data'!$G$28,0,10*ROW('Water Data'!G116)))</f>
        <v/>
      </c>
      <c r="CD122" s="380" t="str">
        <f ca="1">+IF(OFFSET('Water Data'!$G$29,0,10*ROW('Water Data'!G116))="","",OFFSET('Water Data'!$G$29,0,10*ROW('Water Data'!G116)))</f>
        <v/>
      </c>
      <c r="CE122" s="380" t="str">
        <f ca="1">+IF(OFFSET('Water Data'!$H$27,0,10*ROW('Water Data'!H116))="","",OFFSET('Water Data'!$H$27,0,10*ROW('Water Data'!H116)))</f>
        <v/>
      </c>
      <c r="CF122" s="380" t="str">
        <f ca="1">+IF(OFFSET('Water Data'!$H$28,0,10*ROW('Water Data'!H116))="","",OFFSET('Water Data'!$H$28,0,10*ROW('Water Data'!H116)))</f>
        <v/>
      </c>
      <c r="CG122" s="380" t="str">
        <f ca="1">+IF(OFFSET('Water Data'!$H$29,0,10*ROW('Water Data'!H116))="","",OFFSET('Water Data'!$H$29,0,10*ROW('Water Data'!H116)))</f>
        <v/>
      </c>
      <c r="CH122" s="380" t="str">
        <f ca="1">+IF(OFFSET('Water Data'!$I$27,0,10*ROW('Water Data'!I116))="","",OFFSET('Water Data'!$I$27,0,10*ROW('Water Data'!I116)))</f>
        <v/>
      </c>
      <c r="CI122" s="380" t="str">
        <f ca="1">+IF(OFFSET('Water Data'!$I$28,0,10*ROW('Water Data'!I116))="","",OFFSET('Water Data'!$I$28,0,10*ROW('Water Data'!I116)))</f>
        <v/>
      </c>
      <c r="CJ122" s="380" t="str">
        <f ca="1">+IF(OFFSET('Water Data'!$I$29,0,10*ROW('Water Data'!I116))="","",OFFSET('Water Data'!$I$29,0,10*ROW('Water Data'!I116)))</f>
        <v/>
      </c>
      <c r="CK122" s="380" t="str">
        <f ca="1">+IF(OFFSET('Sanitation Data'!$D$28,0,10*ROW('Sanitation Data'!D116))="","",OFFSET('Sanitation Data'!$D$28,0,10*ROW('Sanitation Data'!D116)))</f>
        <v/>
      </c>
      <c r="CL122" s="380" t="str">
        <f ca="1">+IF(OFFSET('Sanitation Data'!$D$29,0,10*ROW('Sanitation Data'!D116))="","",OFFSET('Sanitation Data'!$D$29,0,10*ROW('Sanitation Data'!D116)))</f>
        <v/>
      </c>
      <c r="CM122" s="380" t="str">
        <f ca="1">+IF(OFFSET('Sanitation Data'!$D$30,0,10*ROW('Sanitation Data'!D116))="","",OFFSET('Sanitation Data'!$D$30,0,10*ROW('Sanitation Data'!D116)))</f>
        <v/>
      </c>
      <c r="CN122" s="380" t="str">
        <f ca="1">+IF(OFFSET('Sanitation Data'!$D$31,0,10*ROW('Sanitation Data'!D116))="","",OFFSET('Sanitation Data'!$D$31,0,10*ROW('Sanitation Data'!D116)))</f>
        <v/>
      </c>
      <c r="CO122" s="380" t="str">
        <f ca="1">+IF(OFFSET('Sanitation Data'!$D$32,0,10*ROW('Sanitation Data'!D116))="","",OFFSET('Sanitation Data'!$D$32,0,10*ROW('Sanitation Data'!D116)))</f>
        <v/>
      </c>
      <c r="CP122" s="380" t="str">
        <f ca="1">+IF(OFFSET('Sanitation Data'!$E$28,0,10*ROW('Sanitation Data'!E116))="","",OFFSET('Sanitation Data'!$E$28,0,10*ROW('Sanitation Data'!E116)))</f>
        <v/>
      </c>
      <c r="CQ122" s="380" t="str">
        <f ca="1">+IF(OFFSET('Sanitation Data'!$E$29,0,10*ROW('Sanitation Data'!E116))="","",OFFSET('Sanitation Data'!$E$29,0,10*ROW('Sanitation Data'!E116)))</f>
        <v/>
      </c>
      <c r="CR122" s="380" t="str">
        <f ca="1">+IF(OFFSET('Sanitation Data'!$E$30,0,10*ROW('Sanitation Data'!E116))="","",OFFSET('Sanitation Data'!$E$30,0,10*ROW('Sanitation Data'!E116)))</f>
        <v/>
      </c>
      <c r="CS122" s="380" t="str">
        <f ca="1">+IF(OFFSET('Sanitation Data'!$E$31,0,10*ROW('Sanitation Data'!E116))="","",OFFSET('Sanitation Data'!$E$31,0,10*ROW('Sanitation Data'!E116)))</f>
        <v/>
      </c>
      <c r="CT122" s="380" t="str">
        <f ca="1">+IF(OFFSET('Sanitation Data'!$E$32,0,10*ROW('Sanitation Data'!E116))="","",OFFSET('Sanitation Data'!$E$32,0,10*ROW('Sanitation Data'!E116)))</f>
        <v/>
      </c>
      <c r="CU122" s="380" t="str">
        <f ca="1">+IF(OFFSET('Sanitation Data'!$F$28,0,10*ROW('Sanitation Data'!F116))="","",OFFSET('Sanitation Data'!$F$28,0,10*ROW('Sanitation Data'!F116)))</f>
        <v/>
      </c>
      <c r="CV122" s="380" t="str">
        <f ca="1">+IF(OFFSET('Sanitation Data'!$F$29,0,10*ROW('Sanitation Data'!F116))="","",OFFSET('Sanitation Data'!$F$29,0,10*ROW('Sanitation Data'!F116)))</f>
        <v/>
      </c>
      <c r="CW122" s="380" t="str">
        <f ca="1">+IF(OFFSET('Sanitation Data'!$F$30,0,10*ROW('Sanitation Data'!F116))="","",OFFSET('Sanitation Data'!$F$30,0,10*ROW('Sanitation Data'!F116)))</f>
        <v/>
      </c>
      <c r="CX122" s="380" t="str">
        <f ca="1">+IF(OFFSET('Sanitation Data'!$F$31,0,10*ROW('Sanitation Data'!F116))="","",OFFSET('Sanitation Data'!$F$31,0,10*ROW('Sanitation Data'!F116)))</f>
        <v/>
      </c>
      <c r="CY122" s="380" t="str">
        <f ca="1">+IF(OFFSET('Sanitation Data'!$F$32,0,10*ROW('Sanitation Data'!F116))="","",OFFSET('Sanitation Data'!$F$32,0,10*ROW('Sanitation Data'!F116)))</f>
        <v/>
      </c>
      <c r="CZ122" s="380" t="str">
        <f ca="1">+IF(OFFSET('Sanitation Data'!$G$28,0,10*ROW('Sanitation Data'!G116))="","",OFFSET('Sanitation Data'!$G$28,0,10*ROW('Sanitation Data'!G116)))</f>
        <v/>
      </c>
      <c r="DA122" s="380" t="str">
        <f ca="1">+IF(OFFSET('Sanitation Data'!$G$29,0,10*ROW('Sanitation Data'!G116))="","",OFFSET('Sanitation Data'!$G$29,0,10*ROW('Sanitation Data'!G116)))</f>
        <v/>
      </c>
      <c r="DB122" s="380" t="str">
        <f ca="1">+IF(OFFSET('Sanitation Data'!$G$30,0,10*ROW('Sanitation Data'!G116))="","",OFFSET('Sanitation Data'!$G$30,0,10*ROW('Sanitation Data'!G116)))</f>
        <v/>
      </c>
      <c r="DC122" s="380" t="str">
        <f ca="1">+IF(OFFSET('Sanitation Data'!$G$31,0,10*ROW('Sanitation Data'!G116))="","",OFFSET('Sanitation Data'!$G$31,0,10*ROW('Sanitation Data'!G116)))</f>
        <v/>
      </c>
      <c r="DD122" s="380" t="str">
        <f ca="1">+IF(OFFSET('Sanitation Data'!$G$32,0,10*ROW('Sanitation Data'!G116))="","",OFFSET('Sanitation Data'!$G$32,0,10*ROW('Sanitation Data'!G116)))</f>
        <v/>
      </c>
      <c r="DE122" s="380" t="str">
        <f ca="1">+IF(OFFSET('Sanitation Data'!$H$28,0,10*ROW('Sanitation Data'!H116))="","",OFFSET('Sanitation Data'!$H$28,0,10*ROW('Sanitation Data'!H116)))</f>
        <v/>
      </c>
      <c r="DF122" s="380" t="str">
        <f ca="1">+IF(OFFSET('Sanitation Data'!$H$29,0,10*ROW('Sanitation Data'!H116))="","",OFFSET('Sanitation Data'!$H$29,0,10*ROW('Sanitation Data'!H116)))</f>
        <v/>
      </c>
      <c r="DG122" s="380" t="str">
        <f ca="1">+IF(OFFSET('Sanitation Data'!$H$30,0,10*ROW('Sanitation Data'!H116))="","",OFFSET('Sanitation Data'!$H$30,0,10*ROW('Sanitation Data'!H116)))</f>
        <v/>
      </c>
      <c r="DH122" s="380" t="str">
        <f ca="1">+IF(OFFSET('Sanitation Data'!$H$31,0,10*ROW('Sanitation Data'!H116))="","",OFFSET('Sanitation Data'!$H$31,0,10*ROW('Sanitation Data'!H116)))</f>
        <v/>
      </c>
      <c r="DI122" s="380" t="str">
        <f ca="1">+IF(OFFSET('Sanitation Data'!$H$32,0,10*ROW('Sanitation Data'!H116))="","",OFFSET('Sanitation Data'!$H$32,0,10*ROW('Sanitation Data'!H116)))</f>
        <v/>
      </c>
      <c r="DJ122" s="380" t="str">
        <f ca="1">+IF(OFFSET('Sanitation Data'!$I$28,0,10*ROW('Sanitation Data'!I116))="","",OFFSET('Sanitation Data'!$I$28,0,10*ROW('Sanitation Data'!I116)))</f>
        <v/>
      </c>
      <c r="DK122" s="380" t="str">
        <f ca="1">+IF(OFFSET('Sanitation Data'!$I$29,0,10*ROW('Sanitation Data'!I116))="","",OFFSET('Sanitation Data'!$I$29,0,10*ROW('Sanitation Data'!I116)))</f>
        <v/>
      </c>
      <c r="DL122" s="380" t="str">
        <f ca="1">+IF(OFFSET('Sanitation Data'!$I$30,0,10*ROW('Sanitation Data'!I116))="","",OFFSET('Sanitation Data'!$I$30,0,10*ROW('Sanitation Data'!I116)))</f>
        <v/>
      </c>
      <c r="DM122" s="380" t="str">
        <f ca="1">+IF(OFFSET('Sanitation Data'!$I$31,0,10*ROW('Sanitation Data'!I116))="","",OFFSET('Sanitation Data'!$I$31,0,10*ROW('Sanitation Data'!I116)))</f>
        <v/>
      </c>
      <c r="DN122" s="380" t="str">
        <f ca="1">+IF(OFFSET('Sanitation Data'!$I$32,0,10*ROW('Sanitation Data'!I116))="","",OFFSET('Sanitation Data'!$I$32,0,10*ROW('Sanitation Data'!I116)))</f>
        <v/>
      </c>
      <c r="DO122" s="380" t="str">
        <f ca="1">+IF(OFFSET('Hygiene Data'!$D$11,0,10*ROW('Hygiene Data'!D116))="","",OFFSET('Hygiene Data'!$D$11,0,10*ROW('Hygiene Data'!D116)))</f>
        <v/>
      </c>
      <c r="DP122" s="380" t="str">
        <f ca="1">+IF(OFFSET('Hygiene Data'!$D$12,0,10*ROW('Hygiene Data'!D116))="","",OFFSET('Hygiene Data'!$D$12,0,10*ROW('Hygiene Data'!D116)))</f>
        <v/>
      </c>
      <c r="DQ122" s="380" t="str">
        <f ca="1">+IF(OFFSET('Hygiene Data'!$D$13,0,10*ROW('Hygiene Data'!D116))="","",OFFSET('Hygiene Data'!$D$13,0,10*ROW('Hygiene Data'!D116)))</f>
        <v/>
      </c>
      <c r="DR122" s="380" t="str">
        <f ca="1">+IF(OFFSET('Hygiene Data'!$E$11,0,10*ROW('Hygiene Data'!E116))="","",OFFSET('Hygiene Data'!$E$11,0,10*ROW('Hygiene Data'!E116)))</f>
        <v/>
      </c>
      <c r="DS122" s="380" t="str">
        <f ca="1">+IF(OFFSET('Hygiene Data'!$E$12,0,10*ROW('Hygiene Data'!E116))="","",OFFSET('Hygiene Data'!$E$12,0,10*ROW('Hygiene Data'!E116)))</f>
        <v/>
      </c>
      <c r="DT122" s="380" t="str">
        <f ca="1">+IF(OFFSET('Hygiene Data'!$E$13,0,10*ROW('Hygiene Data'!E116))="","",OFFSET('Hygiene Data'!$E$13,0,10*ROW('Hygiene Data'!E116)))</f>
        <v/>
      </c>
      <c r="DU122" s="380" t="str">
        <f ca="1">+IF(OFFSET('Hygiene Data'!$F$11,0,10*ROW('Hygiene Data'!F116))="","",OFFSET('Hygiene Data'!$F$11,0,10*ROW('Hygiene Data'!F116)))</f>
        <v/>
      </c>
      <c r="DV122" s="380" t="str">
        <f ca="1">+IF(OFFSET('Hygiene Data'!$F$12,0,10*ROW('Hygiene Data'!F116))="","",OFFSET('Hygiene Data'!$F$12,0,10*ROW('Hygiene Data'!F116)))</f>
        <v/>
      </c>
      <c r="DW122" s="380" t="str">
        <f ca="1">+IF(OFFSET('Hygiene Data'!$F$13,0,10*ROW('Hygiene Data'!F116))="","",OFFSET('Hygiene Data'!$F$13,0,10*ROW('Hygiene Data'!F116)))</f>
        <v/>
      </c>
      <c r="DX122" s="380" t="str">
        <f ca="1">+IF(OFFSET('Hygiene Data'!$G$11,0,10*ROW('Hygiene Data'!G116))="","",OFFSET('Hygiene Data'!$G$11,0,10*ROW('Hygiene Data'!G116)))</f>
        <v/>
      </c>
      <c r="DY122" s="380" t="str">
        <f ca="1">+IF(OFFSET('Hygiene Data'!$G$12,0,10*ROW('Hygiene Data'!G116))="","",OFFSET('Hygiene Data'!$G$12,0,10*ROW('Hygiene Data'!G116)))</f>
        <v/>
      </c>
      <c r="DZ122" s="380" t="str">
        <f ca="1">+IF(OFFSET('Hygiene Data'!$G$13,0,10*ROW('Hygiene Data'!G116))="","",OFFSET('Hygiene Data'!$G$13,0,10*ROW('Hygiene Data'!G116)))</f>
        <v/>
      </c>
      <c r="EA122" s="380" t="str">
        <f ca="1">+IF(OFFSET('Hygiene Data'!$H$11,0,10*ROW('Hygiene Data'!H116))="","",OFFSET('Hygiene Data'!$H$11,0,10*ROW('Hygiene Data'!H116)))</f>
        <v/>
      </c>
      <c r="EB122" s="380" t="str">
        <f ca="1">+IF(OFFSET('Hygiene Data'!$H$12,0,10*ROW('Hygiene Data'!H116))="","",OFFSET('Hygiene Data'!$H$12,0,10*ROW('Hygiene Data'!H116)))</f>
        <v/>
      </c>
      <c r="EC122" s="380" t="str">
        <f ca="1">+IF(OFFSET('Hygiene Data'!$H$13,0,10*ROW('Hygiene Data'!H116))="","",OFFSET('Hygiene Data'!$H$13,0,10*ROW('Hygiene Data'!H116)))</f>
        <v/>
      </c>
      <c r="ED122" s="380" t="str">
        <f ca="1">+IF(OFFSET('Hygiene Data'!$I$11,0,10*ROW('Hygiene Data'!I116))="","",OFFSET('Hygiene Data'!$I$11,0,10*ROW('Hygiene Data'!I116)))</f>
        <v/>
      </c>
      <c r="EE122" s="380" t="str">
        <f ca="1">+IF(OFFSET('Hygiene Data'!$I$12,0,10*ROW('Hygiene Data'!I116))="","",OFFSET('Hygiene Data'!$I$12,0,10*ROW('Hygiene Data'!I116)))</f>
        <v/>
      </c>
      <c r="EF122" s="380" t="str">
        <f ca="1">+IF(OFFSET('Hygiene Data'!$I$13,0,10*ROW('Hygiene Data'!I116))="","",OFFSET('Hygiene Data'!$I$13,0,10*ROW('Hygiene Data'!I116)))</f>
        <v/>
      </c>
    </row>
    <row r="123" spans="1:136" x14ac:dyDescent="0.25">
      <c r="A123" s="489" t="str">
        <f ca="1">+IF(OFFSET('Water Data'!$B$2,0,10*ROW('Water Data'!E117))="","",OFFSET('Water Data'!$B$2,0,10*ROW('Water Data'!E117)))</f>
        <v/>
      </c>
      <c r="B123" s="489"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16" t="str">
        <f t="shared" ca="1" si="1"/>
        <v/>
      </c>
      <c r="D123" s="517"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17"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17"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17"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17"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17"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17"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17"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17"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17"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17"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17"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17"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17"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17"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17"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17"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17"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18"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18"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18"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18"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18"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18"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18"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18"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18"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18"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18"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18"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18"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18"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18"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18"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18"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18"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18"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18"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18"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18"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18"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18"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18"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18"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18"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18"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18"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18"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19"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95"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19"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19"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19"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19"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19"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19"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19"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19"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19"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19"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19"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19"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19"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19"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19"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19"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80" t="str">
        <f ca="1">+IF(OFFSET('Water Data'!$D$27,0,10*ROW('Water Data'!D117))="","",OFFSET('Water Data'!$D$27,0,10*ROW('Water Data'!D117)))</f>
        <v/>
      </c>
      <c r="BT123" s="380" t="str">
        <f ca="1">+IF(OFFSET('Water Data'!$D$28,0,10*ROW('Water Data'!D117))="","",OFFSET('Water Data'!$D$28,0,10*ROW('Water Data'!D117)))</f>
        <v/>
      </c>
      <c r="BU123" s="380" t="str">
        <f ca="1">+IF(OFFSET('Water Data'!$D$29,0,10*ROW('Water Data'!D117))="","",OFFSET('Water Data'!$D$29,0,10*ROW('Water Data'!D117)))</f>
        <v/>
      </c>
      <c r="BV123" s="380" t="str">
        <f ca="1">+IF(OFFSET('Water Data'!$E$27,0,10*ROW('Water Data'!E117))="","",OFFSET('Water Data'!$E$27,0,10*ROW('Water Data'!E117)))</f>
        <v/>
      </c>
      <c r="BW123" s="380" t="str">
        <f ca="1">+IF(OFFSET('Water Data'!$E$28,0,10*ROW('Water Data'!E117))="","",OFFSET('Water Data'!$E$28,0,10*ROW('Water Data'!E117)))</f>
        <v/>
      </c>
      <c r="BX123" s="380" t="str">
        <f ca="1">+IF(OFFSET('Water Data'!$E$29,0,10*ROW('Water Data'!E117))="","",OFFSET('Water Data'!$E$29,0,10*ROW('Water Data'!E117)))</f>
        <v/>
      </c>
      <c r="BY123" s="380" t="str">
        <f ca="1">+IF(OFFSET('Water Data'!$F$27,0,10*ROW('Water Data'!F117))="","",OFFSET('Water Data'!$F$27,0,10*ROW('Water Data'!F117)))</f>
        <v/>
      </c>
      <c r="BZ123" s="380" t="str">
        <f ca="1">+IF(OFFSET('Water Data'!$F$28,0,10*ROW('Water Data'!F117))="","",OFFSET('Water Data'!$F$28,0,10*ROW('Water Data'!F117)))</f>
        <v/>
      </c>
      <c r="CA123" s="380" t="str">
        <f ca="1">+IF(OFFSET('Water Data'!$F$29,0,10*ROW('Water Data'!F117))="","",OFFSET('Water Data'!$F$29,0,10*ROW('Water Data'!F117)))</f>
        <v/>
      </c>
      <c r="CB123" s="380" t="str">
        <f ca="1">+IF(OFFSET('Water Data'!$G$27,0,10*ROW('Water Data'!G117))="","",OFFSET('Water Data'!$G$27,0,10*ROW('Water Data'!G117)))</f>
        <v/>
      </c>
      <c r="CC123" s="380" t="str">
        <f ca="1">+IF(OFFSET('Water Data'!$G$28,0,10*ROW('Water Data'!G117))="","",OFFSET('Water Data'!$G$28,0,10*ROW('Water Data'!G117)))</f>
        <v/>
      </c>
      <c r="CD123" s="380" t="str">
        <f ca="1">+IF(OFFSET('Water Data'!$G$29,0,10*ROW('Water Data'!G117))="","",OFFSET('Water Data'!$G$29,0,10*ROW('Water Data'!G117)))</f>
        <v/>
      </c>
      <c r="CE123" s="380" t="str">
        <f ca="1">+IF(OFFSET('Water Data'!$H$27,0,10*ROW('Water Data'!H117))="","",OFFSET('Water Data'!$H$27,0,10*ROW('Water Data'!H117)))</f>
        <v/>
      </c>
      <c r="CF123" s="380" t="str">
        <f ca="1">+IF(OFFSET('Water Data'!$H$28,0,10*ROW('Water Data'!H117))="","",OFFSET('Water Data'!$H$28,0,10*ROW('Water Data'!H117)))</f>
        <v/>
      </c>
      <c r="CG123" s="380" t="str">
        <f ca="1">+IF(OFFSET('Water Data'!$H$29,0,10*ROW('Water Data'!H117))="","",OFFSET('Water Data'!$H$29,0,10*ROW('Water Data'!H117)))</f>
        <v/>
      </c>
      <c r="CH123" s="380" t="str">
        <f ca="1">+IF(OFFSET('Water Data'!$I$27,0,10*ROW('Water Data'!I117))="","",OFFSET('Water Data'!$I$27,0,10*ROW('Water Data'!I117)))</f>
        <v/>
      </c>
      <c r="CI123" s="380" t="str">
        <f ca="1">+IF(OFFSET('Water Data'!$I$28,0,10*ROW('Water Data'!I117))="","",OFFSET('Water Data'!$I$28,0,10*ROW('Water Data'!I117)))</f>
        <v/>
      </c>
      <c r="CJ123" s="380" t="str">
        <f ca="1">+IF(OFFSET('Water Data'!$I$29,0,10*ROW('Water Data'!I117))="","",OFFSET('Water Data'!$I$29,0,10*ROW('Water Data'!I117)))</f>
        <v/>
      </c>
      <c r="CK123" s="380" t="str">
        <f ca="1">+IF(OFFSET('Sanitation Data'!$D$28,0,10*ROW('Sanitation Data'!D117))="","",OFFSET('Sanitation Data'!$D$28,0,10*ROW('Sanitation Data'!D117)))</f>
        <v/>
      </c>
      <c r="CL123" s="380" t="str">
        <f ca="1">+IF(OFFSET('Sanitation Data'!$D$29,0,10*ROW('Sanitation Data'!D117))="","",OFFSET('Sanitation Data'!$D$29,0,10*ROW('Sanitation Data'!D117)))</f>
        <v/>
      </c>
      <c r="CM123" s="380" t="str">
        <f ca="1">+IF(OFFSET('Sanitation Data'!$D$30,0,10*ROW('Sanitation Data'!D117))="","",OFFSET('Sanitation Data'!$D$30,0,10*ROW('Sanitation Data'!D117)))</f>
        <v/>
      </c>
      <c r="CN123" s="380" t="str">
        <f ca="1">+IF(OFFSET('Sanitation Data'!$D$31,0,10*ROW('Sanitation Data'!D117))="","",OFFSET('Sanitation Data'!$D$31,0,10*ROW('Sanitation Data'!D117)))</f>
        <v/>
      </c>
      <c r="CO123" s="380" t="str">
        <f ca="1">+IF(OFFSET('Sanitation Data'!$D$32,0,10*ROW('Sanitation Data'!D117))="","",OFFSET('Sanitation Data'!$D$32,0,10*ROW('Sanitation Data'!D117)))</f>
        <v/>
      </c>
      <c r="CP123" s="380" t="str">
        <f ca="1">+IF(OFFSET('Sanitation Data'!$E$28,0,10*ROW('Sanitation Data'!E117))="","",OFFSET('Sanitation Data'!$E$28,0,10*ROW('Sanitation Data'!E117)))</f>
        <v/>
      </c>
      <c r="CQ123" s="380" t="str">
        <f ca="1">+IF(OFFSET('Sanitation Data'!$E$29,0,10*ROW('Sanitation Data'!E117))="","",OFFSET('Sanitation Data'!$E$29,0,10*ROW('Sanitation Data'!E117)))</f>
        <v/>
      </c>
      <c r="CR123" s="380" t="str">
        <f ca="1">+IF(OFFSET('Sanitation Data'!$E$30,0,10*ROW('Sanitation Data'!E117))="","",OFFSET('Sanitation Data'!$E$30,0,10*ROW('Sanitation Data'!E117)))</f>
        <v/>
      </c>
      <c r="CS123" s="380" t="str">
        <f ca="1">+IF(OFFSET('Sanitation Data'!$E$31,0,10*ROW('Sanitation Data'!E117))="","",OFFSET('Sanitation Data'!$E$31,0,10*ROW('Sanitation Data'!E117)))</f>
        <v/>
      </c>
      <c r="CT123" s="380" t="str">
        <f ca="1">+IF(OFFSET('Sanitation Data'!$E$32,0,10*ROW('Sanitation Data'!E117))="","",OFFSET('Sanitation Data'!$E$32,0,10*ROW('Sanitation Data'!E117)))</f>
        <v/>
      </c>
      <c r="CU123" s="380" t="str">
        <f ca="1">+IF(OFFSET('Sanitation Data'!$F$28,0,10*ROW('Sanitation Data'!F117))="","",OFFSET('Sanitation Data'!$F$28,0,10*ROW('Sanitation Data'!F117)))</f>
        <v/>
      </c>
      <c r="CV123" s="380" t="str">
        <f ca="1">+IF(OFFSET('Sanitation Data'!$F$29,0,10*ROW('Sanitation Data'!F117))="","",OFFSET('Sanitation Data'!$F$29,0,10*ROW('Sanitation Data'!F117)))</f>
        <v/>
      </c>
      <c r="CW123" s="380" t="str">
        <f ca="1">+IF(OFFSET('Sanitation Data'!$F$30,0,10*ROW('Sanitation Data'!F117))="","",OFFSET('Sanitation Data'!$F$30,0,10*ROW('Sanitation Data'!F117)))</f>
        <v/>
      </c>
      <c r="CX123" s="380" t="str">
        <f ca="1">+IF(OFFSET('Sanitation Data'!$F$31,0,10*ROW('Sanitation Data'!F117))="","",OFFSET('Sanitation Data'!$F$31,0,10*ROW('Sanitation Data'!F117)))</f>
        <v/>
      </c>
      <c r="CY123" s="380" t="str">
        <f ca="1">+IF(OFFSET('Sanitation Data'!$F$32,0,10*ROW('Sanitation Data'!F117))="","",OFFSET('Sanitation Data'!$F$32,0,10*ROW('Sanitation Data'!F117)))</f>
        <v/>
      </c>
      <c r="CZ123" s="380" t="str">
        <f ca="1">+IF(OFFSET('Sanitation Data'!$G$28,0,10*ROW('Sanitation Data'!G117))="","",OFFSET('Sanitation Data'!$G$28,0,10*ROW('Sanitation Data'!G117)))</f>
        <v/>
      </c>
      <c r="DA123" s="380" t="str">
        <f ca="1">+IF(OFFSET('Sanitation Data'!$G$29,0,10*ROW('Sanitation Data'!G117))="","",OFFSET('Sanitation Data'!$G$29,0,10*ROW('Sanitation Data'!G117)))</f>
        <v/>
      </c>
      <c r="DB123" s="380" t="str">
        <f ca="1">+IF(OFFSET('Sanitation Data'!$G$30,0,10*ROW('Sanitation Data'!G117))="","",OFFSET('Sanitation Data'!$G$30,0,10*ROW('Sanitation Data'!G117)))</f>
        <v/>
      </c>
      <c r="DC123" s="380" t="str">
        <f ca="1">+IF(OFFSET('Sanitation Data'!$G$31,0,10*ROW('Sanitation Data'!G117))="","",OFFSET('Sanitation Data'!$G$31,0,10*ROW('Sanitation Data'!G117)))</f>
        <v/>
      </c>
      <c r="DD123" s="380" t="str">
        <f ca="1">+IF(OFFSET('Sanitation Data'!$G$32,0,10*ROW('Sanitation Data'!G117))="","",OFFSET('Sanitation Data'!$G$32,0,10*ROW('Sanitation Data'!G117)))</f>
        <v/>
      </c>
      <c r="DE123" s="380" t="str">
        <f ca="1">+IF(OFFSET('Sanitation Data'!$H$28,0,10*ROW('Sanitation Data'!H117))="","",OFFSET('Sanitation Data'!$H$28,0,10*ROW('Sanitation Data'!H117)))</f>
        <v/>
      </c>
      <c r="DF123" s="380" t="str">
        <f ca="1">+IF(OFFSET('Sanitation Data'!$H$29,0,10*ROW('Sanitation Data'!H117))="","",OFFSET('Sanitation Data'!$H$29,0,10*ROW('Sanitation Data'!H117)))</f>
        <v/>
      </c>
      <c r="DG123" s="380" t="str">
        <f ca="1">+IF(OFFSET('Sanitation Data'!$H$30,0,10*ROW('Sanitation Data'!H117))="","",OFFSET('Sanitation Data'!$H$30,0,10*ROW('Sanitation Data'!H117)))</f>
        <v/>
      </c>
      <c r="DH123" s="380" t="str">
        <f ca="1">+IF(OFFSET('Sanitation Data'!$H$31,0,10*ROW('Sanitation Data'!H117))="","",OFFSET('Sanitation Data'!$H$31,0,10*ROW('Sanitation Data'!H117)))</f>
        <v/>
      </c>
      <c r="DI123" s="380" t="str">
        <f ca="1">+IF(OFFSET('Sanitation Data'!$H$32,0,10*ROW('Sanitation Data'!H117))="","",OFFSET('Sanitation Data'!$H$32,0,10*ROW('Sanitation Data'!H117)))</f>
        <v/>
      </c>
      <c r="DJ123" s="380" t="str">
        <f ca="1">+IF(OFFSET('Sanitation Data'!$I$28,0,10*ROW('Sanitation Data'!I117))="","",OFFSET('Sanitation Data'!$I$28,0,10*ROW('Sanitation Data'!I117)))</f>
        <v/>
      </c>
      <c r="DK123" s="380" t="str">
        <f ca="1">+IF(OFFSET('Sanitation Data'!$I$29,0,10*ROW('Sanitation Data'!I117))="","",OFFSET('Sanitation Data'!$I$29,0,10*ROW('Sanitation Data'!I117)))</f>
        <v/>
      </c>
      <c r="DL123" s="380" t="str">
        <f ca="1">+IF(OFFSET('Sanitation Data'!$I$30,0,10*ROW('Sanitation Data'!I117))="","",OFFSET('Sanitation Data'!$I$30,0,10*ROW('Sanitation Data'!I117)))</f>
        <v/>
      </c>
      <c r="DM123" s="380" t="str">
        <f ca="1">+IF(OFFSET('Sanitation Data'!$I$31,0,10*ROW('Sanitation Data'!I117))="","",OFFSET('Sanitation Data'!$I$31,0,10*ROW('Sanitation Data'!I117)))</f>
        <v/>
      </c>
      <c r="DN123" s="380" t="str">
        <f ca="1">+IF(OFFSET('Sanitation Data'!$I$32,0,10*ROW('Sanitation Data'!I117))="","",OFFSET('Sanitation Data'!$I$32,0,10*ROW('Sanitation Data'!I117)))</f>
        <v/>
      </c>
      <c r="DO123" s="380" t="str">
        <f ca="1">+IF(OFFSET('Hygiene Data'!$D$11,0,10*ROW('Hygiene Data'!D117))="","",OFFSET('Hygiene Data'!$D$11,0,10*ROW('Hygiene Data'!D117)))</f>
        <v/>
      </c>
      <c r="DP123" s="380" t="str">
        <f ca="1">+IF(OFFSET('Hygiene Data'!$D$12,0,10*ROW('Hygiene Data'!D117))="","",OFFSET('Hygiene Data'!$D$12,0,10*ROW('Hygiene Data'!D117)))</f>
        <v/>
      </c>
      <c r="DQ123" s="380" t="str">
        <f ca="1">+IF(OFFSET('Hygiene Data'!$D$13,0,10*ROW('Hygiene Data'!D117))="","",OFFSET('Hygiene Data'!$D$13,0,10*ROW('Hygiene Data'!D117)))</f>
        <v/>
      </c>
      <c r="DR123" s="380" t="str">
        <f ca="1">+IF(OFFSET('Hygiene Data'!$E$11,0,10*ROW('Hygiene Data'!E117))="","",OFFSET('Hygiene Data'!$E$11,0,10*ROW('Hygiene Data'!E117)))</f>
        <v/>
      </c>
      <c r="DS123" s="380" t="str">
        <f ca="1">+IF(OFFSET('Hygiene Data'!$E$12,0,10*ROW('Hygiene Data'!E117))="","",OFFSET('Hygiene Data'!$E$12,0,10*ROW('Hygiene Data'!E117)))</f>
        <v/>
      </c>
      <c r="DT123" s="380" t="str">
        <f ca="1">+IF(OFFSET('Hygiene Data'!$E$13,0,10*ROW('Hygiene Data'!E117))="","",OFFSET('Hygiene Data'!$E$13,0,10*ROW('Hygiene Data'!E117)))</f>
        <v/>
      </c>
      <c r="DU123" s="380" t="str">
        <f ca="1">+IF(OFFSET('Hygiene Data'!$F$11,0,10*ROW('Hygiene Data'!F117))="","",OFFSET('Hygiene Data'!$F$11,0,10*ROW('Hygiene Data'!F117)))</f>
        <v/>
      </c>
      <c r="DV123" s="380" t="str">
        <f ca="1">+IF(OFFSET('Hygiene Data'!$F$12,0,10*ROW('Hygiene Data'!F117))="","",OFFSET('Hygiene Data'!$F$12,0,10*ROW('Hygiene Data'!F117)))</f>
        <v/>
      </c>
      <c r="DW123" s="380" t="str">
        <f ca="1">+IF(OFFSET('Hygiene Data'!$F$13,0,10*ROW('Hygiene Data'!F117))="","",OFFSET('Hygiene Data'!$F$13,0,10*ROW('Hygiene Data'!F117)))</f>
        <v/>
      </c>
      <c r="DX123" s="380" t="str">
        <f ca="1">+IF(OFFSET('Hygiene Data'!$G$11,0,10*ROW('Hygiene Data'!G117))="","",OFFSET('Hygiene Data'!$G$11,0,10*ROW('Hygiene Data'!G117)))</f>
        <v/>
      </c>
      <c r="DY123" s="380" t="str">
        <f ca="1">+IF(OFFSET('Hygiene Data'!$G$12,0,10*ROW('Hygiene Data'!G117))="","",OFFSET('Hygiene Data'!$G$12,0,10*ROW('Hygiene Data'!G117)))</f>
        <v/>
      </c>
      <c r="DZ123" s="380" t="str">
        <f ca="1">+IF(OFFSET('Hygiene Data'!$G$13,0,10*ROW('Hygiene Data'!G117))="","",OFFSET('Hygiene Data'!$G$13,0,10*ROW('Hygiene Data'!G117)))</f>
        <v/>
      </c>
      <c r="EA123" s="380" t="str">
        <f ca="1">+IF(OFFSET('Hygiene Data'!$H$11,0,10*ROW('Hygiene Data'!H117))="","",OFFSET('Hygiene Data'!$H$11,0,10*ROW('Hygiene Data'!H117)))</f>
        <v/>
      </c>
      <c r="EB123" s="380" t="str">
        <f ca="1">+IF(OFFSET('Hygiene Data'!$H$12,0,10*ROW('Hygiene Data'!H117))="","",OFFSET('Hygiene Data'!$H$12,0,10*ROW('Hygiene Data'!H117)))</f>
        <v/>
      </c>
      <c r="EC123" s="380" t="str">
        <f ca="1">+IF(OFFSET('Hygiene Data'!$H$13,0,10*ROW('Hygiene Data'!H117))="","",OFFSET('Hygiene Data'!$H$13,0,10*ROW('Hygiene Data'!H117)))</f>
        <v/>
      </c>
      <c r="ED123" s="380" t="str">
        <f ca="1">+IF(OFFSET('Hygiene Data'!$I$11,0,10*ROW('Hygiene Data'!I117))="","",OFFSET('Hygiene Data'!$I$11,0,10*ROW('Hygiene Data'!I117)))</f>
        <v/>
      </c>
      <c r="EE123" s="380" t="str">
        <f ca="1">+IF(OFFSET('Hygiene Data'!$I$12,0,10*ROW('Hygiene Data'!I117))="","",OFFSET('Hygiene Data'!$I$12,0,10*ROW('Hygiene Data'!I117)))</f>
        <v/>
      </c>
      <c r="EF123" s="380" t="str">
        <f ca="1">+IF(OFFSET('Hygiene Data'!$I$13,0,10*ROW('Hygiene Data'!I117))="","",OFFSET('Hygiene Data'!$I$13,0,10*ROW('Hygiene Data'!I117)))</f>
        <v/>
      </c>
    </row>
    <row r="124" spans="1:136" x14ac:dyDescent="0.25">
      <c r="A124" s="489" t="str">
        <f ca="1">+IF(OFFSET('Water Data'!$B$2,0,10*ROW('Water Data'!E118))="","",OFFSET('Water Data'!$B$2,0,10*ROW('Water Data'!E118)))</f>
        <v/>
      </c>
      <c r="B124" s="489"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16" t="str">
        <f t="shared" ca="1" si="1"/>
        <v/>
      </c>
      <c r="D124" s="517"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17"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17"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17"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17"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17"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17"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17"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17"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17"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17"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17"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17"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17"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17"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17"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17"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17"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18"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18"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18"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18"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18"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18"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18"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18"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18"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18"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18"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18"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18"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18"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18"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18"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18"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18"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18"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18"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18"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18"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18"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18"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18"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18"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18"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18"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18"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18"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19"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95"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19"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19"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19"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19"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19"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19"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19"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19"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19"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19"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19"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19"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19"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19"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19"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19"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80" t="str">
        <f ca="1">+IF(OFFSET('Water Data'!$D$27,0,10*ROW('Water Data'!D118))="","",OFFSET('Water Data'!$D$27,0,10*ROW('Water Data'!D118)))</f>
        <v/>
      </c>
      <c r="BT124" s="380" t="str">
        <f ca="1">+IF(OFFSET('Water Data'!$D$28,0,10*ROW('Water Data'!D118))="","",OFFSET('Water Data'!$D$28,0,10*ROW('Water Data'!D118)))</f>
        <v/>
      </c>
      <c r="BU124" s="380" t="str">
        <f ca="1">+IF(OFFSET('Water Data'!$D$29,0,10*ROW('Water Data'!D118))="","",OFFSET('Water Data'!$D$29,0,10*ROW('Water Data'!D118)))</f>
        <v/>
      </c>
      <c r="BV124" s="380" t="str">
        <f ca="1">+IF(OFFSET('Water Data'!$E$27,0,10*ROW('Water Data'!E118))="","",OFFSET('Water Data'!$E$27,0,10*ROW('Water Data'!E118)))</f>
        <v/>
      </c>
      <c r="BW124" s="380" t="str">
        <f ca="1">+IF(OFFSET('Water Data'!$E$28,0,10*ROW('Water Data'!E118))="","",OFFSET('Water Data'!$E$28,0,10*ROW('Water Data'!E118)))</f>
        <v/>
      </c>
      <c r="BX124" s="380" t="str">
        <f ca="1">+IF(OFFSET('Water Data'!$E$29,0,10*ROW('Water Data'!E118))="","",OFFSET('Water Data'!$E$29,0,10*ROW('Water Data'!E118)))</f>
        <v/>
      </c>
      <c r="BY124" s="380" t="str">
        <f ca="1">+IF(OFFSET('Water Data'!$F$27,0,10*ROW('Water Data'!F118))="","",OFFSET('Water Data'!$F$27,0,10*ROW('Water Data'!F118)))</f>
        <v/>
      </c>
      <c r="BZ124" s="380" t="str">
        <f ca="1">+IF(OFFSET('Water Data'!$F$28,0,10*ROW('Water Data'!F118))="","",OFFSET('Water Data'!$F$28,0,10*ROW('Water Data'!F118)))</f>
        <v/>
      </c>
      <c r="CA124" s="380" t="str">
        <f ca="1">+IF(OFFSET('Water Data'!$F$29,0,10*ROW('Water Data'!F118))="","",OFFSET('Water Data'!$F$29,0,10*ROW('Water Data'!F118)))</f>
        <v/>
      </c>
      <c r="CB124" s="380" t="str">
        <f ca="1">+IF(OFFSET('Water Data'!$G$27,0,10*ROW('Water Data'!G118))="","",OFFSET('Water Data'!$G$27,0,10*ROW('Water Data'!G118)))</f>
        <v/>
      </c>
      <c r="CC124" s="380" t="str">
        <f ca="1">+IF(OFFSET('Water Data'!$G$28,0,10*ROW('Water Data'!G118))="","",OFFSET('Water Data'!$G$28,0,10*ROW('Water Data'!G118)))</f>
        <v/>
      </c>
      <c r="CD124" s="380" t="str">
        <f ca="1">+IF(OFFSET('Water Data'!$G$29,0,10*ROW('Water Data'!G118))="","",OFFSET('Water Data'!$G$29,0,10*ROW('Water Data'!G118)))</f>
        <v/>
      </c>
      <c r="CE124" s="380" t="str">
        <f ca="1">+IF(OFFSET('Water Data'!$H$27,0,10*ROW('Water Data'!H118))="","",OFFSET('Water Data'!$H$27,0,10*ROW('Water Data'!H118)))</f>
        <v/>
      </c>
      <c r="CF124" s="380" t="str">
        <f ca="1">+IF(OFFSET('Water Data'!$H$28,0,10*ROW('Water Data'!H118))="","",OFFSET('Water Data'!$H$28,0,10*ROW('Water Data'!H118)))</f>
        <v/>
      </c>
      <c r="CG124" s="380" t="str">
        <f ca="1">+IF(OFFSET('Water Data'!$H$29,0,10*ROW('Water Data'!H118))="","",OFFSET('Water Data'!$H$29,0,10*ROW('Water Data'!H118)))</f>
        <v/>
      </c>
      <c r="CH124" s="380" t="str">
        <f ca="1">+IF(OFFSET('Water Data'!$I$27,0,10*ROW('Water Data'!I118))="","",OFFSET('Water Data'!$I$27,0,10*ROW('Water Data'!I118)))</f>
        <v/>
      </c>
      <c r="CI124" s="380" t="str">
        <f ca="1">+IF(OFFSET('Water Data'!$I$28,0,10*ROW('Water Data'!I118))="","",OFFSET('Water Data'!$I$28,0,10*ROW('Water Data'!I118)))</f>
        <v/>
      </c>
      <c r="CJ124" s="380" t="str">
        <f ca="1">+IF(OFFSET('Water Data'!$I$29,0,10*ROW('Water Data'!I118))="","",OFFSET('Water Data'!$I$29,0,10*ROW('Water Data'!I118)))</f>
        <v/>
      </c>
      <c r="CK124" s="380" t="str">
        <f ca="1">+IF(OFFSET('Sanitation Data'!$D$28,0,10*ROW('Sanitation Data'!D118))="","",OFFSET('Sanitation Data'!$D$28,0,10*ROW('Sanitation Data'!D118)))</f>
        <v/>
      </c>
      <c r="CL124" s="380" t="str">
        <f ca="1">+IF(OFFSET('Sanitation Data'!$D$29,0,10*ROW('Sanitation Data'!D118))="","",OFFSET('Sanitation Data'!$D$29,0,10*ROW('Sanitation Data'!D118)))</f>
        <v/>
      </c>
      <c r="CM124" s="380" t="str">
        <f ca="1">+IF(OFFSET('Sanitation Data'!$D$30,0,10*ROW('Sanitation Data'!D118))="","",OFFSET('Sanitation Data'!$D$30,0,10*ROW('Sanitation Data'!D118)))</f>
        <v/>
      </c>
      <c r="CN124" s="380" t="str">
        <f ca="1">+IF(OFFSET('Sanitation Data'!$D$31,0,10*ROW('Sanitation Data'!D118))="","",OFFSET('Sanitation Data'!$D$31,0,10*ROW('Sanitation Data'!D118)))</f>
        <v/>
      </c>
      <c r="CO124" s="380" t="str">
        <f ca="1">+IF(OFFSET('Sanitation Data'!$D$32,0,10*ROW('Sanitation Data'!D118))="","",OFFSET('Sanitation Data'!$D$32,0,10*ROW('Sanitation Data'!D118)))</f>
        <v/>
      </c>
      <c r="CP124" s="380" t="str">
        <f ca="1">+IF(OFFSET('Sanitation Data'!$E$28,0,10*ROW('Sanitation Data'!E118))="","",OFFSET('Sanitation Data'!$E$28,0,10*ROW('Sanitation Data'!E118)))</f>
        <v/>
      </c>
      <c r="CQ124" s="380" t="str">
        <f ca="1">+IF(OFFSET('Sanitation Data'!$E$29,0,10*ROW('Sanitation Data'!E118))="","",OFFSET('Sanitation Data'!$E$29,0,10*ROW('Sanitation Data'!E118)))</f>
        <v/>
      </c>
      <c r="CR124" s="380" t="str">
        <f ca="1">+IF(OFFSET('Sanitation Data'!$E$30,0,10*ROW('Sanitation Data'!E118))="","",OFFSET('Sanitation Data'!$E$30,0,10*ROW('Sanitation Data'!E118)))</f>
        <v/>
      </c>
      <c r="CS124" s="380" t="str">
        <f ca="1">+IF(OFFSET('Sanitation Data'!$E$31,0,10*ROW('Sanitation Data'!E118))="","",OFFSET('Sanitation Data'!$E$31,0,10*ROW('Sanitation Data'!E118)))</f>
        <v/>
      </c>
      <c r="CT124" s="380" t="str">
        <f ca="1">+IF(OFFSET('Sanitation Data'!$E$32,0,10*ROW('Sanitation Data'!E118))="","",OFFSET('Sanitation Data'!$E$32,0,10*ROW('Sanitation Data'!E118)))</f>
        <v/>
      </c>
      <c r="CU124" s="380" t="str">
        <f ca="1">+IF(OFFSET('Sanitation Data'!$F$28,0,10*ROW('Sanitation Data'!F118))="","",OFFSET('Sanitation Data'!$F$28,0,10*ROW('Sanitation Data'!F118)))</f>
        <v/>
      </c>
      <c r="CV124" s="380" t="str">
        <f ca="1">+IF(OFFSET('Sanitation Data'!$F$29,0,10*ROW('Sanitation Data'!F118))="","",OFFSET('Sanitation Data'!$F$29,0,10*ROW('Sanitation Data'!F118)))</f>
        <v/>
      </c>
      <c r="CW124" s="380" t="str">
        <f ca="1">+IF(OFFSET('Sanitation Data'!$F$30,0,10*ROW('Sanitation Data'!F118))="","",OFFSET('Sanitation Data'!$F$30,0,10*ROW('Sanitation Data'!F118)))</f>
        <v/>
      </c>
      <c r="CX124" s="380" t="str">
        <f ca="1">+IF(OFFSET('Sanitation Data'!$F$31,0,10*ROW('Sanitation Data'!F118))="","",OFFSET('Sanitation Data'!$F$31,0,10*ROW('Sanitation Data'!F118)))</f>
        <v/>
      </c>
      <c r="CY124" s="380" t="str">
        <f ca="1">+IF(OFFSET('Sanitation Data'!$F$32,0,10*ROW('Sanitation Data'!F118))="","",OFFSET('Sanitation Data'!$F$32,0,10*ROW('Sanitation Data'!F118)))</f>
        <v/>
      </c>
      <c r="CZ124" s="380" t="str">
        <f ca="1">+IF(OFFSET('Sanitation Data'!$G$28,0,10*ROW('Sanitation Data'!G118))="","",OFFSET('Sanitation Data'!$G$28,0,10*ROW('Sanitation Data'!G118)))</f>
        <v/>
      </c>
      <c r="DA124" s="380" t="str">
        <f ca="1">+IF(OFFSET('Sanitation Data'!$G$29,0,10*ROW('Sanitation Data'!G118))="","",OFFSET('Sanitation Data'!$G$29,0,10*ROW('Sanitation Data'!G118)))</f>
        <v/>
      </c>
      <c r="DB124" s="380" t="str">
        <f ca="1">+IF(OFFSET('Sanitation Data'!$G$30,0,10*ROW('Sanitation Data'!G118))="","",OFFSET('Sanitation Data'!$G$30,0,10*ROW('Sanitation Data'!G118)))</f>
        <v/>
      </c>
      <c r="DC124" s="380" t="str">
        <f ca="1">+IF(OFFSET('Sanitation Data'!$G$31,0,10*ROW('Sanitation Data'!G118))="","",OFFSET('Sanitation Data'!$G$31,0,10*ROW('Sanitation Data'!G118)))</f>
        <v/>
      </c>
      <c r="DD124" s="380" t="str">
        <f ca="1">+IF(OFFSET('Sanitation Data'!$G$32,0,10*ROW('Sanitation Data'!G118))="","",OFFSET('Sanitation Data'!$G$32,0,10*ROW('Sanitation Data'!G118)))</f>
        <v/>
      </c>
      <c r="DE124" s="380" t="str">
        <f ca="1">+IF(OFFSET('Sanitation Data'!$H$28,0,10*ROW('Sanitation Data'!H118))="","",OFFSET('Sanitation Data'!$H$28,0,10*ROW('Sanitation Data'!H118)))</f>
        <v/>
      </c>
      <c r="DF124" s="380" t="str">
        <f ca="1">+IF(OFFSET('Sanitation Data'!$H$29,0,10*ROW('Sanitation Data'!H118))="","",OFFSET('Sanitation Data'!$H$29,0,10*ROW('Sanitation Data'!H118)))</f>
        <v/>
      </c>
      <c r="DG124" s="380" t="str">
        <f ca="1">+IF(OFFSET('Sanitation Data'!$H$30,0,10*ROW('Sanitation Data'!H118))="","",OFFSET('Sanitation Data'!$H$30,0,10*ROW('Sanitation Data'!H118)))</f>
        <v/>
      </c>
      <c r="DH124" s="380" t="str">
        <f ca="1">+IF(OFFSET('Sanitation Data'!$H$31,0,10*ROW('Sanitation Data'!H118))="","",OFFSET('Sanitation Data'!$H$31,0,10*ROW('Sanitation Data'!H118)))</f>
        <v/>
      </c>
      <c r="DI124" s="380" t="str">
        <f ca="1">+IF(OFFSET('Sanitation Data'!$H$32,0,10*ROW('Sanitation Data'!H118))="","",OFFSET('Sanitation Data'!$H$32,0,10*ROW('Sanitation Data'!H118)))</f>
        <v/>
      </c>
      <c r="DJ124" s="380" t="str">
        <f ca="1">+IF(OFFSET('Sanitation Data'!$I$28,0,10*ROW('Sanitation Data'!I118))="","",OFFSET('Sanitation Data'!$I$28,0,10*ROW('Sanitation Data'!I118)))</f>
        <v/>
      </c>
      <c r="DK124" s="380" t="str">
        <f ca="1">+IF(OFFSET('Sanitation Data'!$I$29,0,10*ROW('Sanitation Data'!I118))="","",OFFSET('Sanitation Data'!$I$29,0,10*ROW('Sanitation Data'!I118)))</f>
        <v/>
      </c>
      <c r="DL124" s="380" t="str">
        <f ca="1">+IF(OFFSET('Sanitation Data'!$I$30,0,10*ROW('Sanitation Data'!I118))="","",OFFSET('Sanitation Data'!$I$30,0,10*ROW('Sanitation Data'!I118)))</f>
        <v/>
      </c>
      <c r="DM124" s="380" t="str">
        <f ca="1">+IF(OFFSET('Sanitation Data'!$I$31,0,10*ROW('Sanitation Data'!I118))="","",OFFSET('Sanitation Data'!$I$31,0,10*ROW('Sanitation Data'!I118)))</f>
        <v/>
      </c>
      <c r="DN124" s="380" t="str">
        <f ca="1">+IF(OFFSET('Sanitation Data'!$I$32,0,10*ROW('Sanitation Data'!I118))="","",OFFSET('Sanitation Data'!$I$32,0,10*ROW('Sanitation Data'!I118)))</f>
        <v/>
      </c>
      <c r="DO124" s="380" t="str">
        <f ca="1">+IF(OFFSET('Hygiene Data'!$D$11,0,10*ROW('Hygiene Data'!D118))="","",OFFSET('Hygiene Data'!$D$11,0,10*ROW('Hygiene Data'!D118)))</f>
        <v/>
      </c>
      <c r="DP124" s="380" t="str">
        <f ca="1">+IF(OFFSET('Hygiene Data'!$D$12,0,10*ROW('Hygiene Data'!D118))="","",OFFSET('Hygiene Data'!$D$12,0,10*ROW('Hygiene Data'!D118)))</f>
        <v/>
      </c>
      <c r="DQ124" s="380" t="str">
        <f ca="1">+IF(OFFSET('Hygiene Data'!$D$13,0,10*ROW('Hygiene Data'!D118))="","",OFFSET('Hygiene Data'!$D$13,0,10*ROW('Hygiene Data'!D118)))</f>
        <v/>
      </c>
      <c r="DR124" s="380" t="str">
        <f ca="1">+IF(OFFSET('Hygiene Data'!$E$11,0,10*ROW('Hygiene Data'!E118))="","",OFFSET('Hygiene Data'!$E$11,0,10*ROW('Hygiene Data'!E118)))</f>
        <v/>
      </c>
      <c r="DS124" s="380" t="str">
        <f ca="1">+IF(OFFSET('Hygiene Data'!$E$12,0,10*ROW('Hygiene Data'!E118))="","",OFFSET('Hygiene Data'!$E$12,0,10*ROW('Hygiene Data'!E118)))</f>
        <v/>
      </c>
      <c r="DT124" s="380" t="str">
        <f ca="1">+IF(OFFSET('Hygiene Data'!$E$13,0,10*ROW('Hygiene Data'!E118))="","",OFFSET('Hygiene Data'!$E$13,0,10*ROW('Hygiene Data'!E118)))</f>
        <v/>
      </c>
      <c r="DU124" s="380" t="str">
        <f ca="1">+IF(OFFSET('Hygiene Data'!$F$11,0,10*ROW('Hygiene Data'!F118))="","",OFFSET('Hygiene Data'!$F$11,0,10*ROW('Hygiene Data'!F118)))</f>
        <v/>
      </c>
      <c r="DV124" s="380" t="str">
        <f ca="1">+IF(OFFSET('Hygiene Data'!$F$12,0,10*ROW('Hygiene Data'!F118))="","",OFFSET('Hygiene Data'!$F$12,0,10*ROW('Hygiene Data'!F118)))</f>
        <v/>
      </c>
      <c r="DW124" s="380" t="str">
        <f ca="1">+IF(OFFSET('Hygiene Data'!$F$13,0,10*ROW('Hygiene Data'!F118))="","",OFFSET('Hygiene Data'!$F$13,0,10*ROW('Hygiene Data'!F118)))</f>
        <v/>
      </c>
      <c r="DX124" s="380" t="str">
        <f ca="1">+IF(OFFSET('Hygiene Data'!$G$11,0,10*ROW('Hygiene Data'!G118))="","",OFFSET('Hygiene Data'!$G$11,0,10*ROW('Hygiene Data'!G118)))</f>
        <v/>
      </c>
      <c r="DY124" s="380" t="str">
        <f ca="1">+IF(OFFSET('Hygiene Data'!$G$12,0,10*ROW('Hygiene Data'!G118))="","",OFFSET('Hygiene Data'!$G$12,0,10*ROW('Hygiene Data'!G118)))</f>
        <v/>
      </c>
      <c r="DZ124" s="380" t="str">
        <f ca="1">+IF(OFFSET('Hygiene Data'!$G$13,0,10*ROW('Hygiene Data'!G118))="","",OFFSET('Hygiene Data'!$G$13,0,10*ROW('Hygiene Data'!G118)))</f>
        <v/>
      </c>
      <c r="EA124" s="380" t="str">
        <f ca="1">+IF(OFFSET('Hygiene Data'!$H$11,0,10*ROW('Hygiene Data'!H118))="","",OFFSET('Hygiene Data'!$H$11,0,10*ROW('Hygiene Data'!H118)))</f>
        <v/>
      </c>
      <c r="EB124" s="380" t="str">
        <f ca="1">+IF(OFFSET('Hygiene Data'!$H$12,0,10*ROW('Hygiene Data'!H118))="","",OFFSET('Hygiene Data'!$H$12,0,10*ROW('Hygiene Data'!H118)))</f>
        <v/>
      </c>
      <c r="EC124" s="380" t="str">
        <f ca="1">+IF(OFFSET('Hygiene Data'!$H$13,0,10*ROW('Hygiene Data'!H118))="","",OFFSET('Hygiene Data'!$H$13,0,10*ROW('Hygiene Data'!H118)))</f>
        <v/>
      </c>
      <c r="ED124" s="380" t="str">
        <f ca="1">+IF(OFFSET('Hygiene Data'!$I$11,0,10*ROW('Hygiene Data'!I118))="","",OFFSET('Hygiene Data'!$I$11,0,10*ROW('Hygiene Data'!I118)))</f>
        <v/>
      </c>
      <c r="EE124" s="380" t="str">
        <f ca="1">+IF(OFFSET('Hygiene Data'!$I$12,0,10*ROW('Hygiene Data'!I118))="","",OFFSET('Hygiene Data'!$I$12,0,10*ROW('Hygiene Data'!I118)))</f>
        <v/>
      </c>
      <c r="EF124" s="380" t="str">
        <f ca="1">+IF(OFFSET('Hygiene Data'!$I$13,0,10*ROW('Hygiene Data'!I118))="","",OFFSET('Hygiene Data'!$I$13,0,10*ROW('Hygiene Data'!I118)))</f>
        <v/>
      </c>
    </row>
    <row r="125" spans="1:136" x14ac:dyDescent="0.25">
      <c r="A125" s="489" t="str">
        <f ca="1">+IF(OFFSET('Water Data'!$B$2,0,10*ROW('Water Data'!E119))="","",OFFSET('Water Data'!$B$2,0,10*ROW('Water Data'!E119)))</f>
        <v/>
      </c>
      <c r="B125" s="489"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16" t="str">
        <f t="shared" ca="1" si="1"/>
        <v/>
      </c>
      <c r="D125" s="517"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17"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17"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17"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17"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17"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17"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17"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17"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17"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17"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17"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17"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17"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17"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17"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17"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17"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18"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18"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18"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18"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18"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18"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18"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18"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18"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18"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18"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18"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18"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18"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18"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18"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18"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18"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18"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18"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18"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18"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18"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18"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18"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18"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18"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18"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18"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18"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19"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95"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19"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19"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19"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19"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19"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19"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19"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19"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19"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19"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19"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19"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19"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19"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19"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19"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80" t="str">
        <f ca="1">+IF(OFFSET('Water Data'!$D$27,0,10*ROW('Water Data'!D119))="","",OFFSET('Water Data'!$D$27,0,10*ROW('Water Data'!D119)))</f>
        <v/>
      </c>
      <c r="BT125" s="380" t="str">
        <f ca="1">+IF(OFFSET('Water Data'!$D$28,0,10*ROW('Water Data'!D119))="","",OFFSET('Water Data'!$D$28,0,10*ROW('Water Data'!D119)))</f>
        <v/>
      </c>
      <c r="BU125" s="380" t="str">
        <f ca="1">+IF(OFFSET('Water Data'!$D$29,0,10*ROW('Water Data'!D119))="","",OFFSET('Water Data'!$D$29,0,10*ROW('Water Data'!D119)))</f>
        <v/>
      </c>
      <c r="BV125" s="380" t="str">
        <f ca="1">+IF(OFFSET('Water Data'!$E$27,0,10*ROW('Water Data'!E119))="","",OFFSET('Water Data'!$E$27,0,10*ROW('Water Data'!E119)))</f>
        <v/>
      </c>
      <c r="BW125" s="380" t="str">
        <f ca="1">+IF(OFFSET('Water Data'!$E$28,0,10*ROW('Water Data'!E119))="","",OFFSET('Water Data'!$E$28,0,10*ROW('Water Data'!E119)))</f>
        <v/>
      </c>
      <c r="BX125" s="380" t="str">
        <f ca="1">+IF(OFFSET('Water Data'!$E$29,0,10*ROW('Water Data'!E119))="","",OFFSET('Water Data'!$E$29,0,10*ROW('Water Data'!E119)))</f>
        <v/>
      </c>
      <c r="BY125" s="380" t="str">
        <f ca="1">+IF(OFFSET('Water Data'!$F$27,0,10*ROW('Water Data'!F119))="","",OFFSET('Water Data'!$F$27,0,10*ROW('Water Data'!F119)))</f>
        <v/>
      </c>
      <c r="BZ125" s="380" t="str">
        <f ca="1">+IF(OFFSET('Water Data'!$F$28,0,10*ROW('Water Data'!F119))="","",OFFSET('Water Data'!$F$28,0,10*ROW('Water Data'!F119)))</f>
        <v/>
      </c>
      <c r="CA125" s="380" t="str">
        <f ca="1">+IF(OFFSET('Water Data'!$F$29,0,10*ROW('Water Data'!F119))="","",OFFSET('Water Data'!$F$29,0,10*ROW('Water Data'!F119)))</f>
        <v/>
      </c>
      <c r="CB125" s="380" t="str">
        <f ca="1">+IF(OFFSET('Water Data'!$G$27,0,10*ROW('Water Data'!G119))="","",OFFSET('Water Data'!$G$27,0,10*ROW('Water Data'!G119)))</f>
        <v/>
      </c>
      <c r="CC125" s="380" t="str">
        <f ca="1">+IF(OFFSET('Water Data'!$G$28,0,10*ROW('Water Data'!G119))="","",OFFSET('Water Data'!$G$28,0,10*ROW('Water Data'!G119)))</f>
        <v/>
      </c>
      <c r="CD125" s="380" t="str">
        <f ca="1">+IF(OFFSET('Water Data'!$G$29,0,10*ROW('Water Data'!G119))="","",OFFSET('Water Data'!$G$29,0,10*ROW('Water Data'!G119)))</f>
        <v/>
      </c>
      <c r="CE125" s="380" t="str">
        <f ca="1">+IF(OFFSET('Water Data'!$H$27,0,10*ROW('Water Data'!H119))="","",OFFSET('Water Data'!$H$27,0,10*ROW('Water Data'!H119)))</f>
        <v/>
      </c>
      <c r="CF125" s="380" t="str">
        <f ca="1">+IF(OFFSET('Water Data'!$H$28,0,10*ROW('Water Data'!H119))="","",OFFSET('Water Data'!$H$28,0,10*ROW('Water Data'!H119)))</f>
        <v/>
      </c>
      <c r="CG125" s="380" t="str">
        <f ca="1">+IF(OFFSET('Water Data'!$H$29,0,10*ROW('Water Data'!H119))="","",OFFSET('Water Data'!$H$29,0,10*ROW('Water Data'!H119)))</f>
        <v/>
      </c>
      <c r="CH125" s="380" t="str">
        <f ca="1">+IF(OFFSET('Water Data'!$I$27,0,10*ROW('Water Data'!I119))="","",OFFSET('Water Data'!$I$27,0,10*ROW('Water Data'!I119)))</f>
        <v/>
      </c>
      <c r="CI125" s="380" t="str">
        <f ca="1">+IF(OFFSET('Water Data'!$I$28,0,10*ROW('Water Data'!I119))="","",OFFSET('Water Data'!$I$28,0,10*ROW('Water Data'!I119)))</f>
        <v/>
      </c>
      <c r="CJ125" s="380" t="str">
        <f ca="1">+IF(OFFSET('Water Data'!$I$29,0,10*ROW('Water Data'!I119))="","",OFFSET('Water Data'!$I$29,0,10*ROW('Water Data'!I119)))</f>
        <v/>
      </c>
      <c r="CK125" s="380" t="str">
        <f ca="1">+IF(OFFSET('Sanitation Data'!$D$28,0,10*ROW('Sanitation Data'!D119))="","",OFFSET('Sanitation Data'!$D$28,0,10*ROW('Sanitation Data'!D119)))</f>
        <v/>
      </c>
      <c r="CL125" s="380" t="str">
        <f ca="1">+IF(OFFSET('Sanitation Data'!$D$29,0,10*ROW('Sanitation Data'!D119))="","",OFFSET('Sanitation Data'!$D$29,0,10*ROW('Sanitation Data'!D119)))</f>
        <v/>
      </c>
      <c r="CM125" s="380" t="str">
        <f ca="1">+IF(OFFSET('Sanitation Data'!$D$30,0,10*ROW('Sanitation Data'!D119))="","",OFFSET('Sanitation Data'!$D$30,0,10*ROW('Sanitation Data'!D119)))</f>
        <v/>
      </c>
      <c r="CN125" s="380" t="str">
        <f ca="1">+IF(OFFSET('Sanitation Data'!$D$31,0,10*ROW('Sanitation Data'!D119))="","",OFFSET('Sanitation Data'!$D$31,0,10*ROW('Sanitation Data'!D119)))</f>
        <v/>
      </c>
      <c r="CO125" s="380" t="str">
        <f ca="1">+IF(OFFSET('Sanitation Data'!$D$32,0,10*ROW('Sanitation Data'!D119))="","",OFFSET('Sanitation Data'!$D$32,0,10*ROW('Sanitation Data'!D119)))</f>
        <v/>
      </c>
      <c r="CP125" s="380" t="str">
        <f ca="1">+IF(OFFSET('Sanitation Data'!$E$28,0,10*ROW('Sanitation Data'!E119))="","",OFFSET('Sanitation Data'!$E$28,0,10*ROW('Sanitation Data'!E119)))</f>
        <v/>
      </c>
      <c r="CQ125" s="380" t="str">
        <f ca="1">+IF(OFFSET('Sanitation Data'!$E$29,0,10*ROW('Sanitation Data'!E119))="","",OFFSET('Sanitation Data'!$E$29,0,10*ROW('Sanitation Data'!E119)))</f>
        <v/>
      </c>
      <c r="CR125" s="380" t="str">
        <f ca="1">+IF(OFFSET('Sanitation Data'!$E$30,0,10*ROW('Sanitation Data'!E119))="","",OFFSET('Sanitation Data'!$E$30,0,10*ROW('Sanitation Data'!E119)))</f>
        <v/>
      </c>
      <c r="CS125" s="380" t="str">
        <f ca="1">+IF(OFFSET('Sanitation Data'!$E$31,0,10*ROW('Sanitation Data'!E119))="","",OFFSET('Sanitation Data'!$E$31,0,10*ROW('Sanitation Data'!E119)))</f>
        <v/>
      </c>
      <c r="CT125" s="380" t="str">
        <f ca="1">+IF(OFFSET('Sanitation Data'!$E$32,0,10*ROW('Sanitation Data'!E119))="","",OFFSET('Sanitation Data'!$E$32,0,10*ROW('Sanitation Data'!E119)))</f>
        <v/>
      </c>
      <c r="CU125" s="380" t="str">
        <f ca="1">+IF(OFFSET('Sanitation Data'!$F$28,0,10*ROW('Sanitation Data'!F119))="","",OFFSET('Sanitation Data'!$F$28,0,10*ROW('Sanitation Data'!F119)))</f>
        <v/>
      </c>
      <c r="CV125" s="380" t="str">
        <f ca="1">+IF(OFFSET('Sanitation Data'!$F$29,0,10*ROW('Sanitation Data'!F119))="","",OFFSET('Sanitation Data'!$F$29,0,10*ROW('Sanitation Data'!F119)))</f>
        <v/>
      </c>
      <c r="CW125" s="380" t="str">
        <f ca="1">+IF(OFFSET('Sanitation Data'!$F$30,0,10*ROW('Sanitation Data'!F119))="","",OFFSET('Sanitation Data'!$F$30,0,10*ROW('Sanitation Data'!F119)))</f>
        <v/>
      </c>
      <c r="CX125" s="380" t="str">
        <f ca="1">+IF(OFFSET('Sanitation Data'!$F$31,0,10*ROW('Sanitation Data'!F119))="","",OFFSET('Sanitation Data'!$F$31,0,10*ROW('Sanitation Data'!F119)))</f>
        <v/>
      </c>
      <c r="CY125" s="380" t="str">
        <f ca="1">+IF(OFFSET('Sanitation Data'!$F$32,0,10*ROW('Sanitation Data'!F119))="","",OFFSET('Sanitation Data'!$F$32,0,10*ROW('Sanitation Data'!F119)))</f>
        <v/>
      </c>
      <c r="CZ125" s="380" t="str">
        <f ca="1">+IF(OFFSET('Sanitation Data'!$G$28,0,10*ROW('Sanitation Data'!G119))="","",OFFSET('Sanitation Data'!$G$28,0,10*ROW('Sanitation Data'!G119)))</f>
        <v/>
      </c>
      <c r="DA125" s="380" t="str">
        <f ca="1">+IF(OFFSET('Sanitation Data'!$G$29,0,10*ROW('Sanitation Data'!G119))="","",OFFSET('Sanitation Data'!$G$29,0,10*ROW('Sanitation Data'!G119)))</f>
        <v/>
      </c>
      <c r="DB125" s="380" t="str">
        <f ca="1">+IF(OFFSET('Sanitation Data'!$G$30,0,10*ROW('Sanitation Data'!G119))="","",OFFSET('Sanitation Data'!$G$30,0,10*ROW('Sanitation Data'!G119)))</f>
        <v/>
      </c>
      <c r="DC125" s="380" t="str">
        <f ca="1">+IF(OFFSET('Sanitation Data'!$G$31,0,10*ROW('Sanitation Data'!G119))="","",OFFSET('Sanitation Data'!$G$31,0,10*ROW('Sanitation Data'!G119)))</f>
        <v/>
      </c>
      <c r="DD125" s="380" t="str">
        <f ca="1">+IF(OFFSET('Sanitation Data'!$G$32,0,10*ROW('Sanitation Data'!G119))="","",OFFSET('Sanitation Data'!$G$32,0,10*ROW('Sanitation Data'!G119)))</f>
        <v/>
      </c>
      <c r="DE125" s="380" t="str">
        <f ca="1">+IF(OFFSET('Sanitation Data'!$H$28,0,10*ROW('Sanitation Data'!H119))="","",OFFSET('Sanitation Data'!$H$28,0,10*ROW('Sanitation Data'!H119)))</f>
        <v/>
      </c>
      <c r="DF125" s="380" t="str">
        <f ca="1">+IF(OFFSET('Sanitation Data'!$H$29,0,10*ROW('Sanitation Data'!H119))="","",OFFSET('Sanitation Data'!$H$29,0,10*ROW('Sanitation Data'!H119)))</f>
        <v/>
      </c>
      <c r="DG125" s="380" t="str">
        <f ca="1">+IF(OFFSET('Sanitation Data'!$H$30,0,10*ROW('Sanitation Data'!H119))="","",OFFSET('Sanitation Data'!$H$30,0,10*ROW('Sanitation Data'!H119)))</f>
        <v/>
      </c>
      <c r="DH125" s="380" t="str">
        <f ca="1">+IF(OFFSET('Sanitation Data'!$H$31,0,10*ROW('Sanitation Data'!H119))="","",OFFSET('Sanitation Data'!$H$31,0,10*ROW('Sanitation Data'!H119)))</f>
        <v/>
      </c>
      <c r="DI125" s="380" t="str">
        <f ca="1">+IF(OFFSET('Sanitation Data'!$H$32,0,10*ROW('Sanitation Data'!H119))="","",OFFSET('Sanitation Data'!$H$32,0,10*ROW('Sanitation Data'!H119)))</f>
        <v/>
      </c>
      <c r="DJ125" s="380" t="str">
        <f ca="1">+IF(OFFSET('Sanitation Data'!$I$28,0,10*ROW('Sanitation Data'!I119))="","",OFFSET('Sanitation Data'!$I$28,0,10*ROW('Sanitation Data'!I119)))</f>
        <v/>
      </c>
      <c r="DK125" s="380" t="str">
        <f ca="1">+IF(OFFSET('Sanitation Data'!$I$29,0,10*ROW('Sanitation Data'!I119))="","",OFFSET('Sanitation Data'!$I$29,0,10*ROW('Sanitation Data'!I119)))</f>
        <v/>
      </c>
      <c r="DL125" s="380" t="str">
        <f ca="1">+IF(OFFSET('Sanitation Data'!$I$30,0,10*ROW('Sanitation Data'!I119))="","",OFFSET('Sanitation Data'!$I$30,0,10*ROW('Sanitation Data'!I119)))</f>
        <v/>
      </c>
      <c r="DM125" s="380" t="str">
        <f ca="1">+IF(OFFSET('Sanitation Data'!$I$31,0,10*ROW('Sanitation Data'!I119))="","",OFFSET('Sanitation Data'!$I$31,0,10*ROW('Sanitation Data'!I119)))</f>
        <v/>
      </c>
      <c r="DN125" s="380" t="str">
        <f ca="1">+IF(OFFSET('Sanitation Data'!$I$32,0,10*ROW('Sanitation Data'!I119))="","",OFFSET('Sanitation Data'!$I$32,0,10*ROW('Sanitation Data'!I119)))</f>
        <v/>
      </c>
      <c r="DO125" s="380" t="str">
        <f ca="1">+IF(OFFSET('Hygiene Data'!$D$11,0,10*ROW('Hygiene Data'!D119))="","",OFFSET('Hygiene Data'!$D$11,0,10*ROW('Hygiene Data'!D119)))</f>
        <v/>
      </c>
      <c r="DP125" s="380" t="str">
        <f ca="1">+IF(OFFSET('Hygiene Data'!$D$12,0,10*ROW('Hygiene Data'!D119))="","",OFFSET('Hygiene Data'!$D$12,0,10*ROW('Hygiene Data'!D119)))</f>
        <v/>
      </c>
      <c r="DQ125" s="380" t="str">
        <f ca="1">+IF(OFFSET('Hygiene Data'!$D$13,0,10*ROW('Hygiene Data'!D119))="","",OFFSET('Hygiene Data'!$D$13,0,10*ROW('Hygiene Data'!D119)))</f>
        <v/>
      </c>
      <c r="DR125" s="380" t="str">
        <f ca="1">+IF(OFFSET('Hygiene Data'!$E$11,0,10*ROW('Hygiene Data'!E119))="","",OFFSET('Hygiene Data'!$E$11,0,10*ROW('Hygiene Data'!E119)))</f>
        <v/>
      </c>
      <c r="DS125" s="380" t="str">
        <f ca="1">+IF(OFFSET('Hygiene Data'!$E$12,0,10*ROW('Hygiene Data'!E119))="","",OFFSET('Hygiene Data'!$E$12,0,10*ROW('Hygiene Data'!E119)))</f>
        <v/>
      </c>
      <c r="DT125" s="380" t="str">
        <f ca="1">+IF(OFFSET('Hygiene Data'!$E$13,0,10*ROW('Hygiene Data'!E119))="","",OFFSET('Hygiene Data'!$E$13,0,10*ROW('Hygiene Data'!E119)))</f>
        <v/>
      </c>
      <c r="DU125" s="380" t="str">
        <f ca="1">+IF(OFFSET('Hygiene Data'!$F$11,0,10*ROW('Hygiene Data'!F119))="","",OFFSET('Hygiene Data'!$F$11,0,10*ROW('Hygiene Data'!F119)))</f>
        <v/>
      </c>
      <c r="DV125" s="380" t="str">
        <f ca="1">+IF(OFFSET('Hygiene Data'!$F$12,0,10*ROW('Hygiene Data'!F119))="","",OFFSET('Hygiene Data'!$F$12,0,10*ROW('Hygiene Data'!F119)))</f>
        <v/>
      </c>
      <c r="DW125" s="380" t="str">
        <f ca="1">+IF(OFFSET('Hygiene Data'!$F$13,0,10*ROW('Hygiene Data'!F119))="","",OFFSET('Hygiene Data'!$F$13,0,10*ROW('Hygiene Data'!F119)))</f>
        <v/>
      </c>
      <c r="DX125" s="380" t="str">
        <f ca="1">+IF(OFFSET('Hygiene Data'!$G$11,0,10*ROW('Hygiene Data'!G119))="","",OFFSET('Hygiene Data'!$G$11,0,10*ROW('Hygiene Data'!G119)))</f>
        <v/>
      </c>
      <c r="DY125" s="380" t="str">
        <f ca="1">+IF(OFFSET('Hygiene Data'!$G$12,0,10*ROW('Hygiene Data'!G119))="","",OFFSET('Hygiene Data'!$G$12,0,10*ROW('Hygiene Data'!G119)))</f>
        <v/>
      </c>
      <c r="DZ125" s="380" t="str">
        <f ca="1">+IF(OFFSET('Hygiene Data'!$G$13,0,10*ROW('Hygiene Data'!G119))="","",OFFSET('Hygiene Data'!$G$13,0,10*ROW('Hygiene Data'!G119)))</f>
        <v/>
      </c>
      <c r="EA125" s="380" t="str">
        <f ca="1">+IF(OFFSET('Hygiene Data'!$H$11,0,10*ROW('Hygiene Data'!H119))="","",OFFSET('Hygiene Data'!$H$11,0,10*ROW('Hygiene Data'!H119)))</f>
        <v/>
      </c>
      <c r="EB125" s="380" t="str">
        <f ca="1">+IF(OFFSET('Hygiene Data'!$H$12,0,10*ROW('Hygiene Data'!H119))="","",OFFSET('Hygiene Data'!$H$12,0,10*ROW('Hygiene Data'!H119)))</f>
        <v/>
      </c>
      <c r="EC125" s="380" t="str">
        <f ca="1">+IF(OFFSET('Hygiene Data'!$H$13,0,10*ROW('Hygiene Data'!H119))="","",OFFSET('Hygiene Data'!$H$13,0,10*ROW('Hygiene Data'!H119)))</f>
        <v/>
      </c>
      <c r="ED125" s="380" t="str">
        <f ca="1">+IF(OFFSET('Hygiene Data'!$I$11,0,10*ROW('Hygiene Data'!I119))="","",OFFSET('Hygiene Data'!$I$11,0,10*ROW('Hygiene Data'!I119)))</f>
        <v/>
      </c>
      <c r="EE125" s="380" t="str">
        <f ca="1">+IF(OFFSET('Hygiene Data'!$I$12,0,10*ROW('Hygiene Data'!I119))="","",OFFSET('Hygiene Data'!$I$12,0,10*ROW('Hygiene Data'!I119)))</f>
        <v/>
      </c>
      <c r="EF125" s="380" t="str">
        <f ca="1">+IF(OFFSET('Hygiene Data'!$I$13,0,10*ROW('Hygiene Data'!I119))="","",OFFSET('Hygiene Data'!$I$13,0,10*ROW('Hygiene Data'!I119)))</f>
        <v/>
      </c>
    </row>
    <row r="126" spans="1:136" x14ac:dyDescent="0.25">
      <c r="A126" s="489" t="str">
        <f ca="1">+IF(OFFSET('Water Data'!$B$2,0,10*ROW('Water Data'!E120))="","",OFFSET('Water Data'!$B$2,0,10*ROW('Water Data'!E120)))</f>
        <v/>
      </c>
      <c r="B126" s="489"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16" t="str">
        <f t="shared" ca="1" si="1"/>
        <v/>
      </c>
      <c r="D126" s="517"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17"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17"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17"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17"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17"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17"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17"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17"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17"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17"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17"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17"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17"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17"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17"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17"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17"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18"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18"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18"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18"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18"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18"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18"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18"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18"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18"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18"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18"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18"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18"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18"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18"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18"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18"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18"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18"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18"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18"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18"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18"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18"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18"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18"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18"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18"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18"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19"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95"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19"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19"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19"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19"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19"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19"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19"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19"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19"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19"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19"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19"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19"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19"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19"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19"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80" t="str">
        <f ca="1">+IF(OFFSET('Water Data'!$D$27,0,10*ROW('Water Data'!D120))="","",OFFSET('Water Data'!$D$27,0,10*ROW('Water Data'!D120)))</f>
        <v/>
      </c>
      <c r="BT126" s="380" t="str">
        <f ca="1">+IF(OFFSET('Water Data'!$D$28,0,10*ROW('Water Data'!D120))="","",OFFSET('Water Data'!$D$28,0,10*ROW('Water Data'!D120)))</f>
        <v/>
      </c>
      <c r="BU126" s="380" t="str">
        <f ca="1">+IF(OFFSET('Water Data'!$D$29,0,10*ROW('Water Data'!D120))="","",OFFSET('Water Data'!$D$29,0,10*ROW('Water Data'!D120)))</f>
        <v/>
      </c>
      <c r="BV126" s="380" t="str">
        <f ca="1">+IF(OFFSET('Water Data'!$E$27,0,10*ROW('Water Data'!E120))="","",OFFSET('Water Data'!$E$27,0,10*ROW('Water Data'!E120)))</f>
        <v/>
      </c>
      <c r="BW126" s="380" t="str">
        <f ca="1">+IF(OFFSET('Water Data'!$E$28,0,10*ROW('Water Data'!E120))="","",OFFSET('Water Data'!$E$28,0,10*ROW('Water Data'!E120)))</f>
        <v/>
      </c>
      <c r="BX126" s="380" t="str">
        <f ca="1">+IF(OFFSET('Water Data'!$E$29,0,10*ROW('Water Data'!E120))="","",OFFSET('Water Data'!$E$29,0,10*ROW('Water Data'!E120)))</f>
        <v/>
      </c>
      <c r="BY126" s="380" t="str">
        <f ca="1">+IF(OFFSET('Water Data'!$F$27,0,10*ROW('Water Data'!F120))="","",OFFSET('Water Data'!$F$27,0,10*ROW('Water Data'!F120)))</f>
        <v/>
      </c>
      <c r="BZ126" s="380" t="str">
        <f ca="1">+IF(OFFSET('Water Data'!$F$28,0,10*ROW('Water Data'!F120))="","",OFFSET('Water Data'!$F$28,0,10*ROW('Water Data'!F120)))</f>
        <v/>
      </c>
      <c r="CA126" s="380" t="str">
        <f ca="1">+IF(OFFSET('Water Data'!$F$29,0,10*ROW('Water Data'!F120))="","",OFFSET('Water Data'!$F$29,0,10*ROW('Water Data'!F120)))</f>
        <v/>
      </c>
      <c r="CB126" s="380" t="str">
        <f ca="1">+IF(OFFSET('Water Data'!$G$27,0,10*ROW('Water Data'!G120))="","",OFFSET('Water Data'!$G$27,0,10*ROW('Water Data'!G120)))</f>
        <v/>
      </c>
      <c r="CC126" s="380" t="str">
        <f ca="1">+IF(OFFSET('Water Data'!$G$28,0,10*ROW('Water Data'!G120))="","",OFFSET('Water Data'!$G$28,0,10*ROW('Water Data'!G120)))</f>
        <v/>
      </c>
      <c r="CD126" s="380" t="str">
        <f ca="1">+IF(OFFSET('Water Data'!$G$29,0,10*ROW('Water Data'!G120))="","",OFFSET('Water Data'!$G$29,0,10*ROW('Water Data'!G120)))</f>
        <v/>
      </c>
      <c r="CE126" s="380" t="str">
        <f ca="1">+IF(OFFSET('Water Data'!$H$27,0,10*ROW('Water Data'!H120))="","",OFFSET('Water Data'!$H$27,0,10*ROW('Water Data'!H120)))</f>
        <v/>
      </c>
      <c r="CF126" s="380" t="str">
        <f ca="1">+IF(OFFSET('Water Data'!$H$28,0,10*ROW('Water Data'!H120))="","",OFFSET('Water Data'!$H$28,0,10*ROW('Water Data'!H120)))</f>
        <v/>
      </c>
      <c r="CG126" s="380" t="str">
        <f ca="1">+IF(OFFSET('Water Data'!$H$29,0,10*ROW('Water Data'!H120))="","",OFFSET('Water Data'!$H$29,0,10*ROW('Water Data'!H120)))</f>
        <v/>
      </c>
      <c r="CH126" s="380" t="str">
        <f ca="1">+IF(OFFSET('Water Data'!$I$27,0,10*ROW('Water Data'!I120))="","",OFFSET('Water Data'!$I$27,0,10*ROW('Water Data'!I120)))</f>
        <v/>
      </c>
      <c r="CI126" s="380" t="str">
        <f ca="1">+IF(OFFSET('Water Data'!$I$28,0,10*ROW('Water Data'!I120))="","",OFFSET('Water Data'!$I$28,0,10*ROW('Water Data'!I120)))</f>
        <v/>
      </c>
      <c r="CJ126" s="380" t="str">
        <f ca="1">+IF(OFFSET('Water Data'!$I$29,0,10*ROW('Water Data'!I120))="","",OFFSET('Water Data'!$I$29,0,10*ROW('Water Data'!I120)))</f>
        <v/>
      </c>
      <c r="CK126" s="380" t="str">
        <f ca="1">+IF(OFFSET('Sanitation Data'!$D$28,0,10*ROW('Sanitation Data'!D120))="","",OFFSET('Sanitation Data'!$D$28,0,10*ROW('Sanitation Data'!D120)))</f>
        <v/>
      </c>
      <c r="CL126" s="380" t="str">
        <f ca="1">+IF(OFFSET('Sanitation Data'!$D$29,0,10*ROW('Sanitation Data'!D120))="","",OFFSET('Sanitation Data'!$D$29,0,10*ROW('Sanitation Data'!D120)))</f>
        <v/>
      </c>
      <c r="CM126" s="380" t="str">
        <f ca="1">+IF(OFFSET('Sanitation Data'!$D$30,0,10*ROW('Sanitation Data'!D120))="","",OFFSET('Sanitation Data'!$D$30,0,10*ROW('Sanitation Data'!D120)))</f>
        <v/>
      </c>
      <c r="CN126" s="380" t="str">
        <f ca="1">+IF(OFFSET('Sanitation Data'!$D$31,0,10*ROW('Sanitation Data'!D120))="","",OFFSET('Sanitation Data'!$D$31,0,10*ROW('Sanitation Data'!D120)))</f>
        <v/>
      </c>
      <c r="CO126" s="380" t="str">
        <f ca="1">+IF(OFFSET('Sanitation Data'!$D$32,0,10*ROW('Sanitation Data'!D120))="","",OFFSET('Sanitation Data'!$D$32,0,10*ROW('Sanitation Data'!D120)))</f>
        <v/>
      </c>
      <c r="CP126" s="380" t="str">
        <f ca="1">+IF(OFFSET('Sanitation Data'!$E$28,0,10*ROW('Sanitation Data'!E120))="","",OFFSET('Sanitation Data'!$E$28,0,10*ROW('Sanitation Data'!E120)))</f>
        <v/>
      </c>
      <c r="CQ126" s="380" t="str">
        <f ca="1">+IF(OFFSET('Sanitation Data'!$E$29,0,10*ROW('Sanitation Data'!E120))="","",OFFSET('Sanitation Data'!$E$29,0,10*ROW('Sanitation Data'!E120)))</f>
        <v/>
      </c>
      <c r="CR126" s="380" t="str">
        <f ca="1">+IF(OFFSET('Sanitation Data'!$E$30,0,10*ROW('Sanitation Data'!E120))="","",OFFSET('Sanitation Data'!$E$30,0,10*ROW('Sanitation Data'!E120)))</f>
        <v/>
      </c>
      <c r="CS126" s="380" t="str">
        <f ca="1">+IF(OFFSET('Sanitation Data'!$E$31,0,10*ROW('Sanitation Data'!E120))="","",OFFSET('Sanitation Data'!$E$31,0,10*ROW('Sanitation Data'!E120)))</f>
        <v/>
      </c>
      <c r="CT126" s="380" t="str">
        <f ca="1">+IF(OFFSET('Sanitation Data'!$E$32,0,10*ROW('Sanitation Data'!E120))="","",OFFSET('Sanitation Data'!$E$32,0,10*ROW('Sanitation Data'!E120)))</f>
        <v/>
      </c>
      <c r="CU126" s="380" t="str">
        <f ca="1">+IF(OFFSET('Sanitation Data'!$F$28,0,10*ROW('Sanitation Data'!F120))="","",OFFSET('Sanitation Data'!$F$28,0,10*ROW('Sanitation Data'!F120)))</f>
        <v/>
      </c>
      <c r="CV126" s="380" t="str">
        <f ca="1">+IF(OFFSET('Sanitation Data'!$F$29,0,10*ROW('Sanitation Data'!F120))="","",OFFSET('Sanitation Data'!$F$29,0,10*ROW('Sanitation Data'!F120)))</f>
        <v/>
      </c>
      <c r="CW126" s="380" t="str">
        <f ca="1">+IF(OFFSET('Sanitation Data'!$F$30,0,10*ROW('Sanitation Data'!F120))="","",OFFSET('Sanitation Data'!$F$30,0,10*ROW('Sanitation Data'!F120)))</f>
        <v/>
      </c>
      <c r="CX126" s="380" t="str">
        <f ca="1">+IF(OFFSET('Sanitation Data'!$F$31,0,10*ROW('Sanitation Data'!F120))="","",OFFSET('Sanitation Data'!$F$31,0,10*ROW('Sanitation Data'!F120)))</f>
        <v/>
      </c>
      <c r="CY126" s="380" t="str">
        <f ca="1">+IF(OFFSET('Sanitation Data'!$F$32,0,10*ROW('Sanitation Data'!F120))="","",OFFSET('Sanitation Data'!$F$32,0,10*ROW('Sanitation Data'!F120)))</f>
        <v/>
      </c>
      <c r="CZ126" s="380" t="str">
        <f ca="1">+IF(OFFSET('Sanitation Data'!$G$28,0,10*ROW('Sanitation Data'!G120))="","",OFFSET('Sanitation Data'!$G$28,0,10*ROW('Sanitation Data'!G120)))</f>
        <v/>
      </c>
      <c r="DA126" s="380" t="str">
        <f ca="1">+IF(OFFSET('Sanitation Data'!$G$29,0,10*ROW('Sanitation Data'!G120))="","",OFFSET('Sanitation Data'!$G$29,0,10*ROW('Sanitation Data'!G120)))</f>
        <v/>
      </c>
      <c r="DB126" s="380" t="str">
        <f ca="1">+IF(OFFSET('Sanitation Data'!$G$30,0,10*ROW('Sanitation Data'!G120))="","",OFFSET('Sanitation Data'!$G$30,0,10*ROW('Sanitation Data'!G120)))</f>
        <v/>
      </c>
      <c r="DC126" s="380" t="str">
        <f ca="1">+IF(OFFSET('Sanitation Data'!$G$31,0,10*ROW('Sanitation Data'!G120))="","",OFFSET('Sanitation Data'!$G$31,0,10*ROW('Sanitation Data'!G120)))</f>
        <v/>
      </c>
      <c r="DD126" s="380" t="str">
        <f ca="1">+IF(OFFSET('Sanitation Data'!$G$32,0,10*ROW('Sanitation Data'!G120))="","",OFFSET('Sanitation Data'!$G$32,0,10*ROW('Sanitation Data'!G120)))</f>
        <v/>
      </c>
      <c r="DE126" s="380" t="str">
        <f ca="1">+IF(OFFSET('Sanitation Data'!$H$28,0,10*ROW('Sanitation Data'!H120))="","",OFFSET('Sanitation Data'!$H$28,0,10*ROW('Sanitation Data'!H120)))</f>
        <v/>
      </c>
      <c r="DF126" s="380" t="str">
        <f ca="1">+IF(OFFSET('Sanitation Data'!$H$29,0,10*ROW('Sanitation Data'!H120))="","",OFFSET('Sanitation Data'!$H$29,0,10*ROW('Sanitation Data'!H120)))</f>
        <v/>
      </c>
      <c r="DG126" s="380" t="str">
        <f ca="1">+IF(OFFSET('Sanitation Data'!$H$30,0,10*ROW('Sanitation Data'!H120))="","",OFFSET('Sanitation Data'!$H$30,0,10*ROW('Sanitation Data'!H120)))</f>
        <v/>
      </c>
      <c r="DH126" s="380" t="str">
        <f ca="1">+IF(OFFSET('Sanitation Data'!$H$31,0,10*ROW('Sanitation Data'!H120))="","",OFFSET('Sanitation Data'!$H$31,0,10*ROW('Sanitation Data'!H120)))</f>
        <v/>
      </c>
      <c r="DI126" s="380" t="str">
        <f ca="1">+IF(OFFSET('Sanitation Data'!$H$32,0,10*ROW('Sanitation Data'!H120))="","",OFFSET('Sanitation Data'!$H$32,0,10*ROW('Sanitation Data'!H120)))</f>
        <v/>
      </c>
      <c r="DJ126" s="380" t="str">
        <f ca="1">+IF(OFFSET('Sanitation Data'!$I$28,0,10*ROW('Sanitation Data'!I120))="","",OFFSET('Sanitation Data'!$I$28,0,10*ROW('Sanitation Data'!I120)))</f>
        <v/>
      </c>
      <c r="DK126" s="380" t="str">
        <f ca="1">+IF(OFFSET('Sanitation Data'!$I$29,0,10*ROW('Sanitation Data'!I120))="","",OFFSET('Sanitation Data'!$I$29,0,10*ROW('Sanitation Data'!I120)))</f>
        <v/>
      </c>
      <c r="DL126" s="380" t="str">
        <f ca="1">+IF(OFFSET('Sanitation Data'!$I$30,0,10*ROW('Sanitation Data'!I120))="","",OFFSET('Sanitation Data'!$I$30,0,10*ROW('Sanitation Data'!I120)))</f>
        <v/>
      </c>
      <c r="DM126" s="380" t="str">
        <f ca="1">+IF(OFFSET('Sanitation Data'!$I$31,0,10*ROW('Sanitation Data'!I120))="","",OFFSET('Sanitation Data'!$I$31,0,10*ROW('Sanitation Data'!I120)))</f>
        <v/>
      </c>
      <c r="DN126" s="380" t="str">
        <f ca="1">+IF(OFFSET('Sanitation Data'!$I$32,0,10*ROW('Sanitation Data'!I120))="","",OFFSET('Sanitation Data'!$I$32,0,10*ROW('Sanitation Data'!I120)))</f>
        <v/>
      </c>
      <c r="DO126" s="380" t="str">
        <f ca="1">+IF(OFFSET('Hygiene Data'!$D$11,0,10*ROW('Hygiene Data'!D120))="","",OFFSET('Hygiene Data'!$D$11,0,10*ROW('Hygiene Data'!D120)))</f>
        <v/>
      </c>
      <c r="DP126" s="380" t="str">
        <f ca="1">+IF(OFFSET('Hygiene Data'!$D$12,0,10*ROW('Hygiene Data'!D120))="","",OFFSET('Hygiene Data'!$D$12,0,10*ROW('Hygiene Data'!D120)))</f>
        <v/>
      </c>
      <c r="DQ126" s="380" t="str">
        <f ca="1">+IF(OFFSET('Hygiene Data'!$D$13,0,10*ROW('Hygiene Data'!D120))="","",OFFSET('Hygiene Data'!$D$13,0,10*ROW('Hygiene Data'!D120)))</f>
        <v/>
      </c>
      <c r="DR126" s="380" t="str">
        <f ca="1">+IF(OFFSET('Hygiene Data'!$E$11,0,10*ROW('Hygiene Data'!E120))="","",OFFSET('Hygiene Data'!$E$11,0,10*ROW('Hygiene Data'!E120)))</f>
        <v/>
      </c>
      <c r="DS126" s="380" t="str">
        <f ca="1">+IF(OFFSET('Hygiene Data'!$E$12,0,10*ROW('Hygiene Data'!E120))="","",OFFSET('Hygiene Data'!$E$12,0,10*ROW('Hygiene Data'!E120)))</f>
        <v/>
      </c>
      <c r="DT126" s="380" t="str">
        <f ca="1">+IF(OFFSET('Hygiene Data'!$E$13,0,10*ROW('Hygiene Data'!E120))="","",OFFSET('Hygiene Data'!$E$13,0,10*ROW('Hygiene Data'!E120)))</f>
        <v/>
      </c>
      <c r="DU126" s="380" t="str">
        <f ca="1">+IF(OFFSET('Hygiene Data'!$F$11,0,10*ROW('Hygiene Data'!F120))="","",OFFSET('Hygiene Data'!$F$11,0,10*ROW('Hygiene Data'!F120)))</f>
        <v/>
      </c>
      <c r="DV126" s="380" t="str">
        <f ca="1">+IF(OFFSET('Hygiene Data'!$F$12,0,10*ROW('Hygiene Data'!F120))="","",OFFSET('Hygiene Data'!$F$12,0,10*ROW('Hygiene Data'!F120)))</f>
        <v/>
      </c>
      <c r="DW126" s="380" t="str">
        <f ca="1">+IF(OFFSET('Hygiene Data'!$F$13,0,10*ROW('Hygiene Data'!F120))="","",OFFSET('Hygiene Data'!$F$13,0,10*ROW('Hygiene Data'!F120)))</f>
        <v/>
      </c>
      <c r="DX126" s="380" t="str">
        <f ca="1">+IF(OFFSET('Hygiene Data'!$G$11,0,10*ROW('Hygiene Data'!G120))="","",OFFSET('Hygiene Data'!$G$11,0,10*ROW('Hygiene Data'!G120)))</f>
        <v/>
      </c>
      <c r="DY126" s="380" t="str">
        <f ca="1">+IF(OFFSET('Hygiene Data'!$G$12,0,10*ROW('Hygiene Data'!G120))="","",OFFSET('Hygiene Data'!$G$12,0,10*ROW('Hygiene Data'!G120)))</f>
        <v/>
      </c>
      <c r="DZ126" s="380" t="str">
        <f ca="1">+IF(OFFSET('Hygiene Data'!$G$13,0,10*ROW('Hygiene Data'!G120))="","",OFFSET('Hygiene Data'!$G$13,0,10*ROW('Hygiene Data'!G120)))</f>
        <v/>
      </c>
      <c r="EA126" s="380" t="str">
        <f ca="1">+IF(OFFSET('Hygiene Data'!$H$11,0,10*ROW('Hygiene Data'!H120))="","",OFFSET('Hygiene Data'!$H$11,0,10*ROW('Hygiene Data'!H120)))</f>
        <v/>
      </c>
      <c r="EB126" s="380" t="str">
        <f ca="1">+IF(OFFSET('Hygiene Data'!$H$12,0,10*ROW('Hygiene Data'!H120))="","",OFFSET('Hygiene Data'!$H$12,0,10*ROW('Hygiene Data'!H120)))</f>
        <v/>
      </c>
      <c r="EC126" s="380" t="str">
        <f ca="1">+IF(OFFSET('Hygiene Data'!$H$13,0,10*ROW('Hygiene Data'!H120))="","",OFFSET('Hygiene Data'!$H$13,0,10*ROW('Hygiene Data'!H120)))</f>
        <v/>
      </c>
      <c r="ED126" s="380" t="str">
        <f ca="1">+IF(OFFSET('Hygiene Data'!$I$11,0,10*ROW('Hygiene Data'!I120))="","",OFFSET('Hygiene Data'!$I$11,0,10*ROW('Hygiene Data'!I120)))</f>
        <v/>
      </c>
      <c r="EE126" s="380" t="str">
        <f ca="1">+IF(OFFSET('Hygiene Data'!$I$12,0,10*ROW('Hygiene Data'!I120))="","",OFFSET('Hygiene Data'!$I$12,0,10*ROW('Hygiene Data'!I120)))</f>
        <v/>
      </c>
      <c r="EF126" s="380" t="str">
        <f ca="1">+IF(OFFSET('Hygiene Data'!$I$13,0,10*ROW('Hygiene Data'!I120))="","",OFFSET('Hygiene Data'!$I$13,0,10*ROW('Hygiene Data'!I120)))</f>
        <v/>
      </c>
    </row>
    <row r="127" spans="1:136" x14ac:dyDescent="0.25">
      <c r="A127" s="489" t="str">
        <f ca="1">+IF(OFFSET('Water Data'!$B$2,0,10*ROW('Water Data'!E121))="","",OFFSET('Water Data'!$B$2,0,10*ROW('Water Data'!E121)))</f>
        <v/>
      </c>
      <c r="B127" s="489"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16" t="str">
        <f t="shared" ca="1" si="1"/>
        <v/>
      </c>
      <c r="D127" s="517"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17"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17"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17"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17"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17"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17"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17"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17"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17"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17"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17"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17"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17"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17"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17"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17"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17"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18"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18"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18"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18"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18"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18"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18"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18"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18"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18"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18"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18"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18"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18"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18"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18"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18"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18"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18"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18"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18"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18"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18"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18"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18"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18"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18"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18"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18"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18"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19"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95"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19"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19"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19"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19"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19"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19"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19"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19"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19"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19"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19"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19"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19"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19"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19"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19"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80" t="str">
        <f ca="1">+IF(OFFSET('Water Data'!$D$27,0,10*ROW('Water Data'!D121))="","",OFFSET('Water Data'!$D$27,0,10*ROW('Water Data'!D121)))</f>
        <v/>
      </c>
      <c r="BT127" s="380" t="str">
        <f ca="1">+IF(OFFSET('Water Data'!$D$28,0,10*ROW('Water Data'!D121))="","",OFFSET('Water Data'!$D$28,0,10*ROW('Water Data'!D121)))</f>
        <v/>
      </c>
      <c r="BU127" s="380" t="str">
        <f ca="1">+IF(OFFSET('Water Data'!$D$29,0,10*ROW('Water Data'!D121))="","",OFFSET('Water Data'!$D$29,0,10*ROW('Water Data'!D121)))</f>
        <v/>
      </c>
      <c r="BV127" s="380" t="str">
        <f ca="1">+IF(OFFSET('Water Data'!$E$27,0,10*ROW('Water Data'!E121))="","",OFFSET('Water Data'!$E$27,0,10*ROW('Water Data'!E121)))</f>
        <v/>
      </c>
      <c r="BW127" s="380" t="str">
        <f ca="1">+IF(OFFSET('Water Data'!$E$28,0,10*ROW('Water Data'!E121))="","",OFFSET('Water Data'!$E$28,0,10*ROW('Water Data'!E121)))</f>
        <v/>
      </c>
      <c r="BX127" s="380" t="str">
        <f ca="1">+IF(OFFSET('Water Data'!$E$29,0,10*ROW('Water Data'!E121))="","",OFFSET('Water Data'!$E$29,0,10*ROW('Water Data'!E121)))</f>
        <v/>
      </c>
      <c r="BY127" s="380" t="str">
        <f ca="1">+IF(OFFSET('Water Data'!$F$27,0,10*ROW('Water Data'!F121))="","",OFFSET('Water Data'!$F$27,0,10*ROW('Water Data'!F121)))</f>
        <v/>
      </c>
      <c r="BZ127" s="380" t="str">
        <f ca="1">+IF(OFFSET('Water Data'!$F$28,0,10*ROW('Water Data'!F121))="","",OFFSET('Water Data'!$F$28,0,10*ROW('Water Data'!F121)))</f>
        <v/>
      </c>
      <c r="CA127" s="380" t="str">
        <f ca="1">+IF(OFFSET('Water Data'!$F$29,0,10*ROW('Water Data'!F121))="","",OFFSET('Water Data'!$F$29,0,10*ROW('Water Data'!F121)))</f>
        <v/>
      </c>
      <c r="CB127" s="380" t="str">
        <f ca="1">+IF(OFFSET('Water Data'!$G$27,0,10*ROW('Water Data'!G121))="","",OFFSET('Water Data'!$G$27,0,10*ROW('Water Data'!G121)))</f>
        <v/>
      </c>
      <c r="CC127" s="380" t="str">
        <f ca="1">+IF(OFFSET('Water Data'!$G$28,0,10*ROW('Water Data'!G121))="","",OFFSET('Water Data'!$G$28,0,10*ROW('Water Data'!G121)))</f>
        <v/>
      </c>
      <c r="CD127" s="380" t="str">
        <f ca="1">+IF(OFFSET('Water Data'!$G$29,0,10*ROW('Water Data'!G121))="","",OFFSET('Water Data'!$G$29,0,10*ROW('Water Data'!G121)))</f>
        <v/>
      </c>
      <c r="CE127" s="380" t="str">
        <f ca="1">+IF(OFFSET('Water Data'!$H$27,0,10*ROW('Water Data'!H121))="","",OFFSET('Water Data'!$H$27,0,10*ROW('Water Data'!H121)))</f>
        <v/>
      </c>
      <c r="CF127" s="380" t="str">
        <f ca="1">+IF(OFFSET('Water Data'!$H$28,0,10*ROW('Water Data'!H121))="","",OFFSET('Water Data'!$H$28,0,10*ROW('Water Data'!H121)))</f>
        <v/>
      </c>
      <c r="CG127" s="380" t="str">
        <f ca="1">+IF(OFFSET('Water Data'!$H$29,0,10*ROW('Water Data'!H121))="","",OFFSET('Water Data'!$H$29,0,10*ROW('Water Data'!H121)))</f>
        <v/>
      </c>
      <c r="CH127" s="380" t="str">
        <f ca="1">+IF(OFFSET('Water Data'!$I$27,0,10*ROW('Water Data'!I121))="","",OFFSET('Water Data'!$I$27,0,10*ROW('Water Data'!I121)))</f>
        <v/>
      </c>
      <c r="CI127" s="380" t="str">
        <f ca="1">+IF(OFFSET('Water Data'!$I$28,0,10*ROW('Water Data'!I121))="","",OFFSET('Water Data'!$I$28,0,10*ROW('Water Data'!I121)))</f>
        <v/>
      </c>
      <c r="CJ127" s="380" t="str">
        <f ca="1">+IF(OFFSET('Water Data'!$I$29,0,10*ROW('Water Data'!I121))="","",OFFSET('Water Data'!$I$29,0,10*ROW('Water Data'!I121)))</f>
        <v/>
      </c>
      <c r="CK127" s="380" t="str">
        <f ca="1">+IF(OFFSET('Sanitation Data'!$D$28,0,10*ROW('Sanitation Data'!D121))="","",OFFSET('Sanitation Data'!$D$28,0,10*ROW('Sanitation Data'!D121)))</f>
        <v/>
      </c>
      <c r="CL127" s="380" t="str">
        <f ca="1">+IF(OFFSET('Sanitation Data'!$D$29,0,10*ROW('Sanitation Data'!D121))="","",OFFSET('Sanitation Data'!$D$29,0,10*ROW('Sanitation Data'!D121)))</f>
        <v/>
      </c>
      <c r="CM127" s="380" t="str">
        <f ca="1">+IF(OFFSET('Sanitation Data'!$D$30,0,10*ROW('Sanitation Data'!D121))="","",OFFSET('Sanitation Data'!$D$30,0,10*ROW('Sanitation Data'!D121)))</f>
        <v/>
      </c>
      <c r="CN127" s="380" t="str">
        <f ca="1">+IF(OFFSET('Sanitation Data'!$D$31,0,10*ROW('Sanitation Data'!D121))="","",OFFSET('Sanitation Data'!$D$31,0,10*ROW('Sanitation Data'!D121)))</f>
        <v/>
      </c>
      <c r="CO127" s="380" t="str">
        <f ca="1">+IF(OFFSET('Sanitation Data'!$D$32,0,10*ROW('Sanitation Data'!D121))="","",OFFSET('Sanitation Data'!$D$32,0,10*ROW('Sanitation Data'!D121)))</f>
        <v/>
      </c>
      <c r="CP127" s="380" t="str">
        <f ca="1">+IF(OFFSET('Sanitation Data'!$E$28,0,10*ROW('Sanitation Data'!E121))="","",OFFSET('Sanitation Data'!$E$28,0,10*ROW('Sanitation Data'!E121)))</f>
        <v/>
      </c>
      <c r="CQ127" s="380" t="str">
        <f ca="1">+IF(OFFSET('Sanitation Data'!$E$29,0,10*ROW('Sanitation Data'!E121))="","",OFFSET('Sanitation Data'!$E$29,0,10*ROW('Sanitation Data'!E121)))</f>
        <v/>
      </c>
      <c r="CR127" s="380" t="str">
        <f ca="1">+IF(OFFSET('Sanitation Data'!$E$30,0,10*ROW('Sanitation Data'!E121))="","",OFFSET('Sanitation Data'!$E$30,0,10*ROW('Sanitation Data'!E121)))</f>
        <v/>
      </c>
      <c r="CS127" s="380" t="str">
        <f ca="1">+IF(OFFSET('Sanitation Data'!$E$31,0,10*ROW('Sanitation Data'!E121))="","",OFFSET('Sanitation Data'!$E$31,0,10*ROW('Sanitation Data'!E121)))</f>
        <v/>
      </c>
      <c r="CT127" s="380" t="str">
        <f ca="1">+IF(OFFSET('Sanitation Data'!$E$32,0,10*ROW('Sanitation Data'!E121))="","",OFFSET('Sanitation Data'!$E$32,0,10*ROW('Sanitation Data'!E121)))</f>
        <v/>
      </c>
      <c r="CU127" s="380" t="str">
        <f ca="1">+IF(OFFSET('Sanitation Data'!$F$28,0,10*ROW('Sanitation Data'!F121))="","",OFFSET('Sanitation Data'!$F$28,0,10*ROW('Sanitation Data'!F121)))</f>
        <v/>
      </c>
      <c r="CV127" s="380" t="str">
        <f ca="1">+IF(OFFSET('Sanitation Data'!$F$29,0,10*ROW('Sanitation Data'!F121))="","",OFFSET('Sanitation Data'!$F$29,0,10*ROW('Sanitation Data'!F121)))</f>
        <v/>
      </c>
      <c r="CW127" s="380" t="str">
        <f ca="1">+IF(OFFSET('Sanitation Data'!$F$30,0,10*ROW('Sanitation Data'!F121))="","",OFFSET('Sanitation Data'!$F$30,0,10*ROW('Sanitation Data'!F121)))</f>
        <v/>
      </c>
      <c r="CX127" s="380" t="str">
        <f ca="1">+IF(OFFSET('Sanitation Data'!$F$31,0,10*ROW('Sanitation Data'!F121))="","",OFFSET('Sanitation Data'!$F$31,0,10*ROW('Sanitation Data'!F121)))</f>
        <v/>
      </c>
      <c r="CY127" s="380" t="str">
        <f ca="1">+IF(OFFSET('Sanitation Data'!$F$32,0,10*ROW('Sanitation Data'!F121))="","",OFFSET('Sanitation Data'!$F$32,0,10*ROW('Sanitation Data'!F121)))</f>
        <v/>
      </c>
      <c r="CZ127" s="380" t="str">
        <f ca="1">+IF(OFFSET('Sanitation Data'!$G$28,0,10*ROW('Sanitation Data'!G121))="","",OFFSET('Sanitation Data'!$G$28,0,10*ROW('Sanitation Data'!G121)))</f>
        <v/>
      </c>
      <c r="DA127" s="380" t="str">
        <f ca="1">+IF(OFFSET('Sanitation Data'!$G$29,0,10*ROW('Sanitation Data'!G121))="","",OFFSET('Sanitation Data'!$G$29,0,10*ROW('Sanitation Data'!G121)))</f>
        <v/>
      </c>
      <c r="DB127" s="380" t="str">
        <f ca="1">+IF(OFFSET('Sanitation Data'!$G$30,0,10*ROW('Sanitation Data'!G121))="","",OFFSET('Sanitation Data'!$G$30,0,10*ROW('Sanitation Data'!G121)))</f>
        <v/>
      </c>
      <c r="DC127" s="380" t="str">
        <f ca="1">+IF(OFFSET('Sanitation Data'!$G$31,0,10*ROW('Sanitation Data'!G121))="","",OFFSET('Sanitation Data'!$G$31,0,10*ROW('Sanitation Data'!G121)))</f>
        <v/>
      </c>
      <c r="DD127" s="380" t="str">
        <f ca="1">+IF(OFFSET('Sanitation Data'!$G$32,0,10*ROW('Sanitation Data'!G121))="","",OFFSET('Sanitation Data'!$G$32,0,10*ROW('Sanitation Data'!G121)))</f>
        <v/>
      </c>
      <c r="DE127" s="380" t="str">
        <f ca="1">+IF(OFFSET('Sanitation Data'!$H$28,0,10*ROW('Sanitation Data'!H121))="","",OFFSET('Sanitation Data'!$H$28,0,10*ROW('Sanitation Data'!H121)))</f>
        <v/>
      </c>
      <c r="DF127" s="380" t="str">
        <f ca="1">+IF(OFFSET('Sanitation Data'!$H$29,0,10*ROW('Sanitation Data'!H121))="","",OFFSET('Sanitation Data'!$H$29,0,10*ROW('Sanitation Data'!H121)))</f>
        <v/>
      </c>
      <c r="DG127" s="380" t="str">
        <f ca="1">+IF(OFFSET('Sanitation Data'!$H$30,0,10*ROW('Sanitation Data'!H121))="","",OFFSET('Sanitation Data'!$H$30,0,10*ROW('Sanitation Data'!H121)))</f>
        <v/>
      </c>
      <c r="DH127" s="380" t="str">
        <f ca="1">+IF(OFFSET('Sanitation Data'!$H$31,0,10*ROW('Sanitation Data'!H121))="","",OFFSET('Sanitation Data'!$H$31,0,10*ROW('Sanitation Data'!H121)))</f>
        <v/>
      </c>
      <c r="DI127" s="380" t="str">
        <f ca="1">+IF(OFFSET('Sanitation Data'!$H$32,0,10*ROW('Sanitation Data'!H121))="","",OFFSET('Sanitation Data'!$H$32,0,10*ROW('Sanitation Data'!H121)))</f>
        <v/>
      </c>
      <c r="DJ127" s="380" t="str">
        <f ca="1">+IF(OFFSET('Sanitation Data'!$I$28,0,10*ROW('Sanitation Data'!I121))="","",OFFSET('Sanitation Data'!$I$28,0,10*ROW('Sanitation Data'!I121)))</f>
        <v/>
      </c>
      <c r="DK127" s="380" t="str">
        <f ca="1">+IF(OFFSET('Sanitation Data'!$I$29,0,10*ROW('Sanitation Data'!I121))="","",OFFSET('Sanitation Data'!$I$29,0,10*ROW('Sanitation Data'!I121)))</f>
        <v/>
      </c>
      <c r="DL127" s="380" t="str">
        <f ca="1">+IF(OFFSET('Sanitation Data'!$I$30,0,10*ROW('Sanitation Data'!I121))="","",OFFSET('Sanitation Data'!$I$30,0,10*ROW('Sanitation Data'!I121)))</f>
        <v/>
      </c>
      <c r="DM127" s="380" t="str">
        <f ca="1">+IF(OFFSET('Sanitation Data'!$I$31,0,10*ROW('Sanitation Data'!I121))="","",OFFSET('Sanitation Data'!$I$31,0,10*ROW('Sanitation Data'!I121)))</f>
        <v/>
      </c>
      <c r="DN127" s="380" t="str">
        <f ca="1">+IF(OFFSET('Sanitation Data'!$I$32,0,10*ROW('Sanitation Data'!I121))="","",OFFSET('Sanitation Data'!$I$32,0,10*ROW('Sanitation Data'!I121)))</f>
        <v/>
      </c>
      <c r="DO127" s="380" t="str">
        <f ca="1">+IF(OFFSET('Hygiene Data'!$D$11,0,10*ROW('Hygiene Data'!D121))="","",OFFSET('Hygiene Data'!$D$11,0,10*ROW('Hygiene Data'!D121)))</f>
        <v/>
      </c>
      <c r="DP127" s="380" t="str">
        <f ca="1">+IF(OFFSET('Hygiene Data'!$D$12,0,10*ROW('Hygiene Data'!D121))="","",OFFSET('Hygiene Data'!$D$12,0,10*ROW('Hygiene Data'!D121)))</f>
        <v/>
      </c>
      <c r="DQ127" s="380" t="str">
        <f ca="1">+IF(OFFSET('Hygiene Data'!$D$13,0,10*ROW('Hygiene Data'!D121))="","",OFFSET('Hygiene Data'!$D$13,0,10*ROW('Hygiene Data'!D121)))</f>
        <v/>
      </c>
      <c r="DR127" s="380" t="str">
        <f ca="1">+IF(OFFSET('Hygiene Data'!$E$11,0,10*ROW('Hygiene Data'!E121))="","",OFFSET('Hygiene Data'!$E$11,0,10*ROW('Hygiene Data'!E121)))</f>
        <v/>
      </c>
      <c r="DS127" s="380" t="str">
        <f ca="1">+IF(OFFSET('Hygiene Data'!$E$12,0,10*ROW('Hygiene Data'!E121))="","",OFFSET('Hygiene Data'!$E$12,0,10*ROW('Hygiene Data'!E121)))</f>
        <v/>
      </c>
      <c r="DT127" s="380" t="str">
        <f ca="1">+IF(OFFSET('Hygiene Data'!$E$13,0,10*ROW('Hygiene Data'!E121))="","",OFFSET('Hygiene Data'!$E$13,0,10*ROW('Hygiene Data'!E121)))</f>
        <v/>
      </c>
      <c r="DU127" s="380" t="str">
        <f ca="1">+IF(OFFSET('Hygiene Data'!$F$11,0,10*ROW('Hygiene Data'!F121))="","",OFFSET('Hygiene Data'!$F$11,0,10*ROW('Hygiene Data'!F121)))</f>
        <v/>
      </c>
      <c r="DV127" s="380" t="str">
        <f ca="1">+IF(OFFSET('Hygiene Data'!$F$12,0,10*ROW('Hygiene Data'!F121))="","",OFFSET('Hygiene Data'!$F$12,0,10*ROW('Hygiene Data'!F121)))</f>
        <v/>
      </c>
      <c r="DW127" s="380" t="str">
        <f ca="1">+IF(OFFSET('Hygiene Data'!$F$13,0,10*ROW('Hygiene Data'!F121))="","",OFFSET('Hygiene Data'!$F$13,0,10*ROW('Hygiene Data'!F121)))</f>
        <v/>
      </c>
      <c r="DX127" s="380" t="str">
        <f ca="1">+IF(OFFSET('Hygiene Data'!$G$11,0,10*ROW('Hygiene Data'!G121))="","",OFFSET('Hygiene Data'!$G$11,0,10*ROW('Hygiene Data'!G121)))</f>
        <v/>
      </c>
      <c r="DY127" s="380" t="str">
        <f ca="1">+IF(OFFSET('Hygiene Data'!$G$12,0,10*ROW('Hygiene Data'!G121))="","",OFFSET('Hygiene Data'!$G$12,0,10*ROW('Hygiene Data'!G121)))</f>
        <v/>
      </c>
      <c r="DZ127" s="380" t="str">
        <f ca="1">+IF(OFFSET('Hygiene Data'!$G$13,0,10*ROW('Hygiene Data'!G121))="","",OFFSET('Hygiene Data'!$G$13,0,10*ROW('Hygiene Data'!G121)))</f>
        <v/>
      </c>
      <c r="EA127" s="380" t="str">
        <f ca="1">+IF(OFFSET('Hygiene Data'!$H$11,0,10*ROW('Hygiene Data'!H121))="","",OFFSET('Hygiene Data'!$H$11,0,10*ROW('Hygiene Data'!H121)))</f>
        <v/>
      </c>
      <c r="EB127" s="380" t="str">
        <f ca="1">+IF(OFFSET('Hygiene Data'!$H$12,0,10*ROW('Hygiene Data'!H121))="","",OFFSET('Hygiene Data'!$H$12,0,10*ROW('Hygiene Data'!H121)))</f>
        <v/>
      </c>
      <c r="EC127" s="380" t="str">
        <f ca="1">+IF(OFFSET('Hygiene Data'!$H$13,0,10*ROW('Hygiene Data'!H121))="","",OFFSET('Hygiene Data'!$H$13,0,10*ROW('Hygiene Data'!H121)))</f>
        <v/>
      </c>
      <c r="ED127" s="380" t="str">
        <f ca="1">+IF(OFFSET('Hygiene Data'!$I$11,0,10*ROW('Hygiene Data'!I121))="","",OFFSET('Hygiene Data'!$I$11,0,10*ROW('Hygiene Data'!I121)))</f>
        <v/>
      </c>
      <c r="EE127" s="380" t="str">
        <f ca="1">+IF(OFFSET('Hygiene Data'!$I$12,0,10*ROW('Hygiene Data'!I121))="","",OFFSET('Hygiene Data'!$I$12,0,10*ROW('Hygiene Data'!I121)))</f>
        <v/>
      </c>
      <c r="EF127" s="380" t="str">
        <f ca="1">+IF(OFFSET('Hygiene Data'!$I$13,0,10*ROW('Hygiene Data'!I121))="","",OFFSET('Hygiene Data'!$I$13,0,10*ROW('Hygiene Data'!I121)))</f>
        <v/>
      </c>
    </row>
    <row r="128" spans="1:136" x14ac:dyDescent="0.25">
      <c r="A128" s="489" t="str">
        <f ca="1">+IF(OFFSET('Water Data'!$B$2,0,10*ROW('Water Data'!E122))="","",OFFSET('Water Data'!$B$2,0,10*ROW('Water Data'!E122)))</f>
        <v/>
      </c>
      <c r="B128" s="489"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16" t="str">
        <f t="shared" ca="1" si="1"/>
        <v/>
      </c>
      <c r="D128" s="517"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17"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17"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17"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17"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17"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17"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17"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17"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17"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17"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17"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17"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17"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17"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17"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17"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17"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18"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18"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18"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18"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18"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18"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18"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18"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18"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18"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18"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18"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18"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18"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18"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18"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18"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18"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18"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18"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18"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18"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18"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18"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18"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18"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18"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18"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18"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18"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19"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95"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19"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19"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19"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19"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19"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19"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19"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19"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19"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19"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19"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19"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19"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19"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19"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19"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80" t="str">
        <f ca="1">+IF(OFFSET('Water Data'!$D$27,0,10*ROW('Water Data'!D122))="","",OFFSET('Water Data'!$D$27,0,10*ROW('Water Data'!D122)))</f>
        <v/>
      </c>
      <c r="BT128" s="380" t="str">
        <f ca="1">+IF(OFFSET('Water Data'!$D$28,0,10*ROW('Water Data'!D122))="","",OFFSET('Water Data'!$D$28,0,10*ROW('Water Data'!D122)))</f>
        <v/>
      </c>
      <c r="BU128" s="380" t="str">
        <f ca="1">+IF(OFFSET('Water Data'!$D$29,0,10*ROW('Water Data'!D122))="","",OFFSET('Water Data'!$D$29,0,10*ROW('Water Data'!D122)))</f>
        <v/>
      </c>
      <c r="BV128" s="380" t="str">
        <f ca="1">+IF(OFFSET('Water Data'!$E$27,0,10*ROW('Water Data'!E122))="","",OFFSET('Water Data'!$E$27,0,10*ROW('Water Data'!E122)))</f>
        <v/>
      </c>
      <c r="BW128" s="380" t="str">
        <f ca="1">+IF(OFFSET('Water Data'!$E$28,0,10*ROW('Water Data'!E122))="","",OFFSET('Water Data'!$E$28,0,10*ROW('Water Data'!E122)))</f>
        <v/>
      </c>
      <c r="BX128" s="380" t="str">
        <f ca="1">+IF(OFFSET('Water Data'!$E$29,0,10*ROW('Water Data'!E122))="","",OFFSET('Water Data'!$E$29,0,10*ROW('Water Data'!E122)))</f>
        <v/>
      </c>
      <c r="BY128" s="380" t="str">
        <f ca="1">+IF(OFFSET('Water Data'!$F$27,0,10*ROW('Water Data'!F122))="","",OFFSET('Water Data'!$F$27,0,10*ROW('Water Data'!F122)))</f>
        <v/>
      </c>
      <c r="BZ128" s="380" t="str">
        <f ca="1">+IF(OFFSET('Water Data'!$F$28,0,10*ROW('Water Data'!F122))="","",OFFSET('Water Data'!$F$28,0,10*ROW('Water Data'!F122)))</f>
        <v/>
      </c>
      <c r="CA128" s="380" t="str">
        <f ca="1">+IF(OFFSET('Water Data'!$F$29,0,10*ROW('Water Data'!F122))="","",OFFSET('Water Data'!$F$29,0,10*ROW('Water Data'!F122)))</f>
        <v/>
      </c>
      <c r="CB128" s="380" t="str">
        <f ca="1">+IF(OFFSET('Water Data'!$G$27,0,10*ROW('Water Data'!G122))="","",OFFSET('Water Data'!$G$27,0,10*ROW('Water Data'!G122)))</f>
        <v/>
      </c>
      <c r="CC128" s="380" t="str">
        <f ca="1">+IF(OFFSET('Water Data'!$G$28,0,10*ROW('Water Data'!G122))="","",OFFSET('Water Data'!$G$28,0,10*ROW('Water Data'!G122)))</f>
        <v/>
      </c>
      <c r="CD128" s="380" t="str">
        <f ca="1">+IF(OFFSET('Water Data'!$G$29,0,10*ROW('Water Data'!G122))="","",OFFSET('Water Data'!$G$29,0,10*ROW('Water Data'!G122)))</f>
        <v/>
      </c>
      <c r="CE128" s="380" t="str">
        <f ca="1">+IF(OFFSET('Water Data'!$H$27,0,10*ROW('Water Data'!H122))="","",OFFSET('Water Data'!$H$27,0,10*ROW('Water Data'!H122)))</f>
        <v/>
      </c>
      <c r="CF128" s="380" t="str">
        <f ca="1">+IF(OFFSET('Water Data'!$H$28,0,10*ROW('Water Data'!H122))="","",OFFSET('Water Data'!$H$28,0,10*ROW('Water Data'!H122)))</f>
        <v/>
      </c>
      <c r="CG128" s="380" t="str">
        <f ca="1">+IF(OFFSET('Water Data'!$H$29,0,10*ROW('Water Data'!H122))="","",OFFSET('Water Data'!$H$29,0,10*ROW('Water Data'!H122)))</f>
        <v/>
      </c>
      <c r="CH128" s="380" t="str">
        <f ca="1">+IF(OFFSET('Water Data'!$I$27,0,10*ROW('Water Data'!I122))="","",OFFSET('Water Data'!$I$27,0,10*ROW('Water Data'!I122)))</f>
        <v/>
      </c>
      <c r="CI128" s="380" t="str">
        <f ca="1">+IF(OFFSET('Water Data'!$I$28,0,10*ROW('Water Data'!I122))="","",OFFSET('Water Data'!$I$28,0,10*ROW('Water Data'!I122)))</f>
        <v/>
      </c>
      <c r="CJ128" s="380" t="str">
        <f ca="1">+IF(OFFSET('Water Data'!$I$29,0,10*ROW('Water Data'!I122))="","",OFFSET('Water Data'!$I$29,0,10*ROW('Water Data'!I122)))</f>
        <v/>
      </c>
      <c r="CK128" s="380" t="str">
        <f ca="1">+IF(OFFSET('Sanitation Data'!$D$28,0,10*ROW('Sanitation Data'!D122))="","",OFFSET('Sanitation Data'!$D$28,0,10*ROW('Sanitation Data'!D122)))</f>
        <v/>
      </c>
      <c r="CL128" s="380" t="str">
        <f ca="1">+IF(OFFSET('Sanitation Data'!$D$29,0,10*ROW('Sanitation Data'!D122))="","",OFFSET('Sanitation Data'!$D$29,0,10*ROW('Sanitation Data'!D122)))</f>
        <v/>
      </c>
      <c r="CM128" s="380" t="str">
        <f ca="1">+IF(OFFSET('Sanitation Data'!$D$30,0,10*ROW('Sanitation Data'!D122))="","",OFFSET('Sanitation Data'!$D$30,0,10*ROW('Sanitation Data'!D122)))</f>
        <v/>
      </c>
      <c r="CN128" s="380" t="str">
        <f ca="1">+IF(OFFSET('Sanitation Data'!$D$31,0,10*ROW('Sanitation Data'!D122))="","",OFFSET('Sanitation Data'!$D$31,0,10*ROW('Sanitation Data'!D122)))</f>
        <v/>
      </c>
      <c r="CO128" s="380" t="str">
        <f ca="1">+IF(OFFSET('Sanitation Data'!$D$32,0,10*ROW('Sanitation Data'!D122))="","",OFFSET('Sanitation Data'!$D$32,0,10*ROW('Sanitation Data'!D122)))</f>
        <v/>
      </c>
      <c r="CP128" s="380" t="str">
        <f ca="1">+IF(OFFSET('Sanitation Data'!$E$28,0,10*ROW('Sanitation Data'!E122))="","",OFFSET('Sanitation Data'!$E$28,0,10*ROW('Sanitation Data'!E122)))</f>
        <v/>
      </c>
      <c r="CQ128" s="380" t="str">
        <f ca="1">+IF(OFFSET('Sanitation Data'!$E$29,0,10*ROW('Sanitation Data'!E122))="","",OFFSET('Sanitation Data'!$E$29,0,10*ROW('Sanitation Data'!E122)))</f>
        <v/>
      </c>
      <c r="CR128" s="380" t="str">
        <f ca="1">+IF(OFFSET('Sanitation Data'!$E$30,0,10*ROW('Sanitation Data'!E122))="","",OFFSET('Sanitation Data'!$E$30,0,10*ROW('Sanitation Data'!E122)))</f>
        <v/>
      </c>
      <c r="CS128" s="380" t="str">
        <f ca="1">+IF(OFFSET('Sanitation Data'!$E$31,0,10*ROW('Sanitation Data'!E122))="","",OFFSET('Sanitation Data'!$E$31,0,10*ROW('Sanitation Data'!E122)))</f>
        <v/>
      </c>
      <c r="CT128" s="380" t="str">
        <f ca="1">+IF(OFFSET('Sanitation Data'!$E$32,0,10*ROW('Sanitation Data'!E122))="","",OFFSET('Sanitation Data'!$E$32,0,10*ROW('Sanitation Data'!E122)))</f>
        <v/>
      </c>
      <c r="CU128" s="380" t="str">
        <f ca="1">+IF(OFFSET('Sanitation Data'!$F$28,0,10*ROW('Sanitation Data'!F122))="","",OFFSET('Sanitation Data'!$F$28,0,10*ROW('Sanitation Data'!F122)))</f>
        <v/>
      </c>
      <c r="CV128" s="380" t="str">
        <f ca="1">+IF(OFFSET('Sanitation Data'!$F$29,0,10*ROW('Sanitation Data'!F122))="","",OFFSET('Sanitation Data'!$F$29,0,10*ROW('Sanitation Data'!F122)))</f>
        <v/>
      </c>
      <c r="CW128" s="380" t="str">
        <f ca="1">+IF(OFFSET('Sanitation Data'!$F$30,0,10*ROW('Sanitation Data'!F122))="","",OFFSET('Sanitation Data'!$F$30,0,10*ROW('Sanitation Data'!F122)))</f>
        <v/>
      </c>
      <c r="CX128" s="380" t="str">
        <f ca="1">+IF(OFFSET('Sanitation Data'!$F$31,0,10*ROW('Sanitation Data'!F122))="","",OFFSET('Sanitation Data'!$F$31,0,10*ROW('Sanitation Data'!F122)))</f>
        <v/>
      </c>
      <c r="CY128" s="380" t="str">
        <f ca="1">+IF(OFFSET('Sanitation Data'!$F$32,0,10*ROW('Sanitation Data'!F122))="","",OFFSET('Sanitation Data'!$F$32,0,10*ROW('Sanitation Data'!F122)))</f>
        <v/>
      </c>
      <c r="CZ128" s="380" t="str">
        <f ca="1">+IF(OFFSET('Sanitation Data'!$G$28,0,10*ROW('Sanitation Data'!G122))="","",OFFSET('Sanitation Data'!$G$28,0,10*ROW('Sanitation Data'!G122)))</f>
        <v/>
      </c>
      <c r="DA128" s="380" t="str">
        <f ca="1">+IF(OFFSET('Sanitation Data'!$G$29,0,10*ROW('Sanitation Data'!G122))="","",OFFSET('Sanitation Data'!$G$29,0,10*ROW('Sanitation Data'!G122)))</f>
        <v/>
      </c>
      <c r="DB128" s="380" t="str">
        <f ca="1">+IF(OFFSET('Sanitation Data'!$G$30,0,10*ROW('Sanitation Data'!G122))="","",OFFSET('Sanitation Data'!$G$30,0,10*ROW('Sanitation Data'!G122)))</f>
        <v/>
      </c>
      <c r="DC128" s="380" t="str">
        <f ca="1">+IF(OFFSET('Sanitation Data'!$G$31,0,10*ROW('Sanitation Data'!G122))="","",OFFSET('Sanitation Data'!$G$31,0,10*ROW('Sanitation Data'!G122)))</f>
        <v/>
      </c>
      <c r="DD128" s="380" t="str">
        <f ca="1">+IF(OFFSET('Sanitation Data'!$G$32,0,10*ROW('Sanitation Data'!G122))="","",OFFSET('Sanitation Data'!$G$32,0,10*ROW('Sanitation Data'!G122)))</f>
        <v/>
      </c>
      <c r="DE128" s="380" t="str">
        <f ca="1">+IF(OFFSET('Sanitation Data'!$H$28,0,10*ROW('Sanitation Data'!H122))="","",OFFSET('Sanitation Data'!$H$28,0,10*ROW('Sanitation Data'!H122)))</f>
        <v/>
      </c>
      <c r="DF128" s="380" t="str">
        <f ca="1">+IF(OFFSET('Sanitation Data'!$H$29,0,10*ROW('Sanitation Data'!H122))="","",OFFSET('Sanitation Data'!$H$29,0,10*ROW('Sanitation Data'!H122)))</f>
        <v/>
      </c>
      <c r="DG128" s="380" t="str">
        <f ca="1">+IF(OFFSET('Sanitation Data'!$H$30,0,10*ROW('Sanitation Data'!H122))="","",OFFSET('Sanitation Data'!$H$30,0,10*ROW('Sanitation Data'!H122)))</f>
        <v/>
      </c>
      <c r="DH128" s="380" t="str">
        <f ca="1">+IF(OFFSET('Sanitation Data'!$H$31,0,10*ROW('Sanitation Data'!H122))="","",OFFSET('Sanitation Data'!$H$31,0,10*ROW('Sanitation Data'!H122)))</f>
        <v/>
      </c>
      <c r="DI128" s="380" t="str">
        <f ca="1">+IF(OFFSET('Sanitation Data'!$H$32,0,10*ROW('Sanitation Data'!H122))="","",OFFSET('Sanitation Data'!$H$32,0,10*ROW('Sanitation Data'!H122)))</f>
        <v/>
      </c>
      <c r="DJ128" s="380" t="str">
        <f ca="1">+IF(OFFSET('Sanitation Data'!$I$28,0,10*ROW('Sanitation Data'!I122))="","",OFFSET('Sanitation Data'!$I$28,0,10*ROW('Sanitation Data'!I122)))</f>
        <v/>
      </c>
      <c r="DK128" s="380" t="str">
        <f ca="1">+IF(OFFSET('Sanitation Data'!$I$29,0,10*ROW('Sanitation Data'!I122))="","",OFFSET('Sanitation Data'!$I$29,0,10*ROW('Sanitation Data'!I122)))</f>
        <v/>
      </c>
      <c r="DL128" s="380" t="str">
        <f ca="1">+IF(OFFSET('Sanitation Data'!$I$30,0,10*ROW('Sanitation Data'!I122))="","",OFFSET('Sanitation Data'!$I$30,0,10*ROW('Sanitation Data'!I122)))</f>
        <v/>
      </c>
      <c r="DM128" s="380" t="str">
        <f ca="1">+IF(OFFSET('Sanitation Data'!$I$31,0,10*ROW('Sanitation Data'!I122))="","",OFFSET('Sanitation Data'!$I$31,0,10*ROW('Sanitation Data'!I122)))</f>
        <v/>
      </c>
      <c r="DN128" s="380" t="str">
        <f ca="1">+IF(OFFSET('Sanitation Data'!$I$32,0,10*ROW('Sanitation Data'!I122))="","",OFFSET('Sanitation Data'!$I$32,0,10*ROW('Sanitation Data'!I122)))</f>
        <v/>
      </c>
      <c r="DO128" s="380" t="str">
        <f ca="1">+IF(OFFSET('Hygiene Data'!$D$11,0,10*ROW('Hygiene Data'!D122))="","",OFFSET('Hygiene Data'!$D$11,0,10*ROW('Hygiene Data'!D122)))</f>
        <v/>
      </c>
      <c r="DP128" s="380" t="str">
        <f ca="1">+IF(OFFSET('Hygiene Data'!$D$12,0,10*ROW('Hygiene Data'!D122))="","",OFFSET('Hygiene Data'!$D$12,0,10*ROW('Hygiene Data'!D122)))</f>
        <v/>
      </c>
      <c r="DQ128" s="380" t="str">
        <f ca="1">+IF(OFFSET('Hygiene Data'!$D$13,0,10*ROW('Hygiene Data'!D122))="","",OFFSET('Hygiene Data'!$D$13,0,10*ROW('Hygiene Data'!D122)))</f>
        <v/>
      </c>
      <c r="DR128" s="380" t="str">
        <f ca="1">+IF(OFFSET('Hygiene Data'!$E$11,0,10*ROW('Hygiene Data'!E122))="","",OFFSET('Hygiene Data'!$E$11,0,10*ROW('Hygiene Data'!E122)))</f>
        <v/>
      </c>
      <c r="DS128" s="380" t="str">
        <f ca="1">+IF(OFFSET('Hygiene Data'!$E$12,0,10*ROW('Hygiene Data'!E122))="","",OFFSET('Hygiene Data'!$E$12,0,10*ROW('Hygiene Data'!E122)))</f>
        <v/>
      </c>
      <c r="DT128" s="380" t="str">
        <f ca="1">+IF(OFFSET('Hygiene Data'!$E$13,0,10*ROW('Hygiene Data'!E122))="","",OFFSET('Hygiene Data'!$E$13,0,10*ROW('Hygiene Data'!E122)))</f>
        <v/>
      </c>
      <c r="DU128" s="380" t="str">
        <f ca="1">+IF(OFFSET('Hygiene Data'!$F$11,0,10*ROW('Hygiene Data'!F122))="","",OFFSET('Hygiene Data'!$F$11,0,10*ROW('Hygiene Data'!F122)))</f>
        <v/>
      </c>
      <c r="DV128" s="380" t="str">
        <f ca="1">+IF(OFFSET('Hygiene Data'!$F$12,0,10*ROW('Hygiene Data'!F122))="","",OFFSET('Hygiene Data'!$F$12,0,10*ROW('Hygiene Data'!F122)))</f>
        <v/>
      </c>
      <c r="DW128" s="380" t="str">
        <f ca="1">+IF(OFFSET('Hygiene Data'!$F$13,0,10*ROW('Hygiene Data'!F122))="","",OFFSET('Hygiene Data'!$F$13,0,10*ROW('Hygiene Data'!F122)))</f>
        <v/>
      </c>
      <c r="DX128" s="380" t="str">
        <f ca="1">+IF(OFFSET('Hygiene Data'!$G$11,0,10*ROW('Hygiene Data'!G122))="","",OFFSET('Hygiene Data'!$G$11,0,10*ROW('Hygiene Data'!G122)))</f>
        <v/>
      </c>
      <c r="DY128" s="380" t="str">
        <f ca="1">+IF(OFFSET('Hygiene Data'!$G$12,0,10*ROW('Hygiene Data'!G122))="","",OFFSET('Hygiene Data'!$G$12,0,10*ROW('Hygiene Data'!G122)))</f>
        <v/>
      </c>
      <c r="DZ128" s="380" t="str">
        <f ca="1">+IF(OFFSET('Hygiene Data'!$G$13,0,10*ROW('Hygiene Data'!G122))="","",OFFSET('Hygiene Data'!$G$13,0,10*ROW('Hygiene Data'!G122)))</f>
        <v/>
      </c>
      <c r="EA128" s="380" t="str">
        <f ca="1">+IF(OFFSET('Hygiene Data'!$H$11,0,10*ROW('Hygiene Data'!H122))="","",OFFSET('Hygiene Data'!$H$11,0,10*ROW('Hygiene Data'!H122)))</f>
        <v/>
      </c>
      <c r="EB128" s="380" t="str">
        <f ca="1">+IF(OFFSET('Hygiene Data'!$H$12,0,10*ROW('Hygiene Data'!H122))="","",OFFSET('Hygiene Data'!$H$12,0,10*ROW('Hygiene Data'!H122)))</f>
        <v/>
      </c>
      <c r="EC128" s="380" t="str">
        <f ca="1">+IF(OFFSET('Hygiene Data'!$H$13,0,10*ROW('Hygiene Data'!H122))="","",OFFSET('Hygiene Data'!$H$13,0,10*ROW('Hygiene Data'!H122)))</f>
        <v/>
      </c>
      <c r="ED128" s="380" t="str">
        <f ca="1">+IF(OFFSET('Hygiene Data'!$I$11,0,10*ROW('Hygiene Data'!I122))="","",OFFSET('Hygiene Data'!$I$11,0,10*ROW('Hygiene Data'!I122)))</f>
        <v/>
      </c>
      <c r="EE128" s="380" t="str">
        <f ca="1">+IF(OFFSET('Hygiene Data'!$I$12,0,10*ROW('Hygiene Data'!I122))="","",OFFSET('Hygiene Data'!$I$12,0,10*ROW('Hygiene Data'!I122)))</f>
        <v/>
      </c>
      <c r="EF128" s="380" t="str">
        <f ca="1">+IF(OFFSET('Hygiene Data'!$I$13,0,10*ROW('Hygiene Data'!I122))="","",OFFSET('Hygiene Data'!$I$13,0,10*ROW('Hygiene Data'!I122)))</f>
        <v/>
      </c>
    </row>
    <row r="129" spans="1:136" x14ac:dyDescent="0.25">
      <c r="A129" s="489" t="str">
        <f ca="1">+IF(OFFSET('Water Data'!$B$2,0,10*ROW('Water Data'!E123))="","",OFFSET('Water Data'!$B$2,0,10*ROW('Water Data'!E123)))</f>
        <v/>
      </c>
      <c r="B129" s="489"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16" t="str">
        <f t="shared" ca="1" si="1"/>
        <v/>
      </c>
      <c r="D129" s="517"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17"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17"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17"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17"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17"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17"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17"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17"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17"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17"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17"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17"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17"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17"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17"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17"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17"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18"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18"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18"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18"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18"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18"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18"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18"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18"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18"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18"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18"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18"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18"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18"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18"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18"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18"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18"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18"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18"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18"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18"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18"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18"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18"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18"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18"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18"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18"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19"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95"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19"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19"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19"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19"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19"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19"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19"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19"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19"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19"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19"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19"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19"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19"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19"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19"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80" t="str">
        <f ca="1">+IF(OFFSET('Water Data'!$D$27,0,10*ROW('Water Data'!D123))="","",OFFSET('Water Data'!$D$27,0,10*ROW('Water Data'!D123)))</f>
        <v/>
      </c>
      <c r="BT129" s="380" t="str">
        <f ca="1">+IF(OFFSET('Water Data'!$D$28,0,10*ROW('Water Data'!D123))="","",OFFSET('Water Data'!$D$28,0,10*ROW('Water Data'!D123)))</f>
        <v/>
      </c>
      <c r="BU129" s="380" t="str">
        <f ca="1">+IF(OFFSET('Water Data'!$D$29,0,10*ROW('Water Data'!D123))="","",OFFSET('Water Data'!$D$29,0,10*ROW('Water Data'!D123)))</f>
        <v/>
      </c>
      <c r="BV129" s="380" t="str">
        <f ca="1">+IF(OFFSET('Water Data'!$E$27,0,10*ROW('Water Data'!E123))="","",OFFSET('Water Data'!$E$27,0,10*ROW('Water Data'!E123)))</f>
        <v/>
      </c>
      <c r="BW129" s="380" t="str">
        <f ca="1">+IF(OFFSET('Water Data'!$E$28,0,10*ROW('Water Data'!E123))="","",OFFSET('Water Data'!$E$28,0,10*ROW('Water Data'!E123)))</f>
        <v/>
      </c>
      <c r="BX129" s="380" t="str">
        <f ca="1">+IF(OFFSET('Water Data'!$E$29,0,10*ROW('Water Data'!E123))="","",OFFSET('Water Data'!$E$29,0,10*ROW('Water Data'!E123)))</f>
        <v/>
      </c>
      <c r="BY129" s="380" t="str">
        <f ca="1">+IF(OFFSET('Water Data'!$F$27,0,10*ROW('Water Data'!F123))="","",OFFSET('Water Data'!$F$27,0,10*ROW('Water Data'!F123)))</f>
        <v/>
      </c>
      <c r="BZ129" s="380" t="str">
        <f ca="1">+IF(OFFSET('Water Data'!$F$28,0,10*ROW('Water Data'!F123))="","",OFFSET('Water Data'!$F$28,0,10*ROW('Water Data'!F123)))</f>
        <v/>
      </c>
      <c r="CA129" s="380" t="str">
        <f ca="1">+IF(OFFSET('Water Data'!$F$29,0,10*ROW('Water Data'!F123))="","",OFFSET('Water Data'!$F$29,0,10*ROW('Water Data'!F123)))</f>
        <v/>
      </c>
      <c r="CB129" s="380" t="str">
        <f ca="1">+IF(OFFSET('Water Data'!$G$27,0,10*ROW('Water Data'!G123))="","",OFFSET('Water Data'!$G$27,0,10*ROW('Water Data'!G123)))</f>
        <v/>
      </c>
      <c r="CC129" s="380" t="str">
        <f ca="1">+IF(OFFSET('Water Data'!$G$28,0,10*ROW('Water Data'!G123))="","",OFFSET('Water Data'!$G$28,0,10*ROW('Water Data'!G123)))</f>
        <v/>
      </c>
      <c r="CD129" s="380" t="str">
        <f ca="1">+IF(OFFSET('Water Data'!$G$29,0,10*ROW('Water Data'!G123))="","",OFFSET('Water Data'!$G$29,0,10*ROW('Water Data'!G123)))</f>
        <v/>
      </c>
      <c r="CE129" s="380" t="str">
        <f ca="1">+IF(OFFSET('Water Data'!$H$27,0,10*ROW('Water Data'!H123))="","",OFFSET('Water Data'!$H$27,0,10*ROW('Water Data'!H123)))</f>
        <v/>
      </c>
      <c r="CF129" s="380" t="str">
        <f ca="1">+IF(OFFSET('Water Data'!$H$28,0,10*ROW('Water Data'!H123))="","",OFFSET('Water Data'!$H$28,0,10*ROW('Water Data'!H123)))</f>
        <v/>
      </c>
      <c r="CG129" s="380" t="str">
        <f ca="1">+IF(OFFSET('Water Data'!$H$29,0,10*ROW('Water Data'!H123))="","",OFFSET('Water Data'!$H$29,0,10*ROW('Water Data'!H123)))</f>
        <v/>
      </c>
      <c r="CH129" s="380" t="str">
        <f ca="1">+IF(OFFSET('Water Data'!$I$27,0,10*ROW('Water Data'!I123))="","",OFFSET('Water Data'!$I$27,0,10*ROW('Water Data'!I123)))</f>
        <v/>
      </c>
      <c r="CI129" s="380" t="str">
        <f ca="1">+IF(OFFSET('Water Data'!$I$28,0,10*ROW('Water Data'!I123))="","",OFFSET('Water Data'!$I$28,0,10*ROW('Water Data'!I123)))</f>
        <v/>
      </c>
      <c r="CJ129" s="380" t="str">
        <f ca="1">+IF(OFFSET('Water Data'!$I$29,0,10*ROW('Water Data'!I123))="","",OFFSET('Water Data'!$I$29,0,10*ROW('Water Data'!I123)))</f>
        <v/>
      </c>
      <c r="CK129" s="380" t="str">
        <f ca="1">+IF(OFFSET('Sanitation Data'!$D$28,0,10*ROW('Sanitation Data'!D123))="","",OFFSET('Sanitation Data'!$D$28,0,10*ROW('Sanitation Data'!D123)))</f>
        <v/>
      </c>
      <c r="CL129" s="380" t="str">
        <f ca="1">+IF(OFFSET('Sanitation Data'!$D$29,0,10*ROW('Sanitation Data'!D123))="","",OFFSET('Sanitation Data'!$D$29,0,10*ROW('Sanitation Data'!D123)))</f>
        <v/>
      </c>
      <c r="CM129" s="380" t="str">
        <f ca="1">+IF(OFFSET('Sanitation Data'!$D$30,0,10*ROW('Sanitation Data'!D123))="","",OFFSET('Sanitation Data'!$D$30,0,10*ROW('Sanitation Data'!D123)))</f>
        <v/>
      </c>
      <c r="CN129" s="380" t="str">
        <f ca="1">+IF(OFFSET('Sanitation Data'!$D$31,0,10*ROW('Sanitation Data'!D123))="","",OFFSET('Sanitation Data'!$D$31,0,10*ROW('Sanitation Data'!D123)))</f>
        <v/>
      </c>
      <c r="CO129" s="380" t="str">
        <f ca="1">+IF(OFFSET('Sanitation Data'!$D$32,0,10*ROW('Sanitation Data'!D123))="","",OFFSET('Sanitation Data'!$D$32,0,10*ROW('Sanitation Data'!D123)))</f>
        <v/>
      </c>
      <c r="CP129" s="380" t="str">
        <f ca="1">+IF(OFFSET('Sanitation Data'!$E$28,0,10*ROW('Sanitation Data'!E123))="","",OFFSET('Sanitation Data'!$E$28,0,10*ROW('Sanitation Data'!E123)))</f>
        <v/>
      </c>
      <c r="CQ129" s="380" t="str">
        <f ca="1">+IF(OFFSET('Sanitation Data'!$E$29,0,10*ROW('Sanitation Data'!E123))="","",OFFSET('Sanitation Data'!$E$29,0,10*ROW('Sanitation Data'!E123)))</f>
        <v/>
      </c>
      <c r="CR129" s="380" t="str">
        <f ca="1">+IF(OFFSET('Sanitation Data'!$E$30,0,10*ROW('Sanitation Data'!E123))="","",OFFSET('Sanitation Data'!$E$30,0,10*ROW('Sanitation Data'!E123)))</f>
        <v/>
      </c>
      <c r="CS129" s="380" t="str">
        <f ca="1">+IF(OFFSET('Sanitation Data'!$E$31,0,10*ROW('Sanitation Data'!E123))="","",OFFSET('Sanitation Data'!$E$31,0,10*ROW('Sanitation Data'!E123)))</f>
        <v/>
      </c>
      <c r="CT129" s="380" t="str">
        <f ca="1">+IF(OFFSET('Sanitation Data'!$E$32,0,10*ROW('Sanitation Data'!E123))="","",OFFSET('Sanitation Data'!$E$32,0,10*ROW('Sanitation Data'!E123)))</f>
        <v/>
      </c>
      <c r="CU129" s="380" t="str">
        <f ca="1">+IF(OFFSET('Sanitation Data'!$F$28,0,10*ROW('Sanitation Data'!F123))="","",OFFSET('Sanitation Data'!$F$28,0,10*ROW('Sanitation Data'!F123)))</f>
        <v/>
      </c>
      <c r="CV129" s="380" t="str">
        <f ca="1">+IF(OFFSET('Sanitation Data'!$F$29,0,10*ROW('Sanitation Data'!F123))="","",OFFSET('Sanitation Data'!$F$29,0,10*ROW('Sanitation Data'!F123)))</f>
        <v/>
      </c>
      <c r="CW129" s="380" t="str">
        <f ca="1">+IF(OFFSET('Sanitation Data'!$F$30,0,10*ROW('Sanitation Data'!F123))="","",OFFSET('Sanitation Data'!$F$30,0,10*ROW('Sanitation Data'!F123)))</f>
        <v/>
      </c>
      <c r="CX129" s="380" t="str">
        <f ca="1">+IF(OFFSET('Sanitation Data'!$F$31,0,10*ROW('Sanitation Data'!F123))="","",OFFSET('Sanitation Data'!$F$31,0,10*ROW('Sanitation Data'!F123)))</f>
        <v/>
      </c>
      <c r="CY129" s="380" t="str">
        <f ca="1">+IF(OFFSET('Sanitation Data'!$F$32,0,10*ROW('Sanitation Data'!F123))="","",OFFSET('Sanitation Data'!$F$32,0,10*ROW('Sanitation Data'!F123)))</f>
        <v/>
      </c>
      <c r="CZ129" s="380" t="str">
        <f ca="1">+IF(OFFSET('Sanitation Data'!$G$28,0,10*ROW('Sanitation Data'!G123))="","",OFFSET('Sanitation Data'!$G$28,0,10*ROW('Sanitation Data'!G123)))</f>
        <v/>
      </c>
      <c r="DA129" s="380" t="str">
        <f ca="1">+IF(OFFSET('Sanitation Data'!$G$29,0,10*ROW('Sanitation Data'!G123))="","",OFFSET('Sanitation Data'!$G$29,0,10*ROW('Sanitation Data'!G123)))</f>
        <v/>
      </c>
      <c r="DB129" s="380" t="str">
        <f ca="1">+IF(OFFSET('Sanitation Data'!$G$30,0,10*ROW('Sanitation Data'!G123))="","",OFFSET('Sanitation Data'!$G$30,0,10*ROW('Sanitation Data'!G123)))</f>
        <v/>
      </c>
      <c r="DC129" s="380" t="str">
        <f ca="1">+IF(OFFSET('Sanitation Data'!$G$31,0,10*ROW('Sanitation Data'!G123))="","",OFFSET('Sanitation Data'!$G$31,0,10*ROW('Sanitation Data'!G123)))</f>
        <v/>
      </c>
      <c r="DD129" s="380" t="str">
        <f ca="1">+IF(OFFSET('Sanitation Data'!$G$32,0,10*ROW('Sanitation Data'!G123))="","",OFFSET('Sanitation Data'!$G$32,0,10*ROW('Sanitation Data'!G123)))</f>
        <v/>
      </c>
      <c r="DE129" s="380" t="str">
        <f ca="1">+IF(OFFSET('Sanitation Data'!$H$28,0,10*ROW('Sanitation Data'!H123))="","",OFFSET('Sanitation Data'!$H$28,0,10*ROW('Sanitation Data'!H123)))</f>
        <v/>
      </c>
      <c r="DF129" s="380" t="str">
        <f ca="1">+IF(OFFSET('Sanitation Data'!$H$29,0,10*ROW('Sanitation Data'!H123))="","",OFFSET('Sanitation Data'!$H$29,0,10*ROW('Sanitation Data'!H123)))</f>
        <v/>
      </c>
      <c r="DG129" s="380" t="str">
        <f ca="1">+IF(OFFSET('Sanitation Data'!$H$30,0,10*ROW('Sanitation Data'!H123))="","",OFFSET('Sanitation Data'!$H$30,0,10*ROW('Sanitation Data'!H123)))</f>
        <v/>
      </c>
      <c r="DH129" s="380" t="str">
        <f ca="1">+IF(OFFSET('Sanitation Data'!$H$31,0,10*ROW('Sanitation Data'!H123))="","",OFFSET('Sanitation Data'!$H$31,0,10*ROW('Sanitation Data'!H123)))</f>
        <v/>
      </c>
      <c r="DI129" s="380" t="str">
        <f ca="1">+IF(OFFSET('Sanitation Data'!$H$32,0,10*ROW('Sanitation Data'!H123))="","",OFFSET('Sanitation Data'!$H$32,0,10*ROW('Sanitation Data'!H123)))</f>
        <v/>
      </c>
      <c r="DJ129" s="380" t="str">
        <f ca="1">+IF(OFFSET('Sanitation Data'!$I$28,0,10*ROW('Sanitation Data'!I123))="","",OFFSET('Sanitation Data'!$I$28,0,10*ROW('Sanitation Data'!I123)))</f>
        <v/>
      </c>
      <c r="DK129" s="380" t="str">
        <f ca="1">+IF(OFFSET('Sanitation Data'!$I$29,0,10*ROW('Sanitation Data'!I123))="","",OFFSET('Sanitation Data'!$I$29,0,10*ROW('Sanitation Data'!I123)))</f>
        <v/>
      </c>
      <c r="DL129" s="380" t="str">
        <f ca="1">+IF(OFFSET('Sanitation Data'!$I$30,0,10*ROW('Sanitation Data'!I123))="","",OFFSET('Sanitation Data'!$I$30,0,10*ROW('Sanitation Data'!I123)))</f>
        <v/>
      </c>
      <c r="DM129" s="380" t="str">
        <f ca="1">+IF(OFFSET('Sanitation Data'!$I$31,0,10*ROW('Sanitation Data'!I123))="","",OFFSET('Sanitation Data'!$I$31,0,10*ROW('Sanitation Data'!I123)))</f>
        <v/>
      </c>
      <c r="DN129" s="380" t="str">
        <f ca="1">+IF(OFFSET('Sanitation Data'!$I$32,0,10*ROW('Sanitation Data'!I123))="","",OFFSET('Sanitation Data'!$I$32,0,10*ROW('Sanitation Data'!I123)))</f>
        <v/>
      </c>
      <c r="DO129" s="380" t="str">
        <f ca="1">+IF(OFFSET('Hygiene Data'!$D$11,0,10*ROW('Hygiene Data'!D123))="","",OFFSET('Hygiene Data'!$D$11,0,10*ROW('Hygiene Data'!D123)))</f>
        <v/>
      </c>
      <c r="DP129" s="380" t="str">
        <f ca="1">+IF(OFFSET('Hygiene Data'!$D$12,0,10*ROW('Hygiene Data'!D123))="","",OFFSET('Hygiene Data'!$D$12,0,10*ROW('Hygiene Data'!D123)))</f>
        <v/>
      </c>
      <c r="DQ129" s="380" t="str">
        <f ca="1">+IF(OFFSET('Hygiene Data'!$D$13,0,10*ROW('Hygiene Data'!D123))="","",OFFSET('Hygiene Data'!$D$13,0,10*ROW('Hygiene Data'!D123)))</f>
        <v/>
      </c>
      <c r="DR129" s="380" t="str">
        <f ca="1">+IF(OFFSET('Hygiene Data'!$E$11,0,10*ROW('Hygiene Data'!E123))="","",OFFSET('Hygiene Data'!$E$11,0,10*ROW('Hygiene Data'!E123)))</f>
        <v/>
      </c>
      <c r="DS129" s="380" t="str">
        <f ca="1">+IF(OFFSET('Hygiene Data'!$E$12,0,10*ROW('Hygiene Data'!E123))="","",OFFSET('Hygiene Data'!$E$12,0,10*ROW('Hygiene Data'!E123)))</f>
        <v/>
      </c>
      <c r="DT129" s="380" t="str">
        <f ca="1">+IF(OFFSET('Hygiene Data'!$E$13,0,10*ROW('Hygiene Data'!E123))="","",OFFSET('Hygiene Data'!$E$13,0,10*ROW('Hygiene Data'!E123)))</f>
        <v/>
      </c>
      <c r="DU129" s="380" t="str">
        <f ca="1">+IF(OFFSET('Hygiene Data'!$F$11,0,10*ROW('Hygiene Data'!F123))="","",OFFSET('Hygiene Data'!$F$11,0,10*ROW('Hygiene Data'!F123)))</f>
        <v/>
      </c>
      <c r="DV129" s="380" t="str">
        <f ca="1">+IF(OFFSET('Hygiene Data'!$F$12,0,10*ROW('Hygiene Data'!F123))="","",OFFSET('Hygiene Data'!$F$12,0,10*ROW('Hygiene Data'!F123)))</f>
        <v/>
      </c>
      <c r="DW129" s="380" t="str">
        <f ca="1">+IF(OFFSET('Hygiene Data'!$F$13,0,10*ROW('Hygiene Data'!F123))="","",OFFSET('Hygiene Data'!$F$13,0,10*ROW('Hygiene Data'!F123)))</f>
        <v/>
      </c>
      <c r="DX129" s="380" t="str">
        <f ca="1">+IF(OFFSET('Hygiene Data'!$G$11,0,10*ROW('Hygiene Data'!G123))="","",OFFSET('Hygiene Data'!$G$11,0,10*ROW('Hygiene Data'!G123)))</f>
        <v/>
      </c>
      <c r="DY129" s="380" t="str">
        <f ca="1">+IF(OFFSET('Hygiene Data'!$G$12,0,10*ROW('Hygiene Data'!G123))="","",OFFSET('Hygiene Data'!$G$12,0,10*ROW('Hygiene Data'!G123)))</f>
        <v/>
      </c>
      <c r="DZ129" s="380" t="str">
        <f ca="1">+IF(OFFSET('Hygiene Data'!$G$13,0,10*ROW('Hygiene Data'!G123))="","",OFFSET('Hygiene Data'!$G$13,0,10*ROW('Hygiene Data'!G123)))</f>
        <v/>
      </c>
      <c r="EA129" s="380" t="str">
        <f ca="1">+IF(OFFSET('Hygiene Data'!$H$11,0,10*ROW('Hygiene Data'!H123))="","",OFFSET('Hygiene Data'!$H$11,0,10*ROW('Hygiene Data'!H123)))</f>
        <v/>
      </c>
      <c r="EB129" s="380" t="str">
        <f ca="1">+IF(OFFSET('Hygiene Data'!$H$12,0,10*ROW('Hygiene Data'!H123))="","",OFFSET('Hygiene Data'!$H$12,0,10*ROW('Hygiene Data'!H123)))</f>
        <v/>
      </c>
      <c r="EC129" s="380" t="str">
        <f ca="1">+IF(OFFSET('Hygiene Data'!$H$13,0,10*ROW('Hygiene Data'!H123))="","",OFFSET('Hygiene Data'!$H$13,0,10*ROW('Hygiene Data'!H123)))</f>
        <v/>
      </c>
      <c r="ED129" s="380" t="str">
        <f ca="1">+IF(OFFSET('Hygiene Data'!$I$11,0,10*ROW('Hygiene Data'!I123))="","",OFFSET('Hygiene Data'!$I$11,0,10*ROW('Hygiene Data'!I123)))</f>
        <v/>
      </c>
      <c r="EE129" s="380" t="str">
        <f ca="1">+IF(OFFSET('Hygiene Data'!$I$12,0,10*ROW('Hygiene Data'!I123))="","",OFFSET('Hygiene Data'!$I$12,0,10*ROW('Hygiene Data'!I123)))</f>
        <v/>
      </c>
      <c r="EF129" s="380" t="str">
        <f ca="1">+IF(OFFSET('Hygiene Data'!$I$13,0,10*ROW('Hygiene Data'!I123))="","",OFFSET('Hygiene Data'!$I$13,0,10*ROW('Hygiene Data'!I123)))</f>
        <v/>
      </c>
    </row>
    <row r="130" spans="1:136" x14ac:dyDescent="0.25">
      <c r="A130" s="489" t="str">
        <f ca="1">+IF(OFFSET('Water Data'!$B$2,0,10*ROW('Water Data'!E124))="","",OFFSET('Water Data'!$B$2,0,10*ROW('Water Data'!E124)))</f>
        <v/>
      </c>
      <c r="B130" s="489"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16" t="str">
        <f t="shared" ca="1" si="1"/>
        <v/>
      </c>
      <c r="D130" s="517"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17"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17"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17"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17"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17"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17"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17"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17"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17"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17"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17"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17"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17"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17"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17"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17"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17"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18"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18"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18"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18"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18"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18"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18"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18"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18"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18"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18"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18"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18"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18"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18"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18"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18"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18"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18"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18"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18"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18"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18"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18"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18"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18"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18"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18"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18"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18"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19"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95"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19"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19"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19"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19"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19"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19"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19"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19"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19"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19"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19"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19"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19"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19"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19"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19"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80" t="str">
        <f ca="1">+IF(OFFSET('Water Data'!$D$27,0,10*ROW('Water Data'!D124))="","",OFFSET('Water Data'!$D$27,0,10*ROW('Water Data'!D124)))</f>
        <v/>
      </c>
      <c r="BT130" s="380" t="str">
        <f ca="1">+IF(OFFSET('Water Data'!$D$28,0,10*ROW('Water Data'!D124))="","",OFFSET('Water Data'!$D$28,0,10*ROW('Water Data'!D124)))</f>
        <v/>
      </c>
      <c r="BU130" s="380" t="str">
        <f ca="1">+IF(OFFSET('Water Data'!$D$29,0,10*ROW('Water Data'!D124))="","",OFFSET('Water Data'!$D$29,0,10*ROW('Water Data'!D124)))</f>
        <v/>
      </c>
      <c r="BV130" s="380" t="str">
        <f ca="1">+IF(OFFSET('Water Data'!$E$27,0,10*ROW('Water Data'!E124))="","",OFFSET('Water Data'!$E$27,0,10*ROW('Water Data'!E124)))</f>
        <v/>
      </c>
      <c r="BW130" s="380" t="str">
        <f ca="1">+IF(OFFSET('Water Data'!$E$28,0,10*ROW('Water Data'!E124))="","",OFFSET('Water Data'!$E$28,0,10*ROW('Water Data'!E124)))</f>
        <v/>
      </c>
      <c r="BX130" s="380" t="str">
        <f ca="1">+IF(OFFSET('Water Data'!$E$29,0,10*ROW('Water Data'!E124))="","",OFFSET('Water Data'!$E$29,0,10*ROW('Water Data'!E124)))</f>
        <v/>
      </c>
      <c r="BY130" s="380" t="str">
        <f ca="1">+IF(OFFSET('Water Data'!$F$27,0,10*ROW('Water Data'!F124))="","",OFFSET('Water Data'!$F$27,0,10*ROW('Water Data'!F124)))</f>
        <v/>
      </c>
      <c r="BZ130" s="380" t="str">
        <f ca="1">+IF(OFFSET('Water Data'!$F$28,0,10*ROW('Water Data'!F124))="","",OFFSET('Water Data'!$F$28,0,10*ROW('Water Data'!F124)))</f>
        <v/>
      </c>
      <c r="CA130" s="380" t="str">
        <f ca="1">+IF(OFFSET('Water Data'!$F$29,0,10*ROW('Water Data'!F124))="","",OFFSET('Water Data'!$F$29,0,10*ROW('Water Data'!F124)))</f>
        <v/>
      </c>
      <c r="CB130" s="380" t="str">
        <f ca="1">+IF(OFFSET('Water Data'!$G$27,0,10*ROW('Water Data'!G124))="","",OFFSET('Water Data'!$G$27,0,10*ROW('Water Data'!G124)))</f>
        <v/>
      </c>
      <c r="CC130" s="380" t="str">
        <f ca="1">+IF(OFFSET('Water Data'!$G$28,0,10*ROW('Water Data'!G124))="","",OFFSET('Water Data'!$G$28,0,10*ROW('Water Data'!G124)))</f>
        <v/>
      </c>
      <c r="CD130" s="380" t="str">
        <f ca="1">+IF(OFFSET('Water Data'!$G$29,0,10*ROW('Water Data'!G124))="","",OFFSET('Water Data'!$G$29,0,10*ROW('Water Data'!G124)))</f>
        <v/>
      </c>
      <c r="CE130" s="380" t="str">
        <f ca="1">+IF(OFFSET('Water Data'!$H$27,0,10*ROW('Water Data'!H124))="","",OFFSET('Water Data'!$H$27,0,10*ROW('Water Data'!H124)))</f>
        <v/>
      </c>
      <c r="CF130" s="380" t="str">
        <f ca="1">+IF(OFFSET('Water Data'!$H$28,0,10*ROW('Water Data'!H124))="","",OFFSET('Water Data'!$H$28,0,10*ROW('Water Data'!H124)))</f>
        <v/>
      </c>
      <c r="CG130" s="380" t="str">
        <f ca="1">+IF(OFFSET('Water Data'!$H$29,0,10*ROW('Water Data'!H124))="","",OFFSET('Water Data'!$H$29,0,10*ROW('Water Data'!H124)))</f>
        <v/>
      </c>
      <c r="CH130" s="380" t="str">
        <f ca="1">+IF(OFFSET('Water Data'!$I$27,0,10*ROW('Water Data'!I124))="","",OFFSET('Water Data'!$I$27,0,10*ROW('Water Data'!I124)))</f>
        <v/>
      </c>
      <c r="CI130" s="380" t="str">
        <f ca="1">+IF(OFFSET('Water Data'!$I$28,0,10*ROW('Water Data'!I124))="","",OFFSET('Water Data'!$I$28,0,10*ROW('Water Data'!I124)))</f>
        <v/>
      </c>
      <c r="CJ130" s="380" t="str">
        <f ca="1">+IF(OFFSET('Water Data'!$I$29,0,10*ROW('Water Data'!I124))="","",OFFSET('Water Data'!$I$29,0,10*ROW('Water Data'!I124)))</f>
        <v/>
      </c>
      <c r="CK130" s="380" t="str">
        <f ca="1">+IF(OFFSET('Sanitation Data'!$D$28,0,10*ROW('Sanitation Data'!D124))="","",OFFSET('Sanitation Data'!$D$28,0,10*ROW('Sanitation Data'!D124)))</f>
        <v/>
      </c>
      <c r="CL130" s="380" t="str">
        <f ca="1">+IF(OFFSET('Sanitation Data'!$D$29,0,10*ROW('Sanitation Data'!D124))="","",OFFSET('Sanitation Data'!$D$29,0,10*ROW('Sanitation Data'!D124)))</f>
        <v/>
      </c>
      <c r="CM130" s="380" t="str">
        <f ca="1">+IF(OFFSET('Sanitation Data'!$D$30,0,10*ROW('Sanitation Data'!D124))="","",OFFSET('Sanitation Data'!$D$30,0,10*ROW('Sanitation Data'!D124)))</f>
        <v/>
      </c>
      <c r="CN130" s="380" t="str">
        <f ca="1">+IF(OFFSET('Sanitation Data'!$D$31,0,10*ROW('Sanitation Data'!D124))="","",OFFSET('Sanitation Data'!$D$31,0,10*ROW('Sanitation Data'!D124)))</f>
        <v/>
      </c>
      <c r="CO130" s="380" t="str">
        <f ca="1">+IF(OFFSET('Sanitation Data'!$D$32,0,10*ROW('Sanitation Data'!D124))="","",OFFSET('Sanitation Data'!$D$32,0,10*ROW('Sanitation Data'!D124)))</f>
        <v/>
      </c>
      <c r="CP130" s="380" t="str">
        <f ca="1">+IF(OFFSET('Sanitation Data'!$E$28,0,10*ROW('Sanitation Data'!E124))="","",OFFSET('Sanitation Data'!$E$28,0,10*ROW('Sanitation Data'!E124)))</f>
        <v/>
      </c>
      <c r="CQ130" s="380" t="str">
        <f ca="1">+IF(OFFSET('Sanitation Data'!$E$29,0,10*ROW('Sanitation Data'!E124))="","",OFFSET('Sanitation Data'!$E$29,0,10*ROW('Sanitation Data'!E124)))</f>
        <v/>
      </c>
      <c r="CR130" s="380" t="str">
        <f ca="1">+IF(OFFSET('Sanitation Data'!$E$30,0,10*ROW('Sanitation Data'!E124))="","",OFFSET('Sanitation Data'!$E$30,0,10*ROW('Sanitation Data'!E124)))</f>
        <v/>
      </c>
      <c r="CS130" s="380" t="str">
        <f ca="1">+IF(OFFSET('Sanitation Data'!$E$31,0,10*ROW('Sanitation Data'!E124))="","",OFFSET('Sanitation Data'!$E$31,0,10*ROW('Sanitation Data'!E124)))</f>
        <v/>
      </c>
      <c r="CT130" s="380" t="str">
        <f ca="1">+IF(OFFSET('Sanitation Data'!$E$32,0,10*ROW('Sanitation Data'!E124))="","",OFFSET('Sanitation Data'!$E$32,0,10*ROW('Sanitation Data'!E124)))</f>
        <v/>
      </c>
      <c r="CU130" s="380" t="str">
        <f ca="1">+IF(OFFSET('Sanitation Data'!$F$28,0,10*ROW('Sanitation Data'!F124))="","",OFFSET('Sanitation Data'!$F$28,0,10*ROW('Sanitation Data'!F124)))</f>
        <v/>
      </c>
      <c r="CV130" s="380" t="str">
        <f ca="1">+IF(OFFSET('Sanitation Data'!$F$29,0,10*ROW('Sanitation Data'!F124))="","",OFFSET('Sanitation Data'!$F$29,0,10*ROW('Sanitation Data'!F124)))</f>
        <v/>
      </c>
      <c r="CW130" s="380" t="str">
        <f ca="1">+IF(OFFSET('Sanitation Data'!$F$30,0,10*ROW('Sanitation Data'!F124))="","",OFFSET('Sanitation Data'!$F$30,0,10*ROW('Sanitation Data'!F124)))</f>
        <v/>
      </c>
      <c r="CX130" s="380" t="str">
        <f ca="1">+IF(OFFSET('Sanitation Data'!$F$31,0,10*ROW('Sanitation Data'!F124))="","",OFFSET('Sanitation Data'!$F$31,0,10*ROW('Sanitation Data'!F124)))</f>
        <v/>
      </c>
      <c r="CY130" s="380" t="str">
        <f ca="1">+IF(OFFSET('Sanitation Data'!$F$32,0,10*ROW('Sanitation Data'!F124))="","",OFFSET('Sanitation Data'!$F$32,0,10*ROW('Sanitation Data'!F124)))</f>
        <v/>
      </c>
      <c r="CZ130" s="380" t="str">
        <f ca="1">+IF(OFFSET('Sanitation Data'!$G$28,0,10*ROW('Sanitation Data'!G124))="","",OFFSET('Sanitation Data'!$G$28,0,10*ROW('Sanitation Data'!G124)))</f>
        <v/>
      </c>
      <c r="DA130" s="380" t="str">
        <f ca="1">+IF(OFFSET('Sanitation Data'!$G$29,0,10*ROW('Sanitation Data'!G124))="","",OFFSET('Sanitation Data'!$G$29,0,10*ROW('Sanitation Data'!G124)))</f>
        <v/>
      </c>
      <c r="DB130" s="380" t="str">
        <f ca="1">+IF(OFFSET('Sanitation Data'!$G$30,0,10*ROW('Sanitation Data'!G124))="","",OFFSET('Sanitation Data'!$G$30,0,10*ROW('Sanitation Data'!G124)))</f>
        <v/>
      </c>
      <c r="DC130" s="380" t="str">
        <f ca="1">+IF(OFFSET('Sanitation Data'!$G$31,0,10*ROW('Sanitation Data'!G124))="","",OFFSET('Sanitation Data'!$G$31,0,10*ROW('Sanitation Data'!G124)))</f>
        <v/>
      </c>
      <c r="DD130" s="380" t="str">
        <f ca="1">+IF(OFFSET('Sanitation Data'!$G$32,0,10*ROW('Sanitation Data'!G124))="","",OFFSET('Sanitation Data'!$G$32,0,10*ROW('Sanitation Data'!G124)))</f>
        <v/>
      </c>
      <c r="DE130" s="380" t="str">
        <f ca="1">+IF(OFFSET('Sanitation Data'!$H$28,0,10*ROW('Sanitation Data'!H124))="","",OFFSET('Sanitation Data'!$H$28,0,10*ROW('Sanitation Data'!H124)))</f>
        <v/>
      </c>
      <c r="DF130" s="380" t="str">
        <f ca="1">+IF(OFFSET('Sanitation Data'!$H$29,0,10*ROW('Sanitation Data'!H124))="","",OFFSET('Sanitation Data'!$H$29,0,10*ROW('Sanitation Data'!H124)))</f>
        <v/>
      </c>
      <c r="DG130" s="380" t="str">
        <f ca="1">+IF(OFFSET('Sanitation Data'!$H$30,0,10*ROW('Sanitation Data'!H124))="","",OFFSET('Sanitation Data'!$H$30,0,10*ROW('Sanitation Data'!H124)))</f>
        <v/>
      </c>
      <c r="DH130" s="380" t="str">
        <f ca="1">+IF(OFFSET('Sanitation Data'!$H$31,0,10*ROW('Sanitation Data'!H124))="","",OFFSET('Sanitation Data'!$H$31,0,10*ROW('Sanitation Data'!H124)))</f>
        <v/>
      </c>
      <c r="DI130" s="380" t="str">
        <f ca="1">+IF(OFFSET('Sanitation Data'!$H$32,0,10*ROW('Sanitation Data'!H124))="","",OFFSET('Sanitation Data'!$H$32,0,10*ROW('Sanitation Data'!H124)))</f>
        <v/>
      </c>
      <c r="DJ130" s="380" t="str">
        <f ca="1">+IF(OFFSET('Sanitation Data'!$I$28,0,10*ROW('Sanitation Data'!I124))="","",OFFSET('Sanitation Data'!$I$28,0,10*ROW('Sanitation Data'!I124)))</f>
        <v/>
      </c>
      <c r="DK130" s="380" t="str">
        <f ca="1">+IF(OFFSET('Sanitation Data'!$I$29,0,10*ROW('Sanitation Data'!I124))="","",OFFSET('Sanitation Data'!$I$29,0,10*ROW('Sanitation Data'!I124)))</f>
        <v/>
      </c>
      <c r="DL130" s="380" t="str">
        <f ca="1">+IF(OFFSET('Sanitation Data'!$I$30,0,10*ROW('Sanitation Data'!I124))="","",OFFSET('Sanitation Data'!$I$30,0,10*ROW('Sanitation Data'!I124)))</f>
        <v/>
      </c>
      <c r="DM130" s="380" t="str">
        <f ca="1">+IF(OFFSET('Sanitation Data'!$I$31,0,10*ROW('Sanitation Data'!I124))="","",OFFSET('Sanitation Data'!$I$31,0,10*ROW('Sanitation Data'!I124)))</f>
        <v/>
      </c>
      <c r="DN130" s="380" t="str">
        <f ca="1">+IF(OFFSET('Sanitation Data'!$I$32,0,10*ROW('Sanitation Data'!I124))="","",OFFSET('Sanitation Data'!$I$32,0,10*ROW('Sanitation Data'!I124)))</f>
        <v/>
      </c>
      <c r="DO130" s="380" t="str">
        <f ca="1">+IF(OFFSET('Hygiene Data'!$D$11,0,10*ROW('Hygiene Data'!D124))="","",OFFSET('Hygiene Data'!$D$11,0,10*ROW('Hygiene Data'!D124)))</f>
        <v/>
      </c>
      <c r="DP130" s="380" t="str">
        <f ca="1">+IF(OFFSET('Hygiene Data'!$D$12,0,10*ROW('Hygiene Data'!D124))="","",OFFSET('Hygiene Data'!$D$12,0,10*ROW('Hygiene Data'!D124)))</f>
        <v/>
      </c>
      <c r="DQ130" s="380" t="str">
        <f ca="1">+IF(OFFSET('Hygiene Data'!$D$13,0,10*ROW('Hygiene Data'!D124))="","",OFFSET('Hygiene Data'!$D$13,0,10*ROW('Hygiene Data'!D124)))</f>
        <v/>
      </c>
      <c r="DR130" s="380" t="str">
        <f ca="1">+IF(OFFSET('Hygiene Data'!$E$11,0,10*ROW('Hygiene Data'!E124))="","",OFFSET('Hygiene Data'!$E$11,0,10*ROW('Hygiene Data'!E124)))</f>
        <v/>
      </c>
      <c r="DS130" s="380" t="str">
        <f ca="1">+IF(OFFSET('Hygiene Data'!$E$12,0,10*ROW('Hygiene Data'!E124))="","",OFFSET('Hygiene Data'!$E$12,0,10*ROW('Hygiene Data'!E124)))</f>
        <v/>
      </c>
      <c r="DT130" s="380" t="str">
        <f ca="1">+IF(OFFSET('Hygiene Data'!$E$13,0,10*ROW('Hygiene Data'!E124))="","",OFFSET('Hygiene Data'!$E$13,0,10*ROW('Hygiene Data'!E124)))</f>
        <v/>
      </c>
      <c r="DU130" s="380" t="str">
        <f ca="1">+IF(OFFSET('Hygiene Data'!$F$11,0,10*ROW('Hygiene Data'!F124))="","",OFFSET('Hygiene Data'!$F$11,0,10*ROW('Hygiene Data'!F124)))</f>
        <v/>
      </c>
      <c r="DV130" s="380" t="str">
        <f ca="1">+IF(OFFSET('Hygiene Data'!$F$12,0,10*ROW('Hygiene Data'!F124))="","",OFFSET('Hygiene Data'!$F$12,0,10*ROW('Hygiene Data'!F124)))</f>
        <v/>
      </c>
      <c r="DW130" s="380" t="str">
        <f ca="1">+IF(OFFSET('Hygiene Data'!$F$13,0,10*ROW('Hygiene Data'!F124))="","",OFFSET('Hygiene Data'!$F$13,0,10*ROW('Hygiene Data'!F124)))</f>
        <v/>
      </c>
      <c r="DX130" s="380" t="str">
        <f ca="1">+IF(OFFSET('Hygiene Data'!$G$11,0,10*ROW('Hygiene Data'!G124))="","",OFFSET('Hygiene Data'!$G$11,0,10*ROW('Hygiene Data'!G124)))</f>
        <v/>
      </c>
      <c r="DY130" s="380" t="str">
        <f ca="1">+IF(OFFSET('Hygiene Data'!$G$12,0,10*ROW('Hygiene Data'!G124))="","",OFFSET('Hygiene Data'!$G$12,0,10*ROW('Hygiene Data'!G124)))</f>
        <v/>
      </c>
      <c r="DZ130" s="380" t="str">
        <f ca="1">+IF(OFFSET('Hygiene Data'!$G$13,0,10*ROW('Hygiene Data'!G124))="","",OFFSET('Hygiene Data'!$G$13,0,10*ROW('Hygiene Data'!G124)))</f>
        <v/>
      </c>
      <c r="EA130" s="380" t="str">
        <f ca="1">+IF(OFFSET('Hygiene Data'!$H$11,0,10*ROW('Hygiene Data'!H124))="","",OFFSET('Hygiene Data'!$H$11,0,10*ROW('Hygiene Data'!H124)))</f>
        <v/>
      </c>
      <c r="EB130" s="380" t="str">
        <f ca="1">+IF(OFFSET('Hygiene Data'!$H$12,0,10*ROW('Hygiene Data'!H124))="","",OFFSET('Hygiene Data'!$H$12,0,10*ROW('Hygiene Data'!H124)))</f>
        <v/>
      </c>
      <c r="EC130" s="380" t="str">
        <f ca="1">+IF(OFFSET('Hygiene Data'!$H$13,0,10*ROW('Hygiene Data'!H124))="","",OFFSET('Hygiene Data'!$H$13,0,10*ROW('Hygiene Data'!H124)))</f>
        <v/>
      </c>
      <c r="ED130" s="380" t="str">
        <f ca="1">+IF(OFFSET('Hygiene Data'!$I$11,0,10*ROW('Hygiene Data'!I124))="","",OFFSET('Hygiene Data'!$I$11,0,10*ROW('Hygiene Data'!I124)))</f>
        <v/>
      </c>
      <c r="EE130" s="380" t="str">
        <f ca="1">+IF(OFFSET('Hygiene Data'!$I$12,0,10*ROW('Hygiene Data'!I124))="","",OFFSET('Hygiene Data'!$I$12,0,10*ROW('Hygiene Data'!I124)))</f>
        <v/>
      </c>
      <c r="EF130" s="380" t="str">
        <f ca="1">+IF(OFFSET('Hygiene Data'!$I$13,0,10*ROW('Hygiene Data'!I124))="","",OFFSET('Hygiene Data'!$I$13,0,10*ROW('Hygiene Data'!I124)))</f>
        <v/>
      </c>
    </row>
    <row r="131" spans="1:136" x14ac:dyDescent="0.25">
      <c r="A131" s="489" t="str">
        <f ca="1">+IF(OFFSET('Water Data'!$B$2,0,10*ROW('Water Data'!E125))="","",OFFSET('Water Data'!$B$2,0,10*ROW('Water Data'!E125)))</f>
        <v/>
      </c>
      <c r="B131" s="489"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16" t="str">
        <f t="shared" ca="1" si="1"/>
        <v/>
      </c>
      <c r="D131" s="517"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17"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17"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17"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17"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17"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17"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17"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17"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17"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17"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17"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17"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17"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17"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17"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17"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17"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18"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18"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18"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18"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18"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18"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18"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18"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18"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18"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18"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18"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18"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18"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18"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18"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18"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18"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18"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18"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18"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18"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18"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18"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18"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18"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18"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18"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18"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18"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19"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95"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19"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19"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19"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19"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19"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19"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19"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19"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19"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19"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19"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19"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19"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19"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19"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19"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80" t="str">
        <f ca="1">+IF(OFFSET('Water Data'!$D$27,0,10*ROW('Water Data'!D125))="","",OFFSET('Water Data'!$D$27,0,10*ROW('Water Data'!D125)))</f>
        <v/>
      </c>
      <c r="BT131" s="380" t="str">
        <f ca="1">+IF(OFFSET('Water Data'!$D$28,0,10*ROW('Water Data'!D125))="","",OFFSET('Water Data'!$D$28,0,10*ROW('Water Data'!D125)))</f>
        <v/>
      </c>
      <c r="BU131" s="380" t="str">
        <f ca="1">+IF(OFFSET('Water Data'!$D$29,0,10*ROW('Water Data'!D125))="","",OFFSET('Water Data'!$D$29,0,10*ROW('Water Data'!D125)))</f>
        <v/>
      </c>
      <c r="BV131" s="380" t="str">
        <f ca="1">+IF(OFFSET('Water Data'!$E$27,0,10*ROW('Water Data'!E125))="","",OFFSET('Water Data'!$E$27,0,10*ROW('Water Data'!E125)))</f>
        <v/>
      </c>
      <c r="BW131" s="380" t="str">
        <f ca="1">+IF(OFFSET('Water Data'!$E$28,0,10*ROW('Water Data'!E125))="","",OFFSET('Water Data'!$E$28,0,10*ROW('Water Data'!E125)))</f>
        <v/>
      </c>
      <c r="BX131" s="380" t="str">
        <f ca="1">+IF(OFFSET('Water Data'!$E$29,0,10*ROW('Water Data'!E125))="","",OFFSET('Water Data'!$E$29,0,10*ROW('Water Data'!E125)))</f>
        <v/>
      </c>
      <c r="BY131" s="380" t="str">
        <f ca="1">+IF(OFFSET('Water Data'!$F$27,0,10*ROW('Water Data'!F125))="","",OFFSET('Water Data'!$F$27,0,10*ROW('Water Data'!F125)))</f>
        <v/>
      </c>
      <c r="BZ131" s="380" t="str">
        <f ca="1">+IF(OFFSET('Water Data'!$F$28,0,10*ROW('Water Data'!F125))="","",OFFSET('Water Data'!$F$28,0,10*ROW('Water Data'!F125)))</f>
        <v/>
      </c>
      <c r="CA131" s="380" t="str">
        <f ca="1">+IF(OFFSET('Water Data'!$F$29,0,10*ROW('Water Data'!F125))="","",OFFSET('Water Data'!$F$29,0,10*ROW('Water Data'!F125)))</f>
        <v/>
      </c>
      <c r="CB131" s="380" t="str">
        <f ca="1">+IF(OFFSET('Water Data'!$G$27,0,10*ROW('Water Data'!G125))="","",OFFSET('Water Data'!$G$27,0,10*ROW('Water Data'!G125)))</f>
        <v/>
      </c>
      <c r="CC131" s="380" t="str">
        <f ca="1">+IF(OFFSET('Water Data'!$G$28,0,10*ROW('Water Data'!G125))="","",OFFSET('Water Data'!$G$28,0,10*ROW('Water Data'!G125)))</f>
        <v/>
      </c>
      <c r="CD131" s="380" t="str">
        <f ca="1">+IF(OFFSET('Water Data'!$G$29,0,10*ROW('Water Data'!G125))="","",OFFSET('Water Data'!$G$29,0,10*ROW('Water Data'!G125)))</f>
        <v/>
      </c>
      <c r="CE131" s="380" t="str">
        <f ca="1">+IF(OFFSET('Water Data'!$H$27,0,10*ROW('Water Data'!H125))="","",OFFSET('Water Data'!$H$27,0,10*ROW('Water Data'!H125)))</f>
        <v/>
      </c>
      <c r="CF131" s="380" t="str">
        <f ca="1">+IF(OFFSET('Water Data'!$H$28,0,10*ROW('Water Data'!H125))="","",OFFSET('Water Data'!$H$28,0,10*ROW('Water Data'!H125)))</f>
        <v/>
      </c>
      <c r="CG131" s="380" t="str">
        <f ca="1">+IF(OFFSET('Water Data'!$H$29,0,10*ROW('Water Data'!H125))="","",OFFSET('Water Data'!$H$29,0,10*ROW('Water Data'!H125)))</f>
        <v/>
      </c>
      <c r="CH131" s="380" t="str">
        <f ca="1">+IF(OFFSET('Water Data'!$I$27,0,10*ROW('Water Data'!I125))="","",OFFSET('Water Data'!$I$27,0,10*ROW('Water Data'!I125)))</f>
        <v/>
      </c>
      <c r="CI131" s="380" t="str">
        <f ca="1">+IF(OFFSET('Water Data'!$I$28,0,10*ROW('Water Data'!I125))="","",OFFSET('Water Data'!$I$28,0,10*ROW('Water Data'!I125)))</f>
        <v/>
      </c>
      <c r="CJ131" s="380" t="str">
        <f ca="1">+IF(OFFSET('Water Data'!$I$29,0,10*ROW('Water Data'!I125))="","",OFFSET('Water Data'!$I$29,0,10*ROW('Water Data'!I125)))</f>
        <v/>
      </c>
      <c r="CK131" s="380" t="str">
        <f ca="1">+IF(OFFSET('Sanitation Data'!$D$28,0,10*ROW('Sanitation Data'!D125))="","",OFFSET('Sanitation Data'!$D$28,0,10*ROW('Sanitation Data'!D125)))</f>
        <v/>
      </c>
      <c r="CL131" s="380" t="str">
        <f ca="1">+IF(OFFSET('Sanitation Data'!$D$29,0,10*ROW('Sanitation Data'!D125))="","",OFFSET('Sanitation Data'!$D$29,0,10*ROW('Sanitation Data'!D125)))</f>
        <v/>
      </c>
      <c r="CM131" s="380" t="str">
        <f ca="1">+IF(OFFSET('Sanitation Data'!$D$30,0,10*ROW('Sanitation Data'!D125))="","",OFFSET('Sanitation Data'!$D$30,0,10*ROW('Sanitation Data'!D125)))</f>
        <v/>
      </c>
      <c r="CN131" s="380" t="str">
        <f ca="1">+IF(OFFSET('Sanitation Data'!$D$31,0,10*ROW('Sanitation Data'!D125))="","",OFFSET('Sanitation Data'!$D$31,0,10*ROW('Sanitation Data'!D125)))</f>
        <v/>
      </c>
      <c r="CO131" s="380" t="str">
        <f ca="1">+IF(OFFSET('Sanitation Data'!$D$32,0,10*ROW('Sanitation Data'!D125))="","",OFFSET('Sanitation Data'!$D$32,0,10*ROW('Sanitation Data'!D125)))</f>
        <v/>
      </c>
      <c r="CP131" s="380" t="str">
        <f ca="1">+IF(OFFSET('Sanitation Data'!$E$28,0,10*ROW('Sanitation Data'!E125))="","",OFFSET('Sanitation Data'!$E$28,0,10*ROW('Sanitation Data'!E125)))</f>
        <v/>
      </c>
      <c r="CQ131" s="380" t="str">
        <f ca="1">+IF(OFFSET('Sanitation Data'!$E$29,0,10*ROW('Sanitation Data'!E125))="","",OFFSET('Sanitation Data'!$E$29,0,10*ROW('Sanitation Data'!E125)))</f>
        <v/>
      </c>
      <c r="CR131" s="380" t="str">
        <f ca="1">+IF(OFFSET('Sanitation Data'!$E$30,0,10*ROW('Sanitation Data'!E125))="","",OFFSET('Sanitation Data'!$E$30,0,10*ROW('Sanitation Data'!E125)))</f>
        <v/>
      </c>
      <c r="CS131" s="380" t="str">
        <f ca="1">+IF(OFFSET('Sanitation Data'!$E$31,0,10*ROW('Sanitation Data'!E125))="","",OFFSET('Sanitation Data'!$E$31,0,10*ROW('Sanitation Data'!E125)))</f>
        <v/>
      </c>
      <c r="CT131" s="380" t="str">
        <f ca="1">+IF(OFFSET('Sanitation Data'!$E$32,0,10*ROW('Sanitation Data'!E125))="","",OFFSET('Sanitation Data'!$E$32,0,10*ROW('Sanitation Data'!E125)))</f>
        <v/>
      </c>
      <c r="CU131" s="380" t="str">
        <f ca="1">+IF(OFFSET('Sanitation Data'!$F$28,0,10*ROW('Sanitation Data'!F125))="","",OFFSET('Sanitation Data'!$F$28,0,10*ROW('Sanitation Data'!F125)))</f>
        <v/>
      </c>
      <c r="CV131" s="380" t="str">
        <f ca="1">+IF(OFFSET('Sanitation Data'!$F$29,0,10*ROW('Sanitation Data'!F125))="","",OFFSET('Sanitation Data'!$F$29,0,10*ROW('Sanitation Data'!F125)))</f>
        <v/>
      </c>
      <c r="CW131" s="380" t="str">
        <f ca="1">+IF(OFFSET('Sanitation Data'!$F$30,0,10*ROW('Sanitation Data'!F125))="","",OFFSET('Sanitation Data'!$F$30,0,10*ROW('Sanitation Data'!F125)))</f>
        <v/>
      </c>
      <c r="CX131" s="380" t="str">
        <f ca="1">+IF(OFFSET('Sanitation Data'!$F$31,0,10*ROW('Sanitation Data'!F125))="","",OFFSET('Sanitation Data'!$F$31,0,10*ROW('Sanitation Data'!F125)))</f>
        <v/>
      </c>
      <c r="CY131" s="380" t="str">
        <f ca="1">+IF(OFFSET('Sanitation Data'!$F$32,0,10*ROW('Sanitation Data'!F125))="","",OFFSET('Sanitation Data'!$F$32,0,10*ROW('Sanitation Data'!F125)))</f>
        <v/>
      </c>
      <c r="CZ131" s="380" t="str">
        <f ca="1">+IF(OFFSET('Sanitation Data'!$G$28,0,10*ROW('Sanitation Data'!G125))="","",OFFSET('Sanitation Data'!$G$28,0,10*ROW('Sanitation Data'!G125)))</f>
        <v/>
      </c>
      <c r="DA131" s="380" t="str">
        <f ca="1">+IF(OFFSET('Sanitation Data'!$G$29,0,10*ROW('Sanitation Data'!G125))="","",OFFSET('Sanitation Data'!$G$29,0,10*ROW('Sanitation Data'!G125)))</f>
        <v/>
      </c>
      <c r="DB131" s="380" t="str">
        <f ca="1">+IF(OFFSET('Sanitation Data'!$G$30,0,10*ROW('Sanitation Data'!G125))="","",OFFSET('Sanitation Data'!$G$30,0,10*ROW('Sanitation Data'!G125)))</f>
        <v/>
      </c>
      <c r="DC131" s="380" t="str">
        <f ca="1">+IF(OFFSET('Sanitation Data'!$G$31,0,10*ROW('Sanitation Data'!G125))="","",OFFSET('Sanitation Data'!$G$31,0,10*ROW('Sanitation Data'!G125)))</f>
        <v/>
      </c>
      <c r="DD131" s="380" t="str">
        <f ca="1">+IF(OFFSET('Sanitation Data'!$G$32,0,10*ROW('Sanitation Data'!G125))="","",OFFSET('Sanitation Data'!$G$32,0,10*ROW('Sanitation Data'!G125)))</f>
        <v/>
      </c>
      <c r="DE131" s="380" t="str">
        <f ca="1">+IF(OFFSET('Sanitation Data'!$H$28,0,10*ROW('Sanitation Data'!H125))="","",OFFSET('Sanitation Data'!$H$28,0,10*ROW('Sanitation Data'!H125)))</f>
        <v/>
      </c>
      <c r="DF131" s="380" t="str">
        <f ca="1">+IF(OFFSET('Sanitation Data'!$H$29,0,10*ROW('Sanitation Data'!H125))="","",OFFSET('Sanitation Data'!$H$29,0,10*ROW('Sanitation Data'!H125)))</f>
        <v/>
      </c>
      <c r="DG131" s="380" t="str">
        <f ca="1">+IF(OFFSET('Sanitation Data'!$H$30,0,10*ROW('Sanitation Data'!H125))="","",OFFSET('Sanitation Data'!$H$30,0,10*ROW('Sanitation Data'!H125)))</f>
        <v/>
      </c>
      <c r="DH131" s="380" t="str">
        <f ca="1">+IF(OFFSET('Sanitation Data'!$H$31,0,10*ROW('Sanitation Data'!H125))="","",OFFSET('Sanitation Data'!$H$31,0,10*ROW('Sanitation Data'!H125)))</f>
        <v/>
      </c>
      <c r="DI131" s="380" t="str">
        <f ca="1">+IF(OFFSET('Sanitation Data'!$H$32,0,10*ROW('Sanitation Data'!H125))="","",OFFSET('Sanitation Data'!$H$32,0,10*ROW('Sanitation Data'!H125)))</f>
        <v/>
      </c>
      <c r="DJ131" s="380" t="str">
        <f ca="1">+IF(OFFSET('Sanitation Data'!$I$28,0,10*ROW('Sanitation Data'!I125))="","",OFFSET('Sanitation Data'!$I$28,0,10*ROW('Sanitation Data'!I125)))</f>
        <v/>
      </c>
      <c r="DK131" s="380" t="str">
        <f ca="1">+IF(OFFSET('Sanitation Data'!$I$29,0,10*ROW('Sanitation Data'!I125))="","",OFFSET('Sanitation Data'!$I$29,0,10*ROW('Sanitation Data'!I125)))</f>
        <v/>
      </c>
      <c r="DL131" s="380" t="str">
        <f ca="1">+IF(OFFSET('Sanitation Data'!$I$30,0,10*ROW('Sanitation Data'!I125))="","",OFFSET('Sanitation Data'!$I$30,0,10*ROW('Sanitation Data'!I125)))</f>
        <v/>
      </c>
      <c r="DM131" s="380" t="str">
        <f ca="1">+IF(OFFSET('Sanitation Data'!$I$31,0,10*ROW('Sanitation Data'!I125))="","",OFFSET('Sanitation Data'!$I$31,0,10*ROW('Sanitation Data'!I125)))</f>
        <v/>
      </c>
      <c r="DN131" s="380" t="str">
        <f ca="1">+IF(OFFSET('Sanitation Data'!$I$32,0,10*ROW('Sanitation Data'!I125))="","",OFFSET('Sanitation Data'!$I$32,0,10*ROW('Sanitation Data'!I125)))</f>
        <v/>
      </c>
      <c r="DO131" s="380" t="str">
        <f ca="1">+IF(OFFSET('Hygiene Data'!$D$11,0,10*ROW('Hygiene Data'!D125))="","",OFFSET('Hygiene Data'!$D$11,0,10*ROW('Hygiene Data'!D125)))</f>
        <v/>
      </c>
      <c r="DP131" s="380" t="str">
        <f ca="1">+IF(OFFSET('Hygiene Data'!$D$12,0,10*ROW('Hygiene Data'!D125))="","",OFFSET('Hygiene Data'!$D$12,0,10*ROW('Hygiene Data'!D125)))</f>
        <v/>
      </c>
      <c r="DQ131" s="380" t="str">
        <f ca="1">+IF(OFFSET('Hygiene Data'!$D$13,0,10*ROW('Hygiene Data'!D125))="","",OFFSET('Hygiene Data'!$D$13,0,10*ROW('Hygiene Data'!D125)))</f>
        <v/>
      </c>
      <c r="DR131" s="380" t="str">
        <f ca="1">+IF(OFFSET('Hygiene Data'!$E$11,0,10*ROW('Hygiene Data'!E125))="","",OFFSET('Hygiene Data'!$E$11,0,10*ROW('Hygiene Data'!E125)))</f>
        <v/>
      </c>
      <c r="DS131" s="380" t="str">
        <f ca="1">+IF(OFFSET('Hygiene Data'!$E$12,0,10*ROW('Hygiene Data'!E125))="","",OFFSET('Hygiene Data'!$E$12,0,10*ROW('Hygiene Data'!E125)))</f>
        <v/>
      </c>
      <c r="DT131" s="380" t="str">
        <f ca="1">+IF(OFFSET('Hygiene Data'!$E$13,0,10*ROW('Hygiene Data'!E125))="","",OFFSET('Hygiene Data'!$E$13,0,10*ROW('Hygiene Data'!E125)))</f>
        <v/>
      </c>
      <c r="DU131" s="380" t="str">
        <f ca="1">+IF(OFFSET('Hygiene Data'!$F$11,0,10*ROW('Hygiene Data'!F125))="","",OFFSET('Hygiene Data'!$F$11,0,10*ROW('Hygiene Data'!F125)))</f>
        <v/>
      </c>
      <c r="DV131" s="380" t="str">
        <f ca="1">+IF(OFFSET('Hygiene Data'!$F$12,0,10*ROW('Hygiene Data'!F125))="","",OFFSET('Hygiene Data'!$F$12,0,10*ROW('Hygiene Data'!F125)))</f>
        <v/>
      </c>
      <c r="DW131" s="380" t="str">
        <f ca="1">+IF(OFFSET('Hygiene Data'!$F$13,0,10*ROW('Hygiene Data'!F125))="","",OFFSET('Hygiene Data'!$F$13,0,10*ROW('Hygiene Data'!F125)))</f>
        <v/>
      </c>
      <c r="DX131" s="380" t="str">
        <f ca="1">+IF(OFFSET('Hygiene Data'!$G$11,0,10*ROW('Hygiene Data'!G125))="","",OFFSET('Hygiene Data'!$G$11,0,10*ROW('Hygiene Data'!G125)))</f>
        <v/>
      </c>
      <c r="DY131" s="380" t="str">
        <f ca="1">+IF(OFFSET('Hygiene Data'!$G$12,0,10*ROW('Hygiene Data'!G125))="","",OFFSET('Hygiene Data'!$G$12,0,10*ROW('Hygiene Data'!G125)))</f>
        <v/>
      </c>
      <c r="DZ131" s="380" t="str">
        <f ca="1">+IF(OFFSET('Hygiene Data'!$G$13,0,10*ROW('Hygiene Data'!G125))="","",OFFSET('Hygiene Data'!$G$13,0,10*ROW('Hygiene Data'!G125)))</f>
        <v/>
      </c>
      <c r="EA131" s="380" t="str">
        <f ca="1">+IF(OFFSET('Hygiene Data'!$H$11,0,10*ROW('Hygiene Data'!H125))="","",OFFSET('Hygiene Data'!$H$11,0,10*ROW('Hygiene Data'!H125)))</f>
        <v/>
      </c>
      <c r="EB131" s="380" t="str">
        <f ca="1">+IF(OFFSET('Hygiene Data'!$H$12,0,10*ROW('Hygiene Data'!H125))="","",OFFSET('Hygiene Data'!$H$12,0,10*ROW('Hygiene Data'!H125)))</f>
        <v/>
      </c>
      <c r="EC131" s="380" t="str">
        <f ca="1">+IF(OFFSET('Hygiene Data'!$H$13,0,10*ROW('Hygiene Data'!H125))="","",OFFSET('Hygiene Data'!$H$13,0,10*ROW('Hygiene Data'!H125)))</f>
        <v/>
      </c>
      <c r="ED131" s="380" t="str">
        <f ca="1">+IF(OFFSET('Hygiene Data'!$I$11,0,10*ROW('Hygiene Data'!I125))="","",OFFSET('Hygiene Data'!$I$11,0,10*ROW('Hygiene Data'!I125)))</f>
        <v/>
      </c>
      <c r="EE131" s="380" t="str">
        <f ca="1">+IF(OFFSET('Hygiene Data'!$I$12,0,10*ROW('Hygiene Data'!I125))="","",OFFSET('Hygiene Data'!$I$12,0,10*ROW('Hygiene Data'!I125)))</f>
        <v/>
      </c>
      <c r="EF131" s="380" t="str">
        <f ca="1">+IF(OFFSET('Hygiene Data'!$I$13,0,10*ROW('Hygiene Data'!I125))="","",OFFSET('Hygiene Data'!$I$13,0,10*ROW('Hygiene Data'!I125)))</f>
        <v/>
      </c>
    </row>
    <row r="132" spans="1:136" x14ac:dyDescent="0.25">
      <c r="A132" s="489" t="str">
        <f ca="1">+IF(OFFSET('Water Data'!$B$2,0,10*ROW('Water Data'!E126))="","",OFFSET('Water Data'!$B$2,0,10*ROW('Water Data'!E126)))</f>
        <v/>
      </c>
      <c r="B132" s="489"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16" t="str">
        <f t="shared" ca="1" si="1"/>
        <v/>
      </c>
      <c r="D132" s="517"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17"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17"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17"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17"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17"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17"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17"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17"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17"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17"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17"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17"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17"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17"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17"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17"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17"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18"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18"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18"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18"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18"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18"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18"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18"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18"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18"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18"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18"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18"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18"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18"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18"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18"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18"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18"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18"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18"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18"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18"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18"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18"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18"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18"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18"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18"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18"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19"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95"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19"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19"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19"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19"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19"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19"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19"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19"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19"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19"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19"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19"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19"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19"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19"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19"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80" t="str">
        <f ca="1">+IF(OFFSET('Water Data'!$D$27,0,10*ROW('Water Data'!D126))="","",OFFSET('Water Data'!$D$27,0,10*ROW('Water Data'!D126)))</f>
        <v/>
      </c>
      <c r="BT132" s="380" t="str">
        <f ca="1">+IF(OFFSET('Water Data'!$D$28,0,10*ROW('Water Data'!D126))="","",OFFSET('Water Data'!$D$28,0,10*ROW('Water Data'!D126)))</f>
        <v/>
      </c>
      <c r="BU132" s="380" t="str">
        <f ca="1">+IF(OFFSET('Water Data'!$D$29,0,10*ROW('Water Data'!D126))="","",OFFSET('Water Data'!$D$29,0,10*ROW('Water Data'!D126)))</f>
        <v/>
      </c>
      <c r="BV132" s="380" t="str">
        <f ca="1">+IF(OFFSET('Water Data'!$E$27,0,10*ROW('Water Data'!E126))="","",OFFSET('Water Data'!$E$27,0,10*ROW('Water Data'!E126)))</f>
        <v/>
      </c>
      <c r="BW132" s="380" t="str">
        <f ca="1">+IF(OFFSET('Water Data'!$E$28,0,10*ROW('Water Data'!E126))="","",OFFSET('Water Data'!$E$28,0,10*ROW('Water Data'!E126)))</f>
        <v/>
      </c>
      <c r="BX132" s="380" t="str">
        <f ca="1">+IF(OFFSET('Water Data'!$E$29,0,10*ROW('Water Data'!E126))="","",OFFSET('Water Data'!$E$29,0,10*ROW('Water Data'!E126)))</f>
        <v/>
      </c>
      <c r="BY132" s="380" t="str">
        <f ca="1">+IF(OFFSET('Water Data'!$F$27,0,10*ROW('Water Data'!F126))="","",OFFSET('Water Data'!$F$27,0,10*ROW('Water Data'!F126)))</f>
        <v/>
      </c>
      <c r="BZ132" s="380" t="str">
        <f ca="1">+IF(OFFSET('Water Data'!$F$28,0,10*ROW('Water Data'!F126))="","",OFFSET('Water Data'!$F$28,0,10*ROW('Water Data'!F126)))</f>
        <v/>
      </c>
      <c r="CA132" s="380" t="str">
        <f ca="1">+IF(OFFSET('Water Data'!$F$29,0,10*ROW('Water Data'!F126))="","",OFFSET('Water Data'!$F$29,0,10*ROW('Water Data'!F126)))</f>
        <v/>
      </c>
      <c r="CB132" s="380" t="str">
        <f ca="1">+IF(OFFSET('Water Data'!$G$27,0,10*ROW('Water Data'!G126))="","",OFFSET('Water Data'!$G$27,0,10*ROW('Water Data'!G126)))</f>
        <v/>
      </c>
      <c r="CC132" s="380" t="str">
        <f ca="1">+IF(OFFSET('Water Data'!$G$28,0,10*ROW('Water Data'!G126))="","",OFFSET('Water Data'!$G$28,0,10*ROW('Water Data'!G126)))</f>
        <v/>
      </c>
      <c r="CD132" s="380" t="str">
        <f ca="1">+IF(OFFSET('Water Data'!$G$29,0,10*ROW('Water Data'!G126))="","",OFFSET('Water Data'!$G$29,0,10*ROW('Water Data'!G126)))</f>
        <v/>
      </c>
      <c r="CE132" s="380" t="str">
        <f ca="1">+IF(OFFSET('Water Data'!$H$27,0,10*ROW('Water Data'!H126))="","",OFFSET('Water Data'!$H$27,0,10*ROW('Water Data'!H126)))</f>
        <v/>
      </c>
      <c r="CF132" s="380" t="str">
        <f ca="1">+IF(OFFSET('Water Data'!$H$28,0,10*ROW('Water Data'!H126))="","",OFFSET('Water Data'!$H$28,0,10*ROW('Water Data'!H126)))</f>
        <v/>
      </c>
      <c r="CG132" s="380" t="str">
        <f ca="1">+IF(OFFSET('Water Data'!$H$29,0,10*ROW('Water Data'!H126))="","",OFFSET('Water Data'!$H$29,0,10*ROW('Water Data'!H126)))</f>
        <v/>
      </c>
      <c r="CH132" s="380" t="str">
        <f ca="1">+IF(OFFSET('Water Data'!$I$27,0,10*ROW('Water Data'!I126))="","",OFFSET('Water Data'!$I$27,0,10*ROW('Water Data'!I126)))</f>
        <v/>
      </c>
      <c r="CI132" s="380" t="str">
        <f ca="1">+IF(OFFSET('Water Data'!$I$28,0,10*ROW('Water Data'!I126))="","",OFFSET('Water Data'!$I$28,0,10*ROW('Water Data'!I126)))</f>
        <v/>
      </c>
      <c r="CJ132" s="380" t="str">
        <f ca="1">+IF(OFFSET('Water Data'!$I$29,0,10*ROW('Water Data'!I126))="","",OFFSET('Water Data'!$I$29,0,10*ROW('Water Data'!I126)))</f>
        <v/>
      </c>
      <c r="CK132" s="380" t="str">
        <f ca="1">+IF(OFFSET('Sanitation Data'!$D$28,0,10*ROW('Sanitation Data'!D126))="","",OFFSET('Sanitation Data'!$D$28,0,10*ROW('Sanitation Data'!D126)))</f>
        <v/>
      </c>
      <c r="CL132" s="380" t="str">
        <f ca="1">+IF(OFFSET('Sanitation Data'!$D$29,0,10*ROW('Sanitation Data'!D126))="","",OFFSET('Sanitation Data'!$D$29,0,10*ROW('Sanitation Data'!D126)))</f>
        <v/>
      </c>
      <c r="CM132" s="380" t="str">
        <f ca="1">+IF(OFFSET('Sanitation Data'!$D$30,0,10*ROW('Sanitation Data'!D126))="","",OFFSET('Sanitation Data'!$D$30,0,10*ROW('Sanitation Data'!D126)))</f>
        <v/>
      </c>
      <c r="CN132" s="380" t="str">
        <f ca="1">+IF(OFFSET('Sanitation Data'!$D$31,0,10*ROW('Sanitation Data'!D126))="","",OFFSET('Sanitation Data'!$D$31,0,10*ROW('Sanitation Data'!D126)))</f>
        <v/>
      </c>
      <c r="CO132" s="380" t="str">
        <f ca="1">+IF(OFFSET('Sanitation Data'!$D$32,0,10*ROW('Sanitation Data'!D126))="","",OFFSET('Sanitation Data'!$D$32,0,10*ROW('Sanitation Data'!D126)))</f>
        <v/>
      </c>
      <c r="CP132" s="380" t="str">
        <f ca="1">+IF(OFFSET('Sanitation Data'!$E$28,0,10*ROW('Sanitation Data'!E126))="","",OFFSET('Sanitation Data'!$E$28,0,10*ROW('Sanitation Data'!E126)))</f>
        <v/>
      </c>
      <c r="CQ132" s="380" t="str">
        <f ca="1">+IF(OFFSET('Sanitation Data'!$E$29,0,10*ROW('Sanitation Data'!E126))="","",OFFSET('Sanitation Data'!$E$29,0,10*ROW('Sanitation Data'!E126)))</f>
        <v/>
      </c>
      <c r="CR132" s="380" t="str">
        <f ca="1">+IF(OFFSET('Sanitation Data'!$E$30,0,10*ROW('Sanitation Data'!E126))="","",OFFSET('Sanitation Data'!$E$30,0,10*ROW('Sanitation Data'!E126)))</f>
        <v/>
      </c>
      <c r="CS132" s="380" t="str">
        <f ca="1">+IF(OFFSET('Sanitation Data'!$E$31,0,10*ROW('Sanitation Data'!E126))="","",OFFSET('Sanitation Data'!$E$31,0,10*ROW('Sanitation Data'!E126)))</f>
        <v/>
      </c>
      <c r="CT132" s="380" t="str">
        <f ca="1">+IF(OFFSET('Sanitation Data'!$E$32,0,10*ROW('Sanitation Data'!E126))="","",OFFSET('Sanitation Data'!$E$32,0,10*ROW('Sanitation Data'!E126)))</f>
        <v/>
      </c>
      <c r="CU132" s="380" t="str">
        <f ca="1">+IF(OFFSET('Sanitation Data'!$F$28,0,10*ROW('Sanitation Data'!F126))="","",OFFSET('Sanitation Data'!$F$28,0,10*ROW('Sanitation Data'!F126)))</f>
        <v/>
      </c>
      <c r="CV132" s="380" t="str">
        <f ca="1">+IF(OFFSET('Sanitation Data'!$F$29,0,10*ROW('Sanitation Data'!F126))="","",OFFSET('Sanitation Data'!$F$29,0,10*ROW('Sanitation Data'!F126)))</f>
        <v/>
      </c>
      <c r="CW132" s="380" t="str">
        <f ca="1">+IF(OFFSET('Sanitation Data'!$F$30,0,10*ROW('Sanitation Data'!F126))="","",OFFSET('Sanitation Data'!$F$30,0,10*ROW('Sanitation Data'!F126)))</f>
        <v/>
      </c>
      <c r="CX132" s="380" t="str">
        <f ca="1">+IF(OFFSET('Sanitation Data'!$F$31,0,10*ROW('Sanitation Data'!F126))="","",OFFSET('Sanitation Data'!$F$31,0,10*ROW('Sanitation Data'!F126)))</f>
        <v/>
      </c>
      <c r="CY132" s="380" t="str">
        <f ca="1">+IF(OFFSET('Sanitation Data'!$F$32,0,10*ROW('Sanitation Data'!F126))="","",OFFSET('Sanitation Data'!$F$32,0,10*ROW('Sanitation Data'!F126)))</f>
        <v/>
      </c>
      <c r="CZ132" s="380" t="str">
        <f ca="1">+IF(OFFSET('Sanitation Data'!$G$28,0,10*ROW('Sanitation Data'!G126))="","",OFFSET('Sanitation Data'!$G$28,0,10*ROW('Sanitation Data'!G126)))</f>
        <v/>
      </c>
      <c r="DA132" s="380" t="str">
        <f ca="1">+IF(OFFSET('Sanitation Data'!$G$29,0,10*ROW('Sanitation Data'!G126))="","",OFFSET('Sanitation Data'!$G$29,0,10*ROW('Sanitation Data'!G126)))</f>
        <v/>
      </c>
      <c r="DB132" s="380" t="str">
        <f ca="1">+IF(OFFSET('Sanitation Data'!$G$30,0,10*ROW('Sanitation Data'!G126))="","",OFFSET('Sanitation Data'!$G$30,0,10*ROW('Sanitation Data'!G126)))</f>
        <v/>
      </c>
      <c r="DC132" s="380" t="str">
        <f ca="1">+IF(OFFSET('Sanitation Data'!$G$31,0,10*ROW('Sanitation Data'!G126))="","",OFFSET('Sanitation Data'!$G$31,0,10*ROW('Sanitation Data'!G126)))</f>
        <v/>
      </c>
      <c r="DD132" s="380" t="str">
        <f ca="1">+IF(OFFSET('Sanitation Data'!$G$32,0,10*ROW('Sanitation Data'!G126))="","",OFFSET('Sanitation Data'!$G$32,0,10*ROW('Sanitation Data'!G126)))</f>
        <v/>
      </c>
      <c r="DE132" s="380" t="str">
        <f ca="1">+IF(OFFSET('Sanitation Data'!$H$28,0,10*ROW('Sanitation Data'!H126))="","",OFFSET('Sanitation Data'!$H$28,0,10*ROW('Sanitation Data'!H126)))</f>
        <v/>
      </c>
      <c r="DF132" s="380" t="str">
        <f ca="1">+IF(OFFSET('Sanitation Data'!$H$29,0,10*ROW('Sanitation Data'!H126))="","",OFFSET('Sanitation Data'!$H$29,0,10*ROW('Sanitation Data'!H126)))</f>
        <v/>
      </c>
      <c r="DG132" s="380" t="str">
        <f ca="1">+IF(OFFSET('Sanitation Data'!$H$30,0,10*ROW('Sanitation Data'!H126))="","",OFFSET('Sanitation Data'!$H$30,0,10*ROW('Sanitation Data'!H126)))</f>
        <v/>
      </c>
      <c r="DH132" s="380" t="str">
        <f ca="1">+IF(OFFSET('Sanitation Data'!$H$31,0,10*ROW('Sanitation Data'!H126))="","",OFFSET('Sanitation Data'!$H$31,0,10*ROW('Sanitation Data'!H126)))</f>
        <v/>
      </c>
      <c r="DI132" s="380" t="str">
        <f ca="1">+IF(OFFSET('Sanitation Data'!$H$32,0,10*ROW('Sanitation Data'!H126))="","",OFFSET('Sanitation Data'!$H$32,0,10*ROW('Sanitation Data'!H126)))</f>
        <v/>
      </c>
      <c r="DJ132" s="380" t="str">
        <f ca="1">+IF(OFFSET('Sanitation Data'!$I$28,0,10*ROW('Sanitation Data'!I126))="","",OFFSET('Sanitation Data'!$I$28,0,10*ROW('Sanitation Data'!I126)))</f>
        <v/>
      </c>
      <c r="DK132" s="380" t="str">
        <f ca="1">+IF(OFFSET('Sanitation Data'!$I$29,0,10*ROW('Sanitation Data'!I126))="","",OFFSET('Sanitation Data'!$I$29,0,10*ROW('Sanitation Data'!I126)))</f>
        <v/>
      </c>
      <c r="DL132" s="380" t="str">
        <f ca="1">+IF(OFFSET('Sanitation Data'!$I$30,0,10*ROW('Sanitation Data'!I126))="","",OFFSET('Sanitation Data'!$I$30,0,10*ROW('Sanitation Data'!I126)))</f>
        <v/>
      </c>
      <c r="DM132" s="380" t="str">
        <f ca="1">+IF(OFFSET('Sanitation Data'!$I$31,0,10*ROW('Sanitation Data'!I126))="","",OFFSET('Sanitation Data'!$I$31,0,10*ROW('Sanitation Data'!I126)))</f>
        <v/>
      </c>
      <c r="DN132" s="380" t="str">
        <f ca="1">+IF(OFFSET('Sanitation Data'!$I$32,0,10*ROW('Sanitation Data'!I126))="","",OFFSET('Sanitation Data'!$I$32,0,10*ROW('Sanitation Data'!I126)))</f>
        <v/>
      </c>
      <c r="DO132" s="380" t="str">
        <f ca="1">+IF(OFFSET('Hygiene Data'!$D$11,0,10*ROW('Hygiene Data'!D126))="","",OFFSET('Hygiene Data'!$D$11,0,10*ROW('Hygiene Data'!D126)))</f>
        <v/>
      </c>
      <c r="DP132" s="380" t="str">
        <f ca="1">+IF(OFFSET('Hygiene Data'!$D$12,0,10*ROW('Hygiene Data'!D126))="","",OFFSET('Hygiene Data'!$D$12,0,10*ROW('Hygiene Data'!D126)))</f>
        <v/>
      </c>
      <c r="DQ132" s="380" t="str">
        <f ca="1">+IF(OFFSET('Hygiene Data'!$D$13,0,10*ROW('Hygiene Data'!D126))="","",OFFSET('Hygiene Data'!$D$13,0,10*ROW('Hygiene Data'!D126)))</f>
        <v/>
      </c>
      <c r="DR132" s="380" t="str">
        <f ca="1">+IF(OFFSET('Hygiene Data'!$E$11,0,10*ROW('Hygiene Data'!E126))="","",OFFSET('Hygiene Data'!$E$11,0,10*ROW('Hygiene Data'!E126)))</f>
        <v/>
      </c>
      <c r="DS132" s="380" t="str">
        <f ca="1">+IF(OFFSET('Hygiene Data'!$E$12,0,10*ROW('Hygiene Data'!E126))="","",OFFSET('Hygiene Data'!$E$12,0,10*ROW('Hygiene Data'!E126)))</f>
        <v/>
      </c>
      <c r="DT132" s="380" t="str">
        <f ca="1">+IF(OFFSET('Hygiene Data'!$E$13,0,10*ROW('Hygiene Data'!E126))="","",OFFSET('Hygiene Data'!$E$13,0,10*ROW('Hygiene Data'!E126)))</f>
        <v/>
      </c>
      <c r="DU132" s="380" t="str">
        <f ca="1">+IF(OFFSET('Hygiene Data'!$F$11,0,10*ROW('Hygiene Data'!F126))="","",OFFSET('Hygiene Data'!$F$11,0,10*ROW('Hygiene Data'!F126)))</f>
        <v/>
      </c>
      <c r="DV132" s="380" t="str">
        <f ca="1">+IF(OFFSET('Hygiene Data'!$F$12,0,10*ROW('Hygiene Data'!F126))="","",OFFSET('Hygiene Data'!$F$12,0,10*ROW('Hygiene Data'!F126)))</f>
        <v/>
      </c>
      <c r="DW132" s="380" t="str">
        <f ca="1">+IF(OFFSET('Hygiene Data'!$F$13,0,10*ROW('Hygiene Data'!F126))="","",OFFSET('Hygiene Data'!$F$13,0,10*ROW('Hygiene Data'!F126)))</f>
        <v/>
      </c>
      <c r="DX132" s="380" t="str">
        <f ca="1">+IF(OFFSET('Hygiene Data'!$G$11,0,10*ROW('Hygiene Data'!G126))="","",OFFSET('Hygiene Data'!$G$11,0,10*ROW('Hygiene Data'!G126)))</f>
        <v/>
      </c>
      <c r="DY132" s="380" t="str">
        <f ca="1">+IF(OFFSET('Hygiene Data'!$G$12,0,10*ROW('Hygiene Data'!G126))="","",OFFSET('Hygiene Data'!$G$12,0,10*ROW('Hygiene Data'!G126)))</f>
        <v/>
      </c>
      <c r="DZ132" s="380" t="str">
        <f ca="1">+IF(OFFSET('Hygiene Data'!$G$13,0,10*ROW('Hygiene Data'!G126))="","",OFFSET('Hygiene Data'!$G$13,0,10*ROW('Hygiene Data'!G126)))</f>
        <v/>
      </c>
      <c r="EA132" s="380" t="str">
        <f ca="1">+IF(OFFSET('Hygiene Data'!$H$11,0,10*ROW('Hygiene Data'!H126))="","",OFFSET('Hygiene Data'!$H$11,0,10*ROW('Hygiene Data'!H126)))</f>
        <v/>
      </c>
      <c r="EB132" s="380" t="str">
        <f ca="1">+IF(OFFSET('Hygiene Data'!$H$12,0,10*ROW('Hygiene Data'!H126))="","",OFFSET('Hygiene Data'!$H$12,0,10*ROW('Hygiene Data'!H126)))</f>
        <v/>
      </c>
      <c r="EC132" s="380" t="str">
        <f ca="1">+IF(OFFSET('Hygiene Data'!$H$13,0,10*ROW('Hygiene Data'!H126))="","",OFFSET('Hygiene Data'!$H$13,0,10*ROW('Hygiene Data'!H126)))</f>
        <v/>
      </c>
      <c r="ED132" s="380" t="str">
        <f ca="1">+IF(OFFSET('Hygiene Data'!$I$11,0,10*ROW('Hygiene Data'!I126))="","",OFFSET('Hygiene Data'!$I$11,0,10*ROW('Hygiene Data'!I126)))</f>
        <v/>
      </c>
      <c r="EE132" s="380" t="str">
        <f ca="1">+IF(OFFSET('Hygiene Data'!$I$12,0,10*ROW('Hygiene Data'!I126))="","",OFFSET('Hygiene Data'!$I$12,0,10*ROW('Hygiene Data'!I126)))</f>
        <v/>
      </c>
      <c r="EF132" s="380" t="str">
        <f ca="1">+IF(OFFSET('Hygiene Data'!$I$13,0,10*ROW('Hygiene Data'!I126))="","",OFFSET('Hygiene Data'!$I$13,0,10*ROW('Hygiene Data'!I126)))</f>
        <v/>
      </c>
    </row>
    <row r="133" spans="1:136" x14ac:dyDescent="0.25">
      <c r="A133" s="489" t="str">
        <f ca="1">+IF(OFFSET('Water Data'!$B$2,0,10*ROW('Water Data'!E127))="","",OFFSET('Water Data'!$B$2,0,10*ROW('Water Data'!E127)))</f>
        <v/>
      </c>
      <c r="B133" s="489"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16" t="str">
        <f t="shared" ca="1" si="1"/>
        <v/>
      </c>
      <c r="D133" s="517"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17"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17"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17"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17"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17"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17"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17"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17"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17"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17"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17"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17"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17"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17"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17"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17"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17"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18"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18"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18"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18"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18"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18"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18"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18"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18"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18"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18"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18"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18"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18"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18"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18"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18"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18"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18"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18"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18"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18"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18"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18"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18"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18"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18"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18"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18"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18"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19"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95"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19"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19"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19"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19"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19"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19"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19"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19"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19"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19"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19"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19"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19"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19"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19"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19"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80" t="str">
        <f ca="1">+IF(OFFSET('Water Data'!$D$27,0,10*ROW('Water Data'!D127))="","",OFFSET('Water Data'!$D$27,0,10*ROW('Water Data'!D127)))</f>
        <v/>
      </c>
      <c r="BT133" s="380" t="str">
        <f ca="1">+IF(OFFSET('Water Data'!$D$28,0,10*ROW('Water Data'!D127))="","",OFFSET('Water Data'!$D$28,0,10*ROW('Water Data'!D127)))</f>
        <v/>
      </c>
      <c r="BU133" s="380" t="str">
        <f ca="1">+IF(OFFSET('Water Data'!$D$29,0,10*ROW('Water Data'!D127))="","",OFFSET('Water Data'!$D$29,0,10*ROW('Water Data'!D127)))</f>
        <v/>
      </c>
      <c r="BV133" s="380" t="str">
        <f ca="1">+IF(OFFSET('Water Data'!$E$27,0,10*ROW('Water Data'!E127))="","",OFFSET('Water Data'!$E$27,0,10*ROW('Water Data'!E127)))</f>
        <v/>
      </c>
      <c r="BW133" s="380" t="str">
        <f ca="1">+IF(OFFSET('Water Data'!$E$28,0,10*ROW('Water Data'!E127))="","",OFFSET('Water Data'!$E$28,0,10*ROW('Water Data'!E127)))</f>
        <v/>
      </c>
      <c r="BX133" s="380" t="str">
        <f ca="1">+IF(OFFSET('Water Data'!$E$29,0,10*ROW('Water Data'!E127))="","",OFFSET('Water Data'!$E$29,0,10*ROW('Water Data'!E127)))</f>
        <v/>
      </c>
      <c r="BY133" s="380" t="str">
        <f ca="1">+IF(OFFSET('Water Data'!$F$27,0,10*ROW('Water Data'!F127))="","",OFFSET('Water Data'!$F$27,0,10*ROW('Water Data'!F127)))</f>
        <v/>
      </c>
      <c r="BZ133" s="380" t="str">
        <f ca="1">+IF(OFFSET('Water Data'!$F$28,0,10*ROW('Water Data'!F127))="","",OFFSET('Water Data'!$F$28,0,10*ROW('Water Data'!F127)))</f>
        <v/>
      </c>
      <c r="CA133" s="380" t="str">
        <f ca="1">+IF(OFFSET('Water Data'!$F$29,0,10*ROW('Water Data'!F127))="","",OFFSET('Water Data'!$F$29,0,10*ROW('Water Data'!F127)))</f>
        <v/>
      </c>
      <c r="CB133" s="380" t="str">
        <f ca="1">+IF(OFFSET('Water Data'!$G$27,0,10*ROW('Water Data'!G127))="","",OFFSET('Water Data'!$G$27,0,10*ROW('Water Data'!G127)))</f>
        <v/>
      </c>
      <c r="CC133" s="380" t="str">
        <f ca="1">+IF(OFFSET('Water Data'!$G$28,0,10*ROW('Water Data'!G127))="","",OFFSET('Water Data'!$G$28,0,10*ROW('Water Data'!G127)))</f>
        <v/>
      </c>
      <c r="CD133" s="380" t="str">
        <f ca="1">+IF(OFFSET('Water Data'!$G$29,0,10*ROW('Water Data'!G127))="","",OFFSET('Water Data'!$G$29,0,10*ROW('Water Data'!G127)))</f>
        <v/>
      </c>
      <c r="CE133" s="380" t="str">
        <f ca="1">+IF(OFFSET('Water Data'!$H$27,0,10*ROW('Water Data'!H127))="","",OFFSET('Water Data'!$H$27,0,10*ROW('Water Data'!H127)))</f>
        <v/>
      </c>
      <c r="CF133" s="380" t="str">
        <f ca="1">+IF(OFFSET('Water Data'!$H$28,0,10*ROW('Water Data'!H127))="","",OFFSET('Water Data'!$H$28,0,10*ROW('Water Data'!H127)))</f>
        <v/>
      </c>
      <c r="CG133" s="380" t="str">
        <f ca="1">+IF(OFFSET('Water Data'!$H$29,0,10*ROW('Water Data'!H127))="","",OFFSET('Water Data'!$H$29,0,10*ROW('Water Data'!H127)))</f>
        <v/>
      </c>
      <c r="CH133" s="380" t="str">
        <f ca="1">+IF(OFFSET('Water Data'!$I$27,0,10*ROW('Water Data'!I127))="","",OFFSET('Water Data'!$I$27,0,10*ROW('Water Data'!I127)))</f>
        <v/>
      </c>
      <c r="CI133" s="380" t="str">
        <f ca="1">+IF(OFFSET('Water Data'!$I$28,0,10*ROW('Water Data'!I127))="","",OFFSET('Water Data'!$I$28,0,10*ROW('Water Data'!I127)))</f>
        <v/>
      </c>
      <c r="CJ133" s="380" t="str">
        <f ca="1">+IF(OFFSET('Water Data'!$I$29,0,10*ROW('Water Data'!I127))="","",OFFSET('Water Data'!$I$29,0,10*ROW('Water Data'!I127)))</f>
        <v/>
      </c>
      <c r="CK133" s="380" t="str">
        <f ca="1">+IF(OFFSET('Sanitation Data'!$D$28,0,10*ROW('Sanitation Data'!D127))="","",OFFSET('Sanitation Data'!$D$28,0,10*ROW('Sanitation Data'!D127)))</f>
        <v/>
      </c>
      <c r="CL133" s="380" t="str">
        <f ca="1">+IF(OFFSET('Sanitation Data'!$D$29,0,10*ROW('Sanitation Data'!D127))="","",OFFSET('Sanitation Data'!$D$29,0,10*ROW('Sanitation Data'!D127)))</f>
        <v/>
      </c>
      <c r="CM133" s="380" t="str">
        <f ca="1">+IF(OFFSET('Sanitation Data'!$D$30,0,10*ROW('Sanitation Data'!D127))="","",OFFSET('Sanitation Data'!$D$30,0,10*ROW('Sanitation Data'!D127)))</f>
        <v/>
      </c>
      <c r="CN133" s="380" t="str">
        <f ca="1">+IF(OFFSET('Sanitation Data'!$D$31,0,10*ROW('Sanitation Data'!D127))="","",OFFSET('Sanitation Data'!$D$31,0,10*ROW('Sanitation Data'!D127)))</f>
        <v/>
      </c>
      <c r="CO133" s="380" t="str">
        <f ca="1">+IF(OFFSET('Sanitation Data'!$D$32,0,10*ROW('Sanitation Data'!D127))="","",OFFSET('Sanitation Data'!$D$32,0,10*ROW('Sanitation Data'!D127)))</f>
        <v/>
      </c>
      <c r="CP133" s="380" t="str">
        <f ca="1">+IF(OFFSET('Sanitation Data'!$E$28,0,10*ROW('Sanitation Data'!E127))="","",OFFSET('Sanitation Data'!$E$28,0,10*ROW('Sanitation Data'!E127)))</f>
        <v/>
      </c>
      <c r="CQ133" s="380" t="str">
        <f ca="1">+IF(OFFSET('Sanitation Data'!$E$29,0,10*ROW('Sanitation Data'!E127))="","",OFFSET('Sanitation Data'!$E$29,0,10*ROW('Sanitation Data'!E127)))</f>
        <v/>
      </c>
      <c r="CR133" s="380" t="str">
        <f ca="1">+IF(OFFSET('Sanitation Data'!$E$30,0,10*ROW('Sanitation Data'!E127))="","",OFFSET('Sanitation Data'!$E$30,0,10*ROW('Sanitation Data'!E127)))</f>
        <v/>
      </c>
      <c r="CS133" s="380" t="str">
        <f ca="1">+IF(OFFSET('Sanitation Data'!$E$31,0,10*ROW('Sanitation Data'!E127))="","",OFFSET('Sanitation Data'!$E$31,0,10*ROW('Sanitation Data'!E127)))</f>
        <v/>
      </c>
      <c r="CT133" s="380" t="str">
        <f ca="1">+IF(OFFSET('Sanitation Data'!$E$32,0,10*ROW('Sanitation Data'!E127))="","",OFFSET('Sanitation Data'!$E$32,0,10*ROW('Sanitation Data'!E127)))</f>
        <v/>
      </c>
      <c r="CU133" s="380" t="str">
        <f ca="1">+IF(OFFSET('Sanitation Data'!$F$28,0,10*ROW('Sanitation Data'!F127))="","",OFFSET('Sanitation Data'!$F$28,0,10*ROW('Sanitation Data'!F127)))</f>
        <v/>
      </c>
      <c r="CV133" s="380" t="str">
        <f ca="1">+IF(OFFSET('Sanitation Data'!$F$29,0,10*ROW('Sanitation Data'!F127))="","",OFFSET('Sanitation Data'!$F$29,0,10*ROW('Sanitation Data'!F127)))</f>
        <v/>
      </c>
      <c r="CW133" s="380" t="str">
        <f ca="1">+IF(OFFSET('Sanitation Data'!$F$30,0,10*ROW('Sanitation Data'!F127))="","",OFFSET('Sanitation Data'!$F$30,0,10*ROW('Sanitation Data'!F127)))</f>
        <v/>
      </c>
      <c r="CX133" s="380" t="str">
        <f ca="1">+IF(OFFSET('Sanitation Data'!$F$31,0,10*ROW('Sanitation Data'!F127))="","",OFFSET('Sanitation Data'!$F$31,0,10*ROW('Sanitation Data'!F127)))</f>
        <v/>
      </c>
      <c r="CY133" s="380" t="str">
        <f ca="1">+IF(OFFSET('Sanitation Data'!$F$32,0,10*ROW('Sanitation Data'!F127))="","",OFFSET('Sanitation Data'!$F$32,0,10*ROW('Sanitation Data'!F127)))</f>
        <v/>
      </c>
      <c r="CZ133" s="380" t="str">
        <f ca="1">+IF(OFFSET('Sanitation Data'!$G$28,0,10*ROW('Sanitation Data'!G127))="","",OFFSET('Sanitation Data'!$G$28,0,10*ROW('Sanitation Data'!G127)))</f>
        <v/>
      </c>
      <c r="DA133" s="380" t="str">
        <f ca="1">+IF(OFFSET('Sanitation Data'!$G$29,0,10*ROW('Sanitation Data'!G127))="","",OFFSET('Sanitation Data'!$G$29,0,10*ROW('Sanitation Data'!G127)))</f>
        <v/>
      </c>
      <c r="DB133" s="380" t="str">
        <f ca="1">+IF(OFFSET('Sanitation Data'!$G$30,0,10*ROW('Sanitation Data'!G127))="","",OFFSET('Sanitation Data'!$G$30,0,10*ROW('Sanitation Data'!G127)))</f>
        <v/>
      </c>
      <c r="DC133" s="380" t="str">
        <f ca="1">+IF(OFFSET('Sanitation Data'!$G$31,0,10*ROW('Sanitation Data'!G127))="","",OFFSET('Sanitation Data'!$G$31,0,10*ROW('Sanitation Data'!G127)))</f>
        <v/>
      </c>
      <c r="DD133" s="380" t="str">
        <f ca="1">+IF(OFFSET('Sanitation Data'!$G$32,0,10*ROW('Sanitation Data'!G127))="","",OFFSET('Sanitation Data'!$G$32,0,10*ROW('Sanitation Data'!G127)))</f>
        <v/>
      </c>
      <c r="DE133" s="380" t="str">
        <f ca="1">+IF(OFFSET('Sanitation Data'!$H$28,0,10*ROW('Sanitation Data'!H127))="","",OFFSET('Sanitation Data'!$H$28,0,10*ROW('Sanitation Data'!H127)))</f>
        <v/>
      </c>
      <c r="DF133" s="380" t="str">
        <f ca="1">+IF(OFFSET('Sanitation Data'!$H$29,0,10*ROW('Sanitation Data'!H127))="","",OFFSET('Sanitation Data'!$H$29,0,10*ROW('Sanitation Data'!H127)))</f>
        <v/>
      </c>
      <c r="DG133" s="380" t="str">
        <f ca="1">+IF(OFFSET('Sanitation Data'!$H$30,0,10*ROW('Sanitation Data'!H127))="","",OFFSET('Sanitation Data'!$H$30,0,10*ROW('Sanitation Data'!H127)))</f>
        <v/>
      </c>
      <c r="DH133" s="380" t="str">
        <f ca="1">+IF(OFFSET('Sanitation Data'!$H$31,0,10*ROW('Sanitation Data'!H127))="","",OFFSET('Sanitation Data'!$H$31,0,10*ROW('Sanitation Data'!H127)))</f>
        <v/>
      </c>
      <c r="DI133" s="380" t="str">
        <f ca="1">+IF(OFFSET('Sanitation Data'!$H$32,0,10*ROW('Sanitation Data'!H127))="","",OFFSET('Sanitation Data'!$H$32,0,10*ROW('Sanitation Data'!H127)))</f>
        <v/>
      </c>
      <c r="DJ133" s="380" t="str">
        <f ca="1">+IF(OFFSET('Sanitation Data'!$I$28,0,10*ROW('Sanitation Data'!I127))="","",OFFSET('Sanitation Data'!$I$28,0,10*ROW('Sanitation Data'!I127)))</f>
        <v/>
      </c>
      <c r="DK133" s="380" t="str">
        <f ca="1">+IF(OFFSET('Sanitation Data'!$I$29,0,10*ROW('Sanitation Data'!I127))="","",OFFSET('Sanitation Data'!$I$29,0,10*ROW('Sanitation Data'!I127)))</f>
        <v/>
      </c>
      <c r="DL133" s="380" t="str">
        <f ca="1">+IF(OFFSET('Sanitation Data'!$I$30,0,10*ROW('Sanitation Data'!I127))="","",OFFSET('Sanitation Data'!$I$30,0,10*ROW('Sanitation Data'!I127)))</f>
        <v/>
      </c>
      <c r="DM133" s="380" t="str">
        <f ca="1">+IF(OFFSET('Sanitation Data'!$I$31,0,10*ROW('Sanitation Data'!I127))="","",OFFSET('Sanitation Data'!$I$31,0,10*ROW('Sanitation Data'!I127)))</f>
        <v/>
      </c>
      <c r="DN133" s="380" t="str">
        <f ca="1">+IF(OFFSET('Sanitation Data'!$I$32,0,10*ROW('Sanitation Data'!I127))="","",OFFSET('Sanitation Data'!$I$32,0,10*ROW('Sanitation Data'!I127)))</f>
        <v/>
      </c>
      <c r="DO133" s="380" t="str">
        <f ca="1">+IF(OFFSET('Hygiene Data'!$D$11,0,10*ROW('Hygiene Data'!D127))="","",OFFSET('Hygiene Data'!$D$11,0,10*ROW('Hygiene Data'!D127)))</f>
        <v/>
      </c>
      <c r="DP133" s="380" t="str">
        <f ca="1">+IF(OFFSET('Hygiene Data'!$D$12,0,10*ROW('Hygiene Data'!D127))="","",OFFSET('Hygiene Data'!$D$12,0,10*ROW('Hygiene Data'!D127)))</f>
        <v/>
      </c>
      <c r="DQ133" s="380" t="str">
        <f ca="1">+IF(OFFSET('Hygiene Data'!$D$13,0,10*ROW('Hygiene Data'!D127))="","",OFFSET('Hygiene Data'!$D$13,0,10*ROW('Hygiene Data'!D127)))</f>
        <v/>
      </c>
      <c r="DR133" s="380" t="str">
        <f ca="1">+IF(OFFSET('Hygiene Data'!$E$11,0,10*ROW('Hygiene Data'!E127))="","",OFFSET('Hygiene Data'!$E$11,0,10*ROW('Hygiene Data'!E127)))</f>
        <v/>
      </c>
      <c r="DS133" s="380" t="str">
        <f ca="1">+IF(OFFSET('Hygiene Data'!$E$12,0,10*ROW('Hygiene Data'!E127))="","",OFFSET('Hygiene Data'!$E$12,0,10*ROW('Hygiene Data'!E127)))</f>
        <v/>
      </c>
      <c r="DT133" s="380" t="str">
        <f ca="1">+IF(OFFSET('Hygiene Data'!$E$13,0,10*ROW('Hygiene Data'!E127))="","",OFFSET('Hygiene Data'!$E$13,0,10*ROW('Hygiene Data'!E127)))</f>
        <v/>
      </c>
      <c r="DU133" s="380" t="str">
        <f ca="1">+IF(OFFSET('Hygiene Data'!$F$11,0,10*ROW('Hygiene Data'!F127))="","",OFFSET('Hygiene Data'!$F$11,0,10*ROW('Hygiene Data'!F127)))</f>
        <v/>
      </c>
      <c r="DV133" s="380" t="str">
        <f ca="1">+IF(OFFSET('Hygiene Data'!$F$12,0,10*ROW('Hygiene Data'!F127))="","",OFFSET('Hygiene Data'!$F$12,0,10*ROW('Hygiene Data'!F127)))</f>
        <v/>
      </c>
      <c r="DW133" s="380" t="str">
        <f ca="1">+IF(OFFSET('Hygiene Data'!$F$13,0,10*ROW('Hygiene Data'!F127))="","",OFFSET('Hygiene Data'!$F$13,0,10*ROW('Hygiene Data'!F127)))</f>
        <v/>
      </c>
      <c r="DX133" s="380" t="str">
        <f ca="1">+IF(OFFSET('Hygiene Data'!$G$11,0,10*ROW('Hygiene Data'!G127))="","",OFFSET('Hygiene Data'!$G$11,0,10*ROW('Hygiene Data'!G127)))</f>
        <v/>
      </c>
      <c r="DY133" s="380" t="str">
        <f ca="1">+IF(OFFSET('Hygiene Data'!$G$12,0,10*ROW('Hygiene Data'!G127))="","",OFFSET('Hygiene Data'!$G$12,0,10*ROW('Hygiene Data'!G127)))</f>
        <v/>
      </c>
      <c r="DZ133" s="380" t="str">
        <f ca="1">+IF(OFFSET('Hygiene Data'!$G$13,0,10*ROW('Hygiene Data'!G127))="","",OFFSET('Hygiene Data'!$G$13,0,10*ROW('Hygiene Data'!G127)))</f>
        <v/>
      </c>
      <c r="EA133" s="380" t="str">
        <f ca="1">+IF(OFFSET('Hygiene Data'!$H$11,0,10*ROW('Hygiene Data'!H127))="","",OFFSET('Hygiene Data'!$H$11,0,10*ROW('Hygiene Data'!H127)))</f>
        <v/>
      </c>
      <c r="EB133" s="380" t="str">
        <f ca="1">+IF(OFFSET('Hygiene Data'!$H$12,0,10*ROW('Hygiene Data'!H127))="","",OFFSET('Hygiene Data'!$H$12,0,10*ROW('Hygiene Data'!H127)))</f>
        <v/>
      </c>
      <c r="EC133" s="380" t="str">
        <f ca="1">+IF(OFFSET('Hygiene Data'!$H$13,0,10*ROW('Hygiene Data'!H127))="","",OFFSET('Hygiene Data'!$H$13,0,10*ROW('Hygiene Data'!H127)))</f>
        <v/>
      </c>
      <c r="ED133" s="380" t="str">
        <f ca="1">+IF(OFFSET('Hygiene Data'!$I$11,0,10*ROW('Hygiene Data'!I127))="","",OFFSET('Hygiene Data'!$I$11,0,10*ROW('Hygiene Data'!I127)))</f>
        <v/>
      </c>
      <c r="EE133" s="380" t="str">
        <f ca="1">+IF(OFFSET('Hygiene Data'!$I$12,0,10*ROW('Hygiene Data'!I127))="","",OFFSET('Hygiene Data'!$I$12,0,10*ROW('Hygiene Data'!I127)))</f>
        <v/>
      </c>
      <c r="EF133" s="380" t="str">
        <f ca="1">+IF(OFFSET('Hygiene Data'!$I$13,0,10*ROW('Hygiene Data'!I127))="","",OFFSET('Hygiene Data'!$I$13,0,10*ROW('Hygiene Data'!I127)))</f>
        <v/>
      </c>
    </row>
    <row r="134" spans="1:136" x14ac:dyDescent="0.25">
      <c r="A134" s="489" t="str">
        <f ca="1">+IF(OFFSET('Water Data'!$B$2,0,10*ROW('Water Data'!E128))="","",OFFSET('Water Data'!$B$2,0,10*ROW('Water Data'!E128)))</f>
        <v/>
      </c>
      <c r="B134" s="489"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16" t="str">
        <f t="shared" ca="1" si="1"/>
        <v/>
      </c>
      <c r="D134" s="517"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17"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17"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17"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17"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17"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17"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17"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17"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17"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17"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17"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17"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17"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17"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17"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17"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17"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18"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18"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18"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18"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18"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18"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18"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18"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18"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18"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18"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18"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18"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18"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18"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18"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18"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18"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18"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18"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18"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18"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18"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18"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18"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18"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18"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18"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18"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18"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19"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95"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19"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19"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19"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19"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19"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19"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19"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19"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19"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19"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19"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19"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19"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19"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19"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19"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80" t="str">
        <f ca="1">+IF(OFFSET('Water Data'!$D$27,0,10*ROW('Water Data'!D128))="","",OFFSET('Water Data'!$D$27,0,10*ROW('Water Data'!D128)))</f>
        <v/>
      </c>
      <c r="BT134" s="380" t="str">
        <f ca="1">+IF(OFFSET('Water Data'!$D$28,0,10*ROW('Water Data'!D128))="","",OFFSET('Water Data'!$D$28,0,10*ROW('Water Data'!D128)))</f>
        <v/>
      </c>
      <c r="BU134" s="380" t="str">
        <f ca="1">+IF(OFFSET('Water Data'!$D$29,0,10*ROW('Water Data'!D128))="","",OFFSET('Water Data'!$D$29,0,10*ROW('Water Data'!D128)))</f>
        <v/>
      </c>
      <c r="BV134" s="380" t="str">
        <f ca="1">+IF(OFFSET('Water Data'!$E$27,0,10*ROW('Water Data'!E128))="","",OFFSET('Water Data'!$E$27,0,10*ROW('Water Data'!E128)))</f>
        <v/>
      </c>
      <c r="BW134" s="380" t="str">
        <f ca="1">+IF(OFFSET('Water Data'!$E$28,0,10*ROW('Water Data'!E128))="","",OFFSET('Water Data'!$E$28,0,10*ROW('Water Data'!E128)))</f>
        <v/>
      </c>
      <c r="BX134" s="380" t="str">
        <f ca="1">+IF(OFFSET('Water Data'!$E$29,0,10*ROW('Water Data'!E128))="","",OFFSET('Water Data'!$E$29,0,10*ROW('Water Data'!E128)))</f>
        <v/>
      </c>
      <c r="BY134" s="380" t="str">
        <f ca="1">+IF(OFFSET('Water Data'!$F$27,0,10*ROW('Water Data'!F128))="","",OFFSET('Water Data'!$F$27,0,10*ROW('Water Data'!F128)))</f>
        <v/>
      </c>
      <c r="BZ134" s="380" t="str">
        <f ca="1">+IF(OFFSET('Water Data'!$F$28,0,10*ROW('Water Data'!F128))="","",OFFSET('Water Data'!$F$28,0,10*ROW('Water Data'!F128)))</f>
        <v/>
      </c>
      <c r="CA134" s="380" t="str">
        <f ca="1">+IF(OFFSET('Water Data'!$F$29,0,10*ROW('Water Data'!F128))="","",OFFSET('Water Data'!$F$29,0,10*ROW('Water Data'!F128)))</f>
        <v/>
      </c>
      <c r="CB134" s="380" t="str">
        <f ca="1">+IF(OFFSET('Water Data'!$G$27,0,10*ROW('Water Data'!G128))="","",OFFSET('Water Data'!$G$27,0,10*ROW('Water Data'!G128)))</f>
        <v/>
      </c>
      <c r="CC134" s="380" t="str">
        <f ca="1">+IF(OFFSET('Water Data'!$G$28,0,10*ROW('Water Data'!G128))="","",OFFSET('Water Data'!$G$28,0,10*ROW('Water Data'!G128)))</f>
        <v/>
      </c>
      <c r="CD134" s="380" t="str">
        <f ca="1">+IF(OFFSET('Water Data'!$G$29,0,10*ROW('Water Data'!G128))="","",OFFSET('Water Data'!$G$29,0,10*ROW('Water Data'!G128)))</f>
        <v/>
      </c>
      <c r="CE134" s="380" t="str">
        <f ca="1">+IF(OFFSET('Water Data'!$H$27,0,10*ROW('Water Data'!H128))="","",OFFSET('Water Data'!$H$27,0,10*ROW('Water Data'!H128)))</f>
        <v/>
      </c>
      <c r="CF134" s="380" t="str">
        <f ca="1">+IF(OFFSET('Water Data'!$H$28,0,10*ROW('Water Data'!H128))="","",OFFSET('Water Data'!$H$28,0,10*ROW('Water Data'!H128)))</f>
        <v/>
      </c>
      <c r="CG134" s="380" t="str">
        <f ca="1">+IF(OFFSET('Water Data'!$H$29,0,10*ROW('Water Data'!H128))="","",OFFSET('Water Data'!$H$29,0,10*ROW('Water Data'!H128)))</f>
        <v/>
      </c>
      <c r="CH134" s="380" t="str">
        <f ca="1">+IF(OFFSET('Water Data'!$I$27,0,10*ROW('Water Data'!I128))="","",OFFSET('Water Data'!$I$27,0,10*ROW('Water Data'!I128)))</f>
        <v/>
      </c>
      <c r="CI134" s="380" t="str">
        <f ca="1">+IF(OFFSET('Water Data'!$I$28,0,10*ROW('Water Data'!I128))="","",OFFSET('Water Data'!$I$28,0,10*ROW('Water Data'!I128)))</f>
        <v/>
      </c>
      <c r="CJ134" s="380" t="str">
        <f ca="1">+IF(OFFSET('Water Data'!$I$29,0,10*ROW('Water Data'!I128))="","",OFFSET('Water Data'!$I$29,0,10*ROW('Water Data'!I128)))</f>
        <v/>
      </c>
      <c r="CK134" s="380" t="str">
        <f ca="1">+IF(OFFSET('Sanitation Data'!$D$28,0,10*ROW('Sanitation Data'!D128))="","",OFFSET('Sanitation Data'!$D$28,0,10*ROW('Sanitation Data'!D128)))</f>
        <v/>
      </c>
      <c r="CL134" s="380" t="str">
        <f ca="1">+IF(OFFSET('Sanitation Data'!$D$29,0,10*ROW('Sanitation Data'!D128))="","",OFFSET('Sanitation Data'!$D$29,0,10*ROW('Sanitation Data'!D128)))</f>
        <v/>
      </c>
      <c r="CM134" s="380" t="str">
        <f ca="1">+IF(OFFSET('Sanitation Data'!$D$30,0,10*ROW('Sanitation Data'!D128))="","",OFFSET('Sanitation Data'!$D$30,0,10*ROW('Sanitation Data'!D128)))</f>
        <v/>
      </c>
      <c r="CN134" s="380" t="str">
        <f ca="1">+IF(OFFSET('Sanitation Data'!$D$31,0,10*ROW('Sanitation Data'!D128))="","",OFFSET('Sanitation Data'!$D$31,0,10*ROW('Sanitation Data'!D128)))</f>
        <v/>
      </c>
      <c r="CO134" s="380" t="str">
        <f ca="1">+IF(OFFSET('Sanitation Data'!$D$32,0,10*ROW('Sanitation Data'!D128))="","",OFFSET('Sanitation Data'!$D$32,0,10*ROW('Sanitation Data'!D128)))</f>
        <v/>
      </c>
      <c r="CP134" s="380" t="str">
        <f ca="1">+IF(OFFSET('Sanitation Data'!$E$28,0,10*ROW('Sanitation Data'!E128))="","",OFFSET('Sanitation Data'!$E$28,0,10*ROW('Sanitation Data'!E128)))</f>
        <v/>
      </c>
      <c r="CQ134" s="380" t="str">
        <f ca="1">+IF(OFFSET('Sanitation Data'!$E$29,0,10*ROW('Sanitation Data'!E128))="","",OFFSET('Sanitation Data'!$E$29,0,10*ROW('Sanitation Data'!E128)))</f>
        <v/>
      </c>
      <c r="CR134" s="380" t="str">
        <f ca="1">+IF(OFFSET('Sanitation Data'!$E$30,0,10*ROW('Sanitation Data'!E128))="","",OFFSET('Sanitation Data'!$E$30,0,10*ROW('Sanitation Data'!E128)))</f>
        <v/>
      </c>
      <c r="CS134" s="380" t="str">
        <f ca="1">+IF(OFFSET('Sanitation Data'!$E$31,0,10*ROW('Sanitation Data'!E128))="","",OFFSET('Sanitation Data'!$E$31,0,10*ROW('Sanitation Data'!E128)))</f>
        <v/>
      </c>
      <c r="CT134" s="380" t="str">
        <f ca="1">+IF(OFFSET('Sanitation Data'!$E$32,0,10*ROW('Sanitation Data'!E128))="","",OFFSET('Sanitation Data'!$E$32,0,10*ROW('Sanitation Data'!E128)))</f>
        <v/>
      </c>
      <c r="CU134" s="380" t="str">
        <f ca="1">+IF(OFFSET('Sanitation Data'!$F$28,0,10*ROW('Sanitation Data'!F128))="","",OFFSET('Sanitation Data'!$F$28,0,10*ROW('Sanitation Data'!F128)))</f>
        <v/>
      </c>
      <c r="CV134" s="380" t="str">
        <f ca="1">+IF(OFFSET('Sanitation Data'!$F$29,0,10*ROW('Sanitation Data'!F128))="","",OFFSET('Sanitation Data'!$F$29,0,10*ROW('Sanitation Data'!F128)))</f>
        <v/>
      </c>
      <c r="CW134" s="380" t="str">
        <f ca="1">+IF(OFFSET('Sanitation Data'!$F$30,0,10*ROW('Sanitation Data'!F128))="","",OFFSET('Sanitation Data'!$F$30,0,10*ROW('Sanitation Data'!F128)))</f>
        <v/>
      </c>
      <c r="CX134" s="380" t="str">
        <f ca="1">+IF(OFFSET('Sanitation Data'!$F$31,0,10*ROW('Sanitation Data'!F128))="","",OFFSET('Sanitation Data'!$F$31,0,10*ROW('Sanitation Data'!F128)))</f>
        <v/>
      </c>
      <c r="CY134" s="380" t="str">
        <f ca="1">+IF(OFFSET('Sanitation Data'!$F$32,0,10*ROW('Sanitation Data'!F128))="","",OFFSET('Sanitation Data'!$F$32,0,10*ROW('Sanitation Data'!F128)))</f>
        <v/>
      </c>
      <c r="CZ134" s="380" t="str">
        <f ca="1">+IF(OFFSET('Sanitation Data'!$G$28,0,10*ROW('Sanitation Data'!G128))="","",OFFSET('Sanitation Data'!$G$28,0,10*ROW('Sanitation Data'!G128)))</f>
        <v/>
      </c>
      <c r="DA134" s="380" t="str">
        <f ca="1">+IF(OFFSET('Sanitation Data'!$G$29,0,10*ROW('Sanitation Data'!G128))="","",OFFSET('Sanitation Data'!$G$29,0,10*ROW('Sanitation Data'!G128)))</f>
        <v/>
      </c>
      <c r="DB134" s="380" t="str">
        <f ca="1">+IF(OFFSET('Sanitation Data'!$G$30,0,10*ROW('Sanitation Data'!G128))="","",OFFSET('Sanitation Data'!$G$30,0,10*ROW('Sanitation Data'!G128)))</f>
        <v/>
      </c>
      <c r="DC134" s="380" t="str">
        <f ca="1">+IF(OFFSET('Sanitation Data'!$G$31,0,10*ROW('Sanitation Data'!G128))="","",OFFSET('Sanitation Data'!$G$31,0,10*ROW('Sanitation Data'!G128)))</f>
        <v/>
      </c>
      <c r="DD134" s="380" t="str">
        <f ca="1">+IF(OFFSET('Sanitation Data'!$G$32,0,10*ROW('Sanitation Data'!G128))="","",OFFSET('Sanitation Data'!$G$32,0,10*ROW('Sanitation Data'!G128)))</f>
        <v/>
      </c>
      <c r="DE134" s="380" t="str">
        <f ca="1">+IF(OFFSET('Sanitation Data'!$H$28,0,10*ROW('Sanitation Data'!H128))="","",OFFSET('Sanitation Data'!$H$28,0,10*ROW('Sanitation Data'!H128)))</f>
        <v/>
      </c>
      <c r="DF134" s="380" t="str">
        <f ca="1">+IF(OFFSET('Sanitation Data'!$H$29,0,10*ROW('Sanitation Data'!H128))="","",OFFSET('Sanitation Data'!$H$29,0,10*ROW('Sanitation Data'!H128)))</f>
        <v/>
      </c>
      <c r="DG134" s="380" t="str">
        <f ca="1">+IF(OFFSET('Sanitation Data'!$H$30,0,10*ROW('Sanitation Data'!H128))="","",OFFSET('Sanitation Data'!$H$30,0,10*ROW('Sanitation Data'!H128)))</f>
        <v/>
      </c>
      <c r="DH134" s="380" t="str">
        <f ca="1">+IF(OFFSET('Sanitation Data'!$H$31,0,10*ROW('Sanitation Data'!H128))="","",OFFSET('Sanitation Data'!$H$31,0,10*ROW('Sanitation Data'!H128)))</f>
        <v/>
      </c>
      <c r="DI134" s="380" t="str">
        <f ca="1">+IF(OFFSET('Sanitation Data'!$H$32,0,10*ROW('Sanitation Data'!H128))="","",OFFSET('Sanitation Data'!$H$32,0,10*ROW('Sanitation Data'!H128)))</f>
        <v/>
      </c>
      <c r="DJ134" s="380" t="str">
        <f ca="1">+IF(OFFSET('Sanitation Data'!$I$28,0,10*ROW('Sanitation Data'!I128))="","",OFFSET('Sanitation Data'!$I$28,0,10*ROW('Sanitation Data'!I128)))</f>
        <v/>
      </c>
      <c r="DK134" s="380" t="str">
        <f ca="1">+IF(OFFSET('Sanitation Data'!$I$29,0,10*ROW('Sanitation Data'!I128))="","",OFFSET('Sanitation Data'!$I$29,0,10*ROW('Sanitation Data'!I128)))</f>
        <v/>
      </c>
      <c r="DL134" s="380" t="str">
        <f ca="1">+IF(OFFSET('Sanitation Data'!$I$30,0,10*ROW('Sanitation Data'!I128))="","",OFFSET('Sanitation Data'!$I$30,0,10*ROW('Sanitation Data'!I128)))</f>
        <v/>
      </c>
      <c r="DM134" s="380" t="str">
        <f ca="1">+IF(OFFSET('Sanitation Data'!$I$31,0,10*ROW('Sanitation Data'!I128))="","",OFFSET('Sanitation Data'!$I$31,0,10*ROW('Sanitation Data'!I128)))</f>
        <v/>
      </c>
      <c r="DN134" s="380" t="str">
        <f ca="1">+IF(OFFSET('Sanitation Data'!$I$32,0,10*ROW('Sanitation Data'!I128))="","",OFFSET('Sanitation Data'!$I$32,0,10*ROW('Sanitation Data'!I128)))</f>
        <v/>
      </c>
      <c r="DO134" s="380" t="str">
        <f ca="1">+IF(OFFSET('Hygiene Data'!$D$11,0,10*ROW('Hygiene Data'!D128))="","",OFFSET('Hygiene Data'!$D$11,0,10*ROW('Hygiene Data'!D128)))</f>
        <v/>
      </c>
      <c r="DP134" s="380" t="str">
        <f ca="1">+IF(OFFSET('Hygiene Data'!$D$12,0,10*ROW('Hygiene Data'!D128))="","",OFFSET('Hygiene Data'!$D$12,0,10*ROW('Hygiene Data'!D128)))</f>
        <v/>
      </c>
      <c r="DQ134" s="380" t="str">
        <f ca="1">+IF(OFFSET('Hygiene Data'!$D$13,0,10*ROW('Hygiene Data'!D128))="","",OFFSET('Hygiene Data'!$D$13,0,10*ROW('Hygiene Data'!D128)))</f>
        <v/>
      </c>
      <c r="DR134" s="380" t="str">
        <f ca="1">+IF(OFFSET('Hygiene Data'!$E$11,0,10*ROW('Hygiene Data'!E128))="","",OFFSET('Hygiene Data'!$E$11,0,10*ROW('Hygiene Data'!E128)))</f>
        <v/>
      </c>
      <c r="DS134" s="380" t="str">
        <f ca="1">+IF(OFFSET('Hygiene Data'!$E$12,0,10*ROW('Hygiene Data'!E128))="","",OFFSET('Hygiene Data'!$E$12,0,10*ROW('Hygiene Data'!E128)))</f>
        <v/>
      </c>
      <c r="DT134" s="380" t="str">
        <f ca="1">+IF(OFFSET('Hygiene Data'!$E$13,0,10*ROW('Hygiene Data'!E128))="","",OFFSET('Hygiene Data'!$E$13,0,10*ROW('Hygiene Data'!E128)))</f>
        <v/>
      </c>
      <c r="DU134" s="380" t="str">
        <f ca="1">+IF(OFFSET('Hygiene Data'!$F$11,0,10*ROW('Hygiene Data'!F128))="","",OFFSET('Hygiene Data'!$F$11,0,10*ROW('Hygiene Data'!F128)))</f>
        <v/>
      </c>
      <c r="DV134" s="380" t="str">
        <f ca="1">+IF(OFFSET('Hygiene Data'!$F$12,0,10*ROW('Hygiene Data'!F128))="","",OFFSET('Hygiene Data'!$F$12,0,10*ROW('Hygiene Data'!F128)))</f>
        <v/>
      </c>
      <c r="DW134" s="380" t="str">
        <f ca="1">+IF(OFFSET('Hygiene Data'!$F$13,0,10*ROW('Hygiene Data'!F128))="","",OFFSET('Hygiene Data'!$F$13,0,10*ROW('Hygiene Data'!F128)))</f>
        <v/>
      </c>
      <c r="DX134" s="380" t="str">
        <f ca="1">+IF(OFFSET('Hygiene Data'!$G$11,0,10*ROW('Hygiene Data'!G128))="","",OFFSET('Hygiene Data'!$G$11,0,10*ROW('Hygiene Data'!G128)))</f>
        <v/>
      </c>
      <c r="DY134" s="380" t="str">
        <f ca="1">+IF(OFFSET('Hygiene Data'!$G$12,0,10*ROW('Hygiene Data'!G128))="","",OFFSET('Hygiene Data'!$G$12,0,10*ROW('Hygiene Data'!G128)))</f>
        <v/>
      </c>
      <c r="DZ134" s="380" t="str">
        <f ca="1">+IF(OFFSET('Hygiene Data'!$G$13,0,10*ROW('Hygiene Data'!G128))="","",OFFSET('Hygiene Data'!$G$13,0,10*ROW('Hygiene Data'!G128)))</f>
        <v/>
      </c>
      <c r="EA134" s="380" t="str">
        <f ca="1">+IF(OFFSET('Hygiene Data'!$H$11,0,10*ROW('Hygiene Data'!H128))="","",OFFSET('Hygiene Data'!$H$11,0,10*ROW('Hygiene Data'!H128)))</f>
        <v/>
      </c>
      <c r="EB134" s="380" t="str">
        <f ca="1">+IF(OFFSET('Hygiene Data'!$H$12,0,10*ROW('Hygiene Data'!H128))="","",OFFSET('Hygiene Data'!$H$12,0,10*ROW('Hygiene Data'!H128)))</f>
        <v/>
      </c>
      <c r="EC134" s="380" t="str">
        <f ca="1">+IF(OFFSET('Hygiene Data'!$H$13,0,10*ROW('Hygiene Data'!H128))="","",OFFSET('Hygiene Data'!$H$13,0,10*ROW('Hygiene Data'!H128)))</f>
        <v/>
      </c>
      <c r="ED134" s="380" t="str">
        <f ca="1">+IF(OFFSET('Hygiene Data'!$I$11,0,10*ROW('Hygiene Data'!I128))="","",OFFSET('Hygiene Data'!$I$11,0,10*ROW('Hygiene Data'!I128)))</f>
        <v/>
      </c>
      <c r="EE134" s="380" t="str">
        <f ca="1">+IF(OFFSET('Hygiene Data'!$I$12,0,10*ROW('Hygiene Data'!I128))="","",OFFSET('Hygiene Data'!$I$12,0,10*ROW('Hygiene Data'!I128)))</f>
        <v/>
      </c>
      <c r="EF134" s="380" t="str">
        <f ca="1">+IF(OFFSET('Hygiene Data'!$I$13,0,10*ROW('Hygiene Data'!I128))="","",OFFSET('Hygiene Data'!$I$13,0,10*ROW('Hygiene Data'!I128)))</f>
        <v/>
      </c>
    </row>
    <row r="135" spans="1:136" x14ac:dyDescent="0.25">
      <c r="A135" s="489" t="str">
        <f ca="1">+IF(OFFSET('Water Data'!$B$2,0,10*ROW('Water Data'!E129))="","",OFFSET('Water Data'!$B$2,0,10*ROW('Water Data'!E129)))</f>
        <v/>
      </c>
      <c r="B135" s="489"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16" t="str">
        <f t="shared" ref="C135:C198" ca="1" si="2">+IF(ISNUMBER(VALUE(MID(A135,5,4))), VALUE(MID(A135, 5,4)),"")</f>
        <v/>
      </c>
      <c r="D135" s="517"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17"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17"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17"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17"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17"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17"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17"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17"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17"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17"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17"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17"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17"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17"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17"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17"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17"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18"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18"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18"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18"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18"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18"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18"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18"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18"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18"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18"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18"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18"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18"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18"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18"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18"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18"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18"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18"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18"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18"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18"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18"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18"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18"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18"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18"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18"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18"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19"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95"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19"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19"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19"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19"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19"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19"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19"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19"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19"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19"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19"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19"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19"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19"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19"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19"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80" t="str">
        <f ca="1">+IF(OFFSET('Water Data'!$D$27,0,10*ROW('Water Data'!D129))="","",OFFSET('Water Data'!$D$27,0,10*ROW('Water Data'!D129)))</f>
        <v/>
      </c>
      <c r="BT135" s="380" t="str">
        <f ca="1">+IF(OFFSET('Water Data'!$D$28,0,10*ROW('Water Data'!D129))="","",OFFSET('Water Data'!$D$28,0,10*ROW('Water Data'!D129)))</f>
        <v/>
      </c>
      <c r="BU135" s="380" t="str">
        <f ca="1">+IF(OFFSET('Water Data'!$D$29,0,10*ROW('Water Data'!D129))="","",OFFSET('Water Data'!$D$29,0,10*ROW('Water Data'!D129)))</f>
        <v/>
      </c>
      <c r="BV135" s="380" t="str">
        <f ca="1">+IF(OFFSET('Water Data'!$E$27,0,10*ROW('Water Data'!E129))="","",OFFSET('Water Data'!$E$27,0,10*ROW('Water Data'!E129)))</f>
        <v/>
      </c>
      <c r="BW135" s="380" t="str">
        <f ca="1">+IF(OFFSET('Water Data'!$E$28,0,10*ROW('Water Data'!E129))="","",OFFSET('Water Data'!$E$28,0,10*ROW('Water Data'!E129)))</f>
        <v/>
      </c>
      <c r="BX135" s="380" t="str">
        <f ca="1">+IF(OFFSET('Water Data'!$E$29,0,10*ROW('Water Data'!E129))="","",OFFSET('Water Data'!$E$29,0,10*ROW('Water Data'!E129)))</f>
        <v/>
      </c>
      <c r="BY135" s="380" t="str">
        <f ca="1">+IF(OFFSET('Water Data'!$F$27,0,10*ROW('Water Data'!F129))="","",OFFSET('Water Data'!$F$27,0,10*ROW('Water Data'!F129)))</f>
        <v/>
      </c>
      <c r="BZ135" s="380" t="str">
        <f ca="1">+IF(OFFSET('Water Data'!$F$28,0,10*ROW('Water Data'!F129))="","",OFFSET('Water Data'!$F$28,0,10*ROW('Water Data'!F129)))</f>
        <v/>
      </c>
      <c r="CA135" s="380" t="str">
        <f ca="1">+IF(OFFSET('Water Data'!$F$29,0,10*ROW('Water Data'!F129))="","",OFFSET('Water Data'!$F$29,0,10*ROW('Water Data'!F129)))</f>
        <v/>
      </c>
      <c r="CB135" s="380" t="str">
        <f ca="1">+IF(OFFSET('Water Data'!$G$27,0,10*ROW('Water Data'!G129))="","",OFFSET('Water Data'!$G$27,0,10*ROW('Water Data'!G129)))</f>
        <v/>
      </c>
      <c r="CC135" s="380" t="str">
        <f ca="1">+IF(OFFSET('Water Data'!$G$28,0,10*ROW('Water Data'!G129))="","",OFFSET('Water Data'!$G$28,0,10*ROW('Water Data'!G129)))</f>
        <v/>
      </c>
      <c r="CD135" s="380" t="str">
        <f ca="1">+IF(OFFSET('Water Data'!$G$29,0,10*ROW('Water Data'!G129))="","",OFFSET('Water Data'!$G$29,0,10*ROW('Water Data'!G129)))</f>
        <v/>
      </c>
      <c r="CE135" s="380" t="str">
        <f ca="1">+IF(OFFSET('Water Data'!$H$27,0,10*ROW('Water Data'!H129))="","",OFFSET('Water Data'!$H$27,0,10*ROW('Water Data'!H129)))</f>
        <v/>
      </c>
      <c r="CF135" s="380" t="str">
        <f ca="1">+IF(OFFSET('Water Data'!$H$28,0,10*ROW('Water Data'!H129))="","",OFFSET('Water Data'!$H$28,0,10*ROW('Water Data'!H129)))</f>
        <v/>
      </c>
      <c r="CG135" s="380" t="str">
        <f ca="1">+IF(OFFSET('Water Data'!$H$29,0,10*ROW('Water Data'!H129))="","",OFFSET('Water Data'!$H$29,0,10*ROW('Water Data'!H129)))</f>
        <v/>
      </c>
      <c r="CH135" s="380" t="str">
        <f ca="1">+IF(OFFSET('Water Data'!$I$27,0,10*ROW('Water Data'!I129))="","",OFFSET('Water Data'!$I$27,0,10*ROW('Water Data'!I129)))</f>
        <v/>
      </c>
      <c r="CI135" s="380" t="str">
        <f ca="1">+IF(OFFSET('Water Data'!$I$28,0,10*ROW('Water Data'!I129))="","",OFFSET('Water Data'!$I$28,0,10*ROW('Water Data'!I129)))</f>
        <v/>
      </c>
      <c r="CJ135" s="380" t="str">
        <f ca="1">+IF(OFFSET('Water Data'!$I$29,0,10*ROW('Water Data'!I129))="","",OFFSET('Water Data'!$I$29,0,10*ROW('Water Data'!I129)))</f>
        <v/>
      </c>
      <c r="CK135" s="380" t="str">
        <f ca="1">+IF(OFFSET('Sanitation Data'!$D$28,0,10*ROW('Sanitation Data'!D129))="","",OFFSET('Sanitation Data'!$D$28,0,10*ROW('Sanitation Data'!D129)))</f>
        <v/>
      </c>
      <c r="CL135" s="380" t="str">
        <f ca="1">+IF(OFFSET('Sanitation Data'!$D$29,0,10*ROW('Sanitation Data'!D129))="","",OFFSET('Sanitation Data'!$D$29,0,10*ROW('Sanitation Data'!D129)))</f>
        <v/>
      </c>
      <c r="CM135" s="380" t="str">
        <f ca="1">+IF(OFFSET('Sanitation Data'!$D$30,0,10*ROW('Sanitation Data'!D129))="","",OFFSET('Sanitation Data'!$D$30,0,10*ROW('Sanitation Data'!D129)))</f>
        <v/>
      </c>
      <c r="CN135" s="380" t="str">
        <f ca="1">+IF(OFFSET('Sanitation Data'!$D$31,0,10*ROW('Sanitation Data'!D129))="","",OFFSET('Sanitation Data'!$D$31,0,10*ROW('Sanitation Data'!D129)))</f>
        <v/>
      </c>
      <c r="CO135" s="380" t="str">
        <f ca="1">+IF(OFFSET('Sanitation Data'!$D$32,0,10*ROW('Sanitation Data'!D129))="","",OFFSET('Sanitation Data'!$D$32,0,10*ROW('Sanitation Data'!D129)))</f>
        <v/>
      </c>
      <c r="CP135" s="380" t="str">
        <f ca="1">+IF(OFFSET('Sanitation Data'!$E$28,0,10*ROW('Sanitation Data'!E129))="","",OFFSET('Sanitation Data'!$E$28,0,10*ROW('Sanitation Data'!E129)))</f>
        <v/>
      </c>
      <c r="CQ135" s="380" t="str">
        <f ca="1">+IF(OFFSET('Sanitation Data'!$E$29,0,10*ROW('Sanitation Data'!E129))="","",OFFSET('Sanitation Data'!$E$29,0,10*ROW('Sanitation Data'!E129)))</f>
        <v/>
      </c>
      <c r="CR135" s="380" t="str">
        <f ca="1">+IF(OFFSET('Sanitation Data'!$E$30,0,10*ROW('Sanitation Data'!E129))="","",OFFSET('Sanitation Data'!$E$30,0,10*ROW('Sanitation Data'!E129)))</f>
        <v/>
      </c>
      <c r="CS135" s="380" t="str">
        <f ca="1">+IF(OFFSET('Sanitation Data'!$E$31,0,10*ROW('Sanitation Data'!E129))="","",OFFSET('Sanitation Data'!$E$31,0,10*ROW('Sanitation Data'!E129)))</f>
        <v/>
      </c>
      <c r="CT135" s="380" t="str">
        <f ca="1">+IF(OFFSET('Sanitation Data'!$E$32,0,10*ROW('Sanitation Data'!E129))="","",OFFSET('Sanitation Data'!$E$32,0,10*ROW('Sanitation Data'!E129)))</f>
        <v/>
      </c>
      <c r="CU135" s="380" t="str">
        <f ca="1">+IF(OFFSET('Sanitation Data'!$F$28,0,10*ROW('Sanitation Data'!F129))="","",OFFSET('Sanitation Data'!$F$28,0,10*ROW('Sanitation Data'!F129)))</f>
        <v/>
      </c>
      <c r="CV135" s="380" t="str">
        <f ca="1">+IF(OFFSET('Sanitation Data'!$F$29,0,10*ROW('Sanitation Data'!F129))="","",OFFSET('Sanitation Data'!$F$29,0,10*ROW('Sanitation Data'!F129)))</f>
        <v/>
      </c>
      <c r="CW135" s="380" t="str">
        <f ca="1">+IF(OFFSET('Sanitation Data'!$F$30,0,10*ROW('Sanitation Data'!F129))="","",OFFSET('Sanitation Data'!$F$30,0,10*ROW('Sanitation Data'!F129)))</f>
        <v/>
      </c>
      <c r="CX135" s="380" t="str">
        <f ca="1">+IF(OFFSET('Sanitation Data'!$F$31,0,10*ROW('Sanitation Data'!F129))="","",OFFSET('Sanitation Data'!$F$31,0,10*ROW('Sanitation Data'!F129)))</f>
        <v/>
      </c>
      <c r="CY135" s="380" t="str">
        <f ca="1">+IF(OFFSET('Sanitation Data'!$F$32,0,10*ROW('Sanitation Data'!F129))="","",OFFSET('Sanitation Data'!$F$32,0,10*ROW('Sanitation Data'!F129)))</f>
        <v/>
      </c>
      <c r="CZ135" s="380" t="str">
        <f ca="1">+IF(OFFSET('Sanitation Data'!$G$28,0,10*ROW('Sanitation Data'!G129))="","",OFFSET('Sanitation Data'!$G$28,0,10*ROW('Sanitation Data'!G129)))</f>
        <v/>
      </c>
      <c r="DA135" s="380" t="str">
        <f ca="1">+IF(OFFSET('Sanitation Data'!$G$29,0,10*ROW('Sanitation Data'!G129))="","",OFFSET('Sanitation Data'!$G$29,0,10*ROW('Sanitation Data'!G129)))</f>
        <v/>
      </c>
      <c r="DB135" s="380" t="str">
        <f ca="1">+IF(OFFSET('Sanitation Data'!$G$30,0,10*ROW('Sanitation Data'!G129))="","",OFFSET('Sanitation Data'!$G$30,0,10*ROW('Sanitation Data'!G129)))</f>
        <v/>
      </c>
      <c r="DC135" s="380" t="str">
        <f ca="1">+IF(OFFSET('Sanitation Data'!$G$31,0,10*ROW('Sanitation Data'!G129))="","",OFFSET('Sanitation Data'!$G$31,0,10*ROW('Sanitation Data'!G129)))</f>
        <v/>
      </c>
      <c r="DD135" s="380" t="str">
        <f ca="1">+IF(OFFSET('Sanitation Data'!$G$32,0,10*ROW('Sanitation Data'!G129))="","",OFFSET('Sanitation Data'!$G$32,0,10*ROW('Sanitation Data'!G129)))</f>
        <v/>
      </c>
      <c r="DE135" s="380" t="str">
        <f ca="1">+IF(OFFSET('Sanitation Data'!$H$28,0,10*ROW('Sanitation Data'!H129))="","",OFFSET('Sanitation Data'!$H$28,0,10*ROW('Sanitation Data'!H129)))</f>
        <v/>
      </c>
      <c r="DF135" s="380" t="str">
        <f ca="1">+IF(OFFSET('Sanitation Data'!$H$29,0,10*ROW('Sanitation Data'!H129))="","",OFFSET('Sanitation Data'!$H$29,0,10*ROW('Sanitation Data'!H129)))</f>
        <v/>
      </c>
      <c r="DG135" s="380" t="str">
        <f ca="1">+IF(OFFSET('Sanitation Data'!$H$30,0,10*ROW('Sanitation Data'!H129))="","",OFFSET('Sanitation Data'!$H$30,0,10*ROW('Sanitation Data'!H129)))</f>
        <v/>
      </c>
      <c r="DH135" s="380" t="str">
        <f ca="1">+IF(OFFSET('Sanitation Data'!$H$31,0,10*ROW('Sanitation Data'!H129))="","",OFFSET('Sanitation Data'!$H$31,0,10*ROW('Sanitation Data'!H129)))</f>
        <v/>
      </c>
      <c r="DI135" s="380" t="str">
        <f ca="1">+IF(OFFSET('Sanitation Data'!$H$32,0,10*ROW('Sanitation Data'!H129))="","",OFFSET('Sanitation Data'!$H$32,0,10*ROW('Sanitation Data'!H129)))</f>
        <v/>
      </c>
      <c r="DJ135" s="380" t="str">
        <f ca="1">+IF(OFFSET('Sanitation Data'!$I$28,0,10*ROW('Sanitation Data'!I129))="","",OFFSET('Sanitation Data'!$I$28,0,10*ROW('Sanitation Data'!I129)))</f>
        <v/>
      </c>
      <c r="DK135" s="380" t="str">
        <f ca="1">+IF(OFFSET('Sanitation Data'!$I$29,0,10*ROW('Sanitation Data'!I129))="","",OFFSET('Sanitation Data'!$I$29,0,10*ROW('Sanitation Data'!I129)))</f>
        <v/>
      </c>
      <c r="DL135" s="380" t="str">
        <f ca="1">+IF(OFFSET('Sanitation Data'!$I$30,0,10*ROW('Sanitation Data'!I129))="","",OFFSET('Sanitation Data'!$I$30,0,10*ROW('Sanitation Data'!I129)))</f>
        <v/>
      </c>
      <c r="DM135" s="380" t="str">
        <f ca="1">+IF(OFFSET('Sanitation Data'!$I$31,0,10*ROW('Sanitation Data'!I129))="","",OFFSET('Sanitation Data'!$I$31,0,10*ROW('Sanitation Data'!I129)))</f>
        <v/>
      </c>
      <c r="DN135" s="380" t="str">
        <f ca="1">+IF(OFFSET('Sanitation Data'!$I$32,0,10*ROW('Sanitation Data'!I129))="","",OFFSET('Sanitation Data'!$I$32,0,10*ROW('Sanitation Data'!I129)))</f>
        <v/>
      </c>
      <c r="DO135" s="380" t="str">
        <f ca="1">+IF(OFFSET('Hygiene Data'!$D$11,0,10*ROW('Hygiene Data'!D129))="","",OFFSET('Hygiene Data'!$D$11,0,10*ROW('Hygiene Data'!D129)))</f>
        <v/>
      </c>
      <c r="DP135" s="380" t="str">
        <f ca="1">+IF(OFFSET('Hygiene Data'!$D$12,0,10*ROW('Hygiene Data'!D129))="","",OFFSET('Hygiene Data'!$D$12,0,10*ROW('Hygiene Data'!D129)))</f>
        <v/>
      </c>
      <c r="DQ135" s="380" t="str">
        <f ca="1">+IF(OFFSET('Hygiene Data'!$D$13,0,10*ROW('Hygiene Data'!D129))="","",OFFSET('Hygiene Data'!$D$13,0,10*ROW('Hygiene Data'!D129)))</f>
        <v/>
      </c>
      <c r="DR135" s="380" t="str">
        <f ca="1">+IF(OFFSET('Hygiene Data'!$E$11,0,10*ROW('Hygiene Data'!E129))="","",OFFSET('Hygiene Data'!$E$11,0,10*ROW('Hygiene Data'!E129)))</f>
        <v/>
      </c>
      <c r="DS135" s="380" t="str">
        <f ca="1">+IF(OFFSET('Hygiene Data'!$E$12,0,10*ROW('Hygiene Data'!E129))="","",OFFSET('Hygiene Data'!$E$12,0,10*ROW('Hygiene Data'!E129)))</f>
        <v/>
      </c>
      <c r="DT135" s="380" t="str">
        <f ca="1">+IF(OFFSET('Hygiene Data'!$E$13,0,10*ROW('Hygiene Data'!E129))="","",OFFSET('Hygiene Data'!$E$13,0,10*ROW('Hygiene Data'!E129)))</f>
        <v/>
      </c>
      <c r="DU135" s="380" t="str">
        <f ca="1">+IF(OFFSET('Hygiene Data'!$F$11,0,10*ROW('Hygiene Data'!F129))="","",OFFSET('Hygiene Data'!$F$11,0,10*ROW('Hygiene Data'!F129)))</f>
        <v/>
      </c>
      <c r="DV135" s="380" t="str">
        <f ca="1">+IF(OFFSET('Hygiene Data'!$F$12,0,10*ROW('Hygiene Data'!F129))="","",OFFSET('Hygiene Data'!$F$12,0,10*ROW('Hygiene Data'!F129)))</f>
        <v/>
      </c>
      <c r="DW135" s="380" t="str">
        <f ca="1">+IF(OFFSET('Hygiene Data'!$F$13,0,10*ROW('Hygiene Data'!F129))="","",OFFSET('Hygiene Data'!$F$13,0,10*ROW('Hygiene Data'!F129)))</f>
        <v/>
      </c>
      <c r="DX135" s="380" t="str">
        <f ca="1">+IF(OFFSET('Hygiene Data'!$G$11,0,10*ROW('Hygiene Data'!G129))="","",OFFSET('Hygiene Data'!$G$11,0,10*ROW('Hygiene Data'!G129)))</f>
        <v/>
      </c>
      <c r="DY135" s="380" t="str">
        <f ca="1">+IF(OFFSET('Hygiene Data'!$G$12,0,10*ROW('Hygiene Data'!G129))="","",OFFSET('Hygiene Data'!$G$12,0,10*ROW('Hygiene Data'!G129)))</f>
        <v/>
      </c>
      <c r="DZ135" s="380" t="str">
        <f ca="1">+IF(OFFSET('Hygiene Data'!$G$13,0,10*ROW('Hygiene Data'!G129))="","",OFFSET('Hygiene Data'!$G$13,0,10*ROW('Hygiene Data'!G129)))</f>
        <v/>
      </c>
      <c r="EA135" s="380" t="str">
        <f ca="1">+IF(OFFSET('Hygiene Data'!$H$11,0,10*ROW('Hygiene Data'!H129))="","",OFFSET('Hygiene Data'!$H$11,0,10*ROW('Hygiene Data'!H129)))</f>
        <v/>
      </c>
      <c r="EB135" s="380" t="str">
        <f ca="1">+IF(OFFSET('Hygiene Data'!$H$12,0,10*ROW('Hygiene Data'!H129))="","",OFFSET('Hygiene Data'!$H$12,0,10*ROW('Hygiene Data'!H129)))</f>
        <v/>
      </c>
      <c r="EC135" s="380" t="str">
        <f ca="1">+IF(OFFSET('Hygiene Data'!$H$13,0,10*ROW('Hygiene Data'!H129))="","",OFFSET('Hygiene Data'!$H$13,0,10*ROW('Hygiene Data'!H129)))</f>
        <v/>
      </c>
      <c r="ED135" s="380" t="str">
        <f ca="1">+IF(OFFSET('Hygiene Data'!$I$11,0,10*ROW('Hygiene Data'!I129))="","",OFFSET('Hygiene Data'!$I$11,0,10*ROW('Hygiene Data'!I129)))</f>
        <v/>
      </c>
      <c r="EE135" s="380" t="str">
        <f ca="1">+IF(OFFSET('Hygiene Data'!$I$12,0,10*ROW('Hygiene Data'!I129))="","",OFFSET('Hygiene Data'!$I$12,0,10*ROW('Hygiene Data'!I129)))</f>
        <v/>
      </c>
      <c r="EF135" s="380" t="str">
        <f ca="1">+IF(OFFSET('Hygiene Data'!$I$13,0,10*ROW('Hygiene Data'!I129))="","",OFFSET('Hygiene Data'!$I$13,0,10*ROW('Hygiene Data'!I129)))</f>
        <v/>
      </c>
    </row>
    <row r="136" spans="1:136" x14ac:dyDescent="0.25">
      <c r="A136" s="489" t="str">
        <f ca="1">+IF(OFFSET('Water Data'!$B$2,0,10*ROW('Water Data'!E130))="","",OFFSET('Water Data'!$B$2,0,10*ROW('Water Data'!E130)))</f>
        <v/>
      </c>
      <c r="B136" s="489"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16" t="str">
        <f t="shared" ca="1" si="2"/>
        <v/>
      </c>
      <c r="D136" s="517"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17"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17"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17"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17"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17"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17"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17"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17"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17"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17"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17"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17"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17"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17"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17"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17"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17"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18"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18"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18"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18"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18"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18"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18"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18"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18"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18"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18"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18"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18"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18"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18"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18"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18"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18"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18"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18"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18"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18"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18"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18"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18"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18"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18"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18"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18"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18"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19"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95"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19"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19"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19"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19"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19"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19"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19"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19"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19"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19"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19"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19"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19"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19"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19"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19"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80" t="str">
        <f ca="1">+IF(OFFSET('Water Data'!$D$27,0,10*ROW('Water Data'!D130))="","",OFFSET('Water Data'!$D$27,0,10*ROW('Water Data'!D130)))</f>
        <v/>
      </c>
      <c r="BT136" s="380" t="str">
        <f ca="1">+IF(OFFSET('Water Data'!$D$28,0,10*ROW('Water Data'!D130))="","",OFFSET('Water Data'!$D$28,0,10*ROW('Water Data'!D130)))</f>
        <v/>
      </c>
      <c r="BU136" s="380" t="str">
        <f ca="1">+IF(OFFSET('Water Data'!$D$29,0,10*ROW('Water Data'!D130))="","",OFFSET('Water Data'!$D$29,0,10*ROW('Water Data'!D130)))</f>
        <v/>
      </c>
      <c r="BV136" s="380" t="str">
        <f ca="1">+IF(OFFSET('Water Data'!$E$27,0,10*ROW('Water Data'!E130))="","",OFFSET('Water Data'!$E$27,0,10*ROW('Water Data'!E130)))</f>
        <v/>
      </c>
      <c r="BW136" s="380" t="str">
        <f ca="1">+IF(OFFSET('Water Data'!$E$28,0,10*ROW('Water Data'!E130))="","",OFFSET('Water Data'!$E$28,0,10*ROW('Water Data'!E130)))</f>
        <v/>
      </c>
      <c r="BX136" s="380" t="str">
        <f ca="1">+IF(OFFSET('Water Data'!$E$29,0,10*ROW('Water Data'!E130))="","",OFFSET('Water Data'!$E$29,0,10*ROW('Water Data'!E130)))</f>
        <v/>
      </c>
      <c r="BY136" s="380" t="str">
        <f ca="1">+IF(OFFSET('Water Data'!$F$27,0,10*ROW('Water Data'!F130))="","",OFFSET('Water Data'!$F$27,0,10*ROW('Water Data'!F130)))</f>
        <v/>
      </c>
      <c r="BZ136" s="380" t="str">
        <f ca="1">+IF(OFFSET('Water Data'!$F$28,0,10*ROW('Water Data'!F130))="","",OFFSET('Water Data'!$F$28,0,10*ROW('Water Data'!F130)))</f>
        <v/>
      </c>
      <c r="CA136" s="380" t="str">
        <f ca="1">+IF(OFFSET('Water Data'!$F$29,0,10*ROW('Water Data'!F130))="","",OFFSET('Water Data'!$F$29,0,10*ROW('Water Data'!F130)))</f>
        <v/>
      </c>
      <c r="CB136" s="380" t="str">
        <f ca="1">+IF(OFFSET('Water Data'!$G$27,0,10*ROW('Water Data'!G130))="","",OFFSET('Water Data'!$G$27,0,10*ROW('Water Data'!G130)))</f>
        <v/>
      </c>
      <c r="CC136" s="380" t="str">
        <f ca="1">+IF(OFFSET('Water Data'!$G$28,0,10*ROW('Water Data'!G130))="","",OFFSET('Water Data'!$G$28,0,10*ROW('Water Data'!G130)))</f>
        <v/>
      </c>
      <c r="CD136" s="380" t="str">
        <f ca="1">+IF(OFFSET('Water Data'!$G$29,0,10*ROW('Water Data'!G130))="","",OFFSET('Water Data'!$G$29,0,10*ROW('Water Data'!G130)))</f>
        <v/>
      </c>
      <c r="CE136" s="380" t="str">
        <f ca="1">+IF(OFFSET('Water Data'!$H$27,0,10*ROW('Water Data'!H130))="","",OFFSET('Water Data'!$H$27,0,10*ROW('Water Data'!H130)))</f>
        <v/>
      </c>
      <c r="CF136" s="380" t="str">
        <f ca="1">+IF(OFFSET('Water Data'!$H$28,0,10*ROW('Water Data'!H130))="","",OFFSET('Water Data'!$H$28,0,10*ROW('Water Data'!H130)))</f>
        <v/>
      </c>
      <c r="CG136" s="380" t="str">
        <f ca="1">+IF(OFFSET('Water Data'!$H$29,0,10*ROW('Water Data'!H130))="","",OFFSET('Water Data'!$H$29,0,10*ROW('Water Data'!H130)))</f>
        <v/>
      </c>
      <c r="CH136" s="380" t="str">
        <f ca="1">+IF(OFFSET('Water Data'!$I$27,0,10*ROW('Water Data'!I130))="","",OFFSET('Water Data'!$I$27,0,10*ROW('Water Data'!I130)))</f>
        <v/>
      </c>
      <c r="CI136" s="380" t="str">
        <f ca="1">+IF(OFFSET('Water Data'!$I$28,0,10*ROW('Water Data'!I130))="","",OFFSET('Water Data'!$I$28,0,10*ROW('Water Data'!I130)))</f>
        <v/>
      </c>
      <c r="CJ136" s="380" t="str">
        <f ca="1">+IF(OFFSET('Water Data'!$I$29,0,10*ROW('Water Data'!I130))="","",OFFSET('Water Data'!$I$29,0,10*ROW('Water Data'!I130)))</f>
        <v/>
      </c>
      <c r="CK136" s="380" t="str">
        <f ca="1">+IF(OFFSET('Sanitation Data'!$D$28,0,10*ROW('Sanitation Data'!D130))="","",OFFSET('Sanitation Data'!$D$28,0,10*ROW('Sanitation Data'!D130)))</f>
        <v/>
      </c>
      <c r="CL136" s="380" t="str">
        <f ca="1">+IF(OFFSET('Sanitation Data'!$D$29,0,10*ROW('Sanitation Data'!D130))="","",OFFSET('Sanitation Data'!$D$29,0,10*ROW('Sanitation Data'!D130)))</f>
        <v/>
      </c>
      <c r="CM136" s="380" t="str">
        <f ca="1">+IF(OFFSET('Sanitation Data'!$D$30,0,10*ROW('Sanitation Data'!D130))="","",OFFSET('Sanitation Data'!$D$30,0,10*ROW('Sanitation Data'!D130)))</f>
        <v/>
      </c>
      <c r="CN136" s="380" t="str">
        <f ca="1">+IF(OFFSET('Sanitation Data'!$D$31,0,10*ROW('Sanitation Data'!D130))="","",OFFSET('Sanitation Data'!$D$31,0,10*ROW('Sanitation Data'!D130)))</f>
        <v/>
      </c>
      <c r="CO136" s="380" t="str">
        <f ca="1">+IF(OFFSET('Sanitation Data'!$D$32,0,10*ROW('Sanitation Data'!D130))="","",OFFSET('Sanitation Data'!$D$32,0,10*ROW('Sanitation Data'!D130)))</f>
        <v/>
      </c>
      <c r="CP136" s="380" t="str">
        <f ca="1">+IF(OFFSET('Sanitation Data'!$E$28,0,10*ROW('Sanitation Data'!E130))="","",OFFSET('Sanitation Data'!$E$28,0,10*ROW('Sanitation Data'!E130)))</f>
        <v/>
      </c>
      <c r="CQ136" s="380" t="str">
        <f ca="1">+IF(OFFSET('Sanitation Data'!$E$29,0,10*ROW('Sanitation Data'!E130))="","",OFFSET('Sanitation Data'!$E$29,0,10*ROW('Sanitation Data'!E130)))</f>
        <v/>
      </c>
      <c r="CR136" s="380" t="str">
        <f ca="1">+IF(OFFSET('Sanitation Data'!$E$30,0,10*ROW('Sanitation Data'!E130))="","",OFFSET('Sanitation Data'!$E$30,0,10*ROW('Sanitation Data'!E130)))</f>
        <v/>
      </c>
      <c r="CS136" s="380" t="str">
        <f ca="1">+IF(OFFSET('Sanitation Data'!$E$31,0,10*ROW('Sanitation Data'!E130))="","",OFFSET('Sanitation Data'!$E$31,0,10*ROW('Sanitation Data'!E130)))</f>
        <v/>
      </c>
      <c r="CT136" s="380" t="str">
        <f ca="1">+IF(OFFSET('Sanitation Data'!$E$32,0,10*ROW('Sanitation Data'!E130))="","",OFFSET('Sanitation Data'!$E$32,0,10*ROW('Sanitation Data'!E130)))</f>
        <v/>
      </c>
      <c r="CU136" s="380" t="str">
        <f ca="1">+IF(OFFSET('Sanitation Data'!$F$28,0,10*ROW('Sanitation Data'!F130))="","",OFFSET('Sanitation Data'!$F$28,0,10*ROW('Sanitation Data'!F130)))</f>
        <v/>
      </c>
      <c r="CV136" s="380" t="str">
        <f ca="1">+IF(OFFSET('Sanitation Data'!$F$29,0,10*ROW('Sanitation Data'!F130))="","",OFFSET('Sanitation Data'!$F$29,0,10*ROW('Sanitation Data'!F130)))</f>
        <v/>
      </c>
      <c r="CW136" s="380" t="str">
        <f ca="1">+IF(OFFSET('Sanitation Data'!$F$30,0,10*ROW('Sanitation Data'!F130))="","",OFFSET('Sanitation Data'!$F$30,0,10*ROW('Sanitation Data'!F130)))</f>
        <v/>
      </c>
      <c r="CX136" s="380" t="str">
        <f ca="1">+IF(OFFSET('Sanitation Data'!$F$31,0,10*ROW('Sanitation Data'!F130))="","",OFFSET('Sanitation Data'!$F$31,0,10*ROW('Sanitation Data'!F130)))</f>
        <v/>
      </c>
      <c r="CY136" s="380" t="str">
        <f ca="1">+IF(OFFSET('Sanitation Data'!$F$32,0,10*ROW('Sanitation Data'!F130))="","",OFFSET('Sanitation Data'!$F$32,0,10*ROW('Sanitation Data'!F130)))</f>
        <v/>
      </c>
      <c r="CZ136" s="380" t="str">
        <f ca="1">+IF(OFFSET('Sanitation Data'!$G$28,0,10*ROW('Sanitation Data'!G130))="","",OFFSET('Sanitation Data'!$G$28,0,10*ROW('Sanitation Data'!G130)))</f>
        <v/>
      </c>
      <c r="DA136" s="380" t="str">
        <f ca="1">+IF(OFFSET('Sanitation Data'!$G$29,0,10*ROW('Sanitation Data'!G130))="","",OFFSET('Sanitation Data'!$G$29,0,10*ROW('Sanitation Data'!G130)))</f>
        <v/>
      </c>
      <c r="DB136" s="380" t="str">
        <f ca="1">+IF(OFFSET('Sanitation Data'!$G$30,0,10*ROW('Sanitation Data'!G130))="","",OFFSET('Sanitation Data'!$G$30,0,10*ROW('Sanitation Data'!G130)))</f>
        <v/>
      </c>
      <c r="DC136" s="380" t="str">
        <f ca="1">+IF(OFFSET('Sanitation Data'!$G$31,0,10*ROW('Sanitation Data'!G130))="","",OFFSET('Sanitation Data'!$G$31,0,10*ROW('Sanitation Data'!G130)))</f>
        <v/>
      </c>
      <c r="DD136" s="380" t="str">
        <f ca="1">+IF(OFFSET('Sanitation Data'!$G$32,0,10*ROW('Sanitation Data'!G130))="","",OFFSET('Sanitation Data'!$G$32,0,10*ROW('Sanitation Data'!G130)))</f>
        <v/>
      </c>
      <c r="DE136" s="380" t="str">
        <f ca="1">+IF(OFFSET('Sanitation Data'!$H$28,0,10*ROW('Sanitation Data'!H130))="","",OFFSET('Sanitation Data'!$H$28,0,10*ROW('Sanitation Data'!H130)))</f>
        <v/>
      </c>
      <c r="DF136" s="380" t="str">
        <f ca="1">+IF(OFFSET('Sanitation Data'!$H$29,0,10*ROW('Sanitation Data'!H130))="","",OFFSET('Sanitation Data'!$H$29,0,10*ROW('Sanitation Data'!H130)))</f>
        <v/>
      </c>
      <c r="DG136" s="380" t="str">
        <f ca="1">+IF(OFFSET('Sanitation Data'!$H$30,0,10*ROW('Sanitation Data'!H130))="","",OFFSET('Sanitation Data'!$H$30,0,10*ROW('Sanitation Data'!H130)))</f>
        <v/>
      </c>
      <c r="DH136" s="380" t="str">
        <f ca="1">+IF(OFFSET('Sanitation Data'!$H$31,0,10*ROW('Sanitation Data'!H130))="","",OFFSET('Sanitation Data'!$H$31,0,10*ROW('Sanitation Data'!H130)))</f>
        <v/>
      </c>
      <c r="DI136" s="380" t="str">
        <f ca="1">+IF(OFFSET('Sanitation Data'!$H$32,0,10*ROW('Sanitation Data'!H130))="","",OFFSET('Sanitation Data'!$H$32,0,10*ROW('Sanitation Data'!H130)))</f>
        <v/>
      </c>
      <c r="DJ136" s="380" t="str">
        <f ca="1">+IF(OFFSET('Sanitation Data'!$I$28,0,10*ROW('Sanitation Data'!I130))="","",OFFSET('Sanitation Data'!$I$28,0,10*ROW('Sanitation Data'!I130)))</f>
        <v/>
      </c>
      <c r="DK136" s="380" t="str">
        <f ca="1">+IF(OFFSET('Sanitation Data'!$I$29,0,10*ROW('Sanitation Data'!I130))="","",OFFSET('Sanitation Data'!$I$29,0,10*ROW('Sanitation Data'!I130)))</f>
        <v/>
      </c>
      <c r="DL136" s="380" t="str">
        <f ca="1">+IF(OFFSET('Sanitation Data'!$I$30,0,10*ROW('Sanitation Data'!I130))="","",OFFSET('Sanitation Data'!$I$30,0,10*ROW('Sanitation Data'!I130)))</f>
        <v/>
      </c>
      <c r="DM136" s="380" t="str">
        <f ca="1">+IF(OFFSET('Sanitation Data'!$I$31,0,10*ROW('Sanitation Data'!I130))="","",OFFSET('Sanitation Data'!$I$31,0,10*ROW('Sanitation Data'!I130)))</f>
        <v/>
      </c>
      <c r="DN136" s="380" t="str">
        <f ca="1">+IF(OFFSET('Sanitation Data'!$I$32,0,10*ROW('Sanitation Data'!I130))="","",OFFSET('Sanitation Data'!$I$32,0,10*ROW('Sanitation Data'!I130)))</f>
        <v/>
      </c>
      <c r="DO136" s="380" t="str">
        <f ca="1">+IF(OFFSET('Hygiene Data'!$D$11,0,10*ROW('Hygiene Data'!D130))="","",OFFSET('Hygiene Data'!$D$11,0,10*ROW('Hygiene Data'!D130)))</f>
        <v/>
      </c>
      <c r="DP136" s="380" t="str">
        <f ca="1">+IF(OFFSET('Hygiene Data'!$D$12,0,10*ROW('Hygiene Data'!D130))="","",OFFSET('Hygiene Data'!$D$12,0,10*ROW('Hygiene Data'!D130)))</f>
        <v/>
      </c>
      <c r="DQ136" s="380" t="str">
        <f ca="1">+IF(OFFSET('Hygiene Data'!$D$13,0,10*ROW('Hygiene Data'!D130))="","",OFFSET('Hygiene Data'!$D$13,0,10*ROW('Hygiene Data'!D130)))</f>
        <v/>
      </c>
      <c r="DR136" s="380" t="str">
        <f ca="1">+IF(OFFSET('Hygiene Data'!$E$11,0,10*ROW('Hygiene Data'!E130))="","",OFFSET('Hygiene Data'!$E$11,0,10*ROW('Hygiene Data'!E130)))</f>
        <v/>
      </c>
      <c r="DS136" s="380" t="str">
        <f ca="1">+IF(OFFSET('Hygiene Data'!$E$12,0,10*ROW('Hygiene Data'!E130))="","",OFFSET('Hygiene Data'!$E$12,0,10*ROW('Hygiene Data'!E130)))</f>
        <v/>
      </c>
      <c r="DT136" s="380" t="str">
        <f ca="1">+IF(OFFSET('Hygiene Data'!$E$13,0,10*ROW('Hygiene Data'!E130))="","",OFFSET('Hygiene Data'!$E$13,0,10*ROW('Hygiene Data'!E130)))</f>
        <v/>
      </c>
      <c r="DU136" s="380" t="str">
        <f ca="1">+IF(OFFSET('Hygiene Data'!$F$11,0,10*ROW('Hygiene Data'!F130))="","",OFFSET('Hygiene Data'!$F$11,0,10*ROW('Hygiene Data'!F130)))</f>
        <v/>
      </c>
      <c r="DV136" s="380" t="str">
        <f ca="1">+IF(OFFSET('Hygiene Data'!$F$12,0,10*ROW('Hygiene Data'!F130))="","",OFFSET('Hygiene Data'!$F$12,0,10*ROW('Hygiene Data'!F130)))</f>
        <v/>
      </c>
      <c r="DW136" s="380" t="str">
        <f ca="1">+IF(OFFSET('Hygiene Data'!$F$13,0,10*ROW('Hygiene Data'!F130))="","",OFFSET('Hygiene Data'!$F$13,0,10*ROW('Hygiene Data'!F130)))</f>
        <v/>
      </c>
      <c r="DX136" s="380" t="str">
        <f ca="1">+IF(OFFSET('Hygiene Data'!$G$11,0,10*ROW('Hygiene Data'!G130))="","",OFFSET('Hygiene Data'!$G$11,0,10*ROW('Hygiene Data'!G130)))</f>
        <v/>
      </c>
      <c r="DY136" s="380" t="str">
        <f ca="1">+IF(OFFSET('Hygiene Data'!$G$12,0,10*ROW('Hygiene Data'!G130))="","",OFFSET('Hygiene Data'!$G$12,0,10*ROW('Hygiene Data'!G130)))</f>
        <v/>
      </c>
      <c r="DZ136" s="380" t="str">
        <f ca="1">+IF(OFFSET('Hygiene Data'!$G$13,0,10*ROW('Hygiene Data'!G130))="","",OFFSET('Hygiene Data'!$G$13,0,10*ROW('Hygiene Data'!G130)))</f>
        <v/>
      </c>
      <c r="EA136" s="380" t="str">
        <f ca="1">+IF(OFFSET('Hygiene Data'!$H$11,0,10*ROW('Hygiene Data'!H130))="","",OFFSET('Hygiene Data'!$H$11,0,10*ROW('Hygiene Data'!H130)))</f>
        <v/>
      </c>
      <c r="EB136" s="380" t="str">
        <f ca="1">+IF(OFFSET('Hygiene Data'!$H$12,0,10*ROW('Hygiene Data'!H130))="","",OFFSET('Hygiene Data'!$H$12,0,10*ROW('Hygiene Data'!H130)))</f>
        <v/>
      </c>
      <c r="EC136" s="380" t="str">
        <f ca="1">+IF(OFFSET('Hygiene Data'!$H$13,0,10*ROW('Hygiene Data'!H130))="","",OFFSET('Hygiene Data'!$H$13,0,10*ROW('Hygiene Data'!H130)))</f>
        <v/>
      </c>
      <c r="ED136" s="380" t="str">
        <f ca="1">+IF(OFFSET('Hygiene Data'!$I$11,0,10*ROW('Hygiene Data'!I130))="","",OFFSET('Hygiene Data'!$I$11,0,10*ROW('Hygiene Data'!I130)))</f>
        <v/>
      </c>
      <c r="EE136" s="380" t="str">
        <f ca="1">+IF(OFFSET('Hygiene Data'!$I$12,0,10*ROW('Hygiene Data'!I130))="","",OFFSET('Hygiene Data'!$I$12,0,10*ROW('Hygiene Data'!I130)))</f>
        <v/>
      </c>
      <c r="EF136" s="380" t="str">
        <f ca="1">+IF(OFFSET('Hygiene Data'!$I$13,0,10*ROW('Hygiene Data'!I130))="","",OFFSET('Hygiene Data'!$I$13,0,10*ROW('Hygiene Data'!I130)))</f>
        <v/>
      </c>
    </row>
    <row r="137" spans="1:136" x14ac:dyDescent="0.25">
      <c r="A137" s="489" t="str">
        <f ca="1">+IF(OFFSET('Water Data'!$B$2,0,10*ROW('Water Data'!E131))="","",OFFSET('Water Data'!$B$2,0,10*ROW('Water Data'!E131)))</f>
        <v/>
      </c>
      <c r="B137" s="489"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16" t="str">
        <f t="shared" ca="1" si="2"/>
        <v/>
      </c>
      <c r="D137" s="517"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17"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17"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17"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17"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17"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17"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17"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17"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17"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17"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17"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17"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17"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17"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17"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17"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17"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18"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18"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18"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18"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18"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18"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18"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18"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18"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18"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18"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18"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18"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18"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18"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18"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18"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18"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18"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18"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18"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18"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18"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18"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18"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18"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18"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18"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18"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18"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19"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95"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19"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19"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19"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19"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19"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19"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19"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19"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19"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19"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19"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19"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19"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19"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19"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19"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80" t="str">
        <f ca="1">+IF(OFFSET('Water Data'!$D$27,0,10*ROW('Water Data'!D131))="","",OFFSET('Water Data'!$D$27,0,10*ROW('Water Data'!D131)))</f>
        <v/>
      </c>
      <c r="BT137" s="380" t="str">
        <f ca="1">+IF(OFFSET('Water Data'!$D$28,0,10*ROW('Water Data'!D131))="","",OFFSET('Water Data'!$D$28,0,10*ROW('Water Data'!D131)))</f>
        <v/>
      </c>
      <c r="BU137" s="380" t="str">
        <f ca="1">+IF(OFFSET('Water Data'!$D$29,0,10*ROW('Water Data'!D131))="","",OFFSET('Water Data'!$D$29,0,10*ROW('Water Data'!D131)))</f>
        <v/>
      </c>
      <c r="BV137" s="380" t="str">
        <f ca="1">+IF(OFFSET('Water Data'!$E$27,0,10*ROW('Water Data'!E131))="","",OFFSET('Water Data'!$E$27,0,10*ROW('Water Data'!E131)))</f>
        <v/>
      </c>
      <c r="BW137" s="380" t="str">
        <f ca="1">+IF(OFFSET('Water Data'!$E$28,0,10*ROW('Water Data'!E131))="","",OFFSET('Water Data'!$E$28,0,10*ROW('Water Data'!E131)))</f>
        <v/>
      </c>
      <c r="BX137" s="380" t="str">
        <f ca="1">+IF(OFFSET('Water Data'!$E$29,0,10*ROW('Water Data'!E131))="","",OFFSET('Water Data'!$E$29,0,10*ROW('Water Data'!E131)))</f>
        <v/>
      </c>
      <c r="BY137" s="380" t="str">
        <f ca="1">+IF(OFFSET('Water Data'!$F$27,0,10*ROW('Water Data'!F131))="","",OFFSET('Water Data'!$F$27,0,10*ROW('Water Data'!F131)))</f>
        <v/>
      </c>
      <c r="BZ137" s="380" t="str">
        <f ca="1">+IF(OFFSET('Water Data'!$F$28,0,10*ROW('Water Data'!F131))="","",OFFSET('Water Data'!$F$28,0,10*ROW('Water Data'!F131)))</f>
        <v/>
      </c>
      <c r="CA137" s="380" t="str">
        <f ca="1">+IF(OFFSET('Water Data'!$F$29,0,10*ROW('Water Data'!F131))="","",OFFSET('Water Data'!$F$29,0,10*ROW('Water Data'!F131)))</f>
        <v/>
      </c>
      <c r="CB137" s="380" t="str">
        <f ca="1">+IF(OFFSET('Water Data'!$G$27,0,10*ROW('Water Data'!G131))="","",OFFSET('Water Data'!$G$27,0,10*ROW('Water Data'!G131)))</f>
        <v/>
      </c>
      <c r="CC137" s="380" t="str">
        <f ca="1">+IF(OFFSET('Water Data'!$G$28,0,10*ROW('Water Data'!G131))="","",OFFSET('Water Data'!$G$28,0,10*ROW('Water Data'!G131)))</f>
        <v/>
      </c>
      <c r="CD137" s="380" t="str">
        <f ca="1">+IF(OFFSET('Water Data'!$G$29,0,10*ROW('Water Data'!G131))="","",OFFSET('Water Data'!$G$29,0,10*ROW('Water Data'!G131)))</f>
        <v/>
      </c>
      <c r="CE137" s="380" t="str">
        <f ca="1">+IF(OFFSET('Water Data'!$H$27,0,10*ROW('Water Data'!H131))="","",OFFSET('Water Data'!$H$27,0,10*ROW('Water Data'!H131)))</f>
        <v/>
      </c>
      <c r="CF137" s="380" t="str">
        <f ca="1">+IF(OFFSET('Water Data'!$H$28,0,10*ROW('Water Data'!H131))="","",OFFSET('Water Data'!$H$28,0,10*ROW('Water Data'!H131)))</f>
        <v/>
      </c>
      <c r="CG137" s="380" t="str">
        <f ca="1">+IF(OFFSET('Water Data'!$H$29,0,10*ROW('Water Data'!H131))="","",OFFSET('Water Data'!$H$29,0,10*ROW('Water Data'!H131)))</f>
        <v/>
      </c>
      <c r="CH137" s="380" t="str">
        <f ca="1">+IF(OFFSET('Water Data'!$I$27,0,10*ROW('Water Data'!I131))="","",OFFSET('Water Data'!$I$27,0,10*ROW('Water Data'!I131)))</f>
        <v/>
      </c>
      <c r="CI137" s="380" t="str">
        <f ca="1">+IF(OFFSET('Water Data'!$I$28,0,10*ROW('Water Data'!I131))="","",OFFSET('Water Data'!$I$28,0,10*ROW('Water Data'!I131)))</f>
        <v/>
      </c>
      <c r="CJ137" s="380" t="str">
        <f ca="1">+IF(OFFSET('Water Data'!$I$29,0,10*ROW('Water Data'!I131))="","",OFFSET('Water Data'!$I$29,0,10*ROW('Water Data'!I131)))</f>
        <v/>
      </c>
      <c r="CK137" s="380" t="str">
        <f ca="1">+IF(OFFSET('Sanitation Data'!$D$28,0,10*ROW('Sanitation Data'!D131))="","",OFFSET('Sanitation Data'!$D$28,0,10*ROW('Sanitation Data'!D131)))</f>
        <v/>
      </c>
      <c r="CL137" s="380" t="str">
        <f ca="1">+IF(OFFSET('Sanitation Data'!$D$29,0,10*ROW('Sanitation Data'!D131))="","",OFFSET('Sanitation Data'!$D$29,0,10*ROW('Sanitation Data'!D131)))</f>
        <v/>
      </c>
      <c r="CM137" s="380" t="str">
        <f ca="1">+IF(OFFSET('Sanitation Data'!$D$30,0,10*ROW('Sanitation Data'!D131))="","",OFFSET('Sanitation Data'!$D$30,0,10*ROW('Sanitation Data'!D131)))</f>
        <v/>
      </c>
      <c r="CN137" s="380" t="str">
        <f ca="1">+IF(OFFSET('Sanitation Data'!$D$31,0,10*ROW('Sanitation Data'!D131))="","",OFFSET('Sanitation Data'!$D$31,0,10*ROW('Sanitation Data'!D131)))</f>
        <v/>
      </c>
      <c r="CO137" s="380" t="str">
        <f ca="1">+IF(OFFSET('Sanitation Data'!$D$32,0,10*ROW('Sanitation Data'!D131))="","",OFFSET('Sanitation Data'!$D$32,0,10*ROW('Sanitation Data'!D131)))</f>
        <v/>
      </c>
      <c r="CP137" s="380" t="str">
        <f ca="1">+IF(OFFSET('Sanitation Data'!$E$28,0,10*ROW('Sanitation Data'!E131))="","",OFFSET('Sanitation Data'!$E$28,0,10*ROW('Sanitation Data'!E131)))</f>
        <v/>
      </c>
      <c r="CQ137" s="380" t="str">
        <f ca="1">+IF(OFFSET('Sanitation Data'!$E$29,0,10*ROW('Sanitation Data'!E131))="","",OFFSET('Sanitation Data'!$E$29,0,10*ROW('Sanitation Data'!E131)))</f>
        <v/>
      </c>
      <c r="CR137" s="380" t="str">
        <f ca="1">+IF(OFFSET('Sanitation Data'!$E$30,0,10*ROW('Sanitation Data'!E131))="","",OFFSET('Sanitation Data'!$E$30,0,10*ROW('Sanitation Data'!E131)))</f>
        <v/>
      </c>
      <c r="CS137" s="380" t="str">
        <f ca="1">+IF(OFFSET('Sanitation Data'!$E$31,0,10*ROW('Sanitation Data'!E131))="","",OFFSET('Sanitation Data'!$E$31,0,10*ROW('Sanitation Data'!E131)))</f>
        <v/>
      </c>
      <c r="CT137" s="380" t="str">
        <f ca="1">+IF(OFFSET('Sanitation Data'!$E$32,0,10*ROW('Sanitation Data'!E131))="","",OFFSET('Sanitation Data'!$E$32,0,10*ROW('Sanitation Data'!E131)))</f>
        <v/>
      </c>
      <c r="CU137" s="380" t="str">
        <f ca="1">+IF(OFFSET('Sanitation Data'!$F$28,0,10*ROW('Sanitation Data'!F131))="","",OFFSET('Sanitation Data'!$F$28,0,10*ROW('Sanitation Data'!F131)))</f>
        <v/>
      </c>
      <c r="CV137" s="380" t="str">
        <f ca="1">+IF(OFFSET('Sanitation Data'!$F$29,0,10*ROW('Sanitation Data'!F131))="","",OFFSET('Sanitation Data'!$F$29,0,10*ROW('Sanitation Data'!F131)))</f>
        <v/>
      </c>
      <c r="CW137" s="380" t="str">
        <f ca="1">+IF(OFFSET('Sanitation Data'!$F$30,0,10*ROW('Sanitation Data'!F131))="","",OFFSET('Sanitation Data'!$F$30,0,10*ROW('Sanitation Data'!F131)))</f>
        <v/>
      </c>
      <c r="CX137" s="380" t="str">
        <f ca="1">+IF(OFFSET('Sanitation Data'!$F$31,0,10*ROW('Sanitation Data'!F131))="","",OFFSET('Sanitation Data'!$F$31,0,10*ROW('Sanitation Data'!F131)))</f>
        <v/>
      </c>
      <c r="CY137" s="380" t="str">
        <f ca="1">+IF(OFFSET('Sanitation Data'!$F$32,0,10*ROW('Sanitation Data'!F131))="","",OFFSET('Sanitation Data'!$F$32,0,10*ROW('Sanitation Data'!F131)))</f>
        <v/>
      </c>
      <c r="CZ137" s="380" t="str">
        <f ca="1">+IF(OFFSET('Sanitation Data'!$G$28,0,10*ROW('Sanitation Data'!G131))="","",OFFSET('Sanitation Data'!$G$28,0,10*ROW('Sanitation Data'!G131)))</f>
        <v/>
      </c>
      <c r="DA137" s="380" t="str">
        <f ca="1">+IF(OFFSET('Sanitation Data'!$G$29,0,10*ROW('Sanitation Data'!G131))="","",OFFSET('Sanitation Data'!$G$29,0,10*ROW('Sanitation Data'!G131)))</f>
        <v/>
      </c>
      <c r="DB137" s="380" t="str">
        <f ca="1">+IF(OFFSET('Sanitation Data'!$G$30,0,10*ROW('Sanitation Data'!G131))="","",OFFSET('Sanitation Data'!$G$30,0,10*ROW('Sanitation Data'!G131)))</f>
        <v/>
      </c>
      <c r="DC137" s="380" t="str">
        <f ca="1">+IF(OFFSET('Sanitation Data'!$G$31,0,10*ROW('Sanitation Data'!G131))="","",OFFSET('Sanitation Data'!$G$31,0,10*ROW('Sanitation Data'!G131)))</f>
        <v/>
      </c>
      <c r="DD137" s="380" t="str">
        <f ca="1">+IF(OFFSET('Sanitation Data'!$G$32,0,10*ROW('Sanitation Data'!G131))="","",OFFSET('Sanitation Data'!$G$32,0,10*ROW('Sanitation Data'!G131)))</f>
        <v/>
      </c>
      <c r="DE137" s="380" t="str">
        <f ca="1">+IF(OFFSET('Sanitation Data'!$H$28,0,10*ROW('Sanitation Data'!H131))="","",OFFSET('Sanitation Data'!$H$28,0,10*ROW('Sanitation Data'!H131)))</f>
        <v/>
      </c>
      <c r="DF137" s="380" t="str">
        <f ca="1">+IF(OFFSET('Sanitation Data'!$H$29,0,10*ROW('Sanitation Data'!H131))="","",OFFSET('Sanitation Data'!$H$29,0,10*ROW('Sanitation Data'!H131)))</f>
        <v/>
      </c>
      <c r="DG137" s="380" t="str">
        <f ca="1">+IF(OFFSET('Sanitation Data'!$H$30,0,10*ROW('Sanitation Data'!H131))="","",OFFSET('Sanitation Data'!$H$30,0,10*ROW('Sanitation Data'!H131)))</f>
        <v/>
      </c>
      <c r="DH137" s="380" t="str">
        <f ca="1">+IF(OFFSET('Sanitation Data'!$H$31,0,10*ROW('Sanitation Data'!H131))="","",OFFSET('Sanitation Data'!$H$31,0,10*ROW('Sanitation Data'!H131)))</f>
        <v/>
      </c>
      <c r="DI137" s="380" t="str">
        <f ca="1">+IF(OFFSET('Sanitation Data'!$H$32,0,10*ROW('Sanitation Data'!H131))="","",OFFSET('Sanitation Data'!$H$32,0,10*ROW('Sanitation Data'!H131)))</f>
        <v/>
      </c>
      <c r="DJ137" s="380" t="str">
        <f ca="1">+IF(OFFSET('Sanitation Data'!$I$28,0,10*ROW('Sanitation Data'!I131))="","",OFFSET('Sanitation Data'!$I$28,0,10*ROW('Sanitation Data'!I131)))</f>
        <v/>
      </c>
      <c r="DK137" s="380" t="str">
        <f ca="1">+IF(OFFSET('Sanitation Data'!$I$29,0,10*ROW('Sanitation Data'!I131))="","",OFFSET('Sanitation Data'!$I$29,0,10*ROW('Sanitation Data'!I131)))</f>
        <v/>
      </c>
      <c r="DL137" s="380" t="str">
        <f ca="1">+IF(OFFSET('Sanitation Data'!$I$30,0,10*ROW('Sanitation Data'!I131))="","",OFFSET('Sanitation Data'!$I$30,0,10*ROW('Sanitation Data'!I131)))</f>
        <v/>
      </c>
      <c r="DM137" s="380" t="str">
        <f ca="1">+IF(OFFSET('Sanitation Data'!$I$31,0,10*ROW('Sanitation Data'!I131))="","",OFFSET('Sanitation Data'!$I$31,0,10*ROW('Sanitation Data'!I131)))</f>
        <v/>
      </c>
      <c r="DN137" s="380" t="str">
        <f ca="1">+IF(OFFSET('Sanitation Data'!$I$32,0,10*ROW('Sanitation Data'!I131))="","",OFFSET('Sanitation Data'!$I$32,0,10*ROW('Sanitation Data'!I131)))</f>
        <v/>
      </c>
      <c r="DO137" s="380" t="str">
        <f ca="1">+IF(OFFSET('Hygiene Data'!$D$11,0,10*ROW('Hygiene Data'!D131))="","",OFFSET('Hygiene Data'!$D$11,0,10*ROW('Hygiene Data'!D131)))</f>
        <v/>
      </c>
      <c r="DP137" s="380" t="str">
        <f ca="1">+IF(OFFSET('Hygiene Data'!$D$12,0,10*ROW('Hygiene Data'!D131))="","",OFFSET('Hygiene Data'!$D$12,0,10*ROW('Hygiene Data'!D131)))</f>
        <v/>
      </c>
      <c r="DQ137" s="380" t="str">
        <f ca="1">+IF(OFFSET('Hygiene Data'!$D$13,0,10*ROW('Hygiene Data'!D131))="","",OFFSET('Hygiene Data'!$D$13,0,10*ROW('Hygiene Data'!D131)))</f>
        <v/>
      </c>
      <c r="DR137" s="380" t="str">
        <f ca="1">+IF(OFFSET('Hygiene Data'!$E$11,0,10*ROW('Hygiene Data'!E131))="","",OFFSET('Hygiene Data'!$E$11,0,10*ROW('Hygiene Data'!E131)))</f>
        <v/>
      </c>
      <c r="DS137" s="380" t="str">
        <f ca="1">+IF(OFFSET('Hygiene Data'!$E$12,0,10*ROW('Hygiene Data'!E131))="","",OFFSET('Hygiene Data'!$E$12,0,10*ROW('Hygiene Data'!E131)))</f>
        <v/>
      </c>
      <c r="DT137" s="380" t="str">
        <f ca="1">+IF(OFFSET('Hygiene Data'!$E$13,0,10*ROW('Hygiene Data'!E131))="","",OFFSET('Hygiene Data'!$E$13,0,10*ROW('Hygiene Data'!E131)))</f>
        <v/>
      </c>
      <c r="DU137" s="380" t="str">
        <f ca="1">+IF(OFFSET('Hygiene Data'!$F$11,0,10*ROW('Hygiene Data'!F131))="","",OFFSET('Hygiene Data'!$F$11,0,10*ROW('Hygiene Data'!F131)))</f>
        <v/>
      </c>
      <c r="DV137" s="380" t="str">
        <f ca="1">+IF(OFFSET('Hygiene Data'!$F$12,0,10*ROW('Hygiene Data'!F131))="","",OFFSET('Hygiene Data'!$F$12,0,10*ROW('Hygiene Data'!F131)))</f>
        <v/>
      </c>
      <c r="DW137" s="380" t="str">
        <f ca="1">+IF(OFFSET('Hygiene Data'!$F$13,0,10*ROW('Hygiene Data'!F131))="","",OFFSET('Hygiene Data'!$F$13,0,10*ROW('Hygiene Data'!F131)))</f>
        <v/>
      </c>
      <c r="DX137" s="380" t="str">
        <f ca="1">+IF(OFFSET('Hygiene Data'!$G$11,0,10*ROW('Hygiene Data'!G131))="","",OFFSET('Hygiene Data'!$G$11,0,10*ROW('Hygiene Data'!G131)))</f>
        <v/>
      </c>
      <c r="DY137" s="380" t="str">
        <f ca="1">+IF(OFFSET('Hygiene Data'!$G$12,0,10*ROW('Hygiene Data'!G131))="","",OFFSET('Hygiene Data'!$G$12,0,10*ROW('Hygiene Data'!G131)))</f>
        <v/>
      </c>
      <c r="DZ137" s="380" t="str">
        <f ca="1">+IF(OFFSET('Hygiene Data'!$G$13,0,10*ROW('Hygiene Data'!G131))="","",OFFSET('Hygiene Data'!$G$13,0,10*ROW('Hygiene Data'!G131)))</f>
        <v/>
      </c>
      <c r="EA137" s="380" t="str">
        <f ca="1">+IF(OFFSET('Hygiene Data'!$H$11,0,10*ROW('Hygiene Data'!H131))="","",OFFSET('Hygiene Data'!$H$11,0,10*ROW('Hygiene Data'!H131)))</f>
        <v/>
      </c>
      <c r="EB137" s="380" t="str">
        <f ca="1">+IF(OFFSET('Hygiene Data'!$H$12,0,10*ROW('Hygiene Data'!H131))="","",OFFSET('Hygiene Data'!$H$12,0,10*ROW('Hygiene Data'!H131)))</f>
        <v/>
      </c>
      <c r="EC137" s="380" t="str">
        <f ca="1">+IF(OFFSET('Hygiene Data'!$H$13,0,10*ROW('Hygiene Data'!H131))="","",OFFSET('Hygiene Data'!$H$13,0,10*ROW('Hygiene Data'!H131)))</f>
        <v/>
      </c>
      <c r="ED137" s="380" t="str">
        <f ca="1">+IF(OFFSET('Hygiene Data'!$I$11,0,10*ROW('Hygiene Data'!I131))="","",OFFSET('Hygiene Data'!$I$11,0,10*ROW('Hygiene Data'!I131)))</f>
        <v/>
      </c>
      <c r="EE137" s="380" t="str">
        <f ca="1">+IF(OFFSET('Hygiene Data'!$I$12,0,10*ROW('Hygiene Data'!I131))="","",OFFSET('Hygiene Data'!$I$12,0,10*ROW('Hygiene Data'!I131)))</f>
        <v/>
      </c>
      <c r="EF137" s="380" t="str">
        <f ca="1">+IF(OFFSET('Hygiene Data'!$I$13,0,10*ROW('Hygiene Data'!I131))="","",OFFSET('Hygiene Data'!$I$13,0,10*ROW('Hygiene Data'!I131)))</f>
        <v/>
      </c>
    </row>
    <row r="138" spans="1:136" x14ac:dyDescent="0.25">
      <c r="A138" s="489" t="str">
        <f ca="1">+IF(OFFSET('Water Data'!$B$2,0,10*ROW('Water Data'!E132))="","",OFFSET('Water Data'!$B$2,0,10*ROW('Water Data'!E132)))</f>
        <v/>
      </c>
      <c r="B138" s="489"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16" t="str">
        <f t="shared" ca="1" si="2"/>
        <v/>
      </c>
      <c r="D138" s="517"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17"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17"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17"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17"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17"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17"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17"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17"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17"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17"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17"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17"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17"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17"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17"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17"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17"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18"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18"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18"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18"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18"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18"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18"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18"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18"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18"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18"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18"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18"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18"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18"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18"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18"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18"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18"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18"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18"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18"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18"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18"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18"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18"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18"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18"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18"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18"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19"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95"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19"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19"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19"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19"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19"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19"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19"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19"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19"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19"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19"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19"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19"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19"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19"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19"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80" t="str">
        <f ca="1">+IF(OFFSET('Water Data'!$D$27,0,10*ROW('Water Data'!D132))="","",OFFSET('Water Data'!$D$27,0,10*ROW('Water Data'!D132)))</f>
        <v/>
      </c>
      <c r="BT138" s="380" t="str">
        <f ca="1">+IF(OFFSET('Water Data'!$D$28,0,10*ROW('Water Data'!D132))="","",OFFSET('Water Data'!$D$28,0,10*ROW('Water Data'!D132)))</f>
        <v/>
      </c>
      <c r="BU138" s="380" t="str">
        <f ca="1">+IF(OFFSET('Water Data'!$D$29,0,10*ROW('Water Data'!D132))="","",OFFSET('Water Data'!$D$29,0,10*ROW('Water Data'!D132)))</f>
        <v/>
      </c>
      <c r="BV138" s="380" t="str">
        <f ca="1">+IF(OFFSET('Water Data'!$E$27,0,10*ROW('Water Data'!E132))="","",OFFSET('Water Data'!$E$27,0,10*ROW('Water Data'!E132)))</f>
        <v/>
      </c>
      <c r="BW138" s="380" t="str">
        <f ca="1">+IF(OFFSET('Water Data'!$E$28,0,10*ROW('Water Data'!E132))="","",OFFSET('Water Data'!$E$28,0,10*ROW('Water Data'!E132)))</f>
        <v/>
      </c>
      <c r="BX138" s="380" t="str">
        <f ca="1">+IF(OFFSET('Water Data'!$E$29,0,10*ROW('Water Data'!E132))="","",OFFSET('Water Data'!$E$29,0,10*ROW('Water Data'!E132)))</f>
        <v/>
      </c>
      <c r="BY138" s="380" t="str">
        <f ca="1">+IF(OFFSET('Water Data'!$F$27,0,10*ROW('Water Data'!F132))="","",OFFSET('Water Data'!$F$27,0,10*ROW('Water Data'!F132)))</f>
        <v/>
      </c>
      <c r="BZ138" s="380" t="str">
        <f ca="1">+IF(OFFSET('Water Data'!$F$28,0,10*ROW('Water Data'!F132))="","",OFFSET('Water Data'!$F$28,0,10*ROW('Water Data'!F132)))</f>
        <v/>
      </c>
      <c r="CA138" s="380" t="str">
        <f ca="1">+IF(OFFSET('Water Data'!$F$29,0,10*ROW('Water Data'!F132))="","",OFFSET('Water Data'!$F$29,0,10*ROW('Water Data'!F132)))</f>
        <v/>
      </c>
      <c r="CB138" s="380" t="str">
        <f ca="1">+IF(OFFSET('Water Data'!$G$27,0,10*ROW('Water Data'!G132))="","",OFFSET('Water Data'!$G$27,0,10*ROW('Water Data'!G132)))</f>
        <v/>
      </c>
      <c r="CC138" s="380" t="str">
        <f ca="1">+IF(OFFSET('Water Data'!$G$28,0,10*ROW('Water Data'!G132))="","",OFFSET('Water Data'!$G$28,0,10*ROW('Water Data'!G132)))</f>
        <v/>
      </c>
      <c r="CD138" s="380" t="str">
        <f ca="1">+IF(OFFSET('Water Data'!$G$29,0,10*ROW('Water Data'!G132))="","",OFFSET('Water Data'!$G$29,0,10*ROW('Water Data'!G132)))</f>
        <v/>
      </c>
      <c r="CE138" s="380" t="str">
        <f ca="1">+IF(OFFSET('Water Data'!$H$27,0,10*ROW('Water Data'!H132))="","",OFFSET('Water Data'!$H$27,0,10*ROW('Water Data'!H132)))</f>
        <v/>
      </c>
      <c r="CF138" s="380" t="str">
        <f ca="1">+IF(OFFSET('Water Data'!$H$28,0,10*ROW('Water Data'!H132))="","",OFFSET('Water Data'!$H$28,0,10*ROW('Water Data'!H132)))</f>
        <v/>
      </c>
      <c r="CG138" s="380" t="str">
        <f ca="1">+IF(OFFSET('Water Data'!$H$29,0,10*ROW('Water Data'!H132))="","",OFFSET('Water Data'!$H$29,0,10*ROW('Water Data'!H132)))</f>
        <v/>
      </c>
      <c r="CH138" s="380" t="str">
        <f ca="1">+IF(OFFSET('Water Data'!$I$27,0,10*ROW('Water Data'!I132))="","",OFFSET('Water Data'!$I$27,0,10*ROW('Water Data'!I132)))</f>
        <v/>
      </c>
      <c r="CI138" s="380" t="str">
        <f ca="1">+IF(OFFSET('Water Data'!$I$28,0,10*ROW('Water Data'!I132))="","",OFFSET('Water Data'!$I$28,0,10*ROW('Water Data'!I132)))</f>
        <v/>
      </c>
      <c r="CJ138" s="380" t="str">
        <f ca="1">+IF(OFFSET('Water Data'!$I$29,0,10*ROW('Water Data'!I132))="","",OFFSET('Water Data'!$I$29,0,10*ROW('Water Data'!I132)))</f>
        <v/>
      </c>
      <c r="CK138" s="380" t="str">
        <f ca="1">+IF(OFFSET('Sanitation Data'!$D$28,0,10*ROW('Sanitation Data'!D132))="","",OFFSET('Sanitation Data'!$D$28,0,10*ROW('Sanitation Data'!D132)))</f>
        <v/>
      </c>
      <c r="CL138" s="380" t="str">
        <f ca="1">+IF(OFFSET('Sanitation Data'!$D$29,0,10*ROW('Sanitation Data'!D132))="","",OFFSET('Sanitation Data'!$D$29,0,10*ROW('Sanitation Data'!D132)))</f>
        <v/>
      </c>
      <c r="CM138" s="380" t="str">
        <f ca="1">+IF(OFFSET('Sanitation Data'!$D$30,0,10*ROW('Sanitation Data'!D132))="","",OFFSET('Sanitation Data'!$D$30,0,10*ROW('Sanitation Data'!D132)))</f>
        <v/>
      </c>
      <c r="CN138" s="380" t="str">
        <f ca="1">+IF(OFFSET('Sanitation Data'!$D$31,0,10*ROW('Sanitation Data'!D132))="","",OFFSET('Sanitation Data'!$D$31,0,10*ROW('Sanitation Data'!D132)))</f>
        <v/>
      </c>
      <c r="CO138" s="380" t="str">
        <f ca="1">+IF(OFFSET('Sanitation Data'!$D$32,0,10*ROW('Sanitation Data'!D132))="","",OFFSET('Sanitation Data'!$D$32,0,10*ROW('Sanitation Data'!D132)))</f>
        <v/>
      </c>
      <c r="CP138" s="380" t="str">
        <f ca="1">+IF(OFFSET('Sanitation Data'!$E$28,0,10*ROW('Sanitation Data'!E132))="","",OFFSET('Sanitation Data'!$E$28,0,10*ROW('Sanitation Data'!E132)))</f>
        <v/>
      </c>
      <c r="CQ138" s="380" t="str">
        <f ca="1">+IF(OFFSET('Sanitation Data'!$E$29,0,10*ROW('Sanitation Data'!E132))="","",OFFSET('Sanitation Data'!$E$29,0,10*ROW('Sanitation Data'!E132)))</f>
        <v/>
      </c>
      <c r="CR138" s="380" t="str">
        <f ca="1">+IF(OFFSET('Sanitation Data'!$E$30,0,10*ROW('Sanitation Data'!E132))="","",OFFSET('Sanitation Data'!$E$30,0,10*ROW('Sanitation Data'!E132)))</f>
        <v/>
      </c>
      <c r="CS138" s="380" t="str">
        <f ca="1">+IF(OFFSET('Sanitation Data'!$E$31,0,10*ROW('Sanitation Data'!E132))="","",OFFSET('Sanitation Data'!$E$31,0,10*ROW('Sanitation Data'!E132)))</f>
        <v/>
      </c>
      <c r="CT138" s="380" t="str">
        <f ca="1">+IF(OFFSET('Sanitation Data'!$E$32,0,10*ROW('Sanitation Data'!E132))="","",OFFSET('Sanitation Data'!$E$32,0,10*ROW('Sanitation Data'!E132)))</f>
        <v/>
      </c>
      <c r="CU138" s="380" t="str">
        <f ca="1">+IF(OFFSET('Sanitation Data'!$F$28,0,10*ROW('Sanitation Data'!F132))="","",OFFSET('Sanitation Data'!$F$28,0,10*ROW('Sanitation Data'!F132)))</f>
        <v/>
      </c>
      <c r="CV138" s="380" t="str">
        <f ca="1">+IF(OFFSET('Sanitation Data'!$F$29,0,10*ROW('Sanitation Data'!F132))="","",OFFSET('Sanitation Data'!$F$29,0,10*ROW('Sanitation Data'!F132)))</f>
        <v/>
      </c>
      <c r="CW138" s="380" t="str">
        <f ca="1">+IF(OFFSET('Sanitation Data'!$F$30,0,10*ROW('Sanitation Data'!F132))="","",OFFSET('Sanitation Data'!$F$30,0,10*ROW('Sanitation Data'!F132)))</f>
        <v/>
      </c>
      <c r="CX138" s="380" t="str">
        <f ca="1">+IF(OFFSET('Sanitation Data'!$F$31,0,10*ROW('Sanitation Data'!F132))="","",OFFSET('Sanitation Data'!$F$31,0,10*ROW('Sanitation Data'!F132)))</f>
        <v/>
      </c>
      <c r="CY138" s="380" t="str">
        <f ca="1">+IF(OFFSET('Sanitation Data'!$F$32,0,10*ROW('Sanitation Data'!F132))="","",OFFSET('Sanitation Data'!$F$32,0,10*ROW('Sanitation Data'!F132)))</f>
        <v/>
      </c>
      <c r="CZ138" s="380" t="str">
        <f ca="1">+IF(OFFSET('Sanitation Data'!$G$28,0,10*ROW('Sanitation Data'!G132))="","",OFFSET('Sanitation Data'!$G$28,0,10*ROW('Sanitation Data'!G132)))</f>
        <v/>
      </c>
      <c r="DA138" s="380" t="str">
        <f ca="1">+IF(OFFSET('Sanitation Data'!$G$29,0,10*ROW('Sanitation Data'!G132))="","",OFFSET('Sanitation Data'!$G$29,0,10*ROW('Sanitation Data'!G132)))</f>
        <v/>
      </c>
      <c r="DB138" s="380" t="str">
        <f ca="1">+IF(OFFSET('Sanitation Data'!$G$30,0,10*ROW('Sanitation Data'!G132))="","",OFFSET('Sanitation Data'!$G$30,0,10*ROW('Sanitation Data'!G132)))</f>
        <v/>
      </c>
      <c r="DC138" s="380" t="str">
        <f ca="1">+IF(OFFSET('Sanitation Data'!$G$31,0,10*ROW('Sanitation Data'!G132))="","",OFFSET('Sanitation Data'!$G$31,0,10*ROW('Sanitation Data'!G132)))</f>
        <v/>
      </c>
      <c r="DD138" s="380" t="str">
        <f ca="1">+IF(OFFSET('Sanitation Data'!$G$32,0,10*ROW('Sanitation Data'!G132))="","",OFFSET('Sanitation Data'!$G$32,0,10*ROW('Sanitation Data'!G132)))</f>
        <v/>
      </c>
      <c r="DE138" s="380" t="str">
        <f ca="1">+IF(OFFSET('Sanitation Data'!$H$28,0,10*ROW('Sanitation Data'!H132))="","",OFFSET('Sanitation Data'!$H$28,0,10*ROW('Sanitation Data'!H132)))</f>
        <v/>
      </c>
      <c r="DF138" s="380" t="str">
        <f ca="1">+IF(OFFSET('Sanitation Data'!$H$29,0,10*ROW('Sanitation Data'!H132))="","",OFFSET('Sanitation Data'!$H$29,0,10*ROW('Sanitation Data'!H132)))</f>
        <v/>
      </c>
      <c r="DG138" s="380" t="str">
        <f ca="1">+IF(OFFSET('Sanitation Data'!$H$30,0,10*ROW('Sanitation Data'!H132))="","",OFFSET('Sanitation Data'!$H$30,0,10*ROW('Sanitation Data'!H132)))</f>
        <v/>
      </c>
      <c r="DH138" s="380" t="str">
        <f ca="1">+IF(OFFSET('Sanitation Data'!$H$31,0,10*ROW('Sanitation Data'!H132))="","",OFFSET('Sanitation Data'!$H$31,0,10*ROW('Sanitation Data'!H132)))</f>
        <v/>
      </c>
      <c r="DI138" s="380" t="str">
        <f ca="1">+IF(OFFSET('Sanitation Data'!$H$32,0,10*ROW('Sanitation Data'!H132))="","",OFFSET('Sanitation Data'!$H$32,0,10*ROW('Sanitation Data'!H132)))</f>
        <v/>
      </c>
      <c r="DJ138" s="380" t="str">
        <f ca="1">+IF(OFFSET('Sanitation Data'!$I$28,0,10*ROW('Sanitation Data'!I132))="","",OFFSET('Sanitation Data'!$I$28,0,10*ROW('Sanitation Data'!I132)))</f>
        <v/>
      </c>
      <c r="DK138" s="380" t="str">
        <f ca="1">+IF(OFFSET('Sanitation Data'!$I$29,0,10*ROW('Sanitation Data'!I132))="","",OFFSET('Sanitation Data'!$I$29,0,10*ROW('Sanitation Data'!I132)))</f>
        <v/>
      </c>
      <c r="DL138" s="380" t="str">
        <f ca="1">+IF(OFFSET('Sanitation Data'!$I$30,0,10*ROW('Sanitation Data'!I132))="","",OFFSET('Sanitation Data'!$I$30,0,10*ROW('Sanitation Data'!I132)))</f>
        <v/>
      </c>
      <c r="DM138" s="380" t="str">
        <f ca="1">+IF(OFFSET('Sanitation Data'!$I$31,0,10*ROW('Sanitation Data'!I132))="","",OFFSET('Sanitation Data'!$I$31,0,10*ROW('Sanitation Data'!I132)))</f>
        <v/>
      </c>
      <c r="DN138" s="380" t="str">
        <f ca="1">+IF(OFFSET('Sanitation Data'!$I$32,0,10*ROW('Sanitation Data'!I132))="","",OFFSET('Sanitation Data'!$I$32,0,10*ROW('Sanitation Data'!I132)))</f>
        <v/>
      </c>
      <c r="DO138" s="380" t="str">
        <f ca="1">+IF(OFFSET('Hygiene Data'!$D$11,0,10*ROW('Hygiene Data'!D132))="","",OFFSET('Hygiene Data'!$D$11,0,10*ROW('Hygiene Data'!D132)))</f>
        <v/>
      </c>
      <c r="DP138" s="380" t="str">
        <f ca="1">+IF(OFFSET('Hygiene Data'!$D$12,0,10*ROW('Hygiene Data'!D132))="","",OFFSET('Hygiene Data'!$D$12,0,10*ROW('Hygiene Data'!D132)))</f>
        <v/>
      </c>
      <c r="DQ138" s="380" t="str">
        <f ca="1">+IF(OFFSET('Hygiene Data'!$D$13,0,10*ROW('Hygiene Data'!D132))="","",OFFSET('Hygiene Data'!$D$13,0,10*ROW('Hygiene Data'!D132)))</f>
        <v/>
      </c>
      <c r="DR138" s="380" t="str">
        <f ca="1">+IF(OFFSET('Hygiene Data'!$E$11,0,10*ROW('Hygiene Data'!E132))="","",OFFSET('Hygiene Data'!$E$11,0,10*ROW('Hygiene Data'!E132)))</f>
        <v/>
      </c>
      <c r="DS138" s="380" t="str">
        <f ca="1">+IF(OFFSET('Hygiene Data'!$E$12,0,10*ROW('Hygiene Data'!E132))="","",OFFSET('Hygiene Data'!$E$12,0,10*ROW('Hygiene Data'!E132)))</f>
        <v/>
      </c>
      <c r="DT138" s="380" t="str">
        <f ca="1">+IF(OFFSET('Hygiene Data'!$E$13,0,10*ROW('Hygiene Data'!E132))="","",OFFSET('Hygiene Data'!$E$13,0,10*ROW('Hygiene Data'!E132)))</f>
        <v/>
      </c>
      <c r="DU138" s="380" t="str">
        <f ca="1">+IF(OFFSET('Hygiene Data'!$F$11,0,10*ROW('Hygiene Data'!F132))="","",OFFSET('Hygiene Data'!$F$11,0,10*ROW('Hygiene Data'!F132)))</f>
        <v/>
      </c>
      <c r="DV138" s="380" t="str">
        <f ca="1">+IF(OFFSET('Hygiene Data'!$F$12,0,10*ROW('Hygiene Data'!F132))="","",OFFSET('Hygiene Data'!$F$12,0,10*ROW('Hygiene Data'!F132)))</f>
        <v/>
      </c>
      <c r="DW138" s="380" t="str">
        <f ca="1">+IF(OFFSET('Hygiene Data'!$F$13,0,10*ROW('Hygiene Data'!F132))="","",OFFSET('Hygiene Data'!$F$13,0,10*ROW('Hygiene Data'!F132)))</f>
        <v/>
      </c>
      <c r="DX138" s="380" t="str">
        <f ca="1">+IF(OFFSET('Hygiene Data'!$G$11,0,10*ROW('Hygiene Data'!G132))="","",OFFSET('Hygiene Data'!$G$11,0,10*ROW('Hygiene Data'!G132)))</f>
        <v/>
      </c>
      <c r="DY138" s="380" t="str">
        <f ca="1">+IF(OFFSET('Hygiene Data'!$G$12,0,10*ROW('Hygiene Data'!G132))="","",OFFSET('Hygiene Data'!$G$12,0,10*ROW('Hygiene Data'!G132)))</f>
        <v/>
      </c>
      <c r="DZ138" s="380" t="str">
        <f ca="1">+IF(OFFSET('Hygiene Data'!$G$13,0,10*ROW('Hygiene Data'!G132))="","",OFFSET('Hygiene Data'!$G$13,0,10*ROW('Hygiene Data'!G132)))</f>
        <v/>
      </c>
      <c r="EA138" s="380" t="str">
        <f ca="1">+IF(OFFSET('Hygiene Data'!$H$11,0,10*ROW('Hygiene Data'!H132))="","",OFFSET('Hygiene Data'!$H$11,0,10*ROW('Hygiene Data'!H132)))</f>
        <v/>
      </c>
      <c r="EB138" s="380" t="str">
        <f ca="1">+IF(OFFSET('Hygiene Data'!$H$12,0,10*ROW('Hygiene Data'!H132))="","",OFFSET('Hygiene Data'!$H$12,0,10*ROW('Hygiene Data'!H132)))</f>
        <v/>
      </c>
      <c r="EC138" s="380" t="str">
        <f ca="1">+IF(OFFSET('Hygiene Data'!$H$13,0,10*ROW('Hygiene Data'!H132))="","",OFFSET('Hygiene Data'!$H$13,0,10*ROW('Hygiene Data'!H132)))</f>
        <v/>
      </c>
      <c r="ED138" s="380" t="str">
        <f ca="1">+IF(OFFSET('Hygiene Data'!$I$11,0,10*ROW('Hygiene Data'!I132))="","",OFFSET('Hygiene Data'!$I$11,0,10*ROW('Hygiene Data'!I132)))</f>
        <v/>
      </c>
      <c r="EE138" s="380" t="str">
        <f ca="1">+IF(OFFSET('Hygiene Data'!$I$12,0,10*ROW('Hygiene Data'!I132))="","",OFFSET('Hygiene Data'!$I$12,0,10*ROW('Hygiene Data'!I132)))</f>
        <v/>
      </c>
      <c r="EF138" s="380" t="str">
        <f ca="1">+IF(OFFSET('Hygiene Data'!$I$13,0,10*ROW('Hygiene Data'!I132))="","",OFFSET('Hygiene Data'!$I$13,0,10*ROW('Hygiene Data'!I132)))</f>
        <v/>
      </c>
    </row>
    <row r="139" spans="1:136" x14ac:dyDescent="0.25">
      <c r="A139" s="489" t="str">
        <f ca="1">+IF(OFFSET('Water Data'!$B$2,0,10*ROW('Water Data'!E133))="","",OFFSET('Water Data'!$B$2,0,10*ROW('Water Data'!E133)))</f>
        <v/>
      </c>
      <c r="B139" s="489"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16" t="str">
        <f t="shared" ca="1" si="2"/>
        <v/>
      </c>
      <c r="D139" s="517"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17"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17"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17"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17"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17"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17"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17"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17"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17"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17"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17"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17"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17"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17"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17"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17"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17"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18"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18"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18"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18"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18"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18"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18"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18"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18"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18"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18"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18"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18"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18"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18"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18"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18"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18"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18"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18"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18"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18"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18"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18"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18"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18"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18"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18"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18"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18"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19"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95"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19"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19"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19"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19"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19"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19"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19"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19"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19"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19"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19"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19"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19"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19"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19"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19"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80" t="str">
        <f ca="1">+IF(OFFSET('Water Data'!$D$27,0,10*ROW('Water Data'!D133))="","",OFFSET('Water Data'!$D$27,0,10*ROW('Water Data'!D133)))</f>
        <v/>
      </c>
      <c r="BT139" s="380" t="str">
        <f ca="1">+IF(OFFSET('Water Data'!$D$28,0,10*ROW('Water Data'!D133))="","",OFFSET('Water Data'!$D$28,0,10*ROW('Water Data'!D133)))</f>
        <v/>
      </c>
      <c r="BU139" s="380" t="str">
        <f ca="1">+IF(OFFSET('Water Data'!$D$29,0,10*ROW('Water Data'!D133))="","",OFFSET('Water Data'!$D$29,0,10*ROW('Water Data'!D133)))</f>
        <v/>
      </c>
      <c r="BV139" s="380" t="str">
        <f ca="1">+IF(OFFSET('Water Data'!$E$27,0,10*ROW('Water Data'!E133))="","",OFFSET('Water Data'!$E$27,0,10*ROW('Water Data'!E133)))</f>
        <v/>
      </c>
      <c r="BW139" s="380" t="str">
        <f ca="1">+IF(OFFSET('Water Data'!$E$28,0,10*ROW('Water Data'!E133))="","",OFFSET('Water Data'!$E$28,0,10*ROW('Water Data'!E133)))</f>
        <v/>
      </c>
      <c r="BX139" s="380" t="str">
        <f ca="1">+IF(OFFSET('Water Data'!$E$29,0,10*ROW('Water Data'!E133))="","",OFFSET('Water Data'!$E$29,0,10*ROW('Water Data'!E133)))</f>
        <v/>
      </c>
      <c r="BY139" s="380" t="str">
        <f ca="1">+IF(OFFSET('Water Data'!$F$27,0,10*ROW('Water Data'!F133))="","",OFFSET('Water Data'!$F$27,0,10*ROW('Water Data'!F133)))</f>
        <v/>
      </c>
      <c r="BZ139" s="380" t="str">
        <f ca="1">+IF(OFFSET('Water Data'!$F$28,0,10*ROW('Water Data'!F133))="","",OFFSET('Water Data'!$F$28,0,10*ROW('Water Data'!F133)))</f>
        <v/>
      </c>
      <c r="CA139" s="380" t="str">
        <f ca="1">+IF(OFFSET('Water Data'!$F$29,0,10*ROW('Water Data'!F133))="","",OFFSET('Water Data'!$F$29,0,10*ROW('Water Data'!F133)))</f>
        <v/>
      </c>
      <c r="CB139" s="380" t="str">
        <f ca="1">+IF(OFFSET('Water Data'!$G$27,0,10*ROW('Water Data'!G133))="","",OFFSET('Water Data'!$G$27,0,10*ROW('Water Data'!G133)))</f>
        <v/>
      </c>
      <c r="CC139" s="380" t="str">
        <f ca="1">+IF(OFFSET('Water Data'!$G$28,0,10*ROW('Water Data'!G133))="","",OFFSET('Water Data'!$G$28,0,10*ROW('Water Data'!G133)))</f>
        <v/>
      </c>
      <c r="CD139" s="380" t="str">
        <f ca="1">+IF(OFFSET('Water Data'!$G$29,0,10*ROW('Water Data'!G133))="","",OFFSET('Water Data'!$G$29,0,10*ROW('Water Data'!G133)))</f>
        <v/>
      </c>
      <c r="CE139" s="380" t="str">
        <f ca="1">+IF(OFFSET('Water Data'!$H$27,0,10*ROW('Water Data'!H133))="","",OFFSET('Water Data'!$H$27,0,10*ROW('Water Data'!H133)))</f>
        <v/>
      </c>
      <c r="CF139" s="380" t="str">
        <f ca="1">+IF(OFFSET('Water Data'!$H$28,0,10*ROW('Water Data'!H133))="","",OFFSET('Water Data'!$H$28,0,10*ROW('Water Data'!H133)))</f>
        <v/>
      </c>
      <c r="CG139" s="380" t="str">
        <f ca="1">+IF(OFFSET('Water Data'!$H$29,0,10*ROW('Water Data'!H133))="","",OFFSET('Water Data'!$H$29,0,10*ROW('Water Data'!H133)))</f>
        <v/>
      </c>
      <c r="CH139" s="380" t="str">
        <f ca="1">+IF(OFFSET('Water Data'!$I$27,0,10*ROW('Water Data'!I133))="","",OFFSET('Water Data'!$I$27,0,10*ROW('Water Data'!I133)))</f>
        <v/>
      </c>
      <c r="CI139" s="380" t="str">
        <f ca="1">+IF(OFFSET('Water Data'!$I$28,0,10*ROW('Water Data'!I133))="","",OFFSET('Water Data'!$I$28,0,10*ROW('Water Data'!I133)))</f>
        <v/>
      </c>
      <c r="CJ139" s="380" t="str">
        <f ca="1">+IF(OFFSET('Water Data'!$I$29,0,10*ROW('Water Data'!I133))="","",OFFSET('Water Data'!$I$29,0,10*ROW('Water Data'!I133)))</f>
        <v/>
      </c>
      <c r="CK139" s="380" t="str">
        <f ca="1">+IF(OFFSET('Sanitation Data'!$D$28,0,10*ROW('Sanitation Data'!D133))="","",OFFSET('Sanitation Data'!$D$28,0,10*ROW('Sanitation Data'!D133)))</f>
        <v/>
      </c>
      <c r="CL139" s="380" t="str">
        <f ca="1">+IF(OFFSET('Sanitation Data'!$D$29,0,10*ROW('Sanitation Data'!D133))="","",OFFSET('Sanitation Data'!$D$29,0,10*ROW('Sanitation Data'!D133)))</f>
        <v/>
      </c>
      <c r="CM139" s="380" t="str">
        <f ca="1">+IF(OFFSET('Sanitation Data'!$D$30,0,10*ROW('Sanitation Data'!D133))="","",OFFSET('Sanitation Data'!$D$30,0,10*ROW('Sanitation Data'!D133)))</f>
        <v/>
      </c>
      <c r="CN139" s="380" t="str">
        <f ca="1">+IF(OFFSET('Sanitation Data'!$D$31,0,10*ROW('Sanitation Data'!D133))="","",OFFSET('Sanitation Data'!$D$31,0,10*ROW('Sanitation Data'!D133)))</f>
        <v/>
      </c>
      <c r="CO139" s="380" t="str">
        <f ca="1">+IF(OFFSET('Sanitation Data'!$D$32,0,10*ROW('Sanitation Data'!D133))="","",OFFSET('Sanitation Data'!$D$32,0,10*ROW('Sanitation Data'!D133)))</f>
        <v/>
      </c>
      <c r="CP139" s="380" t="str">
        <f ca="1">+IF(OFFSET('Sanitation Data'!$E$28,0,10*ROW('Sanitation Data'!E133))="","",OFFSET('Sanitation Data'!$E$28,0,10*ROW('Sanitation Data'!E133)))</f>
        <v/>
      </c>
      <c r="CQ139" s="380" t="str">
        <f ca="1">+IF(OFFSET('Sanitation Data'!$E$29,0,10*ROW('Sanitation Data'!E133))="","",OFFSET('Sanitation Data'!$E$29,0,10*ROW('Sanitation Data'!E133)))</f>
        <v/>
      </c>
      <c r="CR139" s="380" t="str">
        <f ca="1">+IF(OFFSET('Sanitation Data'!$E$30,0,10*ROW('Sanitation Data'!E133))="","",OFFSET('Sanitation Data'!$E$30,0,10*ROW('Sanitation Data'!E133)))</f>
        <v/>
      </c>
      <c r="CS139" s="380" t="str">
        <f ca="1">+IF(OFFSET('Sanitation Data'!$E$31,0,10*ROW('Sanitation Data'!E133))="","",OFFSET('Sanitation Data'!$E$31,0,10*ROW('Sanitation Data'!E133)))</f>
        <v/>
      </c>
      <c r="CT139" s="380" t="str">
        <f ca="1">+IF(OFFSET('Sanitation Data'!$E$32,0,10*ROW('Sanitation Data'!E133))="","",OFFSET('Sanitation Data'!$E$32,0,10*ROW('Sanitation Data'!E133)))</f>
        <v/>
      </c>
      <c r="CU139" s="380" t="str">
        <f ca="1">+IF(OFFSET('Sanitation Data'!$F$28,0,10*ROW('Sanitation Data'!F133))="","",OFFSET('Sanitation Data'!$F$28,0,10*ROW('Sanitation Data'!F133)))</f>
        <v/>
      </c>
      <c r="CV139" s="380" t="str">
        <f ca="1">+IF(OFFSET('Sanitation Data'!$F$29,0,10*ROW('Sanitation Data'!F133))="","",OFFSET('Sanitation Data'!$F$29,0,10*ROW('Sanitation Data'!F133)))</f>
        <v/>
      </c>
      <c r="CW139" s="380" t="str">
        <f ca="1">+IF(OFFSET('Sanitation Data'!$F$30,0,10*ROW('Sanitation Data'!F133))="","",OFFSET('Sanitation Data'!$F$30,0,10*ROW('Sanitation Data'!F133)))</f>
        <v/>
      </c>
      <c r="CX139" s="380" t="str">
        <f ca="1">+IF(OFFSET('Sanitation Data'!$F$31,0,10*ROW('Sanitation Data'!F133))="","",OFFSET('Sanitation Data'!$F$31,0,10*ROW('Sanitation Data'!F133)))</f>
        <v/>
      </c>
      <c r="CY139" s="380" t="str">
        <f ca="1">+IF(OFFSET('Sanitation Data'!$F$32,0,10*ROW('Sanitation Data'!F133))="","",OFFSET('Sanitation Data'!$F$32,0,10*ROW('Sanitation Data'!F133)))</f>
        <v/>
      </c>
      <c r="CZ139" s="380" t="str">
        <f ca="1">+IF(OFFSET('Sanitation Data'!$G$28,0,10*ROW('Sanitation Data'!G133))="","",OFFSET('Sanitation Data'!$G$28,0,10*ROW('Sanitation Data'!G133)))</f>
        <v/>
      </c>
      <c r="DA139" s="380" t="str">
        <f ca="1">+IF(OFFSET('Sanitation Data'!$G$29,0,10*ROW('Sanitation Data'!G133))="","",OFFSET('Sanitation Data'!$G$29,0,10*ROW('Sanitation Data'!G133)))</f>
        <v/>
      </c>
      <c r="DB139" s="380" t="str">
        <f ca="1">+IF(OFFSET('Sanitation Data'!$G$30,0,10*ROW('Sanitation Data'!G133))="","",OFFSET('Sanitation Data'!$G$30,0,10*ROW('Sanitation Data'!G133)))</f>
        <v/>
      </c>
      <c r="DC139" s="380" t="str">
        <f ca="1">+IF(OFFSET('Sanitation Data'!$G$31,0,10*ROW('Sanitation Data'!G133))="","",OFFSET('Sanitation Data'!$G$31,0,10*ROW('Sanitation Data'!G133)))</f>
        <v/>
      </c>
      <c r="DD139" s="380" t="str">
        <f ca="1">+IF(OFFSET('Sanitation Data'!$G$32,0,10*ROW('Sanitation Data'!G133))="","",OFFSET('Sanitation Data'!$G$32,0,10*ROW('Sanitation Data'!G133)))</f>
        <v/>
      </c>
      <c r="DE139" s="380" t="str">
        <f ca="1">+IF(OFFSET('Sanitation Data'!$H$28,0,10*ROW('Sanitation Data'!H133))="","",OFFSET('Sanitation Data'!$H$28,0,10*ROW('Sanitation Data'!H133)))</f>
        <v/>
      </c>
      <c r="DF139" s="380" t="str">
        <f ca="1">+IF(OFFSET('Sanitation Data'!$H$29,0,10*ROW('Sanitation Data'!H133))="","",OFFSET('Sanitation Data'!$H$29,0,10*ROW('Sanitation Data'!H133)))</f>
        <v/>
      </c>
      <c r="DG139" s="380" t="str">
        <f ca="1">+IF(OFFSET('Sanitation Data'!$H$30,0,10*ROW('Sanitation Data'!H133))="","",OFFSET('Sanitation Data'!$H$30,0,10*ROW('Sanitation Data'!H133)))</f>
        <v/>
      </c>
      <c r="DH139" s="380" t="str">
        <f ca="1">+IF(OFFSET('Sanitation Data'!$H$31,0,10*ROW('Sanitation Data'!H133))="","",OFFSET('Sanitation Data'!$H$31,0,10*ROW('Sanitation Data'!H133)))</f>
        <v/>
      </c>
      <c r="DI139" s="380" t="str">
        <f ca="1">+IF(OFFSET('Sanitation Data'!$H$32,0,10*ROW('Sanitation Data'!H133))="","",OFFSET('Sanitation Data'!$H$32,0,10*ROW('Sanitation Data'!H133)))</f>
        <v/>
      </c>
      <c r="DJ139" s="380" t="str">
        <f ca="1">+IF(OFFSET('Sanitation Data'!$I$28,0,10*ROW('Sanitation Data'!I133))="","",OFFSET('Sanitation Data'!$I$28,0,10*ROW('Sanitation Data'!I133)))</f>
        <v/>
      </c>
      <c r="DK139" s="380" t="str">
        <f ca="1">+IF(OFFSET('Sanitation Data'!$I$29,0,10*ROW('Sanitation Data'!I133))="","",OFFSET('Sanitation Data'!$I$29,0,10*ROW('Sanitation Data'!I133)))</f>
        <v/>
      </c>
      <c r="DL139" s="380" t="str">
        <f ca="1">+IF(OFFSET('Sanitation Data'!$I$30,0,10*ROW('Sanitation Data'!I133))="","",OFFSET('Sanitation Data'!$I$30,0,10*ROW('Sanitation Data'!I133)))</f>
        <v/>
      </c>
      <c r="DM139" s="380" t="str">
        <f ca="1">+IF(OFFSET('Sanitation Data'!$I$31,0,10*ROW('Sanitation Data'!I133))="","",OFFSET('Sanitation Data'!$I$31,0,10*ROW('Sanitation Data'!I133)))</f>
        <v/>
      </c>
      <c r="DN139" s="380" t="str">
        <f ca="1">+IF(OFFSET('Sanitation Data'!$I$32,0,10*ROW('Sanitation Data'!I133))="","",OFFSET('Sanitation Data'!$I$32,0,10*ROW('Sanitation Data'!I133)))</f>
        <v/>
      </c>
      <c r="DO139" s="380" t="str">
        <f ca="1">+IF(OFFSET('Hygiene Data'!$D$11,0,10*ROW('Hygiene Data'!D133))="","",OFFSET('Hygiene Data'!$D$11,0,10*ROW('Hygiene Data'!D133)))</f>
        <v/>
      </c>
      <c r="DP139" s="380" t="str">
        <f ca="1">+IF(OFFSET('Hygiene Data'!$D$12,0,10*ROW('Hygiene Data'!D133))="","",OFFSET('Hygiene Data'!$D$12,0,10*ROW('Hygiene Data'!D133)))</f>
        <v/>
      </c>
      <c r="DQ139" s="380" t="str">
        <f ca="1">+IF(OFFSET('Hygiene Data'!$D$13,0,10*ROW('Hygiene Data'!D133))="","",OFFSET('Hygiene Data'!$D$13,0,10*ROW('Hygiene Data'!D133)))</f>
        <v/>
      </c>
      <c r="DR139" s="380" t="str">
        <f ca="1">+IF(OFFSET('Hygiene Data'!$E$11,0,10*ROW('Hygiene Data'!E133))="","",OFFSET('Hygiene Data'!$E$11,0,10*ROW('Hygiene Data'!E133)))</f>
        <v/>
      </c>
      <c r="DS139" s="380" t="str">
        <f ca="1">+IF(OFFSET('Hygiene Data'!$E$12,0,10*ROW('Hygiene Data'!E133))="","",OFFSET('Hygiene Data'!$E$12,0,10*ROW('Hygiene Data'!E133)))</f>
        <v/>
      </c>
      <c r="DT139" s="380" t="str">
        <f ca="1">+IF(OFFSET('Hygiene Data'!$E$13,0,10*ROW('Hygiene Data'!E133))="","",OFFSET('Hygiene Data'!$E$13,0,10*ROW('Hygiene Data'!E133)))</f>
        <v/>
      </c>
      <c r="DU139" s="380" t="str">
        <f ca="1">+IF(OFFSET('Hygiene Data'!$F$11,0,10*ROW('Hygiene Data'!F133))="","",OFFSET('Hygiene Data'!$F$11,0,10*ROW('Hygiene Data'!F133)))</f>
        <v/>
      </c>
      <c r="DV139" s="380" t="str">
        <f ca="1">+IF(OFFSET('Hygiene Data'!$F$12,0,10*ROW('Hygiene Data'!F133))="","",OFFSET('Hygiene Data'!$F$12,0,10*ROW('Hygiene Data'!F133)))</f>
        <v/>
      </c>
      <c r="DW139" s="380" t="str">
        <f ca="1">+IF(OFFSET('Hygiene Data'!$F$13,0,10*ROW('Hygiene Data'!F133))="","",OFFSET('Hygiene Data'!$F$13,0,10*ROW('Hygiene Data'!F133)))</f>
        <v/>
      </c>
      <c r="DX139" s="380" t="str">
        <f ca="1">+IF(OFFSET('Hygiene Data'!$G$11,0,10*ROW('Hygiene Data'!G133))="","",OFFSET('Hygiene Data'!$G$11,0,10*ROW('Hygiene Data'!G133)))</f>
        <v/>
      </c>
      <c r="DY139" s="380" t="str">
        <f ca="1">+IF(OFFSET('Hygiene Data'!$G$12,0,10*ROW('Hygiene Data'!G133))="","",OFFSET('Hygiene Data'!$G$12,0,10*ROW('Hygiene Data'!G133)))</f>
        <v/>
      </c>
      <c r="DZ139" s="380" t="str">
        <f ca="1">+IF(OFFSET('Hygiene Data'!$G$13,0,10*ROW('Hygiene Data'!G133))="","",OFFSET('Hygiene Data'!$G$13,0,10*ROW('Hygiene Data'!G133)))</f>
        <v/>
      </c>
      <c r="EA139" s="380" t="str">
        <f ca="1">+IF(OFFSET('Hygiene Data'!$H$11,0,10*ROW('Hygiene Data'!H133))="","",OFFSET('Hygiene Data'!$H$11,0,10*ROW('Hygiene Data'!H133)))</f>
        <v/>
      </c>
      <c r="EB139" s="380" t="str">
        <f ca="1">+IF(OFFSET('Hygiene Data'!$H$12,0,10*ROW('Hygiene Data'!H133))="","",OFFSET('Hygiene Data'!$H$12,0,10*ROW('Hygiene Data'!H133)))</f>
        <v/>
      </c>
      <c r="EC139" s="380" t="str">
        <f ca="1">+IF(OFFSET('Hygiene Data'!$H$13,0,10*ROW('Hygiene Data'!H133))="","",OFFSET('Hygiene Data'!$H$13,0,10*ROW('Hygiene Data'!H133)))</f>
        <v/>
      </c>
      <c r="ED139" s="380" t="str">
        <f ca="1">+IF(OFFSET('Hygiene Data'!$I$11,0,10*ROW('Hygiene Data'!I133))="","",OFFSET('Hygiene Data'!$I$11,0,10*ROW('Hygiene Data'!I133)))</f>
        <v/>
      </c>
      <c r="EE139" s="380" t="str">
        <f ca="1">+IF(OFFSET('Hygiene Data'!$I$12,0,10*ROW('Hygiene Data'!I133))="","",OFFSET('Hygiene Data'!$I$12,0,10*ROW('Hygiene Data'!I133)))</f>
        <v/>
      </c>
      <c r="EF139" s="380" t="str">
        <f ca="1">+IF(OFFSET('Hygiene Data'!$I$13,0,10*ROW('Hygiene Data'!I133))="","",OFFSET('Hygiene Data'!$I$13,0,10*ROW('Hygiene Data'!I133)))</f>
        <v/>
      </c>
    </row>
    <row r="140" spans="1:136" x14ac:dyDescent="0.25">
      <c r="A140" s="489" t="str">
        <f ca="1">+IF(OFFSET('Water Data'!$B$2,0,10*ROW('Water Data'!E134))="","",OFFSET('Water Data'!$B$2,0,10*ROW('Water Data'!E134)))</f>
        <v/>
      </c>
      <c r="B140" s="489"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16" t="str">
        <f t="shared" ca="1" si="2"/>
        <v/>
      </c>
      <c r="D140" s="517"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17"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17"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17"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17"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17"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17"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17"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17"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17"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17"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17"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17"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17"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17"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17"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17"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17"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18"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18"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18"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18"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18"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18"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18"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18"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18"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18"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18"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18"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18"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18"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18"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18"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18"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18"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18"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18"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18"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18"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18"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18"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18"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18"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18"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18"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18"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18"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19"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95"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19"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19"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19"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19"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19"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19"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19"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19"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19"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19"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19"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19"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19"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19"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19"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19"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80" t="str">
        <f ca="1">+IF(OFFSET('Water Data'!$D$27,0,10*ROW('Water Data'!D134))="","",OFFSET('Water Data'!$D$27,0,10*ROW('Water Data'!D134)))</f>
        <v/>
      </c>
      <c r="BT140" s="380" t="str">
        <f ca="1">+IF(OFFSET('Water Data'!$D$28,0,10*ROW('Water Data'!D134))="","",OFFSET('Water Data'!$D$28,0,10*ROW('Water Data'!D134)))</f>
        <v/>
      </c>
      <c r="BU140" s="380" t="str">
        <f ca="1">+IF(OFFSET('Water Data'!$D$29,0,10*ROW('Water Data'!D134))="","",OFFSET('Water Data'!$D$29,0,10*ROW('Water Data'!D134)))</f>
        <v/>
      </c>
      <c r="BV140" s="380" t="str">
        <f ca="1">+IF(OFFSET('Water Data'!$E$27,0,10*ROW('Water Data'!E134))="","",OFFSET('Water Data'!$E$27,0,10*ROW('Water Data'!E134)))</f>
        <v/>
      </c>
      <c r="BW140" s="380" t="str">
        <f ca="1">+IF(OFFSET('Water Data'!$E$28,0,10*ROW('Water Data'!E134))="","",OFFSET('Water Data'!$E$28,0,10*ROW('Water Data'!E134)))</f>
        <v/>
      </c>
      <c r="BX140" s="380" t="str">
        <f ca="1">+IF(OFFSET('Water Data'!$E$29,0,10*ROW('Water Data'!E134))="","",OFFSET('Water Data'!$E$29,0,10*ROW('Water Data'!E134)))</f>
        <v/>
      </c>
      <c r="BY140" s="380" t="str">
        <f ca="1">+IF(OFFSET('Water Data'!$F$27,0,10*ROW('Water Data'!F134))="","",OFFSET('Water Data'!$F$27,0,10*ROW('Water Data'!F134)))</f>
        <v/>
      </c>
      <c r="BZ140" s="380" t="str">
        <f ca="1">+IF(OFFSET('Water Data'!$F$28,0,10*ROW('Water Data'!F134))="","",OFFSET('Water Data'!$F$28,0,10*ROW('Water Data'!F134)))</f>
        <v/>
      </c>
      <c r="CA140" s="380" t="str">
        <f ca="1">+IF(OFFSET('Water Data'!$F$29,0,10*ROW('Water Data'!F134))="","",OFFSET('Water Data'!$F$29,0,10*ROW('Water Data'!F134)))</f>
        <v/>
      </c>
      <c r="CB140" s="380" t="str">
        <f ca="1">+IF(OFFSET('Water Data'!$G$27,0,10*ROW('Water Data'!G134))="","",OFFSET('Water Data'!$G$27,0,10*ROW('Water Data'!G134)))</f>
        <v/>
      </c>
      <c r="CC140" s="380" t="str">
        <f ca="1">+IF(OFFSET('Water Data'!$G$28,0,10*ROW('Water Data'!G134))="","",OFFSET('Water Data'!$G$28,0,10*ROW('Water Data'!G134)))</f>
        <v/>
      </c>
      <c r="CD140" s="380" t="str">
        <f ca="1">+IF(OFFSET('Water Data'!$G$29,0,10*ROW('Water Data'!G134))="","",OFFSET('Water Data'!$G$29,0,10*ROW('Water Data'!G134)))</f>
        <v/>
      </c>
      <c r="CE140" s="380" t="str">
        <f ca="1">+IF(OFFSET('Water Data'!$H$27,0,10*ROW('Water Data'!H134))="","",OFFSET('Water Data'!$H$27,0,10*ROW('Water Data'!H134)))</f>
        <v/>
      </c>
      <c r="CF140" s="380" t="str">
        <f ca="1">+IF(OFFSET('Water Data'!$H$28,0,10*ROW('Water Data'!H134))="","",OFFSET('Water Data'!$H$28,0,10*ROW('Water Data'!H134)))</f>
        <v/>
      </c>
      <c r="CG140" s="380" t="str">
        <f ca="1">+IF(OFFSET('Water Data'!$H$29,0,10*ROW('Water Data'!H134))="","",OFFSET('Water Data'!$H$29,0,10*ROW('Water Data'!H134)))</f>
        <v/>
      </c>
      <c r="CH140" s="380" t="str">
        <f ca="1">+IF(OFFSET('Water Data'!$I$27,0,10*ROW('Water Data'!I134))="","",OFFSET('Water Data'!$I$27,0,10*ROW('Water Data'!I134)))</f>
        <v/>
      </c>
      <c r="CI140" s="380" t="str">
        <f ca="1">+IF(OFFSET('Water Data'!$I$28,0,10*ROW('Water Data'!I134))="","",OFFSET('Water Data'!$I$28,0,10*ROW('Water Data'!I134)))</f>
        <v/>
      </c>
      <c r="CJ140" s="380" t="str">
        <f ca="1">+IF(OFFSET('Water Data'!$I$29,0,10*ROW('Water Data'!I134))="","",OFFSET('Water Data'!$I$29,0,10*ROW('Water Data'!I134)))</f>
        <v/>
      </c>
      <c r="CK140" s="380" t="str">
        <f ca="1">+IF(OFFSET('Sanitation Data'!$D$28,0,10*ROW('Sanitation Data'!D134))="","",OFFSET('Sanitation Data'!$D$28,0,10*ROW('Sanitation Data'!D134)))</f>
        <v/>
      </c>
      <c r="CL140" s="380" t="str">
        <f ca="1">+IF(OFFSET('Sanitation Data'!$D$29,0,10*ROW('Sanitation Data'!D134))="","",OFFSET('Sanitation Data'!$D$29,0,10*ROW('Sanitation Data'!D134)))</f>
        <v/>
      </c>
      <c r="CM140" s="380" t="str">
        <f ca="1">+IF(OFFSET('Sanitation Data'!$D$30,0,10*ROW('Sanitation Data'!D134))="","",OFFSET('Sanitation Data'!$D$30,0,10*ROW('Sanitation Data'!D134)))</f>
        <v/>
      </c>
      <c r="CN140" s="380" t="str">
        <f ca="1">+IF(OFFSET('Sanitation Data'!$D$31,0,10*ROW('Sanitation Data'!D134))="","",OFFSET('Sanitation Data'!$D$31,0,10*ROW('Sanitation Data'!D134)))</f>
        <v/>
      </c>
      <c r="CO140" s="380" t="str">
        <f ca="1">+IF(OFFSET('Sanitation Data'!$D$32,0,10*ROW('Sanitation Data'!D134))="","",OFFSET('Sanitation Data'!$D$32,0,10*ROW('Sanitation Data'!D134)))</f>
        <v/>
      </c>
      <c r="CP140" s="380" t="str">
        <f ca="1">+IF(OFFSET('Sanitation Data'!$E$28,0,10*ROW('Sanitation Data'!E134))="","",OFFSET('Sanitation Data'!$E$28,0,10*ROW('Sanitation Data'!E134)))</f>
        <v/>
      </c>
      <c r="CQ140" s="380" t="str">
        <f ca="1">+IF(OFFSET('Sanitation Data'!$E$29,0,10*ROW('Sanitation Data'!E134))="","",OFFSET('Sanitation Data'!$E$29,0,10*ROW('Sanitation Data'!E134)))</f>
        <v/>
      </c>
      <c r="CR140" s="380" t="str">
        <f ca="1">+IF(OFFSET('Sanitation Data'!$E$30,0,10*ROW('Sanitation Data'!E134))="","",OFFSET('Sanitation Data'!$E$30,0,10*ROW('Sanitation Data'!E134)))</f>
        <v/>
      </c>
      <c r="CS140" s="380" t="str">
        <f ca="1">+IF(OFFSET('Sanitation Data'!$E$31,0,10*ROW('Sanitation Data'!E134))="","",OFFSET('Sanitation Data'!$E$31,0,10*ROW('Sanitation Data'!E134)))</f>
        <v/>
      </c>
      <c r="CT140" s="380" t="str">
        <f ca="1">+IF(OFFSET('Sanitation Data'!$E$32,0,10*ROW('Sanitation Data'!E134))="","",OFFSET('Sanitation Data'!$E$32,0,10*ROW('Sanitation Data'!E134)))</f>
        <v/>
      </c>
      <c r="CU140" s="380" t="str">
        <f ca="1">+IF(OFFSET('Sanitation Data'!$F$28,0,10*ROW('Sanitation Data'!F134))="","",OFFSET('Sanitation Data'!$F$28,0,10*ROW('Sanitation Data'!F134)))</f>
        <v/>
      </c>
      <c r="CV140" s="380" t="str">
        <f ca="1">+IF(OFFSET('Sanitation Data'!$F$29,0,10*ROW('Sanitation Data'!F134))="","",OFFSET('Sanitation Data'!$F$29,0,10*ROW('Sanitation Data'!F134)))</f>
        <v/>
      </c>
      <c r="CW140" s="380" t="str">
        <f ca="1">+IF(OFFSET('Sanitation Data'!$F$30,0,10*ROW('Sanitation Data'!F134))="","",OFFSET('Sanitation Data'!$F$30,0,10*ROW('Sanitation Data'!F134)))</f>
        <v/>
      </c>
      <c r="CX140" s="380" t="str">
        <f ca="1">+IF(OFFSET('Sanitation Data'!$F$31,0,10*ROW('Sanitation Data'!F134))="","",OFFSET('Sanitation Data'!$F$31,0,10*ROW('Sanitation Data'!F134)))</f>
        <v/>
      </c>
      <c r="CY140" s="380" t="str">
        <f ca="1">+IF(OFFSET('Sanitation Data'!$F$32,0,10*ROW('Sanitation Data'!F134))="","",OFFSET('Sanitation Data'!$F$32,0,10*ROW('Sanitation Data'!F134)))</f>
        <v/>
      </c>
      <c r="CZ140" s="380" t="str">
        <f ca="1">+IF(OFFSET('Sanitation Data'!$G$28,0,10*ROW('Sanitation Data'!G134))="","",OFFSET('Sanitation Data'!$G$28,0,10*ROW('Sanitation Data'!G134)))</f>
        <v/>
      </c>
      <c r="DA140" s="380" t="str">
        <f ca="1">+IF(OFFSET('Sanitation Data'!$G$29,0,10*ROW('Sanitation Data'!G134))="","",OFFSET('Sanitation Data'!$G$29,0,10*ROW('Sanitation Data'!G134)))</f>
        <v/>
      </c>
      <c r="DB140" s="380" t="str">
        <f ca="1">+IF(OFFSET('Sanitation Data'!$G$30,0,10*ROW('Sanitation Data'!G134))="","",OFFSET('Sanitation Data'!$G$30,0,10*ROW('Sanitation Data'!G134)))</f>
        <v/>
      </c>
      <c r="DC140" s="380" t="str">
        <f ca="1">+IF(OFFSET('Sanitation Data'!$G$31,0,10*ROW('Sanitation Data'!G134))="","",OFFSET('Sanitation Data'!$G$31,0,10*ROW('Sanitation Data'!G134)))</f>
        <v/>
      </c>
      <c r="DD140" s="380" t="str">
        <f ca="1">+IF(OFFSET('Sanitation Data'!$G$32,0,10*ROW('Sanitation Data'!G134))="","",OFFSET('Sanitation Data'!$G$32,0,10*ROW('Sanitation Data'!G134)))</f>
        <v/>
      </c>
      <c r="DE140" s="380" t="str">
        <f ca="1">+IF(OFFSET('Sanitation Data'!$H$28,0,10*ROW('Sanitation Data'!H134))="","",OFFSET('Sanitation Data'!$H$28,0,10*ROW('Sanitation Data'!H134)))</f>
        <v/>
      </c>
      <c r="DF140" s="380" t="str">
        <f ca="1">+IF(OFFSET('Sanitation Data'!$H$29,0,10*ROW('Sanitation Data'!H134))="","",OFFSET('Sanitation Data'!$H$29,0,10*ROW('Sanitation Data'!H134)))</f>
        <v/>
      </c>
      <c r="DG140" s="380" t="str">
        <f ca="1">+IF(OFFSET('Sanitation Data'!$H$30,0,10*ROW('Sanitation Data'!H134))="","",OFFSET('Sanitation Data'!$H$30,0,10*ROW('Sanitation Data'!H134)))</f>
        <v/>
      </c>
      <c r="DH140" s="380" t="str">
        <f ca="1">+IF(OFFSET('Sanitation Data'!$H$31,0,10*ROW('Sanitation Data'!H134))="","",OFFSET('Sanitation Data'!$H$31,0,10*ROW('Sanitation Data'!H134)))</f>
        <v/>
      </c>
      <c r="DI140" s="380" t="str">
        <f ca="1">+IF(OFFSET('Sanitation Data'!$H$32,0,10*ROW('Sanitation Data'!H134))="","",OFFSET('Sanitation Data'!$H$32,0,10*ROW('Sanitation Data'!H134)))</f>
        <v/>
      </c>
      <c r="DJ140" s="380" t="str">
        <f ca="1">+IF(OFFSET('Sanitation Data'!$I$28,0,10*ROW('Sanitation Data'!I134))="","",OFFSET('Sanitation Data'!$I$28,0,10*ROW('Sanitation Data'!I134)))</f>
        <v/>
      </c>
      <c r="DK140" s="380" t="str">
        <f ca="1">+IF(OFFSET('Sanitation Data'!$I$29,0,10*ROW('Sanitation Data'!I134))="","",OFFSET('Sanitation Data'!$I$29,0,10*ROW('Sanitation Data'!I134)))</f>
        <v/>
      </c>
      <c r="DL140" s="380" t="str">
        <f ca="1">+IF(OFFSET('Sanitation Data'!$I$30,0,10*ROW('Sanitation Data'!I134))="","",OFFSET('Sanitation Data'!$I$30,0,10*ROW('Sanitation Data'!I134)))</f>
        <v/>
      </c>
      <c r="DM140" s="380" t="str">
        <f ca="1">+IF(OFFSET('Sanitation Data'!$I$31,0,10*ROW('Sanitation Data'!I134))="","",OFFSET('Sanitation Data'!$I$31,0,10*ROW('Sanitation Data'!I134)))</f>
        <v/>
      </c>
      <c r="DN140" s="380" t="str">
        <f ca="1">+IF(OFFSET('Sanitation Data'!$I$32,0,10*ROW('Sanitation Data'!I134))="","",OFFSET('Sanitation Data'!$I$32,0,10*ROW('Sanitation Data'!I134)))</f>
        <v/>
      </c>
      <c r="DO140" s="380" t="str">
        <f ca="1">+IF(OFFSET('Hygiene Data'!$D$11,0,10*ROW('Hygiene Data'!D134))="","",OFFSET('Hygiene Data'!$D$11,0,10*ROW('Hygiene Data'!D134)))</f>
        <v/>
      </c>
      <c r="DP140" s="380" t="str">
        <f ca="1">+IF(OFFSET('Hygiene Data'!$D$12,0,10*ROW('Hygiene Data'!D134))="","",OFFSET('Hygiene Data'!$D$12,0,10*ROW('Hygiene Data'!D134)))</f>
        <v/>
      </c>
      <c r="DQ140" s="380" t="str">
        <f ca="1">+IF(OFFSET('Hygiene Data'!$D$13,0,10*ROW('Hygiene Data'!D134))="","",OFFSET('Hygiene Data'!$D$13,0,10*ROW('Hygiene Data'!D134)))</f>
        <v/>
      </c>
      <c r="DR140" s="380" t="str">
        <f ca="1">+IF(OFFSET('Hygiene Data'!$E$11,0,10*ROW('Hygiene Data'!E134))="","",OFFSET('Hygiene Data'!$E$11,0,10*ROW('Hygiene Data'!E134)))</f>
        <v/>
      </c>
      <c r="DS140" s="380" t="str">
        <f ca="1">+IF(OFFSET('Hygiene Data'!$E$12,0,10*ROW('Hygiene Data'!E134))="","",OFFSET('Hygiene Data'!$E$12,0,10*ROW('Hygiene Data'!E134)))</f>
        <v/>
      </c>
      <c r="DT140" s="380" t="str">
        <f ca="1">+IF(OFFSET('Hygiene Data'!$E$13,0,10*ROW('Hygiene Data'!E134))="","",OFFSET('Hygiene Data'!$E$13,0,10*ROW('Hygiene Data'!E134)))</f>
        <v/>
      </c>
      <c r="DU140" s="380" t="str">
        <f ca="1">+IF(OFFSET('Hygiene Data'!$F$11,0,10*ROW('Hygiene Data'!F134))="","",OFFSET('Hygiene Data'!$F$11,0,10*ROW('Hygiene Data'!F134)))</f>
        <v/>
      </c>
      <c r="DV140" s="380" t="str">
        <f ca="1">+IF(OFFSET('Hygiene Data'!$F$12,0,10*ROW('Hygiene Data'!F134))="","",OFFSET('Hygiene Data'!$F$12,0,10*ROW('Hygiene Data'!F134)))</f>
        <v/>
      </c>
      <c r="DW140" s="380" t="str">
        <f ca="1">+IF(OFFSET('Hygiene Data'!$F$13,0,10*ROW('Hygiene Data'!F134))="","",OFFSET('Hygiene Data'!$F$13,0,10*ROW('Hygiene Data'!F134)))</f>
        <v/>
      </c>
      <c r="DX140" s="380" t="str">
        <f ca="1">+IF(OFFSET('Hygiene Data'!$G$11,0,10*ROW('Hygiene Data'!G134))="","",OFFSET('Hygiene Data'!$G$11,0,10*ROW('Hygiene Data'!G134)))</f>
        <v/>
      </c>
      <c r="DY140" s="380" t="str">
        <f ca="1">+IF(OFFSET('Hygiene Data'!$G$12,0,10*ROW('Hygiene Data'!G134))="","",OFFSET('Hygiene Data'!$G$12,0,10*ROW('Hygiene Data'!G134)))</f>
        <v/>
      </c>
      <c r="DZ140" s="380" t="str">
        <f ca="1">+IF(OFFSET('Hygiene Data'!$G$13,0,10*ROW('Hygiene Data'!G134))="","",OFFSET('Hygiene Data'!$G$13,0,10*ROW('Hygiene Data'!G134)))</f>
        <v/>
      </c>
      <c r="EA140" s="380" t="str">
        <f ca="1">+IF(OFFSET('Hygiene Data'!$H$11,0,10*ROW('Hygiene Data'!H134))="","",OFFSET('Hygiene Data'!$H$11,0,10*ROW('Hygiene Data'!H134)))</f>
        <v/>
      </c>
      <c r="EB140" s="380" t="str">
        <f ca="1">+IF(OFFSET('Hygiene Data'!$H$12,0,10*ROW('Hygiene Data'!H134))="","",OFFSET('Hygiene Data'!$H$12,0,10*ROW('Hygiene Data'!H134)))</f>
        <v/>
      </c>
      <c r="EC140" s="380" t="str">
        <f ca="1">+IF(OFFSET('Hygiene Data'!$H$13,0,10*ROW('Hygiene Data'!H134))="","",OFFSET('Hygiene Data'!$H$13,0,10*ROW('Hygiene Data'!H134)))</f>
        <v/>
      </c>
      <c r="ED140" s="380" t="str">
        <f ca="1">+IF(OFFSET('Hygiene Data'!$I$11,0,10*ROW('Hygiene Data'!I134))="","",OFFSET('Hygiene Data'!$I$11,0,10*ROW('Hygiene Data'!I134)))</f>
        <v/>
      </c>
      <c r="EE140" s="380" t="str">
        <f ca="1">+IF(OFFSET('Hygiene Data'!$I$12,0,10*ROW('Hygiene Data'!I134))="","",OFFSET('Hygiene Data'!$I$12,0,10*ROW('Hygiene Data'!I134)))</f>
        <v/>
      </c>
      <c r="EF140" s="380" t="str">
        <f ca="1">+IF(OFFSET('Hygiene Data'!$I$13,0,10*ROW('Hygiene Data'!I134))="","",OFFSET('Hygiene Data'!$I$13,0,10*ROW('Hygiene Data'!I134)))</f>
        <v/>
      </c>
    </row>
    <row r="141" spans="1:136" x14ac:dyDescent="0.25">
      <c r="A141" s="489" t="str">
        <f ca="1">+IF(OFFSET('Water Data'!$B$2,0,10*ROW('Water Data'!E135))="","",OFFSET('Water Data'!$B$2,0,10*ROW('Water Data'!E135)))</f>
        <v/>
      </c>
      <c r="B141" s="489"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16" t="str">
        <f t="shared" ca="1" si="2"/>
        <v/>
      </c>
      <c r="D141" s="517"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17"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17"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17"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17"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17"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17"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17"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17"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17"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17"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17"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17"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17"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17"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17"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17"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17"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18"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18"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18"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18"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18"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18"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18"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18"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18"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18"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18"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18"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18"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18"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18"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18"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18"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18"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18"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18"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18"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18"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18"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18"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18"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18"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18"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18"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18"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18"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19"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95"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19"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19"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19"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19"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19"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19"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19"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19"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19"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19"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19"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19"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19"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19"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19"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19"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80" t="str">
        <f ca="1">+IF(OFFSET('Water Data'!$D$27,0,10*ROW('Water Data'!D135))="","",OFFSET('Water Data'!$D$27,0,10*ROW('Water Data'!D135)))</f>
        <v/>
      </c>
      <c r="BT141" s="380" t="str">
        <f ca="1">+IF(OFFSET('Water Data'!$D$28,0,10*ROW('Water Data'!D135))="","",OFFSET('Water Data'!$D$28,0,10*ROW('Water Data'!D135)))</f>
        <v/>
      </c>
      <c r="BU141" s="380" t="str">
        <f ca="1">+IF(OFFSET('Water Data'!$D$29,0,10*ROW('Water Data'!D135))="","",OFFSET('Water Data'!$D$29,0,10*ROW('Water Data'!D135)))</f>
        <v/>
      </c>
      <c r="BV141" s="380" t="str">
        <f ca="1">+IF(OFFSET('Water Data'!$E$27,0,10*ROW('Water Data'!E135))="","",OFFSET('Water Data'!$E$27,0,10*ROW('Water Data'!E135)))</f>
        <v/>
      </c>
      <c r="BW141" s="380" t="str">
        <f ca="1">+IF(OFFSET('Water Data'!$E$28,0,10*ROW('Water Data'!E135))="","",OFFSET('Water Data'!$E$28,0,10*ROW('Water Data'!E135)))</f>
        <v/>
      </c>
      <c r="BX141" s="380" t="str">
        <f ca="1">+IF(OFFSET('Water Data'!$E$29,0,10*ROW('Water Data'!E135))="","",OFFSET('Water Data'!$E$29,0,10*ROW('Water Data'!E135)))</f>
        <v/>
      </c>
      <c r="BY141" s="380" t="str">
        <f ca="1">+IF(OFFSET('Water Data'!$F$27,0,10*ROW('Water Data'!F135))="","",OFFSET('Water Data'!$F$27,0,10*ROW('Water Data'!F135)))</f>
        <v/>
      </c>
      <c r="BZ141" s="380" t="str">
        <f ca="1">+IF(OFFSET('Water Data'!$F$28,0,10*ROW('Water Data'!F135))="","",OFFSET('Water Data'!$F$28,0,10*ROW('Water Data'!F135)))</f>
        <v/>
      </c>
      <c r="CA141" s="380" t="str">
        <f ca="1">+IF(OFFSET('Water Data'!$F$29,0,10*ROW('Water Data'!F135))="","",OFFSET('Water Data'!$F$29,0,10*ROW('Water Data'!F135)))</f>
        <v/>
      </c>
      <c r="CB141" s="380" t="str">
        <f ca="1">+IF(OFFSET('Water Data'!$G$27,0,10*ROW('Water Data'!G135))="","",OFFSET('Water Data'!$G$27,0,10*ROW('Water Data'!G135)))</f>
        <v/>
      </c>
      <c r="CC141" s="380" t="str">
        <f ca="1">+IF(OFFSET('Water Data'!$G$28,0,10*ROW('Water Data'!G135))="","",OFFSET('Water Data'!$G$28,0,10*ROW('Water Data'!G135)))</f>
        <v/>
      </c>
      <c r="CD141" s="380" t="str">
        <f ca="1">+IF(OFFSET('Water Data'!$G$29,0,10*ROW('Water Data'!G135))="","",OFFSET('Water Data'!$G$29,0,10*ROW('Water Data'!G135)))</f>
        <v/>
      </c>
      <c r="CE141" s="380" t="str">
        <f ca="1">+IF(OFFSET('Water Data'!$H$27,0,10*ROW('Water Data'!H135))="","",OFFSET('Water Data'!$H$27,0,10*ROW('Water Data'!H135)))</f>
        <v/>
      </c>
      <c r="CF141" s="380" t="str">
        <f ca="1">+IF(OFFSET('Water Data'!$H$28,0,10*ROW('Water Data'!H135))="","",OFFSET('Water Data'!$H$28,0,10*ROW('Water Data'!H135)))</f>
        <v/>
      </c>
      <c r="CG141" s="380" t="str">
        <f ca="1">+IF(OFFSET('Water Data'!$H$29,0,10*ROW('Water Data'!H135))="","",OFFSET('Water Data'!$H$29,0,10*ROW('Water Data'!H135)))</f>
        <v/>
      </c>
      <c r="CH141" s="380" t="str">
        <f ca="1">+IF(OFFSET('Water Data'!$I$27,0,10*ROW('Water Data'!I135))="","",OFFSET('Water Data'!$I$27,0,10*ROW('Water Data'!I135)))</f>
        <v/>
      </c>
      <c r="CI141" s="380" t="str">
        <f ca="1">+IF(OFFSET('Water Data'!$I$28,0,10*ROW('Water Data'!I135))="","",OFFSET('Water Data'!$I$28,0,10*ROW('Water Data'!I135)))</f>
        <v/>
      </c>
      <c r="CJ141" s="380" t="str">
        <f ca="1">+IF(OFFSET('Water Data'!$I$29,0,10*ROW('Water Data'!I135))="","",OFFSET('Water Data'!$I$29,0,10*ROW('Water Data'!I135)))</f>
        <v/>
      </c>
      <c r="CK141" s="380" t="str">
        <f ca="1">+IF(OFFSET('Sanitation Data'!$D$28,0,10*ROW('Sanitation Data'!D135))="","",OFFSET('Sanitation Data'!$D$28,0,10*ROW('Sanitation Data'!D135)))</f>
        <v/>
      </c>
      <c r="CL141" s="380" t="str">
        <f ca="1">+IF(OFFSET('Sanitation Data'!$D$29,0,10*ROW('Sanitation Data'!D135))="","",OFFSET('Sanitation Data'!$D$29,0,10*ROW('Sanitation Data'!D135)))</f>
        <v/>
      </c>
      <c r="CM141" s="380" t="str">
        <f ca="1">+IF(OFFSET('Sanitation Data'!$D$30,0,10*ROW('Sanitation Data'!D135))="","",OFFSET('Sanitation Data'!$D$30,0,10*ROW('Sanitation Data'!D135)))</f>
        <v/>
      </c>
      <c r="CN141" s="380" t="str">
        <f ca="1">+IF(OFFSET('Sanitation Data'!$D$31,0,10*ROW('Sanitation Data'!D135))="","",OFFSET('Sanitation Data'!$D$31,0,10*ROW('Sanitation Data'!D135)))</f>
        <v/>
      </c>
      <c r="CO141" s="380" t="str">
        <f ca="1">+IF(OFFSET('Sanitation Data'!$D$32,0,10*ROW('Sanitation Data'!D135))="","",OFFSET('Sanitation Data'!$D$32,0,10*ROW('Sanitation Data'!D135)))</f>
        <v/>
      </c>
      <c r="CP141" s="380" t="str">
        <f ca="1">+IF(OFFSET('Sanitation Data'!$E$28,0,10*ROW('Sanitation Data'!E135))="","",OFFSET('Sanitation Data'!$E$28,0,10*ROW('Sanitation Data'!E135)))</f>
        <v/>
      </c>
      <c r="CQ141" s="380" t="str">
        <f ca="1">+IF(OFFSET('Sanitation Data'!$E$29,0,10*ROW('Sanitation Data'!E135))="","",OFFSET('Sanitation Data'!$E$29,0,10*ROW('Sanitation Data'!E135)))</f>
        <v/>
      </c>
      <c r="CR141" s="380" t="str">
        <f ca="1">+IF(OFFSET('Sanitation Data'!$E$30,0,10*ROW('Sanitation Data'!E135))="","",OFFSET('Sanitation Data'!$E$30,0,10*ROW('Sanitation Data'!E135)))</f>
        <v/>
      </c>
      <c r="CS141" s="380" t="str">
        <f ca="1">+IF(OFFSET('Sanitation Data'!$E$31,0,10*ROW('Sanitation Data'!E135))="","",OFFSET('Sanitation Data'!$E$31,0,10*ROW('Sanitation Data'!E135)))</f>
        <v/>
      </c>
      <c r="CT141" s="380" t="str">
        <f ca="1">+IF(OFFSET('Sanitation Data'!$E$32,0,10*ROW('Sanitation Data'!E135))="","",OFFSET('Sanitation Data'!$E$32,0,10*ROW('Sanitation Data'!E135)))</f>
        <v/>
      </c>
      <c r="CU141" s="380" t="str">
        <f ca="1">+IF(OFFSET('Sanitation Data'!$F$28,0,10*ROW('Sanitation Data'!F135))="","",OFFSET('Sanitation Data'!$F$28,0,10*ROW('Sanitation Data'!F135)))</f>
        <v/>
      </c>
      <c r="CV141" s="380" t="str">
        <f ca="1">+IF(OFFSET('Sanitation Data'!$F$29,0,10*ROW('Sanitation Data'!F135))="","",OFFSET('Sanitation Data'!$F$29,0,10*ROW('Sanitation Data'!F135)))</f>
        <v/>
      </c>
      <c r="CW141" s="380" t="str">
        <f ca="1">+IF(OFFSET('Sanitation Data'!$F$30,0,10*ROW('Sanitation Data'!F135))="","",OFFSET('Sanitation Data'!$F$30,0,10*ROW('Sanitation Data'!F135)))</f>
        <v/>
      </c>
      <c r="CX141" s="380" t="str">
        <f ca="1">+IF(OFFSET('Sanitation Data'!$F$31,0,10*ROW('Sanitation Data'!F135))="","",OFFSET('Sanitation Data'!$F$31,0,10*ROW('Sanitation Data'!F135)))</f>
        <v/>
      </c>
      <c r="CY141" s="380" t="str">
        <f ca="1">+IF(OFFSET('Sanitation Data'!$F$32,0,10*ROW('Sanitation Data'!F135))="","",OFFSET('Sanitation Data'!$F$32,0,10*ROW('Sanitation Data'!F135)))</f>
        <v/>
      </c>
      <c r="CZ141" s="380" t="str">
        <f ca="1">+IF(OFFSET('Sanitation Data'!$G$28,0,10*ROW('Sanitation Data'!G135))="","",OFFSET('Sanitation Data'!$G$28,0,10*ROW('Sanitation Data'!G135)))</f>
        <v/>
      </c>
      <c r="DA141" s="380" t="str">
        <f ca="1">+IF(OFFSET('Sanitation Data'!$G$29,0,10*ROW('Sanitation Data'!G135))="","",OFFSET('Sanitation Data'!$G$29,0,10*ROW('Sanitation Data'!G135)))</f>
        <v/>
      </c>
      <c r="DB141" s="380" t="str">
        <f ca="1">+IF(OFFSET('Sanitation Data'!$G$30,0,10*ROW('Sanitation Data'!G135))="","",OFFSET('Sanitation Data'!$G$30,0,10*ROW('Sanitation Data'!G135)))</f>
        <v/>
      </c>
      <c r="DC141" s="380" t="str">
        <f ca="1">+IF(OFFSET('Sanitation Data'!$G$31,0,10*ROW('Sanitation Data'!G135))="","",OFFSET('Sanitation Data'!$G$31,0,10*ROW('Sanitation Data'!G135)))</f>
        <v/>
      </c>
      <c r="DD141" s="380" t="str">
        <f ca="1">+IF(OFFSET('Sanitation Data'!$G$32,0,10*ROW('Sanitation Data'!G135))="","",OFFSET('Sanitation Data'!$G$32,0,10*ROW('Sanitation Data'!G135)))</f>
        <v/>
      </c>
      <c r="DE141" s="380" t="str">
        <f ca="1">+IF(OFFSET('Sanitation Data'!$H$28,0,10*ROW('Sanitation Data'!H135))="","",OFFSET('Sanitation Data'!$H$28,0,10*ROW('Sanitation Data'!H135)))</f>
        <v/>
      </c>
      <c r="DF141" s="380" t="str">
        <f ca="1">+IF(OFFSET('Sanitation Data'!$H$29,0,10*ROW('Sanitation Data'!H135))="","",OFFSET('Sanitation Data'!$H$29,0,10*ROW('Sanitation Data'!H135)))</f>
        <v/>
      </c>
      <c r="DG141" s="380" t="str">
        <f ca="1">+IF(OFFSET('Sanitation Data'!$H$30,0,10*ROW('Sanitation Data'!H135))="","",OFFSET('Sanitation Data'!$H$30,0,10*ROW('Sanitation Data'!H135)))</f>
        <v/>
      </c>
      <c r="DH141" s="380" t="str">
        <f ca="1">+IF(OFFSET('Sanitation Data'!$H$31,0,10*ROW('Sanitation Data'!H135))="","",OFFSET('Sanitation Data'!$H$31,0,10*ROW('Sanitation Data'!H135)))</f>
        <v/>
      </c>
      <c r="DI141" s="380" t="str">
        <f ca="1">+IF(OFFSET('Sanitation Data'!$H$32,0,10*ROW('Sanitation Data'!H135))="","",OFFSET('Sanitation Data'!$H$32,0,10*ROW('Sanitation Data'!H135)))</f>
        <v/>
      </c>
      <c r="DJ141" s="380" t="str">
        <f ca="1">+IF(OFFSET('Sanitation Data'!$I$28,0,10*ROW('Sanitation Data'!I135))="","",OFFSET('Sanitation Data'!$I$28,0,10*ROW('Sanitation Data'!I135)))</f>
        <v/>
      </c>
      <c r="DK141" s="380" t="str">
        <f ca="1">+IF(OFFSET('Sanitation Data'!$I$29,0,10*ROW('Sanitation Data'!I135))="","",OFFSET('Sanitation Data'!$I$29,0,10*ROW('Sanitation Data'!I135)))</f>
        <v/>
      </c>
      <c r="DL141" s="380" t="str">
        <f ca="1">+IF(OFFSET('Sanitation Data'!$I$30,0,10*ROW('Sanitation Data'!I135))="","",OFFSET('Sanitation Data'!$I$30,0,10*ROW('Sanitation Data'!I135)))</f>
        <v/>
      </c>
      <c r="DM141" s="380" t="str">
        <f ca="1">+IF(OFFSET('Sanitation Data'!$I$31,0,10*ROW('Sanitation Data'!I135))="","",OFFSET('Sanitation Data'!$I$31,0,10*ROW('Sanitation Data'!I135)))</f>
        <v/>
      </c>
      <c r="DN141" s="380" t="str">
        <f ca="1">+IF(OFFSET('Sanitation Data'!$I$32,0,10*ROW('Sanitation Data'!I135))="","",OFFSET('Sanitation Data'!$I$32,0,10*ROW('Sanitation Data'!I135)))</f>
        <v/>
      </c>
      <c r="DO141" s="380" t="str">
        <f ca="1">+IF(OFFSET('Hygiene Data'!$D$11,0,10*ROW('Hygiene Data'!D135))="","",OFFSET('Hygiene Data'!$D$11,0,10*ROW('Hygiene Data'!D135)))</f>
        <v/>
      </c>
      <c r="DP141" s="380" t="str">
        <f ca="1">+IF(OFFSET('Hygiene Data'!$D$12,0,10*ROW('Hygiene Data'!D135))="","",OFFSET('Hygiene Data'!$D$12,0,10*ROW('Hygiene Data'!D135)))</f>
        <v/>
      </c>
      <c r="DQ141" s="380" t="str">
        <f ca="1">+IF(OFFSET('Hygiene Data'!$D$13,0,10*ROW('Hygiene Data'!D135))="","",OFFSET('Hygiene Data'!$D$13,0,10*ROW('Hygiene Data'!D135)))</f>
        <v/>
      </c>
      <c r="DR141" s="380" t="str">
        <f ca="1">+IF(OFFSET('Hygiene Data'!$E$11,0,10*ROW('Hygiene Data'!E135))="","",OFFSET('Hygiene Data'!$E$11,0,10*ROW('Hygiene Data'!E135)))</f>
        <v/>
      </c>
      <c r="DS141" s="380" t="str">
        <f ca="1">+IF(OFFSET('Hygiene Data'!$E$12,0,10*ROW('Hygiene Data'!E135))="","",OFFSET('Hygiene Data'!$E$12,0,10*ROW('Hygiene Data'!E135)))</f>
        <v/>
      </c>
      <c r="DT141" s="380" t="str">
        <f ca="1">+IF(OFFSET('Hygiene Data'!$E$13,0,10*ROW('Hygiene Data'!E135))="","",OFFSET('Hygiene Data'!$E$13,0,10*ROW('Hygiene Data'!E135)))</f>
        <v/>
      </c>
      <c r="DU141" s="380" t="str">
        <f ca="1">+IF(OFFSET('Hygiene Data'!$F$11,0,10*ROW('Hygiene Data'!F135))="","",OFFSET('Hygiene Data'!$F$11,0,10*ROW('Hygiene Data'!F135)))</f>
        <v/>
      </c>
      <c r="DV141" s="380" t="str">
        <f ca="1">+IF(OFFSET('Hygiene Data'!$F$12,0,10*ROW('Hygiene Data'!F135))="","",OFFSET('Hygiene Data'!$F$12,0,10*ROW('Hygiene Data'!F135)))</f>
        <v/>
      </c>
      <c r="DW141" s="380" t="str">
        <f ca="1">+IF(OFFSET('Hygiene Data'!$F$13,0,10*ROW('Hygiene Data'!F135))="","",OFFSET('Hygiene Data'!$F$13,0,10*ROW('Hygiene Data'!F135)))</f>
        <v/>
      </c>
      <c r="DX141" s="380" t="str">
        <f ca="1">+IF(OFFSET('Hygiene Data'!$G$11,0,10*ROW('Hygiene Data'!G135))="","",OFFSET('Hygiene Data'!$G$11,0,10*ROW('Hygiene Data'!G135)))</f>
        <v/>
      </c>
      <c r="DY141" s="380" t="str">
        <f ca="1">+IF(OFFSET('Hygiene Data'!$G$12,0,10*ROW('Hygiene Data'!G135))="","",OFFSET('Hygiene Data'!$G$12,0,10*ROW('Hygiene Data'!G135)))</f>
        <v/>
      </c>
      <c r="DZ141" s="380" t="str">
        <f ca="1">+IF(OFFSET('Hygiene Data'!$G$13,0,10*ROW('Hygiene Data'!G135))="","",OFFSET('Hygiene Data'!$G$13,0,10*ROW('Hygiene Data'!G135)))</f>
        <v/>
      </c>
      <c r="EA141" s="380" t="str">
        <f ca="1">+IF(OFFSET('Hygiene Data'!$H$11,0,10*ROW('Hygiene Data'!H135))="","",OFFSET('Hygiene Data'!$H$11,0,10*ROW('Hygiene Data'!H135)))</f>
        <v/>
      </c>
      <c r="EB141" s="380" t="str">
        <f ca="1">+IF(OFFSET('Hygiene Data'!$H$12,0,10*ROW('Hygiene Data'!H135))="","",OFFSET('Hygiene Data'!$H$12,0,10*ROW('Hygiene Data'!H135)))</f>
        <v/>
      </c>
      <c r="EC141" s="380" t="str">
        <f ca="1">+IF(OFFSET('Hygiene Data'!$H$13,0,10*ROW('Hygiene Data'!H135))="","",OFFSET('Hygiene Data'!$H$13,0,10*ROW('Hygiene Data'!H135)))</f>
        <v/>
      </c>
      <c r="ED141" s="380" t="str">
        <f ca="1">+IF(OFFSET('Hygiene Data'!$I$11,0,10*ROW('Hygiene Data'!I135))="","",OFFSET('Hygiene Data'!$I$11,0,10*ROW('Hygiene Data'!I135)))</f>
        <v/>
      </c>
      <c r="EE141" s="380" t="str">
        <f ca="1">+IF(OFFSET('Hygiene Data'!$I$12,0,10*ROW('Hygiene Data'!I135))="","",OFFSET('Hygiene Data'!$I$12,0,10*ROW('Hygiene Data'!I135)))</f>
        <v/>
      </c>
      <c r="EF141" s="380" t="str">
        <f ca="1">+IF(OFFSET('Hygiene Data'!$I$13,0,10*ROW('Hygiene Data'!I135))="","",OFFSET('Hygiene Data'!$I$13,0,10*ROW('Hygiene Data'!I135)))</f>
        <v/>
      </c>
    </row>
    <row r="142" spans="1:136" x14ac:dyDescent="0.25">
      <c r="A142" s="489" t="str">
        <f ca="1">+IF(OFFSET('Water Data'!$B$2,0,10*ROW('Water Data'!E136))="","",OFFSET('Water Data'!$B$2,0,10*ROW('Water Data'!E136)))</f>
        <v/>
      </c>
      <c r="B142" s="489"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16" t="str">
        <f t="shared" ca="1" si="2"/>
        <v/>
      </c>
      <c r="D142" s="517"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17"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17"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17"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17"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17"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17"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17"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17"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17"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17"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17"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17"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17"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17"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17"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17"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17"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18"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18"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18"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18"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18"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18"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18"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18"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18"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18"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18"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18"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18"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18"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18"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18"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18"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18"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18"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18"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18"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18"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18"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18"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18"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18"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18"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18"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18"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18"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19"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95"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19"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19"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19"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19"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19"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19"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19"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19"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19"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19"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19"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19"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19"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19"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19"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19"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80" t="str">
        <f ca="1">+IF(OFFSET('Water Data'!$D$27,0,10*ROW('Water Data'!D136))="","",OFFSET('Water Data'!$D$27,0,10*ROW('Water Data'!D136)))</f>
        <v/>
      </c>
      <c r="BT142" s="380" t="str">
        <f ca="1">+IF(OFFSET('Water Data'!$D$28,0,10*ROW('Water Data'!D136))="","",OFFSET('Water Data'!$D$28,0,10*ROW('Water Data'!D136)))</f>
        <v/>
      </c>
      <c r="BU142" s="380" t="str">
        <f ca="1">+IF(OFFSET('Water Data'!$D$29,0,10*ROW('Water Data'!D136))="","",OFFSET('Water Data'!$D$29,0,10*ROW('Water Data'!D136)))</f>
        <v/>
      </c>
      <c r="BV142" s="380" t="str">
        <f ca="1">+IF(OFFSET('Water Data'!$E$27,0,10*ROW('Water Data'!E136))="","",OFFSET('Water Data'!$E$27,0,10*ROW('Water Data'!E136)))</f>
        <v/>
      </c>
      <c r="BW142" s="380" t="str">
        <f ca="1">+IF(OFFSET('Water Data'!$E$28,0,10*ROW('Water Data'!E136))="","",OFFSET('Water Data'!$E$28,0,10*ROW('Water Data'!E136)))</f>
        <v/>
      </c>
      <c r="BX142" s="380" t="str">
        <f ca="1">+IF(OFFSET('Water Data'!$E$29,0,10*ROW('Water Data'!E136))="","",OFFSET('Water Data'!$E$29,0,10*ROW('Water Data'!E136)))</f>
        <v/>
      </c>
      <c r="BY142" s="380" t="str">
        <f ca="1">+IF(OFFSET('Water Data'!$F$27,0,10*ROW('Water Data'!F136))="","",OFFSET('Water Data'!$F$27,0,10*ROW('Water Data'!F136)))</f>
        <v/>
      </c>
      <c r="BZ142" s="380" t="str">
        <f ca="1">+IF(OFFSET('Water Data'!$F$28,0,10*ROW('Water Data'!F136))="","",OFFSET('Water Data'!$F$28,0,10*ROW('Water Data'!F136)))</f>
        <v/>
      </c>
      <c r="CA142" s="380" t="str">
        <f ca="1">+IF(OFFSET('Water Data'!$F$29,0,10*ROW('Water Data'!F136))="","",OFFSET('Water Data'!$F$29,0,10*ROW('Water Data'!F136)))</f>
        <v/>
      </c>
      <c r="CB142" s="380" t="str">
        <f ca="1">+IF(OFFSET('Water Data'!$G$27,0,10*ROW('Water Data'!G136))="","",OFFSET('Water Data'!$G$27,0,10*ROW('Water Data'!G136)))</f>
        <v/>
      </c>
      <c r="CC142" s="380" t="str">
        <f ca="1">+IF(OFFSET('Water Data'!$G$28,0,10*ROW('Water Data'!G136))="","",OFFSET('Water Data'!$G$28,0,10*ROW('Water Data'!G136)))</f>
        <v/>
      </c>
      <c r="CD142" s="380" t="str">
        <f ca="1">+IF(OFFSET('Water Data'!$G$29,0,10*ROW('Water Data'!G136))="","",OFFSET('Water Data'!$G$29,0,10*ROW('Water Data'!G136)))</f>
        <v/>
      </c>
      <c r="CE142" s="380" t="str">
        <f ca="1">+IF(OFFSET('Water Data'!$H$27,0,10*ROW('Water Data'!H136))="","",OFFSET('Water Data'!$H$27,0,10*ROW('Water Data'!H136)))</f>
        <v/>
      </c>
      <c r="CF142" s="380" t="str">
        <f ca="1">+IF(OFFSET('Water Data'!$H$28,0,10*ROW('Water Data'!H136))="","",OFFSET('Water Data'!$H$28,0,10*ROW('Water Data'!H136)))</f>
        <v/>
      </c>
      <c r="CG142" s="380" t="str">
        <f ca="1">+IF(OFFSET('Water Data'!$H$29,0,10*ROW('Water Data'!H136))="","",OFFSET('Water Data'!$H$29,0,10*ROW('Water Data'!H136)))</f>
        <v/>
      </c>
      <c r="CH142" s="380" t="str">
        <f ca="1">+IF(OFFSET('Water Data'!$I$27,0,10*ROW('Water Data'!I136))="","",OFFSET('Water Data'!$I$27,0,10*ROW('Water Data'!I136)))</f>
        <v/>
      </c>
      <c r="CI142" s="380" t="str">
        <f ca="1">+IF(OFFSET('Water Data'!$I$28,0,10*ROW('Water Data'!I136))="","",OFFSET('Water Data'!$I$28,0,10*ROW('Water Data'!I136)))</f>
        <v/>
      </c>
      <c r="CJ142" s="380" t="str">
        <f ca="1">+IF(OFFSET('Water Data'!$I$29,0,10*ROW('Water Data'!I136))="","",OFFSET('Water Data'!$I$29,0,10*ROW('Water Data'!I136)))</f>
        <v/>
      </c>
      <c r="CK142" s="380" t="str">
        <f ca="1">+IF(OFFSET('Sanitation Data'!$D$28,0,10*ROW('Sanitation Data'!D136))="","",OFFSET('Sanitation Data'!$D$28,0,10*ROW('Sanitation Data'!D136)))</f>
        <v/>
      </c>
      <c r="CL142" s="380" t="str">
        <f ca="1">+IF(OFFSET('Sanitation Data'!$D$29,0,10*ROW('Sanitation Data'!D136))="","",OFFSET('Sanitation Data'!$D$29,0,10*ROW('Sanitation Data'!D136)))</f>
        <v/>
      </c>
      <c r="CM142" s="380" t="str">
        <f ca="1">+IF(OFFSET('Sanitation Data'!$D$30,0,10*ROW('Sanitation Data'!D136))="","",OFFSET('Sanitation Data'!$D$30,0,10*ROW('Sanitation Data'!D136)))</f>
        <v/>
      </c>
      <c r="CN142" s="380" t="str">
        <f ca="1">+IF(OFFSET('Sanitation Data'!$D$31,0,10*ROW('Sanitation Data'!D136))="","",OFFSET('Sanitation Data'!$D$31,0,10*ROW('Sanitation Data'!D136)))</f>
        <v/>
      </c>
      <c r="CO142" s="380" t="str">
        <f ca="1">+IF(OFFSET('Sanitation Data'!$D$32,0,10*ROW('Sanitation Data'!D136))="","",OFFSET('Sanitation Data'!$D$32,0,10*ROW('Sanitation Data'!D136)))</f>
        <v/>
      </c>
      <c r="CP142" s="380" t="str">
        <f ca="1">+IF(OFFSET('Sanitation Data'!$E$28,0,10*ROW('Sanitation Data'!E136))="","",OFFSET('Sanitation Data'!$E$28,0,10*ROW('Sanitation Data'!E136)))</f>
        <v/>
      </c>
      <c r="CQ142" s="380" t="str">
        <f ca="1">+IF(OFFSET('Sanitation Data'!$E$29,0,10*ROW('Sanitation Data'!E136))="","",OFFSET('Sanitation Data'!$E$29,0,10*ROW('Sanitation Data'!E136)))</f>
        <v/>
      </c>
      <c r="CR142" s="380" t="str">
        <f ca="1">+IF(OFFSET('Sanitation Data'!$E$30,0,10*ROW('Sanitation Data'!E136))="","",OFFSET('Sanitation Data'!$E$30,0,10*ROW('Sanitation Data'!E136)))</f>
        <v/>
      </c>
      <c r="CS142" s="380" t="str">
        <f ca="1">+IF(OFFSET('Sanitation Data'!$E$31,0,10*ROW('Sanitation Data'!E136))="","",OFFSET('Sanitation Data'!$E$31,0,10*ROW('Sanitation Data'!E136)))</f>
        <v/>
      </c>
      <c r="CT142" s="380" t="str">
        <f ca="1">+IF(OFFSET('Sanitation Data'!$E$32,0,10*ROW('Sanitation Data'!E136))="","",OFFSET('Sanitation Data'!$E$32,0,10*ROW('Sanitation Data'!E136)))</f>
        <v/>
      </c>
      <c r="CU142" s="380" t="str">
        <f ca="1">+IF(OFFSET('Sanitation Data'!$F$28,0,10*ROW('Sanitation Data'!F136))="","",OFFSET('Sanitation Data'!$F$28,0,10*ROW('Sanitation Data'!F136)))</f>
        <v/>
      </c>
      <c r="CV142" s="380" t="str">
        <f ca="1">+IF(OFFSET('Sanitation Data'!$F$29,0,10*ROW('Sanitation Data'!F136))="","",OFFSET('Sanitation Data'!$F$29,0,10*ROW('Sanitation Data'!F136)))</f>
        <v/>
      </c>
      <c r="CW142" s="380" t="str">
        <f ca="1">+IF(OFFSET('Sanitation Data'!$F$30,0,10*ROW('Sanitation Data'!F136))="","",OFFSET('Sanitation Data'!$F$30,0,10*ROW('Sanitation Data'!F136)))</f>
        <v/>
      </c>
      <c r="CX142" s="380" t="str">
        <f ca="1">+IF(OFFSET('Sanitation Data'!$F$31,0,10*ROW('Sanitation Data'!F136))="","",OFFSET('Sanitation Data'!$F$31,0,10*ROW('Sanitation Data'!F136)))</f>
        <v/>
      </c>
      <c r="CY142" s="380" t="str">
        <f ca="1">+IF(OFFSET('Sanitation Data'!$F$32,0,10*ROW('Sanitation Data'!F136))="","",OFFSET('Sanitation Data'!$F$32,0,10*ROW('Sanitation Data'!F136)))</f>
        <v/>
      </c>
      <c r="CZ142" s="380" t="str">
        <f ca="1">+IF(OFFSET('Sanitation Data'!$G$28,0,10*ROW('Sanitation Data'!G136))="","",OFFSET('Sanitation Data'!$G$28,0,10*ROW('Sanitation Data'!G136)))</f>
        <v/>
      </c>
      <c r="DA142" s="380" t="str">
        <f ca="1">+IF(OFFSET('Sanitation Data'!$G$29,0,10*ROW('Sanitation Data'!G136))="","",OFFSET('Sanitation Data'!$G$29,0,10*ROW('Sanitation Data'!G136)))</f>
        <v/>
      </c>
      <c r="DB142" s="380" t="str">
        <f ca="1">+IF(OFFSET('Sanitation Data'!$G$30,0,10*ROW('Sanitation Data'!G136))="","",OFFSET('Sanitation Data'!$G$30,0,10*ROW('Sanitation Data'!G136)))</f>
        <v/>
      </c>
      <c r="DC142" s="380" t="str">
        <f ca="1">+IF(OFFSET('Sanitation Data'!$G$31,0,10*ROW('Sanitation Data'!G136))="","",OFFSET('Sanitation Data'!$G$31,0,10*ROW('Sanitation Data'!G136)))</f>
        <v/>
      </c>
      <c r="DD142" s="380" t="str">
        <f ca="1">+IF(OFFSET('Sanitation Data'!$G$32,0,10*ROW('Sanitation Data'!G136))="","",OFFSET('Sanitation Data'!$G$32,0,10*ROW('Sanitation Data'!G136)))</f>
        <v/>
      </c>
      <c r="DE142" s="380" t="str">
        <f ca="1">+IF(OFFSET('Sanitation Data'!$H$28,0,10*ROW('Sanitation Data'!H136))="","",OFFSET('Sanitation Data'!$H$28,0,10*ROW('Sanitation Data'!H136)))</f>
        <v/>
      </c>
      <c r="DF142" s="380" t="str">
        <f ca="1">+IF(OFFSET('Sanitation Data'!$H$29,0,10*ROW('Sanitation Data'!H136))="","",OFFSET('Sanitation Data'!$H$29,0,10*ROW('Sanitation Data'!H136)))</f>
        <v/>
      </c>
      <c r="DG142" s="380" t="str">
        <f ca="1">+IF(OFFSET('Sanitation Data'!$H$30,0,10*ROW('Sanitation Data'!H136))="","",OFFSET('Sanitation Data'!$H$30,0,10*ROW('Sanitation Data'!H136)))</f>
        <v/>
      </c>
      <c r="DH142" s="380" t="str">
        <f ca="1">+IF(OFFSET('Sanitation Data'!$H$31,0,10*ROW('Sanitation Data'!H136))="","",OFFSET('Sanitation Data'!$H$31,0,10*ROW('Sanitation Data'!H136)))</f>
        <v/>
      </c>
      <c r="DI142" s="380" t="str">
        <f ca="1">+IF(OFFSET('Sanitation Data'!$H$32,0,10*ROW('Sanitation Data'!H136))="","",OFFSET('Sanitation Data'!$H$32,0,10*ROW('Sanitation Data'!H136)))</f>
        <v/>
      </c>
      <c r="DJ142" s="380" t="str">
        <f ca="1">+IF(OFFSET('Sanitation Data'!$I$28,0,10*ROW('Sanitation Data'!I136))="","",OFFSET('Sanitation Data'!$I$28,0,10*ROW('Sanitation Data'!I136)))</f>
        <v/>
      </c>
      <c r="DK142" s="380" t="str">
        <f ca="1">+IF(OFFSET('Sanitation Data'!$I$29,0,10*ROW('Sanitation Data'!I136))="","",OFFSET('Sanitation Data'!$I$29,0,10*ROW('Sanitation Data'!I136)))</f>
        <v/>
      </c>
      <c r="DL142" s="380" t="str">
        <f ca="1">+IF(OFFSET('Sanitation Data'!$I$30,0,10*ROW('Sanitation Data'!I136))="","",OFFSET('Sanitation Data'!$I$30,0,10*ROW('Sanitation Data'!I136)))</f>
        <v/>
      </c>
      <c r="DM142" s="380" t="str">
        <f ca="1">+IF(OFFSET('Sanitation Data'!$I$31,0,10*ROW('Sanitation Data'!I136))="","",OFFSET('Sanitation Data'!$I$31,0,10*ROW('Sanitation Data'!I136)))</f>
        <v/>
      </c>
      <c r="DN142" s="380" t="str">
        <f ca="1">+IF(OFFSET('Sanitation Data'!$I$32,0,10*ROW('Sanitation Data'!I136))="","",OFFSET('Sanitation Data'!$I$32,0,10*ROW('Sanitation Data'!I136)))</f>
        <v/>
      </c>
      <c r="DO142" s="380" t="str">
        <f ca="1">+IF(OFFSET('Hygiene Data'!$D$11,0,10*ROW('Hygiene Data'!D136))="","",OFFSET('Hygiene Data'!$D$11,0,10*ROW('Hygiene Data'!D136)))</f>
        <v/>
      </c>
      <c r="DP142" s="380" t="str">
        <f ca="1">+IF(OFFSET('Hygiene Data'!$D$12,0,10*ROW('Hygiene Data'!D136))="","",OFFSET('Hygiene Data'!$D$12,0,10*ROW('Hygiene Data'!D136)))</f>
        <v/>
      </c>
      <c r="DQ142" s="380" t="str">
        <f ca="1">+IF(OFFSET('Hygiene Data'!$D$13,0,10*ROW('Hygiene Data'!D136))="","",OFFSET('Hygiene Data'!$D$13,0,10*ROW('Hygiene Data'!D136)))</f>
        <v/>
      </c>
      <c r="DR142" s="380" t="str">
        <f ca="1">+IF(OFFSET('Hygiene Data'!$E$11,0,10*ROW('Hygiene Data'!E136))="","",OFFSET('Hygiene Data'!$E$11,0,10*ROW('Hygiene Data'!E136)))</f>
        <v/>
      </c>
      <c r="DS142" s="380" t="str">
        <f ca="1">+IF(OFFSET('Hygiene Data'!$E$12,0,10*ROW('Hygiene Data'!E136))="","",OFFSET('Hygiene Data'!$E$12,0,10*ROW('Hygiene Data'!E136)))</f>
        <v/>
      </c>
      <c r="DT142" s="380" t="str">
        <f ca="1">+IF(OFFSET('Hygiene Data'!$E$13,0,10*ROW('Hygiene Data'!E136))="","",OFFSET('Hygiene Data'!$E$13,0,10*ROW('Hygiene Data'!E136)))</f>
        <v/>
      </c>
      <c r="DU142" s="380" t="str">
        <f ca="1">+IF(OFFSET('Hygiene Data'!$F$11,0,10*ROW('Hygiene Data'!F136))="","",OFFSET('Hygiene Data'!$F$11,0,10*ROW('Hygiene Data'!F136)))</f>
        <v/>
      </c>
      <c r="DV142" s="380" t="str">
        <f ca="1">+IF(OFFSET('Hygiene Data'!$F$12,0,10*ROW('Hygiene Data'!F136))="","",OFFSET('Hygiene Data'!$F$12,0,10*ROW('Hygiene Data'!F136)))</f>
        <v/>
      </c>
      <c r="DW142" s="380" t="str">
        <f ca="1">+IF(OFFSET('Hygiene Data'!$F$13,0,10*ROW('Hygiene Data'!F136))="","",OFFSET('Hygiene Data'!$F$13,0,10*ROW('Hygiene Data'!F136)))</f>
        <v/>
      </c>
      <c r="DX142" s="380" t="str">
        <f ca="1">+IF(OFFSET('Hygiene Data'!$G$11,0,10*ROW('Hygiene Data'!G136))="","",OFFSET('Hygiene Data'!$G$11,0,10*ROW('Hygiene Data'!G136)))</f>
        <v/>
      </c>
      <c r="DY142" s="380" t="str">
        <f ca="1">+IF(OFFSET('Hygiene Data'!$G$12,0,10*ROW('Hygiene Data'!G136))="","",OFFSET('Hygiene Data'!$G$12,0,10*ROW('Hygiene Data'!G136)))</f>
        <v/>
      </c>
      <c r="DZ142" s="380" t="str">
        <f ca="1">+IF(OFFSET('Hygiene Data'!$G$13,0,10*ROW('Hygiene Data'!G136))="","",OFFSET('Hygiene Data'!$G$13,0,10*ROW('Hygiene Data'!G136)))</f>
        <v/>
      </c>
      <c r="EA142" s="380" t="str">
        <f ca="1">+IF(OFFSET('Hygiene Data'!$H$11,0,10*ROW('Hygiene Data'!H136))="","",OFFSET('Hygiene Data'!$H$11,0,10*ROW('Hygiene Data'!H136)))</f>
        <v/>
      </c>
      <c r="EB142" s="380" t="str">
        <f ca="1">+IF(OFFSET('Hygiene Data'!$H$12,0,10*ROW('Hygiene Data'!H136))="","",OFFSET('Hygiene Data'!$H$12,0,10*ROW('Hygiene Data'!H136)))</f>
        <v/>
      </c>
      <c r="EC142" s="380" t="str">
        <f ca="1">+IF(OFFSET('Hygiene Data'!$H$13,0,10*ROW('Hygiene Data'!H136))="","",OFFSET('Hygiene Data'!$H$13,0,10*ROW('Hygiene Data'!H136)))</f>
        <v/>
      </c>
      <c r="ED142" s="380" t="str">
        <f ca="1">+IF(OFFSET('Hygiene Data'!$I$11,0,10*ROW('Hygiene Data'!I136))="","",OFFSET('Hygiene Data'!$I$11,0,10*ROW('Hygiene Data'!I136)))</f>
        <v/>
      </c>
      <c r="EE142" s="380" t="str">
        <f ca="1">+IF(OFFSET('Hygiene Data'!$I$12,0,10*ROW('Hygiene Data'!I136))="","",OFFSET('Hygiene Data'!$I$12,0,10*ROW('Hygiene Data'!I136)))</f>
        <v/>
      </c>
      <c r="EF142" s="380" t="str">
        <f ca="1">+IF(OFFSET('Hygiene Data'!$I$13,0,10*ROW('Hygiene Data'!I136))="","",OFFSET('Hygiene Data'!$I$13,0,10*ROW('Hygiene Data'!I136)))</f>
        <v/>
      </c>
    </row>
    <row r="143" spans="1:136" x14ac:dyDescent="0.25">
      <c r="A143" s="489" t="str">
        <f ca="1">+IF(OFFSET('Water Data'!$B$2,0,10*ROW('Water Data'!E137))="","",OFFSET('Water Data'!$B$2,0,10*ROW('Water Data'!E137)))</f>
        <v/>
      </c>
      <c r="B143" s="489"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16" t="str">
        <f t="shared" ca="1" si="2"/>
        <v/>
      </c>
      <c r="D143" s="517"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17"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17"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17"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17"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17"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17"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17"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17"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17"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17"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17"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17"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17"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17"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17"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17"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17"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18"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18"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18"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18"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18"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18"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18"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18"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18"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18"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18"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18"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18"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18"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18"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18"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18"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18"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18"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18"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18"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18"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18"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18"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18"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18"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18"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18"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18"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18"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19"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95"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19"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19"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19"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19"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19"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19"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19"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19"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19"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19"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19"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19"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19"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19"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19"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19"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80" t="str">
        <f ca="1">+IF(OFFSET('Water Data'!$D$27,0,10*ROW('Water Data'!D137))="","",OFFSET('Water Data'!$D$27,0,10*ROW('Water Data'!D137)))</f>
        <v/>
      </c>
      <c r="BT143" s="380" t="str">
        <f ca="1">+IF(OFFSET('Water Data'!$D$28,0,10*ROW('Water Data'!D137))="","",OFFSET('Water Data'!$D$28,0,10*ROW('Water Data'!D137)))</f>
        <v/>
      </c>
      <c r="BU143" s="380" t="str">
        <f ca="1">+IF(OFFSET('Water Data'!$D$29,0,10*ROW('Water Data'!D137))="","",OFFSET('Water Data'!$D$29,0,10*ROW('Water Data'!D137)))</f>
        <v/>
      </c>
      <c r="BV143" s="380" t="str">
        <f ca="1">+IF(OFFSET('Water Data'!$E$27,0,10*ROW('Water Data'!E137))="","",OFFSET('Water Data'!$E$27,0,10*ROW('Water Data'!E137)))</f>
        <v/>
      </c>
      <c r="BW143" s="380" t="str">
        <f ca="1">+IF(OFFSET('Water Data'!$E$28,0,10*ROW('Water Data'!E137))="","",OFFSET('Water Data'!$E$28,0,10*ROW('Water Data'!E137)))</f>
        <v/>
      </c>
      <c r="BX143" s="380" t="str">
        <f ca="1">+IF(OFFSET('Water Data'!$E$29,0,10*ROW('Water Data'!E137))="","",OFFSET('Water Data'!$E$29,0,10*ROW('Water Data'!E137)))</f>
        <v/>
      </c>
      <c r="BY143" s="380" t="str">
        <f ca="1">+IF(OFFSET('Water Data'!$F$27,0,10*ROW('Water Data'!F137))="","",OFFSET('Water Data'!$F$27,0,10*ROW('Water Data'!F137)))</f>
        <v/>
      </c>
      <c r="BZ143" s="380" t="str">
        <f ca="1">+IF(OFFSET('Water Data'!$F$28,0,10*ROW('Water Data'!F137))="","",OFFSET('Water Data'!$F$28,0,10*ROW('Water Data'!F137)))</f>
        <v/>
      </c>
      <c r="CA143" s="380" t="str">
        <f ca="1">+IF(OFFSET('Water Data'!$F$29,0,10*ROW('Water Data'!F137))="","",OFFSET('Water Data'!$F$29,0,10*ROW('Water Data'!F137)))</f>
        <v/>
      </c>
      <c r="CB143" s="380" t="str">
        <f ca="1">+IF(OFFSET('Water Data'!$G$27,0,10*ROW('Water Data'!G137))="","",OFFSET('Water Data'!$G$27,0,10*ROW('Water Data'!G137)))</f>
        <v/>
      </c>
      <c r="CC143" s="380" t="str">
        <f ca="1">+IF(OFFSET('Water Data'!$G$28,0,10*ROW('Water Data'!G137))="","",OFFSET('Water Data'!$G$28,0,10*ROW('Water Data'!G137)))</f>
        <v/>
      </c>
      <c r="CD143" s="380" t="str">
        <f ca="1">+IF(OFFSET('Water Data'!$G$29,0,10*ROW('Water Data'!G137))="","",OFFSET('Water Data'!$G$29,0,10*ROW('Water Data'!G137)))</f>
        <v/>
      </c>
      <c r="CE143" s="380" t="str">
        <f ca="1">+IF(OFFSET('Water Data'!$H$27,0,10*ROW('Water Data'!H137))="","",OFFSET('Water Data'!$H$27,0,10*ROW('Water Data'!H137)))</f>
        <v/>
      </c>
      <c r="CF143" s="380" t="str">
        <f ca="1">+IF(OFFSET('Water Data'!$H$28,0,10*ROW('Water Data'!H137))="","",OFFSET('Water Data'!$H$28,0,10*ROW('Water Data'!H137)))</f>
        <v/>
      </c>
      <c r="CG143" s="380" t="str">
        <f ca="1">+IF(OFFSET('Water Data'!$H$29,0,10*ROW('Water Data'!H137))="","",OFFSET('Water Data'!$H$29,0,10*ROW('Water Data'!H137)))</f>
        <v/>
      </c>
      <c r="CH143" s="380" t="str">
        <f ca="1">+IF(OFFSET('Water Data'!$I$27,0,10*ROW('Water Data'!I137))="","",OFFSET('Water Data'!$I$27,0,10*ROW('Water Data'!I137)))</f>
        <v/>
      </c>
      <c r="CI143" s="380" t="str">
        <f ca="1">+IF(OFFSET('Water Data'!$I$28,0,10*ROW('Water Data'!I137))="","",OFFSET('Water Data'!$I$28,0,10*ROW('Water Data'!I137)))</f>
        <v/>
      </c>
      <c r="CJ143" s="380" t="str">
        <f ca="1">+IF(OFFSET('Water Data'!$I$29,0,10*ROW('Water Data'!I137))="","",OFFSET('Water Data'!$I$29,0,10*ROW('Water Data'!I137)))</f>
        <v/>
      </c>
      <c r="CK143" s="380" t="str">
        <f ca="1">+IF(OFFSET('Sanitation Data'!$D$28,0,10*ROW('Sanitation Data'!D137))="","",OFFSET('Sanitation Data'!$D$28,0,10*ROW('Sanitation Data'!D137)))</f>
        <v/>
      </c>
      <c r="CL143" s="380" t="str">
        <f ca="1">+IF(OFFSET('Sanitation Data'!$D$29,0,10*ROW('Sanitation Data'!D137))="","",OFFSET('Sanitation Data'!$D$29,0,10*ROW('Sanitation Data'!D137)))</f>
        <v/>
      </c>
      <c r="CM143" s="380" t="str">
        <f ca="1">+IF(OFFSET('Sanitation Data'!$D$30,0,10*ROW('Sanitation Data'!D137))="","",OFFSET('Sanitation Data'!$D$30,0,10*ROW('Sanitation Data'!D137)))</f>
        <v/>
      </c>
      <c r="CN143" s="380" t="str">
        <f ca="1">+IF(OFFSET('Sanitation Data'!$D$31,0,10*ROW('Sanitation Data'!D137))="","",OFFSET('Sanitation Data'!$D$31,0,10*ROW('Sanitation Data'!D137)))</f>
        <v/>
      </c>
      <c r="CO143" s="380" t="str">
        <f ca="1">+IF(OFFSET('Sanitation Data'!$D$32,0,10*ROW('Sanitation Data'!D137))="","",OFFSET('Sanitation Data'!$D$32,0,10*ROW('Sanitation Data'!D137)))</f>
        <v/>
      </c>
      <c r="CP143" s="380" t="str">
        <f ca="1">+IF(OFFSET('Sanitation Data'!$E$28,0,10*ROW('Sanitation Data'!E137))="","",OFFSET('Sanitation Data'!$E$28,0,10*ROW('Sanitation Data'!E137)))</f>
        <v/>
      </c>
      <c r="CQ143" s="380" t="str">
        <f ca="1">+IF(OFFSET('Sanitation Data'!$E$29,0,10*ROW('Sanitation Data'!E137))="","",OFFSET('Sanitation Data'!$E$29,0,10*ROW('Sanitation Data'!E137)))</f>
        <v/>
      </c>
      <c r="CR143" s="380" t="str">
        <f ca="1">+IF(OFFSET('Sanitation Data'!$E$30,0,10*ROW('Sanitation Data'!E137))="","",OFFSET('Sanitation Data'!$E$30,0,10*ROW('Sanitation Data'!E137)))</f>
        <v/>
      </c>
      <c r="CS143" s="380" t="str">
        <f ca="1">+IF(OFFSET('Sanitation Data'!$E$31,0,10*ROW('Sanitation Data'!E137))="","",OFFSET('Sanitation Data'!$E$31,0,10*ROW('Sanitation Data'!E137)))</f>
        <v/>
      </c>
      <c r="CT143" s="380" t="str">
        <f ca="1">+IF(OFFSET('Sanitation Data'!$E$32,0,10*ROW('Sanitation Data'!E137))="","",OFFSET('Sanitation Data'!$E$32,0,10*ROW('Sanitation Data'!E137)))</f>
        <v/>
      </c>
      <c r="CU143" s="380" t="str">
        <f ca="1">+IF(OFFSET('Sanitation Data'!$F$28,0,10*ROW('Sanitation Data'!F137))="","",OFFSET('Sanitation Data'!$F$28,0,10*ROW('Sanitation Data'!F137)))</f>
        <v/>
      </c>
      <c r="CV143" s="380" t="str">
        <f ca="1">+IF(OFFSET('Sanitation Data'!$F$29,0,10*ROW('Sanitation Data'!F137))="","",OFFSET('Sanitation Data'!$F$29,0,10*ROW('Sanitation Data'!F137)))</f>
        <v/>
      </c>
      <c r="CW143" s="380" t="str">
        <f ca="1">+IF(OFFSET('Sanitation Data'!$F$30,0,10*ROW('Sanitation Data'!F137))="","",OFFSET('Sanitation Data'!$F$30,0,10*ROW('Sanitation Data'!F137)))</f>
        <v/>
      </c>
      <c r="CX143" s="380" t="str">
        <f ca="1">+IF(OFFSET('Sanitation Data'!$F$31,0,10*ROW('Sanitation Data'!F137))="","",OFFSET('Sanitation Data'!$F$31,0,10*ROW('Sanitation Data'!F137)))</f>
        <v/>
      </c>
      <c r="CY143" s="380" t="str">
        <f ca="1">+IF(OFFSET('Sanitation Data'!$F$32,0,10*ROW('Sanitation Data'!F137))="","",OFFSET('Sanitation Data'!$F$32,0,10*ROW('Sanitation Data'!F137)))</f>
        <v/>
      </c>
      <c r="CZ143" s="380" t="str">
        <f ca="1">+IF(OFFSET('Sanitation Data'!$G$28,0,10*ROW('Sanitation Data'!G137))="","",OFFSET('Sanitation Data'!$G$28,0,10*ROW('Sanitation Data'!G137)))</f>
        <v/>
      </c>
      <c r="DA143" s="380" t="str">
        <f ca="1">+IF(OFFSET('Sanitation Data'!$G$29,0,10*ROW('Sanitation Data'!G137))="","",OFFSET('Sanitation Data'!$G$29,0,10*ROW('Sanitation Data'!G137)))</f>
        <v/>
      </c>
      <c r="DB143" s="380" t="str">
        <f ca="1">+IF(OFFSET('Sanitation Data'!$G$30,0,10*ROW('Sanitation Data'!G137))="","",OFFSET('Sanitation Data'!$G$30,0,10*ROW('Sanitation Data'!G137)))</f>
        <v/>
      </c>
      <c r="DC143" s="380" t="str">
        <f ca="1">+IF(OFFSET('Sanitation Data'!$G$31,0,10*ROW('Sanitation Data'!G137))="","",OFFSET('Sanitation Data'!$G$31,0,10*ROW('Sanitation Data'!G137)))</f>
        <v/>
      </c>
      <c r="DD143" s="380" t="str">
        <f ca="1">+IF(OFFSET('Sanitation Data'!$G$32,0,10*ROW('Sanitation Data'!G137))="","",OFFSET('Sanitation Data'!$G$32,0,10*ROW('Sanitation Data'!G137)))</f>
        <v/>
      </c>
      <c r="DE143" s="380" t="str">
        <f ca="1">+IF(OFFSET('Sanitation Data'!$H$28,0,10*ROW('Sanitation Data'!H137))="","",OFFSET('Sanitation Data'!$H$28,0,10*ROW('Sanitation Data'!H137)))</f>
        <v/>
      </c>
      <c r="DF143" s="380" t="str">
        <f ca="1">+IF(OFFSET('Sanitation Data'!$H$29,0,10*ROW('Sanitation Data'!H137))="","",OFFSET('Sanitation Data'!$H$29,0,10*ROW('Sanitation Data'!H137)))</f>
        <v/>
      </c>
      <c r="DG143" s="380" t="str">
        <f ca="1">+IF(OFFSET('Sanitation Data'!$H$30,0,10*ROW('Sanitation Data'!H137))="","",OFFSET('Sanitation Data'!$H$30,0,10*ROW('Sanitation Data'!H137)))</f>
        <v/>
      </c>
      <c r="DH143" s="380" t="str">
        <f ca="1">+IF(OFFSET('Sanitation Data'!$H$31,0,10*ROW('Sanitation Data'!H137))="","",OFFSET('Sanitation Data'!$H$31,0,10*ROW('Sanitation Data'!H137)))</f>
        <v/>
      </c>
      <c r="DI143" s="380" t="str">
        <f ca="1">+IF(OFFSET('Sanitation Data'!$H$32,0,10*ROW('Sanitation Data'!H137))="","",OFFSET('Sanitation Data'!$H$32,0,10*ROW('Sanitation Data'!H137)))</f>
        <v/>
      </c>
      <c r="DJ143" s="380" t="str">
        <f ca="1">+IF(OFFSET('Sanitation Data'!$I$28,0,10*ROW('Sanitation Data'!I137))="","",OFFSET('Sanitation Data'!$I$28,0,10*ROW('Sanitation Data'!I137)))</f>
        <v/>
      </c>
      <c r="DK143" s="380" t="str">
        <f ca="1">+IF(OFFSET('Sanitation Data'!$I$29,0,10*ROW('Sanitation Data'!I137))="","",OFFSET('Sanitation Data'!$I$29,0,10*ROW('Sanitation Data'!I137)))</f>
        <v/>
      </c>
      <c r="DL143" s="380" t="str">
        <f ca="1">+IF(OFFSET('Sanitation Data'!$I$30,0,10*ROW('Sanitation Data'!I137))="","",OFFSET('Sanitation Data'!$I$30,0,10*ROW('Sanitation Data'!I137)))</f>
        <v/>
      </c>
      <c r="DM143" s="380" t="str">
        <f ca="1">+IF(OFFSET('Sanitation Data'!$I$31,0,10*ROW('Sanitation Data'!I137))="","",OFFSET('Sanitation Data'!$I$31,0,10*ROW('Sanitation Data'!I137)))</f>
        <v/>
      </c>
      <c r="DN143" s="380" t="str">
        <f ca="1">+IF(OFFSET('Sanitation Data'!$I$32,0,10*ROW('Sanitation Data'!I137))="","",OFFSET('Sanitation Data'!$I$32,0,10*ROW('Sanitation Data'!I137)))</f>
        <v/>
      </c>
      <c r="DO143" s="380" t="str">
        <f ca="1">+IF(OFFSET('Hygiene Data'!$D$11,0,10*ROW('Hygiene Data'!D137))="","",OFFSET('Hygiene Data'!$D$11,0,10*ROW('Hygiene Data'!D137)))</f>
        <v/>
      </c>
      <c r="DP143" s="380" t="str">
        <f ca="1">+IF(OFFSET('Hygiene Data'!$D$12,0,10*ROW('Hygiene Data'!D137))="","",OFFSET('Hygiene Data'!$D$12,0,10*ROW('Hygiene Data'!D137)))</f>
        <v/>
      </c>
      <c r="DQ143" s="380" t="str">
        <f ca="1">+IF(OFFSET('Hygiene Data'!$D$13,0,10*ROW('Hygiene Data'!D137))="","",OFFSET('Hygiene Data'!$D$13,0,10*ROW('Hygiene Data'!D137)))</f>
        <v/>
      </c>
      <c r="DR143" s="380" t="str">
        <f ca="1">+IF(OFFSET('Hygiene Data'!$E$11,0,10*ROW('Hygiene Data'!E137))="","",OFFSET('Hygiene Data'!$E$11,0,10*ROW('Hygiene Data'!E137)))</f>
        <v/>
      </c>
      <c r="DS143" s="380" t="str">
        <f ca="1">+IF(OFFSET('Hygiene Data'!$E$12,0,10*ROW('Hygiene Data'!E137))="","",OFFSET('Hygiene Data'!$E$12,0,10*ROW('Hygiene Data'!E137)))</f>
        <v/>
      </c>
      <c r="DT143" s="380" t="str">
        <f ca="1">+IF(OFFSET('Hygiene Data'!$E$13,0,10*ROW('Hygiene Data'!E137))="","",OFFSET('Hygiene Data'!$E$13,0,10*ROW('Hygiene Data'!E137)))</f>
        <v/>
      </c>
      <c r="DU143" s="380" t="str">
        <f ca="1">+IF(OFFSET('Hygiene Data'!$F$11,0,10*ROW('Hygiene Data'!F137))="","",OFFSET('Hygiene Data'!$F$11,0,10*ROW('Hygiene Data'!F137)))</f>
        <v/>
      </c>
      <c r="DV143" s="380" t="str">
        <f ca="1">+IF(OFFSET('Hygiene Data'!$F$12,0,10*ROW('Hygiene Data'!F137))="","",OFFSET('Hygiene Data'!$F$12,0,10*ROW('Hygiene Data'!F137)))</f>
        <v/>
      </c>
      <c r="DW143" s="380" t="str">
        <f ca="1">+IF(OFFSET('Hygiene Data'!$F$13,0,10*ROW('Hygiene Data'!F137))="","",OFFSET('Hygiene Data'!$F$13,0,10*ROW('Hygiene Data'!F137)))</f>
        <v/>
      </c>
      <c r="DX143" s="380" t="str">
        <f ca="1">+IF(OFFSET('Hygiene Data'!$G$11,0,10*ROW('Hygiene Data'!G137))="","",OFFSET('Hygiene Data'!$G$11,0,10*ROW('Hygiene Data'!G137)))</f>
        <v/>
      </c>
      <c r="DY143" s="380" t="str">
        <f ca="1">+IF(OFFSET('Hygiene Data'!$G$12,0,10*ROW('Hygiene Data'!G137))="","",OFFSET('Hygiene Data'!$G$12,0,10*ROW('Hygiene Data'!G137)))</f>
        <v/>
      </c>
      <c r="DZ143" s="380" t="str">
        <f ca="1">+IF(OFFSET('Hygiene Data'!$G$13,0,10*ROW('Hygiene Data'!G137))="","",OFFSET('Hygiene Data'!$G$13,0,10*ROW('Hygiene Data'!G137)))</f>
        <v/>
      </c>
      <c r="EA143" s="380" t="str">
        <f ca="1">+IF(OFFSET('Hygiene Data'!$H$11,0,10*ROW('Hygiene Data'!H137))="","",OFFSET('Hygiene Data'!$H$11,0,10*ROW('Hygiene Data'!H137)))</f>
        <v/>
      </c>
      <c r="EB143" s="380" t="str">
        <f ca="1">+IF(OFFSET('Hygiene Data'!$H$12,0,10*ROW('Hygiene Data'!H137))="","",OFFSET('Hygiene Data'!$H$12,0,10*ROW('Hygiene Data'!H137)))</f>
        <v/>
      </c>
      <c r="EC143" s="380" t="str">
        <f ca="1">+IF(OFFSET('Hygiene Data'!$H$13,0,10*ROW('Hygiene Data'!H137))="","",OFFSET('Hygiene Data'!$H$13,0,10*ROW('Hygiene Data'!H137)))</f>
        <v/>
      </c>
      <c r="ED143" s="380" t="str">
        <f ca="1">+IF(OFFSET('Hygiene Data'!$I$11,0,10*ROW('Hygiene Data'!I137))="","",OFFSET('Hygiene Data'!$I$11,0,10*ROW('Hygiene Data'!I137)))</f>
        <v/>
      </c>
      <c r="EE143" s="380" t="str">
        <f ca="1">+IF(OFFSET('Hygiene Data'!$I$12,0,10*ROW('Hygiene Data'!I137))="","",OFFSET('Hygiene Data'!$I$12,0,10*ROW('Hygiene Data'!I137)))</f>
        <v/>
      </c>
      <c r="EF143" s="380" t="str">
        <f ca="1">+IF(OFFSET('Hygiene Data'!$I$13,0,10*ROW('Hygiene Data'!I137))="","",OFFSET('Hygiene Data'!$I$13,0,10*ROW('Hygiene Data'!I137)))</f>
        <v/>
      </c>
    </row>
    <row r="144" spans="1:136" x14ac:dyDescent="0.25">
      <c r="A144" s="489" t="str">
        <f ca="1">+IF(OFFSET('Water Data'!$B$2,0,10*ROW('Water Data'!E138))="","",OFFSET('Water Data'!$B$2,0,10*ROW('Water Data'!E138)))</f>
        <v/>
      </c>
      <c r="B144" s="489"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16" t="str">
        <f t="shared" ca="1" si="2"/>
        <v/>
      </c>
      <c r="D144" s="517"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17"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17"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17"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17"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17"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17"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17"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17"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17"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17"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17"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17"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17"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17"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17"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17"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17"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18"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18"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18"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18"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18"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18"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18"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18"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18"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18"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18"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18"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18"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18"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18"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18"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18"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18"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18"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18"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18"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18"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18"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18"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18"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18"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18"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18"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18"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18"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19"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95"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19"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19"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19"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19"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19"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19"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19"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19"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19"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19"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19"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19"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19"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19"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19"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19"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80" t="str">
        <f ca="1">+IF(OFFSET('Water Data'!$D$27,0,10*ROW('Water Data'!D138))="","",OFFSET('Water Data'!$D$27,0,10*ROW('Water Data'!D138)))</f>
        <v/>
      </c>
      <c r="BT144" s="380" t="str">
        <f ca="1">+IF(OFFSET('Water Data'!$D$28,0,10*ROW('Water Data'!D138))="","",OFFSET('Water Data'!$D$28,0,10*ROW('Water Data'!D138)))</f>
        <v/>
      </c>
      <c r="BU144" s="380" t="str">
        <f ca="1">+IF(OFFSET('Water Data'!$D$29,0,10*ROW('Water Data'!D138))="","",OFFSET('Water Data'!$D$29,0,10*ROW('Water Data'!D138)))</f>
        <v/>
      </c>
      <c r="BV144" s="380" t="str">
        <f ca="1">+IF(OFFSET('Water Data'!$E$27,0,10*ROW('Water Data'!E138))="","",OFFSET('Water Data'!$E$27,0,10*ROW('Water Data'!E138)))</f>
        <v/>
      </c>
      <c r="BW144" s="380" t="str">
        <f ca="1">+IF(OFFSET('Water Data'!$E$28,0,10*ROW('Water Data'!E138))="","",OFFSET('Water Data'!$E$28,0,10*ROW('Water Data'!E138)))</f>
        <v/>
      </c>
      <c r="BX144" s="380" t="str">
        <f ca="1">+IF(OFFSET('Water Data'!$E$29,0,10*ROW('Water Data'!E138))="","",OFFSET('Water Data'!$E$29,0,10*ROW('Water Data'!E138)))</f>
        <v/>
      </c>
      <c r="BY144" s="380" t="str">
        <f ca="1">+IF(OFFSET('Water Data'!$F$27,0,10*ROW('Water Data'!F138))="","",OFFSET('Water Data'!$F$27,0,10*ROW('Water Data'!F138)))</f>
        <v/>
      </c>
      <c r="BZ144" s="380" t="str">
        <f ca="1">+IF(OFFSET('Water Data'!$F$28,0,10*ROW('Water Data'!F138))="","",OFFSET('Water Data'!$F$28,0,10*ROW('Water Data'!F138)))</f>
        <v/>
      </c>
      <c r="CA144" s="380" t="str">
        <f ca="1">+IF(OFFSET('Water Data'!$F$29,0,10*ROW('Water Data'!F138))="","",OFFSET('Water Data'!$F$29,0,10*ROW('Water Data'!F138)))</f>
        <v/>
      </c>
      <c r="CB144" s="380" t="str">
        <f ca="1">+IF(OFFSET('Water Data'!$G$27,0,10*ROW('Water Data'!G138))="","",OFFSET('Water Data'!$G$27,0,10*ROW('Water Data'!G138)))</f>
        <v/>
      </c>
      <c r="CC144" s="380" t="str">
        <f ca="1">+IF(OFFSET('Water Data'!$G$28,0,10*ROW('Water Data'!G138))="","",OFFSET('Water Data'!$G$28,0,10*ROW('Water Data'!G138)))</f>
        <v/>
      </c>
      <c r="CD144" s="380" t="str">
        <f ca="1">+IF(OFFSET('Water Data'!$G$29,0,10*ROW('Water Data'!G138))="","",OFFSET('Water Data'!$G$29,0,10*ROW('Water Data'!G138)))</f>
        <v/>
      </c>
      <c r="CE144" s="380" t="str">
        <f ca="1">+IF(OFFSET('Water Data'!$H$27,0,10*ROW('Water Data'!H138))="","",OFFSET('Water Data'!$H$27,0,10*ROW('Water Data'!H138)))</f>
        <v/>
      </c>
      <c r="CF144" s="380" t="str">
        <f ca="1">+IF(OFFSET('Water Data'!$H$28,0,10*ROW('Water Data'!H138))="","",OFFSET('Water Data'!$H$28,0,10*ROW('Water Data'!H138)))</f>
        <v/>
      </c>
      <c r="CG144" s="380" t="str">
        <f ca="1">+IF(OFFSET('Water Data'!$H$29,0,10*ROW('Water Data'!H138))="","",OFFSET('Water Data'!$H$29,0,10*ROW('Water Data'!H138)))</f>
        <v/>
      </c>
      <c r="CH144" s="380" t="str">
        <f ca="1">+IF(OFFSET('Water Data'!$I$27,0,10*ROW('Water Data'!I138))="","",OFFSET('Water Data'!$I$27,0,10*ROW('Water Data'!I138)))</f>
        <v/>
      </c>
      <c r="CI144" s="380" t="str">
        <f ca="1">+IF(OFFSET('Water Data'!$I$28,0,10*ROW('Water Data'!I138))="","",OFFSET('Water Data'!$I$28,0,10*ROW('Water Data'!I138)))</f>
        <v/>
      </c>
      <c r="CJ144" s="380" t="str">
        <f ca="1">+IF(OFFSET('Water Data'!$I$29,0,10*ROW('Water Data'!I138))="","",OFFSET('Water Data'!$I$29,0,10*ROW('Water Data'!I138)))</f>
        <v/>
      </c>
      <c r="CK144" s="380" t="str">
        <f ca="1">+IF(OFFSET('Sanitation Data'!$D$28,0,10*ROW('Sanitation Data'!D138))="","",OFFSET('Sanitation Data'!$D$28,0,10*ROW('Sanitation Data'!D138)))</f>
        <v/>
      </c>
      <c r="CL144" s="380" t="str">
        <f ca="1">+IF(OFFSET('Sanitation Data'!$D$29,0,10*ROW('Sanitation Data'!D138))="","",OFFSET('Sanitation Data'!$D$29,0,10*ROW('Sanitation Data'!D138)))</f>
        <v/>
      </c>
      <c r="CM144" s="380" t="str">
        <f ca="1">+IF(OFFSET('Sanitation Data'!$D$30,0,10*ROW('Sanitation Data'!D138))="","",OFFSET('Sanitation Data'!$D$30,0,10*ROW('Sanitation Data'!D138)))</f>
        <v/>
      </c>
      <c r="CN144" s="380" t="str">
        <f ca="1">+IF(OFFSET('Sanitation Data'!$D$31,0,10*ROW('Sanitation Data'!D138))="","",OFFSET('Sanitation Data'!$D$31,0,10*ROW('Sanitation Data'!D138)))</f>
        <v/>
      </c>
      <c r="CO144" s="380" t="str">
        <f ca="1">+IF(OFFSET('Sanitation Data'!$D$32,0,10*ROW('Sanitation Data'!D138))="","",OFFSET('Sanitation Data'!$D$32,0,10*ROW('Sanitation Data'!D138)))</f>
        <v/>
      </c>
      <c r="CP144" s="380" t="str">
        <f ca="1">+IF(OFFSET('Sanitation Data'!$E$28,0,10*ROW('Sanitation Data'!E138))="","",OFFSET('Sanitation Data'!$E$28,0,10*ROW('Sanitation Data'!E138)))</f>
        <v/>
      </c>
      <c r="CQ144" s="380" t="str">
        <f ca="1">+IF(OFFSET('Sanitation Data'!$E$29,0,10*ROW('Sanitation Data'!E138))="","",OFFSET('Sanitation Data'!$E$29,0,10*ROW('Sanitation Data'!E138)))</f>
        <v/>
      </c>
      <c r="CR144" s="380" t="str">
        <f ca="1">+IF(OFFSET('Sanitation Data'!$E$30,0,10*ROW('Sanitation Data'!E138))="","",OFFSET('Sanitation Data'!$E$30,0,10*ROW('Sanitation Data'!E138)))</f>
        <v/>
      </c>
      <c r="CS144" s="380" t="str">
        <f ca="1">+IF(OFFSET('Sanitation Data'!$E$31,0,10*ROW('Sanitation Data'!E138))="","",OFFSET('Sanitation Data'!$E$31,0,10*ROW('Sanitation Data'!E138)))</f>
        <v/>
      </c>
      <c r="CT144" s="380" t="str">
        <f ca="1">+IF(OFFSET('Sanitation Data'!$E$32,0,10*ROW('Sanitation Data'!E138))="","",OFFSET('Sanitation Data'!$E$32,0,10*ROW('Sanitation Data'!E138)))</f>
        <v/>
      </c>
      <c r="CU144" s="380" t="str">
        <f ca="1">+IF(OFFSET('Sanitation Data'!$F$28,0,10*ROW('Sanitation Data'!F138))="","",OFFSET('Sanitation Data'!$F$28,0,10*ROW('Sanitation Data'!F138)))</f>
        <v/>
      </c>
      <c r="CV144" s="380" t="str">
        <f ca="1">+IF(OFFSET('Sanitation Data'!$F$29,0,10*ROW('Sanitation Data'!F138))="","",OFFSET('Sanitation Data'!$F$29,0,10*ROW('Sanitation Data'!F138)))</f>
        <v/>
      </c>
      <c r="CW144" s="380" t="str">
        <f ca="1">+IF(OFFSET('Sanitation Data'!$F$30,0,10*ROW('Sanitation Data'!F138))="","",OFFSET('Sanitation Data'!$F$30,0,10*ROW('Sanitation Data'!F138)))</f>
        <v/>
      </c>
      <c r="CX144" s="380" t="str">
        <f ca="1">+IF(OFFSET('Sanitation Data'!$F$31,0,10*ROW('Sanitation Data'!F138))="","",OFFSET('Sanitation Data'!$F$31,0,10*ROW('Sanitation Data'!F138)))</f>
        <v/>
      </c>
      <c r="CY144" s="380" t="str">
        <f ca="1">+IF(OFFSET('Sanitation Data'!$F$32,0,10*ROW('Sanitation Data'!F138))="","",OFFSET('Sanitation Data'!$F$32,0,10*ROW('Sanitation Data'!F138)))</f>
        <v/>
      </c>
      <c r="CZ144" s="380" t="str">
        <f ca="1">+IF(OFFSET('Sanitation Data'!$G$28,0,10*ROW('Sanitation Data'!G138))="","",OFFSET('Sanitation Data'!$G$28,0,10*ROW('Sanitation Data'!G138)))</f>
        <v/>
      </c>
      <c r="DA144" s="380" t="str">
        <f ca="1">+IF(OFFSET('Sanitation Data'!$G$29,0,10*ROW('Sanitation Data'!G138))="","",OFFSET('Sanitation Data'!$G$29,0,10*ROW('Sanitation Data'!G138)))</f>
        <v/>
      </c>
      <c r="DB144" s="380" t="str">
        <f ca="1">+IF(OFFSET('Sanitation Data'!$G$30,0,10*ROW('Sanitation Data'!G138))="","",OFFSET('Sanitation Data'!$G$30,0,10*ROW('Sanitation Data'!G138)))</f>
        <v/>
      </c>
      <c r="DC144" s="380" t="str">
        <f ca="1">+IF(OFFSET('Sanitation Data'!$G$31,0,10*ROW('Sanitation Data'!G138))="","",OFFSET('Sanitation Data'!$G$31,0,10*ROW('Sanitation Data'!G138)))</f>
        <v/>
      </c>
      <c r="DD144" s="380" t="str">
        <f ca="1">+IF(OFFSET('Sanitation Data'!$G$32,0,10*ROW('Sanitation Data'!G138))="","",OFFSET('Sanitation Data'!$G$32,0,10*ROW('Sanitation Data'!G138)))</f>
        <v/>
      </c>
      <c r="DE144" s="380" t="str">
        <f ca="1">+IF(OFFSET('Sanitation Data'!$H$28,0,10*ROW('Sanitation Data'!H138))="","",OFFSET('Sanitation Data'!$H$28,0,10*ROW('Sanitation Data'!H138)))</f>
        <v/>
      </c>
      <c r="DF144" s="380" t="str">
        <f ca="1">+IF(OFFSET('Sanitation Data'!$H$29,0,10*ROW('Sanitation Data'!H138))="","",OFFSET('Sanitation Data'!$H$29,0,10*ROW('Sanitation Data'!H138)))</f>
        <v/>
      </c>
      <c r="DG144" s="380" t="str">
        <f ca="1">+IF(OFFSET('Sanitation Data'!$H$30,0,10*ROW('Sanitation Data'!H138))="","",OFFSET('Sanitation Data'!$H$30,0,10*ROW('Sanitation Data'!H138)))</f>
        <v/>
      </c>
      <c r="DH144" s="380" t="str">
        <f ca="1">+IF(OFFSET('Sanitation Data'!$H$31,0,10*ROW('Sanitation Data'!H138))="","",OFFSET('Sanitation Data'!$H$31,0,10*ROW('Sanitation Data'!H138)))</f>
        <v/>
      </c>
      <c r="DI144" s="380" t="str">
        <f ca="1">+IF(OFFSET('Sanitation Data'!$H$32,0,10*ROW('Sanitation Data'!H138))="","",OFFSET('Sanitation Data'!$H$32,0,10*ROW('Sanitation Data'!H138)))</f>
        <v/>
      </c>
      <c r="DJ144" s="380" t="str">
        <f ca="1">+IF(OFFSET('Sanitation Data'!$I$28,0,10*ROW('Sanitation Data'!I138))="","",OFFSET('Sanitation Data'!$I$28,0,10*ROW('Sanitation Data'!I138)))</f>
        <v/>
      </c>
      <c r="DK144" s="380" t="str">
        <f ca="1">+IF(OFFSET('Sanitation Data'!$I$29,0,10*ROW('Sanitation Data'!I138))="","",OFFSET('Sanitation Data'!$I$29,0,10*ROW('Sanitation Data'!I138)))</f>
        <v/>
      </c>
      <c r="DL144" s="380" t="str">
        <f ca="1">+IF(OFFSET('Sanitation Data'!$I$30,0,10*ROW('Sanitation Data'!I138))="","",OFFSET('Sanitation Data'!$I$30,0,10*ROW('Sanitation Data'!I138)))</f>
        <v/>
      </c>
      <c r="DM144" s="380" t="str">
        <f ca="1">+IF(OFFSET('Sanitation Data'!$I$31,0,10*ROW('Sanitation Data'!I138))="","",OFFSET('Sanitation Data'!$I$31,0,10*ROW('Sanitation Data'!I138)))</f>
        <v/>
      </c>
      <c r="DN144" s="380" t="str">
        <f ca="1">+IF(OFFSET('Sanitation Data'!$I$32,0,10*ROW('Sanitation Data'!I138))="","",OFFSET('Sanitation Data'!$I$32,0,10*ROW('Sanitation Data'!I138)))</f>
        <v/>
      </c>
      <c r="DO144" s="380" t="str">
        <f ca="1">+IF(OFFSET('Hygiene Data'!$D$11,0,10*ROW('Hygiene Data'!D138))="","",OFFSET('Hygiene Data'!$D$11,0,10*ROW('Hygiene Data'!D138)))</f>
        <v/>
      </c>
      <c r="DP144" s="380" t="str">
        <f ca="1">+IF(OFFSET('Hygiene Data'!$D$12,0,10*ROW('Hygiene Data'!D138))="","",OFFSET('Hygiene Data'!$D$12,0,10*ROW('Hygiene Data'!D138)))</f>
        <v/>
      </c>
      <c r="DQ144" s="380" t="str">
        <f ca="1">+IF(OFFSET('Hygiene Data'!$D$13,0,10*ROW('Hygiene Data'!D138))="","",OFFSET('Hygiene Data'!$D$13,0,10*ROW('Hygiene Data'!D138)))</f>
        <v/>
      </c>
      <c r="DR144" s="380" t="str">
        <f ca="1">+IF(OFFSET('Hygiene Data'!$E$11,0,10*ROW('Hygiene Data'!E138))="","",OFFSET('Hygiene Data'!$E$11,0,10*ROW('Hygiene Data'!E138)))</f>
        <v/>
      </c>
      <c r="DS144" s="380" t="str">
        <f ca="1">+IF(OFFSET('Hygiene Data'!$E$12,0,10*ROW('Hygiene Data'!E138))="","",OFFSET('Hygiene Data'!$E$12,0,10*ROW('Hygiene Data'!E138)))</f>
        <v/>
      </c>
      <c r="DT144" s="380" t="str">
        <f ca="1">+IF(OFFSET('Hygiene Data'!$E$13,0,10*ROW('Hygiene Data'!E138))="","",OFFSET('Hygiene Data'!$E$13,0,10*ROW('Hygiene Data'!E138)))</f>
        <v/>
      </c>
      <c r="DU144" s="380" t="str">
        <f ca="1">+IF(OFFSET('Hygiene Data'!$F$11,0,10*ROW('Hygiene Data'!F138))="","",OFFSET('Hygiene Data'!$F$11,0,10*ROW('Hygiene Data'!F138)))</f>
        <v/>
      </c>
      <c r="DV144" s="380" t="str">
        <f ca="1">+IF(OFFSET('Hygiene Data'!$F$12,0,10*ROW('Hygiene Data'!F138))="","",OFFSET('Hygiene Data'!$F$12,0,10*ROW('Hygiene Data'!F138)))</f>
        <v/>
      </c>
      <c r="DW144" s="380" t="str">
        <f ca="1">+IF(OFFSET('Hygiene Data'!$F$13,0,10*ROW('Hygiene Data'!F138))="","",OFFSET('Hygiene Data'!$F$13,0,10*ROW('Hygiene Data'!F138)))</f>
        <v/>
      </c>
      <c r="DX144" s="380" t="str">
        <f ca="1">+IF(OFFSET('Hygiene Data'!$G$11,0,10*ROW('Hygiene Data'!G138))="","",OFFSET('Hygiene Data'!$G$11,0,10*ROW('Hygiene Data'!G138)))</f>
        <v/>
      </c>
      <c r="DY144" s="380" t="str">
        <f ca="1">+IF(OFFSET('Hygiene Data'!$G$12,0,10*ROW('Hygiene Data'!G138))="","",OFFSET('Hygiene Data'!$G$12,0,10*ROW('Hygiene Data'!G138)))</f>
        <v/>
      </c>
      <c r="DZ144" s="380" t="str">
        <f ca="1">+IF(OFFSET('Hygiene Data'!$G$13,0,10*ROW('Hygiene Data'!G138))="","",OFFSET('Hygiene Data'!$G$13,0,10*ROW('Hygiene Data'!G138)))</f>
        <v/>
      </c>
      <c r="EA144" s="380" t="str">
        <f ca="1">+IF(OFFSET('Hygiene Data'!$H$11,0,10*ROW('Hygiene Data'!H138))="","",OFFSET('Hygiene Data'!$H$11,0,10*ROW('Hygiene Data'!H138)))</f>
        <v/>
      </c>
      <c r="EB144" s="380" t="str">
        <f ca="1">+IF(OFFSET('Hygiene Data'!$H$12,0,10*ROW('Hygiene Data'!H138))="","",OFFSET('Hygiene Data'!$H$12,0,10*ROW('Hygiene Data'!H138)))</f>
        <v/>
      </c>
      <c r="EC144" s="380" t="str">
        <f ca="1">+IF(OFFSET('Hygiene Data'!$H$13,0,10*ROW('Hygiene Data'!H138))="","",OFFSET('Hygiene Data'!$H$13,0,10*ROW('Hygiene Data'!H138)))</f>
        <v/>
      </c>
      <c r="ED144" s="380" t="str">
        <f ca="1">+IF(OFFSET('Hygiene Data'!$I$11,0,10*ROW('Hygiene Data'!I138))="","",OFFSET('Hygiene Data'!$I$11,0,10*ROW('Hygiene Data'!I138)))</f>
        <v/>
      </c>
      <c r="EE144" s="380" t="str">
        <f ca="1">+IF(OFFSET('Hygiene Data'!$I$12,0,10*ROW('Hygiene Data'!I138))="","",OFFSET('Hygiene Data'!$I$12,0,10*ROW('Hygiene Data'!I138)))</f>
        <v/>
      </c>
      <c r="EF144" s="380" t="str">
        <f ca="1">+IF(OFFSET('Hygiene Data'!$I$13,0,10*ROW('Hygiene Data'!I138))="","",OFFSET('Hygiene Data'!$I$13,0,10*ROW('Hygiene Data'!I138)))</f>
        <v/>
      </c>
    </row>
    <row r="145" spans="1:136" x14ac:dyDescent="0.25">
      <c r="A145" s="489" t="str">
        <f ca="1">+IF(OFFSET('Water Data'!$B$2,0,10*ROW('Water Data'!E139))="","",OFFSET('Water Data'!$B$2,0,10*ROW('Water Data'!E139)))</f>
        <v/>
      </c>
      <c r="B145" s="489"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16" t="str">
        <f t="shared" ca="1" si="2"/>
        <v/>
      </c>
      <c r="D145" s="517"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17"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17"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17"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17"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17"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17"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17"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17"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17"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17"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17"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17"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17"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17"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17"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17"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17"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18"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18"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18"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18"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18"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18"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18"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18"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18"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18"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18"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18"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18"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18"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18"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18"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18"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18"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18"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18"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18"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18"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18"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18"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18"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18"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18"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18"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18"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18"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19"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95"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19"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19"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19"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19"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19"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19"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19"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19"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19"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19"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19"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19"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19"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19"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19"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19"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80" t="str">
        <f ca="1">+IF(OFFSET('Water Data'!$D$27,0,10*ROW('Water Data'!D139))="","",OFFSET('Water Data'!$D$27,0,10*ROW('Water Data'!D139)))</f>
        <v/>
      </c>
      <c r="BT145" s="380" t="str">
        <f ca="1">+IF(OFFSET('Water Data'!$D$28,0,10*ROW('Water Data'!D139))="","",OFFSET('Water Data'!$D$28,0,10*ROW('Water Data'!D139)))</f>
        <v/>
      </c>
      <c r="BU145" s="380" t="str">
        <f ca="1">+IF(OFFSET('Water Data'!$D$29,0,10*ROW('Water Data'!D139))="","",OFFSET('Water Data'!$D$29,0,10*ROW('Water Data'!D139)))</f>
        <v/>
      </c>
      <c r="BV145" s="380" t="str">
        <f ca="1">+IF(OFFSET('Water Data'!$E$27,0,10*ROW('Water Data'!E139))="","",OFFSET('Water Data'!$E$27,0,10*ROW('Water Data'!E139)))</f>
        <v/>
      </c>
      <c r="BW145" s="380" t="str">
        <f ca="1">+IF(OFFSET('Water Data'!$E$28,0,10*ROW('Water Data'!E139))="","",OFFSET('Water Data'!$E$28,0,10*ROW('Water Data'!E139)))</f>
        <v/>
      </c>
      <c r="BX145" s="380" t="str">
        <f ca="1">+IF(OFFSET('Water Data'!$E$29,0,10*ROW('Water Data'!E139))="","",OFFSET('Water Data'!$E$29,0,10*ROW('Water Data'!E139)))</f>
        <v/>
      </c>
      <c r="BY145" s="380" t="str">
        <f ca="1">+IF(OFFSET('Water Data'!$F$27,0,10*ROW('Water Data'!F139))="","",OFFSET('Water Data'!$F$27,0,10*ROW('Water Data'!F139)))</f>
        <v/>
      </c>
      <c r="BZ145" s="380" t="str">
        <f ca="1">+IF(OFFSET('Water Data'!$F$28,0,10*ROW('Water Data'!F139))="","",OFFSET('Water Data'!$F$28,0,10*ROW('Water Data'!F139)))</f>
        <v/>
      </c>
      <c r="CA145" s="380" t="str">
        <f ca="1">+IF(OFFSET('Water Data'!$F$29,0,10*ROW('Water Data'!F139))="","",OFFSET('Water Data'!$F$29,0,10*ROW('Water Data'!F139)))</f>
        <v/>
      </c>
      <c r="CB145" s="380" t="str">
        <f ca="1">+IF(OFFSET('Water Data'!$G$27,0,10*ROW('Water Data'!G139))="","",OFFSET('Water Data'!$G$27,0,10*ROW('Water Data'!G139)))</f>
        <v/>
      </c>
      <c r="CC145" s="380" t="str">
        <f ca="1">+IF(OFFSET('Water Data'!$G$28,0,10*ROW('Water Data'!G139))="","",OFFSET('Water Data'!$G$28,0,10*ROW('Water Data'!G139)))</f>
        <v/>
      </c>
      <c r="CD145" s="380" t="str">
        <f ca="1">+IF(OFFSET('Water Data'!$G$29,0,10*ROW('Water Data'!G139))="","",OFFSET('Water Data'!$G$29,0,10*ROW('Water Data'!G139)))</f>
        <v/>
      </c>
      <c r="CE145" s="380" t="str">
        <f ca="1">+IF(OFFSET('Water Data'!$H$27,0,10*ROW('Water Data'!H139))="","",OFFSET('Water Data'!$H$27,0,10*ROW('Water Data'!H139)))</f>
        <v/>
      </c>
      <c r="CF145" s="380" t="str">
        <f ca="1">+IF(OFFSET('Water Data'!$H$28,0,10*ROW('Water Data'!H139))="","",OFFSET('Water Data'!$H$28,0,10*ROW('Water Data'!H139)))</f>
        <v/>
      </c>
      <c r="CG145" s="380" t="str">
        <f ca="1">+IF(OFFSET('Water Data'!$H$29,0,10*ROW('Water Data'!H139))="","",OFFSET('Water Data'!$H$29,0,10*ROW('Water Data'!H139)))</f>
        <v/>
      </c>
      <c r="CH145" s="380" t="str">
        <f ca="1">+IF(OFFSET('Water Data'!$I$27,0,10*ROW('Water Data'!I139))="","",OFFSET('Water Data'!$I$27,0,10*ROW('Water Data'!I139)))</f>
        <v/>
      </c>
      <c r="CI145" s="380" t="str">
        <f ca="1">+IF(OFFSET('Water Data'!$I$28,0,10*ROW('Water Data'!I139))="","",OFFSET('Water Data'!$I$28,0,10*ROW('Water Data'!I139)))</f>
        <v/>
      </c>
      <c r="CJ145" s="380" t="str">
        <f ca="1">+IF(OFFSET('Water Data'!$I$29,0,10*ROW('Water Data'!I139))="","",OFFSET('Water Data'!$I$29,0,10*ROW('Water Data'!I139)))</f>
        <v/>
      </c>
      <c r="CK145" s="380" t="str">
        <f ca="1">+IF(OFFSET('Sanitation Data'!$D$28,0,10*ROW('Sanitation Data'!D139))="","",OFFSET('Sanitation Data'!$D$28,0,10*ROW('Sanitation Data'!D139)))</f>
        <v/>
      </c>
      <c r="CL145" s="380" t="str">
        <f ca="1">+IF(OFFSET('Sanitation Data'!$D$29,0,10*ROW('Sanitation Data'!D139))="","",OFFSET('Sanitation Data'!$D$29,0,10*ROW('Sanitation Data'!D139)))</f>
        <v/>
      </c>
      <c r="CM145" s="380" t="str">
        <f ca="1">+IF(OFFSET('Sanitation Data'!$D$30,0,10*ROW('Sanitation Data'!D139))="","",OFFSET('Sanitation Data'!$D$30,0,10*ROW('Sanitation Data'!D139)))</f>
        <v/>
      </c>
      <c r="CN145" s="380" t="str">
        <f ca="1">+IF(OFFSET('Sanitation Data'!$D$31,0,10*ROW('Sanitation Data'!D139))="","",OFFSET('Sanitation Data'!$D$31,0,10*ROW('Sanitation Data'!D139)))</f>
        <v/>
      </c>
      <c r="CO145" s="380" t="str">
        <f ca="1">+IF(OFFSET('Sanitation Data'!$D$32,0,10*ROW('Sanitation Data'!D139))="","",OFFSET('Sanitation Data'!$D$32,0,10*ROW('Sanitation Data'!D139)))</f>
        <v/>
      </c>
      <c r="CP145" s="380" t="str">
        <f ca="1">+IF(OFFSET('Sanitation Data'!$E$28,0,10*ROW('Sanitation Data'!E139))="","",OFFSET('Sanitation Data'!$E$28,0,10*ROW('Sanitation Data'!E139)))</f>
        <v/>
      </c>
      <c r="CQ145" s="380" t="str">
        <f ca="1">+IF(OFFSET('Sanitation Data'!$E$29,0,10*ROW('Sanitation Data'!E139))="","",OFFSET('Sanitation Data'!$E$29,0,10*ROW('Sanitation Data'!E139)))</f>
        <v/>
      </c>
      <c r="CR145" s="380" t="str">
        <f ca="1">+IF(OFFSET('Sanitation Data'!$E$30,0,10*ROW('Sanitation Data'!E139))="","",OFFSET('Sanitation Data'!$E$30,0,10*ROW('Sanitation Data'!E139)))</f>
        <v/>
      </c>
      <c r="CS145" s="380" t="str">
        <f ca="1">+IF(OFFSET('Sanitation Data'!$E$31,0,10*ROW('Sanitation Data'!E139))="","",OFFSET('Sanitation Data'!$E$31,0,10*ROW('Sanitation Data'!E139)))</f>
        <v/>
      </c>
      <c r="CT145" s="380" t="str">
        <f ca="1">+IF(OFFSET('Sanitation Data'!$E$32,0,10*ROW('Sanitation Data'!E139))="","",OFFSET('Sanitation Data'!$E$32,0,10*ROW('Sanitation Data'!E139)))</f>
        <v/>
      </c>
      <c r="CU145" s="380" t="str">
        <f ca="1">+IF(OFFSET('Sanitation Data'!$F$28,0,10*ROW('Sanitation Data'!F139))="","",OFFSET('Sanitation Data'!$F$28,0,10*ROW('Sanitation Data'!F139)))</f>
        <v/>
      </c>
      <c r="CV145" s="380" t="str">
        <f ca="1">+IF(OFFSET('Sanitation Data'!$F$29,0,10*ROW('Sanitation Data'!F139))="","",OFFSET('Sanitation Data'!$F$29,0,10*ROW('Sanitation Data'!F139)))</f>
        <v/>
      </c>
      <c r="CW145" s="380" t="str">
        <f ca="1">+IF(OFFSET('Sanitation Data'!$F$30,0,10*ROW('Sanitation Data'!F139))="","",OFFSET('Sanitation Data'!$F$30,0,10*ROW('Sanitation Data'!F139)))</f>
        <v/>
      </c>
      <c r="CX145" s="380" t="str">
        <f ca="1">+IF(OFFSET('Sanitation Data'!$F$31,0,10*ROW('Sanitation Data'!F139))="","",OFFSET('Sanitation Data'!$F$31,0,10*ROW('Sanitation Data'!F139)))</f>
        <v/>
      </c>
      <c r="CY145" s="380" t="str">
        <f ca="1">+IF(OFFSET('Sanitation Data'!$F$32,0,10*ROW('Sanitation Data'!F139))="","",OFFSET('Sanitation Data'!$F$32,0,10*ROW('Sanitation Data'!F139)))</f>
        <v/>
      </c>
      <c r="CZ145" s="380" t="str">
        <f ca="1">+IF(OFFSET('Sanitation Data'!$G$28,0,10*ROW('Sanitation Data'!G139))="","",OFFSET('Sanitation Data'!$G$28,0,10*ROW('Sanitation Data'!G139)))</f>
        <v/>
      </c>
      <c r="DA145" s="380" t="str">
        <f ca="1">+IF(OFFSET('Sanitation Data'!$G$29,0,10*ROW('Sanitation Data'!G139))="","",OFFSET('Sanitation Data'!$G$29,0,10*ROW('Sanitation Data'!G139)))</f>
        <v/>
      </c>
      <c r="DB145" s="380" t="str">
        <f ca="1">+IF(OFFSET('Sanitation Data'!$G$30,0,10*ROW('Sanitation Data'!G139))="","",OFFSET('Sanitation Data'!$G$30,0,10*ROW('Sanitation Data'!G139)))</f>
        <v/>
      </c>
      <c r="DC145" s="380" t="str">
        <f ca="1">+IF(OFFSET('Sanitation Data'!$G$31,0,10*ROW('Sanitation Data'!G139))="","",OFFSET('Sanitation Data'!$G$31,0,10*ROW('Sanitation Data'!G139)))</f>
        <v/>
      </c>
      <c r="DD145" s="380" t="str">
        <f ca="1">+IF(OFFSET('Sanitation Data'!$G$32,0,10*ROW('Sanitation Data'!G139))="","",OFFSET('Sanitation Data'!$G$32,0,10*ROW('Sanitation Data'!G139)))</f>
        <v/>
      </c>
      <c r="DE145" s="380" t="str">
        <f ca="1">+IF(OFFSET('Sanitation Data'!$H$28,0,10*ROW('Sanitation Data'!H139))="","",OFFSET('Sanitation Data'!$H$28,0,10*ROW('Sanitation Data'!H139)))</f>
        <v/>
      </c>
      <c r="DF145" s="380" t="str">
        <f ca="1">+IF(OFFSET('Sanitation Data'!$H$29,0,10*ROW('Sanitation Data'!H139))="","",OFFSET('Sanitation Data'!$H$29,0,10*ROW('Sanitation Data'!H139)))</f>
        <v/>
      </c>
      <c r="DG145" s="380" t="str">
        <f ca="1">+IF(OFFSET('Sanitation Data'!$H$30,0,10*ROW('Sanitation Data'!H139))="","",OFFSET('Sanitation Data'!$H$30,0,10*ROW('Sanitation Data'!H139)))</f>
        <v/>
      </c>
      <c r="DH145" s="380" t="str">
        <f ca="1">+IF(OFFSET('Sanitation Data'!$H$31,0,10*ROW('Sanitation Data'!H139))="","",OFFSET('Sanitation Data'!$H$31,0,10*ROW('Sanitation Data'!H139)))</f>
        <v/>
      </c>
      <c r="DI145" s="380" t="str">
        <f ca="1">+IF(OFFSET('Sanitation Data'!$H$32,0,10*ROW('Sanitation Data'!H139))="","",OFFSET('Sanitation Data'!$H$32,0,10*ROW('Sanitation Data'!H139)))</f>
        <v/>
      </c>
      <c r="DJ145" s="380" t="str">
        <f ca="1">+IF(OFFSET('Sanitation Data'!$I$28,0,10*ROW('Sanitation Data'!I139))="","",OFFSET('Sanitation Data'!$I$28,0,10*ROW('Sanitation Data'!I139)))</f>
        <v/>
      </c>
      <c r="DK145" s="380" t="str">
        <f ca="1">+IF(OFFSET('Sanitation Data'!$I$29,0,10*ROW('Sanitation Data'!I139))="","",OFFSET('Sanitation Data'!$I$29,0,10*ROW('Sanitation Data'!I139)))</f>
        <v/>
      </c>
      <c r="DL145" s="380" t="str">
        <f ca="1">+IF(OFFSET('Sanitation Data'!$I$30,0,10*ROW('Sanitation Data'!I139))="","",OFFSET('Sanitation Data'!$I$30,0,10*ROW('Sanitation Data'!I139)))</f>
        <v/>
      </c>
      <c r="DM145" s="380" t="str">
        <f ca="1">+IF(OFFSET('Sanitation Data'!$I$31,0,10*ROW('Sanitation Data'!I139))="","",OFFSET('Sanitation Data'!$I$31,0,10*ROW('Sanitation Data'!I139)))</f>
        <v/>
      </c>
      <c r="DN145" s="380" t="str">
        <f ca="1">+IF(OFFSET('Sanitation Data'!$I$32,0,10*ROW('Sanitation Data'!I139))="","",OFFSET('Sanitation Data'!$I$32,0,10*ROW('Sanitation Data'!I139)))</f>
        <v/>
      </c>
      <c r="DO145" s="380" t="str">
        <f ca="1">+IF(OFFSET('Hygiene Data'!$D$11,0,10*ROW('Hygiene Data'!D139))="","",OFFSET('Hygiene Data'!$D$11,0,10*ROW('Hygiene Data'!D139)))</f>
        <v/>
      </c>
      <c r="DP145" s="380" t="str">
        <f ca="1">+IF(OFFSET('Hygiene Data'!$D$12,0,10*ROW('Hygiene Data'!D139))="","",OFFSET('Hygiene Data'!$D$12,0,10*ROW('Hygiene Data'!D139)))</f>
        <v/>
      </c>
      <c r="DQ145" s="380" t="str">
        <f ca="1">+IF(OFFSET('Hygiene Data'!$D$13,0,10*ROW('Hygiene Data'!D139))="","",OFFSET('Hygiene Data'!$D$13,0,10*ROW('Hygiene Data'!D139)))</f>
        <v/>
      </c>
      <c r="DR145" s="380" t="str">
        <f ca="1">+IF(OFFSET('Hygiene Data'!$E$11,0,10*ROW('Hygiene Data'!E139))="","",OFFSET('Hygiene Data'!$E$11,0,10*ROW('Hygiene Data'!E139)))</f>
        <v/>
      </c>
      <c r="DS145" s="380" t="str">
        <f ca="1">+IF(OFFSET('Hygiene Data'!$E$12,0,10*ROW('Hygiene Data'!E139))="","",OFFSET('Hygiene Data'!$E$12,0,10*ROW('Hygiene Data'!E139)))</f>
        <v/>
      </c>
      <c r="DT145" s="380" t="str">
        <f ca="1">+IF(OFFSET('Hygiene Data'!$E$13,0,10*ROW('Hygiene Data'!E139))="","",OFFSET('Hygiene Data'!$E$13,0,10*ROW('Hygiene Data'!E139)))</f>
        <v/>
      </c>
      <c r="DU145" s="380" t="str">
        <f ca="1">+IF(OFFSET('Hygiene Data'!$F$11,0,10*ROW('Hygiene Data'!F139))="","",OFFSET('Hygiene Data'!$F$11,0,10*ROW('Hygiene Data'!F139)))</f>
        <v/>
      </c>
      <c r="DV145" s="380" t="str">
        <f ca="1">+IF(OFFSET('Hygiene Data'!$F$12,0,10*ROW('Hygiene Data'!F139))="","",OFFSET('Hygiene Data'!$F$12,0,10*ROW('Hygiene Data'!F139)))</f>
        <v/>
      </c>
      <c r="DW145" s="380" t="str">
        <f ca="1">+IF(OFFSET('Hygiene Data'!$F$13,0,10*ROW('Hygiene Data'!F139))="","",OFFSET('Hygiene Data'!$F$13,0,10*ROW('Hygiene Data'!F139)))</f>
        <v/>
      </c>
      <c r="DX145" s="380" t="str">
        <f ca="1">+IF(OFFSET('Hygiene Data'!$G$11,0,10*ROW('Hygiene Data'!G139))="","",OFFSET('Hygiene Data'!$G$11,0,10*ROW('Hygiene Data'!G139)))</f>
        <v/>
      </c>
      <c r="DY145" s="380" t="str">
        <f ca="1">+IF(OFFSET('Hygiene Data'!$G$12,0,10*ROW('Hygiene Data'!G139))="","",OFFSET('Hygiene Data'!$G$12,0,10*ROW('Hygiene Data'!G139)))</f>
        <v/>
      </c>
      <c r="DZ145" s="380" t="str">
        <f ca="1">+IF(OFFSET('Hygiene Data'!$G$13,0,10*ROW('Hygiene Data'!G139))="","",OFFSET('Hygiene Data'!$G$13,0,10*ROW('Hygiene Data'!G139)))</f>
        <v/>
      </c>
      <c r="EA145" s="380" t="str">
        <f ca="1">+IF(OFFSET('Hygiene Data'!$H$11,0,10*ROW('Hygiene Data'!H139))="","",OFFSET('Hygiene Data'!$H$11,0,10*ROW('Hygiene Data'!H139)))</f>
        <v/>
      </c>
      <c r="EB145" s="380" t="str">
        <f ca="1">+IF(OFFSET('Hygiene Data'!$H$12,0,10*ROW('Hygiene Data'!H139))="","",OFFSET('Hygiene Data'!$H$12,0,10*ROW('Hygiene Data'!H139)))</f>
        <v/>
      </c>
      <c r="EC145" s="380" t="str">
        <f ca="1">+IF(OFFSET('Hygiene Data'!$H$13,0,10*ROW('Hygiene Data'!H139))="","",OFFSET('Hygiene Data'!$H$13,0,10*ROW('Hygiene Data'!H139)))</f>
        <v/>
      </c>
      <c r="ED145" s="380" t="str">
        <f ca="1">+IF(OFFSET('Hygiene Data'!$I$11,0,10*ROW('Hygiene Data'!I139))="","",OFFSET('Hygiene Data'!$I$11,0,10*ROW('Hygiene Data'!I139)))</f>
        <v/>
      </c>
      <c r="EE145" s="380" t="str">
        <f ca="1">+IF(OFFSET('Hygiene Data'!$I$12,0,10*ROW('Hygiene Data'!I139))="","",OFFSET('Hygiene Data'!$I$12,0,10*ROW('Hygiene Data'!I139)))</f>
        <v/>
      </c>
      <c r="EF145" s="380" t="str">
        <f ca="1">+IF(OFFSET('Hygiene Data'!$I$13,0,10*ROW('Hygiene Data'!I139))="","",OFFSET('Hygiene Data'!$I$13,0,10*ROW('Hygiene Data'!I139)))</f>
        <v/>
      </c>
    </row>
    <row r="146" spans="1:136" x14ac:dyDescent="0.25">
      <c r="A146" s="489" t="str">
        <f ca="1">+IF(OFFSET('Water Data'!$B$2,0,10*ROW('Water Data'!E140))="","",OFFSET('Water Data'!$B$2,0,10*ROW('Water Data'!E140)))</f>
        <v/>
      </c>
      <c r="B146" s="489"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16" t="str">
        <f t="shared" ca="1" si="2"/>
        <v/>
      </c>
      <c r="D146" s="517"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17"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17"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17"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17"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17"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17"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17"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17"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17"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17"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17"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17"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17"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17"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17"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17"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17"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18"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18"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18"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18"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18"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18"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18"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18"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18"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18"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18"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18"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18"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18"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18"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18"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18"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18"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18"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18"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18"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18"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18"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18"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18"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18"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18"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18"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18"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18"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19"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95"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19"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19"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19"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19"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19"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19"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19"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19"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19"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19"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19"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19"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19"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19"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19"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19"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80" t="str">
        <f ca="1">+IF(OFFSET('Water Data'!$D$27,0,10*ROW('Water Data'!D140))="","",OFFSET('Water Data'!$D$27,0,10*ROW('Water Data'!D140)))</f>
        <v/>
      </c>
      <c r="BT146" s="380" t="str">
        <f ca="1">+IF(OFFSET('Water Data'!$D$28,0,10*ROW('Water Data'!D140))="","",OFFSET('Water Data'!$D$28,0,10*ROW('Water Data'!D140)))</f>
        <v/>
      </c>
      <c r="BU146" s="380" t="str">
        <f ca="1">+IF(OFFSET('Water Data'!$D$29,0,10*ROW('Water Data'!D140))="","",OFFSET('Water Data'!$D$29,0,10*ROW('Water Data'!D140)))</f>
        <v/>
      </c>
      <c r="BV146" s="380" t="str">
        <f ca="1">+IF(OFFSET('Water Data'!$E$27,0,10*ROW('Water Data'!E140))="","",OFFSET('Water Data'!$E$27,0,10*ROW('Water Data'!E140)))</f>
        <v/>
      </c>
      <c r="BW146" s="380" t="str">
        <f ca="1">+IF(OFFSET('Water Data'!$E$28,0,10*ROW('Water Data'!E140))="","",OFFSET('Water Data'!$E$28,0,10*ROW('Water Data'!E140)))</f>
        <v/>
      </c>
      <c r="BX146" s="380" t="str">
        <f ca="1">+IF(OFFSET('Water Data'!$E$29,0,10*ROW('Water Data'!E140))="","",OFFSET('Water Data'!$E$29,0,10*ROW('Water Data'!E140)))</f>
        <v/>
      </c>
      <c r="BY146" s="380" t="str">
        <f ca="1">+IF(OFFSET('Water Data'!$F$27,0,10*ROW('Water Data'!F140))="","",OFFSET('Water Data'!$F$27,0,10*ROW('Water Data'!F140)))</f>
        <v/>
      </c>
      <c r="BZ146" s="380" t="str">
        <f ca="1">+IF(OFFSET('Water Data'!$F$28,0,10*ROW('Water Data'!F140))="","",OFFSET('Water Data'!$F$28,0,10*ROW('Water Data'!F140)))</f>
        <v/>
      </c>
      <c r="CA146" s="380" t="str">
        <f ca="1">+IF(OFFSET('Water Data'!$F$29,0,10*ROW('Water Data'!F140))="","",OFFSET('Water Data'!$F$29,0,10*ROW('Water Data'!F140)))</f>
        <v/>
      </c>
      <c r="CB146" s="380" t="str">
        <f ca="1">+IF(OFFSET('Water Data'!$G$27,0,10*ROW('Water Data'!G140))="","",OFFSET('Water Data'!$G$27,0,10*ROW('Water Data'!G140)))</f>
        <v/>
      </c>
      <c r="CC146" s="380" t="str">
        <f ca="1">+IF(OFFSET('Water Data'!$G$28,0,10*ROW('Water Data'!G140))="","",OFFSET('Water Data'!$G$28,0,10*ROW('Water Data'!G140)))</f>
        <v/>
      </c>
      <c r="CD146" s="380" t="str">
        <f ca="1">+IF(OFFSET('Water Data'!$G$29,0,10*ROW('Water Data'!G140))="","",OFFSET('Water Data'!$G$29,0,10*ROW('Water Data'!G140)))</f>
        <v/>
      </c>
      <c r="CE146" s="380" t="str">
        <f ca="1">+IF(OFFSET('Water Data'!$H$27,0,10*ROW('Water Data'!H140))="","",OFFSET('Water Data'!$H$27,0,10*ROW('Water Data'!H140)))</f>
        <v/>
      </c>
      <c r="CF146" s="380" t="str">
        <f ca="1">+IF(OFFSET('Water Data'!$H$28,0,10*ROW('Water Data'!H140))="","",OFFSET('Water Data'!$H$28,0,10*ROW('Water Data'!H140)))</f>
        <v/>
      </c>
      <c r="CG146" s="380" t="str">
        <f ca="1">+IF(OFFSET('Water Data'!$H$29,0,10*ROW('Water Data'!H140))="","",OFFSET('Water Data'!$H$29,0,10*ROW('Water Data'!H140)))</f>
        <v/>
      </c>
      <c r="CH146" s="380" t="str">
        <f ca="1">+IF(OFFSET('Water Data'!$I$27,0,10*ROW('Water Data'!I140))="","",OFFSET('Water Data'!$I$27,0,10*ROW('Water Data'!I140)))</f>
        <v/>
      </c>
      <c r="CI146" s="380" t="str">
        <f ca="1">+IF(OFFSET('Water Data'!$I$28,0,10*ROW('Water Data'!I140))="","",OFFSET('Water Data'!$I$28,0,10*ROW('Water Data'!I140)))</f>
        <v/>
      </c>
      <c r="CJ146" s="380" t="str">
        <f ca="1">+IF(OFFSET('Water Data'!$I$29,0,10*ROW('Water Data'!I140))="","",OFFSET('Water Data'!$I$29,0,10*ROW('Water Data'!I140)))</f>
        <v/>
      </c>
      <c r="CK146" s="380" t="str">
        <f ca="1">+IF(OFFSET('Sanitation Data'!$D$28,0,10*ROW('Sanitation Data'!D140))="","",OFFSET('Sanitation Data'!$D$28,0,10*ROW('Sanitation Data'!D140)))</f>
        <v/>
      </c>
      <c r="CL146" s="380" t="str">
        <f ca="1">+IF(OFFSET('Sanitation Data'!$D$29,0,10*ROW('Sanitation Data'!D140))="","",OFFSET('Sanitation Data'!$D$29,0,10*ROW('Sanitation Data'!D140)))</f>
        <v/>
      </c>
      <c r="CM146" s="380" t="str">
        <f ca="1">+IF(OFFSET('Sanitation Data'!$D$30,0,10*ROW('Sanitation Data'!D140))="","",OFFSET('Sanitation Data'!$D$30,0,10*ROW('Sanitation Data'!D140)))</f>
        <v/>
      </c>
      <c r="CN146" s="380" t="str">
        <f ca="1">+IF(OFFSET('Sanitation Data'!$D$31,0,10*ROW('Sanitation Data'!D140))="","",OFFSET('Sanitation Data'!$D$31,0,10*ROW('Sanitation Data'!D140)))</f>
        <v/>
      </c>
      <c r="CO146" s="380" t="str">
        <f ca="1">+IF(OFFSET('Sanitation Data'!$D$32,0,10*ROW('Sanitation Data'!D140))="","",OFFSET('Sanitation Data'!$D$32,0,10*ROW('Sanitation Data'!D140)))</f>
        <v/>
      </c>
      <c r="CP146" s="380" t="str">
        <f ca="1">+IF(OFFSET('Sanitation Data'!$E$28,0,10*ROW('Sanitation Data'!E140))="","",OFFSET('Sanitation Data'!$E$28,0,10*ROW('Sanitation Data'!E140)))</f>
        <v/>
      </c>
      <c r="CQ146" s="380" t="str">
        <f ca="1">+IF(OFFSET('Sanitation Data'!$E$29,0,10*ROW('Sanitation Data'!E140))="","",OFFSET('Sanitation Data'!$E$29,0,10*ROW('Sanitation Data'!E140)))</f>
        <v/>
      </c>
      <c r="CR146" s="380" t="str">
        <f ca="1">+IF(OFFSET('Sanitation Data'!$E$30,0,10*ROW('Sanitation Data'!E140))="","",OFFSET('Sanitation Data'!$E$30,0,10*ROW('Sanitation Data'!E140)))</f>
        <v/>
      </c>
      <c r="CS146" s="380" t="str">
        <f ca="1">+IF(OFFSET('Sanitation Data'!$E$31,0,10*ROW('Sanitation Data'!E140))="","",OFFSET('Sanitation Data'!$E$31,0,10*ROW('Sanitation Data'!E140)))</f>
        <v/>
      </c>
      <c r="CT146" s="380" t="str">
        <f ca="1">+IF(OFFSET('Sanitation Data'!$E$32,0,10*ROW('Sanitation Data'!E140))="","",OFFSET('Sanitation Data'!$E$32,0,10*ROW('Sanitation Data'!E140)))</f>
        <v/>
      </c>
      <c r="CU146" s="380" t="str">
        <f ca="1">+IF(OFFSET('Sanitation Data'!$F$28,0,10*ROW('Sanitation Data'!F140))="","",OFFSET('Sanitation Data'!$F$28,0,10*ROW('Sanitation Data'!F140)))</f>
        <v/>
      </c>
      <c r="CV146" s="380" t="str">
        <f ca="1">+IF(OFFSET('Sanitation Data'!$F$29,0,10*ROW('Sanitation Data'!F140))="","",OFFSET('Sanitation Data'!$F$29,0,10*ROW('Sanitation Data'!F140)))</f>
        <v/>
      </c>
      <c r="CW146" s="380" t="str">
        <f ca="1">+IF(OFFSET('Sanitation Data'!$F$30,0,10*ROW('Sanitation Data'!F140))="","",OFFSET('Sanitation Data'!$F$30,0,10*ROW('Sanitation Data'!F140)))</f>
        <v/>
      </c>
      <c r="CX146" s="380" t="str">
        <f ca="1">+IF(OFFSET('Sanitation Data'!$F$31,0,10*ROW('Sanitation Data'!F140))="","",OFFSET('Sanitation Data'!$F$31,0,10*ROW('Sanitation Data'!F140)))</f>
        <v/>
      </c>
      <c r="CY146" s="380" t="str">
        <f ca="1">+IF(OFFSET('Sanitation Data'!$F$32,0,10*ROW('Sanitation Data'!F140))="","",OFFSET('Sanitation Data'!$F$32,0,10*ROW('Sanitation Data'!F140)))</f>
        <v/>
      </c>
      <c r="CZ146" s="380" t="str">
        <f ca="1">+IF(OFFSET('Sanitation Data'!$G$28,0,10*ROW('Sanitation Data'!G140))="","",OFFSET('Sanitation Data'!$G$28,0,10*ROW('Sanitation Data'!G140)))</f>
        <v/>
      </c>
      <c r="DA146" s="380" t="str">
        <f ca="1">+IF(OFFSET('Sanitation Data'!$G$29,0,10*ROW('Sanitation Data'!G140))="","",OFFSET('Sanitation Data'!$G$29,0,10*ROW('Sanitation Data'!G140)))</f>
        <v/>
      </c>
      <c r="DB146" s="380" t="str">
        <f ca="1">+IF(OFFSET('Sanitation Data'!$G$30,0,10*ROW('Sanitation Data'!G140))="","",OFFSET('Sanitation Data'!$G$30,0,10*ROW('Sanitation Data'!G140)))</f>
        <v/>
      </c>
      <c r="DC146" s="380" t="str">
        <f ca="1">+IF(OFFSET('Sanitation Data'!$G$31,0,10*ROW('Sanitation Data'!G140))="","",OFFSET('Sanitation Data'!$G$31,0,10*ROW('Sanitation Data'!G140)))</f>
        <v/>
      </c>
      <c r="DD146" s="380" t="str">
        <f ca="1">+IF(OFFSET('Sanitation Data'!$G$32,0,10*ROW('Sanitation Data'!G140))="","",OFFSET('Sanitation Data'!$G$32,0,10*ROW('Sanitation Data'!G140)))</f>
        <v/>
      </c>
      <c r="DE146" s="380" t="str">
        <f ca="1">+IF(OFFSET('Sanitation Data'!$H$28,0,10*ROW('Sanitation Data'!H140))="","",OFFSET('Sanitation Data'!$H$28,0,10*ROW('Sanitation Data'!H140)))</f>
        <v/>
      </c>
      <c r="DF146" s="380" t="str">
        <f ca="1">+IF(OFFSET('Sanitation Data'!$H$29,0,10*ROW('Sanitation Data'!H140))="","",OFFSET('Sanitation Data'!$H$29,0,10*ROW('Sanitation Data'!H140)))</f>
        <v/>
      </c>
      <c r="DG146" s="380" t="str">
        <f ca="1">+IF(OFFSET('Sanitation Data'!$H$30,0,10*ROW('Sanitation Data'!H140))="","",OFFSET('Sanitation Data'!$H$30,0,10*ROW('Sanitation Data'!H140)))</f>
        <v/>
      </c>
      <c r="DH146" s="380" t="str">
        <f ca="1">+IF(OFFSET('Sanitation Data'!$H$31,0,10*ROW('Sanitation Data'!H140))="","",OFFSET('Sanitation Data'!$H$31,0,10*ROW('Sanitation Data'!H140)))</f>
        <v/>
      </c>
      <c r="DI146" s="380" t="str">
        <f ca="1">+IF(OFFSET('Sanitation Data'!$H$32,0,10*ROW('Sanitation Data'!H140))="","",OFFSET('Sanitation Data'!$H$32,0,10*ROW('Sanitation Data'!H140)))</f>
        <v/>
      </c>
      <c r="DJ146" s="380" t="str">
        <f ca="1">+IF(OFFSET('Sanitation Data'!$I$28,0,10*ROW('Sanitation Data'!I140))="","",OFFSET('Sanitation Data'!$I$28,0,10*ROW('Sanitation Data'!I140)))</f>
        <v/>
      </c>
      <c r="DK146" s="380" t="str">
        <f ca="1">+IF(OFFSET('Sanitation Data'!$I$29,0,10*ROW('Sanitation Data'!I140))="","",OFFSET('Sanitation Data'!$I$29,0,10*ROW('Sanitation Data'!I140)))</f>
        <v/>
      </c>
      <c r="DL146" s="380" t="str">
        <f ca="1">+IF(OFFSET('Sanitation Data'!$I$30,0,10*ROW('Sanitation Data'!I140))="","",OFFSET('Sanitation Data'!$I$30,0,10*ROW('Sanitation Data'!I140)))</f>
        <v/>
      </c>
      <c r="DM146" s="380" t="str">
        <f ca="1">+IF(OFFSET('Sanitation Data'!$I$31,0,10*ROW('Sanitation Data'!I140))="","",OFFSET('Sanitation Data'!$I$31,0,10*ROW('Sanitation Data'!I140)))</f>
        <v/>
      </c>
      <c r="DN146" s="380" t="str">
        <f ca="1">+IF(OFFSET('Sanitation Data'!$I$32,0,10*ROW('Sanitation Data'!I140))="","",OFFSET('Sanitation Data'!$I$32,0,10*ROW('Sanitation Data'!I140)))</f>
        <v/>
      </c>
      <c r="DO146" s="380" t="str">
        <f ca="1">+IF(OFFSET('Hygiene Data'!$D$11,0,10*ROW('Hygiene Data'!D140))="","",OFFSET('Hygiene Data'!$D$11,0,10*ROW('Hygiene Data'!D140)))</f>
        <v/>
      </c>
      <c r="DP146" s="380" t="str">
        <f ca="1">+IF(OFFSET('Hygiene Data'!$D$12,0,10*ROW('Hygiene Data'!D140))="","",OFFSET('Hygiene Data'!$D$12,0,10*ROW('Hygiene Data'!D140)))</f>
        <v/>
      </c>
      <c r="DQ146" s="380" t="str">
        <f ca="1">+IF(OFFSET('Hygiene Data'!$D$13,0,10*ROW('Hygiene Data'!D140))="","",OFFSET('Hygiene Data'!$D$13,0,10*ROW('Hygiene Data'!D140)))</f>
        <v/>
      </c>
      <c r="DR146" s="380" t="str">
        <f ca="1">+IF(OFFSET('Hygiene Data'!$E$11,0,10*ROW('Hygiene Data'!E140))="","",OFFSET('Hygiene Data'!$E$11,0,10*ROW('Hygiene Data'!E140)))</f>
        <v/>
      </c>
      <c r="DS146" s="380" t="str">
        <f ca="1">+IF(OFFSET('Hygiene Data'!$E$12,0,10*ROW('Hygiene Data'!E140))="","",OFFSET('Hygiene Data'!$E$12,0,10*ROW('Hygiene Data'!E140)))</f>
        <v/>
      </c>
      <c r="DT146" s="380" t="str">
        <f ca="1">+IF(OFFSET('Hygiene Data'!$E$13,0,10*ROW('Hygiene Data'!E140))="","",OFFSET('Hygiene Data'!$E$13,0,10*ROW('Hygiene Data'!E140)))</f>
        <v/>
      </c>
      <c r="DU146" s="380" t="str">
        <f ca="1">+IF(OFFSET('Hygiene Data'!$F$11,0,10*ROW('Hygiene Data'!F140))="","",OFFSET('Hygiene Data'!$F$11,0,10*ROW('Hygiene Data'!F140)))</f>
        <v/>
      </c>
      <c r="DV146" s="380" t="str">
        <f ca="1">+IF(OFFSET('Hygiene Data'!$F$12,0,10*ROW('Hygiene Data'!F140))="","",OFFSET('Hygiene Data'!$F$12,0,10*ROW('Hygiene Data'!F140)))</f>
        <v/>
      </c>
      <c r="DW146" s="380" t="str">
        <f ca="1">+IF(OFFSET('Hygiene Data'!$F$13,0,10*ROW('Hygiene Data'!F140))="","",OFFSET('Hygiene Data'!$F$13,0,10*ROW('Hygiene Data'!F140)))</f>
        <v/>
      </c>
      <c r="DX146" s="380" t="str">
        <f ca="1">+IF(OFFSET('Hygiene Data'!$G$11,0,10*ROW('Hygiene Data'!G140))="","",OFFSET('Hygiene Data'!$G$11,0,10*ROW('Hygiene Data'!G140)))</f>
        <v/>
      </c>
      <c r="DY146" s="380" t="str">
        <f ca="1">+IF(OFFSET('Hygiene Data'!$G$12,0,10*ROW('Hygiene Data'!G140))="","",OFFSET('Hygiene Data'!$G$12,0,10*ROW('Hygiene Data'!G140)))</f>
        <v/>
      </c>
      <c r="DZ146" s="380" t="str">
        <f ca="1">+IF(OFFSET('Hygiene Data'!$G$13,0,10*ROW('Hygiene Data'!G140))="","",OFFSET('Hygiene Data'!$G$13,0,10*ROW('Hygiene Data'!G140)))</f>
        <v/>
      </c>
      <c r="EA146" s="380" t="str">
        <f ca="1">+IF(OFFSET('Hygiene Data'!$H$11,0,10*ROW('Hygiene Data'!H140))="","",OFFSET('Hygiene Data'!$H$11,0,10*ROW('Hygiene Data'!H140)))</f>
        <v/>
      </c>
      <c r="EB146" s="380" t="str">
        <f ca="1">+IF(OFFSET('Hygiene Data'!$H$12,0,10*ROW('Hygiene Data'!H140))="","",OFFSET('Hygiene Data'!$H$12,0,10*ROW('Hygiene Data'!H140)))</f>
        <v/>
      </c>
      <c r="EC146" s="380" t="str">
        <f ca="1">+IF(OFFSET('Hygiene Data'!$H$13,0,10*ROW('Hygiene Data'!H140))="","",OFFSET('Hygiene Data'!$H$13,0,10*ROW('Hygiene Data'!H140)))</f>
        <v/>
      </c>
      <c r="ED146" s="380" t="str">
        <f ca="1">+IF(OFFSET('Hygiene Data'!$I$11,0,10*ROW('Hygiene Data'!I140))="","",OFFSET('Hygiene Data'!$I$11,0,10*ROW('Hygiene Data'!I140)))</f>
        <v/>
      </c>
      <c r="EE146" s="380" t="str">
        <f ca="1">+IF(OFFSET('Hygiene Data'!$I$12,0,10*ROW('Hygiene Data'!I140))="","",OFFSET('Hygiene Data'!$I$12,0,10*ROW('Hygiene Data'!I140)))</f>
        <v/>
      </c>
      <c r="EF146" s="380" t="str">
        <f ca="1">+IF(OFFSET('Hygiene Data'!$I$13,0,10*ROW('Hygiene Data'!I140))="","",OFFSET('Hygiene Data'!$I$13,0,10*ROW('Hygiene Data'!I140)))</f>
        <v/>
      </c>
    </row>
    <row r="147" spans="1:136" x14ac:dyDescent="0.25">
      <c r="A147" s="489" t="str">
        <f ca="1">+IF(OFFSET('Water Data'!$B$2,0,10*ROW('Water Data'!E141))="","",OFFSET('Water Data'!$B$2,0,10*ROW('Water Data'!E141)))</f>
        <v/>
      </c>
      <c r="B147" s="489"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16" t="str">
        <f t="shared" ca="1" si="2"/>
        <v/>
      </c>
      <c r="D147" s="517"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17"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17"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17"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17"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17"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17"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17"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17"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17"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17"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17"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17"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17"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17"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17"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17"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17"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18"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18"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18"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18"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18"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18"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18"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18"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18"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18"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18"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18"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18"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18"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18"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18"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18"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18"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18"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18"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18"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18"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18"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18"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18"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18"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18"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18"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18"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18"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19"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95"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19"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19"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19"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19"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19"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19"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19"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19"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19"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19"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19"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19"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19"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19"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19"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19"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80" t="str">
        <f ca="1">+IF(OFFSET('Water Data'!$D$27,0,10*ROW('Water Data'!D141))="","",OFFSET('Water Data'!$D$27,0,10*ROW('Water Data'!D141)))</f>
        <v/>
      </c>
      <c r="BT147" s="380" t="str">
        <f ca="1">+IF(OFFSET('Water Data'!$D$28,0,10*ROW('Water Data'!D141))="","",OFFSET('Water Data'!$D$28,0,10*ROW('Water Data'!D141)))</f>
        <v/>
      </c>
      <c r="BU147" s="380" t="str">
        <f ca="1">+IF(OFFSET('Water Data'!$D$29,0,10*ROW('Water Data'!D141))="","",OFFSET('Water Data'!$D$29,0,10*ROW('Water Data'!D141)))</f>
        <v/>
      </c>
      <c r="BV147" s="380" t="str">
        <f ca="1">+IF(OFFSET('Water Data'!$E$27,0,10*ROW('Water Data'!E141))="","",OFFSET('Water Data'!$E$27,0,10*ROW('Water Data'!E141)))</f>
        <v/>
      </c>
      <c r="BW147" s="380" t="str">
        <f ca="1">+IF(OFFSET('Water Data'!$E$28,0,10*ROW('Water Data'!E141))="","",OFFSET('Water Data'!$E$28,0,10*ROW('Water Data'!E141)))</f>
        <v/>
      </c>
      <c r="BX147" s="380" t="str">
        <f ca="1">+IF(OFFSET('Water Data'!$E$29,0,10*ROW('Water Data'!E141))="","",OFFSET('Water Data'!$E$29,0,10*ROW('Water Data'!E141)))</f>
        <v/>
      </c>
      <c r="BY147" s="380" t="str">
        <f ca="1">+IF(OFFSET('Water Data'!$F$27,0,10*ROW('Water Data'!F141))="","",OFFSET('Water Data'!$F$27,0,10*ROW('Water Data'!F141)))</f>
        <v/>
      </c>
      <c r="BZ147" s="380" t="str">
        <f ca="1">+IF(OFFSET('Water Data'!$F$28,0,10*ROW('Water Data'!F141))="","",OFFSET('Water Data'!$F$28,0,10*ROW('Water Data'!F141)))</f>
        <v/>
      </c>
      <c r="CA147" s="380" t="str">
        <f ca="1">+IF(OFFSET('Water Data'!$F$29,0,10*ROW('Water Data'!F141))="","",OFFSET('Water Data'!$F$29,0,10*ROW('Water Data'!F141)))</f>
        <v/>
      </c>
      <c r="CB147" s="380" t="str">
        <f ca="1">+IF(OFFSET('Water Data'!$G$27,0,10*ROW('Water Data'!G141))="","",OFFSET('Water Data'!$G$27,0,10*ROW('Water Data'!G141)))</f>
        <v/>
      </c>
      <c r="CC147" s="380" t="str">
        <f ca="1">+IF(OFFSET('Water Data'!$G$28,0,10*ROW('Water Data'!G141))="","",OFFSET('Water Data'!$G$28,0,10*ROW('Water Data'!G141)))</f>
        <v/>
      </c>
      <c r="CD147" s="380" t="str">
        <f ca="1">+IF(OFFSET('Water Data'!$G$29,0,10*ROW('Water Data'!G141))="","",OFFSET('Water Data'!$G$29,0,10*ROW('Water Data'!G141)))</f>
        <v/>
      </c>
      <c r="CE147" s="380" t="str">
        <f ca="1">+IF(OFFSET('Water Data'!$H$27,0,10*ROW('Water Data'!H141))="","",OFFSET('Water Data'!$H$27,0,10*ROW('Water Data'!H141)))</f>
        <v/>
      </c>
      <c r="CF147" s="380" t="str">
        <f ca="1">+IF(OFFSET('Water Data'!$H$28,0,10*ROW('Water Data'!H141))="","",OFFSET('Water Data'!$H$28,0,10*ROW('Water Data'!H141)))</f>
        <v/>
      </c>
      <c r="CG147" s="380" t="str">
        <f ca="1">+IF(OFFSET('Water Data'!$H$29,0,10*ROW('Water Data'!H141))="","",OFFSET('Water Data'!$H$29,0,10*ROW('Water Data'!H141)))</f>
        <v/>
      </c>
      <c r="CH147" s="380" t="str">
        <f ca="1">+IF(OFFSET('Water Data'!$I$27,0,10*ROW('Water Data'!I141))="","",OFFSET('Water Data'!$I$27,0,10*ROW('Water Data'!I141)))</f>
        <v/>
      </c>
      <c r="CI147" s="380" t="str">
        <f ca="1">+IF(OFFSET('Water Data'!$I$28,0,10*ROW('Water Data'!I141))="","",OFFSET('Water Data'!$I$28,0,10*ROW('Water Data'!I141)))</f>
        <v/>
      </c>
      <c r="CJ147" s="380" t="str">
        <f ca="1">+IF(OFFSET('Water Data'!$I$29,0,10*ROW('Water Data'!I141))="","",OFFSET('Water Data'!$I$29,0,10*ROW('Water Data'!I141)))</f>
        <v/>
      </c>
      <c r="CK147" s="380" t="str">
        <f ca="1">+IF(OFFSET('Sanitation Data'!$D$28,0,10*ROW('Sanitation Data'!D141))="","",OFFSET('Sanitation Data'!$D$28,0,10*ROW('Sanitation Data'!D141)))</f>
        <v/>
      </c>
      <c r="CL147" s="380" t="str">
        <f ca="1">+IF(OFFSET('Sanitation Data'!$D$29,0,10*ROW('Sanitation Data'!D141))="","",OFFSET('Sanitation Data'!$D$29,0,10*ROW('Sanitation Data'!D141)))</f>
        <v/>
      </c>
      <c r="CM147" s="380" t="str">
        <f ca="1">+IF(OFFSET('Sanitation Data'!$D$30,0,10*ROW('Sanitation Data'!D141))="","",OFFSET('Sanitation Data'!$D$30,0,10*ROW('Sanitation Data'!D141)))</f>
        <v/>
      </c>
      <c r="CN147" s="380" t="str">
        <f ca="1">+IF(OFFSET('Sanitation Data'!$D$31,0,10*ROW('Sanitation Data'!D141))="","",OFFSET('Sanitation Data'!$D$31,0,10*ROW('Sanitation Data'!D141)))</f>
        <v/>
      </c>
      <c r="CO147" s="380" t="str">
        <f ca="1">+IF(OFFSET('Sanitation Data'!$D$32,0,10*ROW('Sanitation Data'!D141))="","",OFFSET('Sanitation Data'!$D$32,0,10*ROW('Sanitation Data'!D141)))</f>
        <v/>
      </c>
      <c r="CP147" s="380" t="str">
        <f ca="1">+IF(OFFSET('Sanitation Data'!$E$28,0,10*ROW('Sanitation Data'!E141))="","",OFFSET('Sanitation Data'!$E$28,0,10*ROW('Sanitation Data'!E141)))</f>
        <v/>
      </c>
      <c r="CQ147" s="380" t="str">
        <f ca="1">+IF(OFFSET('Sanitation Data'!$E$29,0,10*ROW('Sanitation Data'!E141))="","",OFFSET('Sanitation Data'!$E$29,0,10*ROW('Sanitation Data'!E141)))</f>
        <v/>
      </c>
      <c r="CR147" s="380" t="str">
        <f ca="1">+IF(OFFSET('Sanitation Data'!$E$30,0,10*ROW('Sanitation Data'!E141))="","",OFFSET('Sanitation Data'!$E$30,0,10*ROW('Sanitation Data'!E141)))</f>
        <v/>
      </c>
      <c r="CS147" s="380" t="str">
        <f ca="1">+IF(OFFSET('Sanitation Data'!$E$31,0,10*ROW('Sanitation Data'!E141))="","",OFFSET('Sanitation Data'!$E$31,0,10*ROW('Sanitation Data'!E141)))</f>
        <v/>
      </c>
      <c r="CT147" s="380" t="str">
        <f ca="1">+IF(OFFSET('Sanitation Data'!$E$32,0,10*ROW('Sanitation Data'!E141))="","",OFFSET('Sanitation Data'!$E$32,0,10*ROW('Sanitation Data'!E141)))</f>
        <v/>
      </c>
      <c r="CU147" s="380" t="str">
        <f ca="1">+IF(OFFSET('Sanitation Data'!$F$28,0,10*ROW('Sanitation Data'!F141))="","",OFFSET('Sanitation Data'!$F$28,0,10*ROW('Sanitation Data'!F141)))</f>
        <v/>
      </c>
      <c r="CV147" s="380" t="str">
        <f ca="1">+IF(OFFSET('Sanitation Data'!$F$29,0,10*ROW('Sanitation Data'!F141))="","",OFFSET('Sanitation Data'!$F$29,0,10*ROW('Sanitation Data'!F141)))</f>
        <v/>
      </c>
      <c r="CW147" s="380" t="str">
        <f ca="1">+IF(OFFSET('Sanitation Data'!$F$30,0,10*ROW('Sanitation Data'!F141))="","",OFFSET('Sanitation Data'!$F$30,0,10*ROW('Sanitation Data'!F141)))</f>
        <v/>
      </c>
      <c r="CX147" s="380" t="str">
        <f ca="1">+IF(OFFSET('Sanitation Data'!$F$31,0,10*ROW('Sanitation Data'!F141))="","",OFFSET('Sanitation Data'!$F$31,0,10*ROW('Sanitation Data'!F141)))</f>
        <v/>
      </c>
      <c r="CY147" s="380" t="str">
        <f ca="1">+IF(OFFSET('Sanitation Data'!$F$32,0,10*ROW('Sanitation Data'!F141))="","",OFFSET('Sanitation Data'!$F$32,0,10*ROW('Sanitation Data'!F141)))</f>
        <v/>
      </c>
      <c r="CZ147" s="380" t="str">
        <f ca="1">+IF(OFFSET('Sanitation Data'!$G$28,0,10*ROW('Sanitation Data'!G141))="","",OFFSET('Sanitation Data'!$G$28,0,10*ROW('Sanitation Data'!G141)))</f>
        <v/>
      </c>
      <c r="DA147" s="380" t="str">
        <f ca="1">+IF(OFFSET('Sanitation Data'!$G$29,0,10*ROW('Sanitation Data'!G141))="","",OFFSET('Sanitation Data'!$G$29,0,10*ROW('Sanitation Data'!G141)))</f>
        <v/>
      </c>
      <c r="DB147" s="380" t="str">
        <f ca="1">+IF(OFFSET('Sanitation Data'!$G$30,0,10*ROW('Sanitation Data'!G141))="","",OFFSET('Sanitation Data'!$G$30,0,10*ROW('Sanitation Data'!G141)))</f>
        <v/>
      </c>
      <c r="DC147" s="380" t="str">
        <f ca="1">+IF(OFFSET('Sanitation Data'!$G$31,0,10*ROW('Sanitation Data'!G141))="","",OFFSET('Sanitation Data'!$G$31,0,10*ROW('Sanitation Data'!G141)))</f>
        <v/>
      </c>
      <c r="DD147" s="380" t="str">
        <f ca="1">+IF(OFFSET('Sanitation Data'!$G$32,0,10*ROW('Sanitation Data'!G141))="","",OFFSET('Sanitation Data'!$G$32,0,10*ROW('Sanitation Data'!G141)))</f>
        <v/>
      </c>
      <c r="DE147" s="380" t="str">
        <f ca="1">+IF(OFFSET('Sanitation Data'!$H$28,0,10*ROW('Sanitation Data'!H141))="","",OFFSET('Sanitation Data'!$H$28,0,10*ROW('Sanitation Data'!H141)))</f>
        <v/>
      </c>
      <c r="DF147" s="380" t="str">
        <f ca="1">+IF(OFFSET('Sanitation Data'!$H$29,0,10*ROW('Sanitation Data'!H141))="","",OFFSET('Sanitation Data'!$H$29,0,10*ROW('Sanitation Data'!H141)))</f>
        <v/>
      </c>
      <c r="DG147" s="380" t="str">
        <f ca="1">+IF(OFFSET('Sanitation Data'!$H$30,0,10*ROW('Sanitation Data'!H141))="","",OFFSET('Sanitation Data'!$H$30,0,10*ROW('Sanitation Data'!H141)))</f>
        <v/>
      </c>
      <c r="DH147" s="380" t="str">
        <f ca="1">+IF(OFFSET('Sanitation Data'!$H$31,0,10*ROW('Sanitation Data'!H141))="","",OFFSET('Sanitation Data'!$H$31,0,10*ROW('Sanitation Data'!H141)))</f>
        <v/>
      </c>
      <c r="DI147" s="380" t="str">
        <f ca="1">+IF(OFFSET('Sanitation Data'!$H$32,0,10*ROW('Sanitation Data'!H141))="","",OFFSET('Sanitation Data'!$H$32,0,10*ROW('Sanitation Data'!H141)))</f>
        <v/>
      </c>
      <c r="DJ147" s="380" t="str">
        <f ca="1">+IF(OFFSET('Sanitation Data'!$I$28,0,10*ROW('Sanitation Data'!I141))="","",OFFSET('Sanitation Data'!$I$28,0,10*ROW('Sanitation Data'!I141)))</f>
        <v/>
      </c>
      <c r="DK147" s="380" t="str">
        <f ca="1">+IF(OFFSET('Sanitation Data'!$I$29,0,10*ROW('Sanitation Data'!I141))="","",OFFSET('Sanitation Data'!$I$29,0,10*ROW('Sanitation Data'!I141)))</f>
        <v/>
      </c>
      <c r="DL147" s="380" t="str">
        <f ca="1">+IF(OFFSET('Sanitation Data'!$I$30,0,10*ROW('Sanitation Data'!I141))="","",OFFSET('Sanitation Data'!$I$30,0,10*ROW('Sanitation Data'!I141)))</f>
        <v/>
      </c>
      <c r="DM147" s="380" t="str">
        <f ca="1">+IF(OFFSET('Sanitation Data'!$I$31,0,10*ROW('Sanitation Data'!I141))="","",OFFSET('Sanitation Data'!$I$31,0,10*ROW('Sanitation Data'!I141)))</f>
        <v/>
      </c>
      <c r="DN147" s="380" t="str">
        <f ca="1">+IF(OFFSET('Sanitation Data'!$I$32,0,10*ROW('Sanitation Data'!I141))="","",OFFSET('Sanitation Data'!$I$32,0,10*ROW('Sanitation Data'!I141)))</f>
        <v/>
      </c>
      <c r="DO147" s="380" t="str">
        <f ca="1">+IF(OFFSET('Hygiene Data'!$D$11,0,10*ROW('Hygiene Data'!D141))="","",OFFSET('Hygiene Data'!$D$11,0,10*ROW('Hygiene Data'!D141)))</f>
        <v/>
      </c>
      <c r="DP147" s="380" t="str">
        <f ca="1">+IF(OFFSET('Hygiene Data'!$D$12,0,10*ROW('Hygiene Data'!D141))="","",OFFSET('Hygiene Data'!$D$12,0,10*ROW('Hygiene Data'!D141)))</f>
        <v/>
      </c>
      <c r="DQ147" s="380" t="str">
        <f ca="1">+IF(OFFSET('Hygiene Data'!$D$13,0,10*ROW('Hygiene Data'!D141))="","",OFFSET('Hygiene Data'!$D$13,0,10*ROW('Hygiene Data'!D141)))</f>
        <v/>
      </c>
      <c r="DR147" s="380" t="str">
        <f ca="1">+IF(OFFSET('Hygiene Data'!$E$11,0,10*ROW('Hygiene Data'!E141))="","",OFFSET('Hygiene Data'!$E$11,0,10*ROW('Hygiene Data'!E141)))</f>
        <v/>
      </c>
      <c r="DS147" s="380" t="str">
        <f ca="1">+IF(OFFSET('Hygiene Data'!$E$12,0,10*ROW('Hygiene Data'!E141))="","",OFFSET('Hygiene Data'!$E$12,0,10*ROW('Hygiene Data'!E141)))</f>
        <v/>
      </c>
      <c r="DT147" s="380" t="str">
        <f ca="1">+IF(OFFSET('Hygiene Data'!$E$13,0,10*ROW('Hygiene Data'!E141))="","",OFFSET('Hygiene Data'!$E$13,0,10*ROW('Hygiene Data'!E141)))</f>
        <v/>
      </c>
      <c r="DU147" s="380" t="str">
        <f ca="1">+IF(OFFSET('Hygiene Data'!$F$11,0,10*ROW('Hygiene Data'!F141))="","",OFFSET('Hygiene Data'!$F$11,0,10*ROW('Hygiene Data'!F141)))</f>
        <v/>
      </c>
      <c r="DV147" s="380" t="str">
        <f ca="1">+IF(OFFSET('Hygiene Data'!$F$12,0,10*ROW('Hygiene Data'!F141))="","",OFFSET('Hygiene Data'!$F$12,0,10*ROW('Hygiene Data'!F141)))</f>
        <v/>
      </c>
      <c r="DW147" s="380" t="str">
        <f ca="1">+IF(OFFSET('Hygiene Data'!$F$13,0,10*ROW('Hygiene Data'!F141))="","",OFFSET('Hygiene Data'!$F$13,0,10*ROW('Hygiene Data'!F141)))</f>
        <v/>
      </c>
      <c r="DX147" s="380" t="str">
        <f ca="1">+IF(OFFSET('Hygiene Data'!$G$11,0,10*ROW('Hygiene Data'!G141))="","",OFFSET('Hygiene Data'!$G$11,0,10*ROW('Hygiene Data'!G141)))</f>
        <v/>
      </c>
      <c r="DY147" s="380" t="str">
        <f ca="1">+IF(OFFSET('Hygiene Data'!$G$12,0,10*ROW('Hygiene Data'!G141))="","",OFFSET('Hygiene Data'!$G$12,0,10*ROW('Hygiene Data'!G141)))</f>
        <v/>
      </c>
      <c r="DZ147" s="380" t="str">
        <f ca="1">+IF(OFFSET('Hygiene Data'!$G$13,0,10*ROW('Hygiene Data'!G141))="","",OFFSET('Hygiene Data'!$G$13,0,10*ROW('Hygiene Data'!G141)))</f>
        <v/>
      </c>
      <c r="EA147" s="380" t="str">
        <f ca="1">+IF(OFFSET('Hygiene Data'!$H$11,0,10*ROW('Hygiene Data'!H141))="","",OFFSET('Hygiene Data'!$H$11,0,10*ROW('Hygiene Data'!H141)))</f>
        <v/>
      </c>
      <c r="EB147" s="380" t="str">
        <f ca="1">+IF(OFFSET('Hygiene Data'!$H$12,0,10*ROW('Hygiene Data'!H141))="","",OFFSET('Hygiene Data'!$H$12,0,10*ROW('Hygiene Data'!H141)))</f>
        <v/>
      </c>
      <c r="EC147" s="380" t="str">
        <f ca="1">+IF(OFFSET('Hygiene Data'!$H$13,0,10*ROW('Hygiene Data'!H141))="","",OFFSET('Hygiene Data'!$H$13,0,10*ROW('Hygiene Data'!H141)))</f>
        <v/>
      </c>
      <c r="ED147" s="380" t="str">
        <f ca="1">+IF(OFFSET('Hygiene Data'!$I$11,0,10*ROW('Hygiene Data'!I141))="","",OFFSET('Hygiene Data'!$I$11,0,10*ROW('Hygiene Data'!I141)))</f>
        <v/>
      </c>
      <c r="EE147" s="380" t="str">
        <f ca="1">+IF(OFFSET('Hygiene Data'!$I$12,0,10*ROW('Hygiene Data'!I141))="","",OFFSET('Hygiene Data'!$I$12,0,10*ROW('Hygiene Data'!I141)))</f>
        <v/>
      </c>
      <c r="EF147" s="380" t="str">
        <f ca="1">+IF(OFFSET('Hygiene Data'!$I$13,0,10*ROW('Hygiene Data'!I141))="","",OFFSET('Hygiene Data'!$I$13,0,10*ROW('Hygiene Data'!I141)))</f>
        <v/>
      </c>
    </row>
    <row r="148" spans="1:136" x14ac:dyDescent="0.25">
      <c r="A148" s="489" t="str">
        <f ca="1">+IF(OFFSET('Water Data'!$B$2,0,10*ROW('Water Data'!E142))="","",OFFSET('Water Data'!$B$2,0,10*ROW('Water Data'!E142)))</f>
        <v/>
      </c>
      <c r="B148" s="489"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16" t="str">
        <f t="shared" ca="1" si="2"/>
        <v/>
      </c>
      <c r="D148" s="517"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17"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17"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17"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17"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17"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17"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17"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17"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17"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17"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17"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17"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17"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17"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17"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17"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17"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18"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18"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18"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18"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18"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18"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18"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18"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18"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18"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18"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18"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18"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18"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18"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18"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18"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18"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18"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18"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18"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18"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18"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18"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18"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18"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18"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18"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18"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18"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19"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95"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19"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19"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19"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19"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19"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19"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19"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19"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19"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19"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19"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19"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19"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19"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19"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19"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80" t="str">
        <f ca="1">+IF(OFFSET('Water Data'!$D$27,0,10*ROW('Water Data'!D142))="","",OFFSET('Water Data'!$D$27,0,10*ROW('Water Data'!D142)))</f>
        <v/>
      </c>
      <c r="BT148" s="380" t="str">
        <f ca="1">+IF(OFFSET('Water Data'!$D$28,0,10*ROW('Water Data'!D142))="","",OFFSET('Water Data'!$D$28,0,10*ROW('Water Data'!D142)))</f>
        <v/>
      </c>
      <c r="BU148" s="380" t="str">
        <f ca="1">+IF(OFFSET('Water Data'!$D$29,0,10*ROW('Water Data'!D142))="","",OFFSET('Water Data'!$D$29,0,10*ROW('Water Data'!D142)))</f>
        <v/>
      </c>
      <c r="BV148" s="380" t="str">
        <f ca="1">+IF(OFFSET('Water Data'!$E$27,0,10*ROW('Water Data'!E142))="","",OFFSET('Water Data'!$E$27,0,10*ROW('Water Data'!E142)))</f>
        <v/>
      </c>
      <c r="BW148" s="380" t="str">
        <f ca="1">+IF(OFFSET('Water Data'!$E$28,0,10*ROW('Water Data'!E142))="","",OFFSET('Water Data'!$E$28,0,10*ROW('Water Data'!E142)))</f>
        <v/>
      </c>
      <c r="BX148" s="380" t="str">
        <f ca="1">+IF(OFFSET('Water Data'!$E$29,0,10*ROW('Water Data'!E142))="","",OFFSET('Water Data'!$E$29,0,10*ROW('Water Data'!E142)))</f>
        <v/>
      </c>
      <c r="BY148" s="380" t="str">
        <f ca="1">+IF(OFFSET('Water Data'!$F$27,0,10*ROW('Water Data'!F142))="","",OFFSET('Water Data'!$F$27,0,10*ROW('Water Data'!F142)))</f>
        <v/>
      </c>
      <c r="BZ148" s="380" t="str">
        <f ca="1">+IF(OFFSET('Water Data'!$F$28,0,10*ROW('Water Data'!F142))="","",OFFSET('Water Data'!$F$28,0,10*ROW('Water Data'!F142)))</f>
        <v/>
      </c>
      <c r="CA148" s="380" t="str">
        <f ca="1">+IF(OFFSET('Water Data'!$F$29,0,10*ROW('Water Data'!F142))="","",OFFSET('Water Data'!$F$29,0,10*ROW('Water Data'!F142)))</f>
        <v/>
      </c>
      <c r="CB148" s="380" t="str">
        <f ca="1">+IF(OFFSET('Water Data'!$G$27,0,10*ROW('Water Data'!G142))="","",OFFSET('Water Data'!$G$27,0,10*ROW('Water Data'!G142)))</f>
        <v/>
      </c>
      <c r="CC148" s="380" t="str">
        <f ca="1">+IF(OFFSET('Water Data'!$G$28,0,10*ROW('Water Data'!G142))="","",OFFSET('Water Data'!$G$28,0,10*ROW('Water Data'!G142)))</f>
        <v/>
      </c>
      <c r="CD148" s="380" t="str">
        <f ca="1">+IF(OFFSET('Water Data'!$G$29,0,10*ROW('Water Data'!G142))="","",OFFSET('Water Data'!$G$29,0,10*ROW('Water Data'!G142)))</f>
        <v/>
      </c>
      <c r="CE148" s="380" t="str">
        <f ca="1">+IF(OFFSET('Water Data'!$H$27,0,10*ROW('Water Data'!H142))="","",OFFSET('Water Data'!$H$27,0,10*ROW('Water Data'!H142)))</f>
        <v/>
      </c>
      <c r="CF148" s="380" t="str">
        <f ca="1">+IF(OFFSET('Water Data'!$H$28,0,10*ROW('Water Data'!H142))="","",OFFSET('Water Data'!$H$28,0,10*ROW('Water Data'!H142)))</f>
        <v/>
      </c>
      <c r="CG148" s="380" t="str">
        <f ca="1">+IF(OFFSET('Water Data'!$H$29,0,10*ROW('Water Data'!H142))="","",OFFSET('Water Data'!$H$29,0,10*ROW('Water Data'!H142)))</f>
        <v/>
      </c>
      <c r="CH148" s="380" t="str">
        <f ca="1">+IF(OFFSET('Water Data'!$I$27,0,10*ROW('Water Data'!I142))="","",OFFSET('Water Data'!$I$27,0,10*ROW('Water Data'!I142)))</f>
        <v/>
      </c>
      <c r="CI148" s="380" t="str">
        <f ca="1">+IF(OFFSET('Water Data'!$I$28,0,10*ROW('Water Data'!I142))="","",OFFSET('Water Data'!$I$28,0,10*ROW('Water Data'!I142)))</f>
        <v/>
      </c>
      <c r="CJ148" s="380" t="str">
        <f ca="1">+IF(OFFSET('Water Data'!$I$29,0,10*ROW('Water Data'!I142))="","",OFFSET('Water Data'!$I$29,0,10*ROW('Water Data'!I142)))</f>
        <v/>
      </c>
      <c r="CK148" s="380" t="str">
        <f ca="1">+IF(OFFSET('Sanitation Data'!$D$28,0,10*ROW('Sanitation Data'!D142))="","",OFFSET('Sanitation Data'!$D$28,0,10*ROW('Sanitation Data'!D142)))</f>
        <v/>
      </c>
      <c r="CL148" s="380" t="str">
        <f ca="1">+IF(OFFSET('Sanitation Data'!$D$29,0,10*ROW('Sanitation Data'!D142))="","",OFFSET('Sanitation Data'!$D$29,0,10*ROW('Sanitation Data'!D142)))</f>
        <v/>
      </c>
      <c r="CM148" s="380" t="str">
        <f ca="1">+IF(OFFSET('Sanitation Data'!$D$30,0,10*ROW('Sanitation Data'!D142))="","",OFFSET('Sanitation Data'!$D$30,0,10*ROW('Sanitation Data'!D142)))</f>
        <v/>
      </c>
      <c r="CN148" s="380" t="str">
        <f ca="1">+IF(OFFSET('Sanitation Data'!$D$31,0,10*ROW('Sanitation Data'!D142))="","",OFFSET('Sanitation Data'!$D$31,0,10*ROW('Sanitation Data'!D142)))</f>
        <v/>
      </c>
      <c r="CO148" s="380" t="str">
        <f ca="1">+IF(OFFSET('Sanitation Data'!$D$32,0,10*ROW('Sanitation Data'!D142))="","",OFFSET('Sanitation Data'!$D$32,0,10*ROW('Sanitation Data'!D142)))</f>
        <v/>
      </c>
      <c r="CP148" s="380" t="str">
        <f ca="1">+IF(OFFSET('Sanitation Data'!$E$28,0,10*ROW('Sanitation Data'!E142))="","",OFFSET('Sanitation Data'!$E$28,0,10*ROW('Sanitation Data'!E142)))</f>
        <v/>
      </c>
      <c r="CQ148" s="380" t="str">
        <f ca="1">+IF(OFFSET('Sanitation Data'!$E$29,0,10*ROW('Sanitation Data'!E142))="","",OFFSET('Sanitation Data'!$E$29,0,10*ROW('Sanitation Data'!E142)))</f>
        <v/>
      </c>
      <c r="CR148" s="380" t="str">
        <f ca="1">+IF(OFFSET('Sanitation Data'!$E$30,0,10*ROW('Sanitation Data'!E142))="","",OFFSET('Sanitation Data'!$E$30,0,10*ROW('Sanitation Data'!E142)))</f>
        <v/>
      </c>
      <c r="CS148" s="380" t="str">
        <f ca="1">+IF(OFFSET('Sanitation Data'!$E$31,0,10*ROW('Sanitation Data'!E142))="","",OFFSET('Sanitation Data'!$E$31,0,10*ROW('Sanitation Data'!E142)))</f>
        <v/>
      </c>
      <c r="CT148" s="380" t="str">
        <f ca="1">+IF(OFFSET('Sanitation Data'!$E$32,0,10*ROW('Sanitation Data'!E142))="","",OFFSET('Sanitation Data'!$E$32,0,10*ROW('Sanitation Data'!E142)))</f>
        <v/>
      </c>
      <c r="CU148" s="380" t="str">
        <f ca="1">+IF(OFFSET('Sanitation Data'!$F$28,0,10*ROW('Sanitation Data'!F142))="","",OFFSET('Sanitation Data'!$F$28,0,10*ROW('Sanitation Data'!F142)))</f>
        <v/>
      </c>
      <c r="CV148" s="380" t="str">
        <f ca="1">+IF(OFFSET('Sanitation Data'!$F$29,0,10*ROW('Sanitation Data'!F142))="","",OFFSET('Sanitation Data'!$F$29,0,10*ROW('Sanitation Data'!F142)))</f>
        <v/>
      </c>
      <c r="CW148" s="380" t="str">
        <f ca="1">+IF(OFFSET('Sanitation Data'!$F$30,0,10*ROW('Sanitation Data'!F142))="","",OFFSET('Sanitation Data'!$F$30,0,10*ROW('Sanitation Data'!F142)))</f>
        <v/>
      </c>
      <c r="CX148" s="380" t="str">
        <f ca="1">+IF(OFFSET('Sanitation Data'!$F$31,0,10*ROW('Sanitation Data'!F142))="","",OFFSET('Sanitation Data'!$F$31,0,10*ROW('Sanitation Data'!F142)))</f>
        <v/>
      </c>
      <c r="CY148" s="380" t="str">
        <f ca="1">+IF(OFFSET('Sanitation Data'!$F$32,0,10*ROW('Sanitation Data'!F142))="","",OFFSET('Sanitation Data'!$F$32,0,10*ROW('Sanitation Data'!F142)))</f>
        <v/>
      </c>
      <c r="CZ148" s="380" t="str">
        <f ca="1">+IF(OFFSET('Sanitation Data'!$G$28,0,10*ROW('Sanitation Data'!G142))="","",OFFSET('Sanitation Data'!$G$28,0,10*ROW('Sanitation Data'!G142)))</f>
        <v/>
      </c>
      <c r="DA148" s="380" t="str">
        <f ca="1">+IF(OFFSET('Sanitation Data'!$G$29,0,10*ROW('Sanitation Data'!G142))="","",OFFSET('Sanitation Data'!$G$29,0,10*ROW('Sanitation Data'!G142)))</f>
        <v/>
      </c>
      <c r="DB148" s="380" t="str">
        <f ca="1">+IF(OFFSET('Sanitation Data'!$G$30,0,10*ROW('Sanitation Data'!G142))="","",OFFSET('Sanitation Data'!$G$30,0,10*ROW('Sanitation Data'!G142)))</f>
        <v/>
      </c>
      <c r="DC148" s="380" t="str">
        <f ca="1">+IF(OFFSET('Sanitation Data'!$G$31,0,10*ROW('Sanitation Data'!G142))="","",OFFSET('Sanitation Data'!$G$31,0,10*ROW('Sanitation Data'!G142)))</f>
        <v/>
      </c>
      <c r="DD148" s="380" t="str">
        <f ca="1">+IF(OFFSET('Sanitation Data'!$G$32,0,10*ROW('Sanitation Data'!G142))="","",OFFSET('Sanitation Data'!$G$32,0,10*ROW('Sanitation Data'!G142)))</f>
        <v/>
      </c>
      <c r="DE148" s="380" t="str">
        <f ca="1">+IF(OFFSET('Sanitation Data'!$H$28,0,10*ROW('Sanitation Data'!H142))="","",OFFSET('Sanitation Data'!$H$28,0,10*ROW('Sanitation Data'!H142)))</f>
        <v/>
      </c>
      <c r="DF148" s="380" t="str">
        <f ca="1">+IF(OFFSET('Sanitation Data'!$H$29,0,10*ROW('Sanitation Data'!H142))="","",OFFSET('Sanitation Data'!$H$29,0,10*ROW('Sanitation Data'!H142)))</f>
        <v/>
      </c>
      <c r="DG148" s="380" t="str">
        <f ca="1">+IF(OFFSET('Sanitation Data'!$H$30,0,10*ROW('Sanitation Data'!H142))="","",OFFSET('Sanitation Data'!$H$30,0,10*ROW('Sanitation Data'!H142)))</f>
        <v/>
      </c>
      <c r="DH148" s="380" t="str">
        <f ca="1">+IF(OFFSET('Sanitation Data'!$H$31,0,10*ROW('Sanitation Data'!H142))="","",OFFSET('Sanitation Data'!$H$31,0,10*ROW('Sanitation Data'!H142)))</f>
        <v/>
      </c>
      <c r="DI148" s="380" t="str">
        <f ca="1">+IF(OFFSET('Sanitation Data'!$H$32,0,10*ROW('Sanitation Data'!H142))="","",OFFSET('Sanitation Data'!$H$32,0,10*ROW('Sanitation Data'!H142)))</f>
        <v/>
      </c>
      <c r="DJ148" s="380" t="str">
        <f ca="1">+IF(OFFSET('Sanitation Data'!$I$28,0,10*ROW('Sanitation Data'!I142))="","",OFFSET('Sanitation Data'!$I$28,0,10*ROW('Sanitation Data'!I142)))</f>
        <v/>
      </c>
      <c r="DK148" s="380" t="str">
        <f ca="1">+IF(OFFSET('Sanitation Data'!$I$29,0,10*ROW('Sanitation Data'!I142))="","",OFFSET('Sanitation Data'!$I$29,0,10*ROW('Sanitation Data'!I142)))</f>
        <v/>
      </c>
      <c r="DL148" s="380" t="str">
        <f ca="1">+IF(OFFSET('Sanitation Data'!$I$30,0,10*ROW('Sanitation Data'!I142))="","",OFFSET('Sanitation Data'!$I$30,0,10*ROW('Sanitation Data'!I142)))</f>
        <v/>
      </c>
      <c r="DM148" s="380" t="str">
        <f ca="1">+IF(OFFSET('Sanitation Data'!$I$31,0,10*ROW('Sanitation Data'!I142))="","",OFFSET('Sanitation Data'!$I$31,0,10*ROW('Sanitation Data'!I142)))</f>
        <v/>
      </c>
      <c r="DN148" s="380" t="str">
        <f ca="1">+IF(OFFSET('Sanitation Data'!$I$32,0,10*ROW('Sanitation Data'!I142))="","",OFFSET('Sanitation Data'!$I$32,0,10*ROW('Sanitation Data'!I142)))</f>
        <v/>
      </c>
      <c r="DO148" s="380" t="str">
        <f ca="1">+IF(OFFSET('Hygiene Data'!$D$11,0,10*ROW('Hygiene Data'!D142))="","",OFFSET('Hygiene Data'!$D$11,0,10*ROW('Hygiene Data'!D142)))</f>
        <v/>
      </c>
      <c r="DP148" s="380" t="str">
        <f ca="1">+IF(OFFSET('Hygiene Data'!$D$12,0,10*ROW('Hygiene Data'!D142))="","",OFFSET('Hygiene Data'!$D$12,0,10*ROW('Hygiene Data'!D142)))</f>
        <v/>
      </c>
      <c r="DQ148" s="380" t="str">
        <f ca="1">+IF(OFFSET('Hygiene Data'!$D$13,0,10*ROW('Hygiene Data'!D142))="","",OFFSET('Hygiene Data'!$D$13,0,10*ROW('Hygiene Data'!D142)))</f>
        <v/>
      </c>
      <c r="DR148" s="380" t="str">
        <f ca="1">+IF(OFFSET('Hygiene Data'!$E$11,0,10*ROW('Hygiene Data'!E142))="","",OFFSET('Hygiene Data'!$E$11,0,10*ROW('Hygiene Data'!E142)))</f>
        <v/>
      </c>
      <c r="DS148" s="380" t="str">
        <f ca="1">+IF(OFFSET('Hygiene Data'!$E$12,0,10*ROW('Hygiene Data'!E142))="","",OFFSET('Hygiene Data'!$E$12,0,10*ROW('Hygiene Data'!E142)))</f>
        <v/>
      </c>
      <c r="DT148" s="380" t="str">
        <f ca="1">+IF(OFFSET('Hygiene Data'!$E$13,0,10*ROW('Hygiene Data'!E142))="","",OFFSET('Hygiene Data'!$E$13,0,10*ROW('Hygiene Data'!E142)))</f>
        <v/>
      </c>
      <c r="DU148" s="380" t="str">
        <f ca="1">+IF(OFFSET('Hygiene Data'!$F$11,0,10*ROW('Hygiene Data'!F142))="","",OFFSET('Hygiene Data'!$F$11,0,10*ROW('Hygiene Data'!F142)))</f>
        <v/>
      </c>
      <c r="DV148" s="380" t="str">
        <f ca="1">+IF(OFFSET('Hygiene Data'!$F$12,0,10*ROW('Hygiene Data'!F142))="","",OFFSET('Hygiene Data'!$F$12,0,10*ROW('Hygiene Data'!F142)))</f>
        <v/>
      </c>
      <c r="DW148" s="380" t="str">
        <f ca="1">+IF(OFFSET('Hygiene Data'!$F$13,0,10*ROW('Hygiene Data'!F142))="","",OFFSET('Hygiene Data'!$F$13,0,10*ROW('Hygiene Data'!F142)))</f>
        <v/>
      </c>
      <c r="DX148" s="380" t="str">
        <f ca="1">+IF(OFFSET('Hygiene Data'!$G$11,0,10*ROW('Hygiene Data'!G142))="","",OFFSET('Hygiene Data'!$G$11,0,10*ROW('Hygiene Data'!G142)))</f>
        <v/>
      </c>
      <c r="DY148" s="380" t="str">
        <f ca="1">+IF(OFFSET('Hygiene Data'!$G$12,0,10*ROW('Hygiene Data'!G142))="","",OFFSET('Hygiene Data'!$G$12,0,10*ROW('Hygiene Data'!G142)))</f>
        <v/>
      </c>
      <c r="DZ148" s="380" t="str">
        <f ca="1">+IF(OFFSET('Hygiene Data'!$G$13,0,10*ROW('Hygiene Data'!G142))="","",OFFSET('Hygiene Data'!$G$13,0,10*ROW('Hygiene Data'!G142)))</f>
        <v/>
      </c>
      <c r="EA148" s="380" t="str">
        <f ca="1">+IF(OFFSET('Hygiene Data'!$H$11,0,10*ROW('Hygiene Data'!H142))="","",OFFSET('Hygiene Data'!$H$11,0,10*ROW('Hygiene Data'!H142)))</f>
        <v/>
      </c>
      <c r="EB148" s="380" t="str">
        <f ca="1">+IF(OFFSET('Hygiene Data'!$H$12,0,10*ROW('Hygiene Data'!H142))="","",OFFSET('Hygiene Data'!$H$12,0,10*ROW('Hygiene Data'!H142)))</f>
        <v/>
      </c>
      <c r="EC148" s="380" t="str">
        <f ca="1">+IF(OFFSET('Hygiene Data'!$H$13,0,10*ROW('Hygiene Data'!H142))="","",OFFSET('Hygiene Data'!$H$13,0,10*ROW('Hygiene Data'!H142)))</f>
        <v/>
      </c>
      <c r="ED148" s="380" t="str">
        <f ca="1">+IF(OFFSET('Hygiene Data'!$I$11,0,10*ROW('Hygiene Data'!I142))="","",OFFSET('Hygiene Data'!$I$11,0,10*ROW('Hygiene Data'!I142)))</f>
        <v/>
      </c>
      <c r="EE148" s="380" t="str">
        <f ca="1">+IF(OFFSET('Hygiene Data'!$I$12,0,10*ROW('Hygiene Data'!I142))="","",OFFSET('Hygiene Data'!$I$12,0,10*ROW('Hygiene Data'!I142)))</f>
        <v/>
      </c>
      <c r="EF148" s="380" t="str">
        <f ca="1">+IF(OFFSET('Hygiene Data'!$I$13,0,10*ROW('Hygiene Data'!I142))="","",OFFSET('Hygiene Data'!$I$13,0,10*ROW('Hygiene Data'!I142)))</f>
        <v/>
      </c>
    </row>
    <row r="149" spans="1:136" x14ac:dyDescent="0.25">
      <c r="A149" s="489" t="str">
        <f ca="1">+IF(OFFSET('Water Data'!$B$2,0,10*ROW('Water Data'!E143))="","",OFFSET('Water Data'!$B$2,0,10*ROW('Water Data'!E143)))</f>
        <v/>
      </c>
      <c r="B149" s="489"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16" t="str">
        <f t="shared" ca="1" si="2"/>
        <v/>
      </c>
      <c r="D149" s="517"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17"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17"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17"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17"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17"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17"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17"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17"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17"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17"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17"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17"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17"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17"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17"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17"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17"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18"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18"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18"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18"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18"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18"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18"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18"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18"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18"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18"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18"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18"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18"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18"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18"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18"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18"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18"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18"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18"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18"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18"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18"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18"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18"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18"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18"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18"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18"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19"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95"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19"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19"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19"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19"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19"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19"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19"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19"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19"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19"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19"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19"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19"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19"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19"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19"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80" t="str">
        <f ca="1">+IF(OFFSET('Water Data'!$D$27,0,10*ROW('Water Data'!D143))="","",OFFSET('Water Data'!$D$27,0,10*ROW('Water Data'!D143)))</f>
        <v/>
      </c>
      <c r="BT149" s="380" t="str">
        <f ca="1">+IF(OFFSET('Water Data'!$D$28,0,10*ROW('Water Data'!D143))="","",OFFSET('Water Data'!$D$28,0,10*ROW('Water Data'!D143)))</f>
        <v/>
      </c>
      <c r="BU149" s="380" t="str">
        <f ca="1">+IF(OFFSET('Water Data'!$D$29,0,10*ROW('Water Data'!D143))="","",OFFSET('Water Data'!$D$29,0,10*ROW('Water Data'!D143)))</f>
        <v/>
      </c>
      <c r="BV149" s="380" t="str">
        <f ca="1">+IF(OFFSET('Water Data'!$E$27,0,10*ROW('Water Data'!E143))="","",OFFSET('Water Data'!$E$27,0,10*ROW('Water Data'!E143)))</f>
        <v/>
      </c>
      <c r="BW149" s="380" t="str">
        <f ca="1">+IF(OFFSET('Water Data'!$E$28,0,10*ROW('Water Data'!E143))="","",OFFSET('Water Data'!$E$28,0,10*ROW('Water Data'!E143)))</f>
        <v/>
      </c>
      <c r="BX149" s="380" t="str">
        <f ca="1">+IF(OFFSET('Water Data'!$E$29,0,10*ROW('Water Data'!E143))="","",OFFSET('Water Data'!$E$29,0,10*ROW('Water Data'!E143)))</f>
        <v/>
      </c>
      <c r="BY149" s="380" t="str">
        <f ca="1">+IF(OFFSET('Water Data'!$F$27,0,10*ROW('Water Data'!F143))="","",OFFSET('Water Data'!$F$27,0,10*ROW('Water Data'!F143)))</f>
        <v/>
      </c>
      <c r="BZ149" s="380" t="str">
        <f ca="1">+IF(OFFSET('Water Data'!$F$28,0,10*ROW('Water Data'!F143))="","",OFFSET('Water Data'!$F$28,0,10*ROW('Water Data'!F143)))</f>
        <v/>
      </c>
      <c r="CA149" s="380" t="str">
        <f ca="1">+IF(OFFSET('Water Data'!$F$29,0,10*ROW('Water Data'!F143))="","",OFFSET('Water Data'!$F$29,0,10*ROW('Water Data'!F143)))</f>
        <v/>
      </c>
      <c r="CB149" s="380" t="str">
        <f ca="1">+IF(OFFSET('Water Data'!$G$27,0,10*ROW('Water Data'!G143))="","",OFFSET('Water Data'!$G$27,0,10*ROW('Water Data'!G143)))</f>
        <v/>
      </c>
      <c r="CC149" s="380" t="str">
        <f ca="1">+IF(OFFSET('Water Data'!$G$28,0,10*ROW('Water Data'!G143))="","",OFFSET('Water Data'!$G$28,0,10*ROW('Water Data'!G143)))</f>
        <v/>
      </c>
      <c r="CD149" s="380" t="str">
        <f ca="1">+IF(OFFSET('Water Data'!$G$29,0,10*ROW('Water Data'!G143))="","",OFFSET('Water Data'!$G$29,0,10*ROW('Water Data'!G143)))</f>
        <v/>
      </c>
      <c r="CE149" s="380" t="str">
        <f ca="1">+IF(OFFSET('Water Data'!$H$27,0,10*ROW('Water Data'!H143))="","",OFFSET('Water Data'!$H$27,0,10*ROW('Water Data'!H143)))</f>
        <v/>
      </c>
      <c r="CF149" s="380" t="str">
        <f ca="1">+IF(OFFSET('Water Data'!$H$28,0,10*ROW('Water Data'!H143))="","",OFFSET('Water Data'!$H$28,0,10*ROW('Water Data'!H143)))</f>
        <v/>
      </c>
      <c r="CG149" s="380" t="str">
        <f ca="1">+IF(OFFSET('Water Data'!$H$29,0,10*ROW('Water Data'!H143))="","",OFFSET('Water Data'!$H$29,0,10*ROW('Water Data'!H143)))</f>
        <v/>
      </c>
      <c r="CH149" s="380" t="str">
        <f ca="1">+IF(OFFSET('Water Data'!$I$27,0,10*ROW('Water Data'!I143))="","",OFFSET('Water Data'!$I$27,0,10*ROW('Water Data'!I143)))</f>
        <v/>
      </c>
      <c r="CI149" s="380" t="str">
        <f ca="1">+IF(OFFSET('Water Data'!$I$28,0,10*ROW('Water Data'!I143))="","",OFFSET('Water Data'!$I$28,0,10*ROW('Water Data'!I143)))</f>
        <v/>
      </c>
      <c r="CJ149" s="380" t="str">
        <f ca="1">+IF(OFFSET('Water Data'!$I$29,0,10*ROW('Water Data'!I143))="","",OFFSET('Water Data'!$I$29,0,10*ROW('Water Data'!I143)))</f>
        <v/>
      </c>
      <c r="CK149" s="380" t="str">
        <f ca="1">+IF(OFFSET('Sanitation Data'!$D$28,0,10*ROW('Sanitation Data'!D143))="","",OFFSET('Sanitation Data'!$D$28,0,10*ROW('Sanitation Data'!D143)))</f>
        <v/>
      </c>
      <c r="CL149" s="380" t="str">
        <f ca="1">+IF(OFFSET('Sanitation Data'!$D$29,0,10*ROW('Sanitation Data'!D143))="","",OFFSET('Sanitation Data'!$D$29,0,10*ROW('Sanitation Data'!D143)))</f>
        <v/>
      </c>
      <c r="CM149" s="380" t="str">
        <f ca="1">+IF(OFFSET('Sanitation Data'!$D$30,0,10*ROW('Sanitation Data'!D143))="","",OFFSET('Sanitation Data'!$D$30,0,10*ROW('Sanitation Data'!D143)))</f>
        <v/>
      </c>
      <c r="CN149" s="380" t="str">
        <f ca="1">+IF(OFFSET('Sanitation Data'!$D$31,0,10*ROW('Sanitation Data'!D143))="","",OFFSET('Sanitation Data'!$D$31,0,10*ROW('Sanitation Data'!D143)))</f>
        <v/>
      </c>
      <c r="CO149" s="380" t="str">
        <f ca="1">+IF(OFFSET('Sanitation Data'!$D$32,0,10*ROW('Sanitation Data'!D143))="","",OFFSET('Sanitation Data'!$D$32,0,10*ROW('Sanitation Data'!D143)))</f>
        <v/>
      </c>
      <c r="CP149" s="380" t="str">
        <f ca="1">+IF(OFFSET('Sanitation Data'!$E$28,0,10*ROW('Sanitation Data'!E143))="","",OFFSET('Sanitation Data'!$E$28,0,10*ROW('Sanitation Data'!E143)))</f>
        <v/>
      </c>
      <c r="CQ149" s="380" t="str">
        <f ca="1">+IF(OFFSET('Sanitation Data'!$E$29,0,10*ROW('Sanitation Data'!E143))="","",OFFSET('Sanitation Data'!$E$29,0,10*ROW('Sanitation Data'!E143)))</f>
        <v/>
      </c>
      <c r="CR149" s="380" t="str">
        <f ca="1">+IF(OFFSET('Sanitation Data'!$E$30,0,10*ROW('Sanitation Data'!E143))="","",OFFSET('Sanitation Data'!$E$30,0,10*ROW('Sanitation Data'!E143)))</f>
        <v/>
      </c>
      <c r="CS149" s="380" t="str">
        <f ca="1">+IF(OFFSET('Sanitation Data'!$E$31,0,10*ROW('Sanitation Data'!E143))="","",OFFSET('Sanitation Data'!$E$31,0,10*ROW('Sanitation Data'!E143)))</f>
        <v/>
      </c>
      <c r="CT149" s="380" t="str">
        <f ca="1">+IF(OFFSET('Sanitation Data'!$E$32,0,10*ROW('Sanitation Data'!E143))="","",OFFSET('Sanitation Data'!$E$32,0,10*ROW('Sanitation Data'!E143)))</f>
        <v/>
      </c>
      <c r="CU149" s="380" t="str">
        <f ca="1">+IF(OFFSET('Sanitation Data'!$F$28,0,10*ROW('Sanitation Data'!F143))="","",OFFSET('Sanitation Data'!$F$28,0,10*ROW('Sanitation Data'!F143)))</f>
        <v/>
      </c>
      <c r="CV149" s="380" t="str">
        <f ca="1">+IF(OFFSET('Sanitation Data'!$F$29,0,10*ROW('Sanitation Data'!F143))="","",OFFSET('Sanitation Data'!$F$29,0,10*ROW('Sanitation Data'!F143)))</f>
        <v/>
      </c>
      <c r="CW149" s="380" t="str">
        <f ca="1">+IF(OFFSET('Sanitation Data'!$F$30,0,10*ROW('Sanitation Data'!F143))="","",OFFSET('Sanitation Data'!$F$30,0,10*ROW('Sanitation Data'!F143)))</f>
        <v/>
      </c>
      <c r="CX149" s="380" t="str">
        <f ca="1">+IF(OFFSET('Sanitation Data'!$F$31,0,10*ROW('Sanitation Data'!F143))="","",OFFSET('Sanitation Data'!$F$31,0,10*ROW('Sanitation Data'!F143)))</f>
        <v/>
      </c>
      <c r="CY149" s="380" t="str">
        <f ca="1">+IF(OFFSET('Sanitation Data'!$F$32,0,10*ROW('Sanitation Data'!F143))="","",OFFSET('Sanitation Data'!$F$32,0,10*ROW('Sanitation Data'!F143)))</f>
        <v/>
      </c>
      <c r="CZ149" s="380" t="str">
        <f ca="1">+IF(OFFSET('Sanitation Data'!$G$28,0,10*ROW('Sanitation Data'!G143))="","",OFFSET('Sanitation Data'!$G$28,0,10*ROW('Sanitation Data'!G143)))</f>
        <v/>
      </c>
      <c r="DA149" s="380" t="str">
        <f ca="1">+IF(OFFSET('Sanitation Data'!$G$29,0,10*ROW('Sanitation Data'!G143))="","",OFFSET('Sanitation Data'!$G$29,0,10*ROW('Sanitation Data'!G143)))</f>
        <v/>
      </c>
      <c r="DB149" s="380" t="str">
        <f ca="1">+IF(OFFSET('Sanitation Data'!$G$30,0,10*ROW('Sanitation Data'!G143))="","",OFFSET('Sanitation Data'!$G$30,0,10*ROW('Sanitation Data'!G143)))</f>
        <v/>
      </c>
      <c r="DC149" s="380" t="str">
        <f ca="1">+IF(OFFSET('Sanitation Data'!$G$31,0,10*ROW('Sanitation Data'!G143))="","",OFFSET('Sanitation Data'!$G$31,0,10*ROW('Sanitation Data'!G143)))</f>
        <v/>
      </c>
      <c r="DD149" s="380" t="str">
        <f ca="1">+IF(OFFSET('Sanitation Data'!$G$32,0,10*ROW('Sanitation Data'!G143))="","",OFFSET('Sanitation Data'!$G$32,0,10*ROW('Sanitation Data'!G143)))</f>
        <v/>
      </c>
      <c r="DE149" s="380" t="str">
        <f ca="1">+IF(OFFSET('Sanitation Data'!$H$28,0,10*ROW('Sanitation Data'!H143))="","",OFFSET('Sanitation Data'!$H$28,0,10*ROW('Sanitation Data'!H143)))</f>
        <v/>
      </c>
      <c r="DF149" s="380" t="str">
        <f ca="1">+IF(OFFSET('Sanitation Data'!$H$29,0,10*ROW('Sanitation Data'!H143))="","",OFFSET('Sanitation Data'!$H$29,0,10*ROW('Sanitation Data'!H143)))</f>
        <v/>
      </c>
      <c r="DG149" s="380" t="str">
        <f ca="1">+IF(OFFSET('Sanitation Data'!$H$30,0,10*ROW('Sanitation Data'!H143))="","",OFFSET('Sanitation Data'!$H$30,0,10*ROW('Sanitation Data'!H143)))</f>
        <v/>
      </c>
      <c r="DH149" s="380" t="str">
        <f ca="1">+IF(OFFSET('Sanitation Data'!$H$31,0,10*ROW('Sanitation Data'!H143))="","",OFFSET('Sanitation Data'!$H$31,0,10*ROW('Sanitation Data'!H143)))</f>
        <v/>
      </c>
      <c r="DI149" s="380" t="str">
        <f ca="1">+IF(OFFSET('Sanitation Data'!$H$32,0,10*ROW('Sanitation Data'!H143))="","",OFFSET('Sanitation Data'!$H$32,0,10*ROW('Sanitation Data'!H143)))</f>
        <v/>
      </c>
      <c r="DJ149" s="380" t="str">
        <f ca="1">+IF(OFFSET('Sanitation Data'!$I$28,0,10*ROW('Sanitation Data'!I143))="","",OFFSET('Sanitation Data'!$I$28,0,10*ROW('Sanitation Data'!I143)))</f>
        <v/>
      </c>
      <c r="DK149" s="380" t="str">
        <f ca="1">+IF(OFFSET('Sanitation Data'!$I$29,0,10*ROW('Sanitation Data'!I143))="","",OFFSET('Sanitation Data'!$I$29,0,10*ROW('Sanitation Data'!I143)))</f>
        <v/>
      </c>
      <c r="DL149" s="380" t="str">
        <f ca="1">+IF(OFFSET('Sanitation Data'!$I$30,0,10*ROW('Sanitation Data'!I143))="","",OFFSET('Sanitation Data'!$I$30,0,10*ROW('Sanitation Data'!I143)))</f>
        <v/>
      </c>
      <c r="DM149" s="380" t="str">
        <f ca="1">+IF(OFFSET('Sanitation Data'!$I$31,0,10*ROW('Sanitation Data'!I143))="","",OFFSET('Sanitation Data'!$I$31,0,10*ROW('Sanitation Data'!I143)))</f>
        <v/>
      </c>
      <c r="DN149" s="380" t="str">
        <f ca="1">+IF(OFFSET('Sanitation Data'!$I$32,0,10*ROW('Sanitation Data'!I143))="","",OFFSET('Sanitation Data'!$I$32,0,10*ROW('Sanitation Data'!I143)))</f>
        <v/>
      </c>
      <c r="DO149" s="380" t="str">
        <f ca="1">+IF(OFFSET('Hygiene Data'!$D$11,0,10*ROW('Hygiene Data'!D143))="","",OFFSET('Hygiene Data'!$D$11,0,10*ROW('Hygiene Data'!D143)))</f>
        <v/>
      </c>
      <c r="DP149" s="380" t="str">
        <f ca="1">+IF(OFFSET('Hygiene Data'!$D$12,0,10*ROW('Hygiene Data'!D143))="","",OFFSET('Hygiene Data'!$D$12,0,10*ROW('Hygiene Data'!D143)))</f>
        <v/>
      </c>
      <c r="DQ149" s="380" t="str">
        <f ca="1">+IF(OFFSET('Hygiene Data'!$D$13,0,10*ROW('Hygiene Data'!D143))="","",OFFSET('Hygiene Data'!$D$13,0,10*ROW('Hygiene Data'!D143)))</f>
        <v/>
      </c>
      <c r="DR149" s="380" t="str">
        <f ca="1">+IF(OFFSET('Hygiene Data'!$E$11,0,10*ROW('Hygiene Data'!E143))="","",OFFSET('Hygiene Data'!$E$11,0,10*ROW('Hygiene Data'!E143)))</f>
        <v/>
      </c>
      <c r="DS149" s="380" t="str">
        <f ca="1">+IF(OFFSET('Hygiene Data'!$E$12,0,10*ROW('Hygiene Data'!E143))="","",OFFSET('Hygiene Data'!$E$12,0,10*ROW('Hygiene Data'!E143)))</f>
        <v/>
      </c>
      <c r="DT149" s="380" t="str">
        <f ca="1">+IF(OFFSET('Hygiene Data'!$E$13,0,10*ROW('Hygiene Data'!E143))="","",OFFSET('Hygiene Data'!$E$13,0,10*ROW('Hygiene Data'!E143)))</f>
        <v/>
      </c>
      <c r="DU149" s="380" t="str">
        <f ca="1">+IF(OFFSET('Hygiene Data'!$F$11,0,10*ROW('Hygiene Data'!F143))="","",OFFSET('Hygiene Data'!$F$11,0,10*ROW('Hygiene Data'!F143)))</f>
        <v/>
      </c>
      <c r="DV149" s="380" t="str">
        <f ca="1">+IF(OFFSET('Hygiene Data'!$F$12,0,10*ROW('Hygiene Data'!F143))="","",OFFSET('Hygiene Data'!$F$12,0,10*ROW('Hygiene Data'!F143)))</f>
        <v/>
      </c>
      <c r="DW149" s="380" t="str">
        <f ca="1">+IF(OFFSET('Hygiene Data'!$F$13,0,10*ROW('Hygiene Data'!F143))="","",OFFSET('Hygiene Data'!$F$13,0,10*ROW('Hygiene Data'!F143)))</f>
        <v/>
      </c>
      <c r="DX149" s="380" t="str">
        <f ca="1">+IF(OFFSET('Hygiene Data'!$G$11,0,10*ROW('Hygiene Data'!G143))="","",OFFSET('Hygiene Data'!$G$11,0,10*ROW('Hygiene Data'!G143)))</f>
        <v/>
      </c>
      <c r="DY149" s="380" t="str">
        <f ca="1">+IF(OFFSET('Hygiene Data'!$G$12,0,10*ROW('Hygiene Data'!G143))="","",OFFSET('Hygiene Data'!$G$12,0,10*ROW('Hygiene Data'!G143)))</f>
        <v/>
      </c>
      <c r="DZ149" s="380" t="str">
        <f ca="1">+IF(OFFSET('Hygiene Data'!$G$13,0,10*ROW('Hygiene Data'!G143))="","",OFFSET('Hygiene Data'!$G$13,0,10*ROW('Hygiene Data'!G143)))</f>
        <v/>
      </c>
      <c r="EA149" s="380" t="str">
        <f ca="1">+IF(OFFSET('Hygiene Data'!$H$11,0,10*ROW('Hygiene Data'!H143))="","",OFFSET('Hygiene Data'!$H$11,0,10*ROW('Hygiene Data'!H143)))</f>
        <v/>
      </c>
      <c r="EB149" s="380" t="str">
        <f ca="1">+IF(OFFSET('Hygiene Data'!$H$12,0,10*ROW('Hygiene Data'!H143))="","",OFFSET('Hygiene Data'!$H$12,0,10*ROW('Hygiene Data'!H143)))</f>
        <v/>
      </c>
      <c r="EC149" s="380" t="str">
        <f ca="1">+IF(OFFSET('Hygiene Data'!$H$13,0,10*ROW('Hygiene Data'!H143))="","",OFFSET('Hygiene Data'!$H$13,0,10*ROW('Hygiene Data'!H143)))</f>
        <v/>
      </c>
      <c r="ED149" s="380" t="str">
        <f ca="1">+IF(OFFSET('Hygiene Data'!$I$11,0,10*ROW('Hygiene Data'!I143))="","",OFFSET('Hygiene Data'!$I$11,0,10*ROW('Hygiene Data'!I143)))</f>
        <v/>
      </c>
      <c r="EE149" s="380" t="str">
        <f ca="1">+IF(OFFSET('Hygiene Data'!$I$12,0,10*ROW('Hygiene Data'!I143))="","",OFFSET('Hygiene Data'!$I$12,0,10*ROW('Hygiene Data'!I143)))</f>
        <v/>
      </c>
      <c r="EF149" s="380" t="str">
        <f ca="1">+IF(OFFSET('Hygiene Data'!$I$13,0,10*ROW('Hygiene Data'!I143))="","",OFFSET('Hygiene Data'!$I$13,0,10*ROW('Hygiene Data'!I143)))</f>
        <v/>
      </c>
    </row>
    <row r="150" spans="1:136" x14ac:dyDescent="0.25">
      <c r="A150" s="489" t="str">
        <f ca="1">+IF(OFFSET('Water Data'!$B$2,0,10*ROW('Water Data'!E144))="","",OFFSET('Water Data'!$B$2,0,10*ROW('Water Data'!E144)))</f>
        <v/>
      </c>
      <c r="B150" s="489"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16" t="str">
        <f t="shared" ca="1" si="2"/>
        <v/>
      </c>
      <c r="D150" s="517"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17"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17"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17"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17"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17"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17"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17"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17"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17"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17"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17"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17"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17"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17"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17"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17"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17"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18"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18"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18"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18"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18"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18"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18"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18"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18"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18"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18"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18"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18"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18"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18"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18"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18"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18"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18"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18"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18"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18"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18"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18"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18"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18"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18"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18"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18"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18"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19"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95"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19"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19"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19"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19"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19"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19"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19"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19"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19"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19"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19"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19"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19"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19"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19"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19"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80" t="str">
        <f ca="1">+IF(OFFSET('Water Data'!$D$27,0,10*ROW('Water Data'!D144))="","",OFFSET('Water Data'!$D$27,0,10*ROW('Water Data'!D144)))</f>
        <v/>
      </c>
      <c r="BT150" s="380" t="str">
        <f ca="1">+IF(OFFSET('Water Data'!$D$28,0,10*ROW('Water Data'!D144))="","",OFFSET('Water Data'!$D$28,0,10*ROW('Water Data'!D144)))</f>
        <v/>
      </c>
      <c r="BU150" s="380" t="str">
        <f ca="1">+IF(OFFSET('Water Data'!$D$29,0,10*ROW('Water Data'!D144))="","",OFFSET('Water Data'!$D$29,0,10*ROW('Water Data'!D144)))</f>
        <v/>
      </c>
      <c r="BV150" s="380" t="str">
        <f ca="1">+IF(OFFSET('Water Data'!$E$27,0,10*ROW('Water Data'!E144))="","",OFFSET('Water Data'!$E$27,0,10*ROW('Water Data'!E144)))</f>
        <v/>
      </c>
      <c r="BW150" s="380" t="str">
        <f ca="1">+IF(OFFSET('Water Data'!$E$28,0,10*ROW('Water Data'!E144))="","",OFFSET('Water Data'!$E$28,0,10*ROW('Water Data'!E144)))</f>
        <v/>
      </c>
      <c r="BX150" s="380" t="str">
        <f ca="1">+IF(OFFSET('Water Data'!$E$29,0,10*ROW('Water Data'!E144))="","",OFFSET('Water Data'!$E$29,0,10*ROW('Water Data'!E144)))</f>
        <v/>
      </c>
      <c r="BY150" s="380" t="str">
        <f ca="1">+IF(OFFSET('Water Data'!$F$27,0,10*ROW('Water Data'!F144))="","",OFFSET('Water Data'!$F$27,0,10*ROW('Water Data'!F144)))</f>
        <v/>
      </c>
      <c r="BZ150" s="380" t="str">
        <f ca="1">+IF(OFFSET('Water Data'!$F$28,0,10*ROW('Water Data'!F144))="","",OFFSET('Water Data'!$F$28,0,10*ROW('Water Data'!F144)))</f>
        <v/>
      </c>
      <c r="CA150" s="380" t="str">
        <f ca="1">+IF(OFFSET('Water Data'!$F$29,0,10*ROW('Water Data'!F144))="","",OFFSET('Water Data'!$F$29,0,10*ROW('Water Data'!F144)))</f>
        <v/>
      </c>
      <c r="CB150" s="380" t="str">
        <f ca="1">+IF(OFFSET('Water Data'!$G$27,0,10*ROW('Water Data'!G144))="","",OFFSET('Water Data'!$G$27,0,10*ROW('Water Data'!G144)))</f>
        <v/>
      </c>
      <c r="CC150" s="380" t="str">
        <f ca="1">+IF(OFFSET('Water Data'!$G$28,0,10*ROW('Water Data'!G144))="","",OFFSET('Water Data'!$G$28,0,10*ROW('Water Data'!G144)))</f>
        <v/>
      </c>
      <c r="CD150" s="380" t="str">
        <f ca="1">+IF(OFFSET('Water Data'!$G$29,0,10*ROW('Water Data'!G144))="","",OFFSET('Water Data'!$G$29,0,10*ROW('Water Data'!G144)))</f>
        <v/>
      </c>
      <c r="CE150" s="380" t="str">
        <f ca="1">+IF(OFFSET('Water Data'!$H$27,0,10*ROW('Water Data'!H144))="","",OFFSET('Water Data'!$H$27,0,10*ROW('Water Data'!H144)))</f>
        <v/>
      </c>
      <c r="CF150" s="380" t="str">
        <f ca="1">+IF(OFFSET('Water Data'!$H$28,0,10*ROW('Water Data'!H144))="","",OFFSET('Water Data'!$H$28,0,10*ROW('Water Data'!H144)))</f>
        <v/>
      </c>
      <c r="CG150" s="380" t="str">
        <f ca="1">+IF(OFFSET('Water Data'!$H$29,0,10*ROW('Water Data'!H144))="","",OFFSET('Water Data'!$H$29,0,10*ROW('Water Data'!H144)))</f>
        <v/>
      </c>
      <c r="CH150" s="380" t="str">
        <f ca="1">+IF(OFFSET('Water Data'!$I$27,0,10*ROW('Water Data'!I144))="","",OFFSET('Water Data'!$I$27,0,10*ROW('Water Data'!I144)))</f>
        <v/>
      </c>
      <c r="CI150" s="380" t="str">
        <f ca="1">+IF(OFFSET('Water Data'!$I$28,0,10*ROW('Water Data'!I144))="","",OFFSET('Water Data'!$I$28,0,10*ROW('Water Data'!I144)))</f>
        <v/>
      </c>
      <c r="CJ150" s="380" t="str">
        <f ca="1">+IF(OFFSET('Water Data'!$I$29,0,10*ROW('Water Data'!I144))="","",OFFSET('Water Data'!$I$29,0,10*ROW('Water Data'!I144)))</f>
        <v/>
      </c>
      <c r="CK150" s="380" t="str">
        <f ca="1">+IF(OFFSET('Sanitation Data'!$D$28,0,10*ROW('Sanitation Data'!D144))="","",OFFSET('Sanitation Data'!$D$28,0,10*ROW('Sanitation Data'!D144)))</f>
        <v/>
      </c>
      <c r="CL150" s="380" t="str">
        <f ca="1">+IF(OFFSET('Sanitation Data'!$D$29,0,10*ROW('Sanitation Data'!D144))="","",OFFSET('Sanitation Data'!$D$29,0,10*ROW('Sanitation Data'!D144)))</f>
        <v/>
      </c>
      <c r="CM150" s="380" t="str">
        <f ca="1">+IF(OFFSET('Sanitation Data'!$D$30,0,10*ROW('Sanitation Data'!D144))="","",OFFSET('Sanitation Data'!$D$30,0,10*ROW('Sanitation Data'!D144)))</f>
        <v/>
      </c>
      <c r="CN150" s="380" t="str">
        <f ca="1">+IF(OFFSET('Sanitation Data'!$D$31,0,10*ROW('Sanitation Data'!D144))="","",OFFSET('Sanitation Data'!$D$31,0,10*ROW('Sanitation Data'!D144)))</f>
        <v/>
      </c>
      <c r="CO150" s="380" t="str">
        <f ca="1">+IF(OFFSET('Sanitation Data'!$D$32,0,10*ROW('Sanitation Data'!D144))="","",OFFSET('Sanitation Data'!$D$32,0,10*ROW('Sanitation Data'!D144)))</f>
        <v/>
      </c>
      <c r="CP150" s="380" t="str">
        <f ca="1">+IF(OFFSET('Sanitation Data'!$E$28,0,10*ROW('Sanitation Data'!E144))="","",OFFSET('Sanitation Data'!$E$28,0,10*ROW('Sanitation Data'!E144)))</f>
        <v/>
      </c>
      <c r="CQ150" s="380" t="str">
        <f ca="1">+IF(OFFSET('Sanitation Data'!$E$29,0,10*ROW('Sanitation Data'!E144))="","",OFFSET('Sanitation Data'!$E$29,0,10*ROW('Sanitation Data'!E144)))</f>
        <v/>
      </c>
      <c r="CR150" s="380" t="str">
        <f ca="1">+IF(OFFSET('Sanitation Data'!$E$30,0,10*ROW('Sanitation Data'!E144))="","",OFFSET('Sanitation Data'!$E$30,0,10*ROW('Sanitation Data'!E144)))</f>
        <v/>
      </c>
      <c r="CS150" s="380" t="str">
        <f ca="1">+IF(OFFSET('Sanitation Data'!$E$31,0,10*ROW('Sanitation Data'!E144))="","",OFFSET('Sanitation Data'!$E$31,0,10*ROW('Sanitation Data'!E144)))</f>
        <v/>
      </c>
      <c r="CT150" s="380" t="str">
        <f ca="1">+IF(OFFSET('Sanitation Data'!$E$32,0,10*ROW('Sanitation Data'!E144))="","",OFFSET('Sanitation Data'!$E$32,0,10*ROW('Sanitation Data'!E144)))</f>
        <v/>
      </c>
      <c r="CU150" s="380" t="str">
        <f ca="1">+IF(OFFSET('Sanitation Data'!$F$28,0,10*ROW('Sanitation Data'!F144))="","",OFFSET('Sanitation Data'!$F$28,0,10*ROW('Sanitation Data'!F144)))</f>
        <v/>
      </c>
      <c r="CV150" s="380" t="str">
        <f ca="1">+IF(OFFSET('Sanitation Data'!$F$29,0,10*ROW('Sanitation Data'!F144))="","",OFFSET('Sanitation Data'!$F$29,0,10*ROW('Sanitation Data'!F144)))</f>
        <v/>
      </c>
      <c r="CW150" s="380" t="str">
        <f ca="1">+IF(OFFSET('Sanitation Data'!$F$30,0,10*ROW('Sanitation Data'!F144))="","",OFFSET('Sanitation Data'!$F$30,0,10*ROW('Sanitation Data'!F144)))</f>
        <v/>
      </c>
      <c r="CX150" s="380" t="str">
        <f ca="1">+IF(OFFSET('Sanitation Data'!$F$31,0,10*ROW('Sanitation Data'!F144))="","",OFFSET('Sanitation Data'!$F$31,0,10*ROW('Sanitation Data'!F144)))</f>
        <v/>
      </c>
      <c r="CY150" s="380" t="str">
        <f ca="1">+IF(OFFSET('Sanitation Data'!$F$32,0,10*ROW('Sanitation Data'!F144))="","",OFFSET('Sanitation Data'!$F$32,0,10*ROW('Sanitation Data'!F144)))</f>
        <v/>
      </c>
      <c r="CZ150" s="380" t="str">
        <f ca="1">+IF(OFFSET('Sanitation Data'!$G$28,0,10*ROW('Sanitation Data'!G144))="","",OFFSET('Sanitation Data'!$G$28,0,10*ROW('Sanitation Data'!G144)))</f>
        <v/>
      </c>
      <c r="DA150" s="380" t="str">
        <f ca="1">+IF(OFFSET('Sanitation Data'!$G$29,0,10*ROW('Sanitation Data'!G144))="","",OFFSET('Sanitation Data'!$G$29,0,10*ROW('Sanitation Data'!G144)))</f>
        <v/>
      </c>
      <c r="DB150" s="380" t="str">
        <f ca="1">+IF(OFFSET('Sanitation Data'!$G$30,0,10*ROW('Sanitation Data'!G144))="","",OFFSET('Sanitation Data'!$G$30,0,10*ROW('Sanitation Data'!G144)))</f>
        <v/>
      </c>
      <c r="DC150" s="380" t="str">
        <f ca="1">+IF(OFFSET('Sanitation Data'!$G$31,0,10*ROW('Sanitation Data'!G144))="","",OFFSET('Sanitation Data'!$G$31,0,10*ROW('Sanitation Data'!G144)))</f>
        <v/>
      </c>
      <c r="DD150" s="380" t="str">
        <f ca="1">+IF(OFFSET('Sanitation Data'!$G$32,0,10*ROW('Sanitation Data'!G144))="","",OFFSET('Sanitation Data'!$G$32,0,10*ROW('Sanitation Data'!G144)))</f>
        <v/>
      </c>
      <c r="DE150" s="380" t="str">
        <f ca="1">+IF(OFFSET('Sanitation Data'!$H$28,0,10*ROW('Sanitation Data'!H144))="","",OFFSET('Sanitation Data'!$H$28,0,10*ROW('Sanitation Data'!H144)))</f>
        <v/>
      </c>
      <c r="DF150" s="380" t="str">
        <f ca="1">+IF(OFFSET('Sanitation Data'!$H$29,0,10*ROW('Sanitation Data'!H144))="","",OFFSET('Sanitation Data'!$H$29,0,10*ROW('Sanitation Data'!H144)))</f>
        <v/>
      </c>
      <c r="DG150" s="380" t="str">
        <f ca="1">+IF(OFFSET('Sanitation Data'!$H$30,0,10*ROW('Sanitation Data'!H144))="","",OFFSET('Sanitation Data'!$H$30,0,10*ROW('Sanitation Data'!H144)))</f>
        <v/>
      </c>
      <c r="DH150" s="380" t="str">
        <f ca="1">+IF(OFFSET('Sanitation Data'!$H$31,0,10*ROW('Sanitation Data'!H144))="","",OFFSET('Sanitation Data'!$H$31,0,10*ROW('Sanitation Data'!H144)))</f>
        <v/>
      </c>
      <c r="DI150" s="380" t="str">
        <f ca="1">+IF(OFFSET('Sanitation Data'!$H$32,0,10*ROW('Sanitation Data'!H144))="","",OFFSET('Sanitation Data'!$H$32,0,10*ROW('Sanitation Data'!H144)))</f>
        <v/>
      </c>
      <c r="DJ150" s="380" t="str">
        <f ca="1">+IF(OFFSET('Sanitation Data'!$I$28,0,10*ROW('Sanitation Data'!I144))="","",OFFSET('Sanitation Data'!$I$28,0,10*ROW('Sanitation Data'!I144)))</f>
        <v/>
      </c>
      <c r="DK150" s="380" t="str">
        <f ca="1">+IF(OFFSET('Sanitation Data'!$I$29,0,10*ROW('Sanitation Data'!I144))="","",OFFSET('Sanitation Data'!$I$29,0,10*ROW('Sanitation Data'!I144)))</f>
        <v/>
      </c>
      <c r="DL150" s="380" t="str">
        <f ca="1">+IF(OFFSET('Sanitation Data'!$I$30,0,10*ROW('Sanitation Data'!I144))="","",OFFSET('Sanitation Data'!$I$30,0,10*ROW('Sanitation Data'!I144)))</f>
        <v/>
      </c>
      <c r="DM150" s="380" t="str">
        <f ca="1">+IF(OFFSET('Sanitation Data'!$I$31,0,10*ROW('Sanitation Data'!I144))="","",OFFSET('Sanitation Data'!$I$31,0,10*ROW('Sanitation Data'!I144)))</f>
        <v/>
      </c>
      <c r="DN150" s="380" t="str">
        <f ca="1">+IF(OFFSET('Sanitation Data'!$I$32,0,10*ROW('Sanitation Data'!I144))="","",OFFSET('Sanitation Data'!$I$32,0,10*ROW('Sanitation Data'!I144)))</f>
        <v/>
      </c>
      <c r="DO150" s="380" t="str">
        <f ca="1">+IF(OFFSET('Hygiene Data'!$D$11,0,10*ROW('Hygiene Data'!D144))="","",OFFSET('Hygiene Data'!$D$11,0,10*ROW('Hygiene Data'!D144)))</f>
        <v/>
      </c>
      <c r="DP150" s="380" t="str">
        <f ca="1">+IF(OFFSET('Hygiene Data'!$D$12,0,10*ROW('Hygiene Data'!D144))="","",OFFSET('Hygiene Data'!$D$12,0,10*ROW('Hygiene Data'!D144)))</f>
        <v/>
      </c>
      <c r="DQ150" s="380" t="str">
        <f ca="1">+IF(OFFSET('Hygiene Data'!$D$13,0,10*ROW('Hygiene Data'!D144))="","",OFFSET('Hygiene Data'!$D$13,0,10*ROW('Hygiene Data'!D144)))</f>
        <v/>
      </c>
      <c r="DR150" s="380" t="str">
        <f ca="1">+IF(OFFSET('Hygiene Data'!$E$11,0,10*ROW('Hygiene Data'!E144))="","",OFFSET('Hygiene Data'!$E$11,0,10*ROW('Hygiene Data'!E144)))</f>
        <v/>
      </c>
      <c r="DS150" s="380" t="str">
        <f ca="1">+IF(OFFSET('Hygiene Data'!$E$12,0,10*ROW('Hygiene Data'!E144))="","",OFFSET('Hygiene Data'!$E$12,0,10*ROW('Hygiene Data'!E144)))</f>
        <v/>
      </c>
      <c r="DT150" s="380" t="str">
        <f ca="1">+IF(OFFSET('Hygiene Data'!$E$13,0,10*ROW('Hygiene Data'!E144))="","",OFFSET('Hygiene Data'!$E$13,0,10*ROW('Hygiene Data'!E144)))</f>
        <v/>
      </c>
      <c r="DU150" s="380" t="str">
        <f ca="1">+IF(OFFSET('Hygiene Data'!$F$11,0,10*ROW('Hygiene Data'!F144))="","",OFFSET('Hygiene Data'!$F$11,0,10*ROW('Hygiene Data'!F144)))</f>
        <v/>
      </c>
      <c r="DV150" s="380" t="str">
        <f ca="1">+IF(OFFSET('Hygiene Data'!$F$12,0,10*ROW('Hygiene Data'!F144))="","",OFFSET('Hygiene Data'!$F$12,0,10*ROW('Hygiene Data'!F144)))</f>
        <v/>
      </c>
      <c r="DW150" s="380" t="str">
        <f ca="1">+IF(OFFSET('Hygiene Data'!$F$13,0,10*ROW('Hygiene Data'!F144))="","",OFFSET('Hygiene Data'!$F$13,0,10*ROW('Hygiene Data'!F144)))</f>
        <v/>
      </c>
      <c r="DX150" s="380" t="str">
        <f ca="1">+IF(OFFSET('Hygiene Data'!$G$11,0,10*ROW('Hygiene Data'!G144))="","",OFFSET('Hygiene Data'!$G$11,0,10*ROW('Hygiene Data'!G144)))</f>
        <v/>
      </c>
      <c r="DY150" s="380" t="str">
        <f ca="1">+IF(OFFSET('Hygiene Data'!$G$12,0,10*ROW('Hygiene Data'!G144))="","",OFFSET('Hygiene Data'!$G$12,0,10*ROW('Hygiene Data'!G144)))</f>
        <v/>
      </c>
      <c r="DZ150" s="380" t="str">
        <f ca="1">+IF(OFFSET('Hygiene Data'!$G$13,0,10*ROW('Hygiene Data'!G144))="","",OFFSET('Hygiene Data'!$G$13,0,10*ROW('Hygiene Data'!G144)))</f>
        <v/>
      </c>
      <c r="EA150" s="380" t="str">
        <f ca="1">+IF(OFFSET('Hygiene Data'!$H$11,0,10*ROW('Hygiene Data'!H144))="","",OFFSET('Hygiene Data'!$H$11,0,10*ROW('Hygiene Data'!H144)))</f>
        <v/>
      </c>
      <c r="EB150" s="380" t="str">
        <f ca="1">+IF(OFFSET('Hygiene Data'!$H$12,0,10*ROW('Hygiene Data'!H144))="","",OFFSET('Hygiene Data'!$H$12,0,10*ROW('Hygiene Data'!H144)))</f>
        <v/>
      </c>
      <c r="EC150" s="380" t="str">
        <f ca="1">+IF(OFFSET('Hygiene Data'!$H$13,0,10*ROW('Hygiene Data'!H144))="","",OFFSET('Hygiene Data'!$H$13,0,10*ROW('Hygiene Data'!H144)))</f>
        <v/>
      </c>
      <c r="ED150" s="380" t="str">
        <f ca="1">+IF(OFFSET('Hygiene Data'!$I$11,0,10*ROW('Hygiene Data'!I144))="","",OFFSET('Hygiene Data'!$I$11,0,10*ROW('Hygiene Data'!I144)))</f>
        <v/>
      </c>
      <c r="EE150" s="380" t="str">
        <f ca="1">+IF(OFFSET('Hygiene Data'!$I$12,0,10*ROW('Hygiene Data'!I144))="","",OFFSET('Hygiene Data'!$I$12,0,10*ROW('Hygiene Data'!I144)))</f>
        <v/>
      </c>
      <c r="EF150" s="380" t="str">
        <f ca="1">+IF(OFFSET('Hygiene Data'!$I$13,0,10*ROW('Hygiene Data'!I144))="","",OFFSET('Hygiene Data'!$I$13,0,10*ROW('Hygiene Data'!I144)))</f>
        <v/>
      </c>
    </row>
    <row r="151" spans="1:136" x14ac:dyDescent="0.25">
      <c r="A151" s="489" t="str">
        <f ca="1">+IF(OFFSET('Water Data'!$B$2,0,10*ROW('Water Data'!E145))="","",OFFSET('Water Data'!$B$2,0,10*ROW('Water Data'!E145)))</f>
        <v/>
      </c>
      <c r="B151" s="489"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16" t="str">
        <f t="shared" ca="1" si="2"/>
        <v/>
      </c>
      <c r="D151" s="517"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17"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17"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17"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17"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17"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17"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17"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17"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17"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17"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17"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17"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17"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17"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17"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17"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17"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18"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18"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18"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18"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18"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18"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18"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18"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18"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18"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18"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18"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18"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18"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18"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18"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18"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18"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18"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18"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18"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18"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18"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18"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18"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18"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18"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18"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18"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18"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19"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95"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19"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19"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19"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19"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19"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19"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19"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19"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19"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19"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19"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19"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19"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19"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19"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19"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80" t="str">
        <f ca="1">+IF(OFFSET('Water Data'!$D$27,0,10*ROW('Water Data'!D145))="","",OFFSET('Water Data'!$D$27,0,10*ROW('Water Data'!D145)))</f>
        <v/>
      </c>
      <c r="BT151" s="380" t="str">
        <f ca="1">+IF(OFFSET('Water Data'!$D$28,0,10*ROW('Water Data'!D145))="","",OFFSET('Water Data'!$D$28,0,10*ROW('Water Data'!D145)))</f>
        <v/>
      </c>
      <c r="BU151" s="380" t="str">
        <f ca="1">+IF(OFFSET('Water Data'!$D$29,0,10*ROW('Water Data'!D145))="","",OFFSET('Water Data'!$D$29,0,10*ROW('Water Data'!D145)))</f>
        <v/>
      </c>
      <c r="BV151" s="380" t="str">
        <f ca="1">+IF(OFFSET('Water Data'!$E$27,0,10*ROW('Water Data'!E145))="","",OFFSET('Water Data'!$E$27,0,10*ROW('Water Data'!E145)))</f>
        <v/>
      </c>
      <c r="BW151" s="380" t="str">
        <f ca="1">+IF(OFFSET('Water Data'!$E$28,0,10*ROW('Water Data'!E145))="","",OFFSET('Water Data'!$E$28,0,10*ROW('Water Data'!E145)))</f>
        <v/>
      </c>
      <c r="BX151" s="380" t="str">
        <f ca="1">+IF(OFFSET('Water Data'!$E$29,0,10*ROW('Water Data'!E145))="","",OFFSET('Water Data'!$E$29,0,10*ROW('Water Data'!E145)))</f>
        <v/>
      </c>
      <c r="BY151" s="380" t="str">
        <f ca="1">+IF(OFFSET('Water Data'!$F$27,0,10*ROW('Water Data'!F145))="","",OFFSET('Water Data'!$F$27,0,10*ROW('Water Data'!F145)))</f>
        <v/>
      </c>
      <c r="BZ151" s="380" t="str">
        <f ca="1">+IF(OFFSET('Water Data'!$F$28,0,10*ROW('Water Data'!F145))="","",OFFSET('Water Data'!$F$28,0,10*ROW('Water Data'!F145)))</f>
        <v/>
      </c>
      <c r="CA151" s="380" t="str">
        <f ca="1">+IF(OFFSET('Water Data'!$F$29,0,10*ROW('Water Data'!F145))="","",OFFSET('Water Data'!$F$29,0,10*ROW('Water Data'!F145)))</f>
        <v/>
      </c>
      <c r="CB151" s="380" t="str">
        <f ca="1">+IF(OFFSET('Water Data'!$G$27,0,10*ROW('Water Data'!G145))="","",OFFSET('Water Data'!$G$27,0,10*ROW('Water Data'!G145)))</f>
        <v/>
      </c>
      <c r="CC151" s="380" t="str">
        <f ca="1">+IF(OFFSET('Water Data'!$G$28,0,10*ROW('Water Data'!G145))="","",OFFSET('Water Data'!$G$28,0,10*ROW('Water Data'!G145)))</f>
        <v/>
      </c>
      <c r="CD151" s="380" t="str">
        <f ca="1">+IF(OFFSET('Water Data'!$G$29,0,10*ROW('Water Data'!G145))="","",OFFSET('Water Data'!$G$29,0,10*ROW('Water Data'!G145)))</f>
        <v/>
      </c>
      <c r="CE151" s="380" t="str">
        <f ca="1">+IF(OFFSET('Water Data'!$H$27,0,10*ROW('Water Data'!H145))="","",OFFSET('Water Data'!$H$27,0,10*ROW('Water Data'!H145)))</f>
        <v/>
      </c>
      <c r="CF151" s="380" t="str">
        <f ca="1">+IF(OFFSET('Water Data'!$H$28,0,10*ROW('Water Data'!H145))="","",OFFSET('Water Data'!$H$28,0,10*ROW('Water Data'!H145)))</f>
        <v/>
      </c>
      <c r="CG151" s="380" t="str">
        <f ca="1">+IF(OFFSET('Water Data'!$H$29,0,10*ROW('Water Data'!H145))="","",OFFSET('Water Data'!$H$29,0,10*ROW('Water Data'!H145)))</f>
        <v/>
      </c>
      <c r="CH151" s="380" t="str">
        <f ca="1">+IF(OFFSET('Water Data'!$I$27,0,10*ROW('Water Data'!I145))="","",OFFSET('Water Data'!$I$27,0,10*ROW('Water Data'!I145)))</f>
        <v/>
      </c>
      <c r="CI151" s="380" t="str">
        <f ca="1">+IF(OFFSET('Water Data'!$I$28,0,10*ROW('Water Data'!I145))="","",OFFSET('Water Data'!$I$28,0,10*ROW('Water Data'!I145)))</f>
        <v/>
      </c>
      <c r="CJ151" s="380" t="str">
        <f ca="1">+IF(OFFSET('Water Data'!$I$29,0,10*ROW('Water Data'!I145))="","",OFFSET('Water Data'!$I$29,0,10*ROW('Water Data'!I145)))</f>
        <v/>
      </c>
      <c r="CK151" s="380" t="str">
        <f ca="1">+IF(OFFSET('Sanitation Data'!$D$28,0,10*ROW('Sanitation Data'!D145))="","",OFFSET('Sanitation Data'!$D$28,0,10*ROW('Sanitation Data'!D145)))</f>
        <v/>
      </c>
      <c r="CL151" s="380" t="str">
        <f ca="1">+IF(OFFSET('Sanitation Data'!$D$29,0,10*ROW('Sanitation Data'!D145))="","",OFFSET('Sanitation Data'!$D$29,0,10*ROW('Sanitation Data'!D145)))</f>
        <v/>
      </c>
      <c r="CM151" s="380" t="str">
        <f ca="1">+IF(OFFSET('Sanitation Data'!$D$30,0,10*ROW('Sanitation Data'!D145))="","",OFFSET('Sanitation Data'!$D$30,0,10*ROW('Sanitation Data'!D145)))</f>
        <v/>
      </c>
      <c r="CN151" s="380" t="str">
        <f ca="1">+IF(OFFSET('Sanitation Data'!$D$31,0,10*ROW('Sanitation Data'!D145))="","",OFFSET('Sanitation Data'!$D$31,0,10*ROW('Sanitation Data'!D145)))</f>
        <v/>
      </c>
      <c r="CO151" s="380" t="str">
        <f ca="1">+IF(OFFSET('Sanitation Data'!$D$32,0,10*ROW('Sanitation Data'!D145))="","",OFFSET('Sanitation Data'!$D$32,0,10*ROW('Sanitation Data'!D145)))</f>
        <v/>
      </c>
      <c r="CP151" s="380" t="str">
        <f ca="1">+IF(OFFSET('Sanitation Data'!$E$28,0,10*ROW('Sanitation Data'!E145))="","",OFFSET('Sanitation Data'!$E$28,0,10*ROW('Sanitation Data'!E145)))</f>
        <v/>
      </c>
      <c r="CQ151" s="380" t="str">
        <f ca="1">+IF(OFFSET('Sanitation Data'!$E$29,0,10*ROW('Sanitation Data'!E145))="","",OFFSET('Sanitation Data'!$E$29,0,10*ROW('Sanitation Data'!E145)))</f>
        <v/>
      </c>
      <c r="CR151" s="380" t="str">
        <f ca="1">+IF(OFFSET('Sanitation Data'!$E$30,0,10*ROW('Sanitation Data'!E145))="","",OFFSET('Sanitation Data'!$E$30,0,10*ROW('Sanitation Data'!E145)))</f>
        <v/>
      </c>
      <c r="CS151" s="380" t="str">
        <f ca="1">+IF(OFFSET('Sanitation Data'!$E$31,0,10*ROW('Sanitation Data'!E145))="","",OFFSET('Sanitation Data'!$E$31,0,10*ROW('Sanitation Data'!E145)))</f>
        <v/>
      </c>
      <c r="CT151" s="380" t="str">
        <f ca="1">+IF(OFFSET('Sanitation Data'!$E$32,0,10*ROW('Sanitation Data'!E145))="","",OFFSET('Sanitation Data'!$E$32,0,10*ROW('Sanitation Data'!E145)))</f>
        <v/>
      </c>
      <c r="CU151" s="380" t="str">
        <f ca="1">+IF(OFFSET('Sanitation Data'!$F$28,0,10*ROW('Sanitation Data'!F145))="","",OFFSET('Sanitation Data'!$F$28,0,10*ROW('Sanitation Data'!F145)))</f>
        <v/>
      </c>
      <c r="CV151" s="380" t="str">
        <f ca="1">+IF(OFFSET('Sanitation Data'!$F$29,0,10*ROW('Sanitation Data'!F145))="","",OFFSET('Sanitation Data'!$F$29,0,10*ROW('Sanitation Data'!F145)))</f>
        <v/>
      </c>
      <c r="CW151" s="380" t="str">
        <f ca="1">+IF(OFFSET('Sanitation Data'!$F$30,0,10*ROW('Sanitation Data'!F145))="","",OFFSET('Sanitation Data'!$F$30,0,10*ROW('Sanitation Data'!F145)))</f>
        <v/>
      </c>
      <c r="CX151" s="380" t="str">
        <f ca="1">+IF(OFFSET('Sanitation Data'!$F$31,0,10*ROW('Sanitation Data'!F145))="","",OFFSET('Sanitation Data'!$F$31,0,10*ROW('Sanitation Data'!F145)))</f>
        <v/>
      </c>
      <c r="CY151" s="380" t="str">
        <f ca="1">+IF(OFFSET('Sanitation Data'!$F$32,0,10*ROW('Sanitation Data'!F145))="","",OFFSET('Sanitation Data'!$F$32,0,10*ROW('Sanitation Data'!F145)))</f>
        <v/>
      </c>
      <c r="CZ151" s="380" t="str">
        <f ca="1">+IF(OFFSET('Sanitation Data'!$G$28,0,10*ROW('Sanitation Data'!G145))="","",OFFSET('Sanitation Data'!$G$28,0,10*ROW('Sanitation Data'!G145)))</f>
        <v/>
      </c>
      <c r="DA151" s="380" t="str">
        <f ca="1">+IF(OFFSET('Sanitation Data'!$G$29,0,10*ROW('Sanitation Data'!G145))="","",OFFSET('Sanitation Data'!$G$29,0,10*ROW('Sanitation Data'!G145)))</f>
        <v/>
      </c>
      <c r="DB151" s="380" t="str">
        <f ca="1">+IF(OFFSET('Sanitation Data'!$G$30,0,10*ROW('Sanitation Data'!G145))="","",OFFSET('Sanitation Data'!$G$30,0,10*ROW('Sanitation Data'!G145)))</f>
        <v/>
      </c>
      <c r="DC151" s="380" t="str">
        <f ca="1">+IF(OFFSET('Sanitation Data'!$G$31,0,10*ROW('Sanitation Data'!G145))="","",OFFSET('Sanitation Data'!$G$31,0,10*ROW('Sanitation Data'!G145)))</f>
        <v/>
      </c>
      <c r="DD151" s="380" t="str">
        <f ca="1">+IF(OFFSET('Sanitation Data'!$G$32,0,10*ROW('Sanitation Data'!G145))="","",OFFSET('Sanitation Data'!$G$32,0,10*ROW('Sanitation Data'!G145)))</f>
        <v/>
      </c>
      <c r="DE151" s="380" t="str">
        <f ca="1">+IF(OFFSET('Sanitation Data'!$H$28,0,10*ROW('Sanitation Data'!H145))="","",OFFSET('Sanitation Data'!$H$28,0,10*ROW('Sanitation Data'!H145)))</f>
        <v/>
      </c>
      <c r="DF151" s="380" t="str">
        <f ca="1">+IF(OFFSET('Sanitation Data'!$H$29,0,10*ROW('Sanitation Data'!H145))="","",OFFSET('Sanitation Data'!$H$29,0,10*ROW('Sanitation Data'!H145)))</f>
        <v/>
      </c>
      <c r="DG151" s="380" t="str">
        <f ca="1">+IF(OFFSET('Sanitation Data'!$H$30,0,10*ROW('Sanitation Data'!H145))="","",OFFSET('Sanitation Data'!$H$30,0,10*ROW('Sanitation Data'!H145)))</f>
        <v/>
      </c>
      <c r="DH151" s="380" t="str">
        <f ca="1">+IF(OFFSET('Sanitation Data'!$H$31,0,10*ROW('Sanitation Data'!H145))="","",OFFSET('Sanitation Data'!$H$31,0,10*ROW('Sanitation Data'!H145)))</f>
        <v/>
      </c>
      <c r="DI151" s="380" t="str">
        <f ca="1">+IF(OFFSET('Sanitation Data'!$H$32,0,10*ROW('Sanitation Data'!H145))="","",OFFSET('Sanitation Data'!$H$32,0,10*ROW('Sanitation Data'!H145)))</f>
        <v/>
      </c>
      <c r="DJ151" s="380" t="str">
        <f ca="1">+IF(OFFSET('Sanitation Data'!$I$28,0,10*ROW('Sanitation Data'!I145))="","",OFFSET('Sanitation Data'!$I$28,0,10*ROW('Sanitation Data'!I145)))</f>
        <v/>
      </c>
      <c r="DK151" s="380" t="str">
        <f ca="1">+IF(OFFSET('Sanitation Data'!$I$29,0,10*ROW('Sanitation Data'!I145))="","",OFFSET('Sanitation Data'!$I$29,0,10*ROW('Sanitation Data'!I145)))</f>
        <v/>
      </c>
      <c r="DL151" s="380" t="str">
        <f ca="1">+IF(OFFSET('Sanitation Data'!$I$30,0,10*ROW('Sanitation Data'!I145))="","",OFFSET('Sanitation Data'!$I$30,0,10*ROW('Sanitation Data'!I145)))</f>
        <v/>
      </c>
      <c r="DM151" s="380" t="str">
        <f ca="1">+IF(OFFSET('Sanitation Data'!$I$31,0,10*ROW('Sanitation Data'!I145))="","",OFFSET('Sanitation Data'!$I$31,0,10*ROW('Sanitation Data'!I145)))</f>
        <v/>
      </c>
      <c r="DN151" s="380" t="str">
        <f ca="1">+IF(OFFSET('Sanitation Data'!$I$32,0,10*ROW('Sanitation Data'!I145))="","",OFFSET('Sanitation Data'!$I$32,0,10*ROW('Sanitation Data'!I145)))</f>
        <v/>
      </c>
      <c r="DO151" s="380" t="str">
        <f ca="1">+IF(OFFSET('Hygiene Data'!$D$11,0,10*ROW('Hygiene Data'!D145))="","",OFFSET('Hygiene Data'!$D$11,0,10*ROW('Hygiene Data'!D145)))</f>
        <v/>
      </c>
      <c r="DP151" s="380" t="str">
        <f ca="1">+IF(OFFSET('Hygiene Data'!$D$12,0,10*ROW('Hygiene Data'!D145))="","",OFFSET('Hygiene Data'!$D$12,0,10*ROW('Hygiene Data'!D145)))</f>
        <v/>
      </c>
      <c r="DQ151" s="380" t="str">
        <f ca="1">+IF(OFFSET('Hygiene Data'!$D$13,0,10*ROW('Hygiene Data'!D145))="","",OFFSET('Hygiene Data'!$D$13,0,10*ROW('Hygiene Data'!D145)))</f>
        <v/>
      </c>
      <c r="DR151" s="380" t="str">
        <f ca="1">+IF(OFFSET('Hygiene Data'!$E$11,0,10*ROW('Hygiene Data'!E145))="","",OFFSET('Hygiene Data'!$E$11,0,10*ROW('Hygiene Data'!E145)))</f>
        <v/>
      </c>
      <c r="DS151" s="380" t="str">
        <f ca="1">+IF(OFFSET('Hygiene Data'!$E$12,0,10*ROW('Hygiene Data'!E145))="","",OFFSET('Hygiene Data'!$E$12,0,10*ROW('Hygiene Data'!E145)))</f>
        <v/>
      </c>
      <c r="DT151" s="380" t="str">
        <f ca="1">+IF(OFFSET('Hygiene Data'!$E$13,0,10*ROW('Hygiene Data'!E145))="","",OFFSET('Hygiene Data'!$E$13,0,10*ROW('Hygiene Data'!E145)))</f>
        <v/>
      </c>
      <c r="DU151" s="380" t="str">
        <f ca="1">+IF(OFFSET('Hygiene Data'!$F$11,0,10*ROW('Hygiene Data'!F145))="","",OFFSET('Hygiene Data'!$F$11,0,10*ROW('Hygiene Data'!F145)))</f>
        <v/>
      </c>
      <c r="DV151" s="380" t="str">
        <f ca="1">+IF(OFFSET('Hygiene Data'!$F$12,0,10*ROW('Hygiene Data'!F145))="","",OFFSET('Hygiene Data'!$F$12,0,10*ROW('Hygiene Data'!F145)))</f>
        <v/>
      </c>
      <c r="DW151" s="380" t="str">
        <f ca="1">+IF(OFFSET('Hygiene Data'!$F$13,0,10*ROW('Hygiene Data'!F145))="","",OFFSET('Hygiene Data'!$F$13,0,10*ROW('Hygiene Data'!F145)))</f>
        <v/>
      </c>
      <c r="DX151" s="380" t="str">
        <f ca="1">+IF(OFFSET('Hygiene Data'!$G$11,0,10*ROW('Hygiene Data'!G145))="","",OFFSET('Hygiene Data'!$G$11,0,10*ROW('Hygiene Data'!G145)))</f>
        <v/>
      </c>
      <c r="DY151" s="380" t="str">
        <f ca="1">+IF(OFFSET('Hygiene Data'!$G$12,0,10*ROW('Hygiene Data'!G145))="","",OFFSET('Hygiene Data'!$G$12,0,10*ROW('Hygiene Data'!G145)))</f>
        <v/>
      </c>
      <c r="DZ151" s="380" t="str">
        <f ca="1">+IF(OFFSET('Hygiene Data'!$G$13,0,10*ROW('Hygiene Data'!G145))="","",OFFSET('Hygiene Data'!$G$13,0,10*ROW('Hygiene Data'!G145)))</f>
        <v/>
      </c>
      <c r="EA151" s="380" t="str">
        <f ca="1">+IF(OFFSET('Hygiene Data'!$H$11,0,10*ROW('Hygiene Data'!H145))="","",OFFSET('Hygiene Data'!$H$11,0,10*ROW('Hygiene Data'!H145)))</f>
        <v/>
      </c>
      <c r="EB151" s="380" t="str">
        <f ca="1">+IF(OFFSET('Hygiene Data'!$H$12,0,10*ROW('Hygiene Data'!H145))="","",OFFSET('Hygiene Data'!$H$12,0,10*ROW('Hygiene Data'!H145)))</f>
        <v/>
      </c>
      <c r="EC151" s="380" t="str">
        <f ca="1">+IF(OFFSET('Hygiene Data'!$H$13,0,10*ROW('Hygiene Data'!H145))="","",OFFSET('Hygiene Data'!$H$13,0,10*ROW('Hygiene Data'!H145)))</f>
        <v/>
      </c>
      <c r="ED151" s="380" t="str">
        <f ca="1">+IF(OFFSET('Hygiene Data'!$I$11,0,10*ROW('Hygiene Data'!I145))="","",OFFSET('Hygiene Data'!$I$11,0,10*ROW('Hygiene Data'!I145)))</f>
        <v/>
      </c>
      <c r="EE151" s="380" t="str">
        <f ca="1">+IF(OFFSET('Hygiene Data'!$I$12,0,10*ROW('Hygiene Data'!I145))="","",OFFSET('Hygiene Data'!$I$12,0,10*ROW('Hygiene Data'!I145)))</f>
        <v/>
      </c>
      <c r="EF151" s="380" t="str">
        <f ca="1">+IF(OFFSET('Hygiene Data'!$I$13,0,10*ROW('Hygiene Data'!I145))="","",OFFSET('Hygiene Data'!$I$13,0,10*ROW('Hygiene Data'!I145)))</f>
        <v/>
      </c>
    </row>
    <row r="152" spans="1:136" x14ac:dyDescent="0.25">
      <c r="A152" s="489" t="str">
        <f ca="1">+IF(OFFSET('Water Data'!$B$2,0,10*ROW('Water Data'!E146))="","",OFFSET('Water Data'!$B$2,0,10*ROW('Water Data'!E146)))</f>
        <v/>
      </c>
      <c r="B152" s="489"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16" t="str">
        <f t="shared" ca="1" si="2"/>
        <v/>
      </c>
      <c r="D152" s="517"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17"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17"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17"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17"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17"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17"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17"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17"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17"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17"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17"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17"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17"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17"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17"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17"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17"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18"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18"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18"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18"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18"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18"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18"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18"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18"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18"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18"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18"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18"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18"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18"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18"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18"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18"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18"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18"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18"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18"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18"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18"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18"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18"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18"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18"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18"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18"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19"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95"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19"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19"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19"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19"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19"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19"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19"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19"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19"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19"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19"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19"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19"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19"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19"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19"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80" t="str">
        <f ca="1">+IF(OFFSET('Water Data'!$D$27,0,10*ROW('Water Data'!D146))="","",OFFSET('Water Data'!$D$27,0,10*ROW('Water Data'!D146)))</f>
        <v/>
      </c>
      <c r="BT152" s="380" t="str">
        <f ca="1">+IF(OFFSET('Water Data'!$D$28,0,10*ROW('Water Data'!D146))="","",OFFSET('Water Data'!$D$28,0,10*ROW('Water Data'!D146)))</f>
        <v/>
      </c>
      <c r="BU152" s="380" t="str">
        <f ca="1">+IF(OFFSET('Water Data'!$D$29,0,10*ROW('Water Data'!D146))="","",OFFSET('Water Data'!$D$29,0,10*ROW('Water Data'!D146)))</f>
        <v/>
      </c>
      <c r="BV152" s="380" t="str">
        <f ca="1">+IF(OFFSET('Water Data'!$E$27,0,10*ROW('Water Data'!E146))="","",OFFSET('Water Data'!$E$27,0,10*ROW('Water Data'!E146)))</f>
        <v/>
      </c>
      <c r="BW152" s="380" t="str">
        <f ca="1">+IF(OFFSET('Water Data'!$E$28,0,10*ROW('Water Data'!E146))="","",OFFSET('Water Data'!$E$28,0,10*ROW('Water Data'!E146)))</f>
        <v/>
      </c>
      <c r="BX152" s="380" t="str">
        <f ca="1">+IF(OFFSET('Water Data'!$E$29,0,10*ROW('Water Data'!E146))="","",OFFSET('Water Data'!$E$29,0,10*ROW('Water Data'!E146)))</f>
        <v/>
      </c>
      <c r="BY152" s="380" t="str">
        <f ca="1">+IF(OFFSET('Water Data'!$F$27,0,10*ROW('Water Data'!F146))="","",OFFSET('Water Data'!$F$27,0,10*ROW('Water Data'!F146)))</f>
        <v/>
      </c>
      <c r="BZ152" s="380" t="str">
        <f ca="1">+IF(OFFSET('Water Data'!$F$28,0,10*ROW('Water Data'!F146))="","",OFFSET('Water Data'!$F$28,0,10*ROW('Water Data'!F146)))</f>
        <v/>
      </c>
      <c r="CA152" s="380" t="str">
        <f ca="1">+IF(OFFSET('Water Data'!$F$29,0,10*ROW('Water Data'!F146))="","",OFFSET('Water Data'!$F$29,0,10*ROW('Water Data'!F146)))</f>
        <v/>
      </c>
      <c r="CB152" s="380" t="str">
        <f ca="1">+IF(OFFSET('Water Data'!$G$27,0,10*ROW('Water Data'!G146))="","",OFFSET('Water Data'!$G$27,0,10*ROW('Water Data'!G146)))</f>
        <v/>
      </c>
      <c r="CC152" s="380" t="str">
        <f ca="1">+IF(OFFSET('Water Data'!$G$28,0,10*ROW('Water Data'!G146))="","",OFFSET('Water Data'!$G$28,0,10*ROW('Water Data'!G146)))</f>
        <v/>
      </c>
      <c r="CD152" s="380" t="str">
        <f ca="1">+IF(OFFSET('Water Data'!$G$29,0,10*ROW('Water Data'!G146))="","",OFFSET('Water Data'!$G$29,0,10*ROW('Water Data'!G146)))</f>
        <v/>
      </c>
      <c r="CE152" s="380" t="str">
        <f ca="1">+IF(OFFSET('Water Data'!$H$27,0,10*ROW('Water Data'!H146))="","",OFFSET('Water Data'!$H$27,0,10*ROW('Water Data'!H146)))</f>
        <v/>
      </c>
      <c r="CF152" s="380" t="str">
        <f ca="1">+IF(OFFSET('Water Data'!$H$28,0,10*ROW('Water Data'!H146))="","",OFFSET('Water Data'!$H$28,0,10*ROW('Water Data'!H146)))</f>
        <v/>
      </c>
      <c r="CG152" s="380" t="str">
        <f ca="1">+IF(OFFSET('Water Data'!$H$29,0,10*ROW('Water Data'!H146))="","",OFFSET('Water Data'!$H$29,0,10*ROW('Water Data'!H146)))</f>
        <v/>
      </c>
      <c r="CH152" s="380" t="str">
        <f ca="1">+IF(OFFSET('Water Data'!$I$27,0,10*ROW('Water Data'!I146))="","",OFFSET('Water Data'!$I$27,0,10*ROW('Water Data'!I146)))</f>
        <v/>
      </c>
      <c r="CI152" s="380" t="str">
        <f ca="1">+IF(OFFSET('Water Data'!$I$28,0,10*ROW('Water Data'!I146))="","",OFFSET('Water Data'!$I$28,0,10*ROW('Water Data'!I146)))</f>
        <v/>
      </c>
      <c r="CJ152" s="380" t="str">
        <f ca="1">+IF(OFFSET('Water Data'!$I$29,0,10*ROW('Water Data'!I146))="","",OFFSET('Water Data'!$I$29,0,10*ROW('Water Data'!I146)))</f>
        <v/>
      </c>
      <c r="CK152" s="380" t="str">
        <f ca="1">+IF(OFFSET('Sanitation Data'!$D$28,0,10*ROW('Sanitation Data'!D146))="","",OFFSET('Sanitation Data'!$D$28,0,10*ROW('Sanitation Data'!D146)))</f>
        <v/>
      </c>
      <c r="CL152" s="380" t="str">
        <f ca="1">+IF(OFFSET('Sanitation Data'!$D$29,0,10*ROW('Sanitation Data'!D146))="","",OFFSET('Sanitation Data'!$D$29,0,10*ROW('Sanitation Data'!D146)))</f>
        <v/>
      </c>
      <c r="CM152" s="380" t="str">
        <f ca="1">+IF(OFFSET('Sanitation Data'!$D$30,0,10*ROW('Sanitation Data'!D146))="","",OFFSET('Sanitation Data'!$D$30,0,10*ROW('Sanitation Data'!D146)))</f>
        <v/>
      </c>
      <c r="CN152" s="380" t="str">
        <f ca="1">+IF(OFFSET('Sanitation Data'!$D$31,0,10*ROW('Sanitation Data'!D146))="","",OFFSET('Sanitation Data'!$D$31,0,10*ROW('Sanitation Data'!D146)))</f>
        <v/>
      </c>
      <c r="CO152" s="380" t="str">
        <f ca="1">+IF(OFFSET('Sanitation Data'!$D$32,0,10*ROW('Sanitation Data'!D146))="","",OFFSET('Sanitation Data'!$D$32,0,10*ROW('Sanitation Data'!D146)))</f>
        <v/>
      </c>
      <c r="CP152" s="380" t="str">
        <f ca="1">+IF(OFFSET('Sanitation Data'!$E$28,0,10*ROW('Sanitation Data'!E146))="","",OFFSET('Sanitation Data'!$E$28,0,10*ROW('Sanitation Data'!E146)))</f>
        <v/>
      </c>
      <c r="CQ152" s="380" t="str">
        <f ca="1">+IF(OFFSET('Sanitation Data'!$E$29,0,10*ROW('Sanitation Data'!E146))="","",OFFSET('Sanitation Data'!$E$29,0,10*ROW('Sanitation Data'!E146)))</f>
        <v/>
      </c>
      <c r="CR152" s="380" t="str">
        <f ca="1">+IF(OFFSET('Sanitation Data'!$E$30,0,10*ROW('Sanitation Data'!E146))="","",OFFSET('Sanitation Data'!$E$30,0,10*ROW('Sanitation Data'!E146)))</f>
        <v/>
      </c>
      <c r="CS152" s="380" t="str">
        <f ca="1">+IF(OFFSET('Sanitation Data'!$E$31,0,10*ROW('Sanitation Data'!E146))="","",OFFSET('Sanitation Data'!$E$31,0,10*ROW('Sanitation Data'!E146)))</f>
        <v/>
      </c>
      <c r="CT152" s="380" t="str">
        <f ca="1">+IF(OFFSET('Sanitation Data'!$E$32,0,10*ROW('Sanitation Data'!E146))="","",OFFSET('Sanitation Data'!$E$32,0,10*ROW('Sanitation Data'!E146)))</f>
        <v/>
      </c>
      <c r="CU152" s="380" t="str">
        <f ca="1">+IF(OFFSET('Sanitation Data'!$F$28,0,10*ROW('Sanitation Data'!F146))="","",OFFSET('Sanitation Data'!$F$28,0,10*ROW('Sanitation Data'!F146)))</f>
        <v/>
      </c>
      <c r="CV152" s="380" t="str">
        <f ca="1">+IF(OFFSET('Sanitation Data'!$F$29,0,10*ROW('Sanitation Data'!F146))="","",OFFSET('Sanitation Data'!$F$29,0,10*ROW('Sanitation Data'!F146)))</f>
        <v/>
      </c>
      <c r="CW152" s="380" t="str">
        <f ca="1">+IF(OFFSET('Sanitation Data'!$F$30,0,10*ROW('Sanitation Data'!F146))="","",OFFSET('Sanitation Data'!$F$30,0,10*ROW('Sanitation Data'!F146)))</f>
        <v/>
      </c>
      <c r="CX152" s="380" t="str">
        <f ca="1">+IF(OFFSET('Sanitation Data'!$F$31,0,10*ROW('Sanitation Data'!F146))="","",OFFSET('Sanitation Data'!$F$31,0,10*ROW('Sanitation Data'!F146)))</f>
        <v/>
      </c>
      <c r="CY152" s="380" t="str">
        <f ca="1">+IF(OFFSET('Sanitation Data'!$F$32,0,10*ROW('Sanitation Data'!F146))="","",OFFSET('Sanitation Data'!$F$32,0,10*ROW('Sanitation Data'!F146)))</f>
        <v/>
      </c>
      <c r="CZ152" s="380" t="str">
        <f ca="1">+IF(OFFSET('Sanitation Data'!$G$28,0,10*ROW('Sanitation Data'!G146))="","",OFFSET('Sanitation Data'!$G$28,0,10*ROW('Sanitation Data'!G146)))</f>
        <v/>
      </c>
      <c r="DA152" s="380" t="str">
        <f ca="1">+IF(OFFSET('Sanitation Data'!$G$29,0,10*ROW('Sanitation Data'!G146))="","",OFFSET('Sanitation Data'!$G$29,0,10*ROW('Sanitation Data'!G146)))</f>
        <v/>
      </c>
      <c r="DB152" s="380" t="str">
        <f ca="1">+IF(OFFSET('Sanitation Data'!$G$30,0,10*ROW('Sanitation Data'!G146))="","",OFFSET('Sanitation Data'!$G$30,0,10*ROW('Sanitation Data'!G146)))</f>
        <v/>
      </c>
      <c r="DC152" s="380" t="str">
        <f ca="1">+IF(OFFSET('Sanitation Data'!$G$31,0,10*ROW('Sanitation Data'!G146))="","",OFFSET('Sanitation Data'!$G$31,0,10*ROW('Sanitation Data'!G146)))</f>
        <v/>
      </c>
      <c r="DD152" s="380" t="str">
        <f ca="1">+IF(OFFSET('Sanitation Data'!$G$32,0,10*ROW('Sanitation Data'!G146))="","",OFFSET('Sanitation Data'!$G$32,0,10*ROW('Sanitation Data'!G146)))</f>
        <v/>
      </c>
      <c r="DE152" s="380" t="str">
        <f ca="1">+IF(OFFSET('Sanitation Data'!$H$28,0,10*ROW('Sanitation Data'!H146))="","",OFFSET('Sanitation Data'!$H$28,0,10*ROW('Sanitation Data'!H146)))</f>
        <v/>
      </c>
      <c r="DF152" s="380" t="str">
        <f ca="1">+IF(OFFSET('Sanitation Data'!$H$29,0,10*ROW('Sanitation Data'!H146))="","",OFFSET('Sanitation Data'!$H$29,0,10*ROW('Sanitation Data'!H146)))</f>
        <v/>
      </c>
      <c r="DG152" s="380" t="str">
        <f ca="1">+IF(OFFSET('Sanitation Data'!$H$30,0,10*ROW('Sanitation Data'!H146))="","",OFFSET('Sanitation Data'!$H$30,0,10*ROW('Sanitation Data'!H146)))</f>
        <v/>
      </c>
      <c r="DH152" s="380" t="str">
        <f ca="1">+IF(OFFSET('Sanitation Data'!$H$31,0,10*ROW('Sanitation Data'!H146))="","",OFFSET('Sanitation Data'!$H$31,0,10*ROW('Sanitation Data'!H146)))</f>
        <v/>
      </c>
      <c r="DI152" s="380" t="str">
        <f ca="1">+IF(OFFSET('Sanitation Data'!$H$32,0,10*ROW('Sanitation Data'!H146))="","",OFFSET('Sanitation Data'!$H$32,0,10*ROW('Sanitation Data'!H146)))</f>
        <v/>
      </c>
      <c r="DJ152" s="380" t="str">
        <f ca="1">+IF(OFFSET('Sanitation Data'!$I$28,0,10*ROW('Sanitation Data'!I146))="","",OFFSET('Sanitation Data'!$I$28,0,10*ROW('Sanitation Data'!I146)))</f>
        <v/>
      </c>
      <c r="DK152" s="380" t="str">
        <f ca="1">+IF(OFFSET('Sanitation Data'!$I$29,0,10*ROW('Sanitation Data'!I146))="","",OFFSET('Sanitation Data'!$I$29,0,10*ROW('Sanitation Data'!I146)))</f>
        <v/>
      </c>
      <c r="DL152" s="380" t="str">
        <f ca="1">+IF(OFFSET('Sanitation Data'!$I$30,0,10*ROW('Sanitation Data'!I146))="","",OFFSET('Sanitation Data'!$I$30,0,10*ROW('Sanitation Data'!I146)))</f>
        <v/>
      </c>
      <c r="DM152" s="380" t="str">
        <f ca="1">+IF(OFFSET('Sanitation Data'!$I$31,0,10*ROW('Sanitation Data'!I146))="","",OFFSET('Sanitation Data'!$I$31,0,10*ROW('Sanitation Data'!I146)))</f>
        <v/>
      </c>
      <c r="DN152" s="380" t="str">
        <f ca="1">+IF(OFFSET('Sanitation Data'!$I$32,0,10*ROW('Sanitation Data'!I146))="","",OFFSET('Sanitation Data'!$I$32,0,10*ROW('Sanitation Data'!I146)))</f>
        <v/>
      </c>
      <c r="DO152" s="380" t="str">
        <f ca="1">+IF(OFFSET('Hygiene Data'!$D$11,0,10*ROW('Hygiene Data'!D146))="","",OFFSET('Hygiene Data'!$D$11,0,10*ROW('Hygiene Data'!D146)))</f>
        <v/>
      </c>
      <c r="DP152" s="380" t="str">
        <f ca="1">+IF(OFFSET('Hygiene Data'!$D$12,0,10*ROW('Hygiene Data'!D146))="","",OFFSET('Hygiene Data'!$D$12,0,10*ROW('Hygiene Data'!D146)))</f>
        <v/>
      </c>
      <c r="DQ152" s="380" t="str">
        <f ca="1">+IF(OFFSET('Hygiene Data'!$D$13,0,10*ROW('Hygiene Data'!D146))="","",OFFSET('Hygiene Data'!$D$13,0,10*ROW('Hygiene Data'!D146)))</f>
        <v/>
      </c>
      <c r="DR152" s="380" t="str">
        <f ca="1">+IF(OFFSET('Hygiene Data'!$E$11,0,10*ROW('Hygiene Data'!E146))="","",OFFSET('Hygiene Data'!$E$11,0,10*ROW('Hygiene Data'!E146)))</f>
        <v/>
      </c>
      <c r="DS152" s="380" t="str">
        <f ca="1">+IF(OFFSET('Hygiene Data'!$E$12,0,10*ROW('Hygiene Data'!E146))="","",OFFSET('Hygiene Data'!$E$12,0,10*ROW('Hygiene Data'!E146)))</f>
        <v/>
      </c>
      <c r="DT152" s="380" t="str">
        <f ca="1">+IF(OFFSET('Hygiene Data'!$E$13,0,10*ROW('Hygiene Data'!E146))="","",OFFSET('Hygiene Data'!$E$13,0,10*ROW('Hygiene Data'!E146)))</f>
        <v/>
      </c>
      <c r="DU152" s="380" t="str">
        <f ca="1">+IF(OFFSET('Hygiene Data'!$F$11,0,10*ROW('Hygiene Data'!F146))="","",OFFSET('Hygiene Data'!$F$11,0,10*ROW('Hygiene Data'!F146)))</f>
        <v/>
      </c>
      <c r="DV152" s="380" t="str">
        <f ca="1">+IF(OFFSET('Hygiene Data'!$F$12,0,10*ROW('Hygiene Data'!F146))="","",OFFSET('Hygiene Data'!$F$12,0,10*ROW('Hygiene Data'!F146)))</f>
        <v/>
      </c>
      <c r="DW152" s="380" t="str">
        <f ca="1">+IF(OFFSET('Hygiene Data'!$F$13,0,10*ROW('Hygiene Data'!F146))="","",OFFSET('Hygiene Data'!$F$13,0,10*ROW('Hygiene Data'!F146)))</f>
        <v/>
      </c>
      <c r="DX152" s="380" t="str">
        <f ca="1">+IF(OFFSET('Hygiene Data'!$G$11,0,10*ROW('Hygiene Data'!G146))="","",OFFSET('Hygiene Data'!$G$11,0,10*ROW('Hygiene Data'!G146)))</f>
        <v/>
      </c>
      <c r="DY152" s="380" t="str">
        <f ca="1">+IF(OFFSET('Hygiene Data'!$G$12,0,10*ROW('Hygiene Data'!G146))="","",OFFSET('Hygiene Data'!$G$12,0,10*ROW('Hygiene Data'!G146)))</f>
        <v/>
      </c>
      <c r="DZ152" s="380" t="str">
        <f ca="1">+IF(OFFSET('Hygiene Data'!$G$13,0,10*ROW('Hygiene Data'!G146))="","",OFFSET('Hygiene Data'!$G$13,0,10*ROW('Hygiene Data'!G146)))</f>
        <v/>
      </c>
      <c r="EA152" s="380" t="str">
        <f ca="1">+IF(OFFSET('Hygiene Data'!$H$11,0,10*ROW('Hygiene Data'!H146))="","",OFFSET('Hygiene Data'!$H$11,0,10*ROW('Hygiene Data'!H146)))</f>
        <v/>
      </c>
      <c r="EB152" s="380" t="str">
        <f ca="1">+IF(OFFSET('Hygiene Data'!$H$12,0,10*ROW('Hygiene Data'!H146))="","",OFFSET('Hygiene Data'!$H$12,0,10*ROW('Hygiene Data'!H146)))</f>
        <v/>
      </c>
      <c r="EC152" s="380" t="str">
        <f ca="1">+IF(OFFSET('Hygiene Data'!$H$13,0,10*ROW('Hygiene Data'!H146))="","",OFFSET('Hygiene Data'!$H$13,0,10*ROW('Hygiene Data'!H146)))</f>
        <v/>
      </c>
      <c r="ED152" s="380" t="str">
        <f ca="1">+IF(OFFSET('Hygiene Data'!$I$11,0,10*ROW('Hygiene Data'!I146))="","",OFFSET('Hygiene Data'!$I$11,0,10*ROW('Hygiene Data'!I146)))</f>
        <v/>
      </c>
      <c r="EE152" s="380" t="str">
        <f ca="1">+IF(OFFSET('Hygiene Data'!$I$12,0,10*ROW('Hygiene Data'!I146))="","",OFFSET('Hygiene Data'!$I$12,0,10*ROW('Hygiene Data'!I146)))</f>
        <v/>
      </c>
      <c r="EF152" s="380" t="str">
        <f ca="1">+IF(OFFSET('Hygiene Data'!$I$13,0,10*ROW('Hygiene Data'!I146))="","",OFFSET('Hygiene Data'!$I$13,0,10*ROW('Hygiene Data'!I146)))</f>
        <v/>
      </c>
    </row>
    <row r="153" spans="1:136" x14ac:dyDescent="0.25">
      <c r="A153" s="489" t="str">
        <f ca="1">+IF(OFFSET('Water Data'!$B$2,0,10*ROW('Water Data'!E147))="","",OFFSET('Water Data'!$B$2,0,10*ROW('Water Data'!E147)))</f>
        <v/>
      </c>
      <c r="B153" s="489"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16" t="str">
        <f t="shared" ca="1" si="2"/>
        <v/>
      </c>
      <c r="D153" s="517"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17"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17"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17"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17"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17"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17"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17"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17"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17"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17"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17"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17"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17"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17"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17"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17"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17"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18"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18"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18"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18"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18"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18"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18"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18"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18"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18"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18"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18"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18"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18"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18"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18"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18"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18"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18"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18"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18"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18"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18"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18"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18"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18"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18"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18"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18"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18"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19"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95"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19"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19"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19"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19"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19"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19"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19"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19"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19"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19"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19"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19"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19"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19"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19"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19"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80" t="str">
        <f ca="1">+IF(OFFSET('Water Data'!$D$27,0,10*ROW('Water Data'!D147))="","",OFFSET('Water Data'!$D$27,0,10*ROW('Water Data'!D147)))</f>
        <v/>
      </c>
      <c r="BT153" s="380" t="str">
        <f ca="1">+IF(OFFSET('Water Data'!$D$28,0,10*ROW('Water Data'!D147))="","",OFFSET('Water Data'!$D$28,0,10*ROW('Water Data'!D147)))</f>
        <v/>
      </c>
      <c r="BU153" s="380" t="str">
        <f ca="1">+IF(OFFSET('Water Data'!$D$29,0,10*ROW('Water Data'!D147))="","",OFFSET('Water Data'!$D$29,0,10*ROW('Water Data'!D147)))</f>
        <v/>
      </c>
      <c r="BV153" s="380" t="str">
        <f ca="1">+IF(OFFSET('Water Data'!$E$27,0,10*ROW('Water Data'!E147))="","",OFFSET('Water Data'!$E$27,0,10*ROW('Water Data'!E147)))</f>
        <v/>
      </c>
      <c r="BW153" s="380" t="str">
        <f ca="1">+IF(OFFSET('Water Data'!$E$28,0,10*ROW('Water Data'!E147))="","",OFFSET('Water Data'!$E$28,0,10*ROW('Water Data'!E147)))</f>
        <v/>
      </c>
      <c r="BX153" s="380" t="str">
        <f ca="1">+IF(OFFSET('Water Data'!$E$29,0,10*ROW('Water Data'!E147))="","",OFFSET('Water Data'!$E$29,0,10*ROW('Water Data'!E147)))</f>
        <v/>
      </c>
      <c r="BY153" s="380" t="str">
        <f ca="1">+IF(OFFSET('Water Data'!$F$27,0,10*ROW('Water Data'!F147))="","",OFFSET('Water Data'!$F$27,0,10*ROW('Water Data'!F147)))</f>
        <v/>
      </c>
      <c r="BZ153" s="380" t="str">
        <f ca="1">+IF(OFFSET('Water Data'!$F$28,0,10*ROW('Water Data'!F147))="","",OFFSET('Water Data'!$F$28,0,10*ROW('Water Data'!F147)))</f>
        <v/>
      </c>
      <c r="CA153" s="380" t="str">
        <f ca="1">+IF(OFFSET('Water Data'!$F$29,0,10*ROW('Water Data'!F147))="","",OFFSET('Water Data'!$F$29,0,10*ROW('Water Data'!F147)))</f>
        <v/>
      </c>
      <c r="CB153" s="380" t="str">
        <f ca="1">+IF(OFFSET('Water Data'!$G$27,0,10*ROW('Water Data'!G147))="","",OFFSET('Water Data'!$G$27,0,10*ROW('Water Data'!G147)))</f>
        <v/>
      </c>
      <c r="CC153" s="380" t="str">
        <f ca="1">+IF(OFFSET('Water Data'!$G$28,0,10*ROW('Water Data'!G147))="","",OFFSET('Water Data'!$G$28,0,10*ROW('Water Data'!G147)))</f>
        <v/>
      </c>
      <c r="CD153" s="380" t="str">
        <f ca="1">+IF(OFFSET('Water Data'!$G$29,0,10*ROW('Water Data'!G147))="","",OFFSET('Water Data'!$G$29,0,10*ROW('Water Data'!G147)))</f>
        <v/>
      </c>
      <c r="CE153" s="380" t="str">
        <f ca="1">+IF(OFFSET('Water Data'!$H$27,0,10*ROW('Water Data'!H147))="","",OFFSET('Water Data'!$H$27,0,10*ROW('Water Data'!H147)))</f>
        <v/>
      </c>
      <c r="CF153" s="380" t="str">
        <f ca="1">+IF(OFFSET('Water Data'!$H$28,0,10*ROW('Water Data'!H147))="","",OFFSET('Water Data'!$H$28,0,10*ROW('Water Data'!H147)))</f>
        <v/>
      </c>
      <c r="CG153" s="380" t="str">
        <f ca="1">+IF(OFFSET('Water Data'!$H$29,0,10*ROW('Water Data'!H147))="","",OFFSET('Water Data'!$H$29,0,10*ROW('Water Data'!H147)))</f>
        <v/>
      </c>
      <c r="CH153" s="380" t="str">
        <f ca="1">+IF(OFFSET('Water Data'!$I$27,0,10*ROW('Water Data'!I147))="","",OFFSET('Water Data'!$I$27,0,10*ROW('Water Data'!I147)))</f>
        <v/>
      </c>
      <c r="CI153" s="380" t="str">
        <f ca="1">+IF(OFFSET('Water Data'!$I$28,0,10*ROW('Water Data'!I147))="","",OFFSET('Water Data'!$I$28,0,10*ROW('Water Data'!I147)))</f>
        <v/>
      </c>
      <c r="CJ153" s="380" t="str">
        <f ca="1">+IF(OFFSET('Water Data'!$I$29,0,10*ROW('Water Data'!I147))="","",OFFSET('Water Data'!$I$29,0,10*ROW('Water Data'!I147)))</f>
        <v/>
      </c>
      <c r="CK153" s="380" t="str">
        <f ca="1">+IF(OFFSET('Sanitation Data'!$D$28,0,10*ROW('Sanitation Data'!D147))="","",OFFSET('Sanitation Data'!$D$28,0,10*ROW('Sanitation Data'!D147)))</f>
        <v/>
      </c>
      <c r="CL153" s="380" t="str">
        <f ca="1">+IF(OFFSET('Sanitation Data'!$D$29,0,10*ROW('Sanitation Data'!D147))="","",OFFSET('Sanitation Data'!$D$29,0,10*ROW('Sanitation Data'!D147)))</f>
        <v/>
      </c>
      <c r="CM153" s="380" t="str">
        <f ca="1">+IF(OFFSET('Sanitation Data'!$D$30,0,10*ROW('Sanitation Data'!D147))="","",OFFSET('Sanitation Data'!$D$30,0,10*ROW('Sanitation Data'!D147)))</f>
        <v/>
      </c>
      <c r="CN153" s="380" t="str">
        <f ca="1">+IF(OFFSET('Sanitation Data'!$D$31,0,10*ROW('Sanitation Data'!D147))="","",OFFSET('Sanitation Data'!$D$31,0,10*ROW('Sanitation Data'!D147)))</f>
        <v/>
      </c>
      <c r="CO153" s="380" t="str">
        <f ca="1">+IF(OFFSET('Sanitation Data'!$D$32,0,10*ROW('Sanitation Data'!D147))="","",OFFSET('Sanitation Data'!$D$32,0,10*ROW('Sanitation Data'!D147)))</f>
        <v/>
      </c>
      <c r="CP153" s="380" t="str">
        <f ca="1">+IF(OFFSET('Sanitation Data'!$E$28,0,10*ROW('Sanitation Data'!E147))="","",OFFSET('Sanitation Data'!$E$28,0,10*ROW('Sanitation Data'!E147)))</f>
        <v/>
      </c>
      <c r="CQ153" s="380" t="str">
        <f ca="1">+IF(OFFSET('Sanitation Data'!$E$29,0,10*ROW('Sanitation Data'!E147))="","",OFFSET('Sanitation Data'!$E$29,0,10*ROW('Sanitation Data'!E147)))</f>
        <v/>
      </c>
      <c r="CR153" s="380" t="str">
        <f ca="1">+IF(OFFSET('Sanitation Data'!$E$30,0,10*ROW('Sanitation Data'!E147))="","",OFFSET('Sanitation Data'!$E$30,0,10*ROW('Sanitation Data'!E147)))</f>
        <v/>
      </c>
      <c r="CS153" s="380" t="str">
        <f ca="1">+IF(OFFSET('Sanitation Data'!$E$31,0,10*ROW('Sanitation Data'!E147))="","",OFFSET('Sanitation Data'!$E$31,0,10*ROW('Sanitation Data'!E147)))</f>
        <v/>
      </c>
      <c r="CT153" s="380" t="str">
        <f ca="1">+IF(OFFSET('Sanitation Data'!$E$32,0,10*ROW('Sanitation Data'!E147))="","",OFFSET('Sanitation Data'!$E$32,0,10*ROW('Sanitation Data'!E147)))</f>
        <v/>
      </c>
      <c r="CU153" s="380" t="str">
        <f ca="1">+IF(OFFSET('Sanitation Data'!$F$28,0,10*ROW('Sanitation Data'!F147))="","",OFFSET('Sanitation Data'!$F$28,0,10*ROW('Sanitation Data'!F147)))</f>
        <v/>
      </c>
      <c r="CV153" s="380" t="str">
        <f ca="1">+IF(OFFSET('Sanitation Data'!$F$29,0,10*ROW('Sanitation Data'!F147))="","",OFFSET('Sanitation Data'!$F$29,0,10*ROW('Sanitation Data'!F147)))</f>
        <v/>
      </c>
      <c r="CW153" s="380" t="str">
        <f ca="1">+IF(OFFSET('Sanitation Data'!$F$30,0,10*ROW('Sanitation Data'!F147))="","",OFFSET('Sanitation Data'!$F$30,0,10*ROW('Sanitation Data'!F147)))</f>
        <v/>
      </c>
      <c r="CX153" s="380" t="str">
        <f ca="1">+IF(OFFSET('Sanitation Data'!$F$31,0,10*ROW('Sanitation Data'!F147))="","",OFFSET('Sanitation Data'!$F$31,0,10*ROW('Sanitation Data'!F147)))</f>
        <v/>
      </c>
      <c r="CY153" s="380" t="str">
        <f ca="1">+IF(OFFSET('Sanitation Data'!$F$32,0,10*ROW('Sanitation Data'!F147))="","",OFFSET('Sanitation Data'!$F$32,0,10*ROW('Sanitation Data'!F147)))</f>
        <v/>
      </c>
      <c r="CZ153" s="380" t="str">
        <f ca="1">+IF(OFFSET('Sanitation Data'!$G$28,0,10*ROW('Sanitation Data'!G147))="","",OFFSET('Sanitation Data'!$G$28,0,10*ROW('Sanitation Data'!G147)))</f>
        <v/>
      </c>
      <c r="DA153" s="380" t="str">
        <f ca="1">+IF(OFFSET('Sanitation Data'!$G$29,0,10*ROW('Sanitation Data'!G147))="","",OFFSET('Sanitation Data'!$G$29,0,10*ROW('Sanitation Data'!G147)))</f>
        <v/>
      </c>
      <c r="DB153" s="380" t="str">
        <f ca="1">+IF(OFFSET('Sanitation Data'!$G$30,0,10*ROW('Sanitation Data'!G147))="","",OFFSET('Sanitation Data'!$G$30,0,10*ROW('Sanitation Data'!G147)))</f>
        <v/>
      </c>
      <c r="DC153" s="380" t="str">
        <f ca="1">+IF(OFFSET('Sanitation Data'!$G$31,0,10*ROW('Sanitation Data'!G147))="","",OFFSET('Sanitation Data'!$G$31,0,10*ROW('Sanitation Data'!G147)))</f>
        <v/>
      </c>
      <c r="DD153" s="380" t="str">
        <f ca="1">+IF(OFFSET('Sanitation Data'!$G$32,0,10*ROW('Sanitation Data'!G147))="","",OFFSET('Sanitation Data'!$G$32,0,10*ROW('Sanitation Data'!G147)))</f>
        <v/>
      </c>
      <c r="DE153" s="380" t="str">
        <f ca="1">+IF(OFFSET('Sanitation Data'!$H$28,0,10*ROW('Sanitation Data'!H147))="","",OFFSET('Sanitation Data'!$H$28,0,10*ROW('Sanitation Data'!H147)))</f>
        <v/>
      </c>
      <c r="DF153" s="380" t="str">
        <f ca="1">+IF(OFFSET('Sanitation Data'!$H$29,0,10*ROW('Sanitation Data'!H147))="","",OFFSET('Sanitation Data'!$H$29,0,10*ROW('Sanitation Data'!H147)))</f>
        <v/>
      </c>
      <c r="DG153" s="380" t="str">
        <f ca="1">+IF(OFFSET('Sanitation Data'!$H$30,0,10*ROW('Sanitation Data'!H147))="","",OFFSET('Sanitation Data'!$H$30,0,10*ROW('Sanitation Data'!H147)))</f>
        <v/>
      </c>
      <c r="DH153" s="380" t="str">
        <f ca="1">+IF(OFFSET('Sanitation Data'!$H$31,0,10*ROW('Sanitation Data'!H147))="","",OFFSET('Sanitation Data'!$H$31,0,10*ROW('Sanitation Data'!H147)))</f>
        <v/>
      </c>
      <c r="DI153" s="380" t="str">
        <f ca="1">+IF(OFFSET('Sanitation Data'!$H$32,0,10*ROW('Sanitation Data'!H147))="","",OFFSET('Sanitation Data'!$H$32,0,10*ROW('Sanitation Data'!H147)))</f>
        <v/>
      </c>
      <c r="DJ153" s="380" t="str">
        <f ca="1">+IF(OFFSET('Sanitation Data'!$I$28,0,10*ROW('Sanitation Data'!I147))="","",OFFSET('Sanitation Data'!$I$28,0,10*ROW('Sanitation Data'!I147)))</f>
        <v/>
      </c>
      <c r="DK153" s="380" t="str">
        <f ca="1">+IF(OFFSET('Sanitation Data'!$I$29,0,10*ROW('Sanitation Data'!I147))="","",OFFSET('Sanitation Data'!$I$29,0,10*ROW('Sanitation Data'!I147)))</f>
        <v/>
      </c>
      <c r="DL153" s="380" t="str">
        <f ca="1">+IF(OFFSET('Sanitation Data'!$I$30,0,10*ROW('Sanitation Data'!I147))="","",OFFSET('Sanitation Data'!$I$30,0,10*ROW('Sanitation Data'!I147)))</f>
        <v/>
      </c>
      <c r="DM153" s="380" t="str">
        <f ca="1">+IF(OFFSET('Sanitation Data'!$I$31,0,10*ROW('Sanitation Data'!I147))="","",OFFSET('Sanitation Data'!$I$31,0,10*ROW('Sanitation Data'!I147)))</f>
        <v/>
      </c>
      <c r="DN153" s="380" t="str">
        <f ca="1">+IF(OFFSET('Sanitation Data'!$I$32,0,10*ROW('Sanitation Data'!I147))="","",OFFSET('Sanitation Data'!$I$32,0,10*ROW('Sanitation Data'!I147)))</f>
        <v/>
      </c>
      <c r="DO153" s="380" t="str">
        <f ca="1">+IF(OFFSET('Hygiene Data'!$D$11,0,10*ROW('Hygiene Data'!D147))="","",OFFSET('Hygiene Data'!$D$11,0,10*ROW('Hygiene Data'!D147)))</f>
        <v/>
      </c>
      <c r="DP153" s="380" t="str">
        <f ca="1">+IF(OFFSET('Hygiene Data'!$D$12,0,10*ROW('Hygiene Data'!D147))="","",OFFSET('Hygiene Data'!$D$12,0,10*ROW('Hygiene Data'!D147)))</f>
        <v/>
      </c>
      <c r="DQ153" s="380" t="str">
        <f ca="1">+IF(OFFSET('Hygiene Data'!$D$13,0,10*ROW('Hygiene Data'!D147))="","",OFFSET('Hygiene Data'!$D$13,0,10*ROW('Hygiene Data'!D147)))</f>
        <v/>
      </c>
      <c r="DR153" s="380" t="str">
        <f ca="1">+IF(OFFSET('Hygiene Data'!$E$11,0,10*ROW('Hygiene Data'!E147))="","",OFFSET('Hygiene Data'!$E$11,0,10*ROW('Hygiene Data'!E147)))</f>
        <v/>
      </c>
      <c r="DS153" s="380" t="str">
        <f ca="1">+IF(OFFSET('Hygiene Data'!$E$12,0,10*ROW('Hygiene Data'!E147))="","",OFFSET('Hygiene Data'!$E$12,0,10*ROW('Hygiene Data'!E147)))</f>
        <v/>
      </c>
      <c r="DT153" s="380" t="str">
        <f ca="1">+IF(OFFSET('Hygiene Data'!$E$13,0,10*ROW('Hygiene Data'!E147))="","",OFFSET('Hygiene Data'!$E$13,0,10*ROW('Hygiene Data'!E147)))</f>
        <v/>
      </c>
      <c r="DU153" s="380" t="str">
        <f ca="1">+IF(OFFSET('Hygiene Data'!$F$11,0,10*ROW('Hygiene Data'!F147))="","",OFFSET('Hygiene Data'!$F$11,0,10*ROW('Hygiene Data'!F147)))</f>
        <v/>
      </c>
      <c r="DV153" s="380" t="str">
        <f ca="1">+IF(OFFSET('Hygiene Data'!$F$12,0,10*ROW('Hygiene Data'!F147))="","",OFFSET('Hygiene Data'!$F$12,0,10*ROW('Hygiene Data'!F147)))</f>
        <v/>
      </c>
      <c r="DW153" s="380" t="str">
        <f ca="1">+IF(OFFSET('Hygiene Data'!$F$13,0,10*ROW('Hygiene Data'!F147))="","",OFFSET('Hygiene Data'!$F$13,0,10*ROW('Hygiene Data'!F147)))</f>
        <v/>
      </c>
      <c r="DX153" s="380" t="str">
        <f ca="1">+IF(OFFSET('Hygiene Data'!$G$11,0,10*ROW('Hygiene Data'!G147))="","",OFFSET('Hygiene Data'!$G$11,0,10*ROW('Hygiene Data'!G147)))</f>
        <v/>
      </c>
      <c r="DY153" s="380" t="str">
        <f ca="1">+IF(OFFSET('Hygiene Data'!$G$12,0,10*ROW('Hygiene Data'!G147))="","",OFFSET('Hygiene Data'!$G$12,0,10*ROW('Hygiene Data'!G147)))</f>
        <v/>
      </c>
      <c r="DZ153" s="380" t="str">
        <f ca="1">+IF(OFFSET('Hygiene Data'!$G$13,0,10*ROW('Hygiene Data'!G147))="","",OFFSET('Hygiene Data'!$G$13,0,10*ROW('Hygiene Data'!G147)))</f>
        <v/>
      </c>
      <c r="EA153" s="380" t="str">
        <f ca="1">+IF(OFFSET('Hygiene Data'!$H$11,0,10*ROW('Hygiene Data'!H147))="","",OFFSET('Hygiene Data'!$H$11,0,10*ROW('Hygiene Data'!H147)))</f>
        <v/>
      </c>
      <c r="EB153" s="380" t="str">
        <f ca="1">+IF(OFFSET('Hygiene Data'!$H$12,0,10*ROW('Hygiene Data'!H147))="","",OFFSET('Hygiene Data'!$H$12,0,10*ROW('Hygiene Data'!H147)))</f>
        <v/>
      </c>
      <c r="EC153" s="380" t="str">
        <f ca="1">+IF(OFFSET('Hygiene Data'!$H$13,0,10*ROW('Hygiene Data'!H147))="","",OFFSET('Hygiene Data'!$H$13,0,10*ROW('Hygiene Data'!H147)))</f>
        <v/>
      </c>
      <c r="ED153" s="380" t="str">
        <f ca="1">+IF(OFFSET('Hygiene Data'!$I$11,0,10*ROW('Hygiene Data'!I147))="","",OFFSET('Hygiene Data'!$I$11,0,10*ROW('Hygiene Data'!I147)))</f>
        <v/>
      </c>
      <c r="EE153" s="380" t="str">
        <f ca="1">+IF(OFFSET('Hygiene Data'!$I$12,0,10*ROW('Hygiene Data'!I147))="","",OFFSET('Hygiene Data'!$I$12,0,10*ROW('Hygiene Data'!I147)))</f>
        <v/>
      </c>
      <c r="EF153" s="380" t="str">
        <f ca="1">+IF(OFFSET('Hygiene Data'!$I$13,0,10*ROW('Hygiene Data'!I147))="","",OFFSET('Hygiene Data'!$I$13,0,10*ROW('Hygiene Data'!I147)))</f>
        <v/>
      </c>
    </row>
    <row r="154" spans="1:136" x14ac:dyDescent="0.25">
      <c r="A154" s="489" t="str">
        <f ca="1">+IF(OFFSET('Water Data'!$B$2,0,10*ROW('Water Data'!E148))="","",OFFSET('Water Data'!$B$2,0,10*ROW('Water Data'!E148)))</f>
        <v/>
      </c>
      <c r="B154" s="489"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16" t="str">
        <f t="shared" ca="1" si="2"/>
        <v/>
      </c>
      <c r="D154" s="517"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17"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17"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17"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17"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17"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17"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17"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17"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17"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17"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17"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17"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17"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17"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17"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17"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17"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18"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18"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18"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18"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18"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18"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18"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18"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18"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18"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18"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18"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18"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18"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18"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18"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18"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18"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18"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18"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18"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18"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18"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18"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18"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18"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18"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18"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18"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18"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19"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95"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19"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19"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19"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19"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19"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19"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19"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19"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19"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19"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19"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19"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19"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19"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19"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19"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80" t="str">
        <f ca="1">+IF(OFFSET('Water Data'!$D$27,0,10*ROW('Water Data'!D148))="","",OFFSET('Water Data'!$D$27,0,10*ROW('Water Data'!D148)))</f>
        <v/>
      </c>
      <c r="BT154" s="380" t="str">
        <f ca="1">+IF(OFFSET('Water Data'!$D$28,0,10*ROW('Water Data'!D148))="","",OFFSET('Water Data'!$D$28,0,10*ROW('Water Data'!D148)))</f>
        <v/>
      </c>
      <c r="BU154" s="380" t="str">
        <f ca="1">+IF(OFFSET('Water Data'!$D$29,0,10*ROW('Water Data'!D148))="","",OFFSET('Water Data'!$D$29,0,10*ROW('Water Data'!D148)))</f>
        <v/>
      </c>
      <c r="BV154" s="380" t="str">
        <f ca="1">+IF(OFFSET('Water Data'!$E$27,0,10*ROW('Water Data'!E148))="","",OFFSET('Water Data'!$E$27,0,10*ROW('Water Data'!E148)))</f>
        <v/>
      </c>
      <c r="BW154" s="380" t="str">
        <f ca="1">+IF(OFFSET('Water Data'!$E$28,0,10*ROW('Water Data'!E148))="","",OFFSET('Water Data'!$E$28,0,10*ROW('Water Data'!E148)))</f>
        <v/>
      </c>
      <c r="BX154" s="380" t="str">
        <f ca="1">+IF(OFFSET('Water Data'!$E$29,0,10*ROW('Water Data'!E148))="","",OFFSET('Water Data'!$E$29,0,10*ROW('Water Data'!E148)))</f>
        <v/>
      </c>
      <c r="BY154" s="380" t="str">
        <f ca="1">+IF(OFFSET('Water Data'!$F$27,0,10*ROW('Water Data'!F148))="","",OFFSET('Water Data'!$F$27,0,10*ROW('Water Data'!F148)))</f>
        <v/>
      </c>
      <c r="BZ154" s="380" t="str">
        <f ca="1">+IF(OFFSET('Water Data'!$F$28,0,10*ROW('Water Data'!F148))="","",OFFSET('Water Data'!$F$28,0,10*ROW('Water Data'!F148)))</f>
        <v/>
      </c>
      <c r="CA154" s="380" t="str">
        <f ca="1">+IF(OFFSET('Water Data'!$F$29,0,10*ROW('Water Data'!F148))="","",OFFSET('Water Data'!$F$29,0,10*ROW('Water Data'!F148)))</f>
        <v/>
      </c>
      <c r="CB154" s="380" t="str">
        <f ca="1">+IF(OFFSET('Water Data'!$G$27,0,10*ROW('Water Data'!G148))="","",OFFSET('Water Data'!$G$27,0,10*ROW('Water Data'!G148)))</f>
        <v/>
      </c>
      <c r="CC154" s="380" t="str">
        <f ca="1">+IF(OFFSET('Water Data'!$G$28,0,10*ROW('Water Data'!G148))="","",OFFSET('Water Data'!$G$28,0,10*ROW('Water Data'!G148)))</f>
        <v/>
      </c>
      <c r="CD154" s="380" t="str">
        <f ca="1">+IF(OFFSET('Water Data'!$G$29,0,10*ROW('Water Data'!G148))="","",OFFSET('Water Data'!$G$29,0,10*ROW('Water Data'!G148)))</f>
        <v/>
      </c>
      <c r="CE154" s="380" t="str">
        <f ca="1">+IF(OFFSET('Water Data'!$H$27,0,10*ROW('Water Data'!H148))="","",OFFSET('Water Data'!$H$27,0,10*ROW('Water Data'!H148)))</f>
        <v/>
      </c>
      <c r="CF154" s="380" t="str">
        <f ca="1">+IF(OFFSET('Water Data'!$H$28,0,10*ROW('Water Data'!H148))="","",OFFSET('Water Data'!$H$28,0,10*ROW('Water Data'!H148)))</f>
        <v/>
      </c>
      <c r="CG154" s="380" t="str">
        <f ca="1">+IF(OFFSET('Water Data'!$H$29,0,10*ROW('Water Data'!H148))="","",OFFSET('Water Data'!$H$29,0,10*ROW('Water Data'!H148)))</f>
        <v/>
      </c>
      <c r="CH154" s="380" t="str">
        <f ca="1">+IF(OFFSET('Water Data'!$I$27,0,10*ROW('Water Data'!I148))="","",OFFSET('Water Data'!$I$27,0,10*ROW('Water Data'!I148)))</f>
        <v/>
      </c>
      <c r="CI154" s="380" t="str">
        <f ca="1">+IF(OFFSET('Water Data'!$I$28,0,10*ROW('Water Data'!I148))="","",OFFSET('Water Data'!$I$28,0,10*ROW('Water Data'!I148)))</f>
        <v/>
      </c>
      <c r="CJ154" s="380" t="str">
        <f ca="1">+IF(OFFSET('Water Data'!$I$29,0,10*ROW('Water Data'!I148))="","",OFFSET('Water Data'!$I$29,0,10*ROW('Water Data'!I148)))</f>
        <v/>
      </c>
      <c r="CK154" s="380" t="str">
        <f ca="1">+IF(OFFSET('Sanitation Data'!$D$28,0,10*ROW('Sanitation Data'!D148))="","",OFFSET('Sanitation Data'!$D$28,0,10*ROW('Sanitation Data'!D148)))</f>
        <v/>
      </c>
      <c r="CL154" s="380" t="str">
        <f ca="1">+IF(OFFSET('Sanitation Data'!$D$29,0,10*ROW('Sanitation Data'!D148))="","",OFFSET('Sanitation Data'!$D$29,0,10*ROW('Sanitation Data'!D148)))</f>
        <v/>
      </c>
      <c r="CM154" s="380" t="str">
        <f ca="1">+IF(OFFSET('Sanitation Data'!$D$30,0,10*ROW('Sanitation Data'!D148))="","",OFFSET('Sanitation Data'!$D$30,0,10*ROW('Sanitation Data'!D148)))</f>
        <v/>
      </c>
      <c r="CN154" s="380" t="str">
        <f ca="1">+IF(OFFSET('Sanitation Data'!$D$31,0,10*ROW('Sanitation Data'!D148))="","",OFFSET('Sanitation Data'!$D$31,0,10*ROW('Sanitation Data'!D148)))</f>
        <v/>
      </c>
      <c r="CO154" s="380" t="str">
        <f ca="1">+IF(OFFSET('Sanitation Data'!$D$32,0,10*ROW('Sanitation Data'!D148))="","",OFFSET('Sanitation Data'!$D$32,0,10*ROW('Sanitation Data'!D148)))</f>
        <v/>
      </c>
      <c r="CP154" s="380" t="str">
        <f ca="1">+IF(OFFSET('Sanitation Data'!$E$28,0,10*ROW('Sanitation Data'!E148))="","",OFFSET('Sanitation Data'!$E$28,0,10*ROW('Sanitation Data'!E148)))</f>
        <v/>
      </c>
      <c r="CQ154" s="380" t="str">
        <f ca="1">+IF(OFFSET('Sanitation Data'!$E$29,0,10*ROW('Sanitation Data'!E148))="","",OFFSET('Sanitation Data'!$E$29,0,10*ROW('Sanitation Data'!E148)))</f>
        <v/>
      </c>
      <c r="CR154" s="380" t="str">
        <f ca="1">+IF(OFFSET('Sanitation Data'!$E$30,0,10*ROW('Sanitation Data'!E148))="","",OFFSET('Sanitation Data'!$E$30,0,10*ROW('Sanitation Data'!E148)))</f>
        <v/>
      </c>
      <c r="CS154" s="380" t="str">
        <f ca="1">+IF(OFFSET('Sanitation Data'!$E$31,0,10*ROW('Sanitation Data'!E148))="","",OFFSET('Sanitation Data'!$E$31,0,10*ROW('Sanitation Data'!E148)))</f>
        <v/>
      </c>
      <c r="CT154" s="380" t="str">
        <f ca="1">+IF(OFFSET('Sanitation Data'!$E$32,0,10*ROW('Sanitation Data'!E148))="","",OFFSET('Sanitation Data'!$E$32,0,10*ROW('Sanitation Data'!E148)))</f>
        <v/>
      </c>
      <c r="CU154" s="380" t="str">
        <f ca="1">+IF(OFFSET('Sanitation Data'!$F$28,0,10*ROW('Sanitation Data'!F148))="","",OFFSET('Sanitation Data'!$F$28,0,10*ROW('Sanitation Data'!F148)))</f>
        <v/>
      </c>
      <c r="CV154" s="380" t="str">
        <f ca="1">+IF(OFFSET('Sanitation Data'!$F$29,0,10*ROW('Sanitation Data'!F148))="","",OFFSET('Sanitation Data'!$F$29,0,10*ROW('Sanitation Data'!F148)))</f>
        <v/>
      </c>
      <c r="CW154" s="380" t="str">
        <f ca="1">+IF(OFFSET('Sanitation Data'!$F$30,0,10*ROW('Sanitation Data'!F148))="","",OFFSET('Sanitation Data'!$F$30,0,10*ROW('Sanitation Data'!F148)))</f>
        <v/>
      </c>
      <c r="CX154" s="380" t="str">
        <f ca="1">+IF(OFFSET('Sanitation Data'!$F$31,0,10*ROW('Sanitation Data'!F148))="","",OFFSET('Sanitation Data'!$F$31,0,10*ROW('Sanitation Data'!F148)))</f>
        <v/>
      </c>
      <c r="CY154" s="380" t="str">
        <f ca="1">+IF(OFFSET('Sanitation Data'!$F$32,0,10*ROW('Sanitation Data'!F148))="","",OFFSET('Sanitation Data'!$F$32,0,10*ROW('Sanitation Data'!F148)))</f>
        <v/>
      </c>
      <c r="CZ154" s="380" t="str">
        <f ca="1">+IF(OFFSET('Sanitation Data'!$G$28,0,10*ROW('Sanitation Data'!G148))="","",OFFSET('Sanitation Data'!$G$28,0,10*ROW('Sanitation Data'!G148)))</f>
        <v/>
      </c>
      <c r="DA154" s="380" t="str">
        <f ca="1">+IF(OFFSET('Sanitation Data'!$G$29,0,10*ROW('Sanitation Data'!G148))="","",OFFSET('Sanitation Data'!$G$29,0,10*ROW('Sanitation Data'!G148)))</f>
        <v/>
      </c>
      <c r="DB154" s="380" t="str">
        <f ca="1">+IF(OFFSET('Sanitation Data'!$G$30,0,10*ROW('Sanitation Data'!G148))="","",OFFSET('Sanitation Data'!$G$30,0,10*ROW('Sanitation Data'!G148)))</f>
        <v/>
      </c>
      <c r="DC154" s="380" t="str">
        <f ca="1">+IF(OFFSET('Sanitation Data'!$G$31,0,10*ROW('Sanitation Data'!G148))="","",OFFSET('Sanitation Data'!$G$31,0,10*ROW('Sanitation Data'!G148)))</f>
        <v/>
      </c>
      <c r="DD154" s="380" t="str">
        <f ca="1">+IF(OFFSET('Sanitation Data'!$G$32,0,10*ROW('Sanitation Data'!G148))="","",OFFSET('Sanitation Data'!$G$32,0,10*ROW('Sanitation Data'!G148)))</f>
        <v/>
      </c>
      <c r="DE154" s="380" t="str">
        <f ca="1">+IF(OFFSET('Sanitation Data'!$H$28,0,10*ROW('Sanitation Data'!H148))="","",OFFSET('Sanitation Data'!$H$28,0,10*ROW('Sanitation Data'!H148)))</f>
        <v/>
      </c>
      <c r="DF154" s="380" t="str">
        <f ca="1">+IF(OFFSET('Sanitation Data'!$H$29,0,10*ROW('Sanitation Data'!H148))="","",OFFSET('Sanitation Data'!$H$29,0,10*ROW('Sanitation Data'!H148)))</f>
        <v/>
      </c>
      <c r="DG154" s="380" t="str">
        <f ca="1">+IF(OFFSET('Sanitation Data'!$H$30,0,10*ROW('Sanitation Data'!H148))="","",OFFSET('Sanitation Data'!$H$30,0,10*ROW('Sanitation Data'!H148)))</f>
        <v/>
      </c>
      <c r="DH154" s="380" t="str">
        <f ca="1">+IF(OFFSET('Sanitation Data'!$H$31,0,10*ROW('Sanitation Data'!H148))="","",OFFSET('Sanitation Data'!$H$31,0,10*ROW('Sanitation Data'!H148)))</f>
        <v/>
      </c>
      <c r="DI154" s="380" t="str">
        <f ca="1">+IF(OFFSET('Sanitation Data'!$H$32,0,10*ROW('Sanitation Data'!H148))="","",OFFSET('Sanitation Data'!$H$32,0,10*ROW('Sanitation Data'!H148)))</f>
        <v/>
      </c>
      <c r="DJ154" s="380" t="str">
        <f ca="1">+IF(OFFSET('Sanitation Data'!$I$28,0,10*ROW('Sanitation Data'!I148))="","",OFFSET('Sanitation Data'!$I$28,0,10*ROW('Sanitation Data'!I148)))</f>
        <v/>
      </c>
      <c r="DK154" s="380" t="str">
        <f ca="1">+IF(OFFSET('Sanitation Data'!$I$29,0,10*ROW('Sanitation Data'!I148))="","",OFFSET('Sanitation Data'!$I$29,0,10*ROW('Sanitation Data'!I148)))</f>
        <v/>
      </c>
      <c r="DL154" s="380" t="str">
        <f ca="1">+IF(OFFSET('Sanitation Data'!$I$30,0,10*ROW('Sanitation Data'!I148))="","",OFFSET('Sanitation Data'!$I$30,0,10*ROW('Sanitation Data'!I148)))</f>
        <v/>
      </c>
      <c r="DM154" s="380" t="str">
        <f ca="1">+IF(OFFSET('Sanitation Data'!$I$31,0,10*ROW('Sanitation Data'!I148))="","",OFFSET('Sanitation Data'!$I$31,0,10*ROW('Sanitation Data'!I148)))</f>
        <v/>
      </c>
      <c r="DN154" s="380" t="str">
        <f ca="1">+IF(OFFSET('Sanitation Data'!$I$32,0,10*ROW('Sanitation Data'!I148))="","",OFFSET('Sanitation Data'!$I$32,0,10*ROW('Sanitation Data'!I148)))</f>
        <v/>
      </c>
      <c r="DO154" s="380" t="str">
        <f ca="1">+IF(OFFSET('Hygiene Data'!$D$11,0,10*ROW('Hygiene Data'!D148))="","",OFFSET('Hygiene Data'!$D$11,0,10*ROW('Hygiene Data'!D148)))</f>
        <v/>
      </c>
      <c r="DP154" s="380" t="str">
        <f ca="1">+IF(OFFSET('Hygiene Data'!$D$12,0,10*ROW('Hygiene Data'!D148))="","",OFFSET('Hygiene Data'!$D$12,0,10*ROW('Hygiene Data'!D148)))</f>
        <v/>
      </c>
      <c r="DQ154" s="380" t="str">
        <f ca="1">+IF(OFFSET('Hygiene Data'!$D$13,0,10*ROW('Hygiene Data'!D148))="","",OFFSET('Hygiene Data'!$D$13,0,10*ROW('Hygiene Data'!D148)))</f>
        <v/>
      </c>
      <c r="DR154" s="380" t="str">
        <f ca="1">+IF(OFFSET('Hygiene Data'!$E$11,0,10*ROW('Hygiene Data'!E148))="","",OFFSET('Hygiene Data'!$E$11,0,10*ROW('Hygiene Data'!E148)))</f>
        <v/>
      </c>
      <c r="DS154" s="380" t="str">
        <f ca="1">+IF(OFFSET('Hygiene Data'!$E$12,0,10*ROW('Hygiene Data'!E148))="","",OFFSET('Hygiene Data'!$E$12,0,10*ROW('Hygiene Data'!E148)))</f>
        <v/>
      </c>
      <c r="DT154" s="380" t="str">
        <f ca="1">+IF(OFFSET('Hygiene Data'!$E$13,0,10*ROW('Hygiene Data'!E148))="","",OFFSET('Hygiene Data'!$E$13,0,10*ROW('Hygiene Data'!E148)))</f>
        <v/>
      </c>
      <c r="DU154" s="380" t="str">
        <f ca="1">+IF(OFFSET('Hygiene Data'!$F$11,0,10*ROW('Hygiene Data'!F148))="","",OFFSET('Hygiene Data'!$F$11,0,10*ROW('Hygiene Data'!F148)))</f>
        <v/>
      </c>
      <c r="DV154" s="380" t="str">
        <f ca="1">+IF(OFFSET('Hygiene Data'!$F$12,0,10*ROW('Hygiene Data'!F148))="","",OFFSET('Hygiene Data'!$F$12,0,10*ROW('Hygiene Data'!F148)))</f>
        <v/>
      </c>
      <c r="DW154" s="380" t="str">
        <f ca="1">+IF(OFFSET('Hygiene Data'!$F$13,0,10*ROW('Hygiene Data'!F148))="","",OFFSET('Hygiene Data'!$F$13,0,10*ROW('Hygiene Data'!F148)))</f>
        <v/>
      </c>
      <c r="DX154" s="380" t="str">
        <f ca="1">+IF(OFFSET('Hygiene Data'!$G$11,0,10*ROW('Hygiene Data'!G148))="","",OFFSET('Hygiene Data'!$G$11,0,10*ROW('Hygiene Data'!G148)))</f>
        <v/>
      </c>
      <c r="DY154" s="380" t="str">
        <f ca="1">+IF(OFFSET('Hygiene Data'!$G$12,0,10*ROW('Hygiene Data'!G148))="","",OFFSET('Hygiene Data'!$G$12,0,10*ROW('Hygiene Data'!G148)))</f>
        <v/>
      </c>
      <c r="DZ154" s="380" t="str">
        <f ca="1">+IF(OFFSET('Hygiene Data'!$G$13,0,10*ROW('Hygiene Data'!G148))="","",OFFSET('Hygiene Data'!$G$13,0,10*ROW('Hygiene Data'!G148)))</f>
        <v/>
      </c>
      <c r="EA154" s="380" t="str">
        <f ca="1">+IF(OFFSET('Hygiene Data'!$H$11,0,10*ROW('Hygiene Data'!H148))="","",OFFSET('Hygiene Data'!$H$11,0,10*ROW('Hygiene Data'!H148)))</f>
        <v/>
      </c>
      <c r="EB154" s="380" t="str">
        <f ca="1">+IF(OFFSET('Hygiene Data'!$H$12,0,10*ROW('Hygiene Data'!H148))="","",OFFSET('Hygiene Data'!$H$12,0,10*ROW('Hygiene Data'!H148)))</f>
        <v/>
      </c>
      <c r="EC154" s="380" t="str">
        <f ca="1">+IF(OFFSET('Hygiene Data'!$H$13,0,10*ROW('Hygiene Data'!H148))="","",OFFSET('Hygiene Data'!$H$13,0,10*ROW('Hygiene Data'!H148)))</f>
        <v/>
      </c>
      <c r="ED154" s="380" t="str">
        <f ca="1">+IF(OFFSET('Hygiene Data'!$I$11,0,10*ROW('Hygiene Data'!I148))="","",OFFSET('Hygiene Data'!$I$11,0,10*ROW('Hygiene Data'!I148)))</f>
        <v/>
      </c>
      <c r="EE154" s="380" t="str">
        <f ca="1">+IF(OFFSET('Hygiene Data'!$I$12,0,10*ROW('Hygiene Data'!I148))="","",OFFSET('Hygiene Data'!$I$12,0,10*ROW('Hygiene Data'!I148)))</f>
        <v/>
      </c>
      <c r="EF154" s="380" t="str">
        <f ca="1">+IF(OFFSET('Hygiene Data'!$I$13,0,10*ROW('Hygiene Data'!I148))="","",OFFSET('Hygiene Data'!$I$13,0,10*ROW('Hygiene Data'!I148)))</f>
        <v/>
      </c>
    </row>
    <row r="155" spans="1:136" x14ac:dyDescent="0.25">
      <c r="A155" s="489" t="str">
        <f ca="1">+IF(OFFSET('Water Data'!$B$2,0,10*ROW('Water Data'!E149))="","",OFFSET('Water Data'!$B$2,0,10*ROW('Water Data'!E149)))</f>
        <v/>
      </c>
      <c r="B155" s="489"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16" t="str">
        <f t="shared" ca="1" si="2"/>
        <v/>
      </c>
      <c r="D155" s="517"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17"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17"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17"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17"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17"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17"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17"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17"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17"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17"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17"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17"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17"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17"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17"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17"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17"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18"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18"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18"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18"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18"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18"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18"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18"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18"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18"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18"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18"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18"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18"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18"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18"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18"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18"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18"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18"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18"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18"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18"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18"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18"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18"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18"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18"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18"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18"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19"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95"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19"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19"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19"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19"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19"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19"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19"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19"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19"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19"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19"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19"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19"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19"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19"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19"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80" t="str">
        <f ca="1">+IF(OFFSET('Water Data'!$D$27,0,10*ROW('Water Data'!D149))="","",OFFSET('Water Data'!$D$27,0,10*ROW('Water Data'!D149)))</f>
        <v/>
      </c>
      <c r="BT155" s="380" t="str">
        <f ca="1">+IF(OFFSET('Water Data'!$D$28,0,10*ROW('Water Data'!D149))="","",OFFSET('Water Data'!$D$28,0,10*ROW('Water Data'!D149)))</f>
        <v/>
      </c>
      <c r="BU155" s="380" t="str">
        <f ca="1">+IF(OFFSET('Water Data'!$D$29,0,10*ROW('Water Data'!D149))="","",OFFSET('Water Data'!$D$29,0,10*ROW('Water Data'!D149)))</f>
        <v/>
      </c>
      <c r="BV155" s="380" t="str">
        <f ca="1">+IF(OFFSET('Water Data'!$E$27,0,10*ROW('Water Data'!E149))="","",OFFSET('Water Data'!$E$27,0,10*ROW('Water Data'!E149)))</f>
        <v/>
      </c>
      <c r="BW155" s="380" t="str">
        <f ca="1">+IF(OFFSET('Water Data'!$E$28,0,10*ROW('Water Data'!E149))="","",OFFSET('Water Data'!$E$28,0,10*ROW('Water Data'!E149)))</f>
        <v/>
      </c>
      <c r="BX155" s="380" t="str">
        <f ca="1">+IF(OFFSET('Water Data'!$E$29,0,10*ROW('Water Data'!E149))="","",OFFSET('Water Data'!$E$29,0,10*ROW('Water Data'!E149)))</f>
        <v/>
      </c>
      <c r="BY155" s="380" t="str">
        <f ca="1">+IF(OFFSET('Water Data'!$F$27,0,10*ROW('Water Data'!F149))="","",OFFSET('Water Data'!$F$27,0,10*ROW('Water Data'!F149)))</f>
        <v/>
      </c>
      <c r="BZ155" s="380" t="str">
        <f ca="1">+IF(OFFSET('Water Data'!$F$28,0,10*ROW('Water Data'!F149))="","",OFFSET('Water Data'!$F$28,0,10*ROW('Water Data'!F149)))</f>
        <v/>
      </c>
      <c r="CA155" s="380" t="str">
        <f ca="1">+IF(OFFSET('Water Data'!$F$29,0,10*ROW('Water Data'!F149))="","",OFFSET('Water Data'!$F$29,0,10*ROW('Water Data'!F149)))</f>
        <v/>
      </c>
      <c r="CB155" s="380" t="str">
        <f ca="1">+IF(OFFSET('Water Data'!$G$27,0,10*ROW('Water Data'!G149))="","",OFFSET('Water Data'!$G$27,0,10*ROW('Water Data'!G149)))</f>
        <v/>
      </c>
      <c r="CC155" s="380" t="str">
        <f ca="1">+IF(OFFSET('Water Data'!$G$28,0,10*ROW('Water Data'!G149))="","",OFFSET('Water Data'!$G$28,0,10*ROW('Water Data'!G149)))</f>
        <v/>
      </c>
      <c r="CD155" s="380" t="str">
        <f ca="1">+IF(OFFSET('Water Data'!$G$29,0,10*ROW('Water Data'!G149))="","",OFFSET('Water Data'!$G$29,0,10*ROW('Water Data'!G149)))</f>
        <v/>
      </c>
      <c r="CE155" s="380" t="str">
        <f ca="1">+IF(OFFSET('Water Data'!$H$27,0,10*ROW('Water Data'!H149))="","",OFFSET('Water Data'!$H$27,0,10*ROW('Water Data'!H149)))</f>
        <v/>
      </c>
      <c r="CF155" s="380" t="str">
        <f ca="1">+IF(OFFSET('Water Data'!$H$28,0,10*ROW('Water Data'!H149))="","",OFFSET('Water Data'!$H$28,0,10*ROW('Water Data'!H149)))</f>
        <v/>
      </c>
      <c r="CG155" s="380" t="str">
        <f ca="1">+IF(OFFSET('Water Data'!$H$29,0,10*ROW('Water Data'!H149))="","",OFFSET('Water Data'!$H$29,0,10*ROW('Water Data'!H149)))</f>
        <v/>
      </c>
      <c r="CH155" s="380" t="str">
        <f ca="1">+IF(OFFSET('Water Data'!$I$27,0,10*ROW('Water Data'!I149))="","",OFFSET('Water Data'!$I$27,0,10*ROW('Water Data'!I149)))</f>
        <v/>
      </c>
      <c r="CI155" s="380" t="str">
        <f ca="1">+IF(OFFSET('Water Data'!$I$28,0,10*ROW('Water Data'!I149))="","",OFFSET('Water Data'!$I$28,0,10*ROW('Water Data'!I149)))</f>
        <v/>
      </c>
      <c r="CJ155" s="380" t="str">
        <f ca="1">+IF(OFFSET('Water Data'!$I$29,0,10*ROW('Water Data'!I149))="","",OFFSET('Water Data'!$I$29,0,10*ROW('Water Data'!I149)))</f>
        <v/>
      </c>
      <c r="CK155" s="380" t="str">
        <f ca="1">+IF(OFFSET('Sanitation Data'!$D$28,0,10*ROW('Sanitation Data'!D149))="","",OFFSET('Sanitation Data'!$D$28,0,10*ROW('Sanitation Data'!D149)))</f>
        <v/>
      </c>
      <c r="CL155" s="380" t="str">
        <f ca="1">+IF(OFFSET('Sanitation Data'!$D$29,0,10*ROW('Sanitation Data'!D149))="","",OFFSET('Sanitation Data'!$D$29,0,10*ROW('Sanitation Data'!D149)))</f>
        <v/>
      </c>
      <c r="CM155" s="380" t="str">
        <f ca="1">+IF(OFFSET('Sanitation Data'!$D$30,0,10*ROW('Sanitation Data'!D149))="","",OFFSET('Sanitation Data'!$D$30,0,10*ROW('Sanitation Data'!D149)))</f>
        <v/>
      </c>
      <c r="CN155" s="380" t="str">
        <f ca="1">+IF(OFFSET('Sanitation Data'!$D$31,0,10*ROW('Sanitation Data'!D149))="","",OFFSET('Sanitation Data'!$D$31,0,10*ROW('Sanitation Data'!D149)))</f>
        <v/>
      </c>
      <c r="CO155" s="380" t="str">
        <f ca="1">+IF(OFFSET('Sanitation Data'!$D$32,0,10*ROW('Sanitation Data'!D149))="","",OFFSET('Sanitation Data'!$D$32,0,10*ROW('Sanitation Data'!D149)))</f>
        <v/>
      </c>
      <c r="CP155" s="380" t="str">
        <f ca="1">+IF(OFFSET('Sanitation Data'!$E$28,0,10*ROW('Sanitation Data'!E149))="","",OFFSET('Sanitation Data'!$E$28,0,10*ROW('Sanitation Data'!E149)))</f>
        <v/>
      </c>
      <c r="CQ155" s="380" t="str">
        <f ca="1">+IF(OFFSET('Sanitation Data'!$E$29,0,10*ROW('Sanitation Data'!E149))="","",OFFSET('Sanitation Data'!$E$29,0,10*ROW('Sanitation Data'!E149)))</f>
        <v/>
      </c>
      <c r="CR155" s="380" t="str">
        <f ca="1">+IF(OFFSET('Sanitation Data'!$E$30,0,10*ROW('Sanitation Data'!E149))="","",OFFSET('Sanitation Data'!$E$30,0,10*ROW('Sanitation Data'!E149)))</f>
        <v/>
      </c>
      <c r="CS155" s="380" t="str">
        <f ca="1">+IF(OFFSET('Sanitation Data'!$E$31,0,10*ROW('Sanitation Data'!E149))="","",OFFSET('Sanitation Data'!$E$31,0,10*ROW('Sanitation Data'!E149)))</f>
        <v/>
      </c>
      <c r="CT155" s="380" t="str">
        <f ca="1">+IF(OFFSET('Sanitation Data'!$E$32,0,10*ROW('Sanitation Data'!E149))="","",OFFSET('Sanitation Data'!$E$32,0,10*ROW('Sanitation Data'!E149)))</f>
        <v/>
      </c>
      <c r="CU155" s="380" t="str">
        <f ca="1">+IF(OFFSET('Sanitation Data'!$F$28,0,10*ROW('Sanitation Data'!F149))="","",OFFSET('Sanitation Data'!$F$28,0,10*ROW('Sanitation Data'!F149)))</f>
        <v/>
      </c>
      <c r="CV155" s="380" t="str">
        <f ca="1">+IF(OFFSET('Sanitation Data'!$F$29,0,10*ROW('Sanitation Data'!F149))="","",OFFSET('Sanitation Data'!$F$29,0,10*ROW('Sanitation Data'!F149)))</f>
        <v/>
      </c>
      <c r="CW155" s="380" t="str">
        <f ca="1">+IF(OFFSET('Sanitation Data'!$F$30,0,10*ROW('Sanitation Data'!F149))="","",OFFSET('Sanitation Data'!$F$30,0,10*ROW('Sanitation Data'!F149)))</f>
        <v/>
      </c>
      <c r="CX155" s="380" t="str">
        <f ca="1">+IF(OFFSET('Sanitation Data'!$F$31,0,10*ROW('Sanitation Data'!F149))="","",OFFSET('Sanitation Data'!$F$31,0,10*ROW('Sanitation Data'!F149)))</f>
        <v/>
      </c>
      <c r="CY155" s="380" t="str">
        <f ca="1">+IF(OFFSET('Sanitation Data'!$F$32,0,10*ROW('Sanitation Data'!F149))="","",OFFSET('Sanitation Data'!$F$32,0,10*ROW('Sanitation Data'!F149)))</f>
        <v/>
      </c>
      <c r="CZ155" s="380" t="str">
        <f ca="1">+IF(OFFSET('Sanitation Data'!$G$28,0,10*ROW('Sanitation Data'!G149))="","",OFFSET('Sanitation Data'!$G$28,0,10*ROW('Sanitation Data'!G149)))</f>
        <v/>
      </c>
      <c r="DA155" s="380" t="str">
        <f ca="1">+IF(OFFSET('Sanitation Data'!$G$29,0,10*ROW('Sanitation Data'!G149))="","",OFFSET('Sanitation Data'!$G$29,0,10*ROW('Sanitation Data'!G149)))</f>
        <v/>
      </c>
      <c r="DB155" s="380" t="str">
        <f ca="1">+IF(OFFSET('Sanitation Data'!$G$30,0,10*ROW('Sanitation Data'!G149))="","",OFFSET('Sanitation Data'!$G$30,0,10*ROW('Sanitation Data'!G149)))</f>
        <v/>
      </c>
      <c r="DC155" s="380" t="str">
        <f ca="1">+IF(OFFSET('Sanitation Data'!$G$31,0,10*ROW('Sanitation Data'!G149))="","",OFFSET('Sanitation Data'!$G$31,0,10*ROW('Sanitation Data'!G149)))</f>
        <v/>
      </c>
      <c r="DD155" s="380" t="str">
        <f ca="1">+IF(OFFSET('Sanitation Data'!$G$32,0,10*ROW('Sanitation Data'!G149))="","",OFFSET('Sanitation Data'!$G$32,0,10*ROW('Sanitation Data'!G149)))</f>
        <v/>
      </c>
      <c r="DE155" s="380" t="str">
        <f ca="1">+IF(OFFSET('Sanitation Data'!$H$28,0,10*ROW('Sanitation Data'!H149))="","",OFFSET('Sanitation Data'!$H$28,0,10*ROW('Sanitation Data'!H149)))</f>
        <v/>
      </c>
      <c r="DF155" s="380" t="str">
        <f ca="1">+IF(OFFSET('Sanitation Data'!$H$29,0,10*ROW('Sanitation Data'!H149))="","",OFFSET('Sanitation Data'!$H$29,0,10*ROW('Sanitation Data'!H149)))</f>
        <v/>
      </c>
      <c r="DG155" s="380" t="str">
        <f ca="1">+IF(OFFSET('Sanitation Data'!$H$30,0,10*ROW('Sanitation Data'!H149))="","",OFFSET('Sanitation Data'!$H$30,0,10*ROW('Sanitation Data'!H149)))</f>
        <v/>
      </c>
      <c r="DH155" s="380" t="str">
        <f ca="1">+IF(OFFSET('Sanitation Data'!$H$31,0,10*ROW('Sanitation Data'!H149))="","",OFFSET('Sanitation Data'!$H$31,0,10*ROW('Sanitation Data'!H149)))</f>
        <v/>
      </c>
      <c r="DI155" s="380" t="str">
        <f ca="1">+IF(OFFSET('Sanitation Data'!$H$32,0,10*ROW('Sanitation Data'!H149))="","",OFFSET('Sanitation Data'!$H$32,0,10*ROW('Sanitation Data'!H149)))</f>
        <v/>
      </c>
      <c r="DJ155" s="380" t="str">
        <f ca="1">+IF(OFFSET('Sanitation Data'!$I$28,0,10*ROW('Sanitation Data'!I149))="","",OFFSET('Sanitation Data'!$I$28,0,10*ROW('Sanitation Data'!I149)))</f>
        <v/>
      </c>
      <c r="DK155" s="380" t="str">
        <f ca="1">+IF(OFFSET('Sanitation Data'!$I$29,0,10*ROW('Sanitation Data'!I149))="","",OFFSET('Sanitation Data'!$I$29,0,10*ROW('Sanitation Data'!I149)))</f>
        <v/>
      </c>
      <c r="DL155" s="380" t="str">
        <f ca="1">+IF(OFFSET('Sanitation Data'!$I$30,0,10*ROW('Sanitation Data'!I149))="","",OFFSET('Sanitation Data'!$I$30,0,10*ROW('Sanitation Data'!I149)))</f>
        <v/>
      </c>
      <c r="DM155" s="380" t="str">
        <f ca="1">+IF(OFFSET('Sanitation Data'!$I$31,0,10*ROW('Sanitation Data'!I149))="","",OFFSET('Sanitation Data'!$I$31,0,10*ROW('Sanitation Data'!I149)))</f>
        <v/>
      </c>
      <c r="DN155" s="380" t="str">
        <f ca="1">+IF(OFFSET('Sanitation Data'!$I$32,0,10*ROW('Sanitation Data'!I149))="","",OFFSET('Sanitation Data'!$I$32,0,10*ROW('Sanitation Data'!I149)))</f>
        <v/>
      </c>
      <c r="DO155" s="380" t="str">
        <f ca="1">+IF(OFFSET('Hygiene Data'!$D$11,0,10*ROW('Hygiene Data'!D149))="","",OFFSET('Hygiene Data'!$D$11,0,10*ROW('Hygiene Data'!D149)))</f>
        <v/>
      </c>
      <c r="DP155" s="380" t="str">
        <f ca="1">+IF(OFFSET('Hygiene Data'!$D$12,0,10*ROW('Hygiene Data'!D149))="","",OFFSET('Hygiene Data'!$D$12,0,10*ROW('Hygiene Data'!D149)))</f>
        <v/>
      </c>
      <c r="DQ155" s="380" t="str">
        <f ca="1">+IF(OFFSET('Hygiene Data'!$D$13,0,10*ROW('Hygiene Data'!D149))="","",OFFSET('Hygiene Data'!$D$13,0,10*ROW('Hygiene Data'!D149)))</f>
        <v/>
      </c>
      <c r="DR155" s="380" t="str">
        <f ca="1">+IF(OFFSET('Hygiene Data'!$E$11,0,10*ROW('Hygiene Data'!E149))="","",OFFSET('Hygiene Data'!$E$11,0,10*ROW('Hygiene Data'!E149)))</f>
        <v/>
      </c>
      <c r="DS155" s="380" t="str">
        <f ca="1">+IF(OFFSET('Hygiene Data'!$E$12,0,10*ROW('Hygiene Data'!E149))="","",OFFSET('Hygiene Data'!$E$12,0,10*ROW('Hygiene Data'!E149)))</f>
        <v/>
      </c>
      <c r="DT155" s="380" t="str">
        <f ca="1">+IF(OFFSET('Hygiene Data'!$E$13,0,10*ROW('Hygiene Data'!E149))="","",OFFSET('Hygiene Data'!$E$13,0,10*ROW('Hygiene Data'!E149)))</f>
        <v/>
      </c>
      <c r="DU155" s="380" t="str">
        <f ca="1">+IF(OFFSET('Hygiene Data'!$F$11,0,10*ROW('Hygiene Data'!F149))="","",OFFSET('Hygiene Data'!$F$11,0,10*ROW('Hygiene Data'!F149)))</f>
        <v/>
      </c>
      <c r="DV155" s="380" t="str">
        <f ca="1">+IF(OFFSET('Hygiene Data'!$F$12,0,10*ROW('Hygiene Data'!F149))="","",OFFSET('Hygiene Data'!$F$12,0,10*ROW('Hygiene Data'!F149)))</f>
        <v/>
      </c>
      <c r="DW155" s="380" t="str">
        <f ca="1">+IF(OFFSET('Hygiene Data'!$F$13,0,10*ROW('Hygiene Data'!F149))="","",OFFSET('Hygiene Data'!$F$13,0,10*ROW('Hygiene Data'!F149)))</f>
        <v/>
      </c>
      <c r="DX155" s="380" t="str">
        <f ca="1">+IF(OFFSET('Hygiene Data'!$G$11,0,10*ROW('Hygiene Data'!G149))="","",OFFSET('Hygiene Data'!$G$11,0,10*ROW('Hygiene Data'!G149)))</f>
        <v/>
      </c>
      <c r="DY155" s="380" t="str">
        <f ca="1">+IF(OFFSET('Hygiene Data'!$G$12,0,10*ROW('Hygiene Data'!G149))="","",OFFSET('Hygiene Data'!$G$12,0,10*ROW('Hygiene Data'!G149)))</f>
        <v/>
      </c>
      <c r="DZ155" s="380" t="str">
        <f ca="1">+IF(OFFSET('Hygiene Data'!$G$13,0,10*ROW('Hygiene Data'!G149))="","",OFFSET('Hygiene Data'!$G$13,0,10*ROW('Hygiene Data'!G149)))</f>
        <v/>
      </c>
      <c r="EA155" s="380" t="str">
        <f ca="1">+IF(OFFSET('Hygiene Data'!$H$11,0,10*ROW('Hygiene Data'!H149))="","",OFFSET('Hygiene Data'!$H$11,0,10*ROW('Hygiene Data'!H149)))</f>
        <v/>
      </c>
      <c r="EB155" s="380" t="str">
        <f ca="1">+IF(OFFSET('Hygiene Data'!$H$12,0,10*ROW('Hygiene Data'!H149))="","",OFFSET('Hygiene Data'!$H$12,0,10*ROW('Hygiene Data'!H149)))</f>
        <v/>
      </c>
      <c r="EC155" s="380" t="str">
        <f ca="1">+IF(OFFSET('Hygiene Data'!$H$13,0,10*ROW('Hygiene Data'!H149))="","",OFFSET('Hygiene Data'!$H$13,0,10*ROW('Hygiene Data'!H149)))</f>
        <v/>
      </c>
      <c r="ED155" s="380" t="str">
        <f ca="1">+IF(OFFSET('Hygiene Data'!$I$11,0,10*ROW('Hygiene Data'!I149))="","",OFFSET('Hygiene Data'!$I$11,0,10*ROW('Hygiene Data'!I149)))</f>
        <v/>
      </c>
      <c r="EE155" s="380" t="str">
        <f ca="1">+IF(OFFSET('Hygiene Data'!$I$12,0,10*ROW('Hygiene Data'!I149))="","",OFFSET('Hygiene Data'!$I$12,0,10*ROW('Hygiene Data'!I149)))</f>
        <v/>
      </c>
      <c r="EF155" s="380" t="str">
        <f ca="1">+IF(OFFSET('Hygiene Data'!$I$13,0,10*ROW('Hygiene Data'!I149))="","",OFFSET('Hygiene Data'!$I$13,0,10*ROW('Hygiene Data'!I149)))</f>
        <v/>
      </c>
    </row>
    <row r="156" spans="1:136" x14ac:dyDescent="0.25">
      <c r="A156" s="489" t="str">
        <f ca="1">+IF(OFFSET('Water Data'!$B$2,0,10*ROW('Water Data'!E150))="","",OFFSET('Water Data'!$B$2,0,10*ROW('Water Data'!E150)))</f>
        <v/>
      </c>
      <c r="B156" s="489"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16" t="str">
        <f t="shared" ca="1" si="2"/>
        <v/>
      </c>
      <c r="D156" s="517"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17"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17"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17"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17"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17"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17"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17"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17"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17"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17"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17"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17"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17"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17"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17"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17"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17"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18"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18"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18"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18"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18"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18"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18"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18"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18"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18"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18"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18"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18"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18"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18"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18"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18"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18"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18"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18"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18"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18"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18"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18"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18"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18"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18"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18"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18"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18"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19"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95"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19"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19"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19"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19"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19"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19"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19"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19"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19"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19"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19"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19"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19"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19"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19"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19"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80" t="str">
        <f ca="1">+IF(OFFSET('Water Data'!$D$27,0,10*ROW('Water Data'!D150))="","",OFFSET('Water Data'!$D$27,0,10*ROW('Water Data'!D150)))</f>
        <v/>
      </c>
      <c r="BT156" s="380" t="str">
        <f ca="1">+IF(OFFSET('Water Data'!$D$28,0,10*ROW('Water Data'!D150))="","",OFFSET('Water Data'!$D$28,0,10*ROW('Water Data'!D150)))</f>
        <v/>
      </c>
      <c r="BU156" s="380" t="str">
        <f ca="1">+IF(OFFSET('Water Data'!$D$29,0,10*ROW('Water Data'!D150))="","",OFFSET('Water Data'!$D$29,0,10*ROW('Water Data'!D150)))</f>
        <v/>
      </c>
      <c r="BV156" s="380" t="str">
        <f ca="1">+IF(OFFSET('Water Data'!$E$27,0,10*ROW('Water Data'!E150))="","",OFFSET('Water Data'!$E$27,0,10*ROW('Water Data'!E150)))</f>
        <v/>
      </c>
      <c r="BW156" s="380" t="str">
        <f ca="1">+IF(OFFSET('Water Data'!$E$28,0,10*ROW('Water Data'!E150))="","",OFFSET('Water Data'!$E$28,0,10*ROW('Water Data'!E150)))</f>
        <v/>
      </c>
      <c r="BX156" s="380" t="str">
        <f ca="1">+IF(OFFSET('Water Data'!$E$29,0,10*ROW('Water Data'!E150))="","",OFFSET('Water Data'!$E$29,0,10*ROW('Water Data'!E150)))</f>
        <v/>
      </c>
      <c r="BY156" s="380" t="str">
        <f ca="1">+IF(OFFSET('Water Data'!$F$27,0,10*ROW('Water Data'!F150))="","",OFFSET('Water Data'!$F$27,0,10*ROW('Water Data'!F150)))</f>
        <v/>
      </c>
      <c r="BZ156" s="380" t="str">
        <f ca="1">+IF(OFFSET('Water Data'!$F$28,0,10*ROW('Water Data'!F150))="","",OFFSET('Water Data'!$F$28,0,10*ROW('Water Data'!F150)))</f>
        <v/>
      </c>
      <c r="CA156" s="380" t="str">
        <f ca="1">+IF(OFFSET('Water Data'!$F$29,0,10*ROW('Water Data'!F150))="","",OFFSET('Water Data'!$F$29,0,10*ROW('Water Data'!F150)))</f>
        <v/>
      </c>
      <c r="CB156" s="380" t="str">
        <f ca="1">+IF(OFFSET('Water Data'!$G$27,0,10*ROW('Water Data'!G150))="","",OFFSET('Water Data'!$G$27,0,10*ROW('Water Data'!G150)))</f>
        <v/>
      </c>
      <c r="CC156" s="380" t="str">
        <f ca="1">+IF(OFFSET('Water Data'!$G$28,0,10*ROW('Water Data'!G150))="","",OFFSET('Water Data'!$G$28,0,10*ROW('Water Data'!G150)))</f>
        <v/>
      </c>
      <c r="CD156" s="380" t="str">
        <f ca="1">+IF(OFFSET('Water Data'!$G$29,0,10*ROW('Water Data'!G150))="","",OFFSET('Water Data'!$G$29,0,10*ROW('Water Data'!G150)))</f>
        <v/>
      </c>
      <c r="CE156" s="380" t="str">
        <f ca="1">+IF(OFFSET('Water Data'!$H$27,0,10*ROW('Water Data'!H150))="","",OFFSET('Water Data'!$H$27,0,10*ROW('Water Data'!H150)))</f>
        <v/>
      </c>
      <c r="CF156" s="380" t="str">
        <f ca="1">+IF(OFFSET('Water Data'!$H$28,0,10*ROW('Water Data'!H150))="","",OFFSET('Water Data'!$H$28,0,10*ROW('Water Data'!H150)))</f>
        <v/>
      </c>
      <c r="CG156" s="380" t="str">
        <f ca="1">+IF(OFFSET('Water Data'!$H$29,0,10*ROW('Water Data'!H150))="","",OFFSET('Water Data'!$H$29,0,10*ROW('Water Data'!H150)))</f>
        <v/>
      </c>
      <c r="CH156" s="380" t="str">
        <f ca="1">+IF(OFFSET('Water Data'!$I$27,0,10*ROW('Water Data'!I150))="","",OFFSET('Water Data'!$I$27,0,10*ROW('Water Data'!I150)))</f>
        <v/>
      </c>
      <c r="CI156" s="380" t="str">
        <f ca="1">+IF(OFFSET('Water Data'!$I$28,0,10*ROW('Water Data'!I150))="","",OFFSET('Water Data'!$I$28,0,10*ROW('Water Data'!I150)))</f>
        <v/>
      </c>
      <c r="CJ156" s="380" t="str">
        <f ca="1">+IF(OFFSET('Water Data'!$I$29,0,10*ROW('Water Data'!I150))="","",OFFSET('Water Data'!$I$29,0,10*ROW('Water Data'!I150)))</f>
        <v/>
      </c>
      <c r="CK156" s="380" t="str">
        <f ca="1">+IF(OFFSET('Sanitation Data'!$D$28,0,10*ROW('Sanitation Data'!D150))="","",OFFSET('Sanitation Data'!$D$28,0,10*ROW('Sanitation Data'!D150)))</f>
        <v/>
      </c>
      <c r="CL156" s="380" t="str">
        <f ca="1">+IF(OFFSET('Sanitation Data'!$D$29,0,10*ROW('Sanitation Data'!D150))="","",OFFSET('Sanitation Data'!$D$29,0,10*ROW('Sanitation Data'!D150)))</f>
        <v/>
      </c>
      <c r="CM156" s="380" t="str">
        <f ca="1">+IF(OFFSET('Sanitation Data'!$D$30,0,10*ROW('Sanitation Data'!D150))="","",OFFSET('Sanitation Data'!$D$30,0,10*ROW('Sanitation Data'!D150)))</f>
        <v/>
      </c>
      <c r="CN156" s="380" t="str">
        <f ca="1">+IF(OFFSET('Sanitation Data'!$D$31,0,10*ROW('Sanitation Data'!D150))="","",OFFSET('Sanitation Data'!$D$31,0,10*ROW('Sanitation Data'!D150)))</f>
        <v/>
      </c>
      <c r="CO156" s="380" t="str">
        <f ca="1">+IF(OFFSET('Sanitation Data'!$D$32,0,10*ROW('Sanitation Data'!D150))="","",OFFSET('Sanitation Data'!$D$32,0,10*ROW('Sanitation Data'!D150)))</f>
        <v/>
      </c>
      <c r="CP156" s="380" t="str">
        <f ca="1">+IF(OFFSET('Sanitation Data'!$E$28,0,10*ROW('Sanitation Data'!E150))="","",OFFSET('Sanitation Data'!$E$28,0,10*ROW('Sanitation Data'!E150)))</f>
        <v/>
      </c>
      <c r="CQ156" s="380" t="str">
        <f ca="1">+IF(OFFSET('Sanitation Data'!$E$29,0,10*ROW('Sanitation Data'!E150))="","",OFFSET('Sanitation Data'!$E$29,0,10*ROW('Sanitation Data'!E150)))</f>
        <v/>
      </c>
      <c r="CR156" s="380" t="str">
        <f ca="1">+IF(OFFSET('Sanitation Data'!$E$30,0,10*ROW('Sanitation Data'!E150))="","",OFFSET('Sanitation Data'!$E$30,0,10*ROW('Sanitation Data'!E150)))</f>
        <v/>
      </c>
      <c r="CS156" s="380" t="str">
        <f ca="1">+IF(OFFSET('Sanitation Data'!$E$31,0,10*ROW('Sanitation Data'!E150))="","",OFFSET('Sanitation Data'!$E$31,0,10*ROW('Sanitation Data'!E150)))</f>
        <v/>
      </c>
      <c r="CT156" s="380" t="str">
        <f ca="1">+IF(OFFSET('Sanitation Data'!$E$32,0,10*ROW('Sanitation Data'!E150))="","",OFFSET('Sanitation Data'!$E$32,0,10*ROW('Sanitation Data'!E150)))</f>
        <v/>
      </c>
      <c r="CU156" s="380" t="str">
        <f ca="1">+IF(OFFSET('Sanitation Data'!$F$28,0,10*ROW('Sanitation Data'!F150))="","",OFFSET('Sanitation Data'!$F$28,0,10*ROW('Sanitation Data'!F150)))</f>
        <v/>
      </c>
      <c r="CV156" s="380" t="str">
        <f ca="1">+IF(OFFSET('Sanitation Data'!$F$29,0,10*ROW('Sanitation Data'!F150))="","",OFFSET('Sanitation Data'!$F$29,0,10*ROW('Sanitation Data'!F150)))</f>
        <v/>
      </c>
      <c r="CW156" s="380" t="str">
        <f ca="1">+IF(OFFSET('Sanitation Data'!$F$30,0,10*ROW('Sanitation Data'!F150))="","",OFFSET('Sanitation Data'!$F$30,0,10*ROW('Sanitation Data'!F150)))</f>
        <v/>
      </c>
      <c r="CX156" s="380" t="str">
        <f ca="1">+IF(OFFSET('Sanitation Data'!$F$31,0,10*ROW('Sanitation Data'!F150))="","",OFFSET('Sanitation Data'!$F$31,0,10*ROW('Sanitation Data'!F150)))</f>
        <v/>
      </c>
      <c r="CY156" s="380" t="str">
        <f ca="1">+IF(OFFSET('Sanitation Data'!$F$32,0,10*ROW('Sanitation Data'!F150))="","",OFFSET('Sanitation Data'!$F$32,0,10*ROW('Sanitation Data'!F150)))</f>
        <v/>
      </c>
      <c r="CZ156" s="380" t="str">
        <f ca="1">+IF(OFFSET('Sanitation Data'!$G$28,0,10*ROW('Sanitation Data'!G150))="","",OFFSET('Sanitation Data'!$G$28,0,10*ROW('Sanitation Data'!G150)))</f>
        <v/>
      </c>
      <c r="DA156" s="380" t="str">
        <f ca="1">+IF(OFFSET('Sanitation Data'!$G$29,0,10*ROW('Sanitation Data'!G150))="","",OFFSET('Sanitation Data'!$G$29,0,10*ROW('Sanitation Data'!G150)))</f>
        <v/>
      </c>
      <c r="DB156" s="380" t="str">
        <f ca="1">+IF(OFFSET('Sanitation Data'!$G$30,0,10*ROW('Sanitation Data'!G150))="","",OFFSET('Sanitation Data'!$G$30,0,10*ROW('Sanitation Data'!G150)))</f>
        <v/>
      </c>
      <c r="DC156" s="380" t="str">
        <f ca="1">+IF(OFFSET('Sanitation Data'!$G$31,0,10*ROW('Sanitation Data'!G150))="","",OFFSET('Sanitation Data'!$G$31,0,10*ROW('Sanitation Data'!G150)))</f>
        <v/>
      </c>
      <c r="DD156" s="380" t="str">
        <f ca="1">+IF(OFFSET('Sanitation Data'!$G$32,0,10*ROW('Sanitation Data'!G150))="","",OFFSET('Sanitation Data'!$G$32,0,10*ROW('Sanitation Data'!G150)))</f>
        <v/>
      </c>
      <c r="DE156" s="380" t="str">
        <f ca="1">+IF(OFFSET('Sanitation Data'!$H$28,0,10*ROW('Sanitation Data'!H150))="","",OFFSET('Sanitation Data'!$H$28,0,10*ROW('Sanitation Data'!H150)))</f>
        <v/>
      </c>
      <c r="DF156" s="380" t="str">
        <f ca="1">+IF(OFFSET('Sanitation Data'!$H$29,0,10*ROW('Sanitation Data'!H150))="","",OFFSET('Sanitation Data'!$H$29,0,10*ROW('Sanitation Data'!H150)))</f>
        <v/>
      </c>
      <c r="DG156" s="380" t="str">
        <f ca="1">+IF(OFFSET('Sanitation Data'!$H$30,0,10*ROW('Sanitation Data'!H150))="","",OFFSET('Sanitation Data'!$H$30,0,10*ROW('Sanitation Data'!H150)))</f>
        <v/>
      </c>
      <c r="DH156" s="380" t="str">
        <f ca="1">+IF(OFFSET('Sanitation Data'!$H$31,0,10*ROW('Sanitation Data'!H150))="","",OFFSET('Sanitation Data'!$H$31,0,10*ROW('Sanitation Data'!H150)))</f>
        <v/>
      </c>
      <c r="DI156" s="380" t="str">
        <f ca="1">+IF(OFFSET('Sanitation Data'!$H$32,0,10*ROW('Sanitation Data'!H150))="","",OFFSET('Sanitation Data'!$H$32,0,10*ROW('Sanitation Data'!H150)))</f>
        <v/>
      </c>
      <c r="DJ156" s="380" t="str">
        <f ca="1">+IF(OFFSET('Sanitation Data'!$I$28,0,10*ROW('Sanitation Data'!I150))="","",OFFSET('Sanitation Data'!$I$28,0,10*ROW('Sanitation Data'!I150)))</f>
        <v/>
      </c>
      <c r="DK156" s="380" t="str">
        <f ca="1">+IF(OFFSET('Sanitation Data'!$I$29,0,10*ROW('Sanitation Data'!I150))="","",OFFSET('Sanitation Data'!$I$29,0,10*ROW('Sanitation Data'!I150)))</f>
        <v/>
      </c>
      <c r="DL156" s="380" t="str">
        <f ca="1">+IF(OFFSET('Sanitation Data'!$I$30,0,10*ROW('Sanitation Data'!I150))="","",OFFSET('Sanitation Data'!$I$30,0,10*ROW('Sanitation Data'!I150)))</f>
        <v/>
      </c>
      <c r="DM156" s="380" t="str">
        <f ca="1">+IF(OFFSET('Sanitation Data'!$I$31,0,10*ROW('Sanitation Data'!I150))="","",OFFSET('Sanitation Data'!$I$31,0,10*ROW('Sanitation Data'!I150)))</f>
        <v/>
      </c>
      <c r="DN156" s="380" t="str">
        <f ca="1">+IF(OFFSET('Sanitation Data'!$I$32,0,10*ROW('Sanitation Data'!I150))="","",OFFSET('Sanitation Data'!$I$32,0,10*ROW('Sanitation Data'!I150)))</f>
        <v/>
      </c>
      <c r="DO156" s="380" t="str">
        <f ca="1">+IF(OFFSET('Hygiene Data'!$D$11,0,10*ROW('Hygiene Data'!D150))="","",OFFSET('Hygiene Data'!$D$11,0,10*ROW('Hygiene Data'!D150)))</f>
        <v/>
      </c>
      <c r="DP156" s="380" t="str">
        <f ca="1">+IF(OFFSET('Hygiene Data'!$D$12,0,10*ROW('Hygiene Data'!D150))="","",OFFSET('Hygiene Data'!$D$12,0,10*ROW('Hygiene Data'!D150)))</f>
        <v/>
      </c>
      <c r="DQ156" s="380" t="str">
        <f ca="1">+IF(OFFSET('Hygiene Data'!$D$13,0,10*ROW('Hygiene Data'!D150))="","",OFFSET('Hygiene Data'!$D$13,0,10*ROW('Hygiene Data'!D150)))</f>
        <v/>
      </c>
      <c r="DR156" s="380" t="str">
        <f ca="1">+IF(OFFSET('Hygiene Data'!$E$11,0,10*ROW('Hygiene Data'!E150))="","",OFFSET('Hygiene Data'!$E$11,0,10*ROW('Hygiene Data'!E150)))</f>
        <v/>
      </c>
      <c r="DS156" s="380" t="str">
        <f ca="1">+IF(OFFSET('Hygiene Data'!$E$12,0,10*ROW('Hygiene Data'!E150))="","",OFFSET('Hygiene Data'!$E$12,0,10*ROW('Hygiene Data'!E150)))</f>
        <v/>
      </c>
      <c r="DT156" s="380" t="str">
        <f ca="1">+IF(OFFSET('Hygiene Data'!$E$13,0,10*ROW('Hygiene Data'!E150))="","",OFFSET('Hygiene Data'!$E$13,0,10*ROW('Hygiene Data'!E150)))</f>
        <v/>
      </c>
      <c r="DU156" s="380" t="str">
        <f ca="1">+IF(OFFSET('Hygiene Data'!$F$11,0,10*ROW('Hygiene Data'!F150))="","",OFFSET('Hygiene Data'!$F$11,0,10*ROW('Hygiene Data'!F150)))</f>
        <v/>
      </c>
      <c r="DV156" s="380" t="str">
        <f ca="1">+IF(OFFSET('Hygiene Data'!$F$12,0,10*ROW('Hygiene Data'!F150))="","",OFFSET('Hygiene Data'!$F$12,0,10*ROW('Hygiene Data'!F150)))</f>
        <v/>
      </c>
      <c r="DW156" s="380" t="str">
        <f ca="1">+IF(OFFSET('Hygiene Data'!$F$13,0,10*ROW('Hygiene Data'!F150))="","",OFFSET('Hygiene Data'!$F$13,0,10*ROW('Hygiene Data'!F150)))</f>
        <v/>
      </c>
      <c r="DX156" s="380" t="str">
        <f ca="1">+IF(OFFSET('Hygiene Data'!$G$11,0,10*ROW('Hygiene Data'!G150))="","",OFFSET('Hygiene Data'!$G$11,0,10*ROW('Hygiene Data'!G150)))</f>
        <v/>
      </c>
      <c r="DY156" s="380" t="str">
        <f ca="1">+IF(OFFSET('Hygiene Data'!$G$12,0,10*ROW('Hygiene Data'!G150))="","",OFFSET('Hygiene Data'!$G$12,0,10*ROW('Hygiene Data'!G150)))</f>
        <v/>
      </c>
      <c r="DZ156" s="380" t="str">
        <f ca="1">+IF(OFFSET('Hygiene Data'!$G$13,0,10*ROW('Hygiene Data'!G150))="","",OFFSET('Hygiene Data'!$G$13,0,10*ROW('Hygiene Data'!G150)))</f>
        <v/>
      </c>
      <c r="EA156" s="380" t="str">
        <f ca="1">+IF(OFFSET('Hygiene Data'!$H$11,0,10*ROW('Hygiene Data'!H150))="","",OFFSET('Hygiene Data'!$H$11,0,10*ROW('Hygiene Data'!H150)))</f>
        <v/>
      </c>
      <c r="EB156" s="380" t="str">
        <f ca="1">+IF(OFFSET('Hygiene Data'!$H$12,0,10*ROW('Hygiene Data'!H150))="","",OFFSET('Hygiene Data'!$H$12,0,10*ROW('Hygiene Data'!H150)))</f>
        <v/>
      </c>
      <c r="EC156" s="380" t="str">
        <f ca="1">+IF(OFFSET('Hygiene Data'!$H$13,0,10*ROW('Hygiene Data'!H150))="","",OFFSET('Hygiene Data'!$H$13,0,10*ROW('Hygiene Data'!H150)))</f>
        <v/>
      </c>
      <c r="ED156" s="380" t="str">
        <f ca="1">+IF(OFFSET('Hygiene Data'!$I$11,0,10*ROW('Hygiene Data'!I150))="","",OFFSET('Hygiene Data'!$I$11,0,10*ROW('Hygiene Data'!I150)))</f>
        <v/>
      </c>
      <c r="EE156" s="380" t="str">
        <f ca="1">+IF(OFFSET('Hygiene Data'!$I$12,0,10*ROW('Hygiene Data'!I150))="","",OFFSET('Hygiene Data'!$I$12,0,10*ROW('Hygiene Data'!I150)))</f>
        <v/>
      </c>
      <c r="EF156" s="380" t="str">
        <f ca="1">+IF(OFFSET('Hygiene Data'!$I$13,0,10*ROW('Hygiene Data'!I150))="","",OFFSET('Hygiene Data'!$I$13,0,10*ROW('Hygiene Data'!I150)))</f>
        <v/>
      </c>
    </row>
    <row r="157" spans="1:136" x14ac:dyDescent="0.25">
      <c r="A157" s="489" t="str">
        <f ca="1">+IF(OFFSET('Water Data'!$B$2,0,10*ROW('Water Data'!E151))="","",OFFSET('Water Data'!$B$2,0,10*ROW('Water Data'!E151)))</f>
        <v/>
      </c>
      <c r="B157" s="489"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16" t="str">
        <f t="shared" ca="1" si="2"/>
        <v/>
      </c>
      <c r="D157" s="517"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17"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17"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17"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17"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17"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17"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17"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17"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17"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17"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17"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17"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17"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17"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17"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17"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17"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18"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18"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18"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18"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18"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18"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18"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18"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18"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18"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18"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18"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18"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18"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18"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18"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18"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18"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18"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18"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18"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18"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18"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18"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18"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18"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18"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18"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18"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18"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19"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95"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19"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19"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19"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19"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19"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19"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19"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19"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19"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19"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19"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19"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19"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19"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19"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19"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80" t="str">
        <f ca="1">+IF(OFFSET('Water Data'!$D$27,0,10*ROW('Water Data'!D151))="","",OFFSET('Water Data'!$D$27,0,10*ROW('Water Data'!D151)))</f>
        <v/>
      </c>
      <c r="BT157" s="380" t="str">
        <f ca="1">+IF(OFFSET('Water Data'!$D$28,0,10*ROW('Water Data'!D151))="","",OFFSET('Water Data'!$D$28,0,10*ROW('Water Data'!D151)))</f>
        <v/>
      </c>
      <c r="BU157" s="380" t="str">
        <f ca="1">+IF(OFFSET('Water Data'!$D$29,0,10*ROW('Water Data'!D151))="","",OFFSET('Water Data'!$D$29,0,10*ROW('Water Data'!D151)))</f>
        <v/>
      </c>
      <c r="BV157" s="380" t="str">
        <f ca="1">+IF(OFFSET('Water Data'!$E$27,0,10*ROW('Water Data'!E151))="","",OFFSET('Water Data'!$E$27,0,10*ROW('Water Data'!E151)))</f>
        <v/>
      </c>
      <c r="BW157" s="380" t="str">
        <f ca="1">+IF(OFFSET('Water Data'!$E$28,0,10*ROW('Water Data'!E151))="","",OFFSET('Water Data'!$E$28,0,10*ROW('Water Data'!E151)))</f>
        <v/>
      </c>
      <c r="BX157" s="380" t="str">
        <f ca="1">+IF(OFFSET('Water Data'!$E$29,0,10*ROW('Water Data'!E151))="","",OFFSET('Water Data'!$E$29,0,10*ROW('Water Data'!E151)))</f>
        <v/>
      </c>
      <c r="BY157" s="380" t="str">
        <f ca="1">+IF(OFFSET('Water Data'!$F$27,0,10*ROW('Water Data'!F151))="","",OFFSET('Water Data'!$F$27,0,10*ROW('Water Data'!F151)))</f>
        <v/>
      </c>
      <c r="BZ157" s="380" t="str">
        <f ca="1">+IF(OFFSET('Water Data'!$F$28,0,10*ROW('Water Data'!F151))="","",OFFSET('Water Data'!$F$28,0,10*ROW('Water Data'!F151)))</f>
        <v/>
      </c>
      <c r="CA157" s="380" t="str">
        <f ca="1">+IF(OFFSET('Water Data'!$F$29,0,10*ROW('Water Data'!F151))="","",OFFSET('Water Data'!$F$29,0,10*ROW('Water Data'!F151)))</f>
        <v/>
      </c>
      <c r="CB157" s="380" t="str">
        <f ca="1">+IF(OFFSET('Water Data'!$G$27,0,10*ROW('Water Data'!G151))="","",OFFSET('Water Data'!$G$27,0,10*ROW('Water Data'!G151)))</f>
        <v/>
      </c>
      <c r="CC157" s="380" t="str">
        <f ca="1">+IF(OFFSET('Water Data'!$G$28,0,10*ROW('Water Data'!G151))="","",OFFSET('Water Data'!$G$28,0,10*ROW('Water Data'!G151)))</f>
        <v/>
      </c>
      <c r="CD157" s="380" t="str">
        <f ca="1">+IF(OFFSET('Water Data'!$G$29,0,10*ROW('Water Data'!G151))="","",OFFSET('Water Data'!$G$29,0,10*ROW('Water Data'!G151)))</f>
        <v/>
      </c>
      <c r="CE157" s="380" t="str">
        <f ca="1">+IF(OFFSET('Water Data'!$H$27,0,10*ROW('Water Data'!H151))="","",OFFSET('Water Data'!$H$27,0,10*ROW('Water Data'!H151)))</f>
        <v/>
      </c>
      <c r="CF157" s="380" t="str">
        <f ca="1">+IF(OFFSET('Water Data'!$H$28,0,10*ROW('Water Data'!H151))="","",OFFSET('Water Data'!$H$28,0,10*ROW('Water Data'!H151)))</f>
        <v/>
      </c>
      <c r="CG157" s="380" t="str">
        <f ca="1">+IF(OFFSET('Water Data'!$H$29,0,10*ROW('Water Data'!H151))="","",OFFSET('Water Data'!$H$29,0,10*ROW('Water Data'!H151)))</f>
        <v/>
      </c>
      <c r="CH157" s="380" t="str">
        <f ca="1">+IF(OFFSET('Water Data'!$I$27,0,10*ROW('Water Data'!I151))="","",OFFSET('Water Data'!$I$27,0,10*ROW('Water Data'!I151)))</f>
        <v/>
      </c>
      <c r="CI157" s="380" t="str">
        <f ca="1">+IF(OFFSET('Water Data'!$I$28,0,10*ROW('Water Data'!I151))="","",OFFSET('Water Data'!$I$28,0,10*ROW('Water Data'!I151)))</f>
        <v/>
      </c>
      <c r="CJ157" s="380" t="str">
        <f ca="1">+IF(OFFSET('Water Data'!$I$29,0,10*ROW('Water Data'!I151))="","",OFFSET('Water Data'!$I$29,0,10*ROW('Water Data'!I151)))</f>
        <v/>
      </c>
      <c r="CK157" s="380" t="str">
        <f ca="1">+IF(OFFSET('Sanitation Data'!$D$28,0,10*ROW('Sanitation Data'!D151))="","",OFFSET('Sanitation Data'!$D$28,0,10*ROW('Sanitation Data'!D151)))</f>
        <v/>
      </c>
      <c r="CL157" s="380" t="str">
        <f ca="1">+IF(OFFSET('Sanitation Data'!$D$29,0,10*ROW('Sanitation Data'!D151))="","",OFFSET('Sanitation Data'!$D$29,0,10*ROW('Sanitation Data'!D151)))</f>
        <v/>
      </c>
      <c r="CM157" s="380" t="str">
        <f ca="1">+IF(OFFSET('Sanitation Data'!$D$30,0,10*ROW('Sanitation Data'!D151))="","",OFFSET('Sanitation Data'!$D$30,0,10*ROW('Sanitation Data'!D151)))</f>
        <v/>
      </c>
      <c r="CN157" s="380" t="str">
        <f ca="1">+IF(OFFSET('Sanitation Data'!$D$31,0,10*ROW('Sanitation Data'!D151))="","",OFFSET('Sanitation Data'!$D$31,0,10*ROW('Sanitation Data'!D151)))</f>
        <v/>
      </c>
      <c r="CO157" s="380" t="str">
        <f ca="1">+IF(OFFSET('Sanitation Data'!$D$32,0,10*ROW('Sanitation Data'!D151))="","",OFFSET('Sanitation Data'!$D$32,0,10*ROW('Sanitation Data'!D151)))</f>
        <v/>
      </c>
      <c r="CP157" s="380" t="str">
        <f ca="1">+IF(OFFSET('Sanitation Data'!$E$28,0,10*ROW('Sanitation Data'!E151))="","",OFFSET('Sanitation Data'!$E$28,0,10*ROW('Sanitation Data'!E151)))</f>
        <v/>
      </c>
      <c r="CQ157" s="380" t="str">
        <f ca="1">+IF(OFFSET('Sanitation Data'!$E$29,0,10*ROW('Sanitation Data'!E151))="","",OFFSET('Sanitation Data'!$E$29,0,10*ROW('Sanitation Data'!E151)))</f>
        <v/>
      </c>
      <c r="CR157" s="380" t="str">
        <f ca="1">+IF(OFFSET('Sanitation Data'!$E$30,0,10*ROW('Sanitation Data'!E151))="","",OFFSET('Sanitation Data'!$E$30,0,10*ROW('Sanitation Data'!E151)))</f>
        <v/>
      </c>
      <c r="CS157" s="380" t="str">
        <f ca="1">+IF(OFFSET('Sanitation Data'!$E$31,0,10*ROW('Sanitation Data'!E151))="","",OFFSET('Sanitation Data'!$E$31,0,10*ROW('Sanitation Data'!E151)))</f>
        <v/>
      </c>
      <c r="CT157" s="380" t="str">
        <f ca="1">+IF(OFFSET('Sanitation Data'!$E$32,0,10*ROW('Sanitation Data'!E151))="","",OFFSET('Sanitation Data'!$E$32,0,10*ROW('Sanitation Data'!E151)))</f>
        <v/>
      </c>
      <c r="CU157" s="380" t="str">
        <f ca="1">+IF(OFFSET('Sanitation Data'!$F$28,0,10*ROW('Sanitation Data'!F151))="","",OFFSET('Sanitation Data'!$F$28,0,10*ROW('Sanitation Data'!F151)))</f>
        <v/>
      </c>
      <c r="CV157" s="380" t="str">
        <f ca="1">+IF(OFFSET('Sanitation Data'!$F$29,0,10*ROW('Sanitation Data'!F151))="","",OFFSET('Sanitation Data'!$F$29,0,10*ROW('Sanitation Data'!F151)))</f>
        <v/>
      </c>
      <c r="CW157" s="380" t="str">
        <f ca="1">+IF(OFFSET('Sanitation Data'!$F$30,0,10*ROW('Sanitation Data'!F151))="","",OFFSET('Sanitation Data'!$F$30,0,10*ROW('Sanitation Data'!F151)))</f>
        <v/>
      </c>
      <c r="CX157" s="380" t="str">
        <f ca="1">+IF(OFFSET('Sanitation Data'!$F$31,0,10*ROW('Sanitation Data'!F151))="","",OFFSET('Sanitation Data'!$F$31,0,10*ROW('Sanitation Data'!F151)))</f>
        <v/>
      </c>
      <c r="CY157" s="380" t="str">
        <f ca="1">+IF(OFFSET('Sanitation Data'!$F$32,0,10*ROW('Sanitation Data'!F151))="","",OFFSET('Sanitation Data'!$F$32,0,10*ROW('Sanitation Data'!F151)))</f>
        <v/>
      </c>
      <c r="CZ157" s="380" t="str">
        <f ca="1">+IF(OFFSET('Sanitation Data'!$G$28,0,10*ROW('Sanitation Data'!G151))="","",OFFSET('Sanitation Data'!$G$28,0,10*ROW('Sanitation Data'!G151)))</f>
        <v/>
      </c>
      <c r="DA157" s="380" t="str">
        <f ca="1">+IF(OFFSET('Sanitation Data'!$G$29,0,10*ROW('Sanitation Data'!G151))="","",OFFSET('Sanitation Data'!$G$29,0,10*ROW('Sanitation Data'!G151)))</f>
        <v/>
      </c>
      <c r="DB157" s="380" t="str">
        <f ca="1">+IF(OFFSET('Sanitation Data'!$G$30,0,10*ROW('Sanitation Data'!G151))="","",OFFSET('Sanitation Data'!$G$30,0,10*ROW('Sanitation Data'!G151)))</f>
        <v/>
      </c>
      <c r="DC157" s="380" t="str">
        <f ca="1">+IF(OFFSET('Sanitation Data'!$G$31,0,10*ROW('Sanitation Data'!G151))="","",OFFSET('Sanitation Data'!$G$31,0,10*ROW('Sanitation Data'!G151)))</f>
        <v/>
      </c>
      <c r="DD157" s="380" t="str">
        <f ca="1">+IF(OFFSET('Sanitation Data'!$G$32,0,10*ROW('Sanitation Data'!G151))="","",OFFSET('Sanitation Data'!$G$32,0,10*ROW('Sanitation Data'!G151)))</f>
        <v/>
      </c>
      <c r="DE157" s="380" t="str">
        <f ca="1">+IF(OFFSET('Sanitation Data'!$H$28,0,10*ROW('Sanitation Data'!H151))="","",OFFSET('Sanitation Data'!$H$28,0,10*ROW('Sanitation Data'!H151)))</f>
        <v/>
      </c>
      <c r="DF157" s="380" t="str">
        <f ca="1">+IF(OFFSET('Sanitation Data'!$H$29,0,10*ROW('Sanitation Data'!H151))="","",OFFSET('Sanitation Data'!$H$29,0,10*ROW('Sanitation Data'!H151)))</f>
        <v/>
      </c>
      <c r="DG157" s="380" t="str">
        <f ca="1">+IF(OFFSET('Sanitation Data'!$H$30,0,10*ROW('Sanitation Data'!H151))="","",OFFSET('Sanitation Data'!$H$30,0,10*ROW('Sanitation Data'!H151)))</f>
        <v/>
      </c>
      <c r="DH157" s="380" t="str">
        <f ca="1">+IF(OFFSET('Sanitation Data'!$H$31,0,10*ROW('Sanitation Data'!H151))="","",OFFSET('Sanitation Data'!$H$31,0,10*ROW('Sanitation Data'!H151)))</f>
        <v/>
      </c>
      <c r="DI157" s="380" t="str">
        <f ca="1">+IF(OFFSET('Sanitation Data'!$H$32,0,10*ROW('Sanitation Data'!H151))="","",OFFSET('Sanitation Data'!$H$32,0,10*ROW('Sanitation Data'!H151)))</f>
        <v/>
      </c>
      <c r="DJ157" s="380" t="str">
        <f ca="1">+IF(OFFSET('Sanitation Data'!$I$28,0,10*ROW('Sanitation Data'!I151))="","",OFFSET('Sanitation Data'!$I$28,0,10*ROW('Sanitation Data'!I151)))</f>
        <v/>
      </c>
      <c r="DK157" s="380" t="str">
        <f ca="1">+IF(OFFSET('Sanitation Data'!$I$29,0,10*ROW('Sanitation Data'!I151))="","",OFFSET('Sanitation Data'!$I$29,0,10*ROW('Sanitation Data'!I151)))</f>
        <v/>
      </c>
      <c r="DL157" s="380" t="str">
        <f ca="1">+IF(OFFSET('Sanitation Data'!$I$30,0,10*ROW('Sanitation Data'!I151))="","",OFFSET('Sanitation Data'!$I$30,0,10*ROW('Sanitation Data'!I151)))</f>
        <v/>
      </c>
      <c r="DM157" s="380" t="str">
        <f ca="1">+IF(OFFSET('Sanitation Data'!$I$31,0,10*ROW('Sanitation Data'!I151))="","",OFFSET('Sanitation Data'!$I$31,0,10*ROW('Sanitation Data'!I151)))</f>
        <v/>
      </c>
      <c r="DN157" s="380" t="str">
        <f ca="1">+IF(OFFSET('Sanitation Data'!$I$32,0,10*ROW('Sanitation Data'!I151))="","",OFFSET('Sanitation Data'!$I$32,0,10*ROW('Sanitation Data'!I151)))</f>
        <v/>
      </c>
      <c r="DO157" s="380" t="str">
        <f ca="1">+IF(OFFSET('Hygiene Data'!$D$11,0,10*ROW('Hygiene Data'!D151))="","",OFFSET('Hygiene Data'!$D$11,0,10*ROW('Hygiene Data'!D151)))</f>
        <v/>
      </c>
      <c r="DP157" s="380" t="str">
        <f ca="1">+IF(OFFSET('Hygiene Data'!$D$12,0,10*ROW('Hygiene Data'!D151))="","",OFFSET('Hygiene Data'!$D$12,0,10*ROW('Hygiene Data'!D151)))</f>
        <v/>
      </c>
      <c r="DQ157" s="380" t="str">
        <f ca="1">+IF(OFFSET('Hygiene Data'!$D$13,0,10*ROW('Hygiene Data'!D151))="","",OFFSET('Hygiene Data'!$D$13,0,10*ROW('Hygiene Data'!D151)))</f>
        <v/>
      </c>
      <c r="DR157" s="380" t="str">
        <f ca="1">+IF(OFFSET('Hygiene Data'!$E$11,0,10*ROW('Hygiene Data'!E151))="","",OFFSET('Hygiene Data'!$E$11,0,10*ROW('Hygiene Data'!E151)))</f>
        <v/>
      </c>
      <c r="DS157" s="380" t="str">
        <f ca="1">+IF(OFFSET('Hygiene Data'!$E$12,0,10*ROW('Hygiene Data'!E151))="","",OFFSET('Hygiene Data'!$E$12,0,10*ROW('Hygiene Data'!E151)))</f>
        <v/>
      </c>
      <c r="DT157" s="380" t="str">
        <f ca="1">+IF(OFFSET('Hygiene Data'!$E$13,0,10*ROW('Hygiene Data'!E151))="","",OFFSET('Hygiene Data'!$E$13,0,10*ROW('Hygiene Data'!E151)))</f>
        <v/>
      </c>
      <c r="DU157" s="380" t="str">
        <f ca="1">+IF(OFFSET('Hygiene Data'!$F$11,0,10*ROW('Hygiene Data'!F151))="","",OFFSET('Hygiene Data'!$F$11,0,10*ROW('Hygiene Data'!F151)))</f>
        <v/>
      </c>
      <c r="DV157" s="380" t="str">
        <f ca="1">+IF(OFFSET('Hygiene Data'!$F$12,0,10*ROW('Hygiene Data'!F151))="","",OFFSET('Hygiene Data'!$F$12,0,10*ROW('Hygiene Data'!F151)))</f>
        <v/>
      </c>
      <c r="DW157" s="380" t="str">
        <f ca="1">+IF(OFFSET('Hygiene Data'!$F$13,0,10*ROW('Hygiene Data'!F151))="","",OFFSET('Hygiene Data'!$F$13,0,10*ROW('Hygiene Data'!F151)))</f>
        <v/>
      </c>
      <c r="DX157" s="380" t="str">
        <f ca="1">+IF(OFFSET('Hygiene Data'!$G$11,0,10*ROW('Hygiene Data'!G151))="","",OFFSET('Hygiene Data'!$G$11,0,10*ROW('Hygiene Data'!G151)))</f>
        <v/>
      </c>
      <c r="DY157" s="380" t="str">
        <f ca="1">+IF(OFFSET('Hygiene Data'!$G$12,0,10*ROW('Hygiene Data'!G151))="","",OFFSET('Hygiene Data'!$G$12,0,10*ROW('Hygiene Data'!G151)))</f>
        <v/>
      </c>
      <c r="DZ157" s="380" t="str">
        <f ca="1">+IF(OFFSET('Hygiene Data'!$G$13,0,10*ROW('Hygiene Data'!G151))="","",OFFSET('Hygiene Data'!$G$13,0,10*ROW('Hygiene Data'!G151)))</f>
        <v/>
      </c>
      <c r="EA157" s="380" t="str">
        <f ca="1">+IF(OFFSET('Hygiene Data'!$H$11,0,10*ROW('Hygiene Data'!H151))="","",OFFSET('Hygiene Data'!$H$11,0,10*ROW('Hygiene Data'!H151)))</f>
        <v/>
      </c>
      <c r="EB157" s="380" t="str">
        <f ca="1">+IF(OFFSET('Hygiene Data'!$H$12,0,10*ROW('Hygiene Data'!H151))="","",OFFSET('Hygiene Data'!$H$12,0,10*ROW('Hygiene Data'!H151)))</f>
        <v/>
      </c>
      <c r="EC157" s="380" t="str">
        <f ca="1">+IF(OFFSET('Hygiene Data'!$H$13,0,10*ROW('Hygiene Data'!H151))="","",OFFSET('Hygiene Data'!$H$13,0,10*ROW('Hygiene Data'!H151)))</f>
        <v/>
      </c>
      <c r="ED157" s="380" t="str">
        <f ca="1">+IF(OFFSET('Hygiene Data'!$I$11,0,10*ROW('Hygiene Data'!I151))="","",OFFSET('Hygiene Data'!$I$11,0,10*ROW('Hygiene Data'!I151)))</f>
        <v/>
      </c>
      <c r="EE157" s="380" t="str">
        <f ca="1">+IF(OFFSET('Hygiene Data'!$I$12,0,10*ROW('Hygiene Data'!I151))="","",OFFSET('Hygiene Data'!$I$12,0,10*ROW('Hygiene Data'!I151)))</f>
        <v/>
      </c>
      <c r="EF157" s="380" t="str">
        <f ca="1">+IF(OFFSET('Hygiene Data'!$I$13,0,10*ROW('Hygiene Data'!I151))="","",OFFSET('Hygiene Data'!$I$13,0,10*ROW('Hygiene Data'!I151)))</f>
        <v/>
      </c>
    </row>
    <row r="158" spans="1:136" x14ac:dyDescent="0.25">
      <c r="A158" s="489" t="str">
        <f ca="1">+IF(OFFSET('Water Data'!$B$2,0,10*ROW('Water Data'!E152))="","",OFFSET('Water Data'!$B$2,0,10*ROW('Water Data'!E152)))</f>
        <v/>
      </c>
      <c r="B158" s="489"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16" t="str">
        <f t="shared" ca="1" si="2"/>
        <v/>
      </c>
      <c r="D158" s="517"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17"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17"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17"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17"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17"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17"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17"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17"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17"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17"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17"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17"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17"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17"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17"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17"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17"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18"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18"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18"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18"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18"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18"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18"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18"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18"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18"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18"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18"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18"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18"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18"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18"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18"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18"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18"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18"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18"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18"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18"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18"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18"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18"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18"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18"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18"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18"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19"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95"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19"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19"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19"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19"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19"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19"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19"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19"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19"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19"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19"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19"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19"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19"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19"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19"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80" t="str">
        <f ca="1">+IF(OFFSET('Water Data'!$D$27,0,10*ROW('Water Data'!D152))="","",OFFSET('Water Data'!$D$27,0,10*ROW('Water Data'!D152)))</f>
        <v/>
      </c>
      <c r="BT158" s="380" t="str">
        <f ca="1">+IF(OFFSET('Water Data'!$D$28,0,10*ROW('Water Data'!D152))="","",OFFSET('Water Data'!$D$28,0,10*ROW('Water Data'!D152)))</f>
        <v/>
      </c>
      <c r="BU158" s="380" t="str">
        <f ca="1">+IF(OFFSET('Water Data'!$D$29,0,10*ROW('Water Data'!D152))="","",OFFSET('Water Data'!$D$29,0,10*ROW('Water Data'!D152)))</f>
        <v/>
      </c>
      <c r="BV158" s="380" t="str">
        <f ca="1">+IF(OFFSET('Water Data'!$E$27,0,10*ROW('Water Data'!E152))="","",OFFSET('Water Data'!$E$27,0,10*ROW('Water Data'!E152)))</f>
        <v/>
      </c>
      <c r="BW158" s="380" t="str">
        <f ca="1">+IF(OFFSET('Water Data'!$E$28,0,10*ROW('Water Data'!E152))="","",OFFSET('Water Data'!$E$28,0,10*ROW('Water Data'!E152)))</f>
        <v/>
      </c>
      <c r="BX158" s="380" t="str">
        <f ca="1">+IF(OFFSET('Water Data'!$E$29,0,10*ROW('Water Data'!E152))="","",OFFSET('Water Data'!$E$29,0,10*ROW('Water Data'!E152)))</f>
        <v/>
      </c>
      <c r="BY158" s="380" t="str">
        <f ca="1">+IF(OFFSET('Water Data'!$F$27,0,10*ROW('Water Data'!F152))="","",OFFSET('Water Data'!$F$27,0,10*ROW('Water Data'!F152)))</f>
        <v/>
      </c>
      <c r="BZ158" s="380" t="str">
        <f ca="1">+IF(OFFSET('Water Data'!$F$28,0,10*ROW('Water Data'!F152))="","",OFFSET('Water Data'!$F$28,0,10*ROW('Water Data'!F152)))</f>
        <v/>
      </c>
      <c r="CA158" s="380" t="str">
        <f ca="1">+IF(OFFSET('Water Data'!$F$29,0,10*ROW('Water Data'!F152))="","",OFFSET('Water Data'!$F$29,0,10*ROW('Water Data'!F152)))</f>
        <v/>
      </c>
      <c r="CB158" s="380" t="str">
        <f ca="1">+IF(OFFSET('Water Data'!$G$27,0,10*ROW('Water Data'!G152))="","",OFFSET('Water Data'!$G$27,0,10*ROW('Water Data'!G152)))</f>
        <v/>
      </c>
      <c r="CC158" s="380" t="str">
        <f ca="1">+IF(OFFSET('Water Data'!$G$28,0,10*ROW('Water Data'!G152))="","",OFFSET('Water Data'!$G$28,0,10*ROW('Water Data'!G152)))</f>
        <v/>
      </c>
      <c r="CD158" s="380" t="str">
        <f ca="1">+IF(OFFSET('Water Data'!$G$29,0,10*ROW('Water Data'!G152))="","",OFFSET('Water Data'!$G$29,0,10*ROW('Water Data'!G152)))</f>
        <v/>
      </c>
      <c r="CE158" s="380" t="str">
        <f ca="1">+IF(OFFSET('Water Data'!$H$27,0,10*ROW('Water Data'!H152))="","",OFFSET('Water Data'!$H$27,0,10*ROW('Water Data'!H152)))</f>
        <v/>
      </c>
      <c r="CF158" s="380" t="str">
        <f ca="1">+IF(OFFSET('Water Data'!$H$28,0,10*ROW('Water Data'!H152))="","",OFFSET('Water Data'!$H$28,0,10*ROW('Water Data'!H152)))</f>
        <v/>
      </c>
      <c r="CG158" s="380" t="str">
        <f ca="1">+IF(OFFSET('Water Data'!$H$29,0,10*ROW('Water Data'!H152))="","",OFFSET('Water Data'!$H$29,0,10*ROW('Water Data'!H152)))</f>
        <v/>
      </c>
      <c r="CH158" s="380" t="str">
        <f ca="1">+IF(OFFSET('Water Data'!$I$27,0,10*ROW('Water Data'!I152))="","",OFFSET('Water Data'!$I$27,0,10*ROW('Water Data'!I152)))</f>
        <v/>
      </c>
      <c r="CI158" s="380" t="str">
        <f ca="1">+IF(OFFSET('Water Data'!$I$28,0,10*ROW('Water Data'!I152))="","",OFFSET('Water Data'!$I$28,0,10*ROW('Water Data'!I152)))</f>
        <v/>
      </c>
      <c r="CJ158" s="380" t="str">
        <f ca="1">+IF(OFFSET('Water Data'!$I$29,0,10*ROW('Water Data'!I152))="","",OFFSET('Water Data'!$I$29,0,10*ROW('Water Data'!I152)))</f>
        <v/>
      </c>
      <c r="CK158" s="380" t="str">
        <f ca="1">+IF(OFFSET('Sanitation Data'!$D$28,0,10*ROW('Sanitation Data'!D152))="","",OFFSET('Sanitation Data'!$D$28,0,10*ROW('Sanitation Data'!D152)))</f>
        <v/>
      </c>
      <c r="CL158" s="380" t="str">
        <f ca="1">+IF(OFFSET('Sanitation Data'!$D$29,0,10*ROW('Sanitation Data'!D152))="","",OFFSET('Sanitation Data'!$D$29,0,10*ROW('Sanitation Data'!D152)))</f>
        <v/>
      </c>
      <c r="CM158" s="380" t="str">
        <f ca="1">+IF(OFFSET('Sanitation Data'!$D$30,0,10*ROW('Sanitation Data'!D152))="","",OFFSET('Sanitation Data'!$D$30,0,10*ROW('Sanitation Data'!D152)))</f>
        <v/>
      </c>
      <c r="CN158" s="380" t="str">
        <f ca="1">+IF(OFFSET('Sanitation Data'!$D$31,0,10*ROW('Sanitation Data'!D152))="","",OFFSET('Sanitation Data'!$D$31,0,10*ROW('Sanitation Data'!D152)))</f>
        <v/>
      </c>
      <c r="CO158" s="380" t="str">
        <f ca="1">+IF(OFFSET('Sanitation Data'!$D$32,0,10*ROW('Sanitation Data'!D152))="","",OFFSET('Sanitation Data'!$D$32,0,10*ROW('Sanitation Data'!D152)))</f>
        <v/>
      </c>
      <c r="CP158" s="380" t="str">
        <f ca="1">+IF(OFFSET('Sanitation Data'!$E$28,0,10*ROW('Sanitation Data'!E152))="","",OFFSET('Sanitation Data'!$E$28,0,10*ROW('Sanitation Data'!E152)))</f>
        <v/>
      </c>
      <c r="CQ158" s="380" t="str">
        <f ca="1">+IF(OFFSET('Sanitation Data'!$E$29,0,10*ROW('Sanitation Data'!E152))="","",OFFSET('Sanitation Data'!$E$29,0,10*ROW('Sanitation Data'!E152)))</f>
        <v/>
      </c>
      <c r="CR158" s="380" t="str">
        <f ca="1">+IF(OFFSET('Sanitation Data'!$E$30,0,10*ROW('Sanitation Data'!E152))="","",OFFSET('Sanitation Data'!$E$30,0,10*ROW('Sanitation Data'!E152)))</f>
        <v/>
      </c>
      <c r="CS158" s="380" t="str">
        <f ca="1">+IF(OFFSET('Sanitation Data'!$E$31,0,10*ROW('Sanitation Data'!E152))="","",OFFSET('Sanitation Data'!$E$31,0,10*ROW('Sanitation Data'!E152)))</f>
        <v/>
      </c>
      <c r="CT158" s="380" t="str">
        <f ca="1">+IF(OFFSET('Sanitation Data'!$E$32,0,10*ROW('Sanitation Data'!E152))="","",OFFSET('Sanitation Data'!$E$32,0,10*ROW('Sanitation Data'!E152)))</f>
        <v/>
      </c>
      <c r="CU158" s="380" t="str">
        <f ca="1">+IF(OFFSET('Sanitation Data'!$F$28,0,10*ROW('Sanitation Data'!F152))="","",OFFSET('Sanitation Data'!$F$28,0,10*ROW('Sanitation Data'!F152)))</f>
        <v/>
      </c>
      <c r="CV158" s="380" t="str">
        <f ca="1">+IF(OFFSET('Sanitation Data'!$F$29,0,10*ROW('Sanitation Data'!F152))="","",OFFSET('Sanitation Data'!$F$29,0,10*ROW('Sanitation Data'!F152)))</f>
        <v/>
      </c>
      <c r="CW158" s="380" t="str">
        <f ca="1">+IF(OFFSET('Sanitation Data'!$F$30,0,10*ROW('Sanitation Data'!F152))="","",OFFSET('Sanitation Data'!$F$30,0,10*ROW('Sanitation Data'!F152)))</f>
        <v/>
      </c>
      <c r="CX158" s="380" t="str">
        <f ca="1">+IF(OFFSET('Sanitation Data'!$F$31,0,10*ROW('Sanitation Data'!F152))="","",OFFSET('Sanitation Data'!$F$31,0,10*ROW('Sanitation Data'!F152)))</f>
        <v/>
      </c>
      <c r="CY158" s="380" t="str">
        <f ca="1">+IF(OFFSET('Sanitation Data'!$F$32,0,10*ROW('Sanitation Data'!F152))="","",OFFSET('Sanitation Data'!$F$32,0,10*ROW('Sanitation Data'!F152)))</f>
        <v/>
      </c>
      <c r="CZ158" s="380" t="str">
        <f ca="1">+IF(OFFSET('Sanitation Data'!$G$28,0,10*ROW('Sanitation Data'!G152))="","",OFFSET('Sanitation Data'!$G$28,0,10*ROW('Sanitation Data'!G152)))</f>
        <v/>
      </c>
      <c r="DA158" s="380" t="str">
        <f ca="1">+IF(OFFSET('Sanitation Data'!$G$29,0,10*ROW('Sanitation Data'!G152))="","",OFFSET('Sanitation Data'!$G$29,0,10*ROW('Sanitation Data'!G152)))</f>
        <v/>
      </c>
      <c r="DB158" s="380" t="str">
        <f ca="1">+IF(OFFSET('Sanitation Data'!$G$30,0,10*ROW('Sanitation Data'!G152))="","",OFFSET('Sanitation Data'!$G$30,0,10*ROW('Sanitation Data'!G152)))</f>
        <v/>
      </c>
      <c r="DC158" s="380" t="str">
        <f ca="1">+IF(OFFSET('Sanitation Data'!$G$31,0,10*ROW('Sanitation Data'!G152))="","",OFFSET('Sanitation Data'!$G$31,0,10*ROW('Sanitation Data'!G152)))</f>
        <v/>
      </c>
      <c r="DD158" s="380" t="str">
        <f ca="1">+IF(OFFSET('Sanitation Data'!$G$32,0,10*ROW('Sanitation Data'!G152))="","",OFFSET('Sanitation Data'!$G$32,0,10*ROW('Sanitation Data'!G152)))</f>
        <v/>
      </c>
      <c r="DE158" s="380" t="str">
        <f ca="1">+IF(OFFSET('Sanitation Data'!$H$28,0,10*ROW('Sanitation Data'!H152))="","",OFFSET('Sanitation Data'!$H$28,0,10*ROW('Sanitation Data'!H152)))</f>
        <v/>
      </c>
      <c r="DF158" s="380" t="str">
        <f ca="1">+IF(OFFSET('Sanitation Data'!$H$29,0,10*ROW('Sanitation Data'!H152))="","",OFFSET('Sanitation Data'!$H$29,0,10*ROW('Sanitation Data'!H152)))</f>
        <v/>
      </c>
      <c r="DG158" s="380" t="str">
        <f ca="1">+IF(OFFSET('Sanitation Data'!$H$30,0,10*ROW('Sanitation Data'!H152))="","",OFFSET('Sanitation Data'!$H$30,0,10*ROW('Sanitation Data'!H152)))</f>
        <v/>
      </c>
      <c r="DH158" s="380" t="str">
        <f ca="1">+IF(OFFSET('Sanitation Data'!$H$31,0,10*ROW('Sanitation Data'!H152))="","",OFFSET('Sanitation Data'!$H$31,0,10*ROW('Sanitation Data'!H152)))</f>
        <v/>
      </c>
      <c r="DI158" s="380" t="str">
        <f ca="1">+IF(OFFSET('Sanitation Data'!$H$32,0,10*ROW('Sanitation Data'!H152))="","",OFFSET('Sanitation Data'!$H$32,0,10*ROW('Sanitation Data'!H152)))</f>
        <v/>
      </c>
      <c r="DJ158" s="380" t="str">
        <f ca="1">+IF(OFFSET('Sanitation Data'!$I$28,0,10*ROW('Sanitation Data'!I152))="","",OFFSET('Sanitation Data'!$I$28,0,10*ROW('Sanitation Data'!I152)))</f>
        <v/>
      </c>
      <c r="DK158" s="380" t="str">
        <f ca="1">+IF(OFFSET('Sanitation Data'!$I$29,0,10*ROW('Sanitation Data'!I152))="","",OFFSET('Sanitation Data'!$I$29,0,10*ROW('Sanitation Data'!I152)))</f>
        <v/>
      </c>
      <c r="DL158" s="380" t="str">
        <f ca="1">+IF(OFFSET('Sanitation Data'!$I$30,0,10*ROW('Sanitation Data'!I152))="","",OFFSET('Sanitation Data'!$I$30,0,10*ROW('Sanitation Data'!I152)))</f>
        <v/>
      </c>
      <c r="DM158" s="380" t="str">
        <f ca="1">+IF(OFFSET('Sanitation Data'!$I$31,0,10*ROW('Sanitation Data'!I152))="","",OFFSET('Sanitation Data'!$I$31,0,10*ROW('Sanitation Data'!I152)))</f>
        <v/>
      </c>
      <c r="DN158" s="380" t="str">
        <f ca="1">+IF(OFFSET('Sanitation Data'!$I$32,0,10*ROW('Sanitation Data'!I152))="","",OFFSET('Sanitation Data'!$I$32,0,10*ROW('Sanitation Data'!I152)))</f>
        <v/>
      </c>
      <c r="DO158" s="380" t="str">
        <f ca="1">+IF(OFFSET('Hygiene Data'!$D$11,0,10*ROW('Hygiene Data'!D152))="","",OFFSET('Hygiene Data'!$D$11,0,10*ROW('Hygiene Data'!D152)))</f>
        <v/>
      </c>
      <c r="DP158" s="380" t="str">
        <f ca="1">+IF(OFFSET('Hygiene Data'!$D$12,0,10*ROW('Hygiene Data'!D152))="","",OFFSET('Hygiene Data'!$D$12,0,10*ROW('Hygiene Data'!D152)))</f>
        <v/>
      </c>
      <c r="DQ158" s="380" t="str">
        <f ca="1">+IF(OFFSET('Hygiene Data'!$D$13,0,10*ROW('Hygiene Data'!D152))="","",OFFSET('Hygiene Data'!$D$13,0,10*ROW('Hygiene Data'!D152)))</f>
        <v/>
      </c>
      <c r="DR158" s="380" t="str">
        <f ca="1">+IF(OFFSET('Hygiene Data'!$E$11,0,10*ROW('Hygiene Data'!E152))="","",OFFSET('Hygiene Data'!$E$11,0,10*ROW('Hygiene Data'!E152)))</f>
        <v/>
      </c>
      <c r="DS158" s="380" t="str">
        <f ca="1">+IF(OFFSET('Hygiene Data'!$E$12,0,10*ROW('Hygiene Data'!E152))="","",OFFSET('Hygiene Data'!$E$12,0,10*ROW('Hygiene Data'!E152)))</f>
        <v/>
      </c>
      <c r="DT158" s="380" t="str">
        <f ca="1">+IF(OFFSET('Hygiene Data'!$E$13,0,10*ROW('Hygiene Data'!E152))="","",OFFSET('Hygiene Data'!$E$13,0,10*ROW('Hygiene Data'!E152)))</f>
        <v/>
      </c>
      <c r="DU158" s="380" t="str">
        <f ca="1">+IF(OFFSET('Hygiene Data'!$F$11,0,10*ROW('Hygiene Data'!F152))="","",OFFSET('Hygiene Data'!$F$11,0,10*ROW('Hygiene Data'!F152)))</f>
        <v/>
      </c>
      <c r="DV158" s="380" t="str">
        <f ca="1">+IF(OFFSET('Hygiene Data'!$F$12,0,10*ROW('Hygiene Data'!F152))="","",OFFSET('Hygiene Data'!$F$12,0,10*ROW('Hygiene Data'!F152)))</f>
        <v/>
      </c>
      <c r="DW158" s="380" t="str">
        <f ca="1">+IF(OFFSET('Hygiene Data'!$F$13,0,10*ROW('Hygiene Data'!F152))="","",OFFSET('Hygiene Data'!$F$13,0,10*ROW('Hygiene Data'!F152)))</f>
        <v/>
      </c>
      <c r="DX158" s="380" t="str">
        <f ca="1">+IF(OFFSET('Hygiene Data'!$G$11,0,10*ROW('Hygiene Data'!G152))="","",OFFSET('Hygiene Data'!$G$11,0,10*ROW('Hygiene Data'!G152)))</f>
        <v/>
      </c>
      <c r="DY158" s="380" t="str">
        <f ca="1">+IF(OFFSET('Hygiene Data'!$G$12,0,10*ROW('Hygiene Data'!G152))="","",OFFSET('Hygiene Data'!$G$12,0,10*ROW('Hygiene Data'!G152)))</f>
        <v/>
      </c>
      <c r="DZ158" s="380" t="str">
        <f ca="1">+IF(OFFSET('Hygiene Data'!$G$13,0,10*ROW('Hygiene Data'!G152))="","",OFFSET('Hygiene Data'!$G$13,0,10*ROW('Hygiene Data'!G152)))</f>
        <v/>
      </c>
      <c r="EA158" s="380" t="str">
        <f ca="1">+IF(OFFSET('Hygiene Data'!$H$11,0,10*ROW('Hygiene Data'!H152))="","",OFFSET('Hygiene Data'!$H$11,0,10*ROW('Hygiene Data'!H152)))</f>
        <v/>
      </c>
      <c r="EB158" s="380" t="str">
        <f ca="1">+IF(OFFSET('Hygiene Data'!$H$12,0,10*ROW('Hygiene Data'!H152))="","",OFFSET('Hygiene Data'!$H$12,0,10*ROW('Hygiene Data'!H152)))</f>
        <v/>
      </c>
      <c r="EC158" s="380" t="str">
        <f ca="1">+IF(OFFSET('Hygiene Data'!$H$13,0,10*ROW('Hygiene Data'!H152))="","",OFFSET('Hygiene Data'!$H$13,0,10*ROW('Hygiene Data'!H152)))</f>
        <v/>
      </c>
      <c r="ED158" s="380" t="str">
        <f ca="1">+IF(OFFSET('Hygiene Data'!$I$11,0,10*ROW('Hygiene Data'!I152))="","",OFFSET('Hygiene Data'!$I$11,0,10*ROW('Hygiene Data'!I152)))</f>
        <v/>
      </c>
      <c r="EE158" s="380" t="str">
        <f ca="1">+IF(OFFSET('Hygiene Data'!$I$12,0,10*ROW('Hygiene Data'!I152))="","",OFFSET('Hygiene Data'!$I$12,0,10*ROW('Hygiene Data'!I152)))</f>
        <v/>
      </c>
      <c r="EF158" s="380" t="str">
        <f ca="1">+IF(OFFSET('Hygiene Data'!$I$13,0,10*ROW('Hygiene Data'!I152))="","",OFFSET('Hygiene Data'!$I$13,0,10*ROW('Hygiene Data'!I152)))</f>
        <v/>
      </c>
    </row>
    <row r="159" spans="1:136" x14ac:dyDescent="0.25">
      <c r="A159" s="489" t="str">
        <f ca="1">+IF(OFFSET('Water Data'!$B$2,0,10*ROW('Water Data'!E153))="","",OFFSET('Water Data'!$B$2,0,10*ROW('Water Data'!E153)))</f>
        <v/>
      </c>
      <c r="B159" s="489"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16" t="str">
        <f t="shared" ca="1" si="2"/>
        <v/>
      </c>
      <c r="D159" s="517"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17"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17"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17"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17"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17"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17"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17"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17"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17"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17"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17"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17"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17"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17"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17"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17"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17"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18"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18"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18"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18"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18"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18"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18"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18"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18"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18"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18"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18"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18"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18"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18"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18"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18"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18"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18"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18"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18"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18"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18"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18"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18"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18"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18"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18"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18"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18"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19"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95"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19"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19"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19"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19"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19"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19"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19"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19"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19"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19"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19"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19"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19"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19"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19"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19"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80" t="str">
        <f ca="1">+IF(OFFSET('Water Data'!$D$27,0,10*ROW('Water Data'!D153))="","",OFFSET('Water Data'!$D$27,0,10*ROW('Water Data'!D153)))</f>
        <v/>
      </c>
      <c r="BT159" s="380" t="str">
        <f ca="1">+IF(OFFSET('Water Data'!$D$28,0,10*ROW('Water Data'!D153))="","",OFFSET('Water Data'!$D$28,0,10*ROW('Water Data'!D153)))</f>
        <v/>
      </c>
      <c r="BU159" s="380" t="str">
        <f ca="1">+IF(OFFSET('Water Data'!$D$29,0,10*ROW('Water Data'!D153))="","",OFFSET('Water Data'!$D$29,0,10*ROW('Water Data'!D153)))</f>
        <v/>
      </c>
      <c r="BV159" s="380" t="str">
        <f ca="1">+IF(OFFSET('Water Data'!$E$27,0,10*ROW('Water Data'!E153))="","",OFFSET('Water Data'!$E$27,0,10*ROW('Water Data'!E153)))</f>
        <v/>
      </c>
      <c r="BW159" s="380" t="str">
        <f ca="1">+IF(OFFSET('Water Data'!$E$28,0,10*ROW('Water Data'!E153))="","",OFFSET('Water Data'!$E$28,0,10*ROW('Water Data'!E153)))</f>
        <v/>
      </c>
      <c r="BX159" s="380" t="str">
        <f ca="1">+IF(OFFSET('Water Data'!$E$29,0,10*ROW('Water Data'!E153))="","",OFFSET('Water Data'!$E$29,0,10*ROW('Water Data'!E153)))</f>
        <v/>
      </c>
      <c r="BY159" s="380" t="str">
        <f ca="1">+IF(OFFSET('Water Data'!$F$27,0,10*ROW('Water Data'!F153))="","",OFFSET('Water Data'!$F$27,0,10*ROW('Water Data'!F153)))</f>
        <v/>
      </c>
      <c r="BZ159" s="380" t="str">
        <f ca="1">+IF(OFFSET('Water Data'!$F$28,0,10*ROW('Water Data'!F153))="","",OFFSET('Water Data'!$F$28,0,10*ROW('Water Data'!F153)))</f>
        <v/>
      </c>
      <c r="CA159" s="380" t="str">
        <f ca="1">+IF(OFFSET('Water Data'!$F$29,0,10*ROW('Water Data'!F153))="","",OFFSET('Water Data'!$F$29,0,10*ROW('Water Data'!F153)))</f>
        <v/>
      </c>
      <c r="CB159" s="380" t="str">
        <f ca="1">+IF(OFFSET('Water Data'!$G$27,0,10*ROW('Water Data'!G153))="","",OFFSET('Water Data'!$G$27,0,10*ROW('Water Data'!G153)))</f>
        <v/>
      </c>
      <c r="CC159" s="380" t="str">
        <f ca="1">+IF(OFFSET('Water Data'!$G$28,0,10*ROW('Water Data'!G153))="","",OFFSET('Water Data'!$G$28,0,10*ROW('Water Data'!G153)))</f>
        <v/>
      </c>
      <c r="CD159" s="380" t="str">
        <f ca="1">+IF(OFFSET('Water Data'!$G$29,0,10*ROW('Water Data'!G153))="","",OFFSET('Water Data'!$G$29,0,10*ROW('Water Data'!G153)))</f>
        <v/>
      </c>
      <c r="CE159" s="380" t="str">
        <f ca="1">+IF(OFFSET('Water Data'!$H$27,0,10*ROW('Water Data'!H153))="","",OFFSET('Water Data'!$H$27,0,10*ROW('Water Data'!H153)))</f>
        <v/>
      </c>
      <c r="CF159" s="380" t="str">
        <f ca="1">+IF(OFFSET('Water Data'!$H$28,0,10*ROW('Water Data'!H153))="","",OFFSET('Water Data'!$H$28,0,10*ROW('Water Data'!H153)))</f>
        <v/>
      </c>
      <c r="CG159" s="380" t="str">
        <f ca="1">+IF(OFFSET('Water Data'!$H$29,0,10*ROW('Water Data'!H153))="","",OFFSET('Water Data'!$H$29,0,10*ROW('Water Data'!H153)))</f>
        <v/>
      </c>
      <c r="CH159" s="380" t="str">
        <f ca="1">+IF(OFFSET('Water Data'!$I$27,0,10*ROW('Water Data'!I153))="","",OFFSET('Water Data'!$I$27,0,10*ROW('Water Data'!I153)))</f>
        <v/>
      </c>
      <c r="CI159" s="380" t="str">
        <f ca="1">+IF(OFFSET('Water Data'!$I$28,0,10*ROW('Water Data'!I153))="","",OFFSET('Water Data'!$I$28,0,10*ROW('Water Data'!I153)))</f>
        <v/>
      </c>
      <c r="CJ159" s="380" t="str">
        <f ca="1">+IF(OFFSET('Water Data'!$I$29,0,10*ROW('Water Data'!I153))="","",OFFSET('Water Data'!$I$29,0,10*ROW('Water Data'!I153)))</f>
        <v/>
      </c>
      <c r="CK159" s="380" t="str">
        <f ca="1">+IF(OFFSET('Sanitation Data'!$D$28,0,10*ROW('Sanitation Data'!D153))="","",OFFSET('Sanitation Data'!$D$28,0,10*ROW('Sanitation Data'!D153)))</f>
        <v/>
      </c>
      <c r="CL159" s="380" t="str">
        <f ca="1">+IF(OFFSET('Sanitation Data'!$D$29,0,10*ROW('Sanitation Data'!D153))="","",OFFSET('Sanitation Data'!$D$29,0,10*ROW('Sanitation Data'!D153)))</f>
        <v/>
      </c>
      <c r="CM159" s="380" t="str">
        <f ca="1">+IF(OFFSET('Sanitation Data'!$D$30,0,10*ROW('Sanitation Data'!D153))="","",OFFSET('Sanitation Data'!$D$30,0,10*ROW('Sanitation Data'!D153)))</f>
        <v/>
      </c>
      <c r="CN159" s="380" t="str">
        <f ca="1">+IF(OFFSET('Sanitation Data'!$D$31,0,10*ROW('Sanitation Data'!D153))="","",OFFSET('Sanitation Data'!$D$31,0,10*ROW('Sanitation Data'!D153)))</f>
        <v/>
      </c>
      <c r="CO159" s="380" t="str">
        <f ca="1">+IF(OFFSET('Sanitation Data'!$D$32,0,10*ROW('Sanitation Data'!D153))="","",OFFSET('Sanitation Data'!$D$32,0,10*ROW('Sanitation Data'!D153)))</f>
        <v/>
      </c>
      <c r="CP159" s="380" t="str">
        <f ca="1">+IF(OFFSET('Sanitation Data'!$E$28,0,10*ROW('Sanitation Data'!E153))="","",OFFSET('Sanitation Data'!$E$28,0,10*ROW('Sanitation Data'!E153)))</f>
        <v/>
      </c>
      <c r="CQ159" s="380" t="str">
        <f ca="1">+IF(OFFSET('Sanitation Data'!$E$29,0,10*ROW('Sanitation Data'!E153))="","",OFFSET('Sanitation Data'!$E$29,0,10*ROW('Sanitation Data'!E153)))</f>
        <v/>
      </c>
      <c r="CR159" s="380" t="str">
        <f ca="1">+IF(OFFSET('Sanitation Data'!$E$30,0,10*ROW('Sanitation Data'!E153))="","",OFFSET('Sanitation Data'!$E$30,0,10*ROW('Sanitation Data'!E153)))</f>
        <v/>
      </c>
      <c r="CS159" s="380" t="str">
        <f ca="1">+IF(OFFSET('Sanitation Data'!$E$31,0,10*ROW('Sanitation Data'!E153))="","",OFFSET('Sanitation Data'!$E$31,0,10*ROW('Sanitation Data'!E153)))</f>
        <v/>
      </c>
      <c r="CT159" s="380" t="str">
        <f ca="1">+IF(OFFSET('Sanitation Data'!$E$32,0,10*ROW('Sanitation Data'!E153))="","",OFFSET('Sanitation Data'!$E$32,0,10*ROW('Sanitation Data'!E153)))</f>
        <v/>
      </c>
      <c r="CU159" s="380" t="str">
        <f ca="1">+IF(OFFSET('Sanitation Data'!$F$28,0,10*ROW('Sanitation Data'!F153))="","",OFFSET('Sanitation Data'!$F$28,0,10*ROW('Sanitation Data'!F153)))</f>
        <v/>
      </c>
      <c r="CV159" s="380" t="str">
        <f ca="1">+IF(OFFSET('Sanitation Data'!$F$29,0,10*ROW('Sanitation Data'!F153))="","",OFFSET('Sanitation Data'!$F$29,0,10*ROW('Sanitation Data'!F153)))</f>
        <v/>
      </c>
      <c r="CW159" s="380" t="str">
        <f ca="1">+IF(OFFSET('Sanitation Data'!$F$30,0,10*ROW('Sanitation Data'!F153))="","",OFFSET('Sanitation Data'!$F$30,0,10*ROW('Sanitation Data'!F153)))</f>
        <v/>
      </c>
      <c r="CX159" s="380" t="str">
        <f ca="1">+IF(OFFSET('Sanitation Data'!$F$31,0,10*ROW('Sanitation Data'!F153))="","",OFFSET('Sanitation Data'!$F$31,0,10*ROW('Sanitation Data'!F153)))</f>
        <v/>
      </c>
      <c r="CY159" s="380" t="str">
        <f ca="1">+IF(OFFSET('Sanitation Data'!$F$32,0,10*ROW('Sanitation Data'!F153))="","",OFFSET('Sanitation Data'!$F$32,0,10*ROW('Sanitation Data'!F153)))</f>
        <v/>
      </c>
      <c r="CZ159" s="380" t="str">
        <f ca="1">+IF(OFFSET('Sanitation Data'!$G$28,0,10*ROW('Sanitation Data'!G153))="","",OFFSET('Sanitation Data'!$G$28,0,10*ROW('Sanitation Data'!G153)))</f>
        <v/>
      </c>
      <c r="DA159" s="380" t="str">
        <f ca="1">+IF(OFFSET('Sanitation Data'!$G$29,0,10*ROW('Sanitation Data'!G153))="","",OFFSET('Sanitation Data'!$G$29,0,10*ROW('Sanitation Data'!G153)))</f>
        <v/>
      </c>
      <c r="DB159" s="380" t="str">
        <f ca="1">+IF(OFFSET('Sanitation Data'!$G$30,0,10*ROW('Sanitation Data'!G153))="","",OFFSET('Sanitation Data'!$G$30,0,10*ROW('Sanitation Data'!G153)))</f>
        <v/>
      </c>
      <c r="DC159" s="380" t="str">
        <f ca="1">+IF(OFFSET('Sanitation Data'!$G$31,0,10*ROW('Sanitation Data'!G153))="","",OFFSET('Sanitation Data'!$G$31,0,10*ROW('Sanitation Data'!G153)))</f>
        <v/>
      </c>
      <c r="DD159" s="380" t="str">
        <f ca="1">+IF(OFFSET('Sanitation Data'!$G$32,0,10*ROW('Sanitation Data'!G153))="","",OFFSET('Sanitation Data'!$G$32,0,10*ROW('Sanitation Data'!G153)))</f>
        <v/>
      </c>
      <c r="DE159" s="380" t="str">
        <f ca="1">+IF(OFFSET('Sanitation Data'!$H$28,0,10*ROW('Sanitation Data'!H153))="","",OFFSET('Sanitation Data'!$H$28,0,10*ROW('Sanitation Data'!H153)))</f>
        <v/>
      </c>
      <c r="DF159" s="380" t="str">
        <f ca="1">+IF(OFFSET('Sanitation Data'!$H$29,0,10*ROW('Sanitation Data'!H153))="","",OFFSET('Sanitation Data'!$H$29,0,10*ROW('Sanitation Data'!H153)))</f>
        <v/>
      </c>
      <c r="DG159" s="380" t="str">
        <f ca="1">+IF(OFFSET('Sanitation Data'!$H$30,0,10*ROW('Sanitation Data'!H153))="","",OFFSET('Sanitation Data'!$H$30,0,10*ROW('Sanitation Data'!H153)))</f>
        <v/>
      </c>
      <c r="DH159" s="380" t="str">
        <f ca="1">+IF(OFFSET('Sanitation Data'!$H$31,0,10*ROW('Sanitation Data'!H153))="","",OFFSET('Sanitation Data'!$H$31,0,10*ROW('Sanitation Data'!H153)))</f>
        <v/>
      </c>
      <c r="DI159" s="380" t="str">
        <f ca="1">+IF(OFFSET('Sanitation Data'!$H$32,0,10*ROW('Sanitation Data'!H153))="","",OFFSET('Sanitation Data'!$H$32,0,10*ROW('Sanitation Data'!H153)))</f>
        <v/>
      </c>
      <c r="DJ159" s="380" t="str">
        <f ca="1">+IF(OFFSET('Sanitation Data'!$I$28,0,10*ROW('Sanitation Data'!I153))="","",OFFSET('Sanitation Data'!$I$28,0,10*ROW('Sanitation Data'!I153)))</f>
        <v/>
      </c>
      <c r="DK159" s="380" t="str">
        <f ca="1">+IF(OFFSET('Sanitation Data'!$I$29,0,10*ROW('Sanitation Data'!I153))="","",OFFSET('Sanitation Data'!$I$29,0,10*ROW('Sanitation Data'!I153)))</f>
        <v/>
      </c>
      <c r="DL159" s="380" t="str">
        <f ca="1">+IF(OFFSET('Sanitation Data'!$I$30,0,10*ROW('Sanitation Data'!I153))="","",OFFSET('Sanitation Data'!$I$30,0,10*ROW('Sanitation Data'!I153)))</f>
        <v/>
      </c>
      <c r="DM159" s="380" t="str">
        <f ca="1">+IF(OFFSET('Sanitation Data'!$I$31,0,10*ROW('Sanitation Data'!I153))="","",OFFSET('Sanitation Data'!$I$31,0,10*ROW('Sanitation Data'!I153)))</f>
        <v/>
      </c>
      <c r="DN159" s="380" t="str">
        <f ca="1">+IF(OFFSET('Sanitation Data'!$I$32,0,10*ROW('Sanitation Data'!I153))="","",OFFSET('Sanitation Data'!$I$32,0,10*ROW('Sanitation Data'!I153)))</f>
        <v/>
      </c>
      <c r="DO159" s="380" t="str">
        <f ca="1">+IF(OFFSET('Hygiene Data'!$D$11,0,10*ROW('Hygiene Data'!D153))="","",OFFSET('Hygiene Data'!$D$11,0,10*ROW('Hygiene Data'!D153)))</f>
        <v/>
      </c>
      <c r="DP159" s="380" t="str">
        <f ca="1">+IF(OFFSET('Hygiene Data'!$D$12,0,10*ROW('Hygiene Data'!D153))="","",OFFSET('Hygiene Data'!$D$12,0,10*ROW('Hygiene Data'!D153)))</f>
        <v/>
      </c>
      <c r="DQ159" s="380" t="str">
        <f ca="1">+IF(OFFSET('Hygiene Data'!$D$13,0,10*ROW('Hygiene Data'!D153))="","",OFFSET('Hygiene Data'!$D$13,0,10*ROW('Hygiene Data'!D153)))</f>
        <v/>
      </c>
      <c r="DR159" s="380" t="str">
        <f ca="1">+IF(OFFSET('Hygiene Data'!$E$11,0,10*ROW('Hygiene Data'!E153))="","",OFFSET('Hygiene Data'!$E$11,0,10*ROW('Hygiene Data'!E153)))</f>
        <v/>
      </c>
      <c r="DS159" s="380" t="str">
        <f ca="1">+IF(OFFSET('Hygiene Data'!$E$12,0,10*ROW('Hygiene Data'!E153))="","",OFFSET('Hygiene Data'!$E$12,0,10*ROW('Hygiene Data'!E153)))</f>
        <v/>
      </c>
      <c r="DT159" s="380" t="str">
        <f ca="1">+IF(OFFSET('Hygiene Data'!$E$13,0,10*ROW('Hygiene Data'!E153))="","",OFFSET('Hygiene Data'!$E$13,0,10*ROW('Hygiene Data'!E153)))</f>
        <v/>
      </c>
      <c r="DU159" s="380" t="str">
        <f ca="1">+IF(OFFSET('Hygiene Data'!$F$11,0,10*ROW('Hygiene Data'!F153))="","",OFFSET('Hygiene Data'!$F$11,0,10*ROW('Hygiene Data'!F153)))</f>
        <v/>
      </c>
      <c r="DV159" s="380" t="str">
        <f ca="1">+IF(OFFSET('Hygiene Data'!$F$12,0,10*ROW('Hygiene Data'!F153))="","",OFFSET('Hygiene Data'!$F$12,0,10*ROW('Hygiene Data'!F153)))</f>
        <v/>
      </c>
      <c r="DW159" s="380" t="str">
        <f ca="1">+IF(OFFSET('Hygiene Data'!$F$13,0,10*ROW('Hygiene Data'!F153))="","",OFFSET('Hygiene Data'!$F$13,0,10*ROW('Hygiene Data'!F153)))</f>
        <v/>
      </c>
      <c r="DX159" s="380" t="str">
        <f ca="1">+IF(OFFSET('Hygiene Data'!$G$11,0,10*ROW('Hygiene Data'!G153))="","",OFFSET('Hygiene Data'!$G$11,0,10*ROW('Hygiene Data'!G153)))</f>
        <v/>
      </c>
      <c r="DY159" s="380" t="str">
        <f ca="1">+IF(OFFSET('Hygiene Data'!$G$12,0,10*ROW('Hygiene Data'!G153))="","",OFFSET('Hygiene Data'!$G$12,0,10*ROW('Hygiene Data'!G153)))</f>
        <v/>
      </c>
      <c r="DZ159" s="380" t="str">
        <f ca="1">+IF(OFFSET('Hygiene Data'!$G$13,0,10*ROW('Hygiene Data'!G153))="","",OFFSET('Hygiene Data'!$G$13,0,10*ROW('Hygiene Data'!G153)))</f>
        <v/>
      </c>
      <c r="EA159" s="380" t="str">
        <f ca="1">+IF(OFFSET('Hygiene Data'!$H$11,0,10*ROW('Hygiene Data'!H153))="","",OFFSET('Hygiene Data'!$H$11,0,10*ROW('Hygiene Data'!H153)))</f>
        <v/>
      </c>
      <c r="EB159" s="380" t="str">
        <f ca="1">+IF(OFFSET('Hygiene Data'!$H$12,0,10*ROW('Hygiene Data'!H153))="","",OFFSET('Hygiene Data'!$H$12,0,10*ROW('Hygiene Data'!H153)))</f>
        <v/>
      </c>
      <c r="EC159" s="380" t="str">
        <f ca="1">+IF(OFFSET('Hygiene Data'!$H$13,0,10*ROW('Hygiene Data'!H153))="","",OFFSET('Hygiene Data'!$H$13,0,10*ROW('Hygiene Data'!H153)))</f>
        <v/>
      </c>
      <c r="ED159" s="380" t="str">
        <f ca="1">+IF(OFFSET('Hygiene Data'!$I$11,0,10*ROW('Hygiene Data'!I153))="","",OFFSET('Hygiene Data'!$I$11,0,10*ROW('Hygiene Data'!I153)))</f>
        <v/>
      </c>
      <c r="EE159" s="380" t="str">
        <f ca="1">+IF(OFFSET('Hygiene Data'!$I$12,0,10*ROW('Hygiene Data'!I153))="","",OFFSET('Hygiene Data'!$I$12,0,10*ROW('Hygiene Data'!I153)))</f>
        <v/>
      </c>
      <c r="EF159" s="380" t="str">
        <f ca="1">+IF(OFFSET('Hygiene Data'!$I$13,0,10*ROW('Hygiene Data'!I153))="","",OFFSET('Hygiene Data'!$I$13,0,10*ROW('Hygiene Data'!I153)))</f>
        <v/>
      </c>
    </row>
    <row r="160" spans="1:136" x14ac:dyDescent="0.25">
      <c r="A160" s="489" t="str">
        <f ca="1">+IF(OFFSET('Water Data'!$B$2,0,10*ROW('Water Data'!E154))="","",OFFSET('Water Data'!$B$2,0,10*ROW('Water Data'!E154)))</f>
        <v/>
      </c>
      <c r="B160" s="489"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16" t="str">
        <f t="shared" ca="1" si="2"/>
        <v/>
      </c>
      <c r="D160" s="517"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17"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17"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17"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17"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17"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17"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17"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17"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17"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17"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17"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17"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17"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17"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17"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17"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17"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18"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18"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18"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18"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18"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18"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18"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18"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18"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18"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18"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18"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18"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18"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18"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18"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18"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18"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18"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18"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18"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18"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18"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18"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18"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18"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18"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18"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18"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18"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19"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95"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19"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19"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19"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19"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19"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19"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19"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19"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19"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19"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19"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19"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19"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19"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19"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19"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80" t="str">
        <f ca="1">+IF(OFFSET('Water Data'!$D$27,0,10*ROW('Water Data'!D154))="","",OFFSET('Water Data'!$D$27,0,10*ROW('Water Data'!D154)))</f>
        <v/>
      </c>
      <c r="BT160" s="380" t="str">
        <f ca="1">+IF(OFFSET('Water Data'!$D$28,0,10*ROW('Water Data'!D154))="","",OFFSET('Water Data'!$D$28,0,10*ROW('Water Data'!D154)))</f>
        <v/>
      </c>
      <c r="BU160" s="380" t="str">
        <f ca="1">+IF(OFFSET('Water Data'!$D$29,0,10*ROW('Water Data'!D154))="","",OFFSET('Water Data'!$D$29,0,10*ROW('Water Data'!D154)))</f>
        <v/>
      </c>
      <c r="BV160" s="380" t="str">
        <f ca="1">+IF(OFFSET('Water Data'!$E$27,0,10*ROW('Water Data'!E154))="","",OFFSET('Water Data'!$E$27,0,10*ROW('Water Data'!E154)))</f>
        <v/>
      </c>
      <c r="BW160" s="380" t="str">
        <f ca="1">+IF(OFFSET('Water Data'!$E$28,0,10*ROW('Water Data'!E154))="","",OFFSET('Water Data'!$E$28,0,10*ROW('Water Data'!E154)))</f>
        <v/>
      </c>
      <c r="BX160" s="380" t="str">
        <f ca="1">+IF(OFFSET('Water Data'!$E$29,0,10*ROW('Water Data'!E154))="","",OFFSET('Water Data'!$E$29,0,10*ROW('Water Data'!E154)))</f>
        <v/>
      </c>
      <c r="BY160" s="380" t="str">
        <f ca="1">+IF(OFFSET('Water Data'!$F$27,0,10*ROW('Water Data'!F154))="","",OFFSET('Water Data'!$F$27,0,10*ROW('Water Data'!F154)))</f>
        <v/>
      </c>
      <c r="BZ160" s="380" t="str">
        <f ca="1">+IF(OFFSET('Water Data'!$F$28,0,10*ROW('Water Data'!F154))="","",OFFSET('Water Data'!$F$28,0,10*ROW('Water Data'!F154)))</f>
        <v/>
      </c>
      <c r="CA160" s="380" t="str">
        <f ca="1">+IF(OFFSET('Water Data'!$F$29,0,10*ROW('Water Data'!F154))="","",OFFSET('Water Data'!$F$29,0,10*ROW('Water Data'!F154)))</f>
        <v/>
      </c>
      <c r="CB160" s="380" t="str">
        <f ca="1">+IF(OFFSET('Water Data'!$G$27,0,10*ROW('Water Data'!G154))="","",OFFSET('Water Data'!$G$27,0,10*ROW('Water Data'!G154)))</f>
        <v/>
      </c>
      <c r="CC160" s="380" t="str">
        <f ca="1">+IF(OFFSET('Water Data'!$G$28,0,10*ROW('Water Data'!G154))="","",OFFSET('Water Data'!$G$28,0,10*ROW('Water Data'!G154)))</f>
        <v/>
      </c>
      <c r="CD160" s="380" t="str">
        <f ca="1">+IF(OFFSET('Water Data'!$G$29,0,10*ROW('Water Data'!G154))="","",OFFSET('Water Data'!$G$29,0,10*ROW('Water Data'!G154)))</f>
        <v/>
      </c>
      <c r="CE160" s="380" t="str">
        <f ca="1">+IF(OFFSET('Water Data'!$H$27,0,10*ROW('Water Data'!H154))="","",OFFSET('Water Data'!$H$27,0,10*ROW('Water Data'!H154)))</f>
        <v/>
      </c>
      <c r="CF160" s="380" t="str">
        <f ca="1">+IF(OFFSET('Water Data'!$H$28,0,10*ROW('Water Data'!H154))="","",OFFSET('Water Data'!$H$28,0,10*ROW('Water Data'!H154)))</f>
        <v/>
      </c>
      <c r="CG160" s="380" t="str">
        <f ca="1">+IF(OFFSET('Water Data'!$H$29,0,10*ROW('Water Data'!H154))="","",OFFSET('Water Data'!$H$29,0,10*ROW('Water Data'!H154)))</f>
        <v/>
      </c>
      <c r="CH160" s="380" t="str">
        <f ca="1">+IF(OFFSET('Water Data'!$I$27,0,10*ROW('Water Data'!I154))="","",OFFSET('Water Data'!$I$27,0,10*ROW('Water Data'!I154)))</f>
        <v/>
      </c>
      <c r="CI160" s="380" t="str">
        <f ca="1">+IF(OFFSET('Water Data'!$I$28,0,10*ROW('Water Data'!I154))="","",OFFSET('Water Data'!$I$28,0,10*ROW('Water Data'!I154)))</f>
        <v/>
      </c>
      <c r="CJ160" s="380" t="str">
        <f ca="1">+IF(OFFSET('Water Data'!$I$29,0,10*ROW('Water Data'!I154))="","",OFFSET('Water Data'!$I$29,0,10*ROW('Water Data'!I154)))</f>
        <v/>
      </c>
      <c r="CK160" s="380" t="str">
        <f ca="1">+IF(OFFSET('Sanitation Data'!$D$28,0,10*ROW('Sanitation Data'!D154))="","",OFFSET('Sanitation Data'!$D$28,0,10*ROW('Sanitation Data'!D154)))</f>
        <v/>
      </c>
      <c r="CL160" s="380" t="str">
        <f ca="1">+IF(OFFSET('Sanitation Data'!$D$29,0,10*ROW('Sanitation Data'!D154))="","",OFFSET('Sanitation Data'!$D$29,0,10*ROW('Sanitation Data'!D154)))</f>
        <v/>
      </c>
      <c r="CM160" s="380" t="str">
        <f ca="1">+IF(OFFSET('Sanitation Data'!$D$30,0,10*ROW('Sanitation Data'!D154))="","",OFFSET('Sanitation Data'!$D$30,0,10*ROW('Sanitation Data'!D154)))</f>
        <v/>
      </c>
      <c r="CN160" s="380" t="str">
        <f ca="1">+IF(OFFSET('Sanitation Data'!$D$31,0,10*ROW('Sanitation Data'!D154))="","",OFFSET('Sanitation Data'!$D$31,0,10*ROW('Sanitation Data'!D154)))</f>
        <v/>
      </c>
      <c r="CO160" s="380" t="str">
        <f ca="1">+IF(OFFSET('Sanitation Data'!$D$32,0,10*ROW('Sanitation Data'!D154))="","",OFFSET('Sanitation Data'!$D$32,0,10*ROW('Sanitation Data'!D154)))</f>
        <v/>
      </c>
      <c r="CP160" s="380" t="str">
        <f ca="1">+IF(OFFSET('Sanitation Data'!$E$28,0,10*ROW('Sanitation Data'!E154))="","",OFFSET('Sanitation Data'!$E$28,0,10*ROW('Sanitation Data'!E154)))</f>
        <v/>
      </c>
      <c r="CQ160" s="380" t="str">
        <f ca="1">+IF(OFFSET('Sanitation Data'!$E$29,0,10*ROW('Sanitation Data'!E154))="","",OFFSET('Sanitation Data'!$E$29,0,10*ROW('Sanitation Data'!E154)))</f>
        <v/>
      </c>
      <c r="CR160" s="380" t="str">
        <f ca="1">+IF(OFFSET('Sanitation Data'!$E$30,0,10*ROW('Sanitation Data'!E154))="","",OFFSET('Sanitation Data'!$E$30,0,10*ROW('Sanitation Data'!E154)))</f>
        <v/>
      </c>
      <c r="CS160" s="380" t="str">
        <f ca="1">+IF(OFFSET('Sanitation Data'!$E$31,0,10*ROW('Sanitation Data'!E154))="","",OFFSET('Sanitation Data'!$E$31,0,10*ROW('Sanitation Data'!E154)))</f>
        <v/>
      </c>
      <c r="CT160" s="380" t="str">
        <f ca="1">+IF(OFFSET('Sanitation Data'!$E$32,0,10*ROW('Sanitation Data'!E154))="","",OFFSET('Sanitation Data'!$E$32,0,10*ROW('Sanitation Data'!E154)))</f>
        <v/>
      </c>
      <c r="CU160" s="380" t="str">
        <f ca="1">+IF(OFFSET('Sanitation Data'!$F$28,0,10*ROW('Sanitation Data'!F154))="","",OFFSET('Sanitation Data'!$F$28,0,10*ROW('Sanitation Data'!F154)))</f>
        <v/>
      </c>
      <c r="CV160" s="380" t="str">
        <f ca="1">+IF(OFFSET('Sanitation Data'!$F$29,0,10*ROW('Sanitation Data'!F154))="","",OFFSET('Sanitation Data'!$F$29,0,10*ROW('Sanitation Data'!F154)))</f>
        <v/>
      </c>
      <c r="CW160" s="380" t="str">
        <f ca="1">+IF(OFFSET('Sanitation Data'!$F$30,0,10*ROW('Sanitation Data'!F154))="","",OFFSET('Sanitation Data'!$F$30,0,10*ROW('Sanitation Data'!F154)))</f>
        <v/>
      </c>
      <c r="CX160" s="380" t="str">
        <f ca="1">+IF(OFFSET('Sanitation Data'!$F$31,0,10*ROW('Sanitation Data'!F154))="","",OFFSET('Sanitation Data'!$F$31,0,10*ROW('Sanitation Data'!F154)))</f>
        <v/>
      </c>
      <c r="CY160" s="380" t="str">
        <f ca="1">+IF(OFFSET('Sanitation Data'!$F$32,0,10*ROW('Sanitation Data'!F154))="","",OFFSET('Sanitation Data'!$F$32,0,10*ROW('Sanitation Data'!F154)))</f>
        <v/>
      </c>
      <c r="CZ160" s="380" t="str">
        <f ca="1">+IF(OFFSET('Sanitation Data'!$G$28,0,10*ROW('Sanitation Data'!G154))="","",OFFSET('Sanitation Data'!$G$28,0,10*ROW('Sanitation Data'!G154)))</f>
        <v/>
      </c>
      <c r="DA160" s="380" t="str">
        <f ca="1">+IF(OFFSET('Sanitation Data'!$G$29,0,10*ROW('Sanitation Data'!G154))="","",OFFSET('Sanitation Data'!$G$29,0,10*ROW('Sanitation Data'!G154)))</f>
        <v/>
      </c>
      <c r="DB160" s="380" t="str">
        <f ca="1">+IF(OFFSET('Sanitation Data'!$G$30,0,10*ROW('Sanitation Data'!G154))="","",OFFSET('Sanitation Data'!$G$30,0,10*ROW('Sanitation Data'!G154)))</f>
        <v/>
      </c>
      <c r="DC160" s="380" t="str">
        <f ca="1">+IF(OFFSET('Sanitation Data'!$G$31,0,10*ROW('Sanitation Data'!G154))="","",OFFSET('Sanitation Data'!$G$31,0,10*ROW('Sanitation Data'!G154)))</f>
        <v/>
      </c>
      <c r="DD160" s="380" t="str">
        <f ca="1">+IF(OFFSET('Sanitation Data'!$G$32,0,10*ROW('Sanitation Data'!G154))="","",OFFSET('Sanitation Data'!$G$32,0,10*ROW('Sanitation Data'!G154)))</f>
        <v/>
      </c>
      <c r="DE160" s="380" t="str">
        <f ca="1">+IF(OFFSET('Sanitation Data'!$H$28,0,10*ROW('Sanitation Data'!H154))="","",OFFSET('Sanitation Data'!$H$28,0,10*ROW('Sanitation Data'!H154)))</f>
        <v/>
      </c>
      <c r="DF160" s="380" t="str">
        <f ca="1">+IF(OFFSET('Sanitation Data'!$H$29,0,10*ROW('Sanitation Data'!H154))="","",OFFSET('Sanitation Data'!$H$29,0,10*ROW('Sanitation Data'!H154)))</f>
        <v/>
      </c>
      <c r="DG160" s="380" t="str">
        <f ca="1">+IF(OFFSET('Sanitation Data'!$H$30,0,10*ROW('Sanitation Data'!H154))="","",OFFSET('Sanitation Data'!$H$30,0,10*ROW('Sanitation Data'!H154)))</f>
        <v/>
      </c>
      <c r="DH160" s="380" t="str">
        <f ca="1">+IF(OFFSET('Sanitation Data'!$H$31,0,10*ROW('Sanitation Data'!H154))="","",OFFSET('Sanitation Data'!$H$31,0,10*ROW('Sanitation Data'!H154)))</f>
        <v/>
      </c>
      <c r="DI160" s="380" t="str">
        <f ca="1">+IF(OFFSET('Sanitation Data'!$H$32,0,10*ROW('Sanitation Data'!H154))="","",OFFSET('Sanitation Data'!$H$32,0,10*ROW('Sanitation Data'!H154)))</f>
        <v/>
      </c>
      <c r="DJ160" s="380" t="str">
        <f ca="1">+IF(OFFSET('Sanitation Data'!$I$28,0,10*ROW('Sanitation Data'!I154))="","",OFFSET('Sanitation Data'!$I$28,0,10*ROW('Sanitation Data'!I154)))</f>
        <v/>
      </c>
      <c r="DK160" s="380" t="str">
        <f ca="1">+IF(OFFSET('Sanitation Data'!$I$29,0,10*ROW('Sanitation Data'!I154))="","",OFFSET('Sanitation Data'!$I$29,0,10*ROW('Sanitation Data'!I154)))</f>
        <v/>
      </c>
      <c r="DL160" s="380" t="str">
        <f ca="1">+IF(OFFSET('Sanitation Data'!$I$30,0,10*ROW('Sanitation Data'!I154))="","",OFFSET('Sanitation Data'!$I$30,0,10*ROW('Sanitation Data'!I154)))</f>
        <v/>
      </c>
      <c r="DM160" s="380" t="str">
        <f ca="1">+IF(OFFSET('Sanitation Data'!$I$31,0,10*ROW('Sanitation Data'!I154))="","",OFFSET('Sanitation Data'!$I$31,0,10*ROW('Sanitation Data'!I154)))</f>
        <v/>
      </c>
      <c r="DN160" s="380" t="str">
        <f ca="1">+IF(OFFSET('Sanitation Data'!$I$32,0,10*ROW('Sanitation Data'!I154))="","",OFFSET('Sanitation Data'!$I$32,0,10*ROW('Sanitation Data'!I154)))</f>
        <v/>
      </c>
      <c r="DO160" s="380" t="str">
        <f ca="1">+IF(OFFSET('Hygiene Data'!$D$11,0,10*ROW('Hygiene Data'!D154))="","",OFFSET('Hygiene Data'!$D$11,0,10*ROW('Hygiene Data'!D154)))</f>
        <v/>
      </c>
      <c r="DP160" s="380" t="str">
        <f ca="1">+IF(OFFSET('Hygiene Data'!$D$12,0,10*ROW('Hygiene Data'!D154))="","",OFFSET('Hygiene Data'!$D$12,0,10*ROW('Hygiene Data'!D154)))</f>
        <v/>
      </c>
      <c r="DQ160" s="380" t="str">
        <f ca="1">+IF(OFFSET('Hygiene Data'!$D$13,0,10*ROW('Hygiene Data'!D154))="","",OFFSET('Hygiene Data'!$D$13,0,10*ROW('Hygiene Data'!D154)))</f>
        <v/>
      </c>
      <c r="DR160" s="380" t="str">
        <f ca="1">+IF(OFFSET('Hygiene Data'!$E$11,0,10*ROW('Hygiene Data'!E154))="","",OFFSET('Hygiene Data'!$E$11,0,10*ROW('Hygiene Data'!E154)))</f>
        <v/>
      </c>
      <c r="DS160" s="380" t="str">
        <f ca="1">+IF(OFFSET('Hygiene Data'!$E$12,0,10*ROW('Hygiene Data'!E154))="","",OFFSET('Hygiene Data'!$E$12,0,10*ROW('Hygiene Data'!E154)))</f>
        <v/>
      </c>
      <c r="DT160" s="380" t="str">
        <f ca="1">+IF(OFFSET('Hygiene Data'!$E$13,0,10*ROW('Hygiene Data'!E154))="","",OFFSET('Hygiene Data'!$E$13,0,10*ROW('Hygiene Data'!E154)))</f>
        <v/>
      </c>
      <c r="DU160" s="380" t="str">
        <f ca="1">+IF(OFFSET('Hygiene Data'!$F$11,0,10*ROW('Hygiene Data'!F154))="","",OFFSET('Hygiene Data'!$F$11,0,10*ROW('Hygiene Data'!F154)))</f>
        <v/>
      </c>
      <c r="DV160" s="380" t="str">
        <f ca="1">+IF(OFFSET('Hygiene Data'!$F$12,0,10*ROW('Hygiene Data'!F154))="","",OFFSET('Hygiene Data'!$F$12,0,10*ROW('Hygiene Data'!F154)))</f>
        <v/>
      </c>
      <c r="DW160" s="380" t="str">
        <f ca="1">+IF(OFFSET('Hygiene Data'!$F$13,0,10*ROW('Hygiene Data'!F154))="","",OFFSET('Hygiene Data'!$F$13,0,10*ROW('Hygiene Data'!F154)))</f>
        <v/>
      </c>
      <c r="DX160" s="380" t="str">
        <f ca="1">+IF(OFFSET('Hygiene Data'!$G$11,0,10*ROW('Hygiene Data'!G154))="","",OFFSET('Hygiene Data'!$G$11,0,10*ROW('Hygiene Data'!G154)))</f>
        <v/>
      </c>
      <c r="DY160" s="380" t="str">
        <f ca="1">+IF(OFFSET('Hygiene Data'!$G$12,0,10*ROW('Hygiene Data'!G154))="","",OFFSET('Hygiene Data'!$G$12,0,10*ROW('Hygiene Data'!G154)))</f>
        <v/>
      </c>
      <c r="DZ160" s="380" t="str">
        <f ca="1">+IF(OFFSET('Hygiene Data'!$G$13,0,10*ROW('Hygiene Data'!G154))="","",OFFSET('Hygiene Data'!$G$13,0,10*ROW('Hygiene Data'!G154)))</f>
        <v/>
      </c>
      <c r="EA160" s="380" t="str">
        <f ca="1">+IF(OFFSET('Hygiene Data'!$H$11,0,10*ROW('Hygiene Data'!H154))="","",OFFSET('Hygiene Data'!$H$11,0,10*ROW('Hygiene Data'!H154)))</f>
        <v/>
      </c>
      <c r="EB160" s="380" t="str">
        <f ca="1">+IF(OFFSET('Hygiene Data'!$H$12,0,10*ROW('Hygiene Data'!H154))="","",OFFSET('Hygiene Data'!$H$12,0,10*ROW('Hygiene Data'!H154)))</f>
        <v/>
      </c>
      <c r="EC160" s="380" t="str">
        <f ca="1">+IF(OFFSET('Hygiene Data'!$H$13,0,10*ROW('Hygiene Data'!H154))="","",OFFSET('Hygiene Data'!$H$13,0,10*ROW('Hygiene Data'!H154)))</f>
        <v/>
      </c>
      <c r="ED160" s="380" t="str">
        <f ca="1">+IF(OFFSET('Hygiene Data'!$I$11,0,10*ROW('Hygiene Data'!I154))="","",OFFSET('Hygiene Data'!$I$11,0,10*ROW('Hygiene Data'!I154)))</f>
        <v/>
      </c>
      <c r="EE160" s="380" t="str">
        <f ca="1">+IF(OFFSET('Hygiene Data'!$I$12,0,10*ROW('Hygiene Data'!I154))="","",OFFSET('Hygiene Data'!$I$12,0,10*ROW('Hygiene Data'!I154)))</f>
        <v/>
      </c>
      <c r="EF160" s="380" t="str">
        <f ca="1">+IF(OFFSET('Hygiene Data'!$I$13,0,10*ROW('Hygiene Data'!I154))="","",OFFSET('Hygiene Data'!$I$13,0,10*ROW('Hygiene Data'!I154)))</f>
        <v/>
      </c>
    </row>
    <row r="161" spans="1:136" x14ac:dyDescent="0.25">
      <c r="A161" s="489" t="str">
        <f ca="1">+IF(OFFSET('Water Data'!$B$2,0,10*ROW('Water Data'!E155))="","",OFFSET('Water Data'!$B$2,0,10*ROW('Water Data'!E155)))</f>
        <v/>
      </c>
      <c r="B161" s="489"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16" t="str">
        <f t="shared" ca="1" si="2"/>
        <v/>
      </c>
      <c r="D161" s="517"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17"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17"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17"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17"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17"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17"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17"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17"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17"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17"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17"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17"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17"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17"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17"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17"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17"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18"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18"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18"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18"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18"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18"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18"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18"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18"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18"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18"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18"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18"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18"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18"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18"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18"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18"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18"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18"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18"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18"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18"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18"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18"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18"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18"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18"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18"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18"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19"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95"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19"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19"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19"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19"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19"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19"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19"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19"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19"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19"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19"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19"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19"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19"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19"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19"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80" t="str">
        <f ca="1">+IF(OFFSET('Water Data'!$D$27,0,10*ROW('Water Data'!D155))="","",OFFSET('Water Data'!$D$27,0,10*ROW('Water Data'!D155)))</f>
        <v/>
      </c>
      <c r="BT161" s="380" t="str">
        <f ca="1">+IF(OFFSET('Water Data'!$D$28,0,10*ROW('Water Data'!D155))="","",OFFSET('Water Data'!$D$28,0,10*ROW('Water Data'!D155)))</f>
        <v/>
      </c>
      <c r="BU161" s="380" t="str">
        <f ca="1">+IF(OFFSET('Water Data'!$D$29,0,10*ROW('Water Data'!D155))="","",OFFSET('Water Data'!$D$29,0,10*ROW('Water Data'!D155)))</f>
        <v/>
      </c>
      <c r="BV161" s="380" t="str">
        <f ca="1">+IF(OFFSET('Water Data'!$E$27,0,10*ROW('Water Data'!E155))="","",OFFSET('Water Data'!$E$27,0,10*ROW('Water Data'!E155)))</f>
        <v/>
      </c>
      <c r="BW161" s="380" t="str">
        <f ca="1">+IF(OFFSET('Water Data'!$E$28,0,10*ROW('Water Data'!E155))="","",OFFSET('Water Data'!$E$28,0,10*ROW('Water Data'!E155)))</f>
        <v/>
      </c>
      <c r="BX161" s="380" t="str">
        <f ca="1">+IF(OFFSET('Water Data'!$E$29,0,10*ROW('Water Data'!E155))="","",OFFSET('Water Data'!$E$29,0,10*ROW('Water Data'!E155)))</f>
        <v/>
      </c>
      <c r="BY161" s="380" t="str">
        <f ca="1">+IF(OFFSET('Water Data'!$F$27,0,10*ROW('Water Data'!F155))="","",OFFSET('Water Data'!$F$27,0,10*ROW('Water Data'!F155)))</f>
        <v/>
      </c>
      <c r="BZ161" s="380" t="str">
        <f ca="1">+IF(OFFSET('Water Data'!$F$28,0,10*ROW('Water Data'!F155))="","",OFFSET('Water Data'!$F$28,0,10*ROW('Water Data'!F155)))</f>
        <v/>
      </c>
      <c r="CA161" s="380" t="str">
        <f ca="1">+IF(OFFSET('Water Data'!$F$29,0,10*ROW('Water Data'!F155))="","",OFFSET('Water Data'!$F$29,0,10*ROW('Water Data'!F155)))</f>
        <v/>
      </c>
      <c r="CB161" s="380" t="str">
        <f ca="1">+IF(OFFSET('Water Data'!$G$27,0,10*ROW('Water Data'!G155))="","",OFFSET('Water Data'!$G$27,0,10*ROW('Water Data'!G155)))</f>
        <v/>
      </c>
      <c r="CC161" s="380" t="str">
        <f ca="1">+IF(OFFSET('Water Data'!$G$28,0,10*ROW('Water Data'!G155))="","",OFFSET('Water Data'!$G$28,0,10*ROW('Water Data'!G155)))</f>
        <v/>
      </c>
      <c r="CD161" s="380" t="str">
        <f ca="1">+IF(OFFSET('Water Data'!$G$29,0,10*ROW('Water Data'!G155))="","",OFFSET('Water Data'!$G$29,0,10*ROW('Water Data'!G155)))</f>
        <v/>
      </c>
      <c r="CE161" s="380" t="str">
        <f ca="1">+IF(OFFSET('Water Data'!$H$27,0,10*ROW('Water Data'!H155))="","",OFFSET('Water Data'!$H$27,0,10*ROW('Water Data'!H155)))</f>
        <v/>
      </c>
      <c r="CF161" s="380" t="str">
        <f ca="1">+IF(OFFSET('Water Data'!$H$28,0,10*ROW('Water Data'!H155))="","",OFFSET('Water Data'!$H$28,0,10*ROW('Water Data'!H155)))</f>
        <v/>
      </c>
      <c r="CG161" s="380" t="str">
        <f ca="1">+IF(OFFSET('Water Data'!$H$29,0,10*ROW('Water Data'!H155))="","",OFFSET('Water Data'!$H$29,0,10*ROW('Water Data'!H155)))</f>
        <v/>
      </c>
      <c r="CH161" s="380" t="str">
        <f ca="1">+IF(OFFSET('Water Data'!$I$27,0,10*ROW('Water Data'!I155))="","",OFFSET('Water Data'!$I$27,0,10*ROW('Water Data'!I155)))</f>
        <v/>
      </c>
      <c r="CI161" s="380" t="str">
        <f ca="1">+IF(OFFSET('Water Data'!$I$28,0,10*ROW('Water Data'!I155))="","",OFFSET('Water Data'!$I$28,0,10*ROW('Water Data'!I155)))</f>
        <v/>
      </c>
      <c r="CJ161" s="380" t="str">
        <f ca="1">+IF(OFFSET('Water Data'!$I$29,0,10*ROW('Water Data'!I155))="","",OFFSET('Water Data'!$I$29,0,10*ROW('Water Data'!I155)))</f>
        <v/>
      </c>
      <c r="CK161" s="380" t="str">
        <f ca="1">+IF(OFFSET('Sanitation Data'!$D$28,0,10*ROW('Sanitation Data'!D155))="","",OFFSET('Sanitation Data'!$D$28,0,10*ROW('Sanitation Data'!D155)))</f>
        <v/>
      </c>
      <c r="CL161" s="380" t="str">
        <f ca="1">+IF(OFFSET('Sanitation Data'!$D$29,0,10*ROW('Sanitation Data'!D155))="","",OFFSET('Sanitation Data'!$D$29,0,10*ROW('Sanitation Data'!D155)))</f>
        <v/>
      </c>
      <c r="CM161" s="380" t="str">
        <f ca="1">+IF(OFFSET('Sanitation Data'!$D$30,0,10*ROW('Sanitation Data'!D155))="","",OFFSET('Sanitation Data'!$D$30,0,10*ROW('Sanitation Data'!D155)))</f>
        <v/>
      </c>
      <c r="CN161" s="380" t="str">
        <f ca="1">+IF(OFFSET('Sanitation Data'!$D$31,0,10*ROW('Sanitation Data'!D155))="","",OFFSET('Sanitation Data'!$D$31,0,10*ROW('Sanitation Data'!D155)))</f>
        <v/>
      </c>
      <c r="CO161" s="380" t="str">
        <f ca="1">+IF(OFFSET('Sanitation Data'!$D$32,0,10*ROW('Sanitation Data'!D155))="","",OFFSET('Sanitation Data'!$D$32,0,10*ROW('Sanitation Data'!D155)))</f>
        <v/>
      </c>
      <c r="CP161" s="380" t="str">
        <f ca="1">+IF(OFFSET('Sanitation Data'!$E$28,0,10*ROW('Sanitation Data'!E155))="","",OFFSET('Sanitation Data'!$E$28,0,10*ROW('Sanitation Data'!E155)))</f>
        <v/>
      </c>
      <c r="CQ161" s="380" t="str">
        <f ca="1">+IF(OFFSET('Sanitation Data'!$E$29,0,10*ROW('Sanitation Data'!E155))="","",OFFSET('Sanitation Data'!$E$29,0,10*ROW('Sanitation Data'!E155)))</f>
        <v/>
      </c>
      <c r="CR161" s="380" t="str">
        <f ca="1">+IF(OFFSET('Sanitation Data'!$E$30,0,10*ROW('Sanitation Data'!E155))="","",OFFSET('Sanitation Data'!$E$30,0,10*ROW('Sanitation Data'!E155)))</f>
        <v/>
      </c>
      <c r="CS161" s="380" t="str">
        <f ca="1">+IF(OFFSET('Sanitation Data'!$E$31,0,10*ROW('Sanitation Data'!E155))="","",OFFSET('Sanitation Data'!$E$31,0,10*ROW('Sanitation Data'!E155)))</f>
        <v/>
      </c>
      <c r="CT161" s="380" t="str">
        <f ca="1">+IF(OFFSET('Sanitation Data'!$E$32,0,10*ROW('Sanitation Data'!E155))="","",OFFSET('Sanitation Data'!$E$32,0,10*ROW('Sanitation Data'!E155)))</f>
        <v/>
      </c>
      <c r="CU161" s="380" t="str">
        <f ca="1">+IF(OFFSET('Sanitation Data'!$F$28,0,10*ROW('Sanitation Data'!F155))="","",OFFSET('Sanitation Data'!$F$28,0,10*ROW('Sanitation Data'!F155)))</f>
        <v/>
      </c>
      <c r="CV161" s="380" t="str">
        <f ca="1">+IF(OFFSET('Sanitation Data'!$F$29,0,10*ROW('Sanitation Data'!F155))="","",OFFSET('Sanitation Data'!$F$29,0,10*ROW('Sanitation Data'!F155)))</f>
        <v/>
      </c>
      <c r="CW161" s="380" t="str">
        <f ca="1">+IF(OFFSET('Sanitation Data'!$F$30,0,10*ROW('Sanitation Data'!F155))="","",OFFSET('Sanitation Data'!$F$30,0,10*ROW('Sanitation Data'!F155)))</f>
        <v/>
      </c>
      <c r="CX161" s="380" t="str">
        <f ca="1">+IF(OFFSET('Sanitation Data'!$F$31,0,10*ROW('Sanitation Data'!F155))="","",OFFSET('Sanitation Data'!$F$31,0,10*ROW('Sanitation Data'!F155)))</f>
        <v/>
      </c>
      <c r="CY161" s="380" t="str">
        <f ca="1">+IF(OFFSET('Sanitation Data'!$F$32,0,10*ROW('Sanitation Data'!F155))="","",OFFSET('Sanitation Data'!$F$32,0,10*ROW('Sanitation Data'!F155)))</f>
        <v/>
      </c>
      <c r="CZ161" s="380" t="str">
        <f ca="1">+IF(OFFSET('Sanitation Data'!$G$28,0,10*ROW('Sanitation Data'!G155))="","",OFFSET('Sanitation Data'!$G$28,0,10*ROW('Sanitation Data'!G155)))</f>
        <v/>
      </c>
      <c r="DA161" s="380" t="str">
        <f ca="1">+IF(OFFSET('Sanitation Data'!$G$29,0,10*ROW('Sanitation Data'!G155))="","",OFFSET('Sanitation Data'!$G$29,0,10*ROW('Sanitation Data'!G155)))</f>
        <v/>
      </c>
      <c r="DB161" s="380" t="str">
        <f ca="1">+IF(OFFSET('Sanitation Data'!$G$30,0,10*ROW('Sanitation Data'!G155))="","",OFFSET('Sanitation Data'!$G$30,0,10*ROW('Sanitation Data'!G155)))</f>
        <v/>
      </c>
      <c r="DC161" s="380" t="str">
        <f ca="1">+IF(OFFSET('Sanitation Data'!$G$31,0,10*ROW('Sanitation Data'!G155))="","",OFFSET('Sanitation Data'!$G$31,0,10*ROW('Sanitation Data'!G155)))</f>
        <v/>
      </c>
      <c r="DD161" s="380" t="str">
        <f ca="1">+IF(OFFSET('Sanitation Data'!$G$32,0,10*ROW('Sanitation Data'!G155))="","",OFFSET('Sanitation Data'!$G$32,0,10*ROW('Sanitation Data'!G155)))</f>
        <v/>
      </c>
      <c r="DE161" s="380" t="str">
        <f ca="1">+IF(OFFSET('Sanitation Data'!$H$28,0,10*ROW('Sanitation Data'!H155))="","",OFFSET('Sanitation Data'!$H$28,0,10*ROW('Sanitation Data'!H155)))</f>
        <v/>
      </c>
      <c r="DF161" s="380" t="str">
        <f ca="1">+IF(OFFSET('Sanitation Data'!$H$29,0,10*ROW('Sanitation Data'!H155))="","",OFFSET('Sanitation Data'!$H$29,0,10*ROW('Sanitation Data'!H155)))</f>
        <v/>
      </c>
      <c r="DG161" s="380" t="str">
        <f ca="1">+IF(OFFSET('Sanitation Data'!$H$30,0,10*ROW('Sanitation Data'!H155))="","",OFFSET('Sanitation Data'!$H$30,0,10*ROW('Sanitation Data'!H155)))</f>
        <v/>
      </c>
      <c r="DH161" s="380" t="str">
        <f ca="1">+IF(OFFSET('Sanitation Data'!$H$31,0,10*ROW('Sanitation Data'!H155))="","",OFFSET('Sanitation Data'!$H$31,0,10*ROW('Sanitation Data'!H155)))</f>
        <v/>
      </c>
      <c r="DI161" s="380" t="str">
        <f ca="1">+IF(OFFSET('Sanitation Data'!$H$32,0,10*ROW('Sanitation Data'!H155))="","",OFFSET('Sanitation Data'!$H$32,0,10*ROW('Sanitation Data'!H155)))</f>
        <v/>
      </c>
      <c r="DJ161" s="380" t="str">
        <f ca="1">+IF(OFFSET('Sanitation Data'!$I$28,0,10*ROW('Sanitation Data'!I155))="","",OFFSET('Sanitation Data'!$I$28,0,10*ROW('Sanitation Data'!I155)))</f>
        <v/>
      </c>
      <c r="DK161" s="380" t="str">
        <f ca="1">+IF(OFFSET('Sanitation Data'!$I$29,0,10*ROW('Sanitation Data'!I155))="","",OFFSET('Sanitation Data'!$I$29,0,10*ROW('Sanitation Data'!I155)))</f>
        <v/>
      </c>
      <c r="DL161" s="380" t="str">
        <f ca="1">+IF(OFFSET('Sanitation Data'!$I$30,0,10*ROW('Sanitation Data'!I155))="","",OFFSET('Sanitation Data'!$I$30,0,10*ROW('Sanitation Data'!I155)))</f>
        <v/>
      </c>
      <c r="DM161" s="380" t="str">
        <f ca="1">+IF(OFFSET('Sanitation Data'!$I$31,0,10*ROW('Sanitation Data'!I155))="","",OFFSET('Sanitation Data'!$I$31,0,10*ROW('Sanitation Data'!I155)))</f>
        <v/>
      </c>
      <c r="DN161" s="380" t="str">
        <f ca="1">+IF(OFFSET('Sanitation Data'!$I$32,0,10*ROW('Sanitation Data'!I155))="","",OFFSET('Sanitation Data'!$I$32,0,10*ROW('Sanitation Data'!I155)))</f>
        <v/>
      </c>
      <c r="DO161" s="380" t="str">
        <f ca="1">+IF(OFFSET('Hygiene Data'!$D$11,0,10*ROW('Hygiene Data'!D155))="","",OFFSET('Hygiene Data'!$D$11,0,10*ROW('Hygiene Data'!D155)))</f>
        <v/>
      </c>
      <c r="DP161" s="380" t="str">
        <f ca="1">+IF(OFFSET('Hygiene Data'!$D$12,0,10*ROW('Hygiene Data'!D155))="","",OFFSET('Hygiene Data'!$D$12,0,10*ROW('Hygiene Data'!D155)))</f>
        <v/>
      </c>
      <c r="DQ161" s="380" t="str">
        <f ca="1">+IF(OFFSET('Hygiene Data'!$D$13,0,10*ROW('Hygiene Data'!D155))="","",OFFSET('Hygiene Data'!$D$13,0,10*ROW('Hygiene Data'!D155)))</f>
        <v/>
      </c>
      <c r="DR161" s="380" t="str">
        <f ca="1">+IF(OFFSET('Hygiene Data'!$E$11,0,10*ROW('Hygiene Data'!E155))="","",OFFSET('Hygiene Data'!$E$11,0,10*ROW('Hygiene Data'!E155)))</f>
        <v/>
      </c>
      <c r="DS161" s="380" t="str">
        <f ca="1">+IF(OFFSET('Hygiene Data'!$E$12,0,10*ROW('Hygiene Data'!E155))="","",OFFSET('Hygiene Data'!$E$12,0,10*ROW('Hygiene Data'!E155)))</f>
        <v/>
      </c>
      <c r="DT161" s="380" t="str">
        <f ca="1">+IF(OFFSET('Hygiene Data'!$E$13,0,10*ROW('Hygiene Data'!E155))="","",OFFSET('Hygiene Data'!$E$13,0,10*ROW('Hygiene Data'!E155)))</f>
        <v/>
      </c>
      <c r="DU161" s="380" t="str">
        <f ca="1">+IF(OFFSET('Hygiene Data'!$F$11,0,10*ROW('Hygiene Data'!F155))="","",OFFSET('Hygiene Data'!$F$11,0,10*ROW('Hygiene Data'!F155)))</f>
        <v/>
      </c>
      <c r="DV161" s="380" t="str">
        <f ca="1">+IF(OFFSET('Hygiene Data'!$F$12,0,10*ROW('Hygiene Data'!F155))="","",OFFSET('Hygiene Data'!$F$12,0,10*ROW('Hygiene Data'!F155)))</f>
        <v/>
      </c>
      <c r="DW161" s="380" t="str">
        <f ca="1">+IF(OFFSET('Hygiene Data'!$F$13,0,10*ROW('Hygiene Data'!F155))="","",OFFSET('Hygiene Data'!$F$13,0,10*ROW('Hygiene Data'!F155)))</f>
        <v/>
      </c>
      <c r="DX161" s="380" t="str">
        <f ca="1">+IF(OFFSET('Hygiene Data'!$G$11,0,10*ROW('Hygiene Data'!G155))="","",OFFSET('Hygiene Data'!$G$11,0,10*ROW('Hygiene Data'!G155)))</f>
        <v/>
      </c>
      <c r="DY161" s="380" t="str">
        <f ca="1">+IF(OFFSET('Hygiene Data'!$G$12,0,10*ROW('Hygiene Data'!G155))="","",OFFSET('Hygiene Data'!$G$12,0,10*ROW('Hygiene Data'!G155)))</f>
        <v/>
      </c>
      <c r="DZ161" s="380" t="str">
        <f ca="1">+IF(OFFSET('Hygiene Data'!$G$13,0,10*ROW('Hygiene Data'!G155))="","",OFFSET('Hygiene Data'!$G$13,0,10*ROW('Hygiene Data'!G155)))</f>
        <v/>
      </c>
      <c r="EA161" s="380" t="str">
        <f ca="1">+IF(OFFSET('Hygiene Data'!$H$11,0,10*ROW('Hygiene Data'!H155))="","",OFFSET('Hygiene Data'!$H$11,0,10*ROW('Hygiene Data'!H155)))</f>
        <v/>
      </c>
      <c r="EB161" s="380" t="str">
        <f ca="1">+IF(OFFSET('Hygiene Data'!$H$12,0,10*ROW('Hygiene Data'!H155))="","",OFFSET('Hygiene Data'!$H$12,0,10*ROW('Hygiene Data'!H155)))</f>
        <v/>
      </c>
      <c r="EC161" s="380" t="str">
        <f ca="1">+IF(OFFSET('Hygiene Data'!$H$13,0,10*ROW('Hygiene Data'!H155))="","",OFFSET('Hygiene Data'!$H$13,0,10*ROW('Hygiene Data'!H155)))</f>
        <v/>
      </c>
      <c r="ED161" s="380" t="str">
        <f ca="1">+IF(OFFSET('Hygiene Data'!$I$11,0,10*ROW('Hygiene Data'!I155))="","",OFFSET('Hygiene Data'!$I$11,0,10*ROW('Hygiene Data'!I155)))</f>
        <v/>
      </c>
      <c r="EE161" s="380" t="str">
        <f ca="1">+IF(OFFSET('Hygiene Data'!$I$12,0,10*ROW('Hygiene Data'!I155))="","",OFFSET('Hygiene Data'!$I$12,0,10*ROW('Hygiene Data'!I155)))</f>
        <v/>
      </c>
      <c r="EF161" s="380" t="str">
        <f ca="1">+IF(OFFSET('Hygiene Data'!$I$13,0,10*ROW('Hygiene Data'!I155))="","",OFFSET('Hygiene Data'!$I$13,0,10*ROW('Hygiene Data'!I155)))</f>
        <v/>
      </c>
    </row>
    <row r="162" spans="1:136" x14ac:dyDescent="0.25">
      <c r="A162" s="489" t="str">
        <f ca="1">+IF(OFFSET('Water Data'!$B$2,0,10*ROW('Water Data'!E156))="","",OFFSET('Water Data'!$B$2,0,10*ROW('Water Data'!E156)))</f>
        <v/>
      </c>
      <c r="B162" s="489"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16" t="str">
        <f t="shared" ca="1" si="2"/>
        <v/>
      </c>
      <c r="D162" s="517"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17"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17"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17"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17"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17"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17"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17"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17"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17"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17"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17"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17"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17"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17"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17"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17"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17"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18"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18"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18"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18"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18"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18"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18"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18"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18"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18"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18"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18"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18"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18"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18"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18"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18"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18"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18"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18"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18"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18"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18"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18"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18"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18"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18"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18"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18"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18"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19"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95"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19"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19"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19"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19"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19"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19"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19"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19"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19"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19"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19"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19"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19"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19"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19"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19"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80" t="str">
        <f ca="1">+IF(OFFSET('Water Data'!$D$27,0,10*ROW('Water Data'!D156))="","",OFFSET('Water Data'!$D$27,0,10*ROW('Water Data'!D156)))</f>
        <v/>
      </c>
      <c r="BT162" s="380" t="str">
        <f ca="1">+IF(OFFSET('Water Data'!$D$28,0,10*ROW('Water Data'!D156))="","",OFFSET('Water Data'!$D$28,0,10*ROW('Water Data'!D156)))</f>
        <v/>
      </c>
      <c r="BU162" s="380" t="str">
        <f ca="1">+IF(OFFSET('Water Data'!$D$29,0,10*ROW('Water Data'!D156))="","",OFFSET('Water Data'!$D$29,0,10*ROW('Water Data'!D156)))</f>
        <v/>
      </c>
      <c r="BV162" s="380" t="str">
        <f ca="1">+IF(OFFSET('Water Data'!$E$27,0,10*ROW('Water Data'!E156))="","",OFFSET('Water Data'!$E$27,0,10*ROW('Water Data'!E156)))</f>
        <v/>
      </c>
      <c r="BW162" s="380" t="str">
        <f ca="1">+IF(OFFSET('Water Data'!$E$28,0,10*ROW('Water Data'!E156))="","",OFFSET('Water Data'!$E$28,0,10*ROW('Water Data'!E156)))</f>
        <v/>
      </c>
      <c r="BX162" s="380" t="str">
        <f ca="1">+IF(OFFSET('Water Data'!$E$29,0,10*ROW('Water Data'!E156))="","",OFFSET('Water Data'!$E$29,0,10*ROW('Water Data'!E156)))</f>
        <v/>
      </c>
      <c r="BY162" s="380" t="str">
        <f ca="1">+IF(OFFSET('Water Data'!$F$27,0,10*ROW('Water Data'!F156))="","",OFFSET('Water Data'!$F$27,0,10*ROW('Water Data'!F156)))</f>
        <v/>
      </c>
      <c r="BZ162" s="380" t="str">
        <f ca="1">+IF(OFFSET('Water Data'!$F$28,0,10*ROW('Water Data'!F156))="","",OFFSET('Water Data'!$F$28,0,10*ROW('Water Data'!F156)))</f>
        <v/>
      </c>
      <c r="CA162" s="380" t="str">
        <f ca="1">+IF(OFFSET('Water Data'!$F$29,0,10*ROW('Water Data'!F156))="","",OFFSET('Water Data'!$F$29,0,10*ROW('Water Data'!F156)))</f>
        <v/>
      </c>
      <c r="CB162" s="380" t="str">
        <f ca="1">+IF(OFFSET('Water Data'!$G$27,0,10*ROW('Water Data'!G156))="","",OFFSET('Water Data'!$G$27,0,10*ROW('Water Data'!G156)))</f>
        <v/>
      </c>
      <c r="CC162" s="380" t="str">
        <f ca="1">+IF(OFFSET('Water Data'!$G$28,0,10*ROW('Water Data'!G156))="","",OFFSET('Water Data'!$G$28,0,10*ROW('Water Data'!G156)))</f>
        <v/>
      </c>
      <c r="CD162" s="380" t="str">
        <f ca="1">+IF(OFFSET('Water Data'!$G$29,0,10*ROW('Water Data'!G156))="","",OFFSET('Water Data'!$G$29,0,10*ROW('Water Data'!G156)))</f>
        <v/>
      </c>
      <c r="CE162" s="380" t="str">
        <f ca="1">+IF(OFFSET('Water Data'!$H$27,0,10*ROW('Water Data'!H156))="","",OFFSET('Water Data'!$H$27,0,10*ROW('Water Data'!H156)))</f>
        <v/>
      </c>
      <c r="CF162" s="380" t="str">
        <f ca="1">+IF(OFFSET('Water Data'!$H$28,0,10*ROW('Water Data'!H156))="","",OFFSET('Water Data'!$H$28,0,10*ROW('Water Data'!H156)))</f>
        <v/>
      </c>
      <c r="CG162" s="380" t="str">
        <f ca="1">+IF(OFFSET('Water Data'!$H$29,0,10*ROW('Water Data'!H156))="","",OFFSET('Water Data'!$H$29,0,10*ROW('Water Data'!H156)))</f>
        <v/>
      </c>
      <c r="CH162" s="380" t="str">
        <f ca="1">+IF(OFFSET('Water Data'!$I$27,0,10*ROW('Water Data'!I156))="","",OFFSET('Water Data'!$I$27,0,10*ROW('Water Data'!I156)))</f>
        <v/>
      </c>
      <c r="CI162" s="380" t="str">
        <f ca="1">+IF(OFFSET('Water Data'!$I$28,0,10*ROW('Water Data'!I156))="","",OFFSET('Water Data'!$I$28,0,10*ROW('Water Data'!I156)))</f>
        <v/>
      </c>
      <c r="CJ162" s="380" t="str">
        <f ca="1">+IF(OFFSET('Water Data'!$I$29,0,10*ROW('Water Data'!I156))="","",OFFSET('Water Data'!$I$29,0,10*ROW('Water Data'!I156)))</f>
        <v/>
      </c>
      <c r="CK162" s="380" t="str">
        <f ca="1">+IF(OFFSET('Sanitation Data'!$D$28,0,10*ROW('Sanitation Data'!D156))="","",OFFSET('Sanitation Data'!$D$28,0,10*ROW('Sanitation Data'!D156)))</f>
        <v/>
      </c>
      <c r="CL162" s="380" t="str">
        <f ca="1">+IF(OFFSET('Sanitation Data'!$D$29,0,10*ROW('Sanitation Data'!D156))="","",OFFSET('Sanitation Data'!$D$29,0,10*ROW('Sanitation Data'!D156)))</f>
        <v/>
      </c>
      <c r="CM162" s="380" t="str">
        <f ca="1">+IF(OFFSET('Sanitation Data'!$D$30,0,10*ROW('Sanitation Data'!D156))="","",OFFSET('Sanitation Data'!$D$30,0,10*ROW('Sanitation Data'!D156)))</f>
        <v/>
      </c>
      <c r="CN162" s="380" t="str">
        <f ca="1">+IF(OFFSET('Sanitation Data'!$D$31,0,10*ROW('Sanitation Data'!D156))="","",OFFSET('Sanitation Data'!$D$31,0,10*ROW('Sanitation Data'!D156)))</f>
        <v/>
      </c>
      <c r="CO162" s="380" t="str">
        <f ca="1">+IF(OFFSET('Sanitation Data'!$D$32,0,10*ROW('Sanitation Data'!D156))="","",OFFSET('Sanitation Data'!$D$32,0,10*ROW('Sanitation Data'!D156)))</f>
        <v/>
      </c>
      <c r="CP162" s="380" t="str">
        <f ca="1">+IF(OFFSET('Sanitation Data'!$E$28,0,10*ROW('Sanitation Data'!E156))="","",OFFSET('Sanitation Data'!$E$28,0,10*ROW('Sanitation Data'!E156)))</f>
        <v/>
      </c>
      <c r="CQ162" s="380" t="str">
        <f ca="1">+IF(OFFSET('Sanitation Data'!$E$29,0,10*ROW('Sanitation Data'!E156))="","",OFFSET('Sanitation Data'!$E$29,0,10*ROW('Sanitation Data'!E156)))</f>
        <v/>
      </c>
      <c r="CR162" s="380" t="str">
        <f ca="1">+IF(OFFSET('Sanitation Data'!$E$30,0,10*ROW('Sanitation Data'!E156))="","",OFFSET('Sanitation Data'!$E$30,0,10*ROW('Sanitation Data'!E156)))</f>
        <v/>
      </c>
      <c r="CS162" s="380" t="str">
        <f ca="1">+IF(OFFSET('Sanitation Data'!$E$31,0,10*ROW('Sanitation Data'!E156))="","",OFFSET('Sanitation Data'!$E$31,0,10*ROW('Sanitation Data'!E156)))</f>
        <v/>
      </c>
      <c r="CT162" s="380" t="str">
        <f ca="1">+IF(OFFSET('Sanitation Data'!$E$32,0,10*ROW('Sanitation Data'!E156))="","",OFFSET('Sanitation Data'!$E$32,0,10*ROW('Sanitation Data'!E156)))</f>
        <v/>
      </c>
      <c r="CU162" s="380" t="str">
        <f ca="1">+IF(OFFSET('Sanitation Data'!$F$28,0,10*ROW('Sanitation Data'!F156))="","",OFFSET('Sanitation Data'!$F$28,0,10*ROW('Sanitation Data'!F156)))</f>
        <v/>
      </c>
      <c r="CV162" s="380" t="str">
        <f ca="1">+IF(OFFSET('Sanitation Data'!$F$29,0,10*ROW('Sanitation Data'!F156))="","",OFFSET('Sanitation Data'!$F$29,0,10*ROW('Sanitation Data'!F156)))</f>
        <v/>
      </c>
      <c r="CW162" s="380" t="str">
        <f ca="1">+IF(OFFSET('Sanitation Data'!$F$30,0,10*ROW('Sanitation Data'!F156))="","",OFFSET('Sanitation Data'!$F$30,0,10*ROW('Sanitation Data'!F156)))</f>
        <v/>
      </c>
      <c r="CX162" s="380" t="str">
        <f ca="1">+IF(OFFSET('Sanitation Data'!$F$31,0,10*ROW('Sanitation Data'!F156))="","",OFFSET('Sanitation Data'!$F$31,0,10*ROW('Sanitation Data'!F156)))</f>
        <v/>
      </c>
      <c r="CY162" s="380" t="str">
        <f ca="1">+IF(OFFSET('Sanitation Data'!$F$32,0,10*ROW('Sanitation Data'!F156))="","",OFFSET('Sanitation Data'!$F$32,0,10*ROW('Sanitation Data'!F156)))</f>
        <v/>
      </c>
      <c r="CZ162" s="380" t="str">
        <f ca="1">+IF(OFFSET('Sanitation Data'!$G$28,0,10*ROW('Sanitation Data'!G156))="","",OFFSET('Sanitation Data'!$G$28,0,10*ROW('Sanitation Data'!G156)))</f>
        <v/>
      </c>
      <c r="DA162" s="380" t="str">
        <f ca="1">+IF(OFFSET('Sanitation Data'!$G$29,0,10*ROW('Sanitation Data'!G156))="","",OFFSET('Sanitation Data'!$G$29,0,10*ROW('Sanitation Data'!G156)))</f>
        <v/>
      </c>
      <c r="DB162" s="380" t="str">
        <f ca="1">+IF(OFFSET('Sanitation Data'!$G$30,0,10*ROW('Sanitation Data'!G156))="","",OFFSET('Sanitation Data'!$G$30,0,10*ROW('Sanitation Data'!G156)))</f>
        <v/>
      </c>
      <c r="DC162" s="380" t="str">
        <f ca="1">+IF(OFFSET('Sanitation Data'!$G$31,0,10*ROW('Sanitation Data'!G156))="","",OFFSET('Sanitation Data'!$G$31,0,10*ROW('Sanitation Data'!G156)))</f>
        <v/>
      </c>
      <c r="DD162" s="380" t="str">
        <f ca="1">+IF(OFFSET('Sanitation Data'!$G$32,0,10*ROW('Sanitation Data'!G156))="","",OFFSET('Sanitation Data'!$G$32,0,10*ROW('Sanitation Data'!G156)))</f>
        <v/>
      </c>
      <c r="DE162" s="380" t="str">
        <f ca="1">+IF(OFFSET('Sanitation Data'!$H$28,0,10*ROW('Sanitation Data'!H156))="","",OFFSET('Sanitation Data'!$H$28,0,10*ROW('Sanitation Data'!H156)))</f>
        <v/>
      </c>
      <c r="DF162" s="380" t="str">
        <f ca="1">+IF(OFFSET('Sanitation Data'!$H$29,0,10*ROW('Sanitation Data'!H156))="","",OFFSET('Sanitation Data'!$H$29,0,10*ROW('Sanitation Data'!H156)))</f>
        <v/>
      </c>
      <c r="DG162" s="380" t="str">
        <f ca="1">+IF(OFFSET('Sanitation Data'!$H$30,0,10*ROW('Sanitation Data'!H156))="","",OFFSET('Sanitation Data'!$H$30,0,10*ROW('Sanitation Data'!H156)))</f>
        <v/>
      </c>
      <c r="DH162" s="380" t="str">
        <f ca="1">+IF(OFFSET('Sanitation Data'!$H$31,0,10*ROW('Sanitation Data'!H156))="","",OFFSET('Sanitation Data'!$H$31,0,10*ROW('Sanitation Data'!H156)))</f>
        <v/>
      </c>
      <c r="DI162" s="380" t="str">
        <f ca="1">+IF(OFFSET('Sanitation Data'!$H$32,0,10*ROW('Sanitation Data'!H156))="","",OFFSET('Sanitation Data'!$H$32,0,10*ROW('Sanitation Data'!H156)))</f>
        <v/>
      </c>
      <c r="DJ162" s="380" t="str">
        <f ca="1">+IF(OFFSET('Sanitation Data'!$I$28,0,10*ROW('Sanitation Data'!I156))="","",OFFSET('Sanitation Data'!$I$28,0,10*ROW('Sanitation Data'!I156)))</f>
        <v/>
      </c>
      <c r="DK162" s="380" t="str">
        <f ca="1">+IF(OFFSET('Sanitation Data'!$I$29,0,10*ROW('Sanitation Data'!I156))="","",OFFSET('Sanitation Data'!$I$29,0,10*ROW('Sanitation Data'!I156)))</f>
        <v/>
      </c>
      <c r="DL162" s="380" t="str">
        <f ca="1">+IF(OFFSET('Sanitation Data'!$I$30,0,10*ROW('Sanitation Data'!I156))="","",OFFSET('Sanitation Data'!$I$30,0,10*ROW('Sanitation Data'!I156)))</f>
        <v/>
      </c>
      <c r="DM162" s="380" t="str">
        <f ca="1">+IF(OFFSET('Sanitation Data'!$I$31,0,10*ROW('Sanitation Data'!I156))="","",OFFSET('Sanitation Data'!$I$31,0,10*ROW('Sanitation Data'!I156)))</f>
        <v/>
      </c>
      <c r="DN162" s="380" t="str">
        <f ca="1">+IF(OFFSET('Sanitation Data'!$I$32,0,10*ROW('Sanitation Data'!I156))="","",OFFSET('Sanitation Data'!$I$32,0,10*ROW('Sanitation Data'!I156)))</f>
        <v/>
      </c>
      <c r="DO162" s="380" t="str">
        <f ca="1">+IF(OFFSET('Hygiene Data'!$D$11,0,10*ROW('Hygiene Data'!D156))="","",OFFSET('Hygiene Data'!$D$11,0,10*ROW('Hygiene Data'!D156)))</f>
        <v/>
      </c>
      <c r="DP162" s="380" t="str">
        <f ca="1">+IF(OFFSET('Hygiene Data'!$D$12,0,10*ROW('Hygiene Data'!D156))="","",OFFSET('Hygiene Data'!$D$12,0,10*ROW('Hygiene Data'!D156)))</f>
        <v/>
      </c>
      <c r="DQ162" s="380" t="str">
        <f ca="1">+IF(OFFSET('Hygiene Data'!$D$13,0,10*ROW('Hygiene Data'!D156))="","",OFFSET('Hygiene Data'!$D$13,0,10*ROW('Hygiene Data'!D156)))</f>
        <v/>
      </c>
      <c r="DR162" s="380" t="str">
        <f ca="1">+IF(OFFSET('Hygiene Data'!$E$11,0,10*ROW('Hygiene Data'!E156))="","",OFFSET('Hygiene Data'!$E$11,0,10*ROW('Hygiene Data'!E156)))</f>
        <v/>
      </c>
      <c r="DS162" s="380" t="str">
        <f ca="1">+IF(OFFSET('Hygiene Data'!$E$12,0,10*ROW('Hygiene Data'!E156))="","",OFFSET('Hygiene Data'!$E$12,0,10*ROW('Hygiene Data'!E156)))</f>
        <v/>
      </c>
      <c r="DT162" s="380" t="str">
        <f ca="1">+IF(OFFSET('Hygiene Data'!$E$13,0,10*ROW('Hygiene Data'!E156))="","",OFFSET('Hygiene Data'!$E$13,0,10*ROW('Hygiene Data'!E156)))</f>
        <v/>
      </c>
      <c r="DU162" s="380" t="str">
        <f ca="1">+IF(OFFSET('Hygiene Data'!$F$11,0,10*ROW('Hygiene Data'!F156))="","",OFFSET('Hygiene Data'!$F$11,0,10*ROW('Hygiene Data'!F156)))</f>
        <v/>
      </c>
      <c r="DV162" s="380" t="str">
        <f ca="1">+IF(OFFSET('Hygiene Data'!$F$12,0,10*ROW('Hygiene Data'!F156))="","",OFFSET('Hygiene Data'!$F$12,0,10*ROW('Hygiene Data'!F156)))</f>
        <v/>
      </c>
      <c r="DW162" s="380" t="str">
        <f ca="1">+IF(OFFSET('Hygiene Data'!$F$13,0,10*ROW('Hygiene Data'!F156))="","",OFFSET('Hygiene Data'!$F$13,0,10*ROW('Hygiene Data'!F156)))</f>
        <v/>
      </c>
      <c r="DX162" s="380" t="str">
        <f ca="1">+IF(OFFSET('Hygiene Data'!$G$11,0,10*ROW('Hygiene Data'!G156))="","",OFFSET('Hygiene Data'!$G$11,0,10*ROW('Hygiene Data'!G156)))</f>
        <v/>
      </c>
      <c r="DY162" s="380" t="str">
        <f ca="1">+IF(OFFSET('Hygiene Data'!$G$12,0,10*ROW('Hygiene Data'!G156))="","",OFFSET('Hygiene Data'!$G$12,0,10*ROW('Hygiene Data'!G156)))</f>
        <v/>
      </c>
      <c r="DZ162" s="380" t="str">
        <f ca="1">+IF(OFFSET('Hygiene Data'!$G$13,0,10*ROW('Hygiene Data'!G156))="","",OFFSET('Hygiene Data'!$G$13,0,10*ROW('Hygiene Data'!G156)))</f>
        <v/>
      </c>
      <c r="EA162" s="380" t="str">
        <f ca="1">+IF(OFFSET('Hygiene Data'!$H$11,0,10*ROW('Hygiene Data'!H156))="","",OFFSET('Hygiene Data'!$H$11,0,10*ROW('Hygiene Data'!H156)))</f>
        <v/>
      </c>
      <c r="EB162" s="380" t="str">
        <f ca="1">+IF(OFFSET('Hygiene Data'!$H$12,0,10*ROW('Hygiene Data'!H156))="","",OFFSET('Hygiene Data'!$H$12,0,10*ROW('Hygiene Data'!H156)))</f>
        <v/>
      </c>
      <c r="EC162" s="380" t="str">
        <f ca="1">+IF(OFFSET('Hygiene Data'!$H$13,0,10*ROW('Hygiene Data'!H156))="","",OFFSET('Hygiene Data'!$H$13,0,10*ROW('Hygiene Data'!H156)))</f>
        <v/>
      </c>
      <c r="ED162" s="380" t="str">
        <f ca="1">+IF(OFFSET('Hygiene Data'!$I$11,0,10*ROW('Hygiene Data'!I156))="","",OFFSET('Hygiene Data'!$I$11,0,10*ROW('Hygiene Data'!I156)))</f>
        <v/>
      </c>
      <c r="EE162" s="380" t="str">
        <f ca="1">+IF(OFFSET('Hygiene Data'!$I$12,0,10*ROW('Hygiene Data'!I156))="","",OFFSET('Hygiene Data'!$I$12,0,10*ROW('Hygiene Data'!I156)))</f>
        <v/>
      </c>
      <c r="EF162" s="380" t="str">
        <f ca="1">+IF(OFFSET('Hygiene Data'!$I$13,0,10*ROW('Hygiene Data'!I156))="","",OFFSET('Hygiene Data'!$I$13,0,10*ROW('Hygiene Data'!I156)))</f>
        <v/>
      </c>
    </row>
    <row r="163" spans="1:136" x14ac:dyDescent="0.25">
      <c r="A163" s="489" t="str">
        <f ca="1">+IF(OFFSET('Water Data'!$B$2,0,10*ROW('Water Data'!E157))="","",OFFSET('Water Data'!$B$2,0,10*ROW('Water Data'!E157)))</f>
        <v/>
      </c>
      <c r="B163" s="489"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16" t="str">
        <f t="shared" ca="1" si="2"/>
        <v/>
      </c>
      <c r="D163" s="517"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17"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17"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17"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17"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17"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17"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17"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17"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17"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17"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17"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17"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17"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17"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17"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17"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17"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18"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18"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18"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18"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18"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18"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18"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18"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18"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18"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18"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18"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18"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18"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18"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18"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18"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18"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18"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18"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18"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18"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18"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18"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18"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18"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18"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18"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18"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18"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19"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95"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19"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19"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19"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19"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19"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19"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19"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19"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19"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19"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19"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19"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19"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19"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19"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19"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80" t="str">
        <f ca="1">+IF(OFFSET('Water Data'!$D$27,0,10*ROW('Water Data'!D157))="","",OFFSET('Water Data'!$D$27,0,10*ROW('Water Data'!D157)))</f>
        <v/>
      </c>
      <c r="BT163" s="380" t="str">
        <f ca="1">+IF(OFFSET('Water Data'!$D$28,0,10*ROW('Water Data'!D157))="","",OFFSET('Water Data'!$D$28,0,10*ROW('Water Data'!D157)))</f>
        <v/>
      </c>
      <c r="BU163" s="380" t="str">
        <f ca="1">+IF(OFFSET('Water Data'!$D$29,0,10*ROW('Water Data'!D157))="","",OFFSET('Water Data'!$D$29,0,10*ROW('Water Data'!D157)))</f>
        <v/>
      </c>
      <c r="BV163" s="380" t="str">
        <f ca="1">+IF(OFFSET('Water Data'!$E$27,0,10*ROW('Water Data'!E157))="","",OFFSET('Water Data'!$E$27,0,10*ROW('Water Data'!E157)))</f>
        <v/>
      </c>
      <c r="BW163" s="380" t="str">
        <f ca="1">+IF(OFFSET('Water Data'!$E$28,0,10*ROW('Water Data'!E157))="","",OFFSET('Water Data'!$E$28,0,10*ROW('Water Data'!E157)))</f>
        <v/>
      </c>
      <c r="BX163" s="380" t="str">
        <f ca="1">+IF(OFFSET('Water Data'!$E$29,0,10*ROW('Water Data'!E157))="","",OFFSET('Water Data'!$E$29,0,10*ROW('Water Data'!E157)))</f>
        <v/>
      </c>
      <c r="BY163" s="380" t="str">
        <f ca="1">+IF(OFFSET('Water Data'!$F$27,0,10*ROW('Water Data'!F157))="","",OFFSET('Water Data'!$F$27,0,10*ROW('Water Data'!F157)))</f>
        <v/>
      </c>
      <c r="BZ163" s="380" t="str">
        <f ca="1">+IF(OFFSET('Water Data'!$F$28,0,10*ROW('Water Data'!F157))="","",OFFSET('Water Data'!$F$28,0,10*ROW('Water Data'!F157)))</f>
        <v/>
      </c>
      <c r="CA163" s="380" t="str">
        <f ca="1">+IF(OFFSET('Water Data'!$F$29,0,10*ROW('Water Data'!F157))="","",OFFSET('Water Data'!$F$29,0,10*ROW('Water Data'!F157)))</f>
        <v/>
      </c>
      <c r="CB163" s="380" t="str">
        <f ca="1">+IF(OFFSET('Water Data'!$G$27,0,10*ROW('Water Data'!G157))="","",OFFSET('Water Data'!$G$27,0,10*ROW('Water Data'!G157)))</f>
        <v/>
      </c>
      <c r="CC163" s="380" t="str">
        <f ca="1">+IF(OFFSET('Water Data'!$G$28,0,10*ROW('Water Data'!G157))="","",OFFSET('Water Data'!$G$28,0,10*ROW('Water Data'!G157)))</f>
        <v/>
      </c>
      <c r="CD163" s="380" t="str">
        <f ca="1">+IF(OFFSET('Water Data'!$G$29,0,10*ROW('Water Data'!G157))="","",OFFSET('Water Data'!$G$29,0,10*ROW('Water Data'!G157)))</f>
        <v/>
      </c>
      <c r="CE163" s="380" t="str">
        <f ca="1">+IF(OFFSET('Water Data'!$H$27,0,10*ROW('Water Data'!H157))="","",OFFSET('Water Data'!$H$27,0,10*ROW('Water Data'!H157)))</f>
        <v/>
      </c>
      <c r="CF163" s="380" t="str">
        <f ca="1">+IF(OFFSET('Water Data'!$H$28,0,10*ROW('Water Data'!H157))="","",OFFSET('Water Data'!$H$28,0,10*ROW('Water Data'!H157)))</f>
        <v/>
      </c>
      <c r="CG163" s="380" t="str">
        <f ca="1">+IF(OFFSET('Water Data'!$H$29,0,10*ROW('Water Data'!H157))="","",OFFSET('Water Data'!$H$29,0,10*ROW('Water Data'!H157)))</f>
        <v/>
      </c>
      <c r="CH163" s="380" t="str">
        <f ca="1">+IF(OFFSET('Water Data'!$I$27,0,10*ROW('Water Data'!I157))="","",OFFSET('Water Data'!$I$27,0,10*ROW('Water Data'!I157)))</f>
        <v/>
      </c>
      <c r="CI163" s="380" t="str">
        <f ca="1">+IF(OFFSET('Water Data'!$I$28,0,10*ROW('Water Data'!I157))="","",OFFSET('Water Data'!$I$28,0,10*ROW('Water Data'!I157)))</f>
        <v/>
      </c>
      <c r="CJ163" s="380" t="str">
        <f ca="1">+IF(OFFSET('Water Data'!$I$29,0,10*ROW('Water Data'!I157))="","",OFFSET('Water Data'!$I$29,0,10*ROW('Water Data'!I157)))</f>
        <v/>
      </c>
      <c r="CK163" s="380" t="str">
        <f ca="1">+IF(OFFSET('Sanitation Data'!$D$28,0,10*ROW('Sanitation Data'!D157))="","",OFFSET('Sanitation Data'!$D$28,0,10*ROW('Sanitation Data'!D157)))</f>
        <v/>
      </c>
      <c r="CL163" s="380" t="str">
        <f ca="1">+IF(OFFSET('Sanitation Data'!$D$29,0,10*ROW('Sanitation Data'!D157))="","",OFFSET('Sanitation Data'!$D$29,0,10*ROW('Sanitation Data'!D157)))</f>
        <v/>
      </c>
      <c r="CM163" s="380" t="str">
        <f ca="1">+IF(OFFSET('Sanitation Data'!$D$30,0,10*ROW('Sanitation Data'!D157))="","",OFFSET('Sanitation Data'!$D$30,0,10*ROW('Sanitation Data'!D157)))</f>
        <v/>
      </c>
      <c r="CN163" s="380" t="str">
        <f ca="1">+IF(OFFSET('Sanitation Data'!$D$31,0,10*ROW('Sanitation Data'!D157))="","",OFFSET('Sanitation Data'!$D$31,0,10*ROW('Sanitation Data'!D157)))</f>
        <v/>
      </c>
      <c r="CO163" s="380" t="str">
        <f ca="1">+IF(OFFSET('Sanitation Data'!$D$32,0,10*ROW('Sanitation Data'!D157))="","",OFFSET('Sanitation Data'!$D$32,0,10*ROW('Sanitation Data'!D157)))</f>
        <v/>
      </c>
      <c r="CP163" s="380" t="str">
        <f ca="1">+IF(OFFSET('Sanitation Data'!$E$28,0,10*ROW('Sanitation Data'!E157))="","",OFFSET('Sanitation Data'!$E$28,0,10*ROW('Sanitation Data'!E157)))</f>
        <v/>
      </c>
      <c r="CQ163" s="380" t="str">
        <f ca="1">+IF(OFFSET('Sanitation Data'!$E$29,0,10*ROW('Sanitation Data'!E157))="","",OFFSET('Sanitation Data'!$E$29,0,10*ROW('Sanitation Data'!E157)))</f>
        <v/>
      </c>
      <c r="CR163" s="380" t="str">
        <f ca="1">+IF(OFFSET('Sanitation Data'!$E$30,0,10*ROW('Sanitation Data'!E157))="","",OFFSET('Sanitation Data'!$E$30,0,10*ROW('Sanitation Data'!E157)))</f>
        <v/>
      </c>
      <c r="CS163" s="380" t="str">
        <f ca="1">+IF(OFFSET('Sanitation Data'!$E$31,0,10*ROW('Sanitation Data'!E157))="","",OFFSET('Sanitation Data'!$E$31,0,10*ROW('Sanitation Data'!E157)))</f>
        <v/>
      </c>
      <c r="CT163" s="380" t="str">
        <f ca="1">+IF(OFFSET('Sanitation Data'!$E$32,0,10*ROW('Sanitation Data'!E157))="","",OFFSET('Sanitation Data'!$E$32,0,10*ROW('Sanitation Data'!E157)))</f>
        <v/>
      </c>
      <c r="CU163" s="380" t="str">
        <f ca="1">+IF(OFFSET('Sanitation Data'!$F$28,0,10*ROW('Sanitation Data'!F157))="","",OFFSET('Sanitation Data'!$F$28,0,10*ROW('Sanitation Data'!F157)))</f>
        <v/>
      </c>
      <c r="CV163" s="380" t="str">
        <f ca="1">+IF(OFFSET('Sanitation Data'!$F$29,0,10*ROW('Sanitation Data'!F157))="","",OFFSET('Sanitation Data'!$F$29,0,10*ROW('Sanitation Data'!F157)))</f>
        <v/>
      </c>
      <c r="CW163" s="380" t="str">
        <f ca="1">+IF(OFFSET('Sanitation Data'!$F$30,0,10*ROW('Sanitation Data'!F157))="","",OFFSET('Sanitation Data'!$F$30,0,10*ROW('Sanitation Data'!F157)))</f>
        <v/>
      </c>
      <c r="CX163" s="380" t="str">
        <f ca="1">+IF(OFFSET('Sanitation Data'!$F$31,0,10*ROW('Sanitation Data'!F157))="","",OFFSET('Sanitation Data'!$F$31,0,10*ROW('Sanitation Data'!F157)))</f>
        <v/>
      </c>
      <c r="CY163" s="380" t="str">
        <f ca="1">+IF(OFFSET('Sanitation Data'!$F$32,0,10*ROW('Sanitation Data'!F157))="","",OFFSET('Sanitation Data'!$F$32,0,10*ROW('Sanitation Data'!F157)))</f>
        <v/>
      </c>
      <c r="CZ163" s="380" t="str">
        <f ca="1">+IF(OFFSET('Sanitation Data'!$G$28,0,10*ROW('Sanitation Data'!G157))="","",OFFSET('Sanitation Data'!$G$28,0,10*ROW('Sanitation Data'!G157)))</f>
        <v/>
      </c>
      <c r="DA163" s="380" t="str">
        <f ca="1">+IF(OFFSET('Sanitation Data'!$G$29,0,10*ROW('Sanitation Data'!G157))="","",OFFSET('Sanitation Data'!$G$29,0,10*ROW('Sanitation Data'!G157)))</f>
        <v/>
      </c>
      <c r="DB163" s="380" t="str">
        <f ca="1">+IF(OFFSET('Sanitation Data'!$G$30,0,10*ROW('Sanitation Data'!G157))="","",OFFSET('Sanitation Data'!$G$30,0,10*ROW('Sanitation Data'!G157)))</f>
        <v/>
      </c>
      <c r="DC163" s="380" t="str">
        <f ca="1">+IF(OFFSET('Sanitation Data'!$G$31,0,10*ROW('Sanitation Data'!G157))="","",OFFSET('Sanitation Data'!$G$31,0,10*ROW('Sanitation Data'!G157)))</f>
        <v/>
      </c>
      <c r="DD163" s="380" t="str">
        <f ca="1">+IF(OFFSET('Sanitation Data'!$G$32,0,10*ROW('Sanitation Data'!G157))="","",OFFSET('Sanitation Data'!$G$32,0,10*ROW('Sanitation Data'!G157)))</f>
        <v/>
      </c>
      <c r="DE163" s="380" t="str">
        <f ca="1">+IF(OFFSET('Sanitation Data'!$H$28,0,10*ROW('Sanitation Data'!H157))="","",OFFSET('Sanitation Data'!$H$28,0,10*ROW('Sanitation Data'!H157)))</f>
        <v/>
      </c>
      <c r="DF163" s="380" t="str">
        <f ca="1">+IF(OFFSET('Sanitation Data'!$H$29,0,10*ROW('Sanitation Data'!H157))="","",OFFSET('Sanitation Data'!$H$29,0,10*ROW('Sanitation Data'!H157)))</f>
        <v/>
      </c>
      <c r="DG163" s="380" t="str">
        <f ca="1">+IF(OFFSET('Sanitation Data'!$H$30,0,10*ROW('Sanitation Data'!H157))="","",OFFSET('Sanitation Data'!$H$30,0,10*ROW('Sanitation Data'!H157)))</f>
        <v/>
      </c>
      <c r="DH163" s="380" t="str">
        <f ca="1">+IF(OFFSET('Sanitation Data'!$H$31,0,10*ROW('Sanitation Data'!H157))="","",OFFSET('Sanitation Data'!$H$31,0,10*ROW('Sanitation Data'!H157)))</f>
        <v/>
      </c>
      <c r="DI163" s="380" t="str">
        <f ca="1">+IF(OFFSET('Sanitation Data'!$H$32,0,10*ROW('Sanitation Data'!H157))="","",OFFSET('Sanitation Data'!$H$32,0,10*ROW('Sanitation Data'!H157)))</f>
        <v/>
      </c>
      <c r="DJ163" s="380" t="str">
        <f ca="1">+IF(OFFSET('Sanitation Data'!$I$28,0,10*ROW('Sanitation Data'!I157))="","",OFFSET('Sanitation Data'!$I$28,0,10*ROW('Sanitation Data'!I157)))</f>
        <v/>
      </c>
      <c r="DK163" s="380" t="str">
        <f ca="1">+IF(OFFSET('Sanitation Data'!$I$29,0,10*ROW('Sanitation Data'!I157))="","",OFFSET('Sanitation Data'!$I$29,0,10*ROW('Sanitation Data'!I157)))</f>
        <v/>
      </c>
      <c r="DL163" s="380" t="str">
        <f ca="1">+IF(OFFSET('Sanitation Data'!$I$30,0,10*ROW('Sanitation Data'!I157))="","",OFFSET('Sanitation Data'!$I$30,0,10*ROW('Sanitation Data'!I157)))</f>
        <v/>
      </c>
      <c r="DM163" s="380" t="str">
        <f ca="1">+IF(OFFSET('Sanitation Data'!$I$31,0,10*ROW('Sanitation Data'!I157))="","",OFFSET('Sanitation Data'!$I$31,0,10*ROW('Sanitation Data'!I157)))</f>
        <v/>
      </c>
      <c r="DN163" s="380" t="str">
        <f ca="1">+IF(OFFSET('Sanitation Data'!$I$32,0,10*ROW('Sanitation Data'!I157))="","",OFFSET('Sanitation Data'!$I$32,0,10*ROW('Sanitation Data'!I157)))</f>
        <v/>
      </c>
      <c r="DO163" s="380" t="str">
        <f ca="1">+IF(OFFSET('Hygiene Data'!$D$11,0,10*ROW('Hygiene Data'!D157))="","",OFFSET('Hygiene Data'!$D$11,0,10*ROW('Hygiene Data'!D157)))</f>
        <v/>
      </c>
      <c r="DP163" s="380" t="str">
        <f ca="1">+IF(OFFSET('Hygiene Data'!$D$12,0,10*ROW('Hygiene Data'!D157))="","",OFFSET('Hygiene Data'!$D$12,0,10*ROW('Hygiene Data'!D157)))</f>
        <v/>
      </c>
      <c r="DQ163" s="380" t="str">
        <f ca="1">+IF(OFFSET('Hygiene Data'!$D$13,0,10*ROW('Hygiene Data'!D157))="","",OFFSET('Hygiene Data'!$D$13,0,10*ROW('Hygiene Data'!D157)))</f>
        <v/>
      </c>
      <c r="DR163" s="380" t="str">
        <f ca="1">+IF(OFFSET('Hygiene Data'!$E$11,0,10*ROW('Hygiene Data'!E157))="","",OFFSET('Hygiene Data'!$E$11,0,10*ROW('Hygiene Data'!E157)))</f>
        <v/>
      </c>
      <c r="DS163" s="380" t="str">
        <f ca="1">+IF(OFFSET('Hygiene Data'!$E$12,0,10*ROW('Hygiene Data'!E157))="","",OFFSET('Hygiene Data'!$E$12,0,10*ROW('Hygiene Data'!E157)))</f>
        <v/>
      </c>
      <c r="DT163" s="380" t="str">
        <f ca="1">+IF(OFFSET('Hygiene Data'!$E$13,0,10*ROW('Hygiene Data'!E157))="","",OFFSET('Hygiene Data'!$E$13,0,10*ROW('Hygiene Data'!E157)))</f>
        <v/>
      </c>
      <c r="DU163" s="380" t="str">
        <f ca="1">+IF(OFFSET('Hygiene Data'!$F$11,0,10*ROW('Hygiene Data'!F157))="","",OFFSET('Hygiene Data'!$F$11,0,10*ROW('Hygiene Data'!F157)))</f>
        <v/>
      </c>
      <c r="DV163" s="380" t="str">
        <f ca="1">+IF(OFFSET('Hygiene Data'!$F$12,0,10*ROW('Hygiene Data'!F157))="","",OFFSET('Hygiene Data'!$F$12,0,10*ROW('Hygiene Data'!F157)))</f>
        <v/>
      </c>
      <c r="DW163" s="380" t="str">
        <f ca="1">+IF(OFFSET('Hygiene Data'!$F$13,0,10*ROW('Hygiene Data'!F157))="","",OFFSET('Hygiene Data'!$F$13,0,10*ROW('Hygiene Data'!F157)))</f>
        <v/>
      </c>
      <c r="DX163" s="380" t="str">
        <f ca="1">+IF(OFFSET('Hygiene Data'!$G$11,0,10*ROW('Hygiene Data'!G157))="","",OFFSET('Hygiene Data'!$G$11,0,10*ROW('Hygiene Data'!G157)))</f>
        <v/>
      </c>
      <c r="DY163" s="380" t="str">
        <f ca="1">+IF(OFFSET('Hygiene Data'!$G$12,0,10*ROW('Hygiene Data'!G157))="","",OFFSET('Hygiene Data'!$G$12,0,10*ROW('Hygiene Data'!G157)))</f>
        <v/>
      </c>
      <c r="DZ163" s="380" t="str">
        <f ca="1">+IF(OFFSET('Hygiene Data'!$G$13,0,10*ROW('Hygiene Data'!G157))="","",OFFSET('Hygiene Data'!$G$13,0,10*ROW('Hygiene Data'!G157)))</f>
        <v/>
      </c>
      <c r="EA163" s="380" t="str">
        <f ca="1">+IF(OFFSET('Hygiene Data'!$H$11,0,10*ROW('Hygiene Data'!H157))="","",OFFSET('Hygiene Data'!$H$11,0,10*ROW('Hygiene Data'!H157)))</f>
        <v/>
      </c>
      <c r="EB163" s="380" t="str">
        <f ca="1">+IF(OFFSET('Hygiene Data'!$H$12,0,10*ROW('Hygiene Data'!H157))="","",OFFSET('Hygiene Data'!$H$12,0,10*ROW('Hygiene Data'!H157)))</f>
        <v/>
      </c>
      <c r="EC163" s="380" t="str">
        <f ca="1">+IF(OFFSET('Hygiene Data'!$H$13,0,10*ROW('Hygiene Data'!H157))="","",OFFSET('Hygiene Data'!$H$13,0,10*ROW('Hygiene Data'!H157)))</f>
        <v/>
      </c>
      <c r="ED163" s="380" t="str">
        <f ca="1">+IF(OFFSET('Hygiene Data'!$I$11,0,10*ROW('Hygiene Data'!I157))="","",OFFSET('Hygiene Data'!$I$11,0,10*ROW('Hygiene Data'!I157)))</f>
        <v/>
      </c>
      <c r="EE163" s="380" t="str">
        <f ca="1">+IF(OFFSET('Hygiene Data'!$I$12,0,10*ROW('Hygiene Data'!I157))="","",OFFSET('Hygiene Data'!$I$12,0,10*ROW('Hygiene Data'!I157)))</f>
        <v/>
      </c>
      <c r="EF163" s="380" t="str">
        <f ca="1">+IF(OFFSET('Hygiene Data'!$I$13,0,10*ROW('Hygiene Data'!I157))="","",OFFSET('Hygiene Data'!$I$13,0,10*ROW('Hygiene Data'!I157)))</f>
        <v/>
      </c>
    </row>
    <row r="164" spans="1:136" x14ac:dyDescent="0.25">
      <c r="A164" s="489" t="str">
        <f ca="1">+IF(OFFSET('Water Data'!$B$2,0,10*ROW('Water Data'!E158))="","",OFFSET('Water Data'!$B$2,0,10*ROW('Water Data'!E158)))</f>
        <v/>
      </c>
      <c r="B164" s="489"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16" t="str">
        <f t="shared" ca="1" si="2"/>
        <v/>
      </c>
      <c r="D164" s="517"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17"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17"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17"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17"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17"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17"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17"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17"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17"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17"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17"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17"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17"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17"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17"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17"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17"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18"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18"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18"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18"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18"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18"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18"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18"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18"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18"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18"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18"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18"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18"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18"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18"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18"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18"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18"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18"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18"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18"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18"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18"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18"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18"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18"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18"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18"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18"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19"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95"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19"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19"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19"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19"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19"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19"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19"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19"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19"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19"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19"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19"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19"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19"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19"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19"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80" t="str">
        <f ca="1">+IF(OFFSET('Water Data'!$D$27,0,10*ROW('Water Data'!D158))="","",OFFSET('Water Data'!$D$27,0,10*ROW('Water Data'!D158)))</f>
        <v/>
      </c>
      <c r="BT164" s="380" t="str">
        <f ca="1">+IF(OFFSET('Water Data'!$D$28,0,10*ROW('Water Data'!D158))="","",OFFSET('Water Data'!$D$28,0,10*ROW('Water Data'!D158)))</f>
        <v/>
      </c>
      <c r="BU164" s="380" t="str">
        <f ca="1">+IF(OFFSET('Water Data'!$D$29,0,10*ROW('Water Data'!D158))="","",OFFSET('Water Data'!$D$29,0,10*ROW('Water Data'!D158)))</f>
        <v/>
      </c>
      <c r="BV164" s="380" t="str">
        <f ca="1">+IF(OFFSET('Water Data'!$E$27,0,10*ROW('Water Data'!E158))="","",OFFSET('Water Data'!$E$27,0,10*ROW('Water Data'!E158)))</f>
        <v/>
      </c>
      <c r="BW164" s="380" t="str">
        <f ca="1">+IF(OFFSET('Water Data'!$E$28,0,10*ROW('Water Data'!E158))="","",OFFSET('Water Data'!$E$28,0,10*ROW('Water Data'!E158)))</f>
        <v/>
      </c>
      <c r="BX164" s="380" t="str">
        <f ca="1">+IF(OFFSET('Water Data'!$E$29,0,10*ROW('Water Data'!E158))="","",OFFSET('Water Data'!$E$29,0,10*ROW('Water Data'!E158)))</f>
        <v/>
      </c>
      <c r="BY164" s="380" t="str">
        <f ca="1">+IF(OFFSET('Water Data'!$F$27,0,10*ROW('Water Data'!F158))="","",OFFSET('Water Data'!$F$27,0,10*ROW('Water Data'!F158)))</f>
        <v/>
      </c>
      <c r="BZ164" s="380" t="str">
        <f ca="1">+IF(OFFSET('Water Data'!$F$28,0,10*ROW('Water Data'!F158))="","",OFFSET('Water Data'!$F$28,0,10*ROW('Water Data'!F158)))</f>
        <v/>
      </c>
      <c r="CA164" s="380" t="str">
        <f ca="1">+IF(OFFSET('Water Data'!$F$29,0,10*ROW('Water Data'!F158))="","",OFFSET('Water Data'!$F$29,0,10*ROW('Water Data'!F158)))</f>
        <v/>
      </c>
      <c r="CB164" s="380" t="str">
        <f ca="1">+IF(OFFSET('Water Data'!$G$27,0,10*ROW('Water Data'!G158))="","",OFFSET('Water Data'!$G$27,0,10*ROW('Water Data'!G158)))</f>
        <v/>
      </c>
      <c r="CC164" s="380" t="str">
        <f ca="1">+IF(OFFSET('Water Data'!$G$28,0,10*ROW('Water Data'!G158))="","",OFFSET('Water Data'!$G$28,0,10*ROW('Water Data'!G158)))</f>
        <v/>
      </c>
      <c r="CD164" s="380" t="str">
        <f ca="1">+IF(OFFSET('Water Data'!$G$29,0,10*ROW('Water Data'!G158))="","",OFFSET('Water Data'!$G$29,0,10*ROW('Water Data'!G158)))</f>
        <v/>
      </c>
      <c r="CE164" s="380" t="str">
        <f ca="1">+IF(OFFSET('Water Data'!$H$27,0,10*ROW('Water Data'!H158))="","",OFFSET('Water Data'!$H$27,0,10*ROW('Water Data'!H158)))</f>
        <v/>
      </c>
      <c r="CF164" s="380" t="str">
        <f ca="1">+IF(OFFSET('Water Data'!$H$28,0,10*ROW('Water Data'!H158))="","",OFFSET('Water Data'!$H$28,0,10*ROW('Water Data'!H158)))</f>
        <v/>
      </c>
      <c r="CG164" s="380" t="str">
        <f ca="1">+IF(OFFSET('Water Data'!$H$29,0,10*ROW('Water Data'!H158))="","",OFFSET('Water Data'!$H$29,0,10*ROW('Water Data'!H158)))</f>
        <v/>
      </c>
      <c r="CH164" s="380" t="str">
        <f ca="1">+IF(OFFSET('Water Data'!$I$27,0,10*ROW('Water Data'!I158))="","",OFFSET('Water Data'!$I$27,0,10*ROW('Water Data'!I158)))</f>
        <v/>
      </c>
      <c r="CI164" s="380" t="str">
        <f ca="1">+IF(OFFSET('Water Data'!$I$28,0,10*ROW('Water Data'!I158))="","",OFFSET('Water Data'!$I$28,0,10*ROW('Water Data'!I158)))</f>
        <v/>
      </c>
      <c r="CJ164" s="380" t="str">
        <f ca="1">+IF(OFFSET('Water Data'!$I$29,0,10*ROW('Water Data'!I158))="","",OFFSET('Water Data'!$I$29,0,10*ROW('Water Data'!I158)))</f>
        <v/>
      </c>
      <c r="CK164" s="380" t="str">
        <f ca="1">+IF(OFFSET('Sanitation Data'!$D$28,0,10*ROW('Sanitation Data'!D158))="","",OFFSET('Sanitation Data'!$D$28,0,10*ROW('Sanitation Data'!D158)))</f>
        <v/>
      </c>
      <c r="CL164" s="380" t="str">
        <f ca="1">+IF(OFFSET('Sanitation Data'!$D$29,0,10*ROW('Sanitation Data'!D158))="","",OFFSET('Sanitation Data'!$D$29,0,10*ROW('Sanitation Data'!D158)))</f>
        <v/>
      </c>
      <c r="CM164" s="380" t="str">
        <f ca="1">+IF(OFFSET('Sanitation Data'!$D$30,0,10*ROW('Sanitation Data'!D158))="","",OFFSET('Sanitation Data'!$D$30,0,10*ROW('Sanitation Data'!D158)))</f>
        <v/>
      </c>
      <c r="CN164" s="380" t="str">
        <f ca="1">+IF(OFFSET('Sanitation Data'!$D$31,0,10*ROW('Sanitation Data'!D158))="","",OFFSET('Sanitation Data'!$D$31,0,10*ROW('Sanitation Data'!D158)))</f>
        <v/>
      </c>
      <c r="CO164" s="380" t="str">
        <f ca="1">+IF(OFFSET('Sanitation Data'!$D$32,0,10*ROW('Sanitation Data'!D158))="","",OFFSET('Sanitation Data'!$D$32,0,10*ROW('Sanitation Data'!D158)))</f>
        <v/>
      </c>
      <c r="CP164" s="380" t="str">
        <f ca="1">+IF(OFFSET('Sanitation Data'!$E$28,0,10*ROW('Sanitation Data'!E158))="","",OFFSET('Sanitation Data'!$E$28,0,10*ROW('Sanitation Data'!E158)))</f>
        <v/>
      </c>
      <c r="CQ164" s="380" t="str">
        <f ca="1">+IF(OFFSET('Sanitation Data'!$E$29,0,10*ROW('Sanitation Data'!E158))="","",OFFSET('Sanitation Data'!$E$29,0,10*ROW('Sanitation Data'!E158)))</f>
        <v/>
      </c>
      <c r="CR164" s="380" t="str">
        <f ca="1">+IF(OFFSET('Sanitation Data'!$E$30,0,10*ROW('Sanitation Data'!E158))="","",OFFSET('Sanitation Data'!$E$30,0,10*ROW('Sanitation Data'!E158)))</f>
        <v/>
      </c>
      <c r="CS164" s="380" t="str">
        <f ca="1">+IF(OFFSET('Sanitation Data'!$E$31,0,10*ROW('Sanitation Data'!E158))="","",OFFSET('Sanitation Data'!$E$31,0,10*ROW('Sanitation Data'!E158)))</f>
        <v/>
      </c>
      <c r="CT164" s="380" t="str">
        <f ca="1">+IF(OFFSET('Sanitation Data'!$E$32,0,10*ROW('Sanitation Data'!E158))="","",OFFSET('Sanitation Data'!$E$32,0,10*ROW('Sanitation Data'!E158)))</f>
        <v/>
      </c>
      <c r="CU164" s="380" t="str">
        <f ca="1">+IF(OFFSET('Sanitation Data'!$F$28,0,10*ROW('Sanitation Data'!F158))="","",OFFSET('Sanitation Data'!$F$28,0,10*ROW('Sanitation Data'!F158)))</f>
        <v/>
      </c>
      <c r="CV164" s="380" t="str">
        <f ca="1">+IF(OFFSET('Sanitation Data'!$F$29,0,10*ROW('Sanitation Data'!F158))="","",OFFSET('Sanitation Data'!$F$29,0,10*ROW('Sanitation Data'!F158)))</f>
        <v/>
      </c>
      <c r="CW164" s="380" t="str">
        <f ca="1">+IF(OFFSET('Sanitation Data'!$F$30,0,10*ROW('Sanitation Data'!F158))="","",OFFSET('Sanitation Data'!$F$30,0,10*ROW('Sanitation Data'!F158)))</f>
        <v/>
      </c>
      <c r="CX164" s="380" t="str">
        <f ca="1">+IF(OFFSET('Sanitation Data'!$F$31,0,10*ROW('Sanitation Data'!F158))="","",OFFSET('Sanitation Data'!$F$31,0,10*ROW('Sanitation Data'!F158)))</f>
        <v/>
      </c>
      <c r="CY164" s="380" t="str">
        <f ca="1">+IF(OFFSET('Sanitation Data'!$F$32,0,10*ROW('Sanitation Data'!F158))="","",OFFSET('Sanitation Data'!$F$32,0,10*ROW('Sanitation Data'!F158)))</f>
        <v/>
      </c>
      <c r="CZ164" s="380" t="str">
        <f ca="1">+IF(OFFSET('Sanitation Data'!$G$28,0,10*ROW('Sanitation Data'!G158))="","",OFFSET('Sanitation Data'!$G$28,0,10*ROW('Sanitation Data'!G158)))</f>
        <v/>
      </c>
      <c r="DA164" s="380" t="str">
        <f ca="1">+IF(OFFSET('Sanitation Data'!$G$29,0,10*ROW('Sanitation Data'!G158))="","",OFFSET('Sanitation Data'!$G$29,0,10*ROW('Sanitation Data'!G158)))</f>
        <v/>
      </c>
      <c r="DB164" s="380" t="str">
        <f ca="1">+IF(OFFSET('Sanitation Data'!$G$30,0,10*ROW('Sanitation Data'!G158))="","",OFFSET('Sanitation Data'!$G$30,0,10*ROW('Sanitation Data'!G158)))</f>
        <v/>
      </c>
      <c r="DC164" s="380" t="str">
        <f ca="1">+IF(OFFSET('Sanitation Data'!$G$31,0,10*ROW('Sanitation Data'!G158))="","",OFFSET('Sanitation Data'!$G$31,0,10*ROW('Sanitation Data'!G158)))</f>
        <v/>
      </c>
      <c r="DD164" s="380" t="str">
        <f ca="1">+IF(OFFSET('Sanitation Data'!$G$32,0,10*ROW('Sanitation Data'!G158))="","",OFFSET('Sanitation Data'!$G$32,0,10*ROW('Sanitation Data'!G158)))</f>
        <v/>
      </c>
      <c r="DE164" s="380" t="str">
        <f ca="1">+IF(OFFSET('Sanitation Data'!$H$28,0,10*ROW('Sanitation Data'!H158))="","",OFFSET('Sanitation Data'!$H$28,0,10*ROW('Sanitation Data'!H158)))</f>
        <v/>
      </c>
      <c r="DF164" s="380" t="str">
        <f ca="1">+IF(OFFSET('Sanitation Data'!$H$29,0,10*ROW('Sanitation Data'!H158))="","",OFFSET('Sanitation Data'!$H$29,0,10*ROW('Sanitation Data'!H158)))</f>
        <v/>
      </c>
      <c r="DG164" s="380" t="str">
        <f ca="1">+IF(OFFSET('Sanitation Data'!$H$30,0,10*ROW('Sanitation Data'!H158))="","",OFFSET('Sanitation Data'!$H$30,0,10*ROW('Sanitation Data'!H158)))</f>
        <v/>
      </c>
      <c r="DH164" s="380" t="str">
        <f ca="1">+IF(OFFSET('Sanitation Data'!$H$31,0,10*ROW('Sanitation Data'!H158))="","",OFFSET('Sanitation Data'!$H$31,0,10*ROW('Sanitation Data'!H158)))</f>
        <v/>
      </c>
      <c r="DI164" s="380" t="str">
        <f ca="1">+IF(OFFSET('Sanitation Data'!$H$32,0,10*ROW('Sanitation Data'!H158))="","",OFFSET('Sanitation Data'!$H$32,0,10*ROW('Sanitation Data'!H158)))</f>
        <v/>
      </c>
      <c r="DJ164" s="380" t="str">
        <f ca="1">+IF(OFFSET('Sanitation Data'!$I$28,0,10*ROW('Sanitation Data'!I158))="","",OFFSET('Sanitation Data'!$I$28,0,10*ROW('Sanitation Data'!I158)))</f>
        <v/>
      </c>
      <c r="DK164" s="380" t="str">
        <f ca="1">+IF(OFFSET('Sanitation Data'!$I$29,0,10*ROW('Sanitation Data'!I158))="","",OFFSET('Sanitation Data'!$I$29,0,10*ROW('Sanitation Data'!I158)))</f>
        <v/>
      </c>
      <c r="DL164" s="380" t="str">
        <f ca="1">+IF(OFFSET('Sanitation Data'!$I$30,0,10*ROW('Sanitation Data'!I158))="","",OFFSET('Sanitation Data'!$I$30,0,10*ROW('Sanitation Data'!I158)))</f>
        <v/>
      </c>
      <c r="DM164" s="380" t="str">
        <f ca="1">+IF(OFFSET('Sanitation Data'!$I$31,0,10*ROW('Sanitation Data'!I158))="","",OFFSET('Sanitation Data'!$I$31,0,10*ROW('Sanitation Data'!I158)))</f>
        <v/>
      </c>
      <c r="DN164" s="380" t="str">
        <f ca="1">+IF(OFFSET('Sanitation Data'!$I$32,0,10*ROW('Sanitation Data'!I158))="","",OFFSET('Sanitation Data'!$I$32,0,10*ROW('Sanitation Data'!I158)))</f>
        <v/>
      </c>
      <c r="DO164" s="380" t="str">
        <f ca="1">+IF(OFFSET('Hygiene Data'!$D$11,0,10*ROW('Hygiene Data'!D158))="","",OFFSET('Hygiene Data'!$D$11,0,10*ROW('Hygiene Data'!D158)))</f>
        <v/>
      </c>
      <c r="DP164" s="380" t="str">
        <f ca="1">+IF(OFFSET('Hygiene Data'!$D$12,0,10*ROW('Hygiene Data'!D158))="","",OFFSET('Hygiene Data'!$D$12,0,10*ROW('Hygiene Data'!D158)))</f>
        <v/>
      </c>
      <c r="DQ164" s="380" t="str">
        <f ca="1">+IF(OFFSET('Hygiene Data'!$D$13,0,10*ROW('Hygiene Data'!D158))="","",OFFSET('Hygiene Data'!$D$13,0,10*ROW('Hygiene Data'!D158)))</f>
        <v/>
      </c>
      <c r="DR164" s="380" t="str">
        <f ca="1">+IF(OFFSET('Hygiene Data'!$E$11,0,10*ROW('Hygiene Data'!E158))="","",OFFSET('Hygiene Data'!$E$11,0,10*ROW('Hygiene Data'!E158)))</f>
        <v/>
      </c>
      <c r="DS164" s="380" t="str">
        <f ca="1">+IF(OFFSET('Hygiene Data'!$E$12,0,10*ROW('Hygiene Data'!E158))="","",OFFSET('Hygiene Data'!$E$12,0,10*ROW('Hygiene Data'!E158)))</f>
        <v/>
      </c>
      <c r="DT164" s="380" t="str">
        <f ca="1">+IF(OFFSET('Hygiene Data'!$E$13,0,10*ROW('Hygiene Data'!E158))="","",OFFSET('Hygiene Data'!$E$13,0,10*ROW('Hygiene Data'!E158)))</f>
        <v/>
      </c>
      <c r="DU164" s="380" t="str">
        <f ca="1">+IF(OFFSET('Hygiene Data'!$F$11,0,10*ROW('Hygiene Data'!F158))="","",OFFSET('Hygiene Data'!$F$11,0,10*ROW('Hygiene Data'!F158)))</f>
        <v/>
      </c>
      <c r="DV164" s="380" t="str">
        <f ca="1">+IF(OFFSET('Hygiene Data'!$F$12,0,10*ROW('Hygiene Data'!F158))="","",OFFSET('Hygiene Data'!$F$12,0,10*ROW('Hygiene Data'!F158)))</f>
        <v/>
      </c>
      <c r="DW164" s="380" t="str">
        <f ca="1">+IF(OFFSET('Hygiene Data'!$F$13,0,10*ROW('Hygiene Data'!F158))="","",OFFSET('Hygiene Data'!$F$13,0,10*ROW('Hygiene Data'!F158)))</f>
        <v/>
      </c>
      <c r="DX164" s="380" t="str">
        <f ca="1">+IF(OFFSET('Hygiene Data'!$G$11,0,10*ROW('Hygiene Data'!G158))="","",OFFSET('Hygiene Data'!$G$11,0,10*ROW('Hygiene Data'!G158)))</f>
        <v/>
      </c>
      <c r="DY164" s="380" t="str">
        <f ca="1">+IF(OFFSET('Hygiene Data'!$G$12,0,10*ROW('Hygiene Data'!G158))="","",OFFSET('Hygiene Data'!$G$12,0,10*ROW('Hygiene Data'!G158)))</f>
        <v/>
      </c>
      <c r="DZ164" s="380" t="str">
        <f ca="1">+IF(OFFSET('Hygiene Data'!$G$13,0,10*ROW('Hygiene Data'!G158))="","",OFFSET('Hygiene Data'!$G$13,0,10*ROW('Hygiene Data'!G158)))</f>
        <v/>
      </c>
      <c r="EA164" s="380" t="str">
        <f ca="1">+IF(OFFSET('Hygiene Data'!$H$11,0,10*ROW('Hygiene Data'!H158))="","",OFFSET('Hygiene Data'!$H$11,0,10*ROW('Hygiene Data'!H158)))</f>
        <v/>
      </c>
      <c r="EB164" s="380" t="str">
        <f ca="1">+IF(OFFSET('Hygiene Data'!$H$12,0,10*ROW('Hygiene Data'!H158))="","",OFFSET('Hygiene Data'!$H$12,0,10*ROW('Hygiene Data'!H158)))</f>
        <v/>
      </c>
      <c r="EC164" s="380" t="str">
        <f ca="1">+IF(OFFSET('Hygiene Data'!$H$13,0,10*ROW('Hygiene Data'!H158))="","",OFFSET('Hygiene Data'!$H$13,0,10*ROW('Hygiene Data'!H158)))</f>
        <v/>
      </c>
      <c r="ED164" s="380" t="str">
        <f ca="1">+IF(OFFSET('Hygiene Data'!$I$11,0,10*ROW('Hygiene Data'!I158))="","",OFFSET('Hygiene Data'!$I$11,0,10*ROW('Hygiene Data'!I158)))</f>
        <v/>
      </c>
      <c r="EE164" s="380" t="str">
        <f ca="1">+IF(OFFSET('Hygiene Data'!$I$12,0,10*ROW('Hygiene Data'!I158))="","",OFFSET('Hygiene Data'!$I$12,0,10*ROW('Hygiene Data'!I158)))</f>
        <v/>
      </c>
      <c r="EF164" s="380" t="str">
        <f ca="1">+IF(OFFSET('Hygiene Data'!$I$13,0,10*ROW('Hygiene Data'!I158))="","",OFFSET('Hygiene Data'!$I$13,0,10*ROW('Hygiene Data'!I158)))</f>
        <v/>
      </c>
    </row>
    <row r="165" spans="1:136" x14ac:dyDescent="0.25">
      <c r="A165" s="489" t="str">
        <f ca="1">+IF(OFFSET('Water Data'!$B$2,0,10*ROW('Water Data'!E159))="","",OFFSET('Water Data'!$B$2,0,10*ROW('Water Data'!E159)))</f>
        <v/>
      </c>
      <c r="B165" s="489"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16" t="str">
        <f t="shared" ca="1" si="2"/>
        <v/>
      </c>
      <c r="D165" s="517"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17"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17"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17"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17"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17"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17"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17"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17"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17"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17"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17"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17"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17"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17"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17"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17"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17"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18"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18"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18"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18"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18"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18"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18"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18"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18"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18"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18"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18"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18"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18"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18"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18"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18"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18"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18"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18"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18"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18"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18"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18"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18"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18"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18"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18"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18"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18"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19"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95"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19"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19"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19"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19"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19"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19"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19"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19"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19"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19"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19"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19"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19"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19"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19"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19"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80" t="str">
        <f ca="1">+IF(OFFSET('Water Data'!$D$27,0,10*ROW('Water Data'!D159))="","",OFFSET('Water Data'!$D$27,0,10*ROW('Water Data'!D159)))</f>
        <v/>
      </c>
      <c r="BT165" s="380" t="str">
        <f ca="1">+IF(OFFSET('Water Data'!$D$28,0,10*ROW('Water Data'!D159))="","",OFFSET('Water Data'!$D$28,0,10*ROW('Water Data'!D159)))</f>
        <v/>
      </c>
      <c r="BU165" s="380" t="str">
        <f ca="1">+IF(OFFSET('Water Data'!$D$29,0,10*ROW('Water Data'!D159))="","",OFFSET('Water Data'!$D$29,0,10*ROW('Water Data'!D159)))</f>
        <v/>
      </c>
      <c r="BV165" s="380" t="str">
        <f ca="1">+IF(OFFSET('Water Data'!$E$27,0,10*ROW('Water Data'!E159))="","",OFFSET('Water Data'!$E$27,0,10*ROW('Water Data'!E159)))</f>
        <v/>
      </c>
      <c r="BW165" s="380" t="str">
        <f ca="1">+IF(OFFSET('Water Data'!$E$28,0,10*ROW('Water Data'!E159))="","",OFFSET('Water Data'!$E$28,0,10*ROW('Water Data'!E159)))</f>
        <v/>
      </c>
      <c r="BX165" s="380" t="str">
        <f ca="1">+IF(OFFSET('Water Data'!$E$29,0,10*ROW('Water Data'!E159))="","",OFFSET('Water Data'!$E$29,0,10*ROW('Water Data'!E159)))</f>
        <v/>
      </c>
      <c r="BY165" s="380" t="str">
        <f ca="1">+IF(OFFSET('Water Data'!$F$27,0,10*ROW('Water Data'!F159))="","",OFFSET('Water Data'!$F$27,0,10*ROW('Water Data'!F159)))</f>
        <v/>
      </c>
      <c r="BZ165" s="380" t="str">
        <f ca="1">+IF(OFFSET('Water Data'!$F$28,0,10*ROW('Water Data'!F159))="","",OFFSET('Water Data'!$F$28,0,10*ROW('Water Data'!F159)))</f>
        <v/>
      </c>
      <c r="CA165" s="380" t="str">
        <f ca="1">+IF(OFFSET('Water Data'!$F$29,0,10*ROW('Water Data'!F159))="","",OFFSET('Water Data'!$F$29,0,10*ROW('Water Data'!F159)))</f>
        <v/>
      </c>
      <c r="CB165" s="380" t="str">
        <f ca="1">+IF(OFFSET('Water Data'!$G$27,0,10*ROW('Water Data'!G159))="","",OFFSET('Water Data'!$G$27,0,10*ROW('Water Data'!G159)))</f>
        <v/>
      </c>
      <c r="CC165" s="380" t="str">
        <f ca="1">+IF(OFFSET('Water Data'!$G$28,0,10*ROW('Water Data'!G159))="","",OFFSET('Water Data'!$G$28,0,10*ROW('Water Data'!G159)))</f>
        <v/>
      </c>
      <c r="CD165" s="380" t="str">
        <f ca="1">+IF(OFFSET('Water Data'!$G$29,0,10*ROW('Water Data'!G159))="","",OFFSET('Water Data'!$G$29,0,10*ROW('Water Data'!G159)))</f>
        <v/>
      </c>
      <c r="CE165" s="380" t="str">
        <f ca="1">+IF(OFFSET('Water Data'!$H$27,0,10*ROW('Water Data'!H159))="","",OFFSET('Water Data'!$H$27,0,10*ROW('Water Data'!H159)))</f>
        <v/>
      </c>
      <c r="CF165" s="380" t="str">
        <f ca="1">+IF(OFFSET('Water Data'!$H$28,0,10*ROW('Water Data'!H159))="","",OFFSET('Water Data'!$H$28,0,10*ROW('Water Data'!H159)))</f>
        <v/>
      </c>
      <c r="CG165" s="380" t="str">
        <f ca="1">+IF(OFFSET('Water Data'!$H$29,0,10*ROW('Water Data'!H159))="","",OFFSET('Water Data'!$H$29,0,10*ROW('Water Data'!H159)))</f>
        <v/>
      </c>
      <c r="CH165" s="380" t="str">
        <f ca="1">+IF(OFFSET('Water Data'!$I$27,0,10*ROW('Water Data'!I159))="","",OFFSET('Water Data'!$I$27,0,10*ROW('Water Data'!I159)))</f>
        <v/>
      </c>
      <c r="CI165" s="380" t="str">
        <f ca="1">+IF(OFFSET('Water Data'!$I$28,0,10*ROW('Water Data'!I159))="","",OFFSET('Water Data'!$I$28,0,10*ROW('Water Data'!I159)))</f>
        <v/>
      </c>
      <c r="CJ165" s="380" t="str">
        <f ca="1">+IF(OFFSET('Water Data'!$I$29,0,10*ROW('Water Data'!I159))="","",OFFSET('Water Data'!$I$29,0,10*ROW('Water Data'!I159)))</f>
        <v/>
      </c>
      <c r="CK165" s="380" t="str">
        <f ca="1">+IF(OFFSET('Sanitation Data'!$D$28,0,10*ROW('Sanitation Data'!D159))="","",OFFSET('Sanitation Data'!$D$28,0,10*ROW('Sanitation Data'!D159)))</f>
        <v/>
      </c>
      <c r="CL165" s="380" t="str">
        <f ca="1">+IF(OFFSET('Sanitation Data'!$D$29,0,10*ROW('Sanitation Data'!D159))="","",OFFSET('Sanitation Data'!$D$29,0,10*ROW('Sanitation Data'!D159)))</f>
        <v/>
      </c>
      <c r="CM165" s="380" t="str">
        <f ca="1">+IF(OFFSET('Sanitation Data'!$D$30,0,10*ROW('Sanitation Data'!D159))="","",OFFSET('Sanitation Data'!$D$30,0,10*ROW('Sanitation Data'!D159)))</f>
        <v/>
      </c>
      <c r="CN165" s="380" t="str">
        <f ca="1">+IF(OFFSET('Sanitation Data'!$D$31,0,10*ROW('Sanitation Data'!D159))="","",OFFSET('Sanitation Data'!$D$31,0,10*ROW('Sanitation Data'!D159)))</f>
        <v/>
      </c>
      <c r="CO165" s="380" t="str">
        <f ca="1">+IF(OFFSET('Sanitation Data'!$D$32,0,10*ROW('Sanitation Data'!D159))="","",OFFSET('Sanitation Data'!$D$32,0,10*ROW('Sanitation Data'!D159)))</f>
        <v/>
      </c>
      <c r="CP165" s="380" t="str">
        <f ca="1">+IF(OFFSET('Sanitation Data'!$E$28,0,10*ROW('Sanitation Data'!E159))="","",OFFSET('Sanitation Data'!$E$28,0,10*ROW('Sanitation Data'!E159)))</f>
        <v/>
      </c>
      <c r="CQ165" s="380" t="str">
        <f ca="1">+IF(OFFSET('Sanitation Data'!$E$29,0,10*ROW('Sanitation Data'!E159))="","",OFFSET('Sanitation Data'!$E$29,0,10*ROW('Sanitation Data'!E159)))</f>
        <v/>
      </c>
      <c r="CR165" s="380" t="str">
        <f ca="1">+IF(OFFSET('Sanitation Data'!$E$30,0,10*ROW('Sanitation Data'!E159))="","",OFFSET('Sanitation Data'!$E$30,0,10*ROW('Sanitation Data'!E159)))</f>
        <v/>
      </c>
      <c r="CS165" s="380" t="str">
        <f ca="1">+IF(OFFSET('Sanitation Data'!$E$31,0,10*ROW('Sanitation Data'!E159))="","",OFFSET('Sanitation Data'!$E$31,0,10*ROW('Sanitation Data'!E159)))</f>
        <v/>
      </c>
      <c r="CT165" s="380" t="str">
        <f ca="1">+IF(OFFSET('Sanitation Data'!$E$32,0,10*ROW('Sanitation Data'!E159))="","",OFFSET('Sanitation Data'!$E$32,0,10*ROW('Sanitation Data'!E159)))</f>
        <v/>
      </c>
      <c r="CU165" s="380" t="str">
        <f ca="1">+IF(OFFSET('Sanitation Data'!$F$28,0,10*ROW('Sanitation Data'!F159))="","",OFFSET('Sanitation Data'!$F$28,0,10*ROW('Sanitation Data'!F159)))</f>
        <v/>
      </c>
      <c r="CV165" s="380" t="str">
        <f ca="1">+IF(OFFSET('Sanitation Data'!$F$29,0,10*ROW('Sanitation Data'!F159))="","",OFFSET('Sanitation Data'!$F$29,0,10*ROW('Sanitation Data'!F159)))</f>
        <v/>
      </c>
      <c r="CW165" s="380" t="str">
        <f ca="1">+IF(OFFSET('Sanitation Data'!$F$30,0,10*ROW('Sanitation Data'!F159))="","",OFFSET('Sanitation Data'!$F$30,0,10*ROW('Sanitation Data'!F159)))</f>
        <v/>
      </c>
      <c r="CX165" s="380" t="str">
        <f ca="1">+IF(OFFSET('Sanitation Data'!$F$31,0,10*ROW('Sanitation Data'!F159))="","",OFFSET('Sanitation Data'!$F$31,0,10*ROW('Sanitation Data'!F159)))</f>
        <v/>
      </c>
      <c r="CY165" s="380" t="str">
        <f ca="1">+IF(OFFSET('Sanitation Data'!$F$32,0,10*ROW('Sanitation Data'!F159))="","",OFFSET('Sanitation Data'!$F$32,0,10*ROW('Sanitation Data'!F159)))</f>
        <v/>
      </c>
      <c r="CZ165" s="380" t="str">
        <f ca="1">+IF(OFFSET('Sanitation Data'!$G$28,0,10*ROW('Sanitation Data'!G159))="","",OFFSET('Sanitation Data'!$G$28,0,10*ROW('Sanitation Data'!G159)))</f>
        <v/>
      </c>
      <c r="DA165" s="380" t="str">
        <f ca="1">+IF(OFFSET('Sanitation Data'!$G$29,0,10*ROW('Sanitation Data'!G159))="","",OFFSET('Sanitation Data'!$G$29,0,10*ROW('Sanitation Data'!G159)))</f>
        <v/>
      </c>
      <c r="DB165" s="380" t="str">
        <f ca="1">+IF(OFFSET('Sanitation Data'!$G$30,0,10*ROW('Sanitation Data'!G159))="","",OFFSET('Sanitation Data'!$G$30,0,10*ROW('Sanitation Data'!G159)))</f>
        <v/>
      </c>
      <c r="DC165" s="380" t="str">
        <f ca="1">+IF(OFFSET('Sanitation Data'!$G$31,0,10*ROW('Sanitation Data'!G159))="","",OFFSET('Sanitation Data'!$G$31,0,10*ROW('Sanitation Data'!G159)))</f>
        <v/>
      </c>
      <c r="DD165" s="380" t="str">
        <f ca="1">+IF(OFFSET('Sanitation Data'!$G$32,0,10*ROW('Sanitation Data'!G159))="","",OFFSET('Sanitation Data'!$G$32,0,10*ROW('Sanitation Data'!G159)))</f>
        <v/>
      </c>
      <c r="DE165" s="380" t="str">
        <f ca="1">+IF(OFFSET('Sanitation Data'!$H$28,0,10*ROW('Sanitation Data'!H159))="","",OFFSET('Sanitation Data'!$H$28,0,10*ROW('Sanitation Data'!H159)))</f>
        <v/>
      </c>
      <c r="DF165" s="380" t="str">
        <f ca="1">+IF(OFFSET('Sanitation Data'!$H$29,0,10*ROW('Sanitation Data'!H159))="","",OFFSET('Sanitation Data'!$H$29,0,10*ROW('Sanitation Data'!H159)))</f>
        <v/>
      </c>
      <c r="DG165" s="380" t="str">
        <f ca="1">+IF(OFFSET('Sanitation Data'!$H$30,0,10*ROW('Sanitation Data'!H159))="","",OFFSET('Sanitation Data'!$H$30,0,10*ROW('Sanitation Data'!H159)))</f>
        <v/>
      </c>
      <c r="DH165" s="380" t="str">
        <f ca="1">+IF(OFFSET('Sanitation Data'!$H$31,0,10*ROW('Sanitation Data'!H159))="","",OFFSET('Sanitation Data'!$H$31,0,10*ROW('Sanitation Data'!H159)))</f>
        <v/>
      </c>
      <c r="DI165" s="380" t="str">
        <f ca="1">+IF(OFFSET('Sanitation Data'!$H$32,0,10*ROW('Sanitation Data'!H159))="","",OFFSET('Sanitation Data'!$H$32,0,10*ROW('Sanitation Data'!H159)))</f>
        <v/>
      </c>
      <c r="DJ165" s="380" t="str">
        <f ca="1">+IF(OFFSET('Sanitation Data'!$I$28,0,10*ROW('Sanitation Data'!I159))="","",OFFSET('Sanitation Data'!$I$28,0,10*ROW('Sanitation Data'!I159)))</f>
        <v/>
      </c>
      <c r="DK165" s="380" t="str">
        <f ca="1">+IF(OFFSET('Sanitation Data'!$I$29,0,10*ROW('Sanitation Data'!I159))="","",OFFSET('Sanitation Data'!$I$29,0,10*ROW('Sanitation Data'!I159)))</f>
        <v/>
      </c>
      <c r="DL165" s="380" t="str">
        <f ca="1">+IF(OFFSET('Sanitation Data'!$I$30,0,10*ROW('Sanitation Data'!I159))="","",OFFSET('Sanitation Data'!$I$30,0,10*ROW('Sanitation Data'!I159)))</f>
        <v/>
      </c>
      <c r="DM165" s="380" t="str">
        <f ca="1">+IF(OFFSET('Sanitation Data'!$I$31,0,10*ROW('Sanitation Data'!I159))="","",OFFSET('Sanitation Data'!$I$31,0,10*ROW('Sanitation Data'!I159)))</f>
        <v/>
      </c>
      <c r="DN165" s="380" t="str">
        <f ca="1">+IF(OFFSET('Sanitation Data'!$I$32,0,10*ROW('Sanitation Data'!I159))="","",OFFSET('Sanitation Data'!$I$32,0,10*ROW('Sanitation Data'!I159)))</f>
        <v/>
      </c>
      <c r="DO165" s="380" t="str">
        <f ca="1">+IF(OFFSET('Hygiene Data'!$D$11,0,10*ROW('Hygiene Data'!D159))="","",OFFSET('Hygiene Data'!$D$11,0,10*ROW('Hygiene Data'!D159)))</f>
        <v/>
      </c>
      <c r="DP165" s="380" t="str">
        <f ca="1">+IF(OFFSET('Hygiene Data'!$D$12,0,10*ROW('Hygiene Data'!D159))="","",OFFSET('Hygiene Data'!$D$12,0,10*ROW('Hygiene Data'!D159)))</f>
        <v/>
      </c>
      <c r="DQ165" s="380" t="str">
        <f ca="1">+IF(OFFSET('Hygiene Data'!$D$13,0,10*ROW('Hygiene Data'!D159))="","",OFFSET('Hygiene Data'!$D$13,0,10*ROW('Hygiene Data'!D159)))</f>
        <v/>
      </c>
      <c r="DR165" s="380" t="str">
        <f ca="1">+IF(OFFSET('Hygiene Data'!$E$11,0,10*ROW('Hygiene Data'!E159))="","",OFFSET('Hygiene Data'!$E$11,0,10*ROW('Hygiene Data'!E159)))</f>
        <v/>
      </c>
      <c r="DS165" s="380" t="str">
        <f ca="1">+IF(OFFSET('Hygiene Data'!$E$12,0,10*ROW('Hygiene Data'!E159))="","",OFFSET('Hygiene Data'!$E$12,0,10*ROW('Hygiene Data'!E159)))</f>
        <v/>
      </c>
      <c r="DT165" s="380" t="str">
        <f ca="1">+IF(OFFSET('Hygiene Data'!$E$13,0,10*ROW('Hygiene Data'!E159))="","",OFFSET('Hygiene Data'!$E$13,0,10*ROW('Hygiene Data'!E159)))</f>
        <v/>
      </c>
      <c r="DU165" s="380" t="str">
        <f ca="1">+IF(OFFSET('Hygiene Data'!$F$11,0,10*ROW('Hygiene Data'!F159))="","",OFFSET('Hygiene Data'!$F$11,0,10*ROW('Hygiene Data'!F159)))</f>
        <v/>
      </c>
      <c r="DV165" s="380" t="str">
        <f ca="1">+IF(OFFSET('Hygiene Data'!$F$12,0,10*ROW('Hygiene Data'!F159))="","",OFFSET('Hygiene Data'!$F$12,0,10*ROW('Hygiene Data'!F159)))</f>
        <v/>
      </c>
      <c r="DW165" s="380" t="str">
        <f ca="1">+IF(OFFSET('Hygiene Data'!$F$13,0,10*ROW('Hygiene Data'!F159))="","",OFFSET('Hygiene Data'!$F$13,0,10*ROW('Hygiene Data'!F159)))</f>
        <v/>
      </c>
      <c r="DX165" s="380" t="str">
        <f ca="1">+IF(OFFSET('Hygiene Data'!$G$11,0,10*ROW('Hygiene Data'!G159))="","",OFFSET('Hygiene Data'!$G$11,0,10*ROW('Hygiene Data'!G159)))</f>
        <v/>
      </c>
      <c r="DY165" s="380" t="str">
        <f ca="1">+IF(OFFSET('Hygiene Data'!$G$12,0,10*ROW('Hygiene Data'!G159))="","",OFFSET('Hygiene Data'!$G$12,0,10*ROW('Hygiene Data'!G159)))</f>
        <v/>
      </c>
      <c r="DZ165" s="380" t="str">
        <f ca="1">+IF(OFFSET('Hygiene Data'!$G$13,0,10*ROW('Hygiene Data'!G159))="","",OFFSET('Hygiene Data'!$G$13,0,10*ROW('Hygiene Data'!G159)))</f>
        <v/>
      </c>
      <c r="EA165" s="380" t="str">
        <f ca="1">+IF(OFFSET('Hygiene Data'!$H$11,0,10*ROW('Hygiene Data'!H159))="","",OFFSET('Hygiene Data'!$H$11,0,10*ROW('Hygiene Data'!H159)))</f>
        <v/>
      </c>
      <c r="EB165" s="380" t="str">
        <f ca="1">+IF(OFFSET('Hygiene Data'!$H$12,0,10*ROW('Hygiene Data'!H159))="","",OFFSET('Hygiene Data'!$H$12,0,10*ROW('Hygiene Data'!H159)))</f>
        <v/>
      </c>
      <c r="EC165" s="380" t="str">
        <f ca="1">+IF(OFFSET('Hygiene Data'!$H$13,0,10*ROW('Hygiene Data'!H159))="","",OFFSET('Hygiene Data'!$H$13,0,10*ROW('Hygiene Data'!H159)))</f>
        <v/>
      </c>
      <c r="ED165" s="380" t="str">
        <f ca="1">+IF(OFFSET('Hygiene Data'!$I$11,0,10*ROW('Hygiene Data'!I159))="","",OFFSET('Hygiene Data'!$I$11,0,10*ROW('Hygiene Data'!I159)))</f>
        <v/>
      </c>
      <c r="EE165" s="380" t="str">
        <f ca="1">+IF(OFFSET('Hygiene Data'!$I$12,0,10*ROW('Hygiene Data'!I159))="","",OFFSET('Hygiene Data'!$I$12,0,10*ROW('Hygiene Data'!I159)))</f>
        <v/>
      </c>
      <c r="EF165" s="380" t="str">
        <f ca="1">+IF(OFFSET('Hygiene Data'!$I$13,0,10*ROW('Hygiene Data'!I159))="","",OFFSET('Hygiene Data'!$I$13,0,10*ROW('Hygiene Data'!I159)))</f>
        <v/>
      </c>
    </row>
    <row r="166" spans="1:136" x14ac:dyDescent="0.25">
      <c r="A166" s="489" t="str">
        <f ca="1">+IF(OFFSET('Water Data'!$B$2,0,10*ROW('Water Data'!E160))="","",OFFSET('Water Data'!$B$2,0,10*ROW('Water Data'!E160)))</f>
        <v/>
      </c>
      <c r="B166" s="489"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16" t="str">
        <f t="shared" ca="1" si="2"/>
        <v/>
      </c>
      <c r="D166" s="517"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17"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17"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17"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17"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17"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17"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17"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17"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17"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17"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17"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17"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17"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17"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17"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17"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17"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18"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18"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18"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18"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18"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18"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18"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18"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18"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18"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18"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18"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18"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18"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18"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18"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18"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18"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18"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18"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18"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18"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18"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18"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18"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18"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18"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18"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18"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18"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19"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95"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19"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19"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19"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19"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19"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19"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19"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19"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19"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19"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19"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19"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19"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19"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19"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19"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80" t="str">
        <f ca="1">+IF(OFFSET('Water Data'!$D$27,0,10*ROW('Water Data'!D160))="","",OFFSET('Water Data'!$D$27,0,10*ROW('Water Data'!D160)))</f>
        <v/>
      </c>
      <c r="BT166" s="380" t="str">
        <f ca="1">+IF(OFFSET('Water Data'!$D$28,0,10*ROW('Water Data'!D160))="","",OFFSET('Water Data'!$D$28,0,10*ROW('Water Data'!D160)))</f>
        <v/>
      </c>
      <c r="BU166" s="380" t="str">
        <f ca="1">+IF(OFFSET('Water Data'!$D$29,0,10*ROW('Water Data'!D160))="","",OFFSET('Water Data'!$D$29,0,10*ROW('Water Data'!D160)))</f>
        <v/>
      </c>
      <c r="BV166" s="380" t="str">
        <f ca="1">+IF(OFFSET('Water Data'!$E$27,0,10*ROW('Water Data'!E160))="","",OFFSET('Water Data'!$E$27,0,10*ROW('Water Data'!E160)))</f>
        <v/>
      </c>
      <c r="BW166" s="380" t="str">
        <f ca="1">+IF(OFFSET('Water Data'!$E$28,0,10*ROW('Water Data'!E160))="","",OFFSET('Water Data'!$E$28,0,10*ROW('Water Data'!E160)))</f>
        <v/>
      </c>
      <c r="BX166" s="380" t="str">
        <f ca="1">+IF(OFFSET('Water Data'!$E$29,0,10*ROW('Water Data'!E160))="","",OFFSET('Water Data'!$E$29,0,10*ROW('Water Data'!E160)))</f>
        <v/>
      </c>
      <c r="BY166" s="380" t="str">
        <f ca="1">+IF(OFFSET('Water Data'!$F$27,0,10*ROW('Water Data'!F160))="","",OFFSET('Water Data'!$F$27,0,10*ROW('Water Data'!F160)))</f>
        <v/>
      </c>
      <c r="BZ166" s="380" t="str">
        <f ca="1">+IF(OFFSET('Water Data'!$F$28,0,10*ROW('Water Data'!F160))="","",OFFSET('Water Data'!$F$28,0,10*ROW('Water Data'!F160)))</f>
        <v/>
      </c>
      <c r="CA166" s="380" t="str">
        <f ca="1">+IF(OFFSET('Water Data'!$F$29,0,10*ROW('Water Data'!F160))="","",OFFSET('Water Data'!$F$29,0,10*ROW('Water Data'!F160)))</f>
        <v/>
      </c>
      <c r="CB166" s="380" t="str">
        <f ca="1">+IF(OFFSET('Water Data'!$G$27,0,10*ROW('Water Data'!G160))="","",OFFSET('Water Data'!$G$27,0,10*ROW('Water Data'!G160)))</f>
        <v/>
      </c>
      <c r="CC166" s="380" t="str">
        <f ca="1">+IF(OFFSET('Water Data'!$G$28,0,10*ROW('Water Data'!G160))="","",OFFSET('Water Data'!$G$28,0,10*ROW('Water Data'!G160)))</f>
        <v/>
      </c>
      <c r="CD166" s="380" t="str">
        <f ca="1">+IF(OFFSET('Water Data'!$G$29,0,10*ROW('Water Data'!G160))="","",OFFSET('Water Data'!$G$29,0,10*ROW('Water Data'!G160)))</f>
        <v/>
      </c>
      <c r="CE166" s="380" t="str">
        <f ca="1">+IF(OFFSET('Water Data'!$H$27,0,10*ROW('Water Data'!H160))="","",OFFSET('Water Data'!$H$27,0,10*ROW('Water Data'!H160)))</f>
        <v/>
      </c>
      <c r="CF166" s="380" t="str">
        <f ca="1">+IF(OFFSET('Water Data'!$H$28,0,10*ROW('Water Data'!H160))="","",OFFSET('Water Data'!$H$28,0,10*ROW('Water Data'!H160)))</f>
        <v/>
      </c>
      <c r="CG166" s="380" t="str">
        <f ca="1">+IF(OFFSET('Water Data'!$H$29,0,10*ROW('Water Data'!H160))="","",OFFSET('Water Data'!$H$29,0,10*ROW('Water Data'!H160)))</f>
        <v/>
      </c>
      <c r="CH166" s="380" t="str">
        <f ca="1">+IF(OFFSET('Water Data'!$I$27,0,10*ROW('Water Data'!I160))="","",OFFSET('Water Data'!$I$27,0,10*ROW('Water Data'!I160)))</f>
        <v/>
      </c>
      <c r="CI166" s="380" t="str">
        <f ca="1">+IF(OFFSET('Water Data'!$I$28,0,10*ROW('Water Data'!I160))="","",OFFSET('Water Data'!$I$28,0,10*ROW('Water Data'!I160)))</f>
        <v/>
      </c>
      <c r="CJ166" s="380" t="str">
        <f ca="1">+IF(OFFSET('Water Data'!$I$29,0,10*ROW('Water Data'!I160))="","",OFFSET('Water Data'!$I$29,0,10*ROW('Water Data'!I160)))</f>
        <v/>
      </c>
      <c r="CK166" s="380" t="str">
        <f ca="1">+IF(OFFSET('Sanitation Data'!$D$28,0,10*ROW('Sanitation Data'!D160))="","",OFFSET('Sanitation Data'!$D$28,0,10*ROW('Sanitation Data'!D160)))</f>
        <v/>
      </c>
      <c r="CL166" s="380" t="str">
        <f ca="1">+IF(OFFSET('Sanitation Data'!$D$29,0,10*ROW('Sanitation Data'!D160))="","",OFFSET('Sanitation Data'!$D$29,0,10*ROW('Sanitation Data'!D160)))</f>
        <v/>
      </c>
      <c r="CM166" s="380" t="str">
        <f ca="1">+IF(OFFSET('Sanitation Data'!$D$30,0,10*ROW('Sanitation Data'!D160))="","",OFFSET('Sanitation Data'!$D$30,0,10*ROW('Sanitation Data'!D160)))</f>
        <v/>
      </c>
      <c r="CN166" s="380" t="str">
        <f ca="1">+IF(OFFSET('Sanitation Data'!$D$31,0,10*ROW('Sanitation Data'!D160))="","",OFFSET('Sanitation Data'!$D$31,0,10*ROW('Sanitation Data'!D160)))</f>
        <v/>
      </c>
      <c r="CO166" s="380" t="str">
        <f ca="1">+IF(OFFSET('Sanitation Data'!$D$32,0,10*ROW('Sanitation Data'!D160))="","",OFFSET('Sanitation Data'!$D$32,0,10*ROW('Sanitation Data'!D160)))</f>
        <v/>
      </c>
      <c r="CP166" s="380" t="str">
        <f ca="1">+IF(OFFSET('Sanitation Data'!$E$28,0,10*ROW('Sanitation Data'!E160))="","",OFFSET('Sanitation Data'!$E$28,0,10*ROW('Sanitation Data'!E160)))</f>
        <v/>
      </c>
      <c r="CQ166" s="380" t="str">
        <f ca="1">+IF(OFFSET('Sanitation Data'!$E$29,0,10*ROW('Sanitation Data'!E160))="","",OFFSET('Sanitation Data'!$E$29,0,10*ROW('Sanitation Data'!E160)))</f>
        <v/>
      </c>
      <c r="CR166" s="380" t="str">
        <f ca="1">+IF(OFFSET('Sanitation Data'!$E$30,0,10*ROW('Sanitation Data'!E160))="","",OFFSET('Sanitation Data'!$E$30,0,10*ROW('Sanitation Data'!E160)))</f>
        <v/>
      </c>
      <c r="CS166" s="380" t="str">
        <f ca="1">+IF(OFFSET('Sanitation Data'!$E$31,0,10*ROW('Sanitation Data'!E160))="","",OFFSET('Sanitation Data'!$E$31,0,10*ROW('Sanitation Data'!E160)))</f>
        <v/>
      </c>
      <c r="CT166" s="380" t="str">
        <f ca="1">+IF(OFFSET('Sanitation Data'!$E$32,0,10*ROW('Sanitation Data'!E160))="","",OFFSET('Sanitation Data'!$E$32,0,10*ROW('Sanitation Data'!E160)))</f>
        <v/>
      </c>
      <c r="CU166" s="380" t="str">
        <f ca="1">+IF(OFFSET('Sanitation Data'!$F$28,0,10*ROW('Sanitation Data'!F160))="","",OFFSET('Sanitation Data'!$F$28,0,10*ROW('Sanitation Data'!F160)))</f>
        <v/>
      </c>
      <c r="CV166" s="380" t="str">
        <f ca="1">+IF(OFFSET('Sanitation Data'!$F$29,0,10*ROW('Sanitation Data'!F160))="","",OFFSET('Sanitation Data'!$F$29,0,10*ROW('Sanitation Data'!F160)))</f>
        <v/>
      </c>
      <c r="CW166" s="380" t="str">
        <f ca="1">+IF(OFFSET('Sanitation Data'!$F$30,0,10*ROW('Sanitation Data'!F160))="","",OFFSET('Sanitation Data'!$F$30,0,10*ROW('Sanitation Data'!F160)))</f>
        <v/>
      </c>
      <c r="CX166" s="380" t="str">
        <f ca="1">+IF(OFFSET('Sanitation Data'!$F$31,0,10*ROW('Sanitation Data'!F160))="","",OFFSET('Sanitation Data'!$F$31,0,10*ROW('Sanitation Data'!F160)))</f>
        <v/>
      </c>
      <c r="CY166" s="380" t="str">
        <f ca="1">+IF(OFFSET('Sanitation Data'!$F$32,0,10*ROW('Sanitation Data'!F160))="","",OFFSET('Sanitation Data'!$F$32,0,10*ROW('Sanitation Data'!F160)))</f>
        <v/>
      </c>
      <c r="CZ166" s="380" t="str">
        <f ca="1">+IF(OFFSET('Sanitation Data'!$G$28,0,10*ROW('Sanitation Data'!G160))="","",OFFSET('Sanitation Data'!$G$28,0,10*ROW('Sanitation Data'!G160)))</f>
        <v/>
      </c>
      <c r="DA166" s="380" t="str">
        <f ca="1">+IF(OFFSET('Sanitation Data'!$G$29,0,10*ROW('Sanitation Data'!G160))="","",OFFSET('Sanitation Data'!$G$29,0,10*ROW('Sanitation Data'!G160)))</f>
        <v/>
      </c>
      <c r="DB166" s="380" t="str">
        <f ca="1">+IF(OFFSET('Sanitation Data'!$G$30,0,10*ROW('Sanitation Data'!G160))="","",OFFSET('Sanitation Data'!$G$30,0,10*ROW('Sanitation Data'!G160)))</f>
        <v/>
      </c>
      <c r="DC166" s="380" t="str">
        <f ca="1">+IF(OFFSET('Sanitation Data'!$G$31,0,10*ROW('Sanitation Data'!G160))="","",OFFSET('Sanitation Data'!$G$31,0,10*ROW('Sanitation Data'!G160)))</f>
        <v/>
      </c>
      <c r="DD166" s="380" t="str">
        <f ca="1">+IF(OFFSET('Sanitation Data'!$G$32,0,10*ROW('Sanitation Data'!G160))="","",OFFSET('Sanitation Data'!$G$32,0,10*ROW('Sanitation Data'!G160)))</f>
        <v/>
      </c>
      <c r="DE166" s="380" t="str">
        <f ca="1">+IF(OFFSET('Sanitation Data'!$H$28,0,10*ROW('Sanitation Data'!H160))="","",OFFSET('Sanitation Data'!$H$28,0,10*ROW('Sanitation Data'!H160)))</f>
        <v/>
      </c>
      <c r="DF166" s="380" t="str">
        <f ca="1">+IF(OFFSET('Sanitation Data'!$H$29,0,10*ROW('Sanitation Data'!H160))="","",OFFSET('Sanitation Data'!$H$29,0,10*ROW('Sanitation Data'!H160)))</f>
        <v/>
      </c>
      <c r="DG166" s="380" t="str">
        <f ca="1">+IF(OFFSET('Sanitation Data'!$H$30,0,10*ROW('Sanitation Data'!H160))="","",OFFSET('Sanitation Data'!$H$30,0,10*ROW('Sanitation Data'!H160)))</f>
        <v/>
      </c>
      <c r="DH166" s="380" t="str">
        <f ca="1">+IF(OFFSET('Sanitation Data'!$H$31,0,10*ROW('Sanitation Data'!H160))="","",OFFSET('Sanitation Data'!$H$31,0,10*ROW('Sanitation Data'!H160)))</f>
        <v/>
      </c>
      <c r="DI166" s="380" t="str">
        <f ca="1">+IF(OFFSET('Sanitation Data'!$H$32,0,10*ROW('Sanitation Data'!H160))="","",OFFSET('Sanitation Data'!$H$32,0,10*ROW('Sanitation Data'!H160)))</f>
        <v/>
      </c>
      <c r="DJ166" s="380" t="str">
        <f ca="1">+IF(OFFSET('Sanitation Data'!$I$28,0,10*ROW('Sanitation Data'!I160))="","",OFFSET('Sanitation Data'!$I$28,0,10*ROW('Sanitation Data'!I160)))</f>
        <v/>
      </c>
      <c r="DK166" s="380" t="str">
        <f ca="1">+IF(OFFSET('Sanitation Data'!$I$29,0,10*ROW('Sanitation Data'!I160))="","",OFFSET('Sanitation Data'!$I$29,0,10*ROW('Sanitation Data'!I160)))</f>
        <v/>
      </c>
      <c r="DL166" s="380" t="str">
        <f ca="1">+IF(OFFSET('Sanitation Data'!$I$30,0,10*ROW('Sanitation Data'!I160))="","",OFFSET('Sanitation Data'!$I$30,0,10*ROW('Sanitation Data'!I160)))</f>
        <v/>
      </c>
      <c r="DM166" s="380" t="str">
        <f ca="1">+IF(OFFSET('Sanitation Data'!$I$31,0,10*ROW('Sanitation Data'!I160))="","",OFFSET('Sanitation Data'!$I$31,0,10*ROW('Sanitation Data'!I160)))</f>
        <v/>
      </c>
      <c r="DN166" s="380" t="str">
        <f ca="1">+IF(OFFSET('Sanitation Data'!$I$32,0,10*ROW('Sanitation Data'!I160))="","",OFFSET('Sanitation Data'!$I$32,0,10*ROW('Sanitation Data'!I160)))</f>
        <v/>
      </c>
      <c r="DO166" s="380" t="str">
        <f ca="1">+IF(OFFSET('Hygiene Data'!$D$11,0,10*ROW('Hygiene Data'!D160))="","",OFFSET('Hygiene Data'!$D$11,0,10*ROW('Hygiene Data'!D160)))</f>
        <v/>
      </c>
      <c r="DP166" s="380" t="str">
        <f ca="1">+IF(OFFSET('Hygiene Data'!$D$12,0,10*ROW('Hygiene Data'!D160))="","",OFFSET('Hygiene Data'!$D$12,0,10*ROW('Hygiene Data'!D160)))</f>
        <v/>
      </c>
      <c r="DQ166" s="380" t="str">
        <f ca="1">+IF(OFFSET('Hygiene Data'!$D$13,0,10*ROW('Hygiene Data'!D160))="","",OFFSET('Hygiene Data'!$D$13,0,10*ROW('Hygiene Data'!D160)))</f>
        <v/>
      </c>
      <c r="DR166" s="380" t="str">
        <f ca="1">+IF(OFFSET('Hygiene Data'!$E$11,0,10*ROW('Hygiene Data'!E160))="","",OFFSET('Hygiene Data'!$E$11,0,10*ROW('Hygiene Data'!E160)))</f>
        <v/>
      </c>
      <c r="DS166" s="380" t="str">
        <f ca="1">+IF(OFFSET('Hygiene Data'!$E$12,0,10*ROW('Hygiene Data'!E160))="","",OFFSET('Hygiene Data'!$E$12,0,10*ROW('Hygiene Data'!E160)))</f>
        <v/>
      </c>
      <c r="DT166" s="380" t="str">
        <f ca="1">+IF(OFFSET('Hygiene Data'!$E$13,0,10*ROW('Hygiene Data'!E160))="","",OFFSET('Hygiene Data'!$E$13,0,10*ROW('Hygiene Data'!E160)))</f>
        <v/>
      </c>
      <c r="DU166" s="380" t="str">
        <f ca="1">+IF(OFFSET('Hygiene Data'!$F$11,0,10*ROW('Hygiene Data'!F160))="","",OFFSET('Hygiene Data'!$F$11,0,10*ROW('Hygiene Data'!F160)))</f>
        <v/>
      </c>
      <c r="DV166" s="380" t="str">
        <f ca="1">+IF(OFFSET('Hygiene Data'!$F$12,0,10*ROW('Hygiene Data'!F160))="","",OFFSET('Hygiene Data'!$F$12,0,10*ROW('Hygiene Data'!F160)))</f>
        <v/>
      </c>
      <c r="DW166" s="380" t="str">
        <f ca="1">+IF(OFFSET('Hygiene Data'!$F$13,0,10*ROW('Hygiene Data'!F160))="","",OFFSET('Hygiene Data'!$F$13,0,10*ROW('Hygiene Data'!F160)))</f>
        <v/>
      </c>
      <c r="DX166" s="380" t="str">
        <f ca="1">+IF(OFFSET('Hygiene Data'!$G$11,0,10*ROW('Hygiene Data'!G160))="","",OFFSET('Hygiene Data'!$G$11,0,10*ROW('Hygiene Data'!G160)))</f>
        <v/>
      </c>
      <c r="DY166" s="380" t="str">
        <f ca="1">+IF(OFFSET('Hygiene Data'!$G$12,0,10*ROW('Hygiene Data'!G160))="","",OFFSET('Hygiene Data'!$G$12,0,10*ROW('Hygiene Data'!G160)))</f>
        <v/>
      </c>
      <c r="DZ166" s="380" t="str">
        <f ca="1">+IF(OFFSET('Hygiene Data'!$G$13,0,10*ROW('Hygiene Data'!G160))="","",OFFSET('Hygiene Data'!$G$13,0,10*ROW('Hygiene Data'!G160)))</f>
        <v/>
      </c>
      <c r="EA166" s="380" t="str">
        <f ca="1">+IF(OFFSET('Hygiene Data'!$H$11,0,10*ROW('Hygiene Data'!H160))="","",OFFSET('Hygiene Data'!$H$11,0,10*ROW('Hygiene Data'!H160)))</f>
        <v/>
      </c>
      <c r="EB166" s="380" t="str">
        <f ca="1">+IF(OFFSET('Hygiene Data'!$H$12,0,10*ROW('Hygiene Data'!H160))="","",OFFSET('Hygiene Data'!$H$12,0,10*ROW('Hygiene Data'!H160)))</f>
        <v/>
      </c>
      <c r="EC166" s="380" t="str">
        <f ca="1">+IF(OFFSET('Hygiene Data'!$H$13,0,10*ROW('Hygiene Data'!H160))="","",OFFSET('Hygiene Data'!$H$13,0,10*ROW('Hygiene Data'!H160)))</f>
        <v/>
      </c>
      <c r="ED166" s="380" t="str">
        <f ca="1">+IF(OFFSET('Hygiene Data'!$I$11,0,10*ROW('Hygiene Data'!I160))="","",OFFSET('Hygiene Data'!$I$11,0,10*ROW('Hygiene Data'!I160)))</f>
        <v/>
      </c>
      <c r="EE166" s="380" t="str">
        <f ca="1">+IF(OFFSET('Hygiene Data'!$I$12,0,10*ROW('Hygiene Data'!I160))="","",OFFSET('Hygiene Data'!$I$12,0,10*ROW('Hygiene Data'!I160)))</f>
        <v/>
      </c>
      <c r="EF166" s="380" t="str">
        <f ca="1">+IF(OFFSET('Hygiene Data'!$I$13,0,10*ROW('Hygiene Data'!I160))="","",OFFSET('Hygiene Data'!$I$13,0,10*ROW('Hygiene Data'!I160)))</f>
        <v/>
      </c>
    </row>
    <row r="167" spans="1:136" x14ac:dyDescent="0.25">
      <c r="A167" s="489" t="str">
        <f ca="1">+IF(OFFSET('Water Data'!$B$2,0,10*ROW('Water Data'!E161))="","",OFFSET('Water Data'!$B$2,0,10*ROW('Water Data'!E161)))</f>
        <v/>
      </c>
      <c r="B167" s="489"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16" t="str">
        <f t="shared" ca="1" si="2"/>
        <v/>
      </c>
      <c r="D167" s="517"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17"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17"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17"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17"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17"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17"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17"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17"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17"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17"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17"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17"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17"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17"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17"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17"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17"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18"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18"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18"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18"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18"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18"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18"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18"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18"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18"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18"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18"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18"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18"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18"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18"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18"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18"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18"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18"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18"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18"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18"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18"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18"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18"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18"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18"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18"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18"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19"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95"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19"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19"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19"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19"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19"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19"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19"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19"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19"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19"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19"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19"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19"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19"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19"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19"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80" t="str">
        <f ca="1">+IF(OFFSET('Water Data'!$D$27,0,10*ROW('Water Data'!D161))="","",OFFSET('Water Data'!$D$27,0,10*ROW('Water Data'!D161)))</f>
        <v/>
      </c>
      <c r="BT167" s="380" t="str">
        <f ca="1">+IF(OFFSET('Water Data'!$D$28,0,10*ROW('Water Data'!D161))="","",OFFSET('Water Data'!$D$28,0,10*ROW('Water Data'!D161)))</f>
        <v/>
      </c>
      <c r="BU167" s="380" t="str">
        <f ca="1">+IF(OFFSET('Water Data'!$D$29,0,10*ROW('Water Data'!D161))="","",OFFSET('Water Data'!$D$29,0,10*ROW('Water Data'!D161)))</f>
        <v/>
      </c>
      <c r="BV167" s="380" t="str">
        <f ca="1">+IF(OFFSET('Water Data'!$E$27,0,10*ROW('Water Data'!E161))="","",OFFSET('Water Data'!$E$27,0,10*ROW('Water Data'!E161)))</f>
        <v/>
      </c>
      <c r="BW167" s="380" t="str">
        <f ca="1">+IF(OFFSET('Water Data'!$E$28,0,10*ROW('Water Data'!E161))="","",OFFSET('Water Data'!$E$28,0,10*ROW('Water Data'!E161)))</f>
        <v/>
      </c>
      <c r="BX167" s="380" t="str">
        <f ca="1">+IF(OFFSET('Water Data'!$E$29,0,10*ROW('Water Data'!E161))="","",OFFSET('Water Data'!$E$29,0,10*ROW('Water Data'!E161)))</f>
        <v/>
      </c>
      <c r="BY167" s="380" t="str">
        <f ca="1">+IF(OFFSET('Water Data'!$F$27,0,10*ROW('Water Data'!F161))="","",OFFSET('Water Data'!$F$27,0,10*ROW('Water Data'!F161)))</f>
        <v/>
      </c>
      <c r="BZ167" s="380" t="str">
        <f ca="1">+IF(OFFSET('Water Data'!$F$28,0,10*ROW('Water Data'!F161))="","",OFFSET('Water Data'!$F$28,0,10*ROW('Water Data'!F161)))</f>
        <v/>
      </c>
      <c r="CA167" s="380" t="str">
        <f ca="1">+IF(OFFSET('Water Data'!$F$29,0,10*ROW('Water Data'!F161))="","",OFFSET('Water Data'!$F$29,0,10*ROW('Water Data'!F161)))</f>
        <v/>
      </c>
      <c r="CB167" s="380" t="str">
        <f ca="1">+IF(OFFSET('Water Data'!$G$27,0,10*ROW('Water Data'!G161))="","",OFFSET('Water Data'!$G$27,0,10*ROW('Water Data'!G161)))</f>
        <v/>
      </c>
      <c r="CC167" s="380" t="str">
        <f ca="1">+IF(OFFSET('Water Data'!$G$28,0,10*ROW('Water Data'!G161))="","",OFFSET('Water Data'!$G$28,0,10*ROW('Water Data'!G161)))</f>
        <v/>
      </c>
      <c r="CD167" s="380" t="str">
        <f ca="1">+IF(OFFSET('Water Data'!$G$29,0,10*ROW('Water Data'!G161))="","",OFFSET('Water Data'!$G$29,0,10*ROW('Water Data'!G161)))</f>
        <v/>
      </c>
      <c r="CE167" s="380" t="str">
        <f ca="1">+IF(OFFSET('Water Data'!$H$27,0,10*ROW('Water Data'!H161))="","",OFFSET('Water Data'!$H$27,0,10*ROW('Water Data'!H161)))</f>
        <v/>
      </c>
      <c r="CF167" s="380" t="str">
        <f ca="1">+IF(OFFSET('Water Data'!$H$28,0,10*ROW('Water Data'!H161))="","",OFFSET('Water Data'!$H$28,0,10*ROW('Water Data'!H161)))</f>
        <v/>
      </c>
      <c r="CG167" s="380" t="str">
        <f ca="1">+IF(OFFSET('Water Data'!$H$29,0,10*ROW('Water Data'!H161))="","",OFFSET('Water Data'!$H$29,0,10*ROW('Water Data'!H161)))</f>
        <v/>
      </c>
      <c r="CH167" s="380" t="str">
        <f ca="1">+IF(OFFSET('Water Data'!$I$27,0,10*ROW('Water Data'!I161))="","",OFFSET('Water Data'!$I$27,0,10*ROW('Water Data'!I161)))</f>
        <v/>
      </c>
      <c r="CI167" s="380" t="str">
        <f ca="1">+IF(OFFSET('Water Data'!$I$28,0,10*ROW('Water Data'!I161))="","",OFFSET('Water Data'!$I$28,0,10*ROW('Water Data'!I161)))</f>
        <v/>
      </c>
      <c r="CJ167" s="380" t="str">
        <f ca="1">+IF(OFFSET('Water Data'!$I$29,0,10*ROW('Water Data'!I161))="","",OFFSET('Water Data'!$I$29,0,10*ROW('Water Data'!I161)))</f>
        <v/>
      </c>
      <c r="CK167" s="380" t="str">
        <f ca="1">+IF(OFFSET('Sanitation Data'!$D$28,0,10*ROW('Sanitation Data'!D161))="","",OFFSET('Sanitation Data'!$D$28,0,10*ROW('Sanitation Data'!D161)))</f>
        <v/>
      </c>
      <c r="CL167" s="380" t="str">
        <f ca="1">+IF(OFFSET('Sanitation Data'!$D$29,0,10*ROW('Sanitation Data'!D161))="","",OFFSET('Sanitation Data'!$D$29,0,10*ROW('Sanitation Data'!D161)))</f>
        <v/>
      </c>
      <c r="CM167" s="380" t="str">
        <f ca="1">+IF(OFFSET('Sanitation Data'!$D$30,0,10*ROW('Sanitation Data'!D161))="","",OFFSET('Sanitation Data'!$D$30,0,10*ROW('Sanitation Data'!D161)))</f>
        <v/>
      </c>
      <c r="CN167" s="380" t="str">
        <f ca="1">+IF(OFFSET('Sanitation Data'!$D$31,0,10*ROW('Sanitation Data'!D161))="","",OFFSET('Sanitation Data'!$D$31,0,10*ROW('Sanitation Data'!D161)))</f>
        <v/>
      </c>
      <c r="CO167" s="380" t="str">
        <f ca="1">+IF(OFFSET('Sanitation Data'!$D$32,0,10*ROW('Sanitation Data'!D161))="","",OFFSET('Sanitation Data'!$D$32,0,10*ROW('Sanitation Data'!D161)))</f>
        <v/>
      </c>
      <c r="CP167" s="380" t="str">
        <f ca="1">+IF(OFFSET('Sanitation Data'!$E$28,0,10*ROW('Sanitation Data'!E161))="","",OFFSET('Sanitation Data'!$E$28,0,10*ROW('Sanitation Data'!E161)))</f>
        <v/>
      </c>
      <c r="CQ167" s="380" t="str">
        <f ca="1">+IF(OFFSET('Sanitation Data'!$E$29,0,10*ROW('Sanitation Data'!E161))="","",OFFSET('Sanitation Data'!$E$29,0,10*ROW('Sanitation Data'!E161)))</f>
        <v/>
      </c>
      <c r="CR167" s="380" t="str">
        <f ca="1">+IF(OFFSET('Sanitation Data'!$E$30,0,10*ROW('Sanitation Data'!E161))="","",OFFSET('Sanitation Data'!$E$30,0,10*ROW('Sanitation Data'!E161)))</f>
        <v/>
      </c>
      <c r="CS167" s="380" t="str">
        <f ca="1">+IF(OFFSET('Sanitation Data'!$E$31,0,10*ROW('Sanitation Data'!E161))="","",OFFSET('Sanitation Data'!$E$31,0,10*ROW('Sanitation Data'!E161)))</f>
        <v/>
      </c>
      <c r="CT167" s="380" t="str">
        <f ca="1">+IF(OFFSET('Sanitation Data'!$E$32,0,10*ROW('Sanitation Data'!E161))="","",OFFSET('Sanitation Data'!$E$32,0,10*ROW('Sanitation Data'!E161)))</f>
        <v/>
      </c>
      <c r="CU167" s="380" t="str">
        <f ca="1">+IF(OFFSET('Sanitation Data'!$F$28,0,10*ROW('Sanitation Data'!F161))="","",OFFSET('Sanitation Data'!$F$28,0,10*ROW('Sanitation Data'!F161)))</f>
        <v/>
      </c>
      <c r="CV167" s="380" t="str">
        <f ca="1">+IF(OFFSET('Sanitation Data'!$F$29,0,10*ROW('Sanitation Data'!F161))="","",OFFSET('Sanitation Data'!$F$29,0,10*ROW('Sanitation Data'!F161)))</f>
        <v/>
      </c>
      <c r="CW167" s="380" t="str">
        <f ca="1">+IF(OFFSET('Sanitation Data'!$F$30,0,10*ROW('Sanitation Data'!F161))="","",OFFSET('Sanitation Data'!$F$30,0,10*ROW('Sanitation Data'!F161)))</f>
        <v/>
      </c>
      <c r="CX167" s="380" t="str">
        <f ca="1">+IF(OFFSET('Sanitation Data'!$F$31,0,10*ROW('Sanitation Data'!F161))="","",OFFSET('Sanitation Data'!$F$31,0,10*ROW('Sanitation Data'!F161)))</f>
        <v/>
      </c>
      <c r="CY167" s="380" t="str">
        <f ca="1">+IF(OFFSET('Sanitation Data'!$F$32,0,10*ROW('Sanitation Data'!F161))="","",OFFSET('Sanitation Data'!$F$32,0,10*ROW('Sanitation Data'!F161)))</f>
        <v/>
      </c>
      <c r="CZ167" s="380" t="str">
        <f ca="1">+IF(OFFSET('Sanitation Data'!$G$28,0,10*ROW('Sanitation Data'!G161))="","",OFFSET('Sanitation Data'!$G$28,0,10*ROW('Sanitation Data'!G161)))</f>
        <v/>
      </c>
      <c r="DA167" s="380" t="str">
        <f ca="1">+IF(OFFSET('Sanitation Data'!$G$29,0,10*ROW('Sanitation Data'!G161))="","",OFFSET('Sanitation Data'!$G$29,0,10*ROW('Sanitation Data'!G161)))</f>
        <v/>
      </c>
      <c r="DB167" s="380" t="str">
        <f ca="1">+IF(OFFSET('Sanitation Data'!$G$30,0,10*ROW('Sanitation Data'!G161))="","",OFFSET('Sanitation Data'!$G$30,0,10*ROW('Sanitation Data'!G161)))</f>
        <v/>
      </c>
      <c r="DC167" s="380" t="str">
        <f ca="1">+IF(OFFSET('Sanitation Data'!$G$31,0,10*ROW('Sanitation Data'!G161))="","",OFFSET('Sanitation Data'!$G$31,0,10*ROW('Sanitation Data'!G161)))</f>
        <v/>
      </c>
      <c r="DD167" s="380" t="str">
        <f ca="1">+IF(OFFSET('Sanitation Data'!$G$32,0,10*ROW('Sanitation Data'!G161))="","",OFFSET('Sanitation Data'!$G$32,0,10*ROW('Sanitation Data'!G161)))</f>
        <v/>
      </c>
      <c r="DE167" s="380" t="str">
        <f ca="1">+IF(OFFSET('Sanitation Data'!$H$28,0,10*ROW('Sanitation Data'!H161))="","",OFFSET('Sanitation Data'!$H$28,0,10*ROW('Sanitation Data'!H161)))</f>
        <v/>
      </c>
      <c r="DF167" s="380" t="str">
        <f ca="1">+IF(OFFSET('Sanitation Data'!$H$29,0,10*ROW('Sanitation Data'!H161))="","",OFFSET('Sanitation Data'!$H$29,0,10*ROW('Sanitation Data'!H161)))</f>
        <v/>
      </c>
      <c r="DG167" s="380" t="str">
        <f ca="1">+IF(OFFSET('Sanitation Data'!$H$30,0,10*ROW('Sanitation Data'!H161))="","",OFFSET('Sanitation Data'!$H$30,0,10*ROW('Sanitation Data'!H161)))</f>
        <v/>
      </c>
      <c r="DH167" s="380" t="str">
        <f ca="1">+IF(OFFSET('Sanitation Data'!$H$31,0,10*ROW('Sanitation Data'!H161))="","",OFFSET('Sanitation Data'!$H$31,0,10*ROW('Sanitation Data'!H161)))</f>
        <v/>
      </c>
      <c r="DI167" s="380" t="str">
        <f ca="1">+IF(OFFSET('Sanitation Data'!$H$32,0,10*ROW('Sanitation Data'!H161))="","",OFFSET('Sanitation Data'!$H$32,0,10*ROW('Sanitation Data'!H161)))</f>
        <v/>
      </c>
      <c r="DJ167" s="380" t="str">
        <f ca="1">+IF(OFFSET('Sanitation Data'!$I$28,0,10*ROW('Sanitation Data'!I161))="","",OFFSET('Sanitation Data'!$I$28,0,10*ROW('Sanitation Data'!I161)))</f>
        <v/>
      </c>
      <c r="DK167" s="380" t="str">
        <f ca="1">+IF(OFFSET('Sanitation Data'!$I$29,0,10*ROW('Sanitation Data'!I161))="","",OFFSET('Sanitation Data'!$I$29,0,10*ROW('Sanitation Data'!I161)))</f>
        <v/>
      </c>
      <c r="DL167" s="380" t="str">
        <f ca="1">+IF(OFFSET('Sanitation Data'!$I$30,0,10*ROW('Sanitation Data'!I161))="","",OFFSET('Sanitation Data'!$I$30,0,10*ROW('Sanitation Data'!I161)))</f>
        <v/>
      </c>
      <c r="DM167" s="380" t="str">
        <f ca="1">+IF(OFFSET('Sanitation Data'!$I$31,0,10*ROW('Sanitation Data'!I161))="","",OFFSET('Sanitation Data'!$I$31,0,10*ROW('Sanitation Data'!I161)))</f>
        <v/>
      </c>
      <c r="DN167" s="380" t="str">
        <f ca="1">+IF(OFFSET('Sanitation Data'!$I$32,0,10*ROW('Sanitation Data'!I161))="","",OFFSET('Sanitation Data'!$I$32,0,10*ROW('Sanitation Data'!I161)))</f>
        <v/>
      </c>
      <c r="DO167" s="380" t="str">
        <f ca="1">+IF(OFFSET('Hygiene Data'!$D$11,0,10*ROW('Hygiene Data'!D161))="","",OFFSET('Hygiene Data'!$D$11,0,10*ROW('Hygiene Data'!D161)))</f>
        <v/>
      </c>
      <c r="DP167" s="380" t="str">
        <f ca="1">+IF(OFFSET('Hygiene Data'!$D$12,0,10*ROW('Hygiene Data'!D161))="","",OFFSET('Hygiene Data'!$D$12,0,10*ROW('Hygiene Data'!D161)))</f>
        <v/>
      </c>
      <c r="DQ167" s="380" t="str">
        <f ca="1">+IF(OFFSET('Hygiene Data'!$D$13,0,10*ROW('Hygiene Data'!D161))="","",OFFSET('Hygiene Data'!$D$13,0,10*ROW('Hygiene Data'!D161)))</f>
        <v/>
      </c>
      <c r="DR167" s="380" t="str">
        <f ca="1">+IF(OFFSET('Hygiene Data'!$E$11,0,10*ROW('Hygiene Data'!E161))="","",OFFSET('Hygiene Data'!$E$11,0,10*ROW('Hygiene Data'!E161)))</f>
        <v/>
      </c>
      <c r="DS167" s="380" t="str">
        <f ca="1">+IF(OFFSET('Hygiene Data'!$E$12,0,10*ROW('Hygiene Data'!E161))="","",OFFSET('Hygiene Data'!$E$12,0,10*ROW('Hygiene Data'!E161)))</f>
        <v/>
      </c>
      <c r="DT167" s="380" t="str">
        <f ca="1">+IF(OFFSET('Hygiene Data'!$E$13,0,10*ROW('Hygiene Data'!E161))="","",OFFSET('Hygiene Data'!$E$13,0,10*ROW('Hygiene Data'!E161)))</f>
        <v/>
      </c>
      <c r="DU167" s="380" t="str">
        <f ca="1">+IF(OFFSET('Hygiene Data'!$F$11,0,10*ROW('Hygiene Data'!F161))="","",OFFSET('Hygiene Data'!$F$11,0,10*ROW('Hygiene Data'!F161)))</f>
        <v/>
      </c>
      <c r="DV167" s="380" t="str">
        <f ca="1">+IF(OFFSET('Hygiene Data'!$F$12,0,10*ROW('Hygiene Data'!F161))="","",OFFSET('Hygiene Data'!$F$12,0,10*ROW('Hygiene Data'!F161)))</f>
        <v/>
      </c>
      <c r="DW167" s="380" t="str">
        <f ca="1">+IF(OFFSET('Hygiene Data'!$F$13,0,10*ROW('Hygiene Data'!F161))="","",OFFSET('Hygiene Data'!$F$13,0,10*ROW('Hygiene Data'!F161)))</f>
        <v/>
      </c>
      <c r="DX167" s="380" t="str">
        <f ca="1">+IF(OFFSET('Hygiene Data'!$G$11,0,10*ROW('Hygiene Data'!G161))="","",OFFSET('Hygiene Data'!$G$11,0,10*ROW('Hygiene Data'!G161)))</f>
        <v/>
      </c>
      <c r="DY167" s="380" t="str">
        <f ca="1">+IF(OFFSET('Hygiene Data'!$G$12,0,10*ROW('Hygiene Data'!G161))="","",OFFSET('Hygiene Data'!$G$12,0,10*ROW('Hygiene Data'!G161)))</f>
        <v/>
      </c>
      <c r="DZ167" s="380" t="str">
        <f ca="1">+IF(OFFSET('Hygiene Data'!$G$13,0,10*ROW('Hygiene Data'!G161))="","",OFFSET('Hygiene Data'!$G$13,0,10*ROW('Hygiene Data'!G161)))</f>
        <v/>
      </c>
      <c r="EA167" s="380" t="str">
        <f ca="1">+IF(OFFSET('Hygiene Data'!$H$11,0,10*ROW('Hygiene Data'!H161))="","",OFFSET('Hygiene Data'!$H$11,0,10*ROW('Hygiene Data'!H161)))</f>
        <v/>
      </c>
      <c r="EB167" s="380" t="str">
        <f ca="1">+IF(OFFSET('Hygiene Data'!$H$12,0,10*ROW('Hygiene Data'!H161))="","",OFFSET('Hygiene Data'!$H$12,0,10*ROW('Hygiene Data'!H161)))</f>
        <v/>
      </c>
      <c r="EC167" s="380" t="str">
        <f ca="1">+IF(OFFSET('Hygiene Data'!$H$13,0,10*ROW('Hygiene Data'!H161))="","",OFFSET('Hygiene Data'!$H$13,0,10*ROW('Hygiene Data'!H161)))</f>
        <v/>
      </c>
      <c r="ED167" s="380" t="str">
        <f ca="1">+IF(OFFSET('Hygiene Data'!$I$11,0,10*ROW('Hygiene Data'!I161))="","",OFFSET('Hygiene Data'!$I$11,0,10*ROW('Hygiene Data'!I161)))</f>
        <v/>
      </c>
      <c r="EE167" s="380" t="str">
        <f ca="1">+IF(OFFSET('Hygiene Data'!$I$12,0,10*ROW('Hygiene Data'!I161))="","",OFFSET('Hygiene Data'!$I$12,0,10*ROW('Hygiene Data'!I161)))</f>
        <v/>
      </c>
      <c r="EF167" s="380" t="str">
        <f ca="1">+IF(OFFSET('Hygiene Data'!$I$13,0,10*ROW('Hygiene Data'!I161))="","",OFFSET('Hygiene Data'!$I$13,0,10*ROW('Hygiene Data'!I161)))</f>
        <v/>
      </c>
    </row>
    <row r="168" spans="1:136" x14ac:dyDescent="0.25">
      <c r="A168" s="489" t="str">
        <f ca="1">+IF(OFFSET('Water Data'!$B$2,0,10*ROW('Water Data'!E162))="","",OFFSET('Water Data'!$B$2,0,10*ROW('Water Data'!E162)))</f>
        <v/>
      </c>
      <c r="B168" s="489"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16" t="str">
        <f t="shared" ca="1" si="2"/>
        <v/>
      </c>
      <c r="D168" s="517"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17"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17"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17"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17"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17"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17"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17"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17"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17"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17"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17"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17"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17"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17"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17"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17"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17"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18"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18"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18"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18"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18"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18"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18"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18"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18"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18"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18"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18"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18"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18"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18"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18"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18"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18"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18"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18"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18"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18"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18"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18"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18"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18"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18"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18"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18"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18"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19"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95"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19"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19"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19"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19"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19"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19"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19"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19"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19"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19"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19"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19"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19"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19"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19"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19"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80" t="str">
        <f ca="1">+IF(OFFSET('Water Data'!$D$27,0,10*ROW('Water Data'!D162))="","",OFFSET('Water Data'!$D$27,0,10*ROW('Water Data'!D162)))</f>
        <v/>
      </c>
      <c r="BT168" s="380" t="str">
        <f ca="1">+IF(OFFSET('Water Data'!$D$28,0,10*ROW('Water Data'!D162))="","",OFFSET('Water Data'!$D$28,0,10*ROW('Water Data'!D162)))</f>
        <v/>
      </c>
      <c r="BU168" s="380" t="str">
        <f ca="1">+IF(OFFSET('Water Data'!$D$29,0,10*ROW('Water Data'!D162))="","",OFFSET('Water Data'!$D$29,0,10*ROW('Water Data'!D162)))</f>
        <v/>
      </c>
      <c r="BV168" s="380" t="str">
        <f ca="1">+IF(OFFSET('Water Data'!$E$27,0,10*ROW('Water Data'!E162))="","",OFFSET('Water Data'!$E$27,0,10*ROW('Water Data'!E162)))</f>
        <v/>
      </c>
      <c r="BW168" s="380" t="str">
        <f ca="1">+IF(OFFSET('Water Data'!$E$28,0,10*ROW('Water Data'!E162))="","",OFFSET('Water Data'!$E$28,0,10*ROW('Water Data'!E162)))</f>
        <v/>
      </c>
      <c r="BX168" s="380" t="str">
        <f ca="1">+IF(OFFSET('Water Data'!$E$29,0,10*ROW('Water Data'!E162))="","",OFFSET('Water Data'!$E$29,0,10*ROW('Water Data'!E162)))</f>
        <v/>
      </c>
      <c r="BY168" s="380" t="str">
        <f ca="1">+IF(OFFSET('Water Data'!$F$27,0,10*ROW('Water Data'!F162))="","",OFFSET('Water Data'!$F$27,0,10*ROW('Water Data'!F162)))</f>
        <v/>
      </c>
      <c r="BZ168" s="380" t="str">
        <f ca="1">+IF(OFFSET('Water Data'!$F$28,0,10*ROW('Water Data'!F162))="","",OFFSET('Water Data'!$F$28,0,10*ROW('Water Data'!F162)))</f>
        <v/>
      </c>
      <c r="CA168" s="380" t="str">
        <f ca="1">+IF(OFFSET('Water Data'!$F$29,0,10*ROW('Water Data'!F162))="","",OFFSET('Water Data'!$F$29,0,10*ROW('Water Data'!F162)))</f>
        <v/>
      </c>
      <c r="CB168" s="380" t="str">
        <f ca="1">+IF(OFFSET('Water Data'!$G$27,0,10*ROW('Water Data'!G162))="","",OFFSET('Water Data'!$G$27,0,10*ROW('Water Data'!G162)))</f>
        <v/>
      </c>
      <c r="CC168" s="380" t="str">
        <f ca="1">+IF(OFFSET('Water Data'!$G$28,0,10*ROW('Water Data'!G162))="","",OFFSET('Water Data'!$G$28,0,10*ROW('Water Data'!G162)))</f>
        <v/>
      </c>
      <c r="CD168" s="380" t="str">
        <f ca="1">+IF(OFFSET('Water Data'!$G$29,0,10*ROW('Water Data'!G162))="","",OFFSET('Water Data'!$G$29,0,10*ROW('Water Data'!G162)))</f>
        <v/>
      </c>
      <c r="CE168" s="380" t="str">
        <f ca="1">+IF(OFFSET('Water Data'!$H$27,0,10*ROW('Water Data'!H162))="","",OFFSET('Water Data'!$H$27,0,10*ROW('Water Data'!H162)))</f>
        <v/>
      </c>
      <c r="CF168" s="380" t="str">
        <f ca="1">+IF(OFFSET('Water Data'!$H$28,0,10*ROW('Water Data'!H162))="","",OFFSET('Water Data'!$H$28,0,10*ROW('Water Data'!H162)))</f>
        <v/>
      </c>
      <c r="CG168" s="380" t="str">
        <f ca="1">+IF(OFFSET('Water Data'!$H$29,0,10*ROW('Water Data'!H162))="","",OFFSET('Water Data'!$H$29,0,10*ROW('Water Data'!H162)))</f>
        <v/>
      </c>
      <c r="CH168" s="380" t="str">
        <f ca="1">+IF(OFFSET('Water Data'!$I$27,0,10*ROW('Water Data'!I162))="","",OFFSET('Water Data'!$I$27,0,10*ROW('Water Data'!I162)))</f>
        <v/>
      </c>
      <c r="CI168" s="380" t="str">
        <f ca="1">+IF(OFFSET('Water Data'!$I$28,0,10*ROW('Water Data'!I162))="","",OFFSET('Water Data'!$I$28,0,10*ROW('Water Data'!I162)))</f>
        <v/>
      </c>
      <c r="CJ168" s="380" t="str">
        <f ca="1">+IF(OFFSET('Water Data'!$I$29,0,10*ROW('Water Data'!I162))="","",OFFSET('Water Data'!$I$29,0,10*ROW('Water Data'!I162)))</f>
        <v/>
      </c>
      <c r="CK168" s="380" t="str">
        <f ca="1">+IF(OFFSET('Sanitation Data'!$D$28,0,10*ROW('Sanitation Data'!D162))="","",OFFSET('Sanitation Data'!$D$28,0,10*ROW('Sanitation Data'!D162)))</f>
        <v/>
      </c>
      <c r="CL168" s="380" t="str">
        <f ca="1">+IF(OFFSET('Sanitation Data'!$D$29,0,10*ROW('Sanitation Data'!D162))="","",OFFSET('Sanitation Data'!$D$29,0,10*ROW('Sanitation Data'!D162)))</f>
        <v/>
      </c>
      <c r="CM168" s="380" t="str">
        <f ca="1">+IF(OFFSET('Sanitation Data'!$D$30,0,10*ROW('Sanitation Data'!D162))="","",OFFSET('Sanitation Data'!$D$30,0,10*ROW('Sanitation Data'!D162)))</f>
        <v/>
      </c>
      <c r="CN168" s="380" t="str">
        <f ca="1">+IF(OFFSET('Sanitation Data'!$D$31,0,10*ROW('Sanitation Data'!D162))="","",OFFSET('Sanitation Data'!$D$31,0,10*ROW('Sanitation Data'!D162)))</f>
        <v/>
      </c>
      <c r="CO168" s="380" t="str">
        <f ca="1">+IF(OFFSET('Sanitation Data'!$D$32,0,10*ROW('Sanitation Data'!D162))="","",OFFSET('Sanitation Data'!$D$32,0,10*ROW('Sanitation Data'!D162)))</f>
        <v/>
      </c>
      <c r="CP168" s="380" t="str">
        <f ca="1">+IF(OFFSET('Sanitation Data'!$E$28,0,10*ROW('Sanitation Data'!E162))="","",OFFSET('Sanitation Data'!$E$28,0,10*ROW('Sanitation Data'!E162)))</f>
        <v/>
      </c>
      <c r="CQ168" s="380" t="str">
        <f ca="1">+IF(OFFSET('Sanitation Data'!$E$29,0,10*ROW('Sanitation Data'!E162))="","",OFFSET('Sanitation Data'!$E$29,0,10*ROW('Sanitation Data'!E162)))</f>
        <v/>
      </c>
      <c r="CR168" s="380" t="str">
        <f ca="1">+IF(OFFSET('Sanitation Data'!$E$30,0,10*ROW('Sanitation Data'!E162))="","",OFFSET('Sanitation Data'!$E$30,0,10*ROW('Sanitation Data'!E162)))</f>
        <v/>
      </c>
      <c r="CS168" s="380" t="str">
        <f ca="1">+IF(OFFSET('Sanitation Data'!$E$31,0,10*ROW('Sanitation Data'!E162))="","",OFFSET('Sanitation Data'!$E$31,0,10*ROW('Sanitation Data'!E162)))</f>
        <v/>
      </c>
      <c r="CT168" s="380" t="str">
        <f ca="1">+IF(OFFSET('Sanitation Data'!$E$32,0,10*ROW('Sanitation Data'!E162))="","",OFFSET('Sanitation Data'!$E$32,0,10*ROW('Sanitation Data'!E162)))</f>
        <v/>
      </c>
      <c r="CU168" s="380" t="str">
        <f ca="1">+IF(OFFSET('Sanitation Data'!$F$28,0,10*ROW('Sanitation Data'!F162))="","",OFFSET('Sanitation Data'!$F$28,0,10*ROW('Sanitation Data'!F162)))</f>
        <v/>
      </c>
      <c r="CV168" s="380" t="str">
        <f ca="1">+IF(OFFSET('Sanitation Data'!$F$29,0,10*ROW('Sanitation Data'!F162))="","",OFFSET('Sanitation Data'!$F$29,0,10*ROW('Sanitation Data'!F162)))</f>
        <v/>
      </c>
      <c r="CW168" s="380" t="str">
        <f ca="1">+IF(OFFSET('Sanitation Data'!$F$30,0,10*ROW('Sanitation Data'!F162))="","",OFFSET('Sanitation Data'!$F$30,0,10*ROW('Sanitation Data'!F162)))</f>
        <v/>
      </c>
      <c r="CX168" s="380" t="str">
        <f ca="1">+IF(OFFSET('Sanitation Data'!$F$31,0,10*ROW('Sanitation Data'!F162))="","",OFFSET('Sanitation Data'!$F$31,0,10*ROW('Sanitation Data'!F162)))</f>
        <v/>
      </c>
      <c r="CY168" s="380" t="str">
        <f ca="1">+IF(OFFSET('Sanitation Data'!$F$32,0,10*ROW('Sanitation Data'!F162))="","",OFFSET('Sanitation Data'!$F$32,0,10*ROW('Sanitation Data'!F162)))</f>
        <v/>
      </c>
      <c r="CZ168" s="380" t="str">
        <f ca="1">+IF(OFFSET('Sanitation Data'!$G$28,0,10*ROW('Sanitation Data'!G162))="","",OFFSET('Sanitation Data'!$G$28,0,10*ROW('Sanitation Data'!G162)))</f>
        <v/>
      </c>
      <c r="DA168" s="380" t="str">
        <f ca="1">+IF(OFFSET('Sanitation Data'!$G$29,0,10*ROW('Sanitation Data'!G162))="","",OFFSET('Sanitation Data'!$G$29,0,10*ROW('Sanitation Data'!G162)))</f>
        <v/>
      </c>
      <c r="DB168" s="380" t="str">
        <f ca="1">+IF(OFFSET('Sanitation Data'!$G$30,0,10*ROW('Sanitation Data'!G162))="","",OFFSET('Sanitation Data'!$G$30,0,10*ROW('Sanitation Data'!G162)))</f>
        <v/>
      </c>
      <c r="DC168" s="380" t="str">
        <f ca="1">+IF(OFFSET('Sanitation Data'!$G$31,0,10*ROW('Sanitation Data'!G162))="","",OFFSET('Sanitation Data'!$G$31,0,10*ROW('Sanitation Data'!G162)))</f>
        <v/>
      </c>
      <c r="DD168" s="380" t="str">
        <f ca="1">+IF(OFFSET('Sanitation Data'!$G$32,0,10*ROW('Sanitation Data'!G162))="","",OFFSET('Sanitation Data'!$G$32,0,10*ROW('Sanitation Data'!G162)))</f>
        <v/>
      </c>
      <c r="DE168" s="380" t="str">
        <f ca="1">+IF(OFFSET('Sanitation Data'!$H$28,0,10*ROW('Sanitation Data'!H162))="","",OFFSET('Sanitation Data'!$H$28,0,10*ROW('Sanitation Data'!H162)))</f>
        <v/>
      </c>
      <c r="DF168" s="380" t="str">
        <f ca="1">+IF(OFFSET('Sanitation Data'!$H$29,0,10*ROW('Sanitation Data'!H162))="","",OFFSET('Sanitation Data'!$H$29,0,10*ROW('Sanitation Data'!H162)))</f>
        <v/>
      </c>
      <c r="DG168" s="380" t="str">
        <f ca="1">+IF(OFFSET('Sanitation Data'!$H$30,0,10*ROW('Sanitation Data'!H162))="","",OFFSET('Sanitation Data'!$H$30,0,10*ROW('Sanitation Data'!H162)))</f>
        <v/>
      </c>
      <c r="DH168" s="380" t="str">
        <f ca="1">+IF(OFFSET('Sanitation Data'!$H$31,0,10*ROW('Sanitation Data'!H162))="","",OFFSET('Sanitation Data'!$H$31,0,10*ROW('Sanitation Data'!H162)))</f>
        <v/>
      </c>
      <c r="DI168" s="380" t="str">
        <f ca="1">+IF(OFFSET('Sanitation Data'!$H$32,0,10*ROW('Sanitation Data'!H162))="","",OFFSET('Sanitation Data'!$H$32,0,10*ROW('Sanitation Data'!H162)))</f>
        <v/>
      </c>
      <c r="DJ168" s="380" t="str">
        <f ca="1">+IF(OFFSET('Sanitation Data'!$I$28,0,10*ROW('Sanitation Data'!I162))="","",OFFSET('Sanitation Data'!$I$28,0,10*ROW('Sanitation Data'!I162)))</f>
        <v/>
      </c>
      <c r="DK168" s="380" t="str">
        <f ca="1">+IF(OFFSET('Sanitation Data'!$I$29,0,10*ROW('Sanitation Data'!I162))="","",OFFSET('Sanitation Data'!$I$29,0,10*ROW('Sanitation Data'!I162)))</f>
        <v/>
      </c>
      <c r="DL168" s="380" t="str">
        <f ca="1">+IF(OFFSET('Sanitation Data'!$I$30,0,10*ROW('Sanitation Data'!I162))="","",OFFSET('Sanitation Data'!$I$30,0,10*ROW('Sanitation Data'!I162)))</f>
        <v/>
      </c>
      <c r="DM168" s="380" t="str">
        <f ca="1">+IF(OFFSET('Sanitation Data'!$I$31,0,10*ROW('Sanitation Data'!I162))="","",OFFSET('Sanitation Data'!$I$31,0,10*ROW('Sanitation Data'!I162)))</f>
        <v/>
      </c>
      <c r="DN168" s="380" t="str">
        <f ca="1">+IF(OFFSET('Sanitation Data'!$I$32,0,10*ROW('Sanitation Data'!I162))="","",OFFSET('Sanitation Data'!$I$32,0,10*ROW('Sanitation Data'!I162)))</f>
        <v/>
      </c>
      <c r="DO168" s="380" t="str">
        <f ca="1">+IF(OFFSET('Hygiene Data'!$D$11,0,10*ROW('Hygiene Data'!D162))="","",OFFSET('Hygiene Data'!$D$11,0,10*ROW('Hygiene Data'!D162)))</f>
        <v/>
      </c>
      <c r="DP168" s="380" t="str">
        <f ca="1">+IF(OFFSET('Hygiene Data'!$D$12,0,10*ROW('Hygiene Data'!D162))="","",OFFSET('Hygiene Data'!$D$12,0,10*ROW('Hygiene Data'!D162)))</f>
        <v/>
      </c>
      <c r="DQ168" s="380" t="str">
        <f ca="1">+IF(OFFSET('Hygiene Data'!$D$13,0,10*ROW('Hygiene Data'!D162))="","",OFFSET('Hygiene Data'!$D$13,0,10*ROW('Hygiene Data'!D162)))</f>
        <v/>
      </c>
      <c r="DR168" s="380" t="str">
        <f ca="1">+IF(OFFSET('Hygiene Data'!$E$11,0,10*ROW('Hygiene Data'!E162))="","",OFFSET('Hygiene Data'!$E$11,0,10*ROW('Hygiene Data'!E162)))</f>
        <v/>
      </c>
      <c r="DS168" s="380" t="str">
        <f ca="1">+IF(OFFSET('Hygiene Data'!$E$12,0,10*ROW('Hygiene Data'!E162))="","",OFFSET('Hygiene Data'!$E$12,0,10*ROW('Hygiene Data'!E162)))</f>
        <v/>
      </c>
      <c r="DT168" s="380" t="str">
        <f ca="1">+IF(OFFSET('Hygiene Data'!$E$13,0,10*ROW('Hygiene Data'!E162))="","",OFFSET('Hygiene Data'!$E$13,0,10*ROW('Hygiene Data'!E162)))</f>
        <v/>
      </c>
      <c r="DU168" s="380" t="str">
        <f ca="1">+IF(OFFSET('Hygiene Data'!$F$11,0,10*ROW('Hygiene Data'!F162))="","",OFFSET('Hygiene Data'!$F$11,0,10*ROW('Hygiene Data'!F162)))</f>
        <v/>
      </c>
      <c r="DV168" s="380" t="str">
        <f ca="1">+IF(OFFSET('Hygiene Data'!$F$12,0,10*ROW('Hygiene Data'!F162))="","",OFFSET('Hygiene Data'!$F$12,0,10*ROW('Hygiene Data'!F162)))</f>
        <v/>
      </c>
      <c r="DW168" s="380" t="str">
        <f ca="1">+IF(OFFSET('Hygiene Data'!$F$13,0,10*ROW('Hygiene Data'!F162))="","",OFFSET('Hygiene Data'!$F$13,0,10*ROW('Hygiene Data'!F162)))</f>
        <v/>
      </c>
      <c r="DX168" s="380" t="str">
        <f ca="1">+IF(OFFSET('Hygiene Data'!$G$11,0,10*ROW('Hygiene Data'!G162))="","",OFFSET('Hygiene Data'!$G$11,0,10*ROW('Hygiene Data'!G162)))</f>
        <v/>
      </c>
      <c r="DY168" s="380" t="str">
        <f ca="1">+IF(OFFSET('Hygiene Data'!$G$12,0,10*ROW('Hygiene Data'!G162))="","",OFFSET('Hygiene Data'!$G$12,0,10*ROW('Hygiene Data'!G162)))</f>
        <v/>
      </c>
      <c r="DZ168" s="380" t="str">
        <f ca="1">+IF(OFFSET('Hygiene Data'!$G$13,0,10*ROW('Hygiene Data'!G162))="","",OFFSET('Hygiene Data'!$G$13,0,10*ROW('Hygiene Data'!G162)))</f>
        <v/>
      </c>
      <c r="EA168" s="380" t="str">
        <f ca="1">+IF(OFFSET('Hygiene Data'!$H$11,0,10*ROW('Hygiene Data'!H162))="","",OFFSET('Hygiene Data'!$H$11,0,10*ROW('Hygiene Data'!H162)))</f>
        <v/>
      </c>
      <c r="EB168" s="380" t="str">
        <f ca="1">+IF(OFFSET('Hygiene Data'!$H$12,0,10*ROW('Hygiene Data'!H162))="","",OFFSET('Hygiene Data'!$H$12,0,10*ROW('Hygiene Data'!H162)))</f>
        <v/>
      </c>
      <c r="EC168" s="380" t="str">
        <f ca="1">+IF(OFFSET('Hygiene Data'!$H$13,0,10*ROW('Hygiene Data'!H162))="","",OFFSET('Hygiene Data'!$H$13,0,10*ROW('Hygiene Data'!H162)))</f>
        <v/>
      </c>
      <c r="ED168" s="380" t="str">
        <f ca="1">+IF(OFFSET('Hygiene Data'!$I$11,0,10*ROW('Hygiene Data'!I162))="","",OFFSET('Hygiene Data'!$I$11,0,10*ROW('Hygiene Data'!I162)))</f>
        <v/>
      </c>
      <c r="EE168" s="380" t="str">
        <f ca="1">+IF(OFFSET('Hygiene Data'!$I$12,0,10*ROW('Hygiene Data'!I162))="","",OFFSET('Hygiene Data'!$I$12,0,10*ROW('Hygiene Data'!I162)))</f>
        <v/>
      </c>
      <c r="EF168" s="380" t="str">
        <f ca="1">+IF(OFFSET('Hygiene Data'!$I$13,0,10*ROW('Hygiene Data'!I162))="","",OFFSET('Hygiene Data'!$I$13,0,10*ROW('Hygiene Data'!I162)))</f>
        <v/>
      </c>
    </row>
    <row r="169" spans="1:136" x14ac:dyDescent="0.25">
      <c r="A169" s="489" t="str">
        <f ca="1">+IF(OFFSET('Water Data'!$B$2,0,10*ROW('Water Data'!E163))="","",OFFSET('Water Data'!$B$2,0,10*ROW('Water Data'!E163)))</f>
        <v/>
      </c>
      <c r="B169" s="489"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16" t="str">
        <f t="shared" ca="1" si="2"/>
        <v/>
      </c>
      <c r="D169" s="517"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17"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17"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17"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17"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17"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17"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17"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17"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17"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17"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17"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17"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17"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17"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17"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17"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17"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18"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18"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18"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18"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18"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18"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18"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18"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18"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18"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18"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18"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18"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18"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18"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18"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18"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18"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18"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18"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18"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18"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18"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18"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18"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18"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18"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18"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18"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18"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19"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95"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19"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19"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19"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19"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19"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19"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19"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19"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19"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19"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19"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19"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19"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19"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19"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19"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80" t="str">
        <f ca="1">+IF(OFFSET('Water Data'!$D$27,0,10*ROW('Water Data'!D163))="","",OFFSET('Water Data'!$D$27,0,10*ROW('Water Data'!D163)))</f>
        <v/>
      </c>
      <c r="BT169" s="380" t="str">
        <f ca="1">+IF(OFFSET('Water Data'!$D$28,0,10*ROW('Water Data'!D163))="","",OFFSET('Water Data'!$D$28,0,10*ROW('Water Data'!D163)))</f>
        <v/>
      </c>
      <c r="BU169" s="380" t="str">
        <f ca="1">+IF(OFFSET('Water Data'!$D$29,0,10*ROW('Water Data'!D163))="","",OFFSET('Water Data'!$D$29,0,10*ROW('Water Data'!D163)))</f>
        <v/>
      </c>
      <c r="BV169" s="380" t="str">
        <f ca="1">+IF(OFFSET('Water Data'!$E$27,0,10*ROW('Water Data'!E163))="","",OFFSET('Water Data'!$E$27,0,10*ROW('Water Data'!E163)))</f>
        <v/>
      </c>
      <c r="BW169" s="380" t="str">
        <f ca="1">+IF(OFFSET('Water Data'!$E$28,0,10*ROW('Water Data'!E163))="","",OFFSET('Water Data'!$E$28,0,10*ROW('Water Data'!E163)))</f>
        <v/>
      </c>
      <c r="BX169" s="380" t="str">
        <f ca="1">+IF(OFFSET('Water Data'!$E$29,0,10*ROW('Water Data'!E163))="","",OFFSET('Water Data'!$E$29,0,10*ROW('Water Data'!E163)))</f>
        <v/>
      </c>
      <c r="BY169" s="380" t="str">
        <f ca="1">+IF(OFFSET('Water Data'!$F$27,0,10*ROW('Water Data'!F163))="","",OFFSET('Water Data'!$F$27,0,10*ROW('Water Data'!F163)))</f>
        <v/>
      </c>
      <c r="BZ169" s="380" t="str">
        <f ca="1">+IF(OFFSET('Water Data'!$F$28,0,10*ROW('Water Data'!F163))="","",OFFSET('Water Data'!$F$28,0,10*ROW('Water Data'!F163)))</f>
        <v/>
      </c>
      <c r="CA169" s="380" t="str">
        <f ca="1">+IF(OFFSET('Water Data'!$F$29,0,10*ROW('Water Data'!F163))="","",OFFSET('Water Data'!$F$29,0,10*ROW('Water Data'!F163)))</f>
        <v/>
      </c>
      <c r="CB169" s="380" t="str">
        <f ca="1">+IF(OFFSET('Water Data'!$G$27,0,10*ROW('Water Data'!G163))="","",OFFSET('Water Data'!$G$27,0,10*ROW('Water Data'!G163)))</f>
        <v/>
      </c>
      <c r="CC169" s="380" t="str">
        <f ca="1">+IF(OFFSET('Water Data'!$G$28,0,10*ROW('Water Data'!G163))="","",OFFSET('Water Data'!$G$28,0,10*ROW('Water Data'!G163)))</f>
        <v/>
      </c>
      <c r="CD169" s="380" t="str">
        <f ca="1">+IF(OFFSET('Water Data'!$G$29,0,10*ROW('Water Data'!G163))="","",OFFSET('Water Data'!$G$29,0,10*ROW('Water Data'!G163)))</f>
        <v/>
      </c>
      <c r="CE169" s="380" t="str">
        <f ca="1">+IF(OFFSET('Water Data'!$H$27,0,10*ROW('Water Data'!H163))="","",OFFSET('Water Data'!$H$27,0,10*ROW('Water Data'!H163)))</f>
        <v/>
      </c>
      <c r="CF169" s="380" t="str">
        <f ca="1">+IF(OFFSET('Water Data'!$H$28,0,10*ROW('Water Data'!H163))="","",OFFSET('Water Data'!$H$28,0,10*ROW('Water Data'!H163)))</f>
        <v/>
      </c>
      <c r="CG169" s="380" t="str">
        <f ca="1">+IF(OFFSET('Water Data'!$H$29,0,10*ROW('Water Data'!H163))="","",OFFSET('Water Data'!$H$29,0,10*ROW('Water Data'!H163)))</f>
        <v/>
      </c>
      <c r="CH169" s="380" t="str">
        <f ca="1">+IF(OFFSET('Water Data'!$I$27,0,10*ROW('Water Data'!I163))="","",OFFSET('Water Data'!$I$27,0,10*ROW('Water Data'!I163)))</f>
        <v/>
      </c>
      <c r="CI169" s="380" t="str">
        <f ca="1">+IF(OFFSET('Water Data'!$I$28,0,10*ROW('Water Data'!I163))="","",OFFSET('Water Data'!$I$28,0,10*ROW('Water Data'!I163)))</f>
        <v/>
      </c>
      <c r="CJ169" s="380" t="str">
        <f ca="1">+IF(OFFSET('Water Data'!$I$29,0,10*ROW('Water Data'!I163))="","",OFFSET('Water Data'!$I$29,0,10*ROW('Water Data'!I163)))</f>
        <v/>
      </c>
      <c r="CK169" s="380" t="str">
        <f ca="1">+IF(OFFSET('Sanitation Data'!$D$28,0,10*ROW('Sanitation Data'!D163))="","",OFFSET('Sanitation Data'!$D$28,0,10*ROW('Sanitation Data'!D163)))</f>
        <v/>
      </c>
      <c r="CL169" s="380" t="str">
        <f ca="1">+IF(OFFSET('Sanitation Data'!$D$29,0,10*ROW('Sanitation Data'!D163))="","",OFFSET('Sanitation Data'!$D$29,0,10*ROW('Sanitation Data'!D163)))</f>
        <v/>
      </c>
      <c r="CM169" s="380" t="str">
        <f ca="1">+IF(OFFSET('Sanitation Data'!$D$30,0,10*ROW('Sanitation Data'!D163))="","",OFFSET('Sanitation Data'!$D$30,0,10*ROW('Sanitation Data'!D163)))</f>
        <v/>
      </c>
      <c r="CN169" s="380" t="str">
        <f ca="1">+IF(OFFSET('Sanitation Data'!$D$31,0,10*ROW('Sanitation Data'!D163))="","",OFFSET('Sanitation Data'!$D$31,0,10*ROW('Sanitation Data'!D163)))</f>
        <v/>
      </c>
      <c r="CO169" s="380" t="str">
        <f ca="1">+IF(OFFSET('Sanitation Data'!$D$32,0,10*ROW('Sanitation Data'!D163))="","",OFFSET('Sanitation Data'!$D$32,0,10*ROW('Sanitation Data'!D163)))</f>
        <v/>
      </c>
      <c r="CP169" s="380" t="str">
        <f ca="1">+IF(OFFSET('Sanitation Data'!$E$28,0,10*ROW('Sanitation Data'!E163))="","",OFFSET('Sanitation Data'!$E$28,0,10*ROW('Sanitation Data'!E163)))</f>
        <v/>
      </c>
      <c r="CQ169" s="380" t="str">
        <f ca="1">+IF(OFFSET('Sanitation Data'!$E$29,0,10*ROW('Sanitation Data'!E163))="","",OFFSET('Sanitation Data'!$E$29,0,10*ROW('Sanitation Data'!E163)))</f>
        <v/>
      </c>
      <c r="CR169" s="380" t="str">
        <f ca="1">+IF(OFFSET('Sanitation Data'!$E$30,0,10*ROW('Sanitation Data'!E163))="","",OFFSET('Sanitation Data'!$E$30,0,10*ROW('Sanitation Data'!E163)))</f>
        <v/>
      </c>
      <c r="CS169" s="380" t="str">
        <f ca="1">+IF(OFFSET('Sanitation Data'!$E$31,0,10*ROW('Sanitation Data'!E163))="","",OFFSET('Sanitation Data'!$E$31,0,10*ROW('Sanitation Data'!E163)))</f>
        <v/>
      </c>
      <c r="CT169" s="380" t="str">
        <f ca="1">+IF(OFFSET('Sanitation Data'!$E$32,0,10*ROW('Sanitation Data'!E163))="","",OFFSET('Sanitation Data'!$E$32,0,10*ROW('Sanitation Data'!E163)))</f>
        <v/>
      </c>
      <c r="CU169" s="380" t="str">
        <f ca="1">+IF(OFFSET('Sanitation Data'!$F$28,0,10*ROW('Sanitation Data'!F163))="","",OFFSET('Sanitation Data'!$F$28,0,10*ROW('Sanitation Data'!F163)))</f>
        <v/>
      </c>
      <c r="CV169" s="380" t="str">
        <f ca="1">+IF(OFFSET('Sanitation Data'!$F$29,0,10*ROW('Sanitation Data'!F163))="","",OFFSET('Sanitation Data'!$F$29,0,10*ROW('Sanitation Data'!F163)))</f>
        <v/>
      </c>
      <c r="CW169" s="380" t="str">
        <f ca="1">+IF(OFFSET('Sanitation Data'!$F$30,0,10*ROW('Sanitation Data'!F163))="","",OFFSET('Sanitation Data'!$F$30,0,10*ROW('Sanitation Data'!F163)))</f>
        <v/>
      </c>
      <c r="CX169" s="380" t="str">
        <f ca="1">+IF(OFFSET('Sanitation Data'!$F$31,0,10*ROW('Sanitation Data'!F163))="","",OFFSET('Sanitation Data'!$F$31,0,10*ROW('Sanitation Data'!F163)))</f>
        <v/>
      </c>
      <c r="CY169" s="380" t="str">
        <f ca="1">+IF(OFFSET('Sanitation Data'!$F$32,0,10*ROW('Sanitation Data'!F163))="","",OFFSET('Sanitation Data'!$F$32,0,10*ROW('Sanitation Data'!F163)))</f>
        <v/>
      </c>
      <c r="CZ169" s="380" t="str">
        <f ca="1">+IF(OFFSET('Sanitation Data'!$G$28,0,10*ROW('Sanitation Data'!G163))="","",OFFSET('Sanitation Data'!$G$28,0,10*ROW('Sanitation Data'!G163)))</f>
        <v/>
      </c>
      <c r="DA169" s="380" t="str">
        <f ca="1">+IF(OFFSET('Sanitation Data'!$G$29,0,10*ROW('Sanitation Data'!G163))="","",OFFSET('Sanitation Data'!$G$29,0,10*ROW('Sanitation Data'!G163)))</f>
        <v/>
      </c>
      <c r="DB169" s="380" t="str">
        <f ca="1">+IF(OFFSET('Sanitation Data'!$G$30,0,10*ROW('Sanitation Data'!G163))="","",OFFSET('Sanitation Data'!$G$30,0,10*ROW('Sanitation Data'!G163)))</f>
        <v/>
      </c>
      <c r="DC169" s="380" t="str">
        <f ca="1">+IF(OFFSET('Sanitation Data'!$G$31,0,10*ROW('Sanitation Data'!G163))="","",OFFSET('Sanitation Data'!$G$31,0,10*ROW('Sanitation Data'!G163)))</f>
        <v/>
      </c>
      <c r="DD169" s="380" t="str">
        <f ca="1">+IF(OFFSET('Sanitation Data'!$G$32,0,10*ROW('Sanitation Data'!G163))="","",OFFSET('Sanitation Data'!$G$32,0,10*ROW('Sanitation Data'!G163)))</f>
        <v/>
      </c>
      <c r="DE169" s="380" t="str">
        <f ca="1">+IF(OFFSET('Sanitation Data'!$H$28,0,10*ROW('Sanitation Data'!H163))="","",OFFSET('Sanitation Data'!$H$28,0,10*ROW('Sanitation Data'!H163)))</f>
        <v/>
      </c>
      <c r="DF169" s="380" t="str">
        <f ca="1">+IF(OFFSET('Sanitation Data'!$H$29,0,10*ROW('Sanitation Data'!H163))="","",OFFSET('Sanitation Data'!$H$29,0,10*ROW('Sanitation Data'!H163)))</f>
        <v/>
      </c>
      <c r="DG169" s="380" t="str">
        <f ca="1">+IF(OFFSET('Sanitation Data'!$H$30,0,10*ROW('Sanitation Data'!H163))="","",OFFSET('Sanitation Data'!$H$30,0,10*ROW('Sanitation Data'!H163)))</f>
        <v/>
      </c>
      <c r="DH169" s="380" t="str">
        <f ca="1">+IF(OFFSET('Sanitation Data'!$H$31,0,10*ROW('Sanitation Data'!H163))="","",OFFSET('Sanitation Data'!$H$31,0,10*ROW('Sanitation Data'!H163)))</f>
        <v/>
      </c>
      <c r="DI169" s="380" t="str">
        <f ca="1">+IF(OFFSET('Sanitation Data'!$H$32,0,10*ROW('Sanitation Data'!H163))="","",OFFSET('Sanitation Data'!$H$32,0,10*ROW('Sanitation Data'!H163)))</f>
        <v/>
      </c>
      <c r="DJ169" s="380" t="str">
        <f ca="1">+IF(OFFSET('Sanitation Data'!$I$28,0,10*ROW('Sanitation Data'!I163))="","",OFFSET('Sanitation Data'!$I$28,0,10*ROW('Sanitation Data'!I163)))</f>
        <v/>
      </c>
      <c r="DK169" s="380" t="str">
        <f ca="1">+IF(OFFSET('Sanitation Data'!$I$29,0,10*ROW('Sanitation Data'!I163))="","",OFFSET('Sanitation Data'!$I$29,0,10*ROW('Sanitation Data'!I163)))</f>
        <v/>
      </c>
      <c r="DL169" s="380" t="str">
        <f ca="1">+IF(OFFSET('Sanitation Data'!$I$30,0,10*ROW('Sanitation Data'!I163))="","",OFFSET('Sanitation Data'!$I$30,0,10*ROW('Sanitation Data'!I163)))</f>
        <v/>
      </c>
      <c r="DM169" s="380" t="str">
        <f ca="1">+IF(OFFSET('Sanitation Data'!$I$31,0,10*ROW('Sanitation Data'!I163))="","",OFFSET('Sanitation Data'!$I$31,0,10*ROW('Sanitation Data'!I163)))</f>
        <v/>
      </c>
      <c r="DN169" s="380" t="str">
        <f ca="1">+IF(OFFSET('Sanitation Data'!$I$32,0,10*ROW('Sanitation Data'!I163))="","",OFFSET('Sanitation Data'!$I$32,0,10*ROW('Sanitation Data'!I163)))</f>
        <v/>
      </c>
      <c r="DO169" s="380" t="str">
        <f ca="1">+IF(OFFSET('Hygiene Data'!$D$11,0,10*ROW('Hygiene Data'!D163))="","",OFFSET('Hygiene Data'!$D$11,0,10*ROW('Hygiene Data'!D163)))</f>
        <v/>
      </c>
      <c r="DP169" s="380" t="str">
        <f ca="1">+IF(OFFSET('Hygiene Data'!$D$12,0,10*ROW('Hygiene Data'!D163))="","",OFFSET('Hygiene Data'!$D$12,0,10*ROW('Hygiene Data'!D163)))</f>
        <v/>
      </c>
      <c r="DQ169" s="380" t="str">
        <f ca="1">+IF(OFFSET('Hygiene Data'!$D$13,0,10*ROW('Hygiene Data'!D163))="","",OFFSET('Hygiene Data'!$D$13,0,10*ROW('Hygiene Data'!D163)))</f>
        <v/>
      </c>
      <c r="DR169" s="380" t="str">
        <f ca="1">+IF(OFFSET('Hygiene Data'!$E$11,0,10*ROW('Hygiene Data'!E163))="","",OFFSET('Hygiene Data'!$E$11,0,10*ROW('Hygiene Data'!E163)))</f>
        <v/>
      </c>
      <c r="DS169" s="380" t="str">
        <f ca="1">+IF(OFFSET('Hygiene Data'!$E$12,0,10*ROW('Hygiene Data'!E163))="","",OFFSET('Hygiene Data'!$E$12,0,10*ROW('Hygiene Data'!E163)))</f>
        <v/>
      </c>
      <c r="DT169" s="380" t="str">
        <f ca="1">+IF(OFFSET('Hygiene Data'!$E$13,0,10*ROW('Hygiene Data'!E163))="","",OFFSET('Hygiene Data'!$E$13,0,10*ROW('Hygiene Data'!E163)))</f>
        <v/>
      </c>
      <c r="DU169" s="380" t="str">
        <f ca="1">+IF(OFFSET('Hygiene Data'!$F$11,0,10*ROW('Hygiene Data'!F163))="","",OFFSET('Hygiene Data'!$F$11,0,10*ROW('Hygiene Data'!F163)))</f>
        <v/>
      </c>
      <c r="DV169" s="380" t="str">
        <f ca="1">+IF(OFFSET('Hygiene Data'!$F$12,0,10*ROW('Hygiene Data'!F163))="","",OFFSET('Hygiene Data'!$F$12,0,10*ROW('Hygiene Data'!F163)))</f>
        <v/>
      </c>
      <c r="DW169" s="380" t="str">
        <f ca="1">+IF(OFFSET('Hygiene Data'!$F$13,0,10*ROW('Hygiene Data'!F163))="","",OFFSET('Hygiene Data'!$F$13,0,10*ROW('Hygiene Data'!F163)))</f>
        <v/>
      </c>
      <c r="DX169" s="380" t="str">
        <f ca="1">+IF(OFFSET('Hygiene Data'!$G$11,0,10*ROW('Hygiene Data'!G163))="","",OFFSET('Hygiene Data'!$G$11,0,10*ROW('Hygiene Data'!G163)))</f>
        <v/>
      </c>
      <c r="DY169" s="380" t="str">
        <f ca="1">+IF(OFFSET('Hygiene Data'!$G$12,0,10*ROW('Hygiene Data'!G163))="","",OFFSET('Hygiene Data'!$G$12,0,10*ROW('Hygiene Data'!G163)))</f>
        <v/>
      </c>
      <c r="DZ169" s="380" t="str">
        <f ca="1">+IF(OFFSET('Hygiene Data'!$G$13,0,10*ROW('Hygiene Data'!G163))="","",OFFSET('Hygiene Data'!$G$13,0,10*ROW('Hygiene Data'!G163)))</f>
        <v/>
      </c>
      <c r="EA169" s="380" t="str">
        <f ca="1">+IF(OFFSET('Hygiene Data'!$H$11,0,10*ROW('Hygiene Data'!H163))="","",OFFSET('Hygiene Data'!$H$11,0,10*ROW('Hygiene Data'!H163)))</f>
        <v/>
      </c>
      <c r="EB169" s="380" t="str">
        <f ca="1">+IF(OFFSET('Hygiene Data'!$H$12,0,10*ROW('Hygiene Data'!H163))="","",OFFSET('Hygiene Data'!$H$12,0,10*ROW('Hygiene Data'!H163)))</f>
        <v/>
      </c>
      <c r="EC169" s="380" t="str">
        <f ca="1">+IF(OFFSET('Hygiene Data'!$H$13,0,10*ROW('Hygiene Data'!H163))="","",OFFSET('Hygiene Data'!$H$13,0,10*ROW('Hygiene Data'!H163)))</f>
        <v/>
      </c>
      <c r="ED169" s="380" t="str">
        <f ca="1">+IF(OFFSET('Hygiene Data'!$I$11,0,10*ROW('Hygiene Data'!I163))="","",OFFSET('Hygiene Data'!$I$11,0,10*ROW('Hygiene Data'!I163)))</f>
        <v/>
      </c>
      <c r="EE169" s="380" t="str">
        <f ca="1">+IF(OFFSET('Hygiene Data'!$I$12,0,10*ROW('Hygiene Data'!I163))="","",OFFSET('Hygiene Data'!$I$12,0,10*ROW('Hygiene Data'!I163)))</f>
        <v/>
      </c>
      <c r="EF169" s="380" t="str">
        <f ca="1">+IF(OFFSET('Hygiene Data'!$I$13,0,10*ROW('Hygiene Data'!I163))="","",OFFSET('Hygiene Data'!$I$13,0,10*ROW('Hygiene Data'!I163)))</f>
        <v/>
      </c>
    </row>
    <row r="170" spans="1:136" x14ac:dyDescent="0.25">
      <c r="A170" s="489" t="str">
        <f ca="1">+IF(OFFSET('Water Data'!$B$2,0,10*ROW('Water Data'!E164))="","",OFFSET('Water Data'!$B$2,0,10*ROW('Water Data'!E164)))</f>
        <v/>
      </c>
      <c r="B170" s="489"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16" t="str">
        <f t="shared" ca="1" si="2"/>
        <v/>
      </c>
      <c r="D170" s="517"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17"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17"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17"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17"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17"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17"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17"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17"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17"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17"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17"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17"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17"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17"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17"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17"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17"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18"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18"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18"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18"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18"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18"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18"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18"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18"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18"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18"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18"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18"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18"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18"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18"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18"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18"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18"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18"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18"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18"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18"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18"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18"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18"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18"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18"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18"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18"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19"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95"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19"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19"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19"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19"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19"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19"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19"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19"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19"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19"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19"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19"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19"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19"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19"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19"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80" t="str">
        <f ca="1">+IF(OFFSET('Water Data'!$D$27,0,10*ROW('Water Data'!D164))="","",OFFSET('Water Data'!$D$27,0,10*ROW('Water Data'!D164)))</f>
        <v/>
      </c>
      <c r="BT170" s="380" t="str">
        <f ca="1">+IF(OFFSET('Water Data'!$D$28,0,10*ROW('Water Data'!D164))="","",OFFSET('Water Data'!$D$28,0,10*ROW('Water Data'!D164)))</f>
        <v/>
      </c>
      <c r="BU170" s="380" t="str">
        <f ca="1">+IF(OFFSET('Water Data'!$D$29,0,10*ROW('Water Data'!D164))="","",OFFSET('Water Data'!$D$29,0,10*ROW('Water Data'!D164)))</f>
        <v/>
      </c>
      <c r="BV170" s="380" t="str">
        <f ca="1">+IF(OFFSET('Water Data'!$E$27,0,10*ROW('Water Data'!E164))="","",OFFSET('Water Data'!$E$27,0,10*ROW('Water Data'!E164)))</f>
        <v/>
      </c>
      <c r="BW170" s="380" t="str">
        <f ca="1">+IF(OFFSET('Water Data'!$E$28,0,10*ROW('Water Data'!E164))="","",OFFSET('Water Data'!$E$28,0,10*ROW('Water Data'!E164)))</f>
        <v/>
      </c>
      <c r="BX170" s="380" t="str">
        <f ca="1">+IF(OFFSET('Water Data'!$E$29,0,10*ROW('Water Data'!E164))="","",OFFSET('Water Data'!$E$29,0,10*ROW('Water Data'!E164)))</f>
        <v/>
      </c>
      <c r="BY170" s="380" t="str">
        <f ca="1">+IF(OFFSET('Water Data'!$F$27,0,10*ROW('Water Data'!F164))="","",OFFSET('Water Data'!$F$27,0,10*ROW('Water Data'!F164)))</f>
        <v/>
      </c>
      <c r="BZ170" s="380" t="str">
        <f ca="1">+IF(OFFSET('Water Data'!$F$28,0,10*ROW('Water Data'!F164))="","",OFFSET('Water Data'!$F$28,0,10*ROW('Water Data'!F164)))</f>
        <v/>
      </c>
      <c r="CA170" s="380" t="str">
        <f ca="1">+IF(OFFSET('Water Data'!$F$29,0,10*ROW('Water Data'!F164))="","",OFFSET('Water Data'!$F$29,0,10*ROW('Water Data'!F164)))</f>
        <v/>
      </c>
      <c r="CB170" s="380" t="str">
        <f ca="1">+IF(OFFSET('Water Data'!$G$27,0,10*ROW('Water Data'!G164))="","",OFFSET('Water Data'!$G$27,0,10*ROW('Water Data'!G164)))</f>
        <v/>
      </c>
      <c r="CC170" s="380" t="str">
        <f ca="1">+IF(OFFSET('Water Data'!$G$28,0,10*ROW('Water Data'!G164))="","",OFFSET('Water Data'!$G$28,0,10*ROW('Water Data'!G164)))</f>
        <v/>
      </c>
      <c r="CD170" s="380" t="str">
        <f ca="1">+IF(OFFSET('Water Data'!$G$29,0,10*ROW('Water Data'!G164))="","",OFFSET('Water Data'!$G$29,0,10*ROW('Water Data'!G164)))</f>
        <v/>
      </c>
      <c r="CE170" s="380" t="str">
        <f ca="1">+IF(OFFSET('Water Data'!$H$27,0,10*ROW('Water Data'!H164))="","",OFFSET('Water Data'!$H$27,0,10*ROW('Water Data'!H164)))</f>
        <v/>
      </c>
      <c r="CF170" s="380" t="str">
        <f ca="1">+IF(OFFSET('Water Data'!$H$28,0,10*ROW('Water Data'!H164))="","",OFFSET('Water Data'!$H$28,0,10*ROW('Water Data'!H164)))</f>
        <v/>
      </c>
      <c r="CG170" s="380" t="str">
        <f ca="1">+IF(OFFSET('Water Data'!$H$29,0,10*ROW('Water Data'!H164))="","",OFFSET('Water Data'!$H$29,0,10*ROW('Water Data'!H164)))</f>
        <v/>
      </c>
      <c r="CH170" s="380" t="str">
        <f ca="1">+IF(OFFSET('Water Data'!$I$27,0,10*ROW('Water Data'!I164))="","",OFFSET('Water Data'!$I$27,0,10*ROW('Water Data'!I164)))</f>
        <v/>
      </c>
      <c r="CI170" s="380" t="str">
        <f ca="1">+IF(OFFSET('Water Data'!$I$28,0,10*ROW('Water Data'!I164))="","",OFFSET('Water Data'!$I$28,0,10*ROW('Water Data'!I164)))</f>
        <v/>
      </c>
      <c r="CJ170" s="380" t="str">
        <f ca="1">+IF(OFFSET('Water Data'!$I$29,0,10*ROW('Water Data'!I164))="","",OFFSET('Water Data'!$I$29,0,10*ROW('Water Data'!I164)))</f>
        <v/>
      </c>
      <c r="CK170" s="380" t="str">
        <f ca="1">+IF(OFFSET('Sanitation Data'!$D$28,0,10*ROW('Sanitation Data'!D164))="","",OFFSET('Sanitation Data'!$D$28,0,10*ROW('Sanitation Data'!D164)))</f>
        <v/>
      </c>
      <c r="CL170" s="380" t="str">
        <f ca="1">+IF(OFFSET('Sanitation Data'!$D$29,0,10*ROW('Sanitation Data'!D164))="","",OFFSET('Sanitation Data'!$D$29,0,10*ROW('Sanitation Data'!D164)))</f>
        <v/>
      </c>
      <c r="CM170" s="380" t="str">
        <f ca="1">+IF(OFFSET('Sanitation Data'!$D$30,0,10*ROW('Sanitation Data'!D164))="","",OFFSET('Sanitation Data'!$D$30,0,10*ROW('Sanitation Data'!D164)))</f>
        <v/>
      </c>
      <c r="CN170" s="380" t="str">
        <f ca="1">+IF(OFFSET('Sanitation Data'!$D$31,0,10*ROW('Sanitation Data'!D164))="","",OFFSET('Sanitation Data'!$D$31,0,10*ROW('Sanitation Data'!D164)))</f>
        <v/>
      </c>
      <c r="CO170" s="380" t="str">
        <f ca="1">+IF(OFFSET('Sanitation Data'!$D$32,0,10*ROW('Sanitation Data'!D164))="","",OFFSET('Sanitation Data'!$D$32,0,10*ROW('Sanitation Data'!D164)))</f>
        <v/>
      </c>
      <c r="CP170" s="380" t="str">
        <f ca="1">+IF(OFFSET('Sanitation Data'!$E$28,0,10*ROW('Sanitation Data'!E164))="","",OFFSET('Sanitation Data'!$E$28,0,10*ROW('Sanitation Data'!E164)))</f>
        <v/>
      </c>
      <c r="CQ170" s="380" t="str">
        <f ca="1">+IF(OFFSET('Sanitation Data'!$E$29,0,10*ROW('Sanitation Data'!E164))="","",OFFSET('Sanitation Data'!$E$29,0,10*ROW('Sanitation Data'!E164)))</f>
        <v/>
      </c>
      <c r="CR170" s="380" t="str">
        <f ca="1">+IF(OFFSET('Sanitation Data'!$E$30,0,10*ROW('Sanitation Data'!E164))="","",OFFSET('Sanitation Data'!$E$30,0,10*ROW('Sanitation Data'!E164)))</f>
        <v/>
      </c>
      <c r="CS170" s="380" t="str">
        <f ca="1">+IF(OFFSET('Sanitation Data'!$E$31,0,10*ROW('Sanitation Data'!E164))="","",OFFSET('Sanitation Data'!$E$31,0,10*ROW('Sanitation Data'!E164)))</f>
        <v/>
      </c>
      <c r="CT170" s="380" t="str">
        <f ca="1">+IF(OFFSET('Sanitation Data'!$E$32,0,10*ROW('Sanitation Data'!E164))="","",OFFSET('Sanitation Data'!$E$32,0,10*ROW('Sanitation Data'!E164)))</f>
        <v/>
      </c>
      <c r="CU170" s="380" t="str">
        <f ca="1">+IF(OFFSET('Sanitation Data'!$F$28,0,10*ROW('Sanitation Data'!F164))="","",OFFSET('Sanitation Data'!$F$28,0,10*ROW('Sanitation Data'!F164)))</f>
        <v/>
      </c>
      <c r="CV170" s="380" t="str">
        <f ca="1">+IF(OFFSET('Sanitation Data'!$F$29,0,10*ROW('Sanitation Data'!F164))="","",OFFSET('Sanitation Data'!$F$29,0,10*ROW('Sanitation Data'!F164)))</f>
        <v/>
      </c>
      <c r="CW170" s="380" t="str">
        <f ca="1">+IF(OFFSET('Sanitation Data'!$F$30,0,10*ROW('Sanitation Data'!F164))="","",OFFSET('Sanitation Data'!$F$30,0,10*ROW('Sanitation Data'!F164)))</f>
        <v/>
      </c>
      <c r="CX170" s="380" t="str">
        <f ca="1">+IF(OFFSET('Sanitation Data'!$F$31,0,10*ROW('Sanitation Data'!F164))="","",OFFSET('Sanitation Data'!$F$31,0,10*ROW('Sanitation Data'!F164)))</f>
        <v/>
      </c>
      <c r="CY170" s="380" t="str">
        <f ca="1">+IF(OFFSET('Sanitation Data'!$F$32,0,10*ROW('Sanitation Data'!F164))="","",OFFSET('Sanitation Data'!$F$32,0,10*ROW('Sanitation Data'!F164)))</f>
        <v/>
      </c>
      <c r="CZ170" s="380" t="str">
        <f ca="1">+IF(OFFSET('Sanitation Data'!$G$28,0,10*ROW('Sanitation Data'!G164))="","",OFFSET('Sanitation Data'!$G$28,0,10*ROW('Sanitation Data'!G164)))</f>
        <v/>
      </c>
      <c r="DA170" s="380" t="str">
        <f ca="1">+IF(OFFSET('Sanitation Data'!$G$29,0,10*ROW('Sanitation Data'!G164))="","",OFFSET('Sanitation Data'!$G$29,0,10*ROW('Sanitation Data'!G164)))</f>
        <v/>
      </c>
      <c r="DB170" s="380" t="str">
        <f ca="1">+IF(OFFSET('Sanitation Data'!$G$30,0,10*ROW('Sanitation Data'!G164))="","",OFFSET('Sanitation Data'!$G$30,0,10*ROW('Sanitation Data'!G164)))</f>
        <v/>
      </c>
      <c r="DC170" s="380" t="str">
        <f ca="1">+IF(OFFSET('Sanitation Data'!$G$31,0,10*ROW('Sanitation Data'!G164))="","",OFFSET('Sanitation Data'!$G$31,0,10*ROW('Sanitation Data'!G164)))</f>
        <v/>
      </c>
      <c r="DD170" s="380" t="str">
        <f ca="1">+IF(OFFSET('Sanitation Data'!$G$32,0,10*ROW('Sanitation Data'!G164))="","",OFFSET('Sanitation Data'!$G$32,0,10*ROW('Sanitation Data'!G164)))</f>
        <v/>
      </c>
      <c r="DE170" s="380" t="str">
        <f ca="1">+IF(OFFSET('Sanitation Data'!$H$28,0,10*ROW('Sanitation Data'!H164))="","",OFFSET('Sanitation Data'!$H$28,0,10*ROW('Sanitation Data'!H164)))</f>
        <v/>
      </c>
      <c r="DF170" s="380" t="str">
        <f ca="1">+IF(OFFSET('Sanitation Data'!$H$29,0,10*ROW('Sanitation Data'!H164))="","",OFFSET('Sanitation Data'!$H$29,0,10*ROW('Sanitation Data'!H164)))</f>
        <v/>
      </c>
      <c r="DG170" s="380" t="str">
        <f ca="1">+IF(OFFSET('Sanitation Data'!$H$30,0,10*ROW('Sanitation Data'!H164))="","",OFFSET('Sanitation Data'!$H$30,0,10*ROW('Sanitation Data'!H164)))</f>
        <v/>
      </c>
      <c r="DH170" s="380" t="str">
        <f ca="1">+IF(OFFSET('Sanitation Data'!$H$31,0,10*ROW('Sanitation Data'!H164))="","",OFFSET('Sanitation Data'!$H$31,0,10*ROW('Sanitation Data'!H164)))</f>
        <v/>
      </c>
      <c r="DI170" s="380" t="str">
        <f ca="1">+IF(OFFSET('Sanitation Data'!$H$32,0,10*ROW('Sanitation Data'!H164))="","",OFFSET('Sanitation Data'!$H$32,0,10*ROW('Sanitation Data'!H164)))</f>
        <v/>
      </c>
      <c r="DJ170" s="380" t="str">
        <f ca="1">+IF(OFFSET('Sanitation Data'!$I$28,0,10*ROW('Sanitation Data'!I164))="","",OFFSET('Sanitation Data'!$I$28,0,10*ROW('Sanitation Data'!I164)))</f>
        <v/>
      </c>
      <c r="DK170" s="380" t="str">
        <f ca="1">+IF(OFFSET('Sanitation Data'!$I$29,0,10*ROW('Sanitation Data'!I164))="","",OFFSET('Sanitation Data'!$I$29,0,10*ROW('Sanitation Data'!I164)))</f>
        <v/>
      </c>
      <c r="DL170" s="380" t="str">
        <f ca="1">+IF(OFFSET('Sanitation Data'!$I$30,0,10*ROW('Sanitation Data'!I164))="","",OFFSET('Sanitation Data'!$I$30,0,10*ROW('Sanitation Data'!I164)))</f>
        <v/>
      </c>
      <c r="DM170" s="380" t="str">
        <f ca="1">+IF(OFFSET('Sanitation Data'!$I$31,0,10*ROW('Sanitation Data'!I164))="","",OFFSET('Sanitation Data'!$I$31,0,10*ROW('Sanitation Data'!I164)))</f>
        <v/>
      </c>
      <c r="DN170" s="380" t="str">
        <f ca="1">+IF(OFFSET('Sanitation Data'!$I$32,0,10*ROW('Sanitation Data'!I164))="","",OFFSET('Sanitation Data'!$I$32,0,10*ROW('Sanitation Data'!I164)))</f>
        <v/>
      </c>
      <c r="DO170" s="380" t="str">
        <f ca="1">+IF(OFFSET('Hygiene Data'!$D$11,0,10*ROW('Hygiene Data'!D164))="","",OFFSET('Hygiene Data'!$D$11,0,10*ROW('Hygiene Data'!D164)))</f>
        <v/>
      </c>
      <c r="DP170" s="380" t="str">
        <f ca="1">+IF(OFFSET('Hygiene Data'!$D$12,0,10*ROW('Hygiene Data'!D164))="","",OFFSET('Hygiene Data'!$D$12,0,10*ROW('Hygiene Data'!D164)))</f>
        <v/>
      </c>
      <c r="DQ170" s="380" t="str">
        <f ca="1">+IF(OFFSET('Hygiene Data'!$D$13,0,10*ROW('Hygiene Data'!D164))="","",OFFSET('Hygiene Data'!$D$13,0,10*ROW('Hygiene Data'!D164)))</f>
        <v/>
      </c>
      <c r="DR170" s="380" t="str">
        <f ca="1">+IF(OFFSET('Hygiene Data'!$E$11,0,10*ROW('Hygiene Data'!E164))="","",OFFSET('Hygiene Data'!$E$11,0,10*ROW('Hygiene Data'!E164)))</f>
        <v/>
      </c>
      <c r="DS170" s="380" t="str">
        <f ca="1">+IF(OFFSET('Hygiene Data'!$E$12,0,10*ROW('Hygiene Data'!E164))="","",OFFSET('Hygiene Data'!$E$12,0,10*ROW('Hygiene Data'!E164)))</f>
        <v/>
      </c>
      <c r="DT170" s="380" t="str">
        <f ca="1">+IF(OFFSET('Hygiene Data'!$E$13,0,10*ROW('Hygiene Data'!E164))="","",OFFSET('Hygiene Data'!$E$13,0,10*ROW('Hygiene Data'!E164)))</f>
        <v/>
      </c>
      <c r="DU170" s="380" t="str">
        <f ca="1">+IF(OFFSET('Hygiene Data'!$F$11,0,10*ROW('Hygiene Data'!F164))="","",OFFSET('Hygiene Data'!$F$11,0,10*ROW('Hygiene Data'!F164)))</f>
        <v/>
      </c>
      <c r="DV170" s="380" t="str">
        <f ca="1">+IF(OFFSET('Hygiene Data'!$F$12,0,10*ROW('Hygiene Data'!F164))="","",OFFSET('Hygiene Data'!$F$12,0,10*ROW('Hygiene Data'!F164)))</f>
        <v/>
      </c>
      <c r="DW170" s="380" t="str">
        <f ca="1">+IF(OFFSET('Hygiene Data'!$F$13,0,10*ROW('Hygiene Data'!F164))="","",OFFSET('Hygiene Data'!$F$13,0,10*ROW('Hygiene Data'!F164)))</f>
        <v/>
      </c>
      <c r="DX170" s="380" t="str">
        <f ca="1">+IF(OFFSET('Hygiene Data'!$G$11,0,10*ROW('Hygiene Data'!G164))="","",OFFSET('Hygiene Data'!$G$11,0,10*ROW('Hygiene Data'!G164)))</f>
        <v/>
      </c>
      <c r="DY170" s="380" t="str">
        <f ca="1">+IF(OFFSET('Hygiene Data'!$G$12,0,10*ROW('Hygiene Data'!G164))="","",OFFSET('Hygiene Data'!$G$12,0,10*ROW('Hygiene Data'!G164)))</f>
        <v/>
      </c>
      <c r="DZ170" s="380" t="str">
        <f ca="1">+IF(OFFSET('Hygiene Data'!$G$13,0,10*ROW('Hygiene Data'!G164))="","",OFFSET('Hygiene Data'!$G$13,0,10*ROW('Hygiene Data'!G164)))</f>
        <v/>
      </c>
      <c r="EA170" s="380" t="str">
        <f ca="1">+IF(OFFSET('Hygiene Data'!$H$11,0,10*ROW('Hygiene Data'!H164))="","",OFFSET('Hygiene Data'!$H$11,0,10*ROW('Hygiene Data'!H164)))</f>
        <v/>
      </c>
      <c r="EB170" s="380" t="str">
        <f ca="1">+IF(OFFSET('Hygiene Data'!$H$12,0,10*ROW('Hygiene Data'!H164))="","",OFFSET('Hygiene Data'!$H$12,0,10*ROW('Hygiene Data'!H164)))</f>
        <v/>
      </c>
      <c r="EC170" s="380" t="str">
        <f ca="1">+IF(OFFSET('Hygiene Data'!$H$13,0,10*ROW('Hygiene Data'!H164))="","",OFFSET('Hygiene Data'!$H$13,0,10*ROW('Hygiene Data'!H164)))</f>
        <v/>
      </c>
      <c r="ED170" s="380" t="str">
        <f ca="1">+IF(OFFSET('Hygiene Data'!$I$11,0,10*ROW('Hygiene Data'!I164))="","",OFFSET('Hygiene Data'!$I$11,0,10*ROW('Hygiene Data'!I164)))</f>
        <v/>
      </c>
      <c r="EE170" s="380" t="str">
        <f ca="1">+IF(OFFSET('Hygiene Data'!$I$12,0,10*ROW('Hygiene Data'!I164))="","",OFFSET('Hygiene Data'!$I$12,0,10*ROW('Hygiene Data'!I164)))</f>
        <v/>
      </c>
      <c r="EF170" s="380" t="str">
        <f ca="1">+IF(OFFSET('Hygiene Data'!$I$13,0,10*ROW('Hygiene Data'!I164))="","",OFFSET('Hygiene Data'!$I$13,0,10*ROW('Hygiene Data'!I164)))</f>
        <v/>
      </c>
    </row>
    <row r="171" spans="1:136" x14ac:dyDescent="0.25">
      <c r="A171" s="489" t="str">
        <f ca="1">+IF(OFFSET('Water Data'!$B$2,0,10*ROW('Water Data'!E165))="","",OFFSET('Water Data'!$B$2,0,10*ROW('Water Data'!E165)))</f>
        <v/>
      </c>
      <c r="B171" s="489"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16" t="str">
        <f t="shared" ca="1" si="2"/>
        <v/>
      </c>
      <c r="D171" s="517"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17"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17"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17"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17"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17"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17"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17"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17"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17"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17"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17"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17"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17"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17"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17"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17"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17"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18"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18"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18"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18"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18"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18"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18"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18"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18"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18"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18"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18"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18"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18"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18"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18"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18"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18"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18"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18"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18"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18"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18"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18"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18"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18"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18"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18"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18"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18"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19"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95"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19"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19"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19"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19"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19"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19"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19"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19"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19"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19"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19"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19"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19"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19"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19"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19"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80" t="str">
        <f ca="1">+IF(OFFSET('Water Data'!$D$27,0,10*ROW('Water Data'!D165))="","",OFFSET('Water Data'!$D$27,0,10*ROW('Water Data'!D165)))</f>
        <v/>
      </c>
      <c r="BT171" s="380" t="str">
        <f ca="1">+IF(OFFSET('Water Data'!$D$28,0,10*ROW('Water Data'!D165))="","",OFFSET('Water Data'!$D$28,0,10*ROW('Water Data'!D165)))</f>
        <v/>
      </c>
      <c r="BU171" s="380" t="str">
        <f ca="1">+IF(OFFSET('Water Data'!$D$29,0,10*ROW('Water Data'!D165))="","",OFFSET('Water Data'!$D$29,0,10*ROW('Water Data'!D165)))</f>
        <v/>
      </c>
      <c r="BV171" s="380" t="str">
        <f ca="1">+IF(OFFSET('Water Data'!$E$27,0,10*ROW('Water Data'!E165))="","",OFFSET('Water Data'!$E$27,0,10*ROW('Water Data'!E165)))</f>
        <v/>
      </c>
      <c r="BW171" s="380" t="str">
        <f ca="1">+IF(OFFSET('Water Data'!$E$28,0,10*ROW('Water Data'!E165))="","",OFFSET('Water Data'!$E$28,0,10*ROW('Water Data'!E165)))</f>
        <v/>
      </c>
      <c r="BX171" s="380" t="str">
        <f ca="1">+IF(OFFSET('Water Data'!$E$29,0,10*ROW('Water Data'!E165))="","",OFFSET('Water Data'!$E$29,0,10*ROW('Water Data'!E165)))</f>
        <v/>
      </c>
      <c r="BY171" s="380" t="str">
        <f ca="1">+IF(OFFSET('Water Data'!$F$27,0,10*ROW('Water Data'!F165))="","",OFFSET('Water Data'!$F$27,0,10*ROW('Water Data'!F165)))</f>
        <v/>
      </c>
      <c r="BZ171" s="380" t="str">
        <f ca="1">+IF(OFFSET('Water Data'!$F$28,0,10*ROW('Water Data'!F165))="","",OFFSET('Water Data'!$F$28,0,10*ROW('Water Data'!F165)))</f>
        <v/>
      </c>
      <c r="CA171" s="380" t="str">
        <f ca="1">+IF(OFFSET('Water Data'!$F$29,0,10*ROW('Water Data'!F165))="","",OFFSET('Water Data'!$F$29,0,10*ROW('Water Data'!F165)))</f>
        <v/>
      </c>
      <c r="CB171" s="380" t="str">
        <f ca="1">+IF(OFFSET('Water Data'!$G$27,0,10*ROW('Water Data'!G165))="","",OFFSET('Water Data'!$G$27,0,10*ROW('Water Data'!G165)))</f>
        <v/>
      </c>
      <c r="CC171" s="380" t="str">
        <f ca="1">+IF(OFFSET('Water Data'!$G$28,0,10*ROW('Water Data'!G165))="","",OFFSET('Water Data'!$G$28,0,10*ROW('Water Data'!G165)))</f>
        <v/>
      </c>
      <c r="CD171" s="380" t="str">
        <f ca="1">+IF(OFFSET('Water Data'!$G$29,0,10*ROW('Water Data'!G165))="","",OFFSET('Water Data'!$G$29,0,10*ROW('Water Data'!G165)))</f>
        <v/>
      </c>
      <c r="CE171" s="380" t="str">
        <f ca="1">+IF(OFFSET('Water Data'!$H$27,0,10*ROW('Water Data'!H165))="","",OFFSET('Water Data'!$H$27,0,10*ROW('Water Data'!H165)))</f>
        <v/>
      </c>
      <c r="CF171" s="380" t="str">
        <f ca="1">+IF(OFFSET('Water Data'!$H$28,0,10*ROW('Water Data'!H165))="","",OFFSET('Water Data'!$H$28,0,10*ROW('Water Data'!H165)))</f>
        <v/>
      </c>
      <c r="CG171" s="380" t="str">
        <f ca="1">+IF(OFFSET('Water Data'!$H$29,0,10*ROW('Water Data'!H165))="","",OFFSET('Water Data'!$H$29,0,10*ROW('Water Data'!H165)))</f>
        <v/>
      </c>
      <c r="CH171" s="380" t="str">
        <f ca="1">+IF(OFFSET('Water Data'!$I$27,0,10*ROW('Water Data'!I165))="","",OFFSET('Water Data'!$I$27,0,10*ROW('Water Data'!I165)))</f>
        <v/>
      </c>
      <c r="CI171" s="380" t="str">
        <f ca="1">+IF(OFFSET('Water Data'!$I$28,0,10*ROW('Water Data'!I165))="","",OFFSET('Water Data'!$I$28,0,10*ROW('Water Data'!I165)))</f>
        <v/>
      </c>
      <c r="CJ171" s="380" t="str">
        <f ca="1">+IF(OFFSET('Water Data'!$I$29,0,10*ROW('Water Data'!I165))="","",OFFSET('Water Data'!$I$29,0,10*ROW('Water Data'!I165)))</f>
        <v/>
      </c>
      <c r="CK171" s="380" t="str">
        <f ca="1">+IF(OFFSET('Sanitation Data'!$D$28,0,10*ROW('Sanitation Data'!D165))="","",OFFSET('Sanitation Data'!$D$28,0,10*ROW('Sanitation Data'!D165)))</f>
        <v/>
      </c>
      <c r="CL171" s="380" t="str">
        <f ca="1">+IF(OFFSET('Sanitation Data'!$D$29,0,10*ROW('Sanitation Data'!D165))="","",OFFSET('Sanitation Data'!$D$29,0,10*ROW('Sanitation Data'!D165)))</f>
        <v/>
      </c>
      <c r="CM171" s="380" t="str">
        <f ca="1">+IF(OFFSET('Sanitation Data'!$D$30,0,10*ROW('Sanitation Data'!D165))="","",OFFSET('Sanitation Data'!$D$30,0,10*ROW('Sanitation Data'!D165)))</f>
        <v/>
      </c>
      <c r="CN171" s="380" t="str">
        <f ca="1">+IF(OFFSET('Sanitation Data'!$D$31,0,10*ROW('Sanitation Data'!D165))="","",OFFSET('Sanitation Data'!$D$31,0,10*ROW('Sanitation Data'!D165)))</f>
        <v/>
      </c>
      <c r="CO171" s="380" t="str">
        <f ca="1">+IF(OFFSET('Sanitation Data'!$D$32,0,10*ROW('Sanitation Data'!D165))="","",OFFSET('Sanitation Data'!$D$32,0,10*ROW('Sanitation Data'!D165)))</f>
        <v/>
      </c>
      <c r="CP171" s="380" t="str">
        <f ca="1">+IF(OFFSET('Sanitation Data'!$E$28,0,10*ROW('Sanitation Data'!E165))="","",OFFSET('Sanitation Data'!$E$28,0,10*ROW('Sanitation Data'!E165)))</f>
        <v/>
      </c>
      <c r="CQ171" s="380" t="str">
        <f ca="1">+IF(OFFSET('Sanitation Data'!$E$29,0,10*ROW('Sanitation Data'!E165))="","",OFFSET('Sanitation Data'!$E$29,0,10*ROW('Sanitation Data'!E165)))</f>
        <v/>
      </c>
      <c r="CR171" s="380" t="str">
        <f ca="1">+IF(OFFSET('Sanitation Data'!$E$30,0,10*ROW('Sanitation Data'!E165))="","",OFFSET('Sanitation Data'!$E$30,0,10*ROW('Sanitation Data'!E165)))</f>
        <v/>
      </c>
      <c r="CS171" s="380" t="str">
        <f ca="1">+IF(OFFSET('Sanitation Data'!$E$31,0,10*ROW('Sanitation Data'!E165))="","",OFFSET('Sanitation Data'!$E$31,0,10*ROW('Sanitation Data'!E165)))</f>
        <v/>
      </c>
      <c r="CT171" s="380" t="str">
        <f ca="1">+IF(OFFSET('Sanitation Data'!$E$32,0,10*ROW('Sanitation Data'!E165))="","",OFFSET('Sanitation Data'!$E$32,0,10*ROW('Sanitation Data'!E165)))</f>
        <v/>
      </c>
      <c r="CU171" s="380" t="str">
        <f ca="1">+IF(OFFSET('Sanitation Data'!$F$28,0,10*ROW('Sanitation Data'!F165))="","",OFFSET('Sanitation Data'!$F$28,0,10*ROW('Sanitation Data'!F165)))</f>
        <v/>
      </c>
      <c r="CV171" s="380" t="str">
        <f ca="1">+IF(OFFSET('Sanitation Data'!$F$29,0,10*ROW('Sanitation Data'!F165))="","",OFFSET('Sanitation Data'!$F$29,0,10*ROW('Sanitation Data'!F165)))</f>
        <v/>
      </c>
      <c r="CW171" s="380" t="str">
        <f ca="1">+IF(OFFSET('Sanitation Data'!$F$30,0,10*ROW('Sanitation Data'!F165))="","",OFFSET('Sanitation Data'!$F$30,0,10*ROW('Sanitation Data'!F165)))</f>
        <v/>
      </c>
      <c r="CX171" s="380" t="str">
        <f ca="1">+IF(OFFSET('Sanitation Data'!$F$31,0,10*ROW('Sanitation Data'!F165))="","",OFFSET('Sanitation Data'!$F$31,0,10*ROW('Sanitation Data'!F165)))</f>
        <v/>
      </c>
      <c r="CY171" s="380" t="str">
        <f ca="1">+IF(OFFSET('Sanitation Data'!$F$32,0,10*ROW('Sanitation Data'!F165))="","",OFFSET('Sanitation Data'!$F$32,0,10*ROW('Sanitation Data'!F165)))</f>
        <v/>
      </c>
      <c r="CZ171" s="380" t="str">
        <f ca="1">+IF(OFFSET('Sanitation Data'!$G$28,0,10*ROW('Sanitation Data'!G165))="","",OFFSET('Sanitation Data'!$G$28,0,10*ROW('Sanitation Data'!G165)))</f>
        <v/>
      </c>
      <c r="DA171" s="380" t="str">
        <f ca="1">+IF(OFFSET('Sanitation Data'!$G$29,0,10*ROW('Sanitation Data'!G165))="","",OFFSET('Sanitation Data'!$G$29,0,10*ROW('Sanitation Data'!G165)))</f>
        <v/>
      </c>
      <c r="DB171" s="380" t="str">
        <f ca="1">+IF(OFFSET('Sanitation Data'!$G$30,0,10*ROW('Sanitation Data'!G165))="","",OFFSET('Sanitation Data'!$G$30,0,10*ROW('Sanitation Data'!G165)))</f>
        <v/>
      </c>
      <c r="DC171" s="380" t="str">
        <f ca="1">+IF(OFFSET('Sanitation Data'!$G$31,0,10*ROW('Sanitation Data'!G165))="","",OFFSET('Sanitation Data'!$G$31,0,10*ROW('Sanitation Data'!G165)))</f>
        <v/>
      </c>
      <c r="DD171" s="380" t="str">
        <f ca="1">+IF(OFFSET('Sanitation Data'!$G$32,0,10*ROW('Sanitation Data'!G165))="","",OFFSET('Sanitation Data'!$G$32,0,10*ROW('Sanitation Data'!G165)))</f>
        <v/>
      </c>
      <c r="DE171" s="380" t="str">
        <f ca="1">+IF(OFFSET('Sanitation Data'!$H$28,0,10*ROW('Sanitation Data'!H165))="","",OFFSET('Sanitation Data'!$H$28,0,10*ROW('Sanitation Data'!H165)))</f>
        <v/>
      </c>
      <c r="DF171" s="380" t="str">
        <f ca="1">+IF(OFFSET('Sanitation Data'!$H$29,0,10*ROW('Sanitation Data'!H165))="","",OFFSET('Sanitation Data'!$H$29,0,10*ROW('Sanitation Data'!H165)))</f>
        <v/>
      </c>
      <c r="DG171" s="380" t="str">
        <f ca="1">+IF(OFFSET('Sanitation Data'!$H$30,0,10*ROW('Sanitation Data'!H165))="","",OFFSET('Sanitation Data'!$H$30,0,10*ROW('Sanitation Data'!H165)))</f>
        <v/>
      </c>
      <c r="DH171" s="380" t="str">
        <f ca="1">+IF(OFFSET('Sanitation Data'!$H$31,0,10*ROW('Sanitation Data'!H165))="","",OFFSET('Sanitation Data'!$H$31,0,10*ROW('Sanitation Data'!H165)))</f>
        <v/>
      </c>
      <c r="DI171" s="380" t="str">
        <f ca="1">+IF(OFFSET('Sanitation Data'!$H$32,0,10*ROW('Sanitation Data'!H165))="","",OFFSET('Sanitation Data'!$H$32,0,10*ROW('Sanitation Data'!H165)))</f>
        <v/>
      </c>
      <c r="DJ171" s="380" t="str">
        <f ca="1">+IF(OFFSET('Sanitation Data'!$I$28,0,10*ROW('Sanitation Data'!I165))="","",OFFSET('Sanitation Data'!$I$28,0,10*ROW('Sanitation Data'!I165)))</f>
        <v/>
      </c>
      <c r="DK171" s="380" t="str">
        <f ca="1">+IF(OFFSET('Sanitation Data'!$I$29,0,10*ROW('Sanitation Data'!I165))="","",OFFSET('Sanitation Data'!$I$29,0,10*ROW('Sanitation Data'!I165)))</f>
        <v/>
      </c>
      <c r="DL171" s="380" t="str">
        <f ca="1">+IF(OFFSET('Sanitation Data'!$I$30,0,10*ROW('Sanitation Data'!I165))="","",OFFSET('Sanitation Data'!$I$30,0,10*ROW('Sanitation Data'!I165)))</f>
        <v/>
      </c>
      <c r="DM171" s="380" t="str">
        <f ca="1">+IF(OFFSET('Sanitation Data'!$I$31,0,10*ROW('Sanitation Data'!I165))="","",OFFSET('Sanitation Data'!$I$31,0,10*ROW('Sanitation Data'!I165)))</f>
        <v/>
      </c>
      <c r="DN171" s="380" t="str">
        <f ca="1">+IF(OFFSET('Sanitation Data'!$I$32,0,10*ROW('Sanitation Data'!I165))="","",OFFSET('Sanitation Data'!$I$32,0,10*ROW('Sanitation Data'!I165)))</f>
        <v/>
      </c>
      <c r="DO171" s="380" t="str">
        <f ca="1">+IF(OFFSET('Hygiene Data'!$D$11,0,10*ROW('Hygiene Data'!D165))="","",OFFSET('Hygiene Data'!$D$11,0,10*ROW('Hygiene Data'!D165)))</f>
        <v/>
      </c>
      <c r="DP171" s="380" t="str">
        <f ca="1">+IF(OFFSET('Hygiene Data'!$D$12,0,10*ROW('Hygiene Data'!D165))="","",OFFSET('Hygiene Data'!$D$12,0,10*ROW('Hygiene Data'!D165)))</f>
        <v/>
      </c>
      <c r="DQ171" s="380" t="str">
        <f ca="1">+IF(OFFSET('Hygiene Data'!$D$13,0,10*ROW('Hygiene Data'!D165))="","",OFFSET('Hygiene Data'!$D$13,0,10*ROW('Hygiene Data'!D165)))</f>
        <v/>
      </c>
      <c r="DR171" s="380" t="str">
        <f ca="1">+IF(OFFSET('Hygiene Data'!$E$11,0,10*ROW('Hygiene Data'!E165))="","",OFFSET('Hygiene Data'!$E$11,0,10*ROW('Hygiene Data'!E165)))</f>
        <v/>
      </c>
      <c r="DS171" s="380" t="str">
        <f ca="1">+IF(OFFSET('Hygiene Data'!$E$12,0,10*ROW('Hygiene Data'!E165))="","",OFFSET('Hygiene Data'!$E$12,0,10*ROW('Hygiene Data'!E165)))</f>
        <v/>
      </c>
      <c r="DT171" s="380" t="str">
        <f ca="1">+IF(OFFSET('Hygiene Data'!$E$13,0,10*ROW('Hygiene Data'!E165))="","",OFFSET('Hygiene Data'!$E$13,0,10*ROW('Hygiene Data'!E165)))</f>
        <v/>
      </c>
      <c r="DU171" s="380" t="str">
        <f ca="1">+IF(OFFSET('Hygiene Data'!$F$11,0,10*ROW('Hygiene Data'!F165))="","",OFFSET('Hygiene Data'!$F$11,0,10*ROW('Hygiene Data'!F165)))</f>
        <v/>
      </c>
      <c r="DV171" s="380" t="str">
        <f ca="1">+IF(OFFSET('Hygiene Data'!$F$12,0,10*ROW('Hygiene Data'!F165))="","",OFFSET('Hygiene Data'!$F$12,0,10*ROW('Hygiene Data'!F165)))</f>
        <v/>
      </c>
      <c r="DW171" s="380" t="str">
        <f ca="1">+IF(OFFSET('Hygiene Data'!$F$13,0,10*ROW('Hygiene Data'!F165))="","",OFFSET('Hygiene Data'!$F$13,0,10*ROW('Hygiene Data'!F165)))</f>
        <v/>
      </c>
      <c r="DX171" s="380" t="str">
        <f ca="1">+IF(OFFSET('Hygiene Data'!$G$11,0,10*ROW('Hygiene Data'!G165))="","",OFFSET('Hygiene Data'!$G$11,0,10*ROW('Hygiene Data'!G165)))</f>
        <v/>
      </c>
      <c r="DY171" s="380" t="str">
        <f ca="1">+IF(OFFSET('Hygiene Data'!$G$12,0,10*ROW('Hygiene Data'!G165))="","",OFFSET('Hygiene Data'!$G$12,0,10*ROW('Hygiene Data'!G165)))</f>
        <v/>
      </c>
      <c r="DZ171" s="380" t="str">
        <f ca="1">+IF(OFFSET('Hygiene Data'!$G$13,0,10*ROW('Hygiene Data'!G165))="","",OFFSET('Hygiene Data'!$G$13,0,10*ROW('Hygiene Data'!G165)))</f>
        <v/>
      </c>
      <c r="EA171" s="380" t="str">
        <f ca="1">+IF(OFFSET('Hygiene Data'!$H$11,0,10*ROW('Hygiene Data'!H165))="","",OFFSET('Hygiene Data'!$H$11,0,10*ROW('Hygiene Data'!H165)))</f>
        <v/>
      </c>
      <c r="EB171" s="380" t="str">
        <f ca="1">+IF(OFFSET('Hygiene Data'!$H$12,0,10*ROW('Hygiene Data'!H165))="","",OFFSET('Hygiene Data'!$H$12,0,10*ROW('Hygiene Data'!H165)))</f>
        <v/>
      </c>
      <c r="EC171" s="380" t="str">
        <f ca="1">+IF(OFFSET('Hygiene Data'!$H$13,0,10*ROW('Hygiene Data'!H165))="","",OFFSET('Hygiene Data'!$H$13,0,10*ROW('Hygiene Data'!H165)))</f>
        <v/>
      </c>
      <c r="ED171" s="380" t="str">
        <f ca="1">+IF(OFFSET('Hygiene Data'!$I$11,0,10*ROW('Hygiene Data'!I165))="","",OFFSET('Hygiene Data'!$I$11,0,10*ROW('Hygiene Data'!I165)))</f>
        <v/>
      </c>
      <c r="EE171" s="380" t="str">
        <f ca="1">+IF(OFFSET('Hygiene Data'!$I$12,0,10*ROW('Hygiene Data'!I165))="","",OFFSET('Hygiene Data'!$I$12,0,10*ROW('Hygiene Data'!I165)))</f>
        <v/>
      </c>
      <c r="EF171" s="380" t="str">
        <f ca="1">+IF(OFFSET('Hygiene Data'!$I$13,0,10*ROW('Hygiene Data'!I165))="","",OFFSET('Hygiene Data'!$I$13,0,10*ROW('Hygiene Data'!I165)))</f>
        <v/>
      </c>
    </row>
    <row r="172" spans="1:136" x14ac:dyDescent="0.25">
      <c r="A172" s="489" t="str">
        <f ca="1">+IF(OFFSET('Water Data'!$B$2,0,10*ROW('Water Data'!E166))="","",OFFSET('Water Data'!$B$2,0,10*ROW('Water Data'!E166)))</f>
        <v/>
      </c>
      <c r="B172" s="489"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16" t="str">
        <f t="shared" ca="1" si="2"/>
        <v/>
      </c>
      <c r="D172" s="517"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17"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17"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17"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17"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17"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17"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17"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17"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17"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17"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17"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17"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17"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17"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17"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17"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17"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18"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18"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18"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18"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18"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18"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18"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18"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18"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18"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18"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18"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18"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18"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18"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18"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18"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18"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18"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18"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18"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18"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18"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18"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18"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18"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18"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18"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18"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18"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19"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95"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19"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19"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19"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19"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19"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19"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19"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19"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19"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19"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19"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19"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19"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19"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19"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19"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80" t="str">
        <f ca="1">+IF(OFFSET('Water Data'!$D$27,0,10*ROW('Water Data'!D166))="","",OFFSET('Water Data'!$D$27,0,10*ROW('Water Data'!D166)))</f>
        <v/>
      </c>
      <c r="BT172" s="380" t="str">
        <f ca="1">+IF(OFFSET('Water Data'!$D$28,0,10*ROW('Water Data'!D166))="","",OFFSET('Water Data'!$D$28,0,10*ROW('Water Data'!D166)))</f>
        <v/>
      </c>
      <c r="BU172" s="380" t="str">
        <f ca="1">+IF(OFFSET('Water Data'!$D$29,0,10*ROW('Water Data'!D166))="","",OFFSET('Water Data'!$D$29,0,10*ROW('Water Data'!D166)))</f>
        <v/>
      </c>
      <c r="BV172" s="380" t="str">
        <f ca="1">+IF(OFFSET('Water Data'!$E$27,0,10*ROW('Water Data'!E166))="","",OFFSET('Water Data'!$E$27,0,10*ROW('Water Data'!E166)))</f>
        <v/>
      </c>
      <c r="BW172" s="380" t="str">
        <f ca="1">+IF(OFFSET('Water Data'!$E$28,0,10*ROW('Water Data'!E166))="","",OFFSET('Water Data'!$E$28,0,10*ROW('Water Data'!E166)))</f>
        <v/>
      </c>
      <c r="BX172" s="380" t="str">
        <f ca="1">+IF(OFFSET('Water Data'!$E$29,0,10*ROW('Water Data'!E166))="","",OFFSET('Water Data'!$E$29,0,10*ROW('Water Data'!E166)))</f>
        <v/>
      </c>
      <c r="BY172" s="380" t="str">
        <f ca="1">+IF(OFFSET('Water Data'!$F$27,0,10*ROW('Water Data'!F166))="","",OFFSET('Water Data'!$F$27,0,10*ROW('Water Data'!F166)))</f>
        <v/>
      </c>
      <c r="BZ172" s="380" t="str">
        <f ca="1">+IF(OFFSET('Water Data'!$F$28,0,10*ROW('Water Data'!F166))="","",OFFSET('Water Data'!$F$28,0,10*ROW('Water Data'!F166)))</f>
        <v/>
      </c>
      <c r="CA172" s="380" t="str">
        <f ca="1">+IF(OFFSET('Water Data'!$F$29,0,10*ROW('Water Data'!F166))="","",OFFSET('Water Data'!$F$29,0,10*ROW('Water Data'!F166)))</f>
        <v/>
      </c>
      <c r="CB172" s="380" t="str">
        <f ca="1">+IF(OFFSET('Water Data'!$G$27,0,10*ROW('Water Data'!G166))="","",OFFSET('Water Data'!$G$27,0,10*ROW('Water Data'!G166)))</f>
        <v/>
      </c>
      <c r="CC172" s="380" t="str">
        <f ca="1">+IF(OFFSET('Water Data'!$G$28,0,10*ROW('Water Data'!G166))="","",OFFSET('Water Data'!$G$28,0,10*ROW('Water Data'!G166)))</f>
        <v/>
      </c>
      <c r="CD172" s="380" t="str">
        <f ca="1">+IF(OFFSET('Water Data'!$G$29,0,10*ROW('Water Data'!G166))="","",OFFSET('Water Data'!$G$29,0,10*ROW('Water Data'!G166)))</f>
        <v/>
      </c>
      <c r="CE172" s="380" t="str">
        <f ca="1">+IF(OFFSET('Water Data'!$H$27,0,10*ROW('Water Data'!H166))="","",OFFSET('Water Data'!$H$27,0,10*ROW('Water Data'!H166)))</f>
        <v/>
      </c>
      <c r="CF172" s="380" t="str">
        <f ca="1">+IF(OFFSET('Water Data'!$H$28,0,10*ROW('Water Data'!H166))="","",OFFSET('Water Data'!$H$28,0,10*ROW('Water Data'!H166)))</f>
        <v/>
      </c>
      <c r="CG172" s="380" t="str">
        <f ca="1">+IF(OFFSET('Water Data'!$H$29,0,10*ROW('Water Data'!H166))="","",OFFSET('Water Data'!$H$29,0,10*ROW('Water Data'!H166)))</f>
        <v/>
      </c>
      <c r="CH172" s="380" t="str">
        <f ca="1">+IF(OFFSET('Water Data'!$I$27,0,10*ROW('Water Data'!I166))="","",OFFSET('Water Data'!$I$27,0,10*ROW('Water Data'!I166)))</f>
        <v/>
      </c>
      <c r="CI172" s="380" t="str">
        <f ca="1">+IF(OFFSET('Water Data'!$I$28,0,10*ROW('Water Data'!I166))="","",OFFSET('Water Data'!$I$28,0,10*ROW('Water Data'!I166)))</f>
        <v/>
      </c>
      <c r="CJ172" s="380" t="str">
        <f ca="1">+IF(OFFSET('Water Data'!$I$29,0,10*ROW('Water Data'!I166))="","",OFFSET('Water Data'!$I$29,0,10*ROW('Water Data'!I166)))</f>
        <v/>
      </c>
      <c r="CK172" s="380" t="str">
        <f ca="1">+IF(OFFSET('Sanitation Data'!$D$28,0,10*ROW('Sanitation Data'!D166))="","",OFFSET('Sanitation Data'!$D$28,0,10*ROW('Sanitation Data'!D166)))</f>
        <v/>
      </c>
      <c r="CL172" s="380" t="str">
        <f ca="1">+IF(OFFSET('Sanitation Data'!$D$29,0,10*ROW('Sanitation Data'!D166))="","",OFFSET('Sanitation Data'!$D$29,0,10*ROW('Sanitation Data'!D166)))</f>
        <v/>
      </c>
      <c r="CM172" s="380" t="str">
        <f ca="1">+IF(OFFSET('Sanitation Data'!$D$30,0,10*ROW('Sanitation Data'!D166))="","",OFFSET('Sanitation Data'!$D$30,0,10*ROW('Sanitation Data'!D166)))</f>
        <v/>
      </c>
      <c r="CN172" s="380" t="str">
        <f ca="1">+IF(OFFSET('Sanitation Data'!$D$31,0,10*ROW('Sanitation Data'!D166))="","",OFFSET('Sanitation Data'!$D$31,0,10*ROW('Sanitation Data'!D166)))</f>
        <v/>
      </c>
      <c r="CO172" s="380" t="str">
        <f ca="1">+IF(OFFSET('Sanitation Data'!$D$32,0,10*ROW('Sanitation Data'!D166))="","",OFFSET('Sanitation Data'!$D$32,0,10*ROW('Sanitation Data'!D166)))</f>
        <v/>
      </c>
      <c r="CP172" s="380" t="str">
        <f ca="1">+IF(OFFSET('Sanitation Data'!$E$28,0,10*ROW('Sanitation Data'!E166))="","",OFFSET('Sanitation Data'!$E$28,0,10*ROW('Sanitation Data'!E166)))</f>
        <v/>
      </c>
      <c r="CQ172" s="380" t="str">
        <f ca="1">+IF(OFFSET('Sanitation Data'!$E$29,0,10*ROW('Sanitation Data'!E166))="","",OFFSET('Sanitation Data'!$E$29,0,10*ROW('Sanitation Data'!E166)))</f>
        <v/>
      </c>
      <c r="CR172" s="380" t="str">
        <f ca="1">+IF(OFFSET('Sanitation Data'!$E$30,0,10*ROW('Sanitation Data'!E166))="","",OFFSET('Sanitation Data'!$E$30,0,10*ROW('Sanitation Data'!E166)))</f>
        <v/>
      </c>
      <c r="CS172" s="380" t="str">
        <f ca="1">+IF(OFFSET('Sanitation Data'!$E$31,0,10*ROW('Sanitation Data'!E166))="","",OFFSET('Sanitation Data'!$E$31,0,10*ROW('Sanitation Data'!E166)))</f>
        <v/>
      </c>
      <c r="CT172" s="380" t="str">
        <f ca="1">+IF(OFFSET('Sanitation Data'!$E$32,0,10*ROW('Sanitation Data'!E166))="","",OFFSET('Sanitation Data'!$E$32,0,10*ROW('Sanitation Data'!E166)))</f>
        <v/>
      </c>
      <c r="CU172" s="380" t="str">
        <f ca="1">+IF(OFFSET('Sanitation Data'!$F$28,0,10*ROW('Sanitation Data'!F166))="","",OFFSET('Sanitation Data'!$F$28,0,10*ROW('Sanitation Data'!F166)))</f>
        <v/>
      </c>
      <c r="CV172" s="380" t="str">
        <f ca="1">+IF(OFFSET('Sanitation Data'!$F$29,0,10*ROW('Sanitation Data'!F166))="","",OFFSET('Sanitation Data'!$F$29,0,10*ROW('Sanitation Data'!F166)))</f>
        <v/>
      </c>
      <c r="CW172" s="380" t="str">
        <f ca="1">+IF(OFFSET('Sanitation Data'!$F$30,0,10*ROW('Sanitation Data'!F166))="","",OFFSET('Sanitation Data'!$F$30,0,10*ROW('Sanitation Data'!F166)))</f>
        <v/>
      </c>
      <c r="CX172" s="380" t="str">
        <f ca="1">+IF(OFFSET('Sanitation Data'!$F$31,0,10*ROW('Sanitation Data'!F166))="","",OFFSET('Sanitation Data'!$F$31,0,10*ROW('Sanitation Data'!F166)))</f>
        <v/>
      </c>
      <c r="CY172" s="380" t="str">
        <f ca="1">+IF(OFFSET('Sanitation Data'!$F$32,0,10*ROW('Sanitation Data'!F166))="","",OFFSET('Sanitation Data'!$F$32,0,10*ROW('Sanitation Data'!F166)))</f>
        <v/>
      </c>
      <c r="CZ172" s="380" t="str">
        <f ca="1">+IF(OFFSET('Sanitation Data'!$G$28,0,10*ROW('Sanitation Data'!G166))="","",OFFSET('Sanitation Data'!$G$28,0,10*ROW('Sanitation Data'!G166)))</f>
        <v/>
      </c>
      <c r="DA172" s="380" t="str">
        <f ca="1">+IF(OFFSET('Sanitation Data'!$G$29,0,10*ROW('Sanitation Data'!G166))="","",OFFSET('Sanitation Data'!$G$29,0,10*ROW('Sanitation Data'!G166)))</f>
        <v/>
      </c>
      <c r="DB172" s="380" t="str">
        <f ca="1">+IF(OFFSET('Sanitation Data'!$G$30,0,10*ROW('Sanitation Data'!G166))="","",OFFSET('Sanitation Data'!$G$30,0,10*ROW('Sanitation Data'!G166)))</f>
        <v/>
      </c>
      <c r="DC172" s="380" t="str">
        <f ca="1">+IF(OFFSET('Sanitation Data'!$G$31,0,10*ROW('Sanitation Data'!G166))="","",OFFSET('Sanitation Data'!$G$31,0,10*ROW('Sanitation Data'!G166)))</f>
        <v/>
      </c>
      <c r="DD172" s="380" t="str">
        <f ca="1">+IF(OFFSET('Sanitation Data'!$G$32,0,10*ROW('Sanitation Data'!G166))="","",OFFSET('Sanitation Data'!$G$32,0,10*ROW('Sanitation Data'!G166)))</f>
        <v/>
      </c>
      <c r="DE172" s="380" t="str">
        <f ca="1">+IF(OFFSET('Sanitation Data'!$H$28,0,10*ROW('Sanitation Data'!H166))="","",OFFSET('Sanitation Data'!$H$28,0,10*ROW('Sanitation Data'!H166)))</f>
        <v/>
      </c>
      <c r="DF172" s="380" t="str">
        <f ca="1">+IF(OFFSET('Sanitation Data'!$H$29,0,10*ROW('Sanitation Data'!H166))="","",OFFSET('Sanitation Data'!$H$29,0,10*ROW('Sanitation Data'!H166)))</f>
        <v/>
      </c>
      <c r="DG172" s="380" t="str">
        <f ca="1">+IF(OFFSET('Sanitation Data'!$H$30,0,10*ROW('Sanitation Data'!H166))="","",OFFSET('Sanitation Data'!$H$30,0,10*ROW('Sanitation Data'!H166)))</f>
        <v/>
      </c>
      <c r="DH172" s="380" t="str">
        <f ca="1">+IF(OFFSET('Sanitation Data'!$H$31,0,10*ROW('Sanitation Data'!H166))="","",OFFSET('Sanitation Data'!$H$31,0,10*ROW('Sanitation Data'!H166)))</f>
        <v/>
      </c>
      <c r="DI172" s="380" t="str">
        <f ca="1">+IF(OFFSET('Sanitation Data'!$H$32,0,10*ROW('Sanitation Data'!H166))="","",OFFSET('Sanitation Data'!$H$32,0,10*ROW('Sanitation Data'!H166)))</f>
        <v/>
      </c>
      <c r="DJ172" s="380" t="str">
        <f ca="1">+IF(OFFSET('Sanitation Data'!$I$28,0,10*ROW('Sanitation Data'!I166))="","",OFFSET('Sanitation Data'!$I$28,0,10*ROW('Sanitation Data'!I166)))</f>
        <v/>
      </c>
      <c r="DK172" s="380" t="str">
        <f ca="1">+IF(OFFSET('Sanitation Data'!$I$29,0,10*ROW('Sanitation Data'!I166))="","",OFFSET('Sanitation Data'!$I$29,0,10*ROW('Sanitation Data'!I166)))</f>
        <v/>
      </c>
      <c r="DL172" s="380" t="str">
        <f ca="1">+IF(OFFSET('Sanitation Data'!$I$30,0,10*ROW('Sanitation Data'!I166))="","",OFFSET('Sanitation Data'!$I$30,0,10*ROW('Sanitation Data'!I166)))</f>
        <v/>
      </c>
      <c r="DM172" s="380" t="str">
        <f ca="1">+IF(OFFSET('Sanitation Data'!$I$31,0,10*ROW('Sanitation Data'!I166))="","",OFFSET('Sanitation Data'!$I$31,0,10*ROW('Sanitation Data'!I166)))</f>
        <v/>
      </c>
      <c r="DN172" s="380" t="str">
        <f ca="1">+IF(OFFSET('Sanitation Data'!$I$32,0,10*ROW('Sanitation Data'!I166))="","",OFFSET('Sanitation Data'!$I$32,0,10*ROW('Sanitation Data'!I166)))</f>
        <v/>
      </c>
      <c r="DO172" s="380" t="str">
        <f ca="1">+IF(OFFSET('Hygiene Data'!$D$11,0,10*ROW('Hygiene Data'!D166))="","",OFFSET('Hygiene Data'!$D$11,0,10*ROW('Hygiene Data'!D166)))</f>
        <v/>
      </c>
      <c r="DP172" s="380" t="str">
        <f ca="1">+IF(OFFSET('Hygiene Data'!$D$12,0,10*ROW('Hygiene Data'!D166))="","",OFFSET('Hygiene Data'!$D$12,0,10*ROW('Hygiene Data'!D166)))</f>
        <v/>
      </c>
      <c r="DQ172" s="380" t="str">
        <f ca="1">+IF(OFFSET('Hygiene Data'!$D$13,0,10*ROW('Hygiene Data'!D166))="","",OFFSET('Hygiene Data'!$D$13,0,10*ROW('Hygiene Data'!D166)))</f>
        <v/>
      </c>
      <c r="DR172" s="380" t="str">
        <f ca="1">+IF(OFFSET('Hygiene Data'!$E$11,0,10*ROW('Hygiene Data'!E166))="","",OFFSET('Hygiene Data'!$E$11,0,10*ROW('Hygiene Data'!E166)))</f>
        <v/>
      </c>
      <c r="DS172" s="380" t="str">
        <f ca="1">+IF(OFFSET('Hygiene Data'!$E$12,0,10*ROW('Hygiene Data'!E166))="","",OFFSET('Hygiene Data'!$E$12,0,10*ROW('Hygiene Data'!E166)))</f>
        <v/>
      </c>
      <c r="DT172" s="380" t="str">
        <f ca="1">+IF(OFFSET('Hygiene Data'!$E$13,0,10*ROW('Hygiene Data'!E166))="","",OFFSET('Hygiene Data'!$E$13,0,10*ROW('Hygiene Data'!E166)))</f>
        <v/>
      </c>
      <c r="DU172" s="380" t="str">
        <f ca="1">+IF(OFFSET('Hygiene Data'!$F$11,0,10*ROW('Hygiene Data'!F166))="","",OFFSET('Hygiene Data'!$F$11,0,10*ROW('Hygiene Data'!F166)))</f>
        <v/>
      </c>
      <c r="DV172" s="380" t="str">
        <f ca="1">+IF(OFFSET('Hygiene Data'!$F$12,0,10*ROW('Hygiene Data'!F166))="","",OFFSET('Hygiene Data'!$F$12,0,10*ROW('Hygiene Data'!F166)))</f>
        <v/>
      </c>
      <c r="DW172" s="380" t="str">
        <f ca="1">+IF(OFFSET('Hygiene Data'!$F$13,0,10*ROW('Hygiene Data'!F166))="","",OFFSET('Hygiene Data'!$F$13,0,10*ROW('Hygiene Data'!F166)))</f>
        <v/>
      </c>
      <c r="DX172" s="380" t="str">
        <f ca="1">+IF(OFFSET('Hygiene Data'!$G$11,0,10*ROW('Hygiene Data'!G166))="","",OFFSET('Hygiene Data'!$G$11,0,10*ROW('Hygiene Data'!G166)))</f>
        <v/>
      </c>
      <c r="DY172" s="380" t="str">
        <f ca="1">+IF(OFFSET('Hygiene Data'!$G$12,0,10*ROW('Hygiene Data'!G166))="","",OFFSET('Hygiene Data'!$G$12,0,10*ROW('Hygiene Data'!G166)))</f>
        <v/>
      </c>
      <c r="DZ172" s="380" t="str">
        <f ca="1">+IF(OFFSET('Hygiene Data'!$G$13,0,10*ROW('Hygiene Data'!G166))="","",OFFSET('Hygiene Data'!$G$13,0,10*ROW('Hygiene Data'!G166)))</f>
        <v/>
      </c>
      <c r="EA172" s="380" t="str">
        <f ca="1">+IF(OFFSET('Hygiene Data'!$H$11,0,10*ROW('Hygiene Data'!H166))="","",OFFSET('Hygiene Data'!$H$11,0,10*ROW('Hygiene Data'!H166)))</f>
        <v/>
      </c>
      <c r="EB172" s="380" t="str">
        <f ca="1">+IF(OFFSET('Hygiene Data'!$H$12,0,10*ROW('Hygiene Data'!H166))="","",OFFSET('Hygiene Data'!$H$12,0,10*ROW('Hygiene Data'!H166)))</f>
        <v/>
      </c>
      <c r="EC172" s="380" t="str">
        <f ca="1">+IF(OFFSET('Hygiene Data'!$H$13,0,10*ROW('Hygiene Data'!H166))="","",OFFSET('Hygiene Data'!$H$13,0,10*ROW('Hygiene Data'!H166)))</f>
        <v/>
      </c>
      <c r="ED172" s="380" t="str">
        <f ca="1">+IF(OFFSET('Hygiene Data'!$I$11,0,10*ROW('Hygiene Data'!I166))="","",OFFSET('Hygiene Data'!$I$11,0,10*ROW('Hygiene Data'!I166)))</f>
        <v/>
      </c>
      <c r="EE172" s="380" t="str">
        <f ca="1">+IF(OFFSET('Hygiene Data'!$I$12,0,10*ROW('Hygiene Data'!I166))="","",OFFSET('Hygiene Data'!$I$12,0,10*ROW('Hygiene Data'!I166)))</f>
        <v/>
      </c>
      <c r="EF172" s="380" t="str">
        <f ca="1">+IF(OFFSET('Hygiene Data'!$I$13,0,10*ROW('Hygiene Data'!I166))="","",OFFSET('Hygiene Data'!$I$13,0,10*ROW('Hygiene Data'!I166)))</f>
        <v/>
      </c>
    </row>
    <row r="173" spans="1:136" x14ac:dyDescent="0.25">
      <c r="A173" s="489" t="str">
        <f ca="1">+IF(OFFSET('Water Data'!$B$2,0,10*ROW('Water Data'!E167))="","",OFFSET('Water Data'!$B$2,0,10*ROW('Water Data'!E167)))</f>
        <v/>
      </c>
      <c r="B173" s="489"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16" t="str">
        <f t="shared" ca="1" si="2"/>
        <v/>
      </c>
      <c r="D173" s="517"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17"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17"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17"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17"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17"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17"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17"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17"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17"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17"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17"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17"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17"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17"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17"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17"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17"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18"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18"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18"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18"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18"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18"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18"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18"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18"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18"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18"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18"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18"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18"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18"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18"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18"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18"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18"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18"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18"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18"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18"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18"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18"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18"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18"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18"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18"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18"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19"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95"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19"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19"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19"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19"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19"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19"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19"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19"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19"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19"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19"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19"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19"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19"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19"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19"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80" t="str">
        <f ca="1">+IF(OFFSET('Water Data'!$D$27,0,10*ROW('Water Data'!D167))="","",OFFSET('Water Data'!$D$27,0,10*ROW('Water Data'!D167)))</f>
        <v/>
      </c>
      <c r="BT173" s="380" t="str">
        <f ca="1">+IF(OFFSET('Water Data'!$D$28,0,10*ROW('Water Data'!D167))="","",OFFSET('Water Data'!$D$28,0,10*ROW('Water Data'!D167)))</f>
        <v/>
      </c>
      <c r="BU173" s="380" t="str">
        <f ca="1">+IF(OFFSET('Water Data'!$D$29,0,10*ROW('Water Data'!D167))="","",OFFSET('Water Data'!$D$29,0,10*ROW('Water Data'!D167)))</f>
        <v/>
      </c>
      <c r="BV173" s="380" t="str">
        <f ca="1">+IF(OFFSET('Water Data'!$E$27,0,10*ROW('Water Data'!E167))="","",OFFSET('Water Data'!$E$27,0,10*ROW('Water Data'!E167)))</f>
        <v/>
      </c>
      <c r="BW173" s="380" t="str">
        <f ca="1">+IF(OFFSET('Water Data'!$E$28,0,10*ROW('Water Data'!E167))="","",OFFSET('Water Data'!$E$28,0,10*ROW('Water Data'!E167)))</f>
        <v/>
      </c>
      <c r="BX173" s="380" t="str">
        <f ca="1">+IF(OFFSET('Water Data'!$E$29,0,10*ROW('Water Data'!E167))="","",OFFSET('Water Data'!$E$29,0,10*ROW('Water Data'!E167)))</f>
        <v/>
      </c>
      <c r="BY173" s="380" t="str">
        <f ca="1">+IF(OFFSET('Water Data'!$F$27,0,10*ROW('Water Data'!F167))="","",OFFSET('Water Data'!$F$27,0,10*ROW('Water Data'!F167)))</f>
        <v/>
      </c>
      <c r="BZ173" s="380" t="str">
        <f ca="1">+IF(OFFSET('Water Data'!$F$28,0,10*ROW('Water Data'!F167))="","",OFFSET('Water Data'!$F$28,0,10*ROW('Water Data'!F167)))</f>
        <v/>
      </c>
      <c r="CA173" s="380" t="str">
        <f ca="1">+IF(OFFSET('Water Data'!$F$29,0,10*ROW('Water Data'!F167))="","",OFFSET('Water Data'!$F$29,0,10*ROW('Water Data'!F167)))</f>
        <v/>
      </c>
      <c r="CB173" s="380" t="str">
        <f ca="1">+IF(OFFSET('Water Data'!$G$27,0,10*ROW('Water Data'!G167))="","",OFFSET('Water Data'!$G$27,0,10*ROW('Water Data'!G167)))</f>
        <v/>
      </c>
      <c r="CC173" s="380" t="str">
        <f ca="1">+IF(OFFSET('Water Data'!$G$28,0,10*ROW('Water Data'!G167))="","",OFFSET('Water Data'!$G$28,0,10*ROW('Water Data'!G167)))</f>
        <v/>
      </c>
      <c r="CD173" s="380" t="str">
        <f ca="1">+IF(OFFSET('Water Data'!$G$29,0,10*ROW('Water Data'!G167))="","",OFFSET('Water Data'!$G$29,0,10*ROW('Water Data'!G167)))</f>
        <v/>
      </c>
      <c r="CE173" s="380" t="str">
        <f ca="1">+IF(OFFSET('Water Data'!$H$27,0,10*ROW('Water Data'!H167))="","",OFFSET('Water Data'!$H$27,0,10*ROW('Water Data'!H167)))</f>
        <v/>
      </c>
      <c r="CF173" s="380" t="str">
        <f ca="1">+IF(OFFSET('Water Data'!$H$28,0,10*ROW('Water Data'!H167))="","",OFFSET('Water Data'!$H$28,0,10*ROW('Water Data'!H167)))</f>
        <v/>
      </c>
      <c r="CG173" s="380" t="str">
        <f ca="1">+IF(OFFSET('Water Data'!$H$29,0,10*ROW('Water Data'!H167))="","",OFFSET('Water Data'!$H$29,0,10*ROW('Water Data'!H167)))</f>
        <v/>
      </c>
      <c r="CH173" s="380" t="str">
        <f ca="1">+IF(OFFSET('Water Data'!$I$27,0,10*ROW('Water Data'!I167))="","",OFFSET('Water Data'!$I$27,0,10*ROW('Water Data'!I167)))</f>
        <v/>
      </c>
      <c r="CI173" s="380" t="str">
        <f ca="1">+IF(OFFSET('Water Data'!$I$28,0,10*ROW('Water Data'!I167))="","",OFFSET('Water Data'!$I$28,0,10*ROW('Water Data'!I167)))</f>
        <v/>
      </c>
      <c r="CJ173" s="380" t="str">
        <f ca="1">+IF(OFFSET('Water Data'!$I$29,0,10*ROW('Water Data'!I167))="","",OFFSET('Water Data'!$I$29,0,10*ROW('Water Data'!I167)))</f>
        <v/>
      </c>
      <c r="CK173" s="380" t="str">
        <f ca="1">+IF(OFFSET('Sanitation Data'!$D$28,0,10*ROW('Sanitation Data'!D167))="","",OFFSET('Sanitation Data'!$D$28,0,10*ROW('Sanitation Data'!D167)))</f>
        <v/>
      </c>
      <c r="CL173" s="380" t="str">
        <f ca="1">+IF(OFFSET('Sanitation Data'!$D$29,0,10*ROW('Sanitation Data'!D167))="","",OFFSET('Sanitation Data'!$D$29,0,10*ROW('Sanitation Data'!D167)))</f>
        <v/>
      </c>
      <c r="CM173" s="380" t="str">
        <f ca="1">+IF(OFFSET('Sanitation Data'!$D$30,0,10*ROW('Sanitation Data'!D167))="","",OFFSET('Sanitation Data'!$D$30,0,10*ROW('Sanitation Data'!D167)))</f>
        <v/>
      </c>
      <c r="CN173" s="380" t="str">
        <f ca="1">+IF(OFFSET('Sanitation Data'!$D$31,0,10*ROW('Sanitation Data'!D167))="","",OFFSET('Sanitation Data'!$D$31,0,10*ROW('Sanitation Data'!D167)))</f>
        <v/>
      </c>
      <c r="CO173" s="380" t="str">
        <f ca="1">+IF(OFFSET('Sanitation Data'!$D$32,0,10*ROW('Sanitation Data'!D167))="","",OFFSET('Sanitation Data'!$D$32,0,10*ROW('Sanitation Data'!D167)))</f>
        <v/>
      </c>
      <c r="CP173" s="380" t="str">
        <f ca="1">+IF(OFFSET('Sanitation Data'!$E$28,0,10*ROW('Sanitation Data'!E167))="","",OFFSET('Sanitation Data'!$E$28,0,10*ROW('Sanitation Data'!E167)))</f>
        <v/>
      </c>
      <c r="CQ173" s="380" t="str">
        <f ca="1">+IF(OFFSET('Sanitation Data'!$E$29,0,10*ROW('Sanitation Data'!E167))="","",OFFSET('Sanitation Data'!$E$29,0,10*ROW('Sanitation Data'!E167)))</f>
        <v/>
      </c>
      <c r="CR173" s="380" t="str">
        <f ca="1">+IF(OFFSET('Sanitation Data'!$E$30,0,10*ROW('Sanitation Data'!E167))="","",OFFSET('Sanitation Data'!$E$30,0,10*ROW('Sanitation Data'!E167)))</f>
        <v/>
      </c>
      <c r="CS173" s="380" t="str">
        <f ca="1">+IF(OFFSET('Sanitation Data'!$E$31,0,10*ROW('Sanitation Data'!E167))="","",OFFSET('Sanitation Data'!$E$31,0,10*ROW('Sanitation Data'!E167)))</f>
        <v/>
      </c>
      <c r="CT173" s="380" t="str">
        <f ca="1">+IF(OFFSET('Sanitation Data'!$E$32,0,10*ROW('Sanitation Data'!E167))="","",OFFSET('Sanitation Data'!$E$32,0,10*ROW('Sanitation Data'!E167)))</f>
        <v/>
      </c>
      <c r="CU173" s="380" t="str">
        <f ca="1">+IF(OFFSET('Sanitation Data'!$F$28,0,10*ROW('Sanitation Data'!F167))="","",OFFSET('Sanitation Data'!$F$28,0,10*ROW('Sanitation Data'!F167)))</f>
        <v/>
      </c>
      <c r="CV173" s="380" t="str">
        <f ca="1">+IF(OFFSET('Sanitation Data'!$F$29,0,10*ROW('Sanitation Data'!F167))="","",OFFSET('Sanitation Data'!$F$29,0,10*ROW('Sanitation Data'!F167)))</f>
        <v/>
      </c>
      <c r="CW173" s="380" t="str">
        <f ca="1">+IF(OFFSET('Sanitation Data'!$F$30,0,10*ROW('Sanitation Data'!F167))="","",OFFSET('Sanitation Data'!$F$30,0,10*ROW('Sanitation Data'!F167)))</f>
        <v/>
      </c>
      <c r="CX173" s="380" t="str">
        <f ca="1">+IF(OFFSET('Sanitation Data'!$F$31,0,10*ROW('Sanitation Data'!F167))="","",OFFSET('Sanitation Data'!$F$31,0,10*ROW('Sanitation Data'!F167)))</f>
        <v/>
      </c>
      <c r="CY173" s="380" t="str">
        <f ca="1">+IF(OFFSET('Sanitation Data'!$F$32,0,10*ROW('Sanitation Data'!F167))="","",OFFSET('Sanitation Data'!$F$32,0,10*ROW('Sanitation Data'!F167)))</f>
        <v/>
      </c>
      <c r="CZ173" s="380" t="str">
        <f ca="1">+IF(OFFSET('Sanitation Data'!$G$28,0,10*ROW('Sanitation Data'!G167))="","",OFFSET('Sanitation Data'!$G$28,0,10*ROW('Sanitation Data'!G167)))</f>
        <v/>
      </c>
      <c r="DA173" s="380" t="str">
        <f ca="1">+IF(OFFSET('Sanitation Data'!$G$29,0,10*ROW('Sanitation Data'!G167))="","",OFFSET('Sanitation Data'!$G$29,0,10*ROW('Sanitation Data'!G167)))</f>
        <v/>
      </c>
      <c r="DB173" s="380" t="str">
        <f ca="1">+IF(OFFSET('Sanitation Data'!$G$30,0,10*ROW('Sanitation Data'!G167))="","",OFFSET('Sanitation Data'!$G$30,0,10*ROW('Sanitation Data'!G167)))</f>
        <v/>
      </c>
      <c r="DC173" s="380" t="str">
        <f ca="1">+IF(OFFSET('Sanitation Data'!$G$31,0,10*ROW('Sanitation Data'!G167))="","",OFFSET('Sanitation Data'!$G$31,0,10*ROW('Sanitation Data'!G167)))</f>
        <v/>
      </c>
      <c r="DD173" s="380" t="str">
        <f ca="1">+IF(OFFSET('Sanitation Data'!$G$32,0,10*ROW('Sanitation Data'!G167))="","",OFFSET('Sanitation Data'!$G$32,0,10*ROW('Sanitation Data'!G167)))</f>
        <v/>
      </c>
      <c r="DE173" s="380" t="str">
        <f ca="1">+IF(OFFSET('Sanitation Data'!$H$28,0,10*ROW('Sanitation Data'!H167))="","",OFFSET('Sanitation Data'!$H$28,0,10*ROW('Sanitation Data'!H167)))</f>
        <v/>
      </c>
      <c r="DF173" s="380" t="str">
        <f ca="1">+IF(OFFSET('Sanitation Data'!$H$29,0,10*ROW('Sanitation Data'!H167))="","",OFFSET('Sanitation Data'!$H$29,0,10*ROW('Sanitation Data'!H167)))</f>
        <v/>
      </c>
      <c r="DG173" s="380" t="str">
        <f ca="1">+IF(OFFSET('Sanitation Data'!$H$30,0,10*ROW('Sanitation Data'!H167))="","",OFFSET('Sanitation Data'!$H$30,0,10*ROW('Sanitation Data'!H167)))</f>
        <v/>
      </c>
      <c r="DH173" s="380" t="str">
        <f ca="1">+IF(OFFSET('Sanitation Data'!$H$31,0,10*ROW('Sanitation Data'!H167))="","",OFFSET('Sanitation Data'!$H$31,0,10*ROW('Sanitation Data'!H167)))</f>
        <v/>
      </c>
      <c r="DI173" s="380" t="str">
        <f ca="1">+IF(OFFSET('Sanitation Data'!$H$32,0,10*ROW('Sanitation Data'!H167))="","",OFFSET('Sanitation Data'!$H$32,0,10*ROW('Sanitation Data'!H167)))</f>
        <v/>
      </c>
      <c r="DJ173" s="380" t="str">
        <f ca="1">+IF(OFFSET('Sanitation Data'!$I$28,0,10*ROW('Sanitation Data'!I167))="","",OFFSET('Sanitation Data'!$I$28,0,10*ROW('Sanitation Data'!I167)))</f>
        <v/>
      </c>
      <c r="DK173" s="380" t="str">
        <f ca="1">+IF(OFFSET('Sanitation Data'!$I$29,0,10*ROW('Sanitation Data'!I167))="","",OFFSET('Sanitation Data'!$I$29,0,10*ROW('Sanitation Data'!I167)))</f>
        <v/>
      </c>
      <c r="DL173" s="380" t="str">
        <f ca="1">+IF(OFFSET('Sanitation Data'!$I$30,0,10*ROW('Sanitation Data'!I167))="","",OFFSET('Sanitation Data'!$I$30,0,10*ROW('Sanitation Data'!I167)))</f>
        <v/>
      </c>
      <c r="DM173" s="380" t="str">
        <f ca="1">+IF(OFFSET('Sanitation Data'!$I$31,0,10*ROW('Sanitation Data'!I167))="","",OFFSET('Sanitation Data'!$I$31,0,10*ROW('Sanitation Data'!I167)))</f>
        <v/>
      </c>
      <c r="DN173" s="380" t="str">
        <f ca="1">+IF(OFFSET('Sanitation Data'!$I$32,0,10*ROW('Sanitation Data'!I167))="","",OFFSET('Sanitation Data'!$I$32,0,10*ROW('Sanitation Data'!I167)))</f>
        <v/>
      </c>
      <c r="DO173" s="380" t="str">
        <f ca="1">+IF(OFFSET('Hygiene Data'!$D$11,0,10*ROW('Hygiene Data'!D167))="","",OFFSET('Hygiene Data'!$D$11,0,10*ROW('Hygiene Data'!D167)))</f>
        <v/>
      </c>
      <c r="DP173" s="380" t="str">
        <f ca="1">+IF(OFFSET('Hygiene Data'!$D$12,0,10*ROW('Hygiene Data'!D167))="","",OFFSET('Hygiene Data'!$D$12,0,10*ROW('Hygiene Data'!D167)))</f>
        <v/>
      </c>
      <c r="DQ173" s="380" t="str">
        <f ca="1">+IF(OFFSET('Hygiene Data'!$D$13,0,10*ROW('Hygiene Data'!D167))="","",OFFSET('Hygiene Data'!$D$13,0,10*ROW('Hygiene Data'!D167)))</f>
        <v/>
      </c>
      <c r="DR173" s="380" t="str">
        <f ca="1">+IF(OFFSET('Hygiene Data'!$E$11,0,10*ROW('Hygiene Data'!E167))="","",OFFSET('Hygiene Data'!$E$11,0,10*ROW('Hygiene Data'!E167)))</f>
        <v/>
      </c>
      <c r="DS173" s="380" t="str">
        <f ca="1">+IF(OFFSET('Hygiene Data'!$E$12,0,10*ROW('Hygiene Data'!E167))="","",OFFSET('Hygiene Data'!$E$12,0,10*ROW('Hygiene Data'!E167)))</f>
        <v/>
      </c>
      <c r="DT173" s="380" t="str">
        <f ca="1">+IF(OFFSET('Hygiene Data'!$E$13,0,10*ROW('Hygiene Data'!E167))="","",OFFSET('Hygiene Data'!$E$13,0,10*ROW('Hygiene Data'!E167)))</f>
        <v/>
      </c>
      <c r="DU173" s="380" t="str">
        <f ca="1">+IF(OFFSET('Hygiene Data'!$F$11,0,10*ROW('Hygiene Data'!F167))="","",OFFSET('Hygiene Data'!$F$11,0,10*ROW('Hygiene Data'!F167)))</f>
        <v/>
      </c>
      <c r="DV173" s="380" t="str">
        <f ca="1">+IF(OFFSET('Hygiene Data'!$F$12,0,10*ROW('Hygiene Data'!F167))="","",OFFSET('Hygiene Data'!$F$12,0,10*ROW('Hygiene Data'!F167)))</f>
        <v/>
      </c>
      <c r="DW173" s="380" t="str">
        <f ca="1">+IF(OFFSET('Hygiene Data'!$F$13,0,10*ROW('Hygiene Data'!F167))="","",OFFSET('Hygiene Data'!$F$13,0,10*ROW('Hygiene Data'!F167)))</f>
        <v/>
      </c>
      <c r="DX173" s="380" t="str">
        <f ca="1">+IF(OFFSET('Hygiene Data'!$G$11,0,10*ROW('Hygiene Data'!G167))="","",OFFSET('Hygiene Data'!$G$11,0,10*ROW('Hygiene Data'!G167)))</f>
        <v/>
      </c>
      <c r="DY173" s="380" t="str">
        <f ca="1">+IF(OFFSET('Hygiene Data'!$G$12,0,10*ROW('Hygiene Data'!G167))="","",OFFSET('Hygiene Data'!$G$12,0,10*ROW('Hygiene Data'!G167)))</f>
        <v/>
      </c>
      <c r="DZ173" s="380" t="str">
        <f ca="1">+IF(OFFSET('Hygiene Data'!$G$13,0,10*ROW('Hygiene Data'!G167))="","",OFFSET('Hygiene Data'!$G$13,0,10*ROW('Hygiene Data'!G167)))</f>
        <v/>
      </c>
      <c r="EA173" s="380" t="str">
        <f ca="1">+IF(OFFSET('Hygiene Data'!$H$11,0,10*ROW('Hygiene Data'!H167))="","",OFFSET('Hygiene Data'!$H$11,0,10*ROW('Hygiene Data'!H167)))</f>
        <v/>
      </c>
      <c r="EB173" s="380" t="str">
        <f ca="1">+IF(OFFSET('Hygiene Data'!$H$12,0,10*ROW('Hygiene Data'!H167))="","",OFFSET('Hygiene Data'!$H$12,0,10*ROW('Hygiene Data'!H167)))</f>
        <v/>
      </c>
      <c r="EC173" s="380" t="str">
        <f ca="1">+IF(OFFSET('Hygiene Data'!$H$13,0,10*ROW('Hygiene Data'!H167))="","",OFFSET('Hygiene Data'!$H$13,0,10*ROW('Hygiene Data'!H167)))</f>
        <v/>
      </c>
      <c r="ED173" s="380" t="str">
        <f ca="1">+IF(OFFSET('Hygiene Data'!$I$11,0,10*ROW('Hygiene Data'!I167))="","",OFFSET('Hygiene Data'!$I$11,0,10*ROW('Hygiene Data'!I167)))</f>
        <v/>
      </c>
      <c r="EE173" s="380" t="str">
        <f ca="1">+IF(OFFSET('Hygiene Data'!$I$12,0,10*ROW('Hygiene Data'!I167))="","",OFFSET('Hygiene Data'!$I$12,0,10*ROW('Hygiene Data'!I167)))</f>
        <v/>
      </c>
      <c r="EF173" s="380" t="str">
        <f ca="1">+IF(OFFSET('Hygiene Data'!$I$13,0,10*ROW('Hygiene Data'!I167))="","",OFFSET('Hygiene Data'!$I$13,0,10*ROW('Hygiene Data'!I167)))</f>
        <v/>
      </c>
    </row>
    <row r="174" spans="1:136" x14ac:dyDescent="0.25">
      <c r="A174" s="489" t="str">
        <f ca="1">+IF(OFFSET('Water Data'!$B$2,0,10*ROW('Water Data'!E168))="","",OFFSET('Water Data'!$B$2,0,10*ROW('Water Data'!E168)))</f>
        <v/>
      </c>
      <c r="B174" s="489"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16" t="str">
        <f t="shared" ca="1" si="2"/>
        <v/>
      </c>
      <c r="D174" s="517"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17"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17"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17"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17"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17"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17"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17"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17"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17"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17"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17"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17"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17"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17"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17"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17"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17"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18"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18"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18"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18"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18"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18"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18"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18"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18"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18"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18"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18"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18"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18"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18"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18"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18"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18"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18"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18"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18"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18"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18"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18"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18"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18"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18"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18"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18"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18"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19"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95"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19"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19"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19"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19"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19"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19"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19"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19"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19"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19"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19"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19"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19"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19"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19"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19"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80" t="str">
        <f ca="1">+IF(OFFSET('Water Data'!$D$27,0,10*ROW('Water Data'!D168))="","",OFFSET('Water Data'!$D$27,0,10*ROW('Water Data'!D168)))</f>
        <v/>
      </c>
      <c r="BT174" s="380" t="str">
        <f ca="1">+IF(OFFSET('Water Data'!$D$28,0,10*ROW('Water Data'!D168))="","",OFFSET('Water Data'!$D$28,0,10*ROW('Water Data'!D168)))</f>
        <v/>
      </c>
      <c r="BU174" s="380" t="str">
        <f ca="1">+IF(OFFSET('Water Data'!$D$29,0,10*ROW('Water Data'!D168))="","",OFFSET('Water Data'!$D$29,0,10*ROW('Water Data'!D168)))</f>
        <v/>
      </c>
      <c r="BV174" s="380" t="str">
        <f ca="1">+IF(OFFSET('Water Data'!$E$27,0,10*ROW('Water Data'!E168))="","",OFFSET('Water Data'!$E$27,0,10*ROW('Water Data'!E168)))</f>
        <v/>
      </c>
      <c r="BW174" s="380" t="str">
        <f ca="1">+IF(OFFSET('Water Data'!$E$28,0,10*ROW('Water Data'!E168))="","",OFFSET('Water Data'!$E$28,0,10*ROW('Water Data'!E168)))</f>
        <v/>
      </c>
      <c r="BX174" s="380" t="str">
        <f ca="1">+IF(OFFSET('Water Data'!$E$29,0,10*ROW('Water Data'!E168))="","",OFFSET('Water Data'!$E$29,0,10*ROW('Water Data'!E168)))</f>
        <v/>
      </c>
      <c r="BY174" s="380" t="str">
        <f ca="1">+IF(OFFSET('Water Data'!$F$27,0,10*ROW('Water Data'!F168))="","",OFFSET('Water Data'!$F$27,0,10*ROW('Water Data'!F168)))</f>
        <v/>
      </c>
      <c r="BZ174" s="380" t="str">
        <f ca="1">+IF(OFFSET('Water Data'!$F$28,0,10*ROW('Water Data'!F168))="","",OFFSET('Water Data'!$F$28,0,10*ROW('Water Data'!F168)))</f>
        <v/>
      </c>
      <c r="CA174" s="380" t="str">
        <f ca="1">+IF(OFFSET('Water Data'!$F$29,0,10*ROW('Water Data'!F168))="","",OFFSET('Water Data'!$F$29,0,10*ROW('Water Data'!F168)))</f>
        <v/>
      </c>
      <c r="CB174" s="380" t="str">
        <f ca="1">+IF(OFFSET('Water Data'!$G$27,0,10*ROW('Water Data'!G168))="","",OFFSET('Water Data'!$G$27,0,10*ROW('Water Data'!G168)))</f>
        <v/>
      </c>
      <c r="CC174" s="380" t="str">
        <f ca="1">+IF(OFFSET('Water Data'!$G$28,0,10*ROW('Water Data'!G168))="","",OFFSET('Water Data'!$G$28,0,10*ROW('Water Data'!G168)))</f>
        <v/>
      </c>
      <c r="CD174" s="380" t="str">
        <f ca="1">+IF(OFFSET('Water Data'!$G$29,0,10*ROW('Water Data'!G168))="","",OFFSET('Water Data'!$G$29,0,10*ROW('Water Data'!G168)))</f>
        <v/>
      </c>
      <c r="CE174" s="380" t="str">
        <f ca="1">+IF(OFFSET('Water Data'!$H$27,0,10*ROW('Water Data'!H168))="","",OFFSET('Water Data'!$H$27,0,10*ROW('Water Data'!H168)))</f>
        <v/>
      </c>
      <c r="CF174" s="380" t="str">
        <f ca="1">+IF(OFFSET('Water Data'!$H$28,0,10*ROW('Water Data'!H168))="","",OFFSET('Water Data'!$H$28,0,10*ROW('Water Data'!H168)))</f>
        <v/>
      </c>
      <c r="CG174" s="380" t="str">
        <f ca="1">+IF(OFFSET('Water Data'!$H$29,0,10*ROW('Water Data'!H168))="","",OFFSET('Water Data'!$H$29,0,10*ROW('Water Data'!H168)))</f>
        <v/>
      </c>
      <c r="CH174" s="380" t="str">
        <f ca="1">+IF(OFFSET('Water Data'!$I$27,0,10*ROW('Water Data'!I168))="","",OFFSET('Water Data'!$I$27,0,10*ROW('Water Data'!I168)))</f>
        <v/>
      </c>
      <c r="CI174" s="380" t="str">
        <f ca="1">+IF(OFFSET('Water Data'!$I$28,0,10*ROW('Water Data'!I168))="","",OFFSET('Water Data'!$I$28,0,10*ROW('Water Data'!I168)))</f>
        <v/>
      </c>
      <c r="CJ174" s="380" t="str">
        <f ca="1">+IF(OFFSET('Water Data'!$I$29,0,10*ROW('Water Data'!I168))="","",OFFSET('Water Data'!$I$29,0,10*ROW('Water Data'!I168)))</f>
        <v/>
      </c>
      <c r="CK174" s="380" t="str">
        <f ca="1">+IF(OFFSET('Sanitation Data'!$D$28,0,10*ROW('Sanitation Data'!D168))="","",OFFSET('Sanitation Data'!$D$28,0,10*ROW('Sanitation Data'!D168)))</f>
        <v/>
      </c>
      <c r="CL174" s="380" t="str">
        <f ca="1">+IF(OFFSET('Sanitation Data'!$D$29,0,10*ROW('Sanitation Data'!D168))="","",OFFSET('Sanitation Data'!$D$29,0,10*ROW('Sanitation Data'!D168)))</f>
        <v/>
      </c>
      <c r="CM174" s="380" t="str">
        <f ca="1">+IF(OFFSET('Sanitation Data'!$D$30,0,10*ROW('Sanitation Data'!D168))="","",OFFSET('Sanitation Data'!$D$30,0,10*ROW('Sanitation Data'!D168)))</f>
        <v/>
      </c>
      <c r="CN174" s="380" t="str">
        <f ca="1">+IF(OFFSET('Sanitation Data'!$D$31,0,10*ROW('Sanitation Data'!D168))="","",OFFSET('Sanitation Data'!$D$31,0,10*ROW('Sanitation Data'!D168)))</f>
        <v/>
      </c>
      <c r="CO174" s="380" t="str">
        <f ca="1">+IF(OFFSET('Sanitation Data'!$D$32,0,10*ROW('Sanitation Data'!D168))="","",OFFSET('Sanitation Data'!$D$32,0,10*ROW('Sanitation Data'!D168)))</f>
        <v/>
      </c>
      <c r="CP174" s="380" t="str">
        <f ca="1">+IF(OFFSET('Sanitation Data'!$E$28,0,10*ROW('Sanitation Data'!E168))="","",OFFSET('Sanitation Data'!$E$28,0,10*ROW('Sanitation Data'!E168)))</f>
        <v/>
      </c>
      <c r="CQ174" s="380" t="str">
        <f ca="1">+IF(OFFSET('Sanitation Data'!$E$29,0,10*ROW('Sanitation Data'!E168))="","",OFFSET('Sanitation Data'!$E$29,0,10*ROW('Sanitation Data'!E168)))</f>
        <v/>
      </c>
      <c r="CR174" s="380" t="str">
        <f ca="1">+IF(OFFSET('Sanitation Data'!$E$30,0,10*ROW('Sanitation Data'!E168))="","",OFFSET('Sanitation Data'!$E$30,0,10*ROW('Sanitation Data'!E168)))</f>
        <v/>
      </c>
      <c r="CS174" s="380" t="str">
        <f ca="1">+IF(OFFSET('Sanitation Data'!$E$31,0,10*ROW('Sanitation Data'!E168))="","",OFFSET('Sanitation Data'!$E$31,0,10*ROW('Sanitation Data'!E168)))</f>
        <v/>
      </c>
      <c r="CT174" s="380" t="str">
        <f ca="1">+IF(OFFSET('Sanitation Data'!$E$32,0,10*ROW('Sanitation Data'!E168))="","",OFFSET('Sanitation Data'!$E$32,0,10*ROW('Sanitation Data'!E168)))</f>
        <v/>
      </c>
      <c r="CU174" s="380" t="str">
        <f ca="1">+IF(OFFSET('Sanitation Data'!$F$28,0,10*ROW('Sanitation Data'!F168))="","",OFFSET('Sanitation Data'!$F$28,0,10*ROW('Sanitation Data'!F168)))</f>
        <v/>
      </c>
      <c r="CV174" s="380" t="str">
        <f ca="1">+IF(OFFSET('Sanitation Data'!$F$29,0,10*ROW('Sanitation Data'!F168))="","",OFFSET('Sanitation Data'!$F$29,0,10*ROW('Sanitation Data'!F168)))</f>
        <v/>
      </c>
      <c r="CW174" s="380" t="str">
        <f ca="1">+IF(OFFSET('Sanitation Data'!$F$30,0,10*ROW('Sanitation Data'!F168))="","",OFFSET('Sanitation Data'!$F$30,0,10*ROW('Sanitation Data'!F168)))</f>
        <v/>
      </c>
      <c r="CX174" s="380" t="str">
        <f ca="1">+IF(OFFSET('Sanitation Data'!$F$31,0,10*ROW('Sanitation Data'!F168))="","",OFFSET('Sanitation Data'!$F$31,0,10*ROW('Sanitation Data'!F168)))</f>
        <v/>
      </c>
      <c r="CY174" s="380" t="str">
        <f ca="1">+IF(OFFSET('Sanitation Data'!$F$32,0,10*ROW('Sanitation Data'!F168))="","",OFFSET('Sanitation Data'!$F$32,0,10*ROW('Sanitation Data'!F168)))</f>
        <v/>
      </c>
      <c r="CZ174" s="380" t="str">
        <f ca="1">+IF(OFFSET('Sanitation Data'!$G$28,0,10*ROW('Sanitation Data'!G168))="","",OFFSET('Sanitation Data'!$G$28,0,10*ROW('Sanitation Data'!G168)))</f>
        <v/>
      </c>
      <c r="DA174" s="380" t="str">
        <f ca="1">+IF(OFFSET('Sanitation Data'!$G$29,0,10*ROW('Sanitation Data'!G168))="","",OFFSET('Sanitation Data'!$G$29,0,10*ROW('Sanitation Data'!G168)))</f>
        <v/>
      </c>
      <c r="DB174" s="380" t="str">
        <f ca="1">+IF(OFFSET('Sanitation Data'!$G$30,0,10*ROW('Sanitation Data'!G168))="","",OFFSET('Sanitation Data'!$G$30,0,10*ROW('Sanitation Data'!G168)))</f>
        <v/>
      </c>
      <c r="DC174" s="380" t="str">
        <f ca="1">+IF(OFFSET('Sanitation Data'!$G$31,0,10*ROW('Sanitation Data'!G168))="","",OFFSET('Sanitation Data'!$G$31,0,10*ROW('Sanitation Data'!G168)))</f>
        <v/>
      </c>
      <c r="DD174" s="380" t="str">
        <f ca="1">+IF(OFFSET('Sanitation Data'!$G$32,0,10*ROW('Sanitation Data'!G168))="","",OFFSET('Sanitation Data'!$G$32,0,10*ROW('Sanitation Data'!G168)))</f>
        <v/>
      </c>
      <c r="DE174" s="380" t="str">
        <f ca="1">+IF(OFFSET('Sanitation Data'!$H$28,0,10*ROW('Sanitation Data'!H168))="","",OFFSET('Sanitation Data'!$H$28,0,10*ROW('Sanitation Data'!H168)))</f>
        <v/>
      </c>
      <c r="DF174" s="380" t="str">
        <f ca="1">+IF(OFFSET('Sanitation Data'!$H$29,0,10*ROW('Sanitation Data'!H168))="","",OFFSET('Sanitation Data'!$H$29,0,10*ROW('Sanitation Data'!H168)))</f>
        <v/>
      </c>
      <c r="DG174" s="380" t="str">
        <f ca="1">+IF(OFFSET('Sanitation Data'!$H$30,0,10*ROW('Sanitation Data'!H168))="","",OFFSET('Sanitation Data'!$H$30,0,10*ROW('Sanitation Data'!H168)))</f>
        <v/>
      </c>
      <c r="DH174" s="380" t="str">
        <f ca="1">+IF(OFFSET('Sanitation Data'!$H$31,0,10*ROW('Sanitation Data'!H168))="","",OFFSET('Sanitation Data'!$H$31,0,10*ROW('Sanitation Data'!H168)))</f>
        <v/>
      </c>
      <c r="DI174" s="380" t="str">
        <f ca="1">+IF(OFFSET('Sanitation Data'!$H$32,0,10*ROW('Sanitation Data'!H168))="","",OFFSET('Sanitation Data'!$H$32,0,10*ROW('Sanitation Data'!H168)))</f>
        <v/>
      </c>
      <c r="DJ174" s="380" t="str">
        <f ca="1">+IF(OFFSET('Sanitation Data'!$I$28,0,10*ROW('Sanitation Data'!I168))="","",OFFSET('Sanitation Data'!$I$28,0,10*ROW('Sanitation Data'!I168)))</f>
        <v/>
      </c>
      <c r="DK174" s="380" t="str">
        <f ca="1">+IF(OFFSET('Sanitation Data'!$I$29,0,10*ROW('Sanitation Data'!I168))="","",OFFSET('Sanitation Data'!$I$29,0,10*ROW('Sanitation Data'!I168)))</f>
        <v/>
      </c>
      <c r="DL174" s="380" t="str">
        <f ca="1">+IF(OFFSET('Sanitation Data'!$I$30,0,10*ROW('Sanitation Data'!I168))="","",OFFSET('Sanitation Data'!$I$30,0,10*ROW('Sanitation Data'!I168)))</f>
        <v/>
      </c>
      <c r="DM174" s="380" t="str">
        <f ca="1">+IF(OFFSET('Sanitation Data'!$I$31,0,10*ROW('Sanitation Data'!I168))="","",OFFSET('Sanitation Data'!$I$31,0,10*ROW('Sanitation Data'!I168)))</f>
        <v/>
      </c>
      <c r="DN174" s="380" t="str">
        <f ca="1">+IF(OFFSET('Sanitation Data'!$I$32,0,10*ROW('Sanitation Data'!I168))="","",OFFSET('Sanitation Data'!$I$32,0,10*ROW('Sanitation Data'!I168)))</f>
        <v/>
      </c>
      <c r="DO174" s="380" t="str">
        <f ca="1">+IF(OFFSET('Hygiene Data'!$D$11,0,10*ROW('Hygiene Data'!D168))="","",OFFSET('Hygiene Data'!$D$11,0,10*ROW('Hygiene Data'!D168)))</f>
        <v/>
      </c>
      <c r="DP174" s="380" t="str">
        <f ca="1">+IF(OFFSET('Hygiene Data'!$D$12,0,10*ROW('Hygiene Data'!D168))="","",OFFSET('Hygiene Data'!$D$12,0,10*ROW('Hygiene Data'!D168)))</f>
        <v/>
      </c>
      <c r="DQ174" s="380" t="str">
        <f ca="1">+IF(OFFSET('Hygiene Data'!$D$13,0,10*ROW('Hygiene Data'!D168))="","",OFFSET('Hygiene Data'!$D$13,0,10*ROW('Hygiene Data'!D168)))</f>
        <v/>
      </c>
      <c r="DR174" s="380" t="str">
        <f ca="1">+IF(OFFSET('Hygiene Data'!$E$11,0,10*ROW('Hygiene Data'!E168))="","",OFFSET('Hygiene Data'!$E$11,0,10*ROW('Hygiene Data'!E168)))</f>
        <v/>
      </c>
      <c r="DS174" s="380" t="str">
        <f ca="1">+IF(OFFSET('Hygiene Data'!$E$12,0,10*ROW('Hygiene Data'!E168))="","",OFFSET('Hygiene Data'!$E$12,0,10*ROW('Hygiene Data'!E168)))</f>
        <v/>
      </c>
      <c r="DT174" s="380" t="str">
        <f ca="1">+IF(OFFSET('Hygiene Data'!$E$13,0,10*ROW('Hygiene Data'!E168))="","",OFFSET('Hygiene Data'!$E$13,0,10*ROW('Hygiene Data'!E168)))</f>
        <v/>
      </c>
      <c r="DU174" s="380" t="str">
        <f ca="1">+IF(OFFSET('Hygiene Data'!$F$11,0,10*ROW('Hygiene Data'!F168))="","",OFFSET('Hygiene Data'!$F$11,0,10*ROW('Hygiene Data'!F168)))</f>
        <v/>
      </c>
      <c r="DV174" s="380" t="str">
        <f ca="1">+IF(OFFSET('Hygiene Data'!$F$12,0,10*ROW('Hygiene Data'!F168))="","",OFFSET('Hygiene Data'!$F$12,0,10*ROW('Hygiene Data'!F168)))</f>
        <v/>
      </c>
      <c r="DW174" s="380" t="str">
        <f ca="1">+IF(OFFSET('Hygiene Data'!$F$13,0,10*ROW('Hygiene Data'!F168))="","",OFFSET('Hygiene Data'!$F$13,0,10*ROW('Hygiene Data'!F168)))</f>
        <v/>
      </c>
      <c r="DX174" s="380" t="str">
        <f ca="1">+IF(OFFSET('Hygiene Data'!$G$11,0,10*ROW('Hygiene Data'!G168))="","",OFFSET('Hygiene Data'!$G$11,0,10*ROW('Hygiene Data'!G168)))</f>
        <v/>
      </c>
      <c r="DY174" s="380" t="str">
        <f ca="1">+IF(OFFSET('Hygiene Data'!$G$12,0,10*ROW('Hygiene Data'!G168))="","",OFFSET('Hygiene Data'!$G$12,0,10*ROW('Hygiene Data'!G168)))</f>
        <v/>
      </c>
      <c r="DZ174" s="380" t="str">
        <f ca="1">+IF(OFFSET('Hygiene Data'!$G$13,0,10*ROW('Hygiene Data'!G168))="","",OFFSET('Hygiene Data'!$G$13,0,10*ROW('Hygiene Data'!G168)))</f>
        <v/>
      </c>
      <c r="EA174" s="380" t="str">
        <f ca="1">+IF(OFFSET('Hygiene Data'!$H$11,0,10*ROW('Hygiene Data'!H168))="","",OFFSET('Hygiene Data'!$H$11,0,10*ROW('Hygiene Data'!H168)))</f>
        <v/>
      </c>
      <c r="EB174" s="380" t="str">
        <f ca="1">+IF(OFFSET('Hygiene Data'!$H$12,0,10*ROW('Hygiene Data'!H168))="","",OFFSET('Hygiene Data'!$H$12,0,10*ROW('Hygiene Data'!H168)))</f>
        <v/>
      </c>
      <c r="EC174" s="380" t="str">
        <f ca="1">+IF(OFFSET('Hygiene Data'!$H$13,0,10*ROW('Hygiene Data'!H168))="","",OFFSET('Hygiene Data'!$H$13,0,10*ROW('Hygiene Data'!H168)))</f>
        <v/>
      </c>
      <c r="ED174" s="380" t="str">
        <f ca="1">+IF(OFFSET('Hygiene Data'!$I$11,0,10*ROW('Hygiene Data'!I168))="","",OFFSET('Hygiene Data'!$I$11,0,10*ROW('Hygiene Data'!I168)))</f>
        <v/>
      </c>
      <c r="EE174" s="380" t="str">
        <f ca="1">+IF(OFFSET('Hygiene Data'!$I$12,0,10*ROW('Hygiene Data'!I168))="","",OFFSET('Hygiene Data'!$I$12,0,10*ROW('Hygiene Data'!I168)))</f>
        <v/>
      </c>
      <c r="EF174" s="380" t="str">
        <f ca="1">+IF(OFFSET('Hygiene Data'!$I$13,0,10*ROW('Hygiene Data'!I168))="","",OFFSET('Hygiene Data'!$I$13,0,10*ROW('Hygiene Data'!I168)))</f>
        <v/>
      </c>
    </row>
    <row r="175" spans="1:136" x14ac:dyDescent="0.25">
      <c r="A175" s="489" t="str">
        <f ca="1">+IF(OFFSET('Water Data'!$B$2,0,10*ROW('Water Data'!E169))="","",OFFSET('Water Data'!$B$2,0,10*ROW('Water Data'!E169)))</f>
        <v/>
      </c>
      <c r="B175" s="489"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16" t="str">
        <f t="shared" ca="1" si="2"/>
        <v/>
      </c>
      <c r="D175" s="517"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17"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17"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17"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17"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17"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17"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17"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17"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17"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17"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17"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17"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17"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17"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17"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17"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17"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18"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18"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18"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18"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18"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18"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18"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18"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18"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18"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18"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18"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18"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18"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18"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18"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18"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18"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18"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18"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18"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18"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18"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18"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18"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18"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18"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18"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18"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18"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19"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95"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19"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19"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19"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19"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19"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19"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19"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19"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19"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19"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19"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19"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19"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19"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19"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19"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80" t="str">
        <f ca="1">+IF(OFFSET('Water Data'!$D$27,0,10*ROW('Water Data'!D169))="","",OFFSET('Water Data'!$D$27,0,10*ROW('Water Data'!D169)))</f>
        <v/>
      </c>
      <c r="BT175" s="380" t="str">
        <f ca="1">+IF(OFFSET('Water Data'!$D$28,0,10*ROW('Water Data'!D169))="","",OFFSET('Water Data'!$D$28,0,10*ROW('Water Data'!D169)))</f>
        <v/>
      </c>
      <c r="BU175" s="380" t="str">
        <f ca="1">+IF(OFFSET('Water Data'!$D$29,0,10*ROW('Water Data'!D169))="","",OFFSET('Water Data'!$D$29,0,10*ROW('Water Data'!D169)))</f>
        <v/>
      </c>
      <c r="BV175" s="380" t="str">
        <f ca="1">+IF(OFFSET('Water Data'!$E$27,0,10*ROW('Water Data'!E169))="","",OFFSET('Water Data'!$E$27,0,10*ROW('Water Data'!E169)))</f>
        <v/>
      </c>
      <c r="BW175" s="380" t="str">
        <f ca="1">+IF(OFFSET('Water Data'!$E$28,0,10*ROW('Water Data'!E169))="","",OFFSET('Water Data'!$E$28,0,10*ROW('Water Data'!E169)))</f>
        <v/>
      </c>
      <c r="BX175" s="380" t="str">
        <f ca="1">+IF(OFFSET('Water Data'!$E$29,0,10*ROW('Water Data'!E169))="","",OFFSET('Water Data'!$E$29,0,10*ROW('Water Data'!E169)))</f>
        <v/>
      </c>
      <c r="BY175" s="380" t="str">
        <f ca="1">+IF(OFFSET('Water Data'!$F$27,0,10*ROW('Water Data'!F169))="","",OFFSET('Water Data'!$F$27,0,10*ROW('Water Data'!F169)))</f>
        <v/>
      </c>
      <c r="BZ175" s="380" t="str">
        <f ca="1">+IF(OFFSET('Water Data'!$F$28,0,10*ROW('Water Data'!F169))="","",OFFSET('Water Data'!$F$28,0,10*ROW('Water Data'!F169)))</f>
        <v/>
      </c>
      <c r="CA175" s="380" t="str">
        <f ca="1">+IF(OFFSET('Water Data'!$F$29,0,10*ROW('Water Data'!F169))="","",OFFSET('Water Data'!$F$29,0,10*ROW('Water Data'!F169)))</f>
        <v/>
      </c>
      <c r="CB175" s="380" t="str">
        <f ca="1">+IF(OFFSET('Water Data'!$G$27,0,10*ROW('Water Data'!G169))="","",OFFSET('Water Data'!$G$27,0,10*ROW('Water Data'!G169)))</f>
        <v/>
      </c>
      <c r="CC175" s="380" t="str">
        <f ca="1">+IF(OFFSET('Water Data'!$G$28,0,10*ROW('Water Data'!G169))="","",OFFSET('Water Data'!$G$28,0,10*ROW('Water Data'!G169)))</f>
        <v/>
      </c>
      <c r="CD175" s="380" t="str">
        <f ca="1">+IF(OFFSET('Water Data'!$G$29,0,10*ROW('Water Data'!G169))="","",OFFSET('Water Data'!$G$29,0,10*ROW('Water Data'!G169)))</f>
        <v/>
      </c>
      <c r="CE175" s="380" t="str">
        <f ca="1">+IF(OFFSET('Water Data'!$H$27,0,10*ROW('Water Data'!H169))="","",OFFSET('Water Data'!$H$27,0,10*ROW('Water Data'!H169)))</f>
        <v/>
      </c>
      <c r="CF175" s="380" t="str">
        <f ca="1">+IF(OFFSET('Water Data'!$H$28,0,10*ROW('Water Data'!H169))="","",OFFSET('Water Data'!$H$28,0,10*ROW('Water Data'!H169)))</f>
        <v/>
      </c>
      <c r="CG175" s="380" t="str">
        <f ca="1">+IF(OFFSET('Water Data'!$H$29,0,10*ROW('Water Data'!H169))="","",OFFSET('Water Data'!$H$29,0,10*ROW('Water Data'!H169)))</f>
        <v/>
      </c>
      <c r="CH175" s="380" t="str">
        <f ca="1">+IF(OFFSET('Water Data'!$I$27,0,10*ROW('Water Data'!I169))="","",OFFSET('Water Data'!$I$27,0,10*ROW('Water Data'!I169)))</f>
        <v/>
      </c>
      <c r="CI175" s="380" t="str">
        <f ca="1">+IF(OFFSET('Water Data'!$I$28,0,10*ROW('Water Data'!I169))="","",OFFSET('Water Data'!$I$28,0,10*ROW('Water Data'!I169)))</f>
        <v/>
      </c>
      <c r="CJ175" s="380" t="str">
        <f ca="1">+IF(OFFSET('Water Data'!$I$29,0,10*ROW('Water Data'!I169))="","",OFFSET('Water Data'!$I$29,0,10*ROW('Water Data'!I169)))</f>
        <v/>
      </c>
      <c r="CK175" s="380" t="str">
        <f ca="1">+IF(OFFSET('Sanitation Data'!$D$28,0,10*ROW('Sanitation Data'!D169))="","",OFFSET('Sanitation Data'!$D$28,0,10*ROW('Sanitation Data'!D169)))</f>
        <v/>
      </c>
      <c r="CL175" s="380" t="str">
        <f ca="1">+IF(OFFSET('Sanitation Data'!$D$29,0,10*ROW('Sanitation Data'!D169))="","",OFFSET('Sanitation Data'!$D$29,0,10*ROW('Sanitation Data'!D169)))</f>
        <v/>
      </c>
      <c r="CM175" s="380" t="str">
        <f ca="1">+IF(OFFSET('Sanitation Data'!$D$30,0,10*ROW('Sanitation Data'!D169))="","",OFFSET('Sanitation Data'!$D$30,0,10*ROW('Sanitation Data'!D169)))</f>
        <v/>
      </c>
      <c r="CN175" s="380" t="str">
        <f ca="1">+IF(OFFSET('Sanitation Data'!$D$31,0,10*ROW('Sanitation Data'!D169))="","",OFFSET('Sanitation Data'!$D$31,0,10*ROW('Sanitation Data'!D169)))</f>
        <v/>
      </c>
      <c r="CO175" s="380" t="str">
        <f ca="1">+IF(OFFSET('Sanitation Data'!$D$32,0,10*ROW('Sanitation Data'!D169))="","",OFFSET('Sanitation Data'!$D$32,0,10*ROW('Sanitation Data'!D169)))</f>
        <v/>
      </c>
      <c r="CP175" s="380" t="str">
        <f ca="1">+IF(OFFSET('Sanitation Data'!$E$28,0,10*ROW('Sanitation Data'!E169))="","",OFFSET('Sanitation Data'!$E$28,0,10*ROW('Sanitation Data'!E169)))</f>
        <v/>
      </c>
      <c r="CQ175" s="380" t="str">
        <f ca="1">+IF(OFFSET('Sanitation Data'!$E$29,0,10*ROW('Sanitation Data'!E169))="","",OFFSET('Sanitation Data'!$E$29,0,10*ROW('Sanitation Data'!E169)))</f>
        <v/>
      </c>
      <c r="CR175" s="380" t="str">
        <f ca="1">+IF(OFFSET('Sanitation Data'!$E$30,0,10*ROW('Sanitation Data'!E169))="","",OFFSET('Sanitation Data'!$E$30,0,10*ROW('Sanitation Data'!E169)))</f>
        <v/>
      </c>
      <c r="CS175" s="380" t="str">
        <f ca="1">+IF(OFFSET('Sanitation Data'!$E$31,0,10*ROW('Sanitation Data'!E169))="","",OFFSET('Sanitation Data'!$E$31,0,10*ROW('Sanitation Data'!E169)))</f>
        <v/>
      </c>
      <c r="CT175" s="380" t="str">
        <f ca="1">+IF(OFFSET('Sanitation Data'!$E$32,0,10*ROW('Sanitation Data'!E169))="","",OFFSET('Sanitation Data'!$E$32,0,10*ROW('Sanitation Data'!E169)))</f>
        <v/>
      </c>
      <c r="CU175" s="380" t="str">
        <f ca="1">+IF(OFFSET('Sanitation Data'!$F$28,0,10*ROW('Sanitation Data'!F169))="","",OFFSET('Sanitation Data'!$F$28,0,10*ROW('Sanitation Data'!F169)))</f>
        <v/>
      </c>
      <c r="CV175" s="380" t="str">
        <f ca="1">+IF(OFFSET('Sanitation Data'!$F$29,0,10*ROW('Sanitation Data'!F169))="","",OFFSET('Sanitation Data'!$F$29,0,10*ROW('Sanitation Data'!F169)))</f>
        <v/>
      </c>
      <c r="CW175" s="380" t="str">
        <f ca="1">+IF(OFFSET('Sanitation Data'!$F$30,0,10*ROW('Sanitation Data'!F169))="","",OFFSET('Sanitation Data'!$F$30,0,10*ROW('Sanitation Data'!F169)))</f>
        <v/>
      </c>
      <c r="CX175" s="380" t="str">
        <f ca="1">+IF(OFFSET('Sanitation Data'!$F$31,0,10*ROW('Sanitation Data'!F169))="","",OFFSET('Sanitation Data'!$F$31,0,10*ROW('Sanitation Data'!F169)))</f>
        <v/>
      </c>
      <c r="CY175" s="380" t="str">
        <f ca="1">+IF(OFFSET('Sanitation Data'!$F$32,0,10*ROW('Sanitation Data'!F169))="","",OFFSET('Sanitation Data'!$F$32,0,10*ROW('Sanitation Data'!F169)))</f>
        <v/>
      </c>
      <c r="CZ175" s="380" t="str">
        <f ca="1">+IF(OFFSET('Sanitation Data'!$G$28,0,10*ROW('Sanitation Data'!G169))="","",OFFSET('Sanitation Data'!$G$28,0,10*ROW('Sanitation Data'!G169)))</f>
        <v/>
      </c>
      <c r="DA175" s="380" t="str">
        <f ca="1">+IF(OFFSET('Sanitation Data'!$G$29,0,10*ROW('Sanitation Data'!G169))="","",OFFSET('Sanitation Data'!$G$29,0,10*ROW('Sanitation Data'!G169)))</f>
        <v/>
      </c>
      <c r="DB175" s="380" t="str">
        <f ca="1">+IF(OFFSET('Sanitation Data'!$G$30,0,10*ROW('Sanitation Data'!G169))="","",OFFSET('Sanitation Data'!$G$30,0,10*ROW('Sanitation Data'!G169)))</f>
        <v/>
      </c>
      <c r="DC175" s="380" t="str">
        <f ca="1">+IF(OFFSET('Sanitation Data'!$G$31,0,10*ROW('Sanitation Data'!G169))="","",OFFSET('Sanitation Data'!$G$31,0,10*ROW('Sanitation Data'!G169)))</f>
        <v/>
      </c>
      <c r="DD175" s="380" t="str">
        <f ca="1">+IF(OFFSET('Sanitation Data'!$G$32,0,10*ROW('Sanitation Data'!G169))="","",OFFSET('Sanitation Data'!$G$32,0,10*ROW('Sanitation Data'!G169)))</f>
        <v/>
      </c>
      <c r="DE175" s="380" t="str">
        <f ca="1">+IF(OFFSET('Sanitation Data'!$H$28,0,10*ROW('Sanitation Data'!H169))="","",OFFSET('Sanitation Data'!$H$28,0,10*ROW('Sanitation Data'!H169)))</f>
        <v/>
      </c>
      <c r="DF175" s="380" t="str">
        <f ca="1">+IF(OFFSET('Sanitation Data'!$H$29,0,10*ROW('Sanitation Data'!H169))="","",OFFSET('Sanitation Data'!$H$29,0,10*ROW('Sanitation Data'!H169)))</f>
        <v/>
      </c>
      <c r="DG175" s="380" t="str">
        <f ca="1">+IF(OFFSET('Sanitation Data'!$H$30,0,10*ROW('Sanitation Data'!H169))="","",OFFSET('Sanitation Data'!$H$30,0,10*ROW('Sanitation Data'!H169)))</f>
        <v/>
      </c>
      <c r="DH175" s="380" t="str">
        <f ca="1">+IF(OFFSET('Sanitation Data'!$H$31,0,10*ROW('Sanitation Data'!H169))="","",OFFSET('Sanitation Data'!$H$31,0,10*ROW('Sanitation Data'!H169)))</f>
        <v/>
      </c>
      <c r="DI175" s="380" t="str">
        <f ca="1">+IF(OFFSET('Sanitation Data'!$H$32,0,10*ROW('Sanitation Data'!H169))="","",OFFSET('Sanitation Data'!$H$32,0,10*ROW('Sanitation Data'!H169)))</f>
        <v/>
      </c>
      <c r="DJ175" s="380" t="str">
        <f ca="1">+IF(OFFSET('Sanitation Data'!$I$28,0,10*ROW('Sanitation Data'!I169))="","",OFFSET('Sanitation Data'!$I$28,0,10*ROW('Sanitation Data'!I169)))</f>
        <v/>
      </c>
      <c r="DK175" s="380" t="str">
        <f ca="1">+IF(OFFSET('Sanitation Data'!$I$29,0,10*ROW('Sanitation Data'!I169))="","",OFFSET('Sanitation Data'!$I$29,0,10*ROW('Sanitation Data'!I169)))</f>
        <v/>
      </c>
      <c r="DL175" s="380" t="str">
        <f ca="1">+IF(OFFSET('Sanitation Data'!$I$30,0,10*ROW('Sanitation Data'!I169))="","",OFFSET('Sanitation Data'!$I$30,0,10*ROW('Sanitation Data'!I169)))</f>
        <v/>
      </c>
      <c r="DM175" s="380" t="str">
        <f ca="1">+IF(OFFSET('Sanitation Data'!$I$31,0,10*ROW('Sanitation Data'!I169))="","",OFFSET('Sanitation Data'!$I$31,0,10*ROW('Sanitation Data'!I169)))</f>
        <v/>
      </c>
      <c r="DN175" s="380" t="str">
        <f ca="1">+IF(OFFSET('Sanitation Data'!$I$32,0,10*ROW('Sanitation Data'!I169))="","",OFFSET('Sanitation Data'!$I$32,0,10*ROW('Sanitation Data'!I169)))</f>
        <v/>
      </c>
      <c r="DO175" s="380" t="str">
        <f ca="1">+IF(OFFSET('Hygiene Data'!$D$11,0,10*ROW('Hygiene Data'!D169))="","",OFFSET('Hygiene Data'!$D$11,0,10*ROW('Hygiene Data'!D169)))</f>
        <v/>
      </c>
      <c r="DP175" s="380" t="str">
        <f ca="1">+IF(OFFSET('Hygiene Data'!$D$12,0,10*ROW('Hygiene Data'!D169))="","",OFFSET('Hygiene Data'!$D$12,0,10*ROW('Hygiene Data'!D169)))</f>
        <v/>
      </c>
      <c r="DQ175" s="380" t="str">
        <f ca="1">+IF(OFFSET('Hygiene Data'!$D$13,0,10*ROW('Hygiene Data'!D169))="","",OFFSET('Hygiene Data'!$D$13,0,10*ROW('Hygiene Data'!D169)))</f>
        <v/>
      </c>
      <c r="DR175" s="380" t="str">
        <f ca="1">+IF(OFFSET('Hygiene Data'!$E$11,0,10*ROW('Hygiene Data'!E169))="","",OFFSET('Hygiene Data'!$E$11,0,10*ROW('Hygiene Data'!E169)))</f>
        <v/>
      </c>
      <c r="DS175" s="380" t="str">
        <f ca="1">+IF(OFFSET('Hygiene Data'!$E$12,0,10*ROW('Hygiene Data'!E169))="","",OFFSET('Hygiene Data'!$E$12,0,10*ROW('Hygiene Data'!E169)))</f>
        <v/>
      </c>
      <c r="DT175" s="380" t="str">
        <f ca="1">+IF(OFFSET('Hygiene Data'!$E$13,0,10*ROW('Hygiene Data'!E169))="","",OFFSET('Hygiene Data'!$E$13,0,10*ROW('Hygiene Data'!E169)))</f>
        <v/>
      </c>
      <c r="DU175" s="380" t="str">
        <f ca="1">+IF(OFFSET('Hygiene Data'!$F$11,0,10*ROW('Hygiene Data'!F169))="","",OFFSET('Hygiene Data'!$F$11,0,10*ROW('Hygiene Data'!F169)))</f>
        <v/>
      </c>
      <c r="DV175" s="380" t="str">
        <f ca="1">+IF(OFFSET('Hygiene Data'!$F$12,0,10*ROW('Hygiene Data'!F169))="","",OFFSET('Hygiene Data'!$F$12,0,10*ROW('Hygiene Data'!F169)))</f>
        <v/>
      </c>
      <c r="DW175" s="380" t="str">
        <f ca="1">+IF(OFFSET('Hygiene Data'!$F$13,0,10*ROW('Hygiene Data'!F169))="","",OFFSET('Hygiene Data'!$F$13,0,10*ROW('Hygiene Data'!F169)))</f>
        <v/>
      </c>
      <c r="DX175" s="380" t="str">
        <f ca="1">+IF(OFFSET('Hygiene Data'!$G$11,0,10*ROW('Hygiene Data'!G169))="","",OFFSET('Hygiene Data'!$G$11,0,10*ROW('Hygiene Data'!G169)))</f>
        <v/>
      </c>
      <c r="DY175" s="380" t="str">
        <f ca="1">+IF(OFFSET('Hygiene Data'!$G$12,0,10*ROW('Hygiene Data'!G169))="","",OFFSET('Hygiene Data'!$G$12,0,10*ROW('Hygiene Data'!G169)))</f>
        <v/>
      </c>
      <c r="DZ175" s="380" t="str">
        <f ca="1">+IF(OFFSET('Hygiene Data'!$G$13,0,10*ROW('Hygiene Data'!G169))="","",OFFSET('Hygiene Data'!$G$13,0,10*ROW('Hygiene Data'!G169)))</f>
        <v/>
      </c>
      <c r="EA175" s="380" t="str">
        <f ca="1">+IF(OFFSET('Hygiene Data'!$H$11,0,10*ROW('Hygiene Data'!H169))="","",OFFSET('Hygiene Data'!$H$11,0,10*ROW('Hygiene Data'!H169)))</f>
        <v/>
      </c>
      <c r="EB175" s="380" t="str">
        <f ca="1">+IF(OFFSET('Hygiene Data'!$H$12,0,10*ROW('Hygiene Data'!H169))="","",OFFSET('Hygiene Data'!$H$12,0,10*ROW('Hygiene Data'!H169)))</f>
        <v/>
      </c>
      <c r="EC175" s="380" t="str">
        <f ca="1">+IF(OFFSET('Hygiene Data'!$H$13,0,10*ROW('Hygiene Data'!H169))="","",OFFSET('Hygiene Data'!$H$13,0,10*ROW('Hygiene Data'!H169)))</f>
        <v/>
      </c>
      <c r="ED175" s="380" t="str">
        <f ca="1">+IF(OFFSET('Hygiene Data'!$I$11,0,10*ROW('Hygiene Data'!I169))="","",OFFSET('Hygiene Data'!$I$11,0,10*ROW('Hygiene Data'!I169)))</f>
        <v/>
      </c>
      <c r="EE175" s="380" t="str">
        <f ca="1">+IF(OFFSET('Hygiene Data'!$I$12,0,10*ROW('Hygiene Data'!I169))="","",OFFSET('Hygiene Data'!$I$12,0,10*ROW('Hygiene Data'!I169)))</f>
        <v/>
      </c>
      <c r="EF175" s="380" t="str">
        <f ca="1">+IF(OFFSET('Hygiene Data'!$I$13,0,10*ROW('Hygiene Data'!I169))="","",OFFSET('Hygiene Data'!$I$13,0,10*ROW('Hygiene Data'!I169)))</f>
        <v/>
      </c>
    </row>
    <row r="176" spans="1:136" x14ac:dyDescent="0.25">
      <c r="A176" s="489" t="str">
        <f ca="1">+IF(OFFSET('Water Data'!$B$2,0,10*ROW('Water Data'!E170))="","",OFFSET('Water Data'!$B$2,0,10*ROW('Water Data'!E170)))</f>
        <v/>
      </c>
      <c r="B176" s="489"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16" t="str">
        <f t="shared" ca="1" si="2"/>
        <v/>
      </c>
      <c r="D176" s="517"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17"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17"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17"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17"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17"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17"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17"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17"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17"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17"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17"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17"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17"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17"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17"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17"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17"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18"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18"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18"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18"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18"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18"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18"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18"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18"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18"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18"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18"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18"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18"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18"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18"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18"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18"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18"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18"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18"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18"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18"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18"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18"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18"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18"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18"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18"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18"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19"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95"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19"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19"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19"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19"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19"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19"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19"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19"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19"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19"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19"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19"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19"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19"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19"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19"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80" t="str">
        <f ca="1">+IF(OFFSET('Water Data'!$D$27,0,10*ROW('Water Data'!D170))="","",OFFSET('Water Data'!$D$27,0,10*ROW('Water Data'!D170)))</f>
        <v/>
      </c>
      <c r="BT176" s="380" t="str">
        <f ca="1">+IF(OFFSET('Water Data'!$D$28,0,10*ROW('Water Data'!D170))="","",OFFSET('Water Data'!$D$28,0,10*ROW('Water Data'!D170)))</f>
        <v/>
      </c>
      <c r="BU176" s="380" t="str">
        <f ca="1">+IF(OFFSET('Water Data'!$D$29,0,10*ROW('Water Data'!D170))="","",OFFSET('Water Data'!$D$29,0,10*ROW('Water Data'!D170)))</f>
        <v/>
      </c>
      <c r="BV176" s="380" t="str">
        <f ca="1">+IF(OFFSET('Water Data'!$E$27,0,10*ROW('Water Data'!E170))="","",OFFSET('Water Data'!$E$27,0,10*ROW('Water Data'!E170)))</f>
        <v/>
      </c>
      <c r="BW176" s="380" t="str">
        <f ca="1">+IF(OFFSET('Water Data'!$E$28,0,10*ROW('Water Data'!E170))="","",OFFSET('Water Data'!$E$28,0,10*ROW('Water Data'!E170)))</f>
        <v/>
      </c>
      <c r="BX176" s="380" t="str">
        <f ca="1">+IF(OFFSET('Water Data'!$E$29,0,10*ROW('Water Data'!E170))="","",OFFSET('Water Data'!$E$29,0,10*ROW('Water Data'!E170)))</f>
        <v/>
      </c>
      <c r="BY176" s="380" t="str">
        <f ca="1">+IF(OFFSET('Water Data'!$F$27,0,10*ROW('Water Data'!F170))="","",OFFSET('Water Data'!$F$27,0,10*ROW('Water Data'!F170)))</f>
        <v/>
      </c>
      <c r="BZ176" s="380" t="str">
        <f ca="1">+IF(OFFSET('Water Data'!$F$28,0,10*ROW('Water Data'!F170))="","",OFFSET('Water Data'!$F$28,0,10*ROW('Water Data'!F170)))</f>
        <v/>
      </c>
      <c r="CA176" s="380" t="str">
        <f ca="1">+IF(OFFSET('Water Data'!$F$29,0,10*ROW('Water Data'!F170))="","",OFFSET('Water Data'!$F$29,0,10*ROW('Water Data'!F170)))</f>
        <v/>
      </c>
      <c r="CB176" s="380" t="str">
        <f ca="1">+IF(OFFSET('Water Data'!$G$27,0,10*ROW('Water Data'!G170))="","",OFFSET('Water Data'!$G$27,0,10*ROW('Water Data'!G170)))</f>
        <v/>
      </c>
      <c r="CC176" s="380" t="str">
        <f ca="1">+IF(OFFSET('Water Data'!$G$28,0,10*ROW('Water Data'!G170))="","",OFFSET('Water Data'!$G$28,0,10*ROW('Water Data'!G170)))</f>
        <v/>
      </c>
      <c r="CD176" s="380" t="str">
        <f ca="1">+IF(OFFSET('Water Data'!$G$29,0,10*ROW('Water Data'!G170))="","",OFFSET('Water Data'!$G$29,0,10*ROW('Water Data'!G170)))</f>
        <v/>
      </c>
      <c r="CE176" s="380" t="str">
        <f ca="1">+IF(OFFSET('Water Data'!$H$27,0,10*ROW('Water Data'!H170))="","",OFFSET('Water Data'!$H$27,0,10*ROW('Water Data'!H170)))</f>
        <v/>
      </c>
      <c r="CF176" s="380" t="str">
        <f ca="1">+IF(OFFSET('Water Data'!$H$28,0,10*ROW('Water Data'!H170))="","",OFFSET('Water Data'!$H$28,0,10*ROW('Water Data'!H170)))</f>
        <v/>
      </c>
      <c r="CG176" s="380" t="str">
        <f ca="1">+IF(OFFSET('Water Data'!$H$29,0,10*ROW('Water Data'!H170))="","",OFFSET('Water Data'!$H$29,0,10*ROW('Water Data'!H170)))</f>
        <v/>
      </c>
      <c r="CH176" s="380" t="str">
        <f ca="1">+IF(OFFSET('Water Data'!$I$27,0,10*ROW('Water Data'!I170))="","",OFFSET('Water Data'!$I$27,0,10*ROW('Water Data'!I170)))</f>
        <v/>
      </c>
      <c r="CI176" s="380" t="str">
        <f ca="1">+IF(OFFSET('Water Data'!$I$28,0,10*ROW('Water Data'!I170))="","",OFFSET('Water Data'!$I$28,0,10*ROW('Water Data'!I170)))</f>
        <v/>
      </c>
      <c r="CJ176" s="380" t="str">
        <f ca="1">+IF(OFFSET('Water Data'!$I$29,0,10*ROW('Water Data'!I170))="","",OFFSET('Water Data'!$I$29,0,10*ROW('Water Data'!I170)))</f>
        <v/>
      </c>
      <c r="CK176" s="380" t="str">
        <f ca="1">+IF(OFFSET('Sanitation Data'!$D$28,0,10*ROW('Sanitation Data'!D170))="","",OFFSET('Sanitation Data'!$D$28,0,10*ROW('Sanitation Data'!D170)))</f>
        <v/>
      </c>
      <c r="CL176" s="380" t="str">
        <f ca="1">+IF(OFFSET('Sanitation Data'!$D$29,0,10*ROW('Sanitation Data'!D170))="","",OFFSET('Sanitation Data'!$D$29,0,10*ROW('Sanitation Data'!D170)))</f>
        <v/>
      </c>
      <c r="CM176" s="380" t="str">
        <f ca="1">+IF(OFFSET('Sanitation Data'!$D$30,0,10*ROW('Sanitation Data'!D170))="","",OFFSET('Sanitation Data'!$D$30,0,10*ROW('Sanitation Data'!D170)))</f>
        <v/>
      </c>
      <c r="CN176" s="380" t="str">
        <f ca="1">+IF(OFFSET('Sanitation Data'!$D$31,0,10*ROW('Sanitation Data'!D170))="","",OFFSET('Sanitation Data'!$D$31,0,10*ROW('Sanitation Data'!D170)))</f>
        <v/>
      </c>
      <c r="CO176" s="380" t="str">
        <f ca="1">+IF(OFFSET('Sanitation Data'!$D$32,0,10*ROW('Sanitation Data'!D170))="","",OFFSET('Sanitation Data'!$D$32,0,10*ROW('Sanitation Data'!D170)))</f>
        <v/>
      </c>
      <c r="CP176" s="380" t="str">
        <f ca="1">+IF(OFFSET('Sanitation Data'!$E$28,0,10*ROW('Sanitation Data'!E170))="","",OFFSET('Sanitation Data'!$E$28,0,10*ROW('Sanitation Data'!E170)))</f>
        <v/>
      </c>
      <c r="CQ176" s="380" t="str">
        <f ca="1">+IF(OFFSET('Sanitation Data'!$E$29,0,10*ROW('Sanitation Data'!E170))="","",OFFSET('Sanitation Data'!$E$29,0,10*ROW('Sanitation Data'!E170)))</f>
        <v/>
      </c>
      <c r="CR176" s="380" t="str">
        <f ca="1">+IF(OFFSET('Sanitation Data'!$E$30,0,10*ROW('Sanitation Data'!E170))="","",OFFSET('Sanitation Data'!$E$30,0,10*ROW('Sanitation Data'!E170)))</f>
        <v/>
      </c>
      <c r="CS176" s="380" t="str">
        <f ca="1">+IF(OFFSET('Sanitation Data'!$E$31,0,10*ROW('Sanitation Data'!E170))="","",OFFSET('Sanitation Data'!$E$31,0,10*ROW('Sanitation Data'!E170)))</f>
        <v/>
      </c>
      <c r="CT176" s="380" t="str">
        <f ca="1">+IF(OFFSET('Sanitation Data'!$E$32,0,10*ROW('Sanitation Data'!E170))="","",OFFSET('Sanitation Data'!$E$32,0,10*ROW('Sanitation Data'!E170)))</f>
        <v/>
      </c>
      <c r="CU176" s="380" t="str">
        <f ca="1">+IF(OFFSET('Sanitation Data'!$F$28,0,10*ROW('Sanitation Data'!F170))="","",OFFSET('Sanitation Data'!$F$28,0,10*ROW('Sanitation Data'!F170)))</f>
        <v/>
      </c>
      <c r="CV176" s="380" t="str">
        <f ca="1">+IF(OFFSET('Sanitation Data'!$F$29,0,10*ROW('Sanitation Data'!F170))="","",OFFSET('Sanitation Data'!$F$29,0,10*ROW('Sanitation Data'!F170)))</f>
        <v/>
      </c>
      <c r="CW176" s="380" t="str">
        <f ca="1">+IF(OFFSET('Sanitation Data'!$F$30,0,10*ROW('Sanitation Data'!F170))="","",OFFSET('Sanitation Data'!$F$30,0,10*ROW('Sanitation Data'!F170)))</f>
        <v/>
      </c>
      <c r="CX176" s="380" t="str">
        <f ca="1">+IF(OFFSET('Sanitation Data'!$F$31,0,10*ROW('Sanitation Data'!F170))="","",OFFSET('Sanitation Data'!$F$31,0,10*ROW('Sanitation Data'!F170)))</f>
        <v/>
      </c>
      <c r="CY176" s="380" t="str">
        <f ca="1">+IF(OFFSET('Sanitation Data'!$F$32,0,10*ROW('Sanitation Data'!F170))="","",OFFSET('Sanitation Data'!$F$32,0,10*ROW('Sanitation Data'!F170)))</f>
        <v/>
      </c>
      <c r="CZ176" s="380" t="str">
        <f ca="1">+IF(OFFSET('Sanitation Data'!$G$28,0,10*ROW('Sanitation Data'!G170))="","",OFFSET('Sanitation Data'!$G$28,0,10*ROW('Sanitation Data'!G170)))</f>
        <v/>
      </c>
      <c r="DA176" s="380" t="str">
        <f ca="1">+IF(OFFSET('Sanitation Data'!$G$29,0,10*ROW('Sanitation Data'!G170))="","",OFFSET('Sanitation Data'!$G$29,0,10*ROW('Sanitation Data'!G170)))</f>
        <v/>
      </c>
      <c r="DB176" s="380" t="str">
        <f ca="1">+IF(OFFSET('Sanitation Data'!$G$30,0,10*ROW('Sanitation Data'!G170))="","",OFFSET('Sanitation Data'!$G$30,0,10*ROW('Sanitation Data'!G170)))</f>
        <v/>
      </c>
      <c r="DC176" s="380" t="str">
        <f ca="1">+IF(OFFSET('Sanitation Data'!$G$31,0,10*ROW('Sanitation Data'!G170))="","",OFFSET('Sanitation Data'!$G$31,0,10*ROW('Sanitation Data'!G170)))</f>
        <v/>
      </c>
      <c r="DD176" s="380" t="str">
        <f ca="1">+IF(OFFSET('Sanitation Data'!$G$32,0,10*ROW('Sanitation Data'!G170))="","",OFFSET('Sanitation Data'!$G$32,0,10*ROW('Sanitation Data'!G170)))</f>
        <v/>
      </c>
      <c r="DE176" s="380" t="str">
        <f ca="1">+IF(OFFSET('Sanitation Data'!$H$28,0,10*ROW('Sanitation Data'!H170))="","",OFFSET('Sanitation Data'!$H$28,0,10*ROW('Sanitation Data'!H170)))</f>
        <v/>
      </c>
      <c r="DF176" s="380" t="str">
        <f ca="1">+IF(OFFSET('Sanitation Data'!$H$29,0,10*ROW('Sanitation Data'!H170))="","",OFFSET('Sanitation Data'!$H$29,0,10*ROW('Sanitation Data'!H170)))</f>
        <v/>
      </c>
      <c r="DG176" s="380" t="str">
        <f ca="1">+IF(OFFSET('Sanitation Data'!$H$30,0,10*ROW('Sanitation Data'!H170))="","",OFFSET('Sanitation Data'!$H$30,0,10*ROW('Sanitation Data'!H170)))</f>
        <v/>
      </c>
      <c r="DH176" s="380" t="str">
        <f ca="1">+IF(OFFSET('Sanitation Data'!$H$31,0,10*ROW('Sanitation Data'!H170))="","",OFFSET('Sanitation Data'!$H$31,0,10*ROW('Sanitation Data'!H170)))</f>
        <v/>
      </c>
      <c r="DI176" s="380" t="str">
        <f ca="1">+IF(OFFSET('Sanitation Data'!$H$32,0,10*ROW('Sanitation Data'!H170))="","",OFFSET('Sanitation Data'!$H$32,0,10*ROW('Sanitation Data'!H170)))</f>
        <v/>
      </c>
      <c r="DJ176" s="380" t="str">
        <f ca="1">+IF(OFFSET('Sanitation Data'!$I$28,0,10*ROW('Sanitation Data'!I170))="","",OFFSET('Sanitation Data'!$I$28,0,10*ROW('Sanitation Data'!I170)))</f>
        <v/>
      </c>
      <c r="DK176" s="380" t="str">
        <f ca="1">+IF(OFFSET('Sanitation Data'!$I$29,0,10*ROW('Sanitation Data'!I170))="","",OFFSET('Sanitation Data'!$I$29,0,10*ROW('Sanitation Data'!I170)))</f>
        <v/>
      </c>
      <c r="DL176" s="380" t="str">
        <f ca="1">+IF(OFFSET('Sanitation Data'!$I$30,0,10*ROW('Sanitation Data'!I170))="","",OFFSET('Sanitation Data'!$I$30,0,10*ROW('Sanitation Data'!I170)))</f>
        <v/>
      </c>
      <c r="DM176" s="380" t="str">
        <f ca="1">+IF(OFFSET('Sanitation Data'!$I$31,0,10*ROW('Sanitation Data'!I170))="","",OFFSET('Sanitation Data'!$I$31,0,10*ROW('Sanitation Data'!I170)))</f>
        <v/>
      </c>
      <c r="DN176" s="380" t="str">
        <f ca="1">+IF(OFFSET('Sanitation Data'!$I$32,0,10*ROW('Sanitation Data'!I170))="","",OFFSET('Sanitation Data'!$I$32,0,10*ROW('Sanitation Data'!I170)))</f>
        <v/>
      </c>
      <c r="DO176" s="380" t="str">
        <f ca="1">+IF(OFFSET('Hygiene Data'!$D$11,0,10*ROW('Hygiene Data'!D170))="","",OFFSET('Hygiene Data'!$D$11,0,10*ROW('Hygiene Data'!D170)))</f>
        <v/>
      </c>
      <c r="DP176" s="380" t="str">
        <f ca="1">+IF(OFFSET('Hygiene Data'!$D$12,0,10*ROW('Hygiene Data'!D170))="","",OFFSET('Hygiene Data'!$D$12,0,10*ROW('Hygiene Data'!D170)))</f>
        <v/>
      </c>
      <c r="DQ176" s="380" t="str">
        <f ca="1">+IF(OFFSET('Hygiene Data'!$D$13,0,10*ROW('Hygiene Data'!D170))="","",OFFSET('Hygiene Data'!$D$13,0,10*ROW('Hygiene Data'!D170)))</f>
        <v/>
      </c>
      <c r="DR176" s="380" t="str">
        <f ca="1">+IF(OFFSET('Hygiene Data'!$E$11,0,10*ROW('Hygiene Data'!E170))="","",OFFSET('Hygiene Data'!$E$11,0,10*ROW('Hygiene Data'!E170)))</f>
        <v/>
      </c>
      <c r="DS176" s="380" t="str">
        <f ca="1">+IF(OFFSET('Hygiene Data'!$E$12,0,10*ROW('Hygiene Data'!E170))="","",OFFSET('Hygiene Data'!$E$12,0,10*ROW('Hygiene Data'!E170)))</f>
        <v/>
      </c>
      <c r="DT176" s="380" t="str">
        <f ca="1">+IF(OFFSET('Hygiene Data'!$E$13,0,10*ROW('Hygiene Data'!E170))="","",OFFSET('Hygiene Data'!$E$13,0,10*ROW('Hygiene Data'!E170)))</f>
        <v/>
      </c>
      <c r="DU176" s="380" t="str">
        <f ca="1">+IF(OFFSET('Hygiene Data'!$F$11,0,10*ROW('Hygiene Data'!F170))="","",OFFSET('Hygiene Data'!$F$11,0,10*ROW('Hygiene Data'!F170)))</f>
        <v/>
      </c>
      <c r="DV176" s="380" t="str">
        <f ca="1">+IF(OFFSET('Hygiene Data'!$F$12,0,10*ROW('Hygiene Data'!F170))="","",OFFSET('Hygiene Data'!$F$12,0,10*ROW('Hygiene Data'!F170)))</f>
        <v/>
      </c>
      <c r="DW176" s="380" t="str">
        <f ca="1">+IF(OFFSET('Hygiene Data'!$F$13,0,10*ROW('Hygiene Data'!F170))="","",OFFSET('Hygiene Data'!$F$13,0,10*ROW('Hygiene Data'!F170)))</f>
        <v/>
      </c>
      <c r="DX176" s="380" t="str">
        <f ca="1">+IF(OFFSET('Hygiene Data'!$G$11,0,10*ROW('Hygiene Data'!G170))="","",OFFSET('Hygiene Data'!$G$11,0,10*ROW('Hygiene Data'!G170)))</f>
        <v/>
      </c>
      <c r="DY176" s="380" t="str">
        <f ca="1">+IF(OFFSET('Hygiene Data'!$G$12,0,10*ROW('Hygiene Data'!G170))="","",OFFSET('Hygiene Data'!$G$12,0,10*ROW('Hygiene Data'!G170)))</f>
        <v/>
      </c>
      <c r="DZ176" s="380" t="str">
        <f ca="1">+IF(OFFSET('Hygiene Data'!$G$13,0,10*ROW('Hygiene Data'!G170))="","",OFFSET('Hygiene Data'!$G$13,0,10*ROW('Hygiene Data'!G170)))</f>
        <v/>
      </c>
      <c r="EA176" s="380" t="str">
        <f ca="1">+IF(OFFSET('Hygiene Data'!$H$11,0,10*ROW('Hygiene Data'!H170))="","",OFFSET('Hygiene Data'!$H$11,0,10*ROW('Hygiene Data'!H170)))</f>
        <v/>
      </c>
      <c r="EB176" s="380" t="str">
        <f ca="1">+IF(OFFSET('Hygiene Data'!$H$12,0,10*ROW('Hygiene Data'!H170))="","",OFFSET('Hygiene Data'!$H$12,0,10*ROW('Hygiene Data'!H170)))</f>
        <v/>
      </c>
      <c r="EC176" s="380" t="str">
        <f ca="1">+IF(OFFSET('Hygiene Data'!$H$13,0,10*ROW('Hygiene Data'!H170))="","",OFFSET('Hygiene Data'!$H$13,0,10*ROW('Hygiene Data'!H170)))</f>
        <v/>
      </c>
      <c r="ED176" s="380" t="str">
        <f ca="1">+IF(OFFSET('Hygiene Data'!$I$11,0,10*ROW('Hygiene Data'!I170))="","",OFFSET('Hygiene Data'!$I$11,0,10*ROW('Hygiene Data'!I170)))</f>
        <v/>
      </c>
      <c r="EE176" s="380" t="str">
        <f ca="1">+IF(OFFSET('Hygiene Data'!$I$12,0,10*ROW('Hygiene Data'!I170))="","",OFFSET('Hygiene Data'!$I$12,0,10*ROW('Hygiene Data'!I170)))</f>
        <v/>
      </c>
      <c r="EF176" s="380" t="str">
        <f ca="1">+IF(OFFSET('Hygiene Data'!$I$13,0,10*ROW('Hygiene Data'!I170))="","",OFFSET('Hygiene Data'!$I$13,0,10*ROW('Hygiene Data'!I170)))</f>
        <v/>
      </c>
    </row>
    <row r="177" spans="1:136" x14ac:dyDescent="0.25">
      <c r="A177" s="489" t="str">
        <f ca="1">+IF(OFFSET('Water Data'!$B$2,0,10*ROW('Water Data'!E171))="","",OFFSET('Water Data'!$B$2,0,10*ROW('Water Data'!E171)))</f>
        <v/>
      </c>
      <c r="B177" s="489"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16" t="str">
        <f t="shared" ca="1" si="2"/>
        <v/>
      </c>
      <c r="D177" s="517"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17"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17"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17"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17"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17"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17"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17"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17"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17"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17"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17"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17"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17"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17"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17"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17"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17"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18"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18"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18"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18"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18"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18"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18"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18"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18"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18"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18"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18"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18"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18"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18"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18"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18"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18"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18"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18"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18"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18"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18"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18"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18"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18"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18"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18"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18"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18"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19"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95"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19"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19"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19"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19"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19"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19"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19"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19"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19"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19"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19"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19"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19"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19"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19"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19"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80" t="str">
        <f ca="1">+IF(OFFSET('Water Data'!$D$27,0,10*ROW('Water Data'!D171))="","",OFFSET('Water Data'!$D$27,0,10*ROW('Water Data'!D171)))</f>
        <v/>
      </c>
      <c r="BT177" s="380" t="str">
        <f ca="1">+IF(OFFSET('Water Data'!$D$28,0,10*ROW('Water Data'!D171))="","",OFFSET('Water Data'!$D$28,0,10*ROW('Water Data'!D171)))</f>
        <v/>
      </c>
      <c r="BU177" s="380" t="str">
        <f ca="1">+IF(OFFSET('Water Data'!$D$29,0,10*ROW('Water Data'!D171))="","",OFFSET('Water Data'!$D$29,0,10*ROW('Water Data'!D171)))</f>
        <v/>
      </c>
      <c r="BV177" s="380" t="str">
        <f ca="1">+IF(OFFSET('Water Data'!$E$27,0,10*ROW('Water Data'!E171))="","",OFFSET('Water Data'!$E$27,0,10*ROW('Water Data'!E171)))</f>
        <v/>
      </c>
      <c r="BW177" s="380" t="str">
        <f ca="1">+IF(OFFSET('Water Data'!$E$28,0,10*ROW('Water Data'!E171))="","",OFFSET('Water Data'!$E$28,0,10*ROW('Water Data'!E171)))</f>
        <v/>
      </c>
      <c r="BX177" s="380" t="str">
        <f ca="1">+IF(OFFSET('Water Data'!$E$29,0,10*ROW('Water Data'!E171))="","",OFFSET('Water Data'!$E$29,0,10*ROW('Water Data'!E171)))</f>
        <v/>
      </c>
      <c r="BY177" s="380" t="str">
        <f ca="1">+IF(OFFSET('Water Data'!$F$27,0,10*ROW('Water Data'!F171))="","",OFFSET('Water Data'!$F$27,0,10*ROW('Water Data'!F171)))</f>
        <v/>
      </c>
      <c r="BZ177" s="380" t="str">
        <f ca="1">+IF(OFFSET('Water Data'!$F$28,0,10*ROW('Water Data'!F171))="","",OFFSET('Water Data'!$F$28,0,10*ROW('Water Data'!F171)))</f>
        <v/>
      </c>
      <c r="CA177" s="380" t="str">
        <f ca="1">+IF(OFFSET('Water Data'!$F$29,0,10*ROW('Water Data'!F171))="","",OFFSET('Water Data'!$F$29,0,10*ROW('Water Data'!F171)))</f>
        <v/>
      </c>
      <c r="CB177" s="380" t="str">
        <f ca="1">+IF(OFFSET('Water Data'!$G$27,0,10*ROW('Water Data'!G171))="","",OFFSET('Water Data'!$G$27,0,10*ROW('Water Data'!G171)))</f>
        <v/>
      </c>
      <c r="CC177" s="380" t="str">
        <f ca="1">+IF(OFFSET('Water Data'!$G$28,0,10*ROW('Water Data'!G171))="","",OFFSET('Water Data'!$G$28,0,10*ROW('Water Data'!G171)))</f>
        <v/>
      </c>
      <c r="CD177" s="380" t="str">
        <f ca="1">+IF(OFFSET('Water Data'!$G$29,0,10*ROW('Water Data'!G171))="","",OFFSET('Water Data'!$G$29,0,10*ROW('Water Data'!G171)))</f>
        <v/>
      </c>
      <c r="CE177" s="380" t="str">
        <f ca="1">+IF(OFFSET('Water Data'!$H$27,0,10*ROW('Water Data'!H171))="","",OFFSET('Water Data'!$H$27,0,10*ROW('Water Data'!H171)))</f>
        <v/>
      </c>
      <c r="CF177" s="380" t="str">
        <f ca="1">+IF(OFFSET('Water Data'!$H$28,0,10*ROW('Water Data'!H171))="","",OFFSET('Water Data'!$H$28,0,10*ROW('Water Data'!H171)))</f>
        <v/>
      </c>
      <c r="CG177" s="380" t="str">
        <f ca="1">+IF(OFFSET('Water Data'!$H$29,0,10*ROW('Water Data'!H171))="","",OFFSET('Water Data'!$H$29,0,10*ROW('Water Data'!H171)))</f>
        <v/>
      </c>
      <c r="CH177" s="380" t="str">
        <f ca="1">+IF(OFFSET('Water Data'!$I$27,0,10*ROW('Water Data'!I171))="","",OFFSET('Water Data'!$I$27,0,10*ROW('Water Data'!I171)))</f>
        <v/>
      </c>
      <c r="CI177" s="380" t="str">
        <f ca="1">+IF(OFFSET('Water Data'!$I$28,0,10*ROW('Water Data'!I171))="","",OFFSET('Water Data'!$I$28,0,10*ROW('Water Data'!I171)))</f>
        <v/>
      </c>
      <c r="CJ177" s="380" t="str">
        <f ca="1">+IF(OFFSET('Water Data'!$I$29,0,10*ROW('Water Data'!I171))="","",OFFSET('Water Data'!$I$29,0,10*ROW('Water Data'!I171)))</f>
        <v/>
      </c>
      <c r="CK177" s="380" t="str">
        <f ca="1">+IF(OFFSET('Sanitation Data'!$D$28,0,10*ROW('Sanitation Data'!D171))="","",OFFSET('Sanitation Data'!$D$28,0,10*ROW('Sanitation Data'!D171)))</f>
        <v/>
      </c>
      <c r="CL177" s="380" t="str">
        <f ca="1">+IF(OFFSET('Sanitation Data'!$D$29,0,10*ROW('Sanitation Data'!D171))="","",OFFSET('Sanitation Data'!$D$29,0,10*ROW('Sanitation Data'!D171)))</f>
        <v/>
      </c>
      <c r="CM177" s="380" t="str">
        <f ca="1">+IF(OFFSET('Sanitation Data'!$D$30,0,10*ROW('Sanitation Data'!D171))="","",OFFSET('Sanitation Data'!$D$30,0,10*ROW('Sanitation Data'!D171)))</f>
        <v/>
      </c>
      <c r="CN177" s="380" t="str">
        <f ca="1">+IF(OFFSET('Sanitation Data'!$D$31,0,10*ROW('Sanitation Data'!D171))="","",OFFSET('Sanitation Data'!$D$31,0,10*ROW('Sanitation Data'!D171)))</f>
        <v/>
      </c>
      <c r="CO177" s="380" t="str">
        <f ca="1">+IF(OFFSET('Sanitation Data'!$D$32,0,10*ROW('Sanitation Data'!D171))="","",OFFSET('Sanitation Data'!$D$32,0,10*ROW('Sanitation Data'!D171)))</f>
        <v/>
      </c>
      <c r="CP177" s="380" t="str">
        <f ca="1">+IF(OFFSET('Sanitation Data'!$E$28,0,10*ROW('Sanitation Data'!E171))="","",OFFSET('Sanitation Data'!$E$28,0,10*ROW('Sanitation Data'!E171)))</f>
        <v/>
      </c>
      <c r="CQ177" s="380" t="str">
        <f ca="1">+IF(OFFSET('Sanitation Data'!$E$29,0,10*ROW('Sanitation Data'!E171))="","",OFFSET('Sanitation Data'!$E$29,0,10*ROW('Sanitation Data'!E171)))</f>
        <v/>
      </c>
      <c r="CR177" s="380" t="str">
        <f ca="1">+IF(OFFSET('Sanitation Data'!$E$30,0,10*ROW('Sanitation Data'!E171))="","",OFFSET('Sanitation Data'!$E$30,0,10*ROW('Sanitation Data'!E171)))</f>
        <v/>
      </c>
      <c r="CS177" s="380" t="str">
        <f ca="1">+IF(OFFSET('Sanitation Data'!$E$31,0,10*ROW('Sanitation Data'!E171))="","",OFFSET('Sanitation Data'!$E$31,0,10*ROW('Sanitation Data'!E171)))</f>
        <v/>
      </c>
      <c r="CT177" s="380" t="str">
        <f ca="1">+IF(OFFSET('Sanitation Data'!$E$32,0,10*ROW('Sanitation Data'!E171))="","",OFFSET('Sanitation Data'!$E$32,0,10*ROW('Sanitation Data'!E171)))</f>
        <v/>
      </c>
      <c r="CU177" s="380" t="str">
        <f ca="1">+IF(OFFSET('Sanitation Data'!$F$28,0,10*ROW('Sanitation Data'!F171))="","",OFFSET('Sanitation Data'!$F$28,0,10*ROW('Sanitation Data'!F171)))</f>
        <v/>
      </c>
      <c r="CV177" s="380" t="str">
        <f ca="1">+IF(OFFSET('Sanitation Data'!$F$29,0,10*ROW('Sanitation Data'!F171))="","",OFFSET('Sanitation Data'!$F$29,0,10*ROW('Sanitation Data'!F171)))</f>
        <v/>
      </c>
      <c r="CW177" s="380" t="str">
        <f ca="1">+IF(OFFSET('Sanitation Data'!$F$30,0,10*ROW('Sanitation Data'!F171))="","",OFFSET('Sanitation Data'!$F$30,0,10*ROW('Sanitation Data'!F171)))</f>
        <v/>
      </c>
      <c r="CX177" s="380" t="str">
        <f ca="1">+IF(OFFSET('Sanitation Data'!$F$31,0,10*ROW('Sanitation Data'!F171))="","",OFFSET('Sanitation Data'!$F$31,0,10*ROW('Sanitation Data'!F171)))</f>
        <v/>
      </c>
      <c r="CY177" s="380" t="str">
        <f ca="1">+IF(OFFSET('Sanitation Data'!$F$32,0,10*ROW('Sanitation Data'!F171))="","",OFFSET('Sanitation Data'!$F$32,0,10*ROW('Sanitation Data'!F171)))</f>
        <v/>
      </c>
      <c r="CZ177" s="380" t="str">
        <f ca="1">+IF(OFFSET('Sanitation Data'!$G$28,0,10*ROW('Sanitation Data'!G171))="","",OFFSET('Sanitation Data'!$G$28,0,10*ROW('Sanitation Data'!G171)))</f>
        <v/>
      </c>
      <c r="DA177" s="380" t="str">
        <f ca="1">+IF(OFFSET('Sanitation Data'!$G$29,0,10*ROW('Sanitation Data'!G171))="","",OFFSET('Sanitation Data'!$G$29,0,10*ROW('Sanitation Data'!G171)))</f>
        <v/>
      </c>
      <c r="DB177" s="380" t="str">
        <f ca="1">+IF(OFFSET('Sanitation Data'!$G$30,0,10*ROW('Sanitation Data'!G171))="","",OFFSET('Sanitation Data'!$G$30,0,10*ROW('Sanitation Data'!G171)))</f>
        <v/>
      </c>
      <c r="DC177" s="380" t="str">
        <f ca="1">+IF(OFFSET('Sanitation Data'!$G$31,0,10*ROW('Sanitation Data'!G171))="","",OFFSET('Sanitation Data'!$G$31,0,10*ROW('Sanitation Data'!G171)))</f>
        <v/>
      </c>
      <c r="DD177" s="380" t="str">
        <f ca="1">+IF(OFFSET('Sanitation Data'!$G$32,0,10*ROW('Sanitation Data'!G171))="","",OFFSET('Sanitation Data'!$G$32,0,10*ROW('Sanitation Data'!G171)))</f>
        <v/>
      </c>
      <c r="DE177" s="380" t="str">
        <f ca="1">+IF(OFFSET('Sanitation Data'!$H$28,0,10*ROW('Sanitation Data'!H171))="","",OFFSET('Sanitation Data'!$H$28,0,10*ROW('Sanitation Data'!H171)))</f>
        <v/>
      </c>
      <c r="DF177" s="380" t="str">
        <f ca="1">+IF(OFFSET('Sanitation Data'!$H$29,0,10*ROW('Sanitation Data'!H171))="","",OFFSET('Sanitation Data'!$H$29,0,10*ROW('Sanitation Data'!H171)))</f>
        <v/>
      </c>
      <c r="DG177" s="380" t="str">
        <f ca="1">+IF(OFFSET('Sanitation Data'!$H$30,0,10*ROW('Sanitation Data'!H171))="","",OFFSET('Sanitation Data'!$H$30,0,10*ROW('Sanitation Data'!H171)))</f>
        <v/>
      </c>
      <c r="DH177" s="380" t="str">
        <f ca="1">+IF(OFFSET('Sanitation Data'!$H$31,0,10*ROW('Sanitation Data'!H171))="","",OFFSET('Sanitation Data'!$H$31,0,10*ROW('Sanitation Data'!H171)))</f>
        <v/>
      </c>
      <c r="DI177" s="380" t="str">
        <f ca="1">+IF(OFFSET('Sanitation Data'!$H$32,0,10*ROW('Sanitation Data'!H171))="","",OFFSET('Sanitation Data'!$H$32,0,10*ROW('Sanitation Data'!H171)))</f>
        <v/>
      </c>
      <c r="DJ177" s="380" t="str">
        <f ca="1">+IF(OFFSET('Sanitation Data'!$I$28,0,10*ROW('Sanitation Data'!I171))="","",OFFSET('Sanitation Data'!$I$28,0,10*ROW('Sanitation Data'!I171)))</f>
        <v/>
      </c>
      <c r="DK177" s="380" t="str">
        <f ca="1">+IF(OFFSET('Sanitation Data'!$I$29,0,10*ROW('Sanitation Data'!I171))="","",OFFSET('Sanitation Data'!$I$29,0,10*ROW('Sanitation Data'!I171)))</f>
        <v/>
      </c>
      <c r="DL177" s="380" t="str">
        <f ca="1">+IF(OFFSET('Sanitation Data'!$I$30,0,10*ROW('Sanitation Data'!I171))="","",OFFSET('Sanitation Data'!$I$30,0,10*ROW('Sanitation Data'!I171)))</f>
        <v/>
      </c>
      <c r="DM177" s="380" t="str">
        <f ca="1">+IF(OFFSET('Sanitation Data'!$I$31,0,10*ROW('Sanitation Data'!I171))="","",OFFSET('Sanitation Data'!$I$31,0,10*ROW('Sanitation Data'!I171)))</f>
        <v/>
      </c>
      <c r="DN177" s="380" t="str">
        <f ca="1">+IF(OFFSET('Sanitation Data'!$I$32,0,10*ROW('Sanitation Data'!I171))="","",OFFSET('Sanitation Data'!$I$32,0,10*ROW('Sanitation Data'!I171)))</f>
        <v/>
      </c>
      <c r="DO177" s="380" t="str">
        <f ca="1">+IF(OFFSET('Hygiene Data'!$D$11,0,10*ROW('Hygiene Data'!D171))="","",OFFSET('Hygiene Data'!$D$11,0,10*ROW('Hygiene Data'!D171)))</f>
        <v/>
      </c>
      <c r="DP177" s="380" t="str">
        <f ca="1">+IF(OFFSET('Hygiene Data'!$D$12,0,10*ROW('Hygiene Data'!D171))="","",OFFSET('Hygiene Data'!$D$12,0,10*ROW('Hygiene Data'!D171)))</f>
        <v/>
      </c>
      <c r="DQ177" s="380" t="str">
        <f ca="1">+IF(OFFSET('Hygiene Data'!$D$13,0,10*ROW('Hygiene Data'!D171))="","",OFFSET('Hygiene Data'!$D$13,0,10*ROW('Hygiene Data'!D171)))</f>
        <v/>
      </c>
      <c r="DR177" s="380" t="str">
        <f ca="1">+IF(OFFSET('Hygiene Data'!$E$11,0,10*ROW('Hygiene Data'!E171))="","",OFFSET('Hygiene Data'!$E$11,0,10*ROW('Hygiene Data'!E171)))</f>
        <v/>
      </c>
      <c r="DS177" s="380" t="str">
        <f ca="1">+IF(OFFSET('Hygiene Data'!$E$12,0,10*ROW('Hygiene Data'!E171))="","",OFFSET('Hygiene Data'!$E$12,0,10*ROW('Hygiene Data'!E171)))</f>
        <v/>
      </c>
      <c r="DT177" s="380" t="str">
        <f ca="1">+IF(OFFSET('Hygiene Data'!$E$13,0,10*ROW('Hygiene Data'!E171))="","",OFFSET('Hygiene Data'!$E$13,0,10*ROW('Hygiene Data'!E171)))</f>
        <v/>
      </c>
      <c r="DU177" s="380" t="str">
        <f ca="1">+IF(OFFSET('Hygiene Data'!$F$11,0,10*ROW('Hygiene Data'!F171))="","",OFFSET('Hygiene Data'!$F$11,0,10*ROW('Hygiene Data'!F171)))</f>
        <v/>
      </c>
      <c r="DV177" s="380" t="str">
        <f ca="1">+IF(OFFSET('Hygiene Data'!$F$12,0,10*ROW('Hygiene Data'!F171))="","",OFFSET('Hygiene Data'!$F$12,0,10*ROW('Hygiene Data'!F171)))</f>
        <v/>
      </c>
      <c r="DW177" s="380" t="str">
        <f ca="1">+IF(OFFSET('Hygiene Data'!$F$13,0,10*ROW('Hygiene Data'!F171))="","",OFFSET('Hygiene Data'!$F$13,0,10*ROW('Hygiene Data'!F171)))</f>
        <v/>
      </c>
      <c r="DX177" s="380" t="str">
        <f ca="1">+IF(OFFSET('Hygiene Data'!$G$11,0,10*ROW('Hygiene Data'!G171))="","",OFFSET('Hygiene Data'!$G$11,0,10*ROW('Hygiene Data'!G171)))</f>
        <v/>
      </c>
      <c r="DY177" s="380" t="str">
        <f ca="1">+IF(OFFSET('Hygiene Data'!$G$12,0,10*ROW('Hygiene Data'!G171))="","",OFFSET('Hygiene Data'!$G$12,0,10*ROW('Hygiene Data'!G171)))</f>
        <v/>
      </c>
      <c r="DZ177" s="380" t="str">
        <f ca="1">+IF(OFFSET('Hygiene Data'!$G$13,0,10*ROW('Hygiene Data'!G171))="","",OFFSET('Hygiene Data'!$G$13,0,10*ROW('Hygiene Data'!G171)))</f>
        <v/>
      </c>
      <c r="EA177" s="380" t="str">
        <f ca="1">+IF(OFFSET('Hygiene Data'!$H$11,0,10*ROW('Hygiene Data'!H171))="","",OFFSET('Hygiene Data'!$H$11,0,10*ROW('Hygiene Data'!H171)))</f>
        <v/>
      </c>
      <c r="EB177" s="380" t="str">
        <f ca="1">+IF(OFFSET('Hygiene Data'!$H$12,0,10*ROW('Hygiene Data'!H171))="","",OFFSET('Hygiene Data'!$H$12,0,10*ROW('Hygiene Data'!H171)))</f>
        <v/>
      </c>
      <c r="EC177" s="380" t="str">
        <f ca="1">+IF(OFFSET('Hygiene Data'!$H$13,0,10*ROW('Hygiene Data'!H171))="","",OFFSET('Hygiene Data'!$H$13,0,10*ROW('Hygiene Data'!H171)))</f>
        <v/>
      </c>
      <c r="ED177" s="380" t="str">
        <f ca="1">+IF(OFFSET('Hygiene Data'!$I$11,0,10*ROW('Hygiene Data'!I171))="","",OFFSET('Hygiene Data'!$I$11,0,10*ROW('Hygiene Data'!I171)))</f>
        <v/>
      </c>
      <c r="EE177" s="380" t="str">
        <f ca="1">+IF(OFFSET('Hygiene Data'!$I$12,0,10*ROW('Hygiene Data'!I171))="","",OFFSET('Hygiene Data'!$I$12,0,10*ROW('Hygiene Data'!I171)))</f>
        <v/>
      </c>
      <c r="EF177" s="380" t="str">
        <f ca="1">+IF(OFFSET('Hygiene Data'!$I$13,0,10*ROW('Hygiene Data'!I171))="","",OFFSET('Hygiene Data'!$I$13,0,10*ROW('Hygiene Data'!I171)))</f>
        <v/>
      </c>
    </row>
    <row r="178" spans="1:136" x14ac:dyDescent="0.25">
      <c r="A178" s="489" t="str">
        <f ca="1">+IF(OFFSET('Water Data'!$B$2,0,10*ROW('Water Data'!E172))="","",OFFSET('Water Data'!$B$2,0,10*ROW('Water Data'!E172)))</f>
        <v/>
      </c>
      <c r="B178" s="489"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16" t="str">
        <f t="shared" ca="1" si="2"/>
        <v/>
      </c>
      <c r="D178" s="517"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17"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17"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17"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17"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17"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17"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17"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17"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17"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17"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17"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17"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17"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17"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17"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17"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17"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18"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18"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18"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18"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18"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18"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18"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18"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18"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18"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18"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18"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18"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18"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18"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18"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18"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18"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18"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18"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18"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18"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18"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18"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18"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18"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18"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18"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18"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18"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19"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95"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19"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19"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19"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19"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19"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19"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19"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19"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19"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19"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19"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19"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19"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19"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19"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19"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80" t="str">
        <f ca="1">+IF(OFFSET('Water Data'!$D$27,0,10*ROW('Water Data'!D172))="","",OFFSET('Water Data'!$D$27,0,10*ROW('Water Data'!D172)))</f>
        <v/>
      </c>
      <c r="BT178" s="380" t="str">
        <f ca="1">+IF(OFFSET('Water Data'!$D$28,0,10*ROW('Water Data'!D172))="","",OFFSET('Water Data'!$D$28,0,10*ROW('Water Data'!D172)))</f>
        <v/>
      </c>
      <c r="BU178" s="380" t="str">
        <f ca="1">+IF(OFFSET('Water Data'!$D$29,0,10*ROW('Water Data'!D172))="","",OFFSET('Water Data'!$D$29,0,10*ROW('Water Data'!D172)))</f>
        <v/>
      </c>
      <c r="BV178" s="380" t="str">
        <f ca="1">+IF(OFFSET('Water Data'!$E$27,0,10*ROW('Water Data'!E172))="","",OFFSET('Water Data'!$E$27,0,10*ROW('Water Data'!E172)))</f>
        <v/>
      </c>
      <c r="BW178" s="380" t="str">
        <f ca="1">+IF(OFFSET('Water Data'!$E$28,0,10*ROW('Water Data'!E172))="","",OFFSET('Water Data'!$E$28,0,10*ROW('Water Data'!E172)))</f>
        <v/>
      </c>
      <c r="BX178" s="380" t="str">
        <f ca="1">+IF(OFFSET('Water Data'!$E$29,0,10*ROW('Water Data'!E172))="","",OFFSET('Water Data'!$E$29,0,10*ROW('Water Data'!E172)))</f>
        <v/>
      </c>
      <c r="BY178" s="380" t="str">
        <f ca="1">+IF(OFFSET('Water Data'!$F$27,0,10*ROW('Water Data'!F172))="","",OFFSET('Water Data'!$F$27,0,10*ROW('Water Data'!F172)))</f>
        <v/>
      </c>
      <c r="BZ178" s="380" t="str">
        <f ca="1">+IF(OFFSET('Water Data'!$F$28,0,10*ROW('Water Data'!F172))="","",OFFSET('Water Data'!$F$28,0,10*ROW('Water Data'!F172)))</f>
        <v/>
      </c>
      <c r="CA178" s="380" t="str">
        <f ca="1">+IF(OFFSET('Water Data'!$F$29,0,10*ROW('Water Data'!F172))="","",OFFSET('Water Data'!$F$29,0,10*ROW('Water Data'!F172)))</f>
        <v/>
      </c>
      <c r="CB178" s="380" t="str">
        <f ca="1">+IF(OFFSET('Water Data'!$G$27,0,10*ROW('Water Data'!G172))="","",OFFSET('Water Data'!$G$27,0,10*ROW('Water Data'!G172)))</f>
        <v/>
      </c>
      <c r="CC178" s="380" t="str">
        <f ca="1">+IF(OFFSET('Water Data'!$G$28,0,10*ROW('Water Data'!G172))="","",OFFSET('Water Data'!$G$28,0,10*ROW('Water Data'!G172)))</f>
        <v/>
      </c>
      <c r="CD178" s="380" t="str">
        <f ca="1">+IF(OFFSET('Water Data'!$G$29,0,10*ROW('Water Data'!G172))="","",OFFSET('Water Data'!$G$29,0,10*ROW('Water Data'!G172)))</f>
        <v/>
      </c>
      <c r="CE178" s="380" t="str">
        <f ca="1">+IF(OFFSET('Water Data'!$H$27,0,10*ROW('Water Data'!H172))="","",OFFSET('Water Data'!$H$27,0,10*ROW('Water Data'!H172)))</f>
        <v/>
      </c>
      <c r="CF178" s="380" t="str">
        <f ca="1">+IF(OFFSET('Water Data'!$H$28,0,10*ROW('Water Data'!H172))="","",OFFSET('Water Data'!$H$28,0,10*ROW('Water Data'!H172)))</f>
        <v/>
      </c>
      <c r="CG178" s="380" t="str">
        <f ca="1">+IF(OFFSET('Water Data'!$H$29,0,10*ROW('Water Data'!H172))="","",OFFSET('Water Data'!$H$29,0,10*ROW('Water Data'!H172)))</f>
        <v/>
      </c>
      <c r="CH178" s="380" t="str">
        <f ca="1">+IF(OFFSET('Water Data'!$I$27,0,10*ROW('Water Data'!I172))="","",OFFSET('Water Data'!$I$27,0,10*ROW('Water Data'!I172)))</f>
        <v/>
      </c>
      <c r="CI178" s="380" t="str">
        <f ca="1">+IF(OFFSET('Water Data'!$I$28,0,10*ROW('Water Data'!I172))="","",OFFSET('Water Data'!$I$28,0,10*ROW('Water Data'!I172)))</f>
        <v/>
      </c>
      <c r="CJ178" s="380" t="str">
        <f ca="1">+IF(OFFSET('Water Data'!$I$29,0,10*ROW('Water Data'!I172))="","",OFFSET('Water Data'!$I$29,0,10*ROW('Water Data'!I172)))</f>
        <v/>
      </c>
      <c r="CK178" s="380" t="str">
        <f ca="1">+IF(OFFSET('Sanitation Data'!$D$28,0,10*ROW('Sanitation Data'!D172))="","",OFFSET('Sanitation Data'!$D$28,0,10*ROW('Sanitation Data'!D172)))</f>
        <v/>
      </c>
      <c r="CL178" s="380" t="str">
        <f ca="1">+IF(OFFSET('Sanitation Data'!$D$29,0,10*ROW('Sanitation Data'!D172))="","",OFFSET('Sanitation Data'!$D$29,0,10*ROW('Sanitation Data'!D172)))</f>
        <v/>
      </c>
      <c r="CM178" s="380" t="str">
        <f ca="1">+IF(OFFSET('Sanitation Data'!$D$30,0,10*ROW('Sanitation Data'!D172))="","",OFFSET('Sanitation Data'!$D$30,0,10*ROW('Sanitation Data'!D172)))</f>
        <v/>
      </c>
      <c r="CN178" s="380" t="str">
        <f ca="1">+IF(OFFSET('Sanitation Data'!$D$31,0,10*ROW('Sanitation Data'!D172))="","",OFFSET('Sanitation Data'!$D$31,0,10*ROW('Sanitation Data'!D172)))</f>
        <v/>
      </c>
      <c r="CO178" s="380" t="str">
        <f ca="1">+IF(OFFSET('Sanitation Data'!$D$32,0,10*ROW('Sanitation Data'!D172))="","",OFFSET('Sanitation Data'!$D$32,0,10*ROW('Sanitation Data'!D172)))</f>
        <v/>
      </c>
      <c r="CP178" s="380" t="str">
        <f ca="1">+IF(OFFSET('Sanitation Data'!$E$28,0,10*ROW('Sanitation Data'!E172))="","",OFFSET('Sanitation Data'!$E$28,0,10*ROW('Sanitation Data'!E172)))</f>
        <v/>
      </c>
      <c r="CQ178" s="380" t="str">
        <f ca="1">+IF(OFFSET('Sanitation Data'!$E$29,0,10*ROW('Sanitation Data'!E172))="","",OFFSET('Sanitation Data'!$E$29,0,10*ROW('Sanitation Data'!E172)))</f>
        <v/>
      </c>
      <c r="CR178" s="380" t="str">
        <f ca="1">+IF(OFFSET('Sanitation Data'!$E$30,0,10*ROW('Sanitation Data'!E172))="","",OFFSET('Sanitation Data'!$E$30,0,10*ROW('Sanitation Data'!E172)))</f>
        <v/>
      </c>
      <c r="CS178" s="380" t="str">
        <f ca="1">+IF(OFFSET('Sanitation Data'!$E$31,0,10*ROW('Sanitation Data'!E172))="","",OFFSET('Sanitation Data'!$E$31,0,10*ROW('Sanitation Data'!E172)))</f>
        <v/>
      </c>
      <c r="CT178" s="380" t="str">
        <f ca="1">+IF(OFFSET('Sanitation Data'!$E$32,0,10*ROW('Sanitation Data'!E172))="","",OFFSET('Sanitation Data'!$E$32,0,10*ROW('Sanitation Data'!E172)))</f>
        <v/>
      </c>
      <c r="CU178" s="380" t="str">
        <f ca="1">+IF(OFFSET('Sanitation Data'!$F$28,0,10*ROW('Sanitation Data'!F172))="","",OFFSET('Sanitation Data'!$F$28,0,10*ROW('Sanitation Data'!F172)))</f>
        <v/>
      </c>
      <c r="CV178" s="380" t="str">
        <f ca="1">+IF(OFFSET('Sanitation Data'!$F$29,0,10*ROW('Sanitation Data'!F172))="","",OFFSET('Sanitation Data'!$F$29,0,10*ROW('Sanitation Data'!F172)))</f>
        <v/>
      </c>
      <c r="CW178" s="380" t="str">
        <f ca="1">+IF(OFFSET('Sanitation Data'!$F$30,0,10*ROW('Sanitation Data'!F172))="","",OFFSET('Sanitation Data'!$F$30,0,10*ROW('Sanitation Data'!F172)))</f>
        <v/>
      </c>
      <c r="CX178" s="380" t="str">
        <f ca="1">+IF(OFFSET('Sanitation Data'!$F$31,0,10*ROW('Sanitation Data'!F172))="","",OFFSET('Sanitation Data'!$F$31,0,10*ROW('Sanitation Data'!F172)))</f>
        <v/>
      </c>
      <c r="CY178" s="380" t="str">
        <f ca="1">+IF(OFFSET('Sanitation Data'!$F$32,0,10*ROW('Sanitation Data'!F172))="","",OFFSET('Sanitation Data'!$F$32,0,10*ROW('Sanitation Data'!F172)))</f>
        <v/>
      </c>
      <c r="CZ178" s="380" t="str">
        <f ca="1">+IF(OFFSET('Sanitation Data'!$G$28,0,10*ROW('Sanitation Data'!G172))="","",OFFSET('Sanitation Data'!$G$28,0,10*ROW('Sanitation Data'!G172)))</f>
        <v/>
      </c>
      <c r="DA178" s="380" t="str">
        <f ca="1">+IF(OFFSET('Sanitation Data'!$G$29,0,10*ROW('Sanitation Data'!G172))="","",OFFSET('Sanitation Data'!$G$29,0,10*ROW('Sanitation Data'!G172)))</f>
        <v/>
      </c>
      <c r="DB178" s="380" t="str">
        <f ca="1">+IF(OFFSET('Sanitation Data'!$G$30,0,10*ROW('Sanitation Data'!G172))="","",OFFSET('Sanitation Data'!$G$30,0,10*ROW('Sanitation Data'!G172)))</f>
        <v/>
      </c>
      <c r="DC178" s="380" t="str">
        <f ca="1">+IF(OFFSET('Sanitation Data'!$G$31,0,10*ROW('Sanitation Data'!G172))="","",OFFSET('Sanitation Data'!$G$31,0,10*ROW('Sanitation Data'!G172)))</f>
        <v/>
      </c>
      <c r="DD178" s="380" t="str">
        <f ca="1">+IF(OFFSET('Sanitation Data'!$G$32,0,10*ROW('Sanitation Data'!G172))="","",OFFSET('Sanitation Data'!$G$32,0,10*ROW('Sanitation Data'!G172)))</f>
        <v/>
      </c>
      <c r="DE178" s="380" t="str">
        <f ca="1">+IF(OFFSET('Sanitation Data'!$H$28,0,10*ROW('Sanitation Data'!H172))="","",OFFSET('Sanitation Data'!$H$28,0,10*ROW('Sanitation Data'!H172)))</f>
        <v/>
      </c>
      <c r="DF178" s="380" t="str">
        <f ca="1">+IF(OFFSET('Sanitation Data'!$H$29,0,10*ROW('Sanitation Data'!H172))="","",OFFSET('Sanitation Data'!$H$29,0,10*ROW('Sanitation Data'!H172)))</f>
        <v/>
      </c>
      <c r="DG178" s="380" t="str">
        <f ca="1">+IF(OFFSET('Sanitation Data'!$H$30,0,10*ROW('Sanitation Data'!H172))="","",OFFSET('Sanitation Data'!$H$30,0,10*ROW('Sanitation Data'!H172)))</f>
        <v/>
      </c>
      <c r="DH178" s="380" t="str">
        <f ca="1">+IF(OFFSET('Sanitation Data'!$H$31,0,10*ROW('Sanitation Data'!H172))="","",OFFSET('Sanitation Data'!$H$31,0,10*ROW('Sanitation Data'!H172)))</f>
        <v/>
      </c>
      <c r="DI178" s="380" t="str">
        <f ca="1">+IF(OFFSET('Sanitation Data'!$H$32,0,10*ROW('Sanitation Data'!H172))="","",OFFSET('Sanitation Data'!$H$32,0,10*ROW('Sanitation Data'!H172)))</f>
        <v/>
      </c>
      <c r="DJ178" s="380" t="str">
        <f ca="1">+IF(OFFSET('Sanitation Data'!$I$28,0,10*ROW('Sanitation Data'!I172))="","",OFFSET('Sanitation Data'!$I$28,0,10*ROW('Sanitation Data'!I172)))</f>
        <v/>
      </c>
      <c r="DK178" s="380" t="str">
        <f ca="1">+IF(OFFSET('Sanitation Data'!$I$29,0,10*ROW('Sanitation Data'!I172))="","",OFFSET('Sanitation Data'!$I$29,0,10*ROW('Sanitation Data'!I172)))</f>
        <v/>
      </c>
      <c r="DL178" s="380" t="str">
        <f ca="1">+IF(OFFSET('Sanitation Data'!$I$30,0,10*ROW('Sanitation Data'!I172))="","",OFFSET('Sanitation Data'!$I$30,0,10*ROW('Sanitation Data'!I172)))</f>
        <v/>
      </c>
      <c r="DM178" s="380" t="str">
        <f ca="1">+IF(OFFSET('Sanitation Data'!$I$31,0,10*ROW('Sanitation Data'!I172))="","",OFFSET('Sanitation Data'!$I$31,0,10*ROW('Sanitation Data'!I172)))</f>
        <v/>
      </c>
      <c r="DN178" s="380" t="str">
        <f ca="1">+IF(OFFSET('Sanitation Data'!$I$32,0,10*ROW('Sanitation Data'!I172))="","",OFFSET('Sanitation Data'!$I$32,0,10*ROW('Sanitation Data'!I172)))</f>
        <v/>
      </c>
      <c r="DO178" s="380" t="str">
        <f ca="1">+IF(OFFSET('Hygiene Data'!$D$11,0,10*ROW('Hygiene Data'!D172))="","",OFFSET('Hygiene Data'!$D$11,0,10*ROW('Hygiene Data'!D172)))</f>
        <v/>
      </c>
      <c r="DP178" s="380" t="str">
        <f ca="1">+IF(OFFSET('Hygiene Data'!$D$12,0,10*ROW('Hygiene Data'!D172))="","",OFFSET('Hygiene Data'!$D$12,0,10*ROW('Hygiene Data'!D172)))</f>
        <v/>
      </c>
      <c r="DQ178" s="380" t="str">
        <f ca="1">+IF(OFFSET('Hygiene Data'!$D$13,0,10*ROW('Hygiene Data'!D172))="","",OFFSET('Hygiene Data'!$D$13,0,10*ROW('Hygiene Data'!D172)))</f>
        <v/>
      </c>
      <c r="DR178" s="380" t="str">
        <f ca="1">+IF(OFFSET('Hygiene Data'!$E$11,0,10*ROW('Hygiene Data'!E172))="","",OFFSET('Hygiene Data'!$E$11,0,10*ROW('Hygiene Data'!E172)))</f>
        <v/>
      </c>
      <c r="DS178" s="380" t="str">
        <f ca="1">+IF(OFFSET('Hygiene Data'!$E$12,0,10*ROW('Hygiene Data'!E172))="","",OFFSET('Hygiene Data'!$E$12,0,10*ROW('Hygiene Data'!E172)))</f>
        <v/>
      </c>
      <c r="DT178" s="380" t="str">
        <f ca="1">+IF(OFFSET('Hygiene Data'!$E$13,0,10*ROW('Hygiene Data'!E172))="","",OFFSET('Hygiene Data'!$E$13,0,10*ROW('Hygiene Data'!E172)))</f>
        <v/>
      </c>
      <c r="DU178" s="380" t="str">
        <f ca="1">+IF(OFFSET('Hygiene Data'!$F$11,0,10*ROW('Hygiene Data'!F172))="","",OFFSET('Hygiene Data'!$F$11,0,10*ROW('Hygiene Data'!F172)))</f>
        <v/>
      </c>
      <c r="DV178" s="380" t="str">
        <f ca="1">+IF(OFFSET('Hygiene Data'!$F$12,0,10*ROW('Hygiene Data'!F172))="","",OFFSET('Hygiene Data'!$F$12,0,10*ROW('Hygiene Data'!F172)))</f>
        <v/>
      </c>
      <c r="DW178" s="380" t="str">
        <f ca="1">+IF(OFFSET('Hygiene Data'!$F$13,0,10*ROW('Hygiene Data'!F172))="","",OFFSET('Hygiene Data'!$F$13,0,10*ROW('Hygiene Data'!F172)))</f>
        <v/>
      </c>
      <c r="DX178" s="380" t="str">
        <f ca="1">+IF(OFFSET('Hygiene Data'!$G$11,0,10*ROW('Hygiene Data'!G172))="","",OFFSET('Hygiene Data'!$G$11,0,10*ROW('Hygiene Data'!G172)))</f>
        <v/>
      </c>
      <c r="DY178" s="380" t="str">
        <f ca="1">+IF(OFFSET('Hygiene Data'!$G$12,0,10*ROW('Hygiene Data'!G172))="","",OFFSET('Hygiene Data'!$G$12,0,10*ROW('Hygiene Data'!G172)))</f>
        <v/>
      </c>
      <c r="DZ178" s="380" t="str">
        <f ca="1">+IF(OFFSET('Hygiene Data'!$G$13,0,10*ROW('Hygiene Data'!G172))="","",OFFSET('Hygiene Data'!$G$13,0,10*ROW('Hygiene Data'!G172)))</f>
        <v/>
      </c>
      <c r="EA178" s="380" t="str">
        <f ca="1">+IF(OFFSET('Hygiene Data'!$H$11,0,10*ROW('Hygiene Data'!H172))="","",OFFSET('Hygiene Data'!$H$11,0,10*ROW('Hygiene Data'!H172)))</f>
        <v/>
      </c>
      <c r="EB178" s="380" t="str">
        <f ca="1">+IF(OFFSET('Hygiene Data'!$H$12,0,10*ROW('Hygiene Data'!H172))="","",OFFSET('Hygiene Data'!$H$12,0,10*ROW('Hygiene Data'!H172)))</f>
        <v/>
      </c>
      <c r="EC178" s="380" t="str">
        <f ca="1">+IF(OFFSET('Hygiene Data'!$H$13,0,10*ROW('Hygiene Data'!H172))="","",OFFSET('Hygiene Data'!$H$13,0,10*ROW('Hygiene Data'!H172)))</f>
        <v/>
      </c>
      <c r="ED178" s="380" t="str">
        <f ca="1">+IF(OFFSET('Hygiene Data'!$I$11,0,10*ROW('Hygiene Data'!I172))="","",OFFSET('Hygiene Data'!$I$11,0,10*ROW('Hygiene Data'!I172)))</f>
        <v/>
      </c>
      <c r="EE178" s="380" t="str">
        <f ca="1">+IF(OFFSET('Hygiene Data'!$I$12,0,10*ROW('Hygiene Data'!I172))="","",OFFSET('Hygiene Data'!$I$12,0,10*ROW('Hygiene Data'!I172)))</f>
        <v/>
      </c>
      <c r="EF178" s="380" t="str">
        <f ca="1">+IF(OFFSET('Hygiene Data'!$I$13,0,10*ROW('Hygiene Data'!I172))="","",OFFSET('Hygiene Data'!$I$13,0,10*ROW('Hygiene Data'!I172)))</f>
        <v/>
      </c>
    </row>
    <row r="179" spans="1:136" x14ac:dyDescent="0.25">
      <c r="A179" s="489" t="str">
        <f ca="1">+IF(OFFSET('Water Data'!$B$2,0,10*ROW('Water Data'!E173))="","",OFFSET('Water Data'!$B$2,0,10*ROW('Water Data'!E173)))</f>
        <v/>
      </c>
      <c r="B179" s="489"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16" t="str">
        <f t="shared" ca="1" si="2"/>
        <v/>
      </c>
      <c r="D179" s="517"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17"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17"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17"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17"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17"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17"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17"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17"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17"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17"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17"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17"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17"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17"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17"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17"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17"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18"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18"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18"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18"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18"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18"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18"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18"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18"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18"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18"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18"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18"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18"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18"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18"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18"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18"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18"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18"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18"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18"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18"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18"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18"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18"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18"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18"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18"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18"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19"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95"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19"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19"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19"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19"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19"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19"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19"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19"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19"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19"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19"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19"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19"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19"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19"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19"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80" t="str">
        <f ca="1">+IF(OFFSET('Water Data'!$D$27,0,10*ROW('Water Data'!D173))="","",OFFSET('Water Data'!$D$27,0,10*ROW('Water Data'!D173)))</f>
        <v/>
      </c>
      <c r="BT179" s="380" t="str">
        <f ca="1">+IF(OFFSET('Water Data'!$D$28,0,10*ROW('Water Data'!D173))="","",OFFSET('Water Data'!$D$28,0,10*ROW('Water Data'!D173)))</f>
        <v/>
      </c>
      <c r="BU179" s="380" t="str">
        <f ca="1">+IF(OFFSET('Water Data'!$D$29,0,10*ROW('Water Data'!D173))="","",OFFSET('Water Data'!$D$29,0,10*ROW('Water Data'!D173)))</f>
        <v/>
      </c>
      <c r="BV179" s="380" t="str">
        <f ca="1">+IF(OFFSET('Water Data'!$E$27,0,10*ROW('Water Data'!E173))="","",OFFSET('Water Data'!$E$27,0,10*ROW('Water Data'!E173)))</f>
        <v/>
      </c>
      <c r="BW179" s="380" t="str">
        <f ca="1">+IF(OFFSET('Water Data'!$E$28,0,10*ROW('Water Data'!E173))="","",OFFSET('Water Data'!$E$28,0,10*ROW('Water Data'!E173)))</f>
        <v/>
      </c>
      <c r="BX179" s="380" t="str">
        <f ca="1">+IF(OFFSET('Water Data'!$E$29,0,10*ROW('Water Data'!E173))="","",OFFSET('Water Data'!$E$29,0,10*ROW('Water Data'!E173)))</f>
        <v/>
      </c>
      <c r="BY179" s="380" t="str">
        <f ca="1">+IF(OFFSET('Water Data'!$F$27,0,10*ROW('Water Data'!F173))="","",OFFSET('Water Data'!$F$27,0,10*ROW('Water Data'!F173)))</f>
        <v/>
      </c>
      <c r="BZ179" s="380" t="str">
        <f ca="1">+IF(OFFSET('Water Data'!$F$28,0,10*ROW('Water Data'!F173))="","",OFFSET('Water Data'!$F$28,0,10*ROW('Water Data'!F173)))</f>
        <v/>
      </c>
      <c r="CA179" s="380" t="str">
        <f ca="1">+IF(OFFSET('Water Data'!$F$29,0,10*ROW('Water Data'!F173))="","",OFFSET('Water Data'!$F$29,0,10*ROW('Water Data'!F173)))</f>
        <v/>
      </c>
      <c r="CB179" s="380" t="str">
        <f ca="1">+IF(OFFSET('Water Data'!$G$27,0,10*ROW('Water Data'!G173))="","",OFFSET('Water Data'!$G$27,0,10*ROW('Water Data'!G173)))</f>
        <v/>
      </c>
      <c r="CC179" s="380" t="str">
        <f ca="1">+IF(OFFSET('Water Data'!$G$28,0,10*ROW('Water Data'!G173))="","",OFFSET('Water Data'!$G$28,0,10*ROW('Water Data'!G173)))</f>
        <v/>
      </c>
      <c r="CD179" s="380" t="str">
        <f ca="1">+IF(OFFSET('Water Data'!$G$29,0,10*ROW('Water Data'!G173))="","",OFFSET('Water Data'!$G$29,0,10*ROW('Water Data'!G173)))</f>
        <v/>
      </c>
      <c r="CE179" s="380" t="str">
        <f ca="1">+IF(OFFSET('Water Data'!$H$27,0,10*ROW('Water Data'!H173))="","",OFFSET('Water Data'!$H$27,0,10*ROW('Water Data'!H173)))</f>
        <v/>
      </c>
      <c r="CF179" s="380" t="str">
        <f ca="1">+IF(OFFSET('Water Data'!$H$28,0,10*ROW('Water Data'!H173))="","",OFFSET('Water Data'!$H$28,0,10*ROW('Water Data'!H173)))</f>
        <v/>
      </c>
      <c r="CG179" s="380" t="str">
        <f ca="1">+IF(OFFSET('Water Data'!$H$29,0,10*ROW('Water Data'!H173))="","",OFFSET('Water Data'!$H$29,0,10*ROW('Water Data'!H173)))</f>
        <v/>
      </c>
      <c r="CH179" s="380" t="str">
        <f ca="1">+IF(OFFSET('Water Data'!$I$27,0,10*ROW('Water Data'!I173))="","",OFFSET('Water Data'!$I$27,0,10*ROW('Water Data'!I173)))</f>
        <v/>
      </c>
      <c r="CI179" s="380" t="str">
        <f ca="1">+IF(OFFSET('Water Data'!$I$28,0,10*ROW('Water Data'!I173))="","",OFFSET('Water Data'!$I$28,0,10*ROW('Water Data'!I173)))</f>
        <v/>
      </c>
      <c r="CJ179" s="380" t="str">
        <f ca="1">+IF(OFFSET('Water Data'!$I$29,0,10*ROW('Water Data'!I173))="","",OFFSET('Water Data'!$I$29,0,10*ROW('Water Data'!I173)))</f>
        <v/>
      </c>
      <c r="CK179" s="380" t="str">
        <f ca="1">+IF(OFFSET('Sanitation Data'!$D$28,0,10*ROW('Sanitation Data'!D173))="","",OFFSET('Sanitation Data'!$D$28,0,10*ROW('Sanitation Data'!D173)))</f>
        <v/>
      </c>
      <c r="CL179" s="380" t="str">
        <f ca="1">+IF(OFFSET('Sanitation Data'!$D$29,0,10*ROW('Sanitation Data'!D173))="","",OFFSET('Sanitation Data'!$D$29,0,10*ROW('Sanitation Data'!D173)))</f>
        <v/>
      </c>
      <c r="CM179" s="380" t="str">
        <f ca="1">+IF(OFFSET('Sanitation Data'!$D$30,0,10*ROW('Sanitation Data'!D173))="","",OFFSET('Sanitation Data'!$D$30,0,10*ROW('Sanitation Data'!D173)))</f>
        <v/>
      </c>
      <c r="CN179" s="380" t="str">
        <f ca="1">+IF(OFFSET('Sanitation Data'!$D$31,0,10*ROW('Sanitation Data'!D173))="","",OFFSET('Sanitation Data'!$D$31,0,10*ROW('Sanitation Data'!D173)))</f>
        <v/>
      </c>
      <c r="CO179" s="380" t="str">
        <f ca="1">+IF(OFFSET('Sanitation Data'!$D$32,0,10*ROW('Sanitation Data'!D173))="","",OFFSET('Sanitation Data'!$D$32,0,10*ROW('Sanitation Data'!D173)))</f>
        <v/>
      </c>
      <c r="CP179" s="380" t="str">
        <f ca="1">+IF(OFFSET('Sanitation Data'!$E$28,0,10*ROW('Sanitation Data'!E173))="","",OFFSET('Sanitation Data'!$E$28,0,10*ROW('Sanitation Data'!E173)))</f>
        <v/>
      </c>
      <c r="CQ179" s="380" t="str">
        <f ca="1">+IF(OFFSET('Sanitation Data'!$E$29,0,10*ROW('Sanitation Data'!E173))="","",OFFSET('Sanitation Data'!$E$29,0,10*ROW('Sanitation Data'!E173)))</f>
        <v/>
      </c>
      <c r="CR179" s="380" t="str">
        <f ca="1">+IF(OFFSET('Sanitation Data'!$E$30,0,10*ROW('Sanitation Data'!E173))="","",OFFSET('Sanitation Data'!$E$30,0,10*ROW('Sanitation Data'!E173)))</f>
        <v/>
      </c>
      <c r="CS179" s="380" t="str">
        <f ca="1">+IF(OFFSET('Sanitation Data'!$E$31,0,10*ROW('Sanitation Data'!E173))="","",OFFSET('Sanitation Data'!$E$31,0,10*ROW('Sanitation Data'!E173)))</f>
        <v/>
      </c>
      <c r="CT179" s="380" t="str">
        <f ca="1">+IF(OFFSET('Sanitation Data'!$E$32,0,10*ROW('Sanitation Data'!E173))="","",OFFSET('Sanitation Data'!$E$32,0,10*ROW('Sanitation Data'!E173)))</f>
        <v/>
      </c>
      <c r="CU179" s="380" t="str">
        <f ca="1">+IF(OFFSET('Sanitation Data'!$F$28,0,10*ROW('Sanitation Data'!F173))="","",OFFSET('Sanitation Data'!$F$28,0,10*ROW('Sanitation Data'!F173)))</f>
        <v/>
      </c>
      <c r="CV179" s="380" t="str">
        <f ca="1">+IF(OFFSET('Sanitation Data'!$F$29,0,10*ROW('Sanitation Data'!F173))="","",OFFSET('Sanitation Data'!$F$29,0,10*ROW('Sanitation Data'!F173)))</f>
        <v/>
      </c>
      <c r="CW179" s="380" t="str">
        <f ca="1">+IF(OFFSET('Sanitation Data'!$F$30,0,10*ROW('Sanitation Data'!F173))="","",OFFSET('Sanitation Data'!$F$30,0,10*ROW('Sanitation Data'!F173)))</f>
        <v/>
      </c>
      <c r="CX179" s="380" t="str">
        <f ca="1">+IF(OFFSET('Sanitation Data'!$F$31,0,10*ROW('Sanitation Data'!F173))="","",OFFSET('Sanitation Data'!$F$31,0,10*ROW('Sanitation Data'!F173)))</f>
        <v/>
      </c>
      <c r="CY179" s="380" t="str">
        <f ca="1">+IF(OFFSET('Sanitation Data'!$F$32,0,10*ROW('Sanitation Data'!F173))="","",OFFSET('Sanitation Data'!$F$32,0,10*ROW('Sanitation Data'!F173)))</f>
        <v/>
      </c>
      <c r="CZ179" s="380" t="str">
        <f ca="1">+IF(OFFSET('Sanitation Data'!$G$28,0,10*ROW('Sanitation Data'!G173))="","",OFFSET('Sanitation Data'!$G$28,0,10*ROW('Sanitation Data'!G173)))</f>
        <v/>
      </c>
      <c r="DA179" s="380" t="str">
        <f ca="1">+IF(OFFSET('Sanitation Data'!$G$29,0,10*ROW('Sanitation Data'!G173))="","",OFFSET('Sanitation Data'!$G$29,0,10*ROW('Sanitation Data'!G173)))</f>
        <v/>
      </c>
      <c r="DB179" s="380" t="str">
        <f ca="1">+IF(OFFSET('Sanitation Data'!$G$30,0,10*ROW('Sanitation Data'!G173))="","",OFFSET('Sanitation Data'!$G$30,0,10*ROW('Sanitation Data'!G173)))</f>
        <v/>
      </c>
      <c r="DC179" s="380" t="str">
        <f ca="1">+IF(OFFSET('Sanitation Data'!$G$31,0,10*ROW('Sanitation Data'!G173))="","",OFFSET('Sanitation Data'!$G$31,0,10*ROW('Sanitation Data'!G173)))</f>
        <v/>
      </c>
      <c r="DD179" s="380" t="str">
        <f ca="1">+IF(OFFSET('Sanitation Data'!$G$32,0,10*ROW('Sanitation Data'!G173))="","",OFFSET('Sanitation Data'!$G$32,0,10*ROW('Sanitation Data'!G173)))</f>
        <v/>
      </c>
      <c r="DE179" s="380" t="str">
        <f ca="1">+IF(OFFSET('Sanitation Data'!$H$28,0,10*ROW('Sanitation Data'!H173))="","",OFFSET('Sanitation Data'!$H$28,0,10*ROW('Sanitation Data'!H173)))</f>
        <v/>
      </c>
      <c r="DF179" s="380" t="str">
        <f ca="1">+IF(OFFSET('Sanitation Data'!$H$29,0,10*ROW('Sanitation Data'!H173))="","",OFFSET('Sanitation Data'!$H$29,0,10*ROW('Sanitation Data'!H173)))</f>
        <v/>
      </c>
      <c r="DG179" s="380" t="str">
        <f ca="1">+IF(OFFSET('Sanitation Data'!$H$30,0,10*ROW('Sanitation Data'!H173))="","",OFFSET('Sanitation Data'!$H$30,0,10*ROW('Sanitation Data'!H173)))</f>
        <v/>
      </c>
      <c r="DH179" s="380" t="str">
        <f ca="1">+IF(OFFSET('Sanitation Data'!$H$31,0,10*ROW('Sanitation Data'!H173))="","",OFFSET('Sanitation Data'!$H$31,0,10*ROW('Sanitation Data'!H173)))</f>
        <v/>
      </c>
      <c r="DI179" s="380" t="str">
        <f ca="1">+IF(OFFSET('Sanitation Data'!$H$32,0,10*ROW('Sanitation Data'!H173))="","",OFFSET('Sanitation Data'!$H$32,0,10*ROW('Sanitation Data'!H173)))</f>
        <v/>
      </c>
      <c r="DJ179" s="380" t="str">
        <f ca="1">+IF(OFFSET('Sanitation Data'!$I$28,0,10*ROW('Sanitation Data'!I173))="","",OFFSET('Sanitation Data'!$I$28,0,10*ROW('Sanitation Data'!I173)))</f>
        <v/>
      </c>
      <c r="DK179" s="380" t="str">
        <f ca="1">+IF(OFFSET('Sanitation Data'!$I$29,0,10*ROW('Sanitation Data'!I173))="","",OFFSET('Sanitation Data'!$I$29,0,10*ROW('Sanitation Data'!I173)))</f>
        <v/>
      </c>
      <c r="DL179" s="380" t="str">
        <f ca="1">+IF(OFFSET('Sanitation Data'!$I$30,0,10*ROW('Sanitation Data'!I173))="","",OFFSET('Sanitation Data'!$I$30,0,10*ROW('Sanitation Data'!I173)))</f>
        <v/>
      </c>
      <c r="DM179" s="380" t="str">
        <f ca="1">+IF(OFFSET('Sanitation Data'!$I$31,0,10*ROW('Sanitation Data'!I173))="","",OFFSET('Sanitation Data'!$I$31,0,10*ROW('Sanitation Data'!I173)))</f>
        <v/>
      </c>
      <c r="DN179" s="380" t="str">
        <f ca="1">+IF(OFFSET('Sanitation Data'!$I$32,0,10*ROW('Sanitation Data'!I173))="","",OFFSET('Sanitation Data'!$I$32,0,10*ROW('Sanitation Data'!I173)))</f>
        <v/>
      </c>
      <c r="DO179" s="380" t="str">
        <f ca="1">+IF(OFFSET('Hygiene Data'!$D$11,0,10*ROW('Hygiene Data'!D173))="","",OFFSET('Hygiene Data'!$D$11,0,10*ROW('Hygiene Data'!D173)))</f>
        <v/>
      </c>
      <c r="DP179" s="380" t="str">
        <f ca="1">+IF(OFFSET('Hygiene Data'!$D$12,0,10*ROW('Hygiene Data'!D173))="","",OFFSET('Hygiene Data'!$D$12,0,10*ROW('Hygiene Data'!D173)))</f>
        <v/>
      </c>
      <c r="DQ179" s="380" t="str">
        <f ca="1">+IF(OFFSET('Hygiene Data'!$D$13,0,10*ROW('Hygiene Data'!D173))="","",OFFSET('Hygiene Data'!$D$13,0,10*ROW('Hygiene Data'!D173)))</f>
        <v/>
      </c>
      <c r="DR179" s="380" t="str">
        <f ca="1">+IF(OFFSET('Hygiene Data'!$E$11,0,10*ROW('Hygiene Data'!E173))="","",OFFSET('Hygiene Data'!$E$11,0,10*ROW('Hygiene Data'!E173)))</f>
        <v/>
      </c>
      <c r="DS179" s="380" t="str">
        <f ca="1">+IF(OFFSET('Hygiene Data'!$E$12,0,10*ROW('Hygiene Data'!E173))="","",OFFSET('Hygiene Data'!$E$12,0,10*ROW('Hygiene Data'!E173)))</f>
        <v/>
      </c>
      <c r="DT179" s="380" t="str">
        <f ca="1">+IF(OFFSET('Hygiene Data'!$E$13,0,10*ROW('Hygiene Data'!E173))="","",OFFSET('Hygiene Data'!$E$13,0,10*ROW('Hygiene Data'!E173)))</f>
        <v/>
      </c>
      <c r="DU179" s="380" t="str">
        <f ca="1">+IF(OFFSET('Hygiene Data'!$F$11,0,10*ROW('Hygiene Data'!F173))="","",OFFSET('Hygiene Data'!$F$11,0,10*ROW('Hygiene Data'!F173)))</f>
        <v/>
      </c>
      <c r="DV179" s="380" t="str">
        <f ca="1">+IF(OFFSET('Hygiene Data'!$F$12,0,10*ROW('Hygiene Data'!F173))="","",OFFSET('Hygiene Data'!$F$12,0,10*ROW('Hygiene Data'!F173)))</f>
        <v/>
      </c>
      <c r="DW179" s="380" t="str">
        <f ca="1">+IF(OFFSET('Hygiene Data'!$F$13,0,10*ROW('Hygiene Data'!F173))="","",OFFSET('Hygiene Data'!$F$13,0,10*ROW('Hygiene Data'!F173)))</f>
        <v/>
      </c>
      <c r="DX179" s="380" t="str">
        <f ca="1">+IF(OFFSET('Hygiene Data'!$G$11,0,10*ROW('Hygiene Data'!G173))="","",OFFSET('Hygiene Data'!$G$11,0,10*ROW('Hygiene Data'!G173)))</f>
        <v/>
      </c>
      <c r="DY179" s="380" t="str">
        <f ca="1">+IF(OFFSET('Hygiene Data'!$G$12,0,10*ROW('Hygiene Data'!G173))="","",OFFSET('Hygiene Data'!$G$12,0,10*ROW('Hygiene Data'!G173)))</f>
        <v/>
      </c>
      <c r="DZ179" s="380" t="str">
        <f ca="1">+IF(OFFSET('Hygiene Data'!$G$13,0,10*ROW('Hygiene Data'!G173))="","",OFFSET('Hygiene Data'!$G$13,0,10*ROW('Hygiene Data'!G173)))</f>
        <v/>
      </c>
      <c r="EA179" s="380" t="str">
        <f ca="1">+IF(OFFSET('Hygiene Data'!$H$11,0,10*ROW('Hygiene Data'!H173))="","",OFFSET('Hygiene Data'!$H$11,0,10*ROW('Hygiene Data'!H173)))</f>
        <v/>
      </c>
      <c r="EB179" s="380" t="str">
        <f ca="1">+IF(OFFSET('Hygiene Data'!$H$12,0,10*ROW('Hygiene Data'!H173))="","",OFFSET('Hygiene Data'!$H$12,0,10*ROW('Hygiene Data'!H173)))</f>
        <v/>
      </c>
      <c r="EC179" s="380" t="str">
        <f ca="1">+IF(OFFSET('Hygiene Data'!$H$13,0,10*ROW('Hygiene Data'!H173))="","",OFFSET('Hygiene Data'!$H$13,0,10*ROW('Hygiene Data'!H173)))</f>
        <v/>
      </c>
      <c r="ED179" s="380" t="str">
        <f ca="1">+IF(OFFSET('Hygiene Data'!$I$11,0,10*ROW('Hygiene Data'!I173))="","",OFFSET('Hygiene Data'!$I$11,0,10*ROW('Hygiene Data'!I173)))</f>
        <v/>
      </c>
      <c r="EE179" s="380" t="str">
        <f ca="1">+IF(OFFSET('Hygiene Data'!$I$12,0,10*ROW('Hygiene Data'!I173))="","",OFFSET('Hygiene Data'!$I$12,0,10*ROW('Hygiene Data'!I173)))</f>
        <v/>
      </c>
      <c r="EF179" s="380" t="str">
        <f ca="1">+IF(OFFSET('Hygiene Data'!$I$13,0,10*ROW('Hygiene Data'!I173))="","",OFFSET('Hygiene Data'!$I$13,0,10*ROW('Hygiene Data'!I173)))</f>
        <v/>
      </c>
    </row>
    <row r="180" spans="1:136" x14ac:dyDescent="0.25">
      <c r="A180" s="489" t="str">
        <f ca="1">+IF(OFFSET('Water Data'!$B$2,0,10*ROW('Water Data'!E174))="","",OFFSET('Water Data'!$B$2,0,10*ROW('Water Data'!E174)))</f>
        <v/>
      </c>
      <c r="B180" s="489"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16" t="str">
        <f t="shared" ca="1" si="2"/>
        <v/>
      </c>
      <c r="D180" s="517"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17"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17"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17"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17"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17"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17"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17"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17"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17"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17"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17"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17"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17"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17"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17"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17"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17"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18"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18"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18"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18"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18"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18"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18"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18"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18"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18"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18"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18"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18"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18"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18"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18"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18"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18"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18"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18"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18"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18"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18"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18"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18"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18"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18"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18"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18"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18"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19"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95"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19"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19"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19"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19"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19"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19"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19"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19"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19"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19"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19"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19"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19"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19"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19"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19"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80" t="str">
        <f ca="1">+IF(OFFSET('Water Data'!$D$27,0,10*ROW('Water Data'!D174))="","",OFFSET('Water Data'!$D$27,0,10*ROW('Water Data'!D174)))</f>
        <v/>
      </c>
      <c r="BT180" s="380" t="str">
        <f ca="1">+IF(OFFSET('Water Data'!$D$28,0,10*ROW('Water Data'!D174))="","",OFFSET('Water Data'!$D$28,0,10*ROW('Water Data'!D174)))</f>
        <v/>
      </c>
      <c r="BU180" s="380" t="str">
        <f ca="1">+IF(OFFSET('Water Data'!$D$29,0,10*ROW('Water Data'!D174))="","",OFFSET('Water Data'!$D$29,0,10*ROW('Water Data'!D174)))</f>
        <v/>
      </c>
      <c r="BV180" s="380" t="str">
        <f ca="1">+IF(OFFSET('Water Data'!$E$27,0,10*ROW('Water Data'!E174))="","",OFFSET('Water Data'!$E$27,0,10*ROW('Water Data'!E174)))</f>
        <v/>
      </c>
      <c r="BW180" s="380" t="str">
        <f ca="1">+IF(OFFSET('Water Data'!$E$28,0,10*ROW('Water Data'!E174))="","",OFFSET('Water Data'!$E$28,0,10*ROW('Water Data'!E174)))</f>
        <v/>
      </c>
      <c r="BX180" s="380" t="str">
        <f ca="1">+IF(OFFSET('Water Data'!$E$29,0,10*ROW('Water Data'!E174))="","",OFFSET('Water Data'!$E$29,0,10*ROW('Water Data'!E174)))</f>
        <v/>
      </c>
      <c r="BY180" s="380" t="str">
        <f ca="1">+IF(OFFSET('Water Data'!$F$27,0,10*ROW('Water Data'!F174))="","",OFFSET('Water Data'!$F$27,0,10*ROW('Water Data'!F174)))</f>
        <v/>
      </c>
      <c r="BZ180" s="380" t="str">
        <f ca="1">+IF(OFFSET('Water Data'!$F$28,0,10*ROW('Water Data'!F174))="","",OFFSET('Water Data'!$F$28,0,10*ROW('Water Data'!F174)))</f>
        <v/>
      </c>
      <c r="CA180" s="380" t="str">
        <f ca="1">+IF(OFFSET('Water Data'!$F$29,0,10*ROW('Water Data'!F174))="","",OFFSET('Water Data'!$F$29,0,10*ROW('Water Data'!F174)))</f>
        <v/>
      </c>
      <c r="CB180" s="380" t="str">
        <f ca="1">+IF(OFFSET('Water Data'!$G$27,0,10*ROW('Water Data'!G174))="","",OFFSET('Water Data'!$G$27,0,10*ROW('Water Data'!G174)))</f>
        <v/>
      </c>
      <c r="CC180" s="380" t="str">
        <f ca="1">+IF(OFFSET('Water Data'!$G$28,0,10*ROW('Water Data'!G174))="","",OFFSET('Water Data'!$G$28,0,10*ROW('Water Data'!G174)))</f>
        <v/>
      </c>
      <c r="CD180" s="380" t="str">
        <f ca="1">+IF(OFFSET('Water Data'!$G$29,0,10*ROW('Water Data'!G174))="","",OFFSET('Water Data'!$G$29,0,10*ROW('Water Data'!G174)))</f>
        <v/>
      </c>
      <c r="CE180" s="380" t="str">
        <f ca="1">+IF(OFFSET('Water Data'!$H$27,0,10*ROW('Water Data'!H174))="","",OFFSET('Water Data'!$H$27,0,10*ROW('Water Data'!H174)))</f>
        <v/>
      </c>
      <c r="CF180" s="380" t="str">
        <f ca="1">+IF(OFFSET('Water Data'!$H$28,0,10*ROW('Water Data'!H174))="","",OFFSET('Water Data'!$H$28,0,10*ROW('Water Data'!H174)))</f>
        <v/>
      </c>
      <c r="CG180" s="380" t="str">
        <f ca="1">+IF(OFFSET('Water Data'!$H$29,0,10*ROW('Water Data'!H174))="","",OFFSET('Water Data'!$H$29,0,10*ROW('Water Data'!H174)))</f>
        <v/>
      </c>
      <c r="CH180" s="380" t="str">
        <f ca="1">+IF(OFFSET('Water Data'!$I$27,0,10*ROW('Water Data'!I174))="","",OFFSET('Water Data'!$I$27,0,10*ROW('Water Data'!I174)))</f>
        <v/>
      </c>
      <c r="CI180" s="380" t="str">
        <f ca="1">+IF(OFFSET('Water Data'!$I$28,0,10*ROW('Water Data'!I174))="","",OFFSET('Water Data'!$I$28,0,10*ROW('Water Data'!I174)))</f>
        <v/>
      </c>
      <c r="CJ180" s="380" t="str">
        <f ca="1">+IF(OFFSET('Water Data'!$I$29,0,10*ROW('Water Data'!I174))="","",OFFSET('Water Data'!$I$29,0,10*ROW('Water Data'!I174)))</f>
        <v/>
      </c>
      <c r="CK180" s="380" t="str">
        <f ca="1">+IF(OFFSET('Sanitation Data'!$D$28,0,10*ROW('Sanitation Data'!D174))="","",OFFSET('Sanitation Data'!$D$28,0,10*ROW('Sanitation Data'!D174)))</f>
        <v/>
      </c>
      <c r="CL180" s="380" t="str">
        <f ca="1">+IF(OFFSET('Sanitation Data'!$D$29,0,10*ROW('Sanitation Data'!D174))="","",OFFSET('Sanitation Data'!$D$29,0,10*ROW('Sanitation Data'!D174)))</f>
        <v/>
      </c>
      <c r="CM180" s="380" t="str">
        <f ca="1">+IF(OFFSET('Sanitation Data'!$D$30,0,10*ROW('Sanitation Data'!D174))="","",OFFSET('Sanitation Data'!$D$30,0,10*ROW('Sanitation Data'!D174)))</f>
        <v/>
      </c>
      <c r="CN180" s="380" t="str">
        <f ca="1">+IF(OFFSET('Sanitation Data'!$D$31,0,10*ROW('Sanitation Data'!D174))="","",OFFSET('Sanitation Data'!$D$31,0,10*ROW('Sanitation Data'!D174)))</f>
        <v/>
      </c>
      <c r="CO180" s="380" t="str">
        <f ca="1">+IF(OFFSET('Sanitation Data'!$D$32,0,10*ROW('Sanitation Data'!D174))="","",OFFSET('Sanitation Data'!$D$32,0,10*ROW('Sanitation Data'!D174)))</f>
        <v/>
      </c>
      <c r="CP180" s="380" t="str">
        <f ca="1">+IF(OFFSET('Sanitation Data'!$E$28,0,10*ROW('Sanitation Data'!E174))="","",OFFSET('Sanitation Data'!$E$28,0,10*ROW('Sanitation Data'!E174)))</f>
        <v/>
      </c>
      <c r="CQ180" s="380" t="str">
        <f ca="1">+IF(OFFSET('Sanitation Data'!$E$29,0,10*ROW('Sanitation Data'!E174))="","",OFFSET('Sanitation Data'!$E$29,0,10*ROW('Sanitation Data'!E174)))</f>
        <v/>
      </c>
      <c r="CR180" s="380" t="str">
        <f ca="1">+IF(OFFSET('Sanitation Data'!$E$30,0,10*ROW('Sanitation Data'!E174))="","",OFFSET('Sanitation Data'!$E$30,0,10*ROW('Sanitation Data'!E174)))</f>
        <v/>
      </c>
      <c r="CS180" s="380" t="str">
        <f ca="1">+IF(OFFSET('Sanitation Data'!$E$31,0,10*ROW('Sanitation Data'!E174))="","",OFFSET('Sanitation Data'!$E$31,0,10*ROW('Sanitation Data'!E174)))</f>
        <v/>
      </c>
      <c r="CT180" s="380" t="str">
        <f ca="1">+IF(OFFSET('Sanitation Data'!$E$32,0,10*ROW('Sanitation Data'!E174))="","",OFFSET('Sanitation Data'!$E$32,0,10*ROW('Sanitation Data'!E174)))</f>
        <v/>
      </c>
      <c r="CU180" s="380" t="str">
        <f ca="1">+IF(OFFSET('Sanitation Data'!$F$28,0,10*ROW('Sanitation Data'!F174))="","",OFFSET('Sanitation Data'!$F$28,0,10*ROW('Sanitation Data'!F174)))</f>
        <v/>
      </c>
      <c r="CV180" s="380" t="str">
        <f ca="1">+IF(OFFSET('Sanitation Data'!$F$29,0,10*ROW('Sanitation Data'!F174))="","",OFFSET('Sanitation Data'!$F$29,0,10*ROW('Sanitation Data'!F174)))</f>
        <v/>
      </c>
      <c r="CW180" s="380" t="str">
        <f ca="1">+IF(OFFSET('Sanitation Data'!$F$30,0,10*ROW('Sanitation Data'!F174))="","",OFFSET('Sanitation Data'!$F$30,0,10*ROW('Sanitation Data'!F174)))</f>
        <v/>
      </c>
      <c r="CX180" s="380" t="str">
        <f ca="1">+IF(OFFSET('Sanitation Data'!$F$31,0,10*ROW('Sanitation Data'!F174))="","",OFFSET('Sanitation Data'!$F$31,0,10*ROW('Sanitation Data'!F174)))</f>
        <v/>
      </c>
      <c r="CY180" s="380" t="str">
        <f ca="1">+IF(OFFSET('Sanitation Data'!$F$32,0,10*ROW('Sanitation Data'!F174))="","",OFFSET('Sanitation Data'!$F$32,0,10*ROW('Sanitation Data'!F174)))</f>
        <v/>
      </c>
      <c r="CZ180" s="380" t="str">
        <f ca="1">+IF(OFFSET('Sanitation Data'!$G$28,0,10*ROW('Sanitation Data'!G174))="","",OFFSET('Sanitation Data'!$G$28,0,10*ROW('Sanitation Data'!G174)))</f>
        <v/>
      </c>
      <c r="DA180" s="380" t="str">
        <f ca="1">+IF(OFFSET('Sanitation Data'!$G$29,0,10*ROW('Sanitation Data'!G174))="","",OFFSET('Sanitation Data'!$G$29,0,10*ROW('Sanitation Data'!G174)))</f>
        <v/>
      </c>
      <c r="DB180" s="380" t="str">
        <f ca="1">+IF(OFFSET('Sanitation Data'!$G$30,0,10*ROW('Sanitation Data'!G174))="","",OFFSET('Sanitation Data'!$G$30,0,10*ROW('Sanitation Data'!G174)))</f>
        <v/>
      </c>
      <c r="DC180" s="380" t="str">
        <f ca="1">+IF(OFFSET('Sanitation Data'!$G$31,0,10*ROW('Sanitation Data'!G174))="","",OFFSET('Sanitation Data'!$G$31,0,10*ROW('Sanitation Data'!G174)))</f>
        <v/>
      </c>
      <c r="DD180" s="380" t="str">
        <f ca="1">+IF(OFFSET('Sanitation Data'!$G$32,0,10*ROW('Sanitation Data'!G174))="","",OFFSET('Sanitation Data'!$G$32,0,10*ROW('Sanitation Data'!G174)))</f>
        <v/>
      </c>
      <c r="DE180" s="380" t="str">
        <f ca="1">+IF(OFFSET('Sanitation Data'!$H$28,0,10*ROW('Sanitation Data'!H174))="","",OFFSET('Sanitation Data'!$H$28,0,10*ROW('Sanitation Data'!H174)))</f>
        <v/>
      </c>
      <c r="DF180" s="380" t="str">
        <f ca="1">+IF(OFFSET('Sanitation Data'!$H$29,0,10*ROW('Sanitation Data'!H174))="","",OFFSET('Sanitation Data'!$H$29,0,10*ROW('Sanitation Data'!H174)))</f>
        <v/>
      </c>
      <c r="DG180" s="380" t="str">
        <f ca="1">+IF(OFFSET('Sanitation Data'!$H$30,0,10*ROW('Sanitation Data'!H174))="","",OFFSET('Sanitation Data'!$H$30,0,10*ROW('Sanitation Data'!H174)))</f>
        <v/>
      </c>
      <c r="DH180" s="380" t="str">
        <f ca="1">+IF(OFFSET('Sanitation Data'!$H$31,0,10*ROW('Sanitation Data'!H174))="","",OFFSET('Sanitation Data'!$H$31,0,10*ROW('Sanitation Data'!H174)))</f>
        <v/>
      </c>
      <c r="DI180" s="380" t="str">
        <f ca="1">+IF(OFFSET('Sanitation Data'!$H$32,0,10*ROW('Sanitation Data'!H174))="","",OFFSET('Sanitation Data'!$H$32,0,10*ROW('Sanitation Data'!H174)))</f>
        <v/>
      </c>
      <c r="DJ180" s="380" t="str">
        <f ca="1">+IF(OFFSET('Sanitation Data'!$I$28,0,10*ROW('Sanitation Data'!I174))="","",OFFSET('Sanitation Data'!$I$28,0,10*ROW('Sanitation Data'!I174)))</f>
        <v/>
      </c>
      <c r="DK180" s="380" t="str">
        <f ca="1">+IF(OFFSET('Sanitation Data'!$I$29,0,10*ROW('Sanitation Data'!I174))="","",OFFSET('Sanitation Data'!$I$29,0,10*ROW('Sanitation Data'!I174)))</f>
        <v/>
      </c>
      <c r="DL180" s="380" t="str">
        <f ca="1">+IF(OFFSET('Sanitation Data'!$I$30,0,10*ROW('Sanitation Data'!I174))="","",OFFSET('Sanitation Data'!$I$30,0,10*ROW('Sanitation Data'!I174)))</f>
        <v/>
      </c>
      <c r="DM180" s="380" t="str">
        <f ca="1">+IF(OFFSET('Sanitation Data'!$I$31,0,10*ROW('Sanitation Data'!I174))="","",OFFSET('Sanitation Data'!$I$31,0,10*ROW('Sanitation Data'!I174)))</f>
        <v/>
      </c>
      <c r="DN180" s="380" t="str">
        <f ca="1">+IF(OFFSET('Sanitation Data'!$I$32,0,10*ROW('Sanitation Data'!I174))="","",OFFSET('Sanitation Data'!$I$32,0,10*ROW('Sanitation Data'!I174)))</f>
        <v/>
      </c>
      <c r="DO180" s="380" t="str">
        <f ca="1">+IF(OFFSET('Hygiene Data'!$D$11,0,10*ROW('Hygiene Data'!D174))="","",OFFSET('Hygiene Data'!$D$11,0,10*ROW('Hygiene Data'!D174)))</f>
        <v/>
      </c>
      <c r="DP180" s="380" t="str">
        <f ca="1">+IF(OFFSET('Hygiene Data'!$D$12,0,10*ROW('Hygiene Data'!D174))="","",OFFSET('Hygiene Data'!$D$12,0,10*ROW('Hygiene Data'!D174)))</f>
        <v/>
      </c>
      <c r="DQ180" s="380" t="str">
        <f ca="1">+IF(OFFSET('Hygiene Data'!$D$13,0,10*ROW('Hygiene Data'!D174))="","",OFFSET('Hygiene Data'!$D$13,0,10*ROW('Hygiene Data'!D174)))</f>
        <v/>
      </c>
      <c r="DR180" s="380" t="str">
        <f ca="1">+IF(OFFSET('Hygiene Data'!$E$11,0,10*ROW('Hygiene Data'!E174))="","",OFFSET('Hygiene Data'!$E$11,0,10*ROW('Hygiene Data'!E174)))</f>
        <v/>
      </c>
      <c r="DS180" s="380" t="str">
        <f ca="1">+IF(OFFSET('Hygiene Data'!$E$12,0,10*ROW('Hygiene Data'!E174))="","",OFFSET('Hygiene Data'!$E$12,0,10*ROW('Hygiene Data'!E174)))</f>
        <v/>
      </c>
      <c r="DT180" s="380" t="str">
        <f ca="1">+IF(OFFSET('Hygiene Data'!$E$13,0,10*ROW('Hygiene Data'!E174))="","",OFFSET('Hygiene Data'!$E$13,0,10*ROW('Hygiene Data'!E174)))</f>
        <v/>
      </c>
      <c r="DU180" s="380" t="str">
        <f ca="1">+IF(OFFSET('Hygiene Data'!$F$11,0,10*ROW('Hygiene Data'!F174))="","",OFFSET('Hygiene Data'!$F$11,0,10*ROW('Hygiene Data'!F174)))</f>
        <v/>
      </c>
      <c r="DV180" s="380" t="str">
        <f ca="1">+IF(OFFSET('Hygiene Data'!$F$12,0,10*ROW('Hygiene Data'!F174))="","",OFFSET('Hygiene Data'!$F$12,0,10*ROW('Hygiene Data'!F174)))</f>
        <v/>
      </c>
      <c r="DW180" s="380" t="str">
        <f ca="1">+IF(OFFSET('Hygiene Data'!$F$13,0,10*ROW('Hygiene Data'!F174))="","",OFFSET('Hygiene Data'!$F$13,0,10*ROW('Hygiene Data'!F174)))</f>
        <v/>
      </c>
      <c r="DX180" s="380" t="str">
        <f ca="1">+IF(OFFSET('Hygiene Data'!$G$11,0,10*ROW('Hygiene Data'!G174))="","",OFFSET('Hygiene Data'!$G$11,0,10*ROW('Hygiene Data'!G174)))</f>
        <v/>
      </c>
      <c r="DY180" s="380" t="str">
        <f ca="1">+IF(OFFSET('Hygiene Data'!$G$12,0,10*ROW('Hygiene Data'!G174))="","",OFFSET('Hygiene Data'!$G$12,0,10*ROW('Hygiene Data'!G174)))</f>
        <v/>
      </c>
      <c r="DZ180" s="380" t="str">
        <f ca="1">+IF(OFFSET('Hygiene Data'!$G$13,0,10*ROW('Hygiene Data'!G174))="","",OFFSET('Hygiene Data'!$G$13,0,10*ROW('Hygiene Data'!G174)))</f>
        <v/>
      </c>
      <c r="EA180" s="380" t="str">
        <f ca="1">+IF(OFFSET('Hygiene Data'!$H$11,0,10*ROW('Hygiene Data'!H174))="","",OFFSET('Hygiene Data'!$H$11,0,10*ROW('Hygiene Data'!H174)))</f>
        <v/>
      </c>
      <c r="EB180" s="380" t="str">
        <f ca="1">+IF(OFFSET('Hygiene Data'!$H$12,0,10*ROW('Hygiene Data'!H174))="","",OFFSET('Hygiene Data'!$H$12,0,10*ROW('Hygiene Data'!H174)))</f>
        <v/>
      </c>
      <c r="EC180" s="380" t="str">
        <f ca="1">+IF(OFFSET('Hygiene Data'!$H$13,0,10*ROW('Hygiene Data'!H174))="","",OFFSET('Hygiene Data'!$H$13,0,10*ROW('Hygiene Data'!H174)))</f>
        <v/>
      </c>
      <c r="ED180" s="380" t="str">
        <f ca="1">+IF(OFFSET('Hygiene Data'!$I$11,0,10*ROW('Hygiene Data'!I174))="","",OFFSET('Hygiene Data'!$I$11,0,10*ROW('Hygiene Data'!I174)))</f>
        <v/>
      </c>
      <c r="EE180" s="380" t="str">
        <f ca="1">+IF(OFFSET('Hygiene Data'!$I$12,0,10*ROW('Hygiene Data'!I174))="","",OFFSET('Hygiene Data'!$I$12,0,10*ROW('Hygiene Data'!I174)))</f>
        <v/>
      </c>
      <c r="EF180" s="380" t="str">
        <f ca="1">+IF(OFFSET('Hygiene Data'!$I$13,0,10*ROW('Hygiene Data'!I174))="","",OFFSET('Hygiene Data'!$I$13,0,10*ROW('Hygiene Data'!I174)))</f>
        <v/>
      </c>
    </row>
    <row r="181" spans="1:136" x14ac:dyDescent="0.25">
      <c r="A181" s="489" t="str">
        <f ca="1">+IF(OFFSET('Water Data'!$B$2,0,10*ROW('Water Data'!E175))="","",OFFSET('Water Data'!$B$2,0,10*ROW('Water Data'!E175)))</f>
        <v/>
      </c>
      <c r="B181" s="489"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16" t="str">
        <f t="shared" ca="1" si="2"/>
        <v/>
      </c>
      <c r="D181" s="517"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17"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17"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17"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17"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17"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17"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17"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17"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17"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17"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17"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17"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17"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17"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17"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17"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17"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18"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18"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18"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18"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18"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18"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18"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18"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18"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18"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18"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18"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18"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18"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18"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18"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18"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18"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18"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18"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18"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18"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18"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18"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18"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18"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18"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18"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18"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18"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19"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95"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19"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19"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19"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19"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19"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19"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19"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19"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19"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19"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19"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19"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19"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19"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19"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19"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80" t="str">
        <f ca="1">+IF(OFFSET('Water Data'!$D$27,0,10*ROW('Water Data'!D175))="","",OFFSET('Water Data'!$D$27,0,10*ROW('Water Data'!D175)))</f>
        <v/>
      </c>
      <c r="BT181" s="380" t="str">
        <f ca="1">+IF(OFFSET('Water Data'!$D$28,0,10*ROW('Water Data'!D175))="","",OFFSET('Water Data'!$D$28,0,10*ROW('Water Data'!D175)))</f>
        <v/>
      </c>
      <c r="BU181" s="380" t="str">
        <f ca="1">+IF(OFFSET('Water Data'!$D$29,0,10*ROW('Water Data'!D175))="","",OFFSET('Water Data'!$D$29,0,10*ROW('Water Data'!D175)))</f>
        <v/>
      </c>
      <c r="BV181" s="380" t="str">
        <f ca="1">+IF(OFFSET('Water Data'!$E$27,0,10*ROW('Water Data'!E175))="","",OFFSET('Water Data'!$E$27,0,10*ROW('Water Data'!E175)))</f>
        <v/>
      </c>
      <c r="BW181" s="380" t="str">
        <f ca="1">+IF(OFFSET('Water Data'!$E$28,0,10*ROW('Water Data'!E175))="","",OFFSET('Water Data'!$E$28,0,10*ROW('Water Data'!E175)))</f>
        <v/>
      </c>
      <c r="BX181" s="380" t="str">
        <f ca="1">+IF(OFFSET('Water Data'!$E$29,0,10*ROW('Water Data'!E175))="","",OFFSET('Water Data'!$E$29,0,10*ROW('Water Data'!E175)))</f>
        <v/>
      </c>
      <c r="BY181" s="380" t="str">
        <f ca="1">+IF(OFFSET('Water Data'!$F$27,0,10*ROW('Water Data'!F175))="","",OFFSET('Water Data'!$F$27,0,10*ROW('Water Data'!F175)))</f>
        <v/>
      </c>
      <c r="BZ181" s="380" t="str">
        <f ca="1">+IF(OFFSET('Water Data'!$F$28,0,10*ROW('Water Data'!F175))="","",OFFSET('Water Data'!$F$28,0,10*ROW('Water Data'!F175)))</f>
        <v/>
      </c>
      <c r="CA181" s="380" t="str">
        <f ca="1">+IF(OFFSET('Water Data'!$F$29,0,10*ROW('Water Data'!F175))="","",OFFSET('Water Data'!$F$29,0,10*ROW('Water Data'!F175)))</f>
        <v/>
      </c>
      <c r="CB181" s="380" t="str">
        <f ca="1">+IF(OFFSET('Water Data'!$G$27,0,10*ROW('Water Data'!G175))="","",OFFSET('Water Data'!$G$27,0,10*ROW('Water Data'!G175)))</f>
        <v/>
      </c>
      <c r="CC181" s="380" t="str">
        <f ca="1">+IF(OFFSET('Water Data'!$G$28,0,10*ROW('Water Data'!G175))="","",OFFSET('Water Data'!$G$28,0,10*ROW('Water Data'!G175)))</f>
        <v/>
      </c>
      <c r="CD181" s="380" t="str">
        <f ca="1">+IF(OFFSET('Water Data'!$G$29,0,10*ROW('Water Data'!G175))="","",OFFSET('Water Data'!$G$29,0,10*ROW('Water Data'!G175)))</f>
        <v/>
      </c>
      <c r="CE181" s="380" t="str">
        <f ca="1">+IF(OFFSET('Water Data'!$H$27,0,10*ROW('Water Data'!H175))="","",OFFSET('Water Data'!$H$27,0,10*ROW('Water Data'!H175)))</f>
        <v/>
      </c>
      <c r="CF181" s="380" t="str">
        <f ca="1">+IF(OFFSET('Water Data'!$H$28,0,10*ROW('Water Data'!H175))="","",OFFSET('Water Data'!$H$28,0,10*ROW('Water Data'!H175)))</f>
        <v/>
      </c>
      <c r="CG181" s="380" t="str">
        <f ca="1">+IF(OFFSET('Water Data'!$H$29,0,10*ROW('Water Data'!H175))="","",OFFSET('Water Data'!$H$29,0,10*ROW('Water Data'!H175)))</f>
        <v/>
      </c>
      <c r="CH181" s="380" t="str">
        <f ca="1">+IF(OFFSET('Water Data'!$I$27,0,10*ROW('Water Data'!I175))="","",OFFSET('Water Data'!$I$27,0,10*ROW('Water Data'!I175)))</f>
        <v/>
      </c>
      <c r="CI181" s="380" t="str">
        <f ca="1">+IF(OFFSET('Water Data'!$I$28,0,10*ROW('Water Data'!I175))="","",OFFSET('Water Data'!$I$28,0,10*ROW('Water Data'!I175)))</f>
        <v/>
      </c>
      <c r="CJ181" s="380" t="str">
        <f ca="1">+IF(OFFSET('Water Data'!$I$29,0,10*ROW('Water Data'!I175))="","",OFFSET('Water Data'!$I$29,0,10*ROW('Water Data'!I175)))</f>
        <v/>
      </c>
      <c r="CK181" s="380" t="str">
        <f ca="1">+IF(OFFSET('Sanitation Data'!$D$28,0,10*ROW('Sanitation Data'!D175))="","",OFFSET('Sanitation Data'!$D$28,0,10*ROW('Sanitation Data'!D175)))</f>
        <v/>
      </c>
      <c r="CL181" s="380" t="str">
        <f ca="1">+IF(OFFSET('Sanitation Data'!$D$29,0,10*ROW('Sanitation Data'!D175))="","",OFFSET('Sanitation Data'!$D$29,0,10*ROW('Sanitation Data'!D175)))</f>
        <v/>
      </c>
      <c r="CM181" s="380" t="str">
        <f ca="1">+IF(OFFSET('Sanitation Data'!$D$30,0,10*ROW('Sanitation Data'!D175))="","",OFFSET('Sanitation Data'!$D$30,0,10*ROW('Sanitation Data'!D175)))</f>
        <v/>
      </c>
      <c r="CN181" s="380" t="str">
        <f ca="1">+IF(OFFSET('Sanitation Data'!$D$31,0,10*ROW('Sanitation Data'!D175))="","",OFFSET('Sanitation Data'!$D$31,0,10*ROW('Sanitation Data'!D175)))</f>
        <v/>
      </c>
      <c r="CO181" s="380" t="str">
        <f ca="1">+IF(OFFSET('Sanitation Data'!$D$32,0,10*ROW('Sanitation Data'!D175))="","",OFFSET('Sanitation Data'!$D$32,0,10*ROW('Sanitation Data'!D175)))</f>
        <v/>
      </c>
      <c r="CP181" s="380" t="str">
        <f ca="1">+IF(OFFSET('Sanitation Data'!$E$28,0,10*ROW('Sanitation Data'!E175))="","",OFFSET('Sanitation Data'!$E$28,0,10*ROW('Sanitation Data'!E175)))</f>
        <v/>
      </c>
      <c r="CQ181" s="380" t="str">
        <f ca="1">+IF(OFFSET('Sanitation Data'!$E$29,0,10*ROW('Sanitation Data'!E175))="","",OFFSET('Sanitation Data'!$E$29,0,10*ROW('Sanitation Data'!E175)))</f>
        <v/>
      </c>
      <c r="CR181" s="380" t="str">
        <f ca="1">+IF(OFFSET('Sanitation Data'!$E$30,0,10*ROW('Sanitation Data'!E175))="","",OFFSET('Sanitation Data'!$E$30,0,10*ROW('Sanitation Data'!E175)))</f>
        <v/>
      </c>
      <c r="CS181" s="380" t="str">
        <f ca="1">+IF(OFFSET('Sanitation Data'!$E$31,0,10*ROW('Sanitation Data'!E175))="","",OFFSET('Sanitation Data'!$E$31,0,10*ROW('Sanitation Data'!E175)))</f>
        <v/>
      </c>
      <c r="CT181" s="380" t="str">
        <f ca="1">+IF(OFFSET('Sanitation Data'!$E$32,0,10*ROW('Sanitation Data'!E175))="","",OFFSET('Sanitation Data'!$E$32,0,10*ROW('Sanitation Data'!E175)))</f>
        <v/>
      </c>
      <c r="CU181" s="380" t="str">
        <f ca="1">+IF(OFFSET('Sanitation Data'!$F$28,0,10*ROW('Sanitation Data'!F175))="","",OFFSET('Sanitation Data'!$F$28,0,10*ROW('Sanitation Data'!F175)))</f>
        <v/>
      </c>
      <c r="CV181" s="380" t="str">
        <f ca="1">+IF(OFFSET('Sanitation Data'!$F$29,0,10*ROW('Sanitation Data'!F175))="","",OFFSET('Sanitation Data'!$F$29,0,10*ROW('Sanitation Data'!F175)))</f>
        <v/>
      </c>
      <c r="CW181" s="380" t="str">
        <f ca="1">+IF(OFFSET('Sanitation Data'!$F$30,0,10*ROW('Sanitation Data'!F175))="","",OFFSET('Sanitation Data'!$F$30,0,10*ROW('Sanitation Data'!F175)))</f>
        <v/>
      </c>
      <c r="CX181" s="380" t="str">
        <f ca="1">+IF(OFFSET('Sanitation Data'!$F$31,0,10*ROW('Sanitation Data'!F175))="","",OFFSET('Sanitation Data'!$F$31,0,10*ROW('Sanitation Data'!F175)))</f>
        <v/>
      </c>
      <c r="CY181" s="380" t="str">
        <f ca="1">+IF(OFFSET('Sanitation Data'!$F$32,0,10*ROW('Sanitation Data'!F175))="","",OFFSET('Sanitation Data'!$F$32,0,10*ROW('Sanitation Data'!F175)))</f>
        <v/>
      </c>
      <c r="CZ181" s="380" t="str">
        <f ca="1">+IF(OFFSET('Sanitation Data'!$G$28,0,10*ROW('Sanitation Data'!G175))="","",OFFSET('Sanitation Data'!$G$28,0,10*ROW('Sanitation Data'!G175)))</f>
        <v/>
      </c>
      <c r="DA181" s="380" t="str">
        <f ca="1">+IF(OFFSET('Sanitation Data'!$G$29,0,10*ROW('Sanitation Data'!G175))="","",OFFSET('Sanitation Data'!$G$29,0,10*ROW('Sanitation Data'!G175)))</f>
        <v/>
      </c>
      <c r="DB181" s="380" t="str">
        <f ca="1">+IF(OFFSET('Sanitation Data'!$G$30,0,10*ROW('Sanitation Data'!G175))="","",OFFSET('Sanitation Data'!$G$30,0,10*ROW('Sanitation Data'!G175)))</f>
        <v/>
      </c>
      <c r="DC181" s="380" t="str">
        <f ca="1">+IF(OFFSET('Sanitation Data'!$G$31,0,10*ROW('Sanitation Data'!G175))="","",OFFSET('Sanitation Data'!$G$31,0,10*ROW('Sanitation Data'!G175)))</f>
        <v/>
      </c>
      <c r="DD181" s="380" t="str">
        <f ca="1">+IF(OFFSET('Sanitation Data'!$G$32,0,10*ROW('Sanitation Data'!G175))="","",OFFSET('Sanitation Data'!$G$32,0,10*ROW('Sanitation Data'!G175)))</f>
        <v/>
      </c>
      <c r="DE181" s="380" t="str">
        <f ca="1">+IF(OFFSET('Sanitation Data'!$H$28,0,10*ROW('Sanitation Data'!H175))="","",OFFSET('Sanitation Data'!$H$28,0,10*ROW('Sanitation Data'!H175)))</f>
        <v/>
      </c>
      <c r="DF181" s="380" t="str">
        <f ca="1">+IF(OFFSET('Sanitation Data'!$H$29,0,10*ROW('Sanitation Data'!H175))="","",OFFSET('Sanitation Data'!$H$29,0,10*ROW('Sanitation Data'!H175)))</f>
        <v/>
      </c>
      <c r="DG181" s="380" t="str">
        <f ca="1">+IF(OFFSET('Sanitation Data'!$H$30,0,10*ROW('Sanitation Data'!H175))="","",OFFSET('Sanitation Data'!$H$30,0,10*ROW('Sanitation Data'!H175)))</f>
        <v/>
      </c>
      <c r="DH181" s="380" t="str">
        <f ca="1">+IF(OFFSET('Sanitation Data'!$H$31,0,10*ROW('Sanitation Data'!H175))="","",OFFSET('Sanitation Data'!$H$31,0,10*ROW('Sanitation Data'!H175)))</f>
        <v/>
      </c>
      <c r="DI181" s="380" t="str">
        <f ca="1">+IF(OFFSET('Sanitation Data'!$H$32,0,10*ROW('Sanitation Data'!H175))="","",OFFSET('Sanitation Data'!$H$32,0,10*ROW('Sanitation Data'!H175)))</f>
        <v/>
      </c>
      <c r="DJ181" s="380" t="str">
        <f ca="1">+IF(OFFSET('Sanitation Data'!$I$28,0,10*ROW('Sanitation Data'!I175))="","",OFFSET('Sanitation Data'!$I$28,0,10*ROW('Sanitation Data'!I175)))</f>
        <v/>
      </c>
      <c r="DK181" s="380" t="str">
        <f ca="1">+IF(OFFSET('Sanitation Data'!$I$29,0,10*ROW('Sanitation Data'!I175))="","",OFFSET('Sanitation Data'!$I$29,0,10*ROW('Sanitation Data'!I175)))</f>
        <v/>
      </c>
      <c r="DL181" s="380" t="str">
        <f ca="1">+IF(OFFSET('Sanitation Data'!$I$30,0,10*ROW('Sanitation Data'!I175))="","",OFFSET('Sanitation Data'!$I$30,0,10*ROW('Sanitation Data'!I175)))</f>
        <v/>
      </c>
      <c r="DM181" s="380" t="str">
        <f ca="1">+IF(OFFSET('Sanitation Data'!$I$31,0,10*ROW('Sanitation Data'!I175))="","",OFFSET('Sanitation Data'!$I$31,0,10*ROW('Sanitation Data'!I175)))</f>
        <v/>
      </c>
      <c r="DN181" s="380" t="str">
        <f ca="1">+IF(OFFSET('Sanitation Data'!$I$32,0,10*ROW('Sanitation Data'!I175))="","",OFFSET('Sanitation Data'!$I$32,0,10*ROW('Sanitation Data'!I175)))</f>
        <v/>
      </c>
      <c r="DO181" s="380" t="str">
        <f ca="1">+IF(OFFSET('Hygiene Data'!$D$11,0,10*ROW('Hygiene Data'!D175))="","",OFFSET('Hygiene Data'!$D$11,0,10*ROW('Hygiene Data'!D175)))</f>
        <v/>
      </c>
      <c r="DP181" s="380" t="str">
        <f ca="1">+IF(OFFSET('Hygiene Data'!$D$12,0,10*ROW('Hygiene Data'!D175))="","",OFFSET('Hygiene Data'!$D$12,0,10*ROW('Hygiene Data'!D175)))</f>
        <v/>
      </c>
      <c r="DQ181" s="380" t="str">
        <f ca="1">+IF(OFFSET('Hygiene Data'!$D$13,0,10*ROW('Hygiene Data'!D175))="","",OFFSET('Hygiene Data'!$D$13,0,10*ROW('Hygiene Data'!D175)))</f>
        <v/>
      </c>
      <c r="DR181" s="380" t="str">
        <f ca="1">+IF(OFFSET('Hygiene Data'!$E$11,0,10*ROW('Hygiene Data'!E175))="","",OFFSET('Hygiene Data'!$E$11,0,10*ROW('Hygiene Data'!E175)))</f>
        <v/>
      </c>
      <c r="DS181" s="380" t="str">
        <f ca="1">+IF(OFFSET('Hygiene Data'!$E$12,0,10*ROW('Hygiene Data'!E175))="","",OFFSET('Hygiene Data'!$E$12,0,10*ROW('Hygiene Data'!E175)))</f>
        <v/>
      </c>
      <c r="DT181" s="380" t="str">
        <f ca="1">+IF(OFFSET('Hygiene Data'!$E$13,0,10*ROW('Hygiene Data'!E175))="","",OFFSET('Hygiene Data'!$E$13,0,10*ROW('Hygiene Data'!E175)))</f>
        <v/>
      </c>
      <c r="DU181" s="380" t="str">
        <f ca="1">+IF(OFFSET('Hygiene Data'!$F$11,0,10*ROW('Hygiene Data'!F175))="","",OFFSET('Hygiene Data'!$F$11,0,10*ROW('Hygiene Data'!F175)))</f>
        <v/>
      </c>
      <c r="DV181" s="380" t="str">
        <f ca="1">+IF(OFFSET('Hygiene Data'!$F$12,0,10*ROW('Hygiene Data'!F175))="","",OFFSET('Hygiene Data'!$F$12,0,10*ROW('Hygiene Data'!F175)))</f>
        <v/>
      </c>
      <c r="DW181" s="380" t="str">
        <f ca="1">+IF(OFFSET('Hygiene Data'!$F$13,0,10*ROW('Hygiene Data'!F175))="","",OFFSET('Hygiene Data'!$F$13,0,10*ROW('Hygiene Data'!F175)))</f>
        <v/>
      </c>
      <c r="DX181" s="380" t="str">
        <f ca="1">+IF(OFFSET('Hygiene Data'!$G$11,0,10*ROW('Hygiene Data'!G175))="","",OFFSET('Hygiene Data'!$G$11,0,10*ROW('Hygiene Data'!G175)))</f>
        <v/>
      </c>
      <c r="DY181" s="380" t="str">
        <f ca="1">+IF(OFFSET('Hygiene Data'!$G$12,0,10*ROW('Hygiene Data'!G175))="","",OFFSET('Hygiene Data'!$G$12,0,10*ROW('Hygiene Data'!G175)))</f>
        <v/>
      </c>
      <c r="DZ181" s="380" t="str">
        <f ca="1">+IF(OFFSET('Hygiene Data'!$G$13,0,10*ROW('Hygiene Data'!G175))="","",OFFSET('Hygiene Data'!$G$13,0,10*ROW('Hygiene Data'!G175)))</f>
        <v/>
      </c>
      <c r="EA181" s="380" t="str">
        <f ca="1">+IF(OFFSET('Hygiene Data'!$H$11,0,10*ROW('Hygiene Data'!H175))="","",OFFSET('Hygiene Data'!$H$11,0,10*ROW('Hygiene Data'!H175)))</f>
        <v/>
      </c>
      <c r="EB181" s="380" t="str">
        <f ca="1">+IF(OFFSET('Hygiene Data'!$H$12,0,10*ROW('Hygiene Data'!H175))="","",OFFSET('Hygiene Data'!$H$12,0,10*ROW('Hygiene Data'!H175)))</f>
        <v/>
      </c>
      <c r="EC181" s="380" t="str">
        <f ca="1">+IF(OFFSET('Hygiene Data'!$H$13,0,10*ROW('Hygiene Data'!H175))="","",OFFSET('Hygiene Data'!$H$13,0,10*ROW('Hygiene Data'!H175)))</f>
        <v/>
      </c>
      <c r="ED181" s="380" t="str">
        <f ca="1">+IF(OFFSET('Hygiene Data'!$I$11,0,10*ROW('Hygiene Data'!I175))="","",OFFSET('Hygiene Data'!$I$11,0,10*ROW('Hygiene Data'!I175)))</f>
        <v/>
      </c>
      <c r="EE181" s="380" t="str">
        <f ca="1">+IF(OFFSET('Hygiene Data'!$I$12,0,10*ROW('Hygiene Data'!I175))="","",OFFSET('Hygiene Data'!$I$12,0,10*ROW('Hygiene Data'!I175)))</f>
        <v/>
      </c>
      <c r="EF181" s="380" t="str">
        <f ca="1">+IF(OFFSET('Hygiene Data'!$I$13,0,10*ROW('Hygiene Data'!I175))="","",OFFSET('Hygiene Data'!$I$13,0,10*ROW('Hygiene Data'!I175)))</f>
        <v/>
      </c>
    </row>
    <row r="182" spans="1:136" x14ac:dyDescent="0.25">
      <c r="A182" s="489" t="str">
        <f ca="1">+IF(OFFSET('Water Data'!$B$2,0,10*ROW('Water Data'!E176))="","",OFFSET('Water Data'!$B$2,0,10*ROW('Water Data'!E176)))</f>
        <v/>
      </c>
      <c r="B182" s="489"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16" t="str">
        <f t="shared" ca="1" si="2"/>
        <v/>
      </c>
      <c r="D182" s="517"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17"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17"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17"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17"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17"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17"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17"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17"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17"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17"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17"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17"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17"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17"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17"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17"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17"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18"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18"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18"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18"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18"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18"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18"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18"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18"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18"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18"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18"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18"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18"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18"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18"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18"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18"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18"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18"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18"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18"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18"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18"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18"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18"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18"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18"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18"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18"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19"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95"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19"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19"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19"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19"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19"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19"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19"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19"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19"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19"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19"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19"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19"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19"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19"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19"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80" t="str">
        <f ca="1">+IF(OFFSET('Water Data'!$D$27,0,10*ROW('Water Data'!D176))="","",OFFSET('Water Data'!$D$27,0,10*ROW('Water Data'!D176)))</f>
        <v/>
      </c>
      <c r="BT182" s="380" t="str">
        <f ca="1">+IF(OFFSET('Water Data'!$D$28,0,10*ROW('Water Data'!D176))="","",OFFSET('Water Data'!$D$28,0,10*ROW('Water Data'!D176)))</f>
        <v/>
      </c>
      <c r="BU182" s="380" t="str">
        <f ca="1">+IF(OFFSET('Water Data'!$D$29,0,10*ROW('Water Data'!D176))="","",OFFSET('Water Data'!$D$29,0,10*ROW('Water Data'!D176)))</f>
        <v/>
      </c>
      <c r="BV182" s="380" t="str">
        <f ca="1">+IF(OFFSET('Water Data'!$E$27,0,10*ROW('Water Data'!E176))="","",OFFSET('Water Data'!$E$27,0,10*ROW('Water Data'!E176)))</f>
        <v/>
      </c>
      <c r="BW182" s="380" t="str">
        <f ca="1">+IF(OFFSET('Water Data'!$E$28,0,10*ROW('Water Data'!E176))="","",OFFSET('Water Data'!$E$28,0,10*ROW('Water Data'!E176)))</f>
        <v/>
      </c>
      <c r="BX182" s="380" t="str">
        <f ca="1">+IF(OFFSET('Water Data'!$E$29,0,10*ROW('Water Data'!E176))="","",OFFSET('Water Data'!$E$29,0,10*ROW('Water Data'!E176)))</f>
        <v/>
      </c>
      <c r="BY182" s="380" t="str">
        <f ca="1">+IF(OFFSET('Water Data'!$F$27,0,10*ROW('Water Data'!F176))="","",OFFSET('Water Data'!$F$27,0,10*ROW('Water Data'!F176)))</f>
        <v/>
      </c>
      <c r="BZ182" s="380" t="str">
        <f ca="1">+IF(OFFSET('Water Data'!$F$28,0,10*ROW('Water Data'!F176))="","",OFFSET('Water Data'!$F$28,0,10*ROW('Water Data'!F176)))</f>
        <v/>
      </c>
      <c r="CA182" s="380" t="str">
        <f ca="1">+IF(OFFSET('Water Data'!$F$29,0,10*ROW('Water Data'!F176))="","",OFFSET('Water Data'!$F$29,0,10*ROW('Water Data'!F176)))</f>
        <v/>
      </c>
      <c r="CB182" s="380" t="str">
        <f ca="1">+IF(OFFSET('Water Data'!$G$27,0,10*ROW('Water Data'!G176))="","",OFFSET('Water Data'!$G$27,0,10*ROW('Water Data'!G176)))</f>
        <v/>
      </c>
      <c r="CC182" s="380" t="str">
        <f ca="1">+IF(OFFSET('Water Data'!$G$28,0,10*ROW('Water Data'!G176))="","",OFFSET('Water Data'!$G$28,0,10*ROW('Water Data'!G176)))</f>
        <v/>
      </c>
      <c r="CD182" s="380" t="str">
        <f ca="1">+IF(OFFSET('Water Data'!$G$29,0,10*ROW('Water Data'!G176))="","",OFFSET('Water Data'!$G$29,0,10*ROW('Water Data'!G176)))</f>
        <v/>
      </c>
      <c r="CE182" s="380" t="str">
        <f ca="1">+IF(OFFSET('Water Data'!$H$27,0,10*ROW('Water Data'!H176))="","",OFFSET('Water Data'!$H$27,0,10*ROW('Water Data'!H176)))</f>
        <v/>
      </c>
      <c r="CF182" s="380" t="str">
        <f ca="1">+IF(OFFSET('Water Data'!$H$28,0,10*ROW('Water Data'!H176))="","",OFFSET('Water Data'!$H$28,0,10*ROW('Water Data'!H176)))</f>
        <v/>
      </c>
      <c r="CG182" s="380" t="str">
        <f ca="1">+IF(OFFSET('Water Data'!$H$29,0,10*ROW('Water Data'!H176))="","",OFFSET('Water Data'!$H$29,0,10*ROW('Water Data'!H176)))</f>
        <v/>
      </c>
      <c r="CH182" s="380" t="str">
        <f ca="1">+IF(OFFSET('Water Data'!$I$27,0,10*ROW('Water Data'!I176))="","",OFFSET('Water Data'!$I$27,0,10*ROW('Water Data'!I176)))</f>
        <v/>
      </c>
      <c r="CI182" s="380" t="str">
        <f ca="1">+IF(OFFSET('Water Data'!$I$28,0,10*ROW('Water Data'!I176))="","",OFFSET('Water Data'!$I$28,0,10*ROW('Water Data'!I176)))</f>
        <v/>
      </c>
      <c r="CJ182" s="380" t="str">
        <f ca="1">+IF(OFFSET('Water Data'!$I$29,0,10*ROW('Water Data'!I176))="","",OFFSET('Water Data'!$I$29,0,10*ROW('Water Data'!I176)))</f>
        <v/>
      </c>
      <c r="CK182" s="380" t="str">
        <f ca="1">+IF(OFFSET('Sanitation Data'!$D$28,0,10*ROW('Sanitation Data'!D176))="","",OFFSET('Sanitation Data'!$D$28,0,10*ROW('Sanitation Data'!D176)))</f>
        <v/>
      </c>
      <c r="CL182" s="380" t="str">
        <f ca="1">+IF(OFFSET('Sanitation Data'!$D$29,0,10*ROW('Sanitation Data'!D176))="","",OFFSET('Sanitation Data'!$D$29,0,10*ROW('Sanitation Data'!D176)))</f>
        <v/>
      </c>
      <c r="CM182" s="380" t="str">
        <f ca="1">+IF(OFFSET('Sanitation Data'!$D$30,0,10*ROW('Sanitation Data'!D176))="","",OFFSET('Sanitation Data'!$D$30,0,10*ROW('Sanitation Data'!D176)))</f>
        <v/>
      </c>
      <c r="CN182" s="380" t="str">
        <f ca="1">+IF(OFFSET('Sanitation Data'!$D$31,0,10*ROW('Sanitation Data'!D176))="","",OFFSET('Sanitation Data'!$D$31,0,10*ROW('Sanitation Data'!D176)))</f>
        <v/>
      </c>
      <c r="CO182" s="380" t="str">
        <f ca="1">+IF(OFFSET('Sanitation Data'!$D$32,0,10*ROW('Sanitation Data'!D176))="","",OFFSET('Sanitation Data'!$D$32,0,10*ROW('Sanitation Data'!D176)))</f>
        <v/>
      </c>
      <c r="CP182" s="380" t="str">
        <f ca="1">+IF(OFFSET('Sanitation Data'!$E$28,0,10*ROW('Sanitation Data'!E176))="","",OFFSET('Sanitation Data'!$E$28,0,10*ROW('Sanitation Data'!E176)))</f>
        <v/>
      </c>
      <c r="CQ182" s="380" t="str">
        <f ca="1">+IF(OFFSET('Sanitation Data'!$E$29,0,10*ROW('Sanitation Data'!E176))="","",OFFSET('Sanitation Data'!$E$29,0,10*ROW('Sanitation Data'!E176)))</f>
        <v/>
      </c>
      <c r="CR182" s="380" t="str">
        <f ca="1">+IF(OFFSET('Sanitation Data'!$E$30,0,10*ROW('Sanitation Data'!E176))="","",OFFSET('Sanitation Data'!$E$30,0,10*ROW('Sanitation Data'!E176)))</f>
        <v/>
      </c>
      <c r="CS182" s="380" t="str">
        <f ca="1">+IF(OFFSET('Sanitation Data'!$E$31,0,10*ROW('Sanitation Data'!E176))="","",OFFSET('Sanitation Data'!$E$31,0,10*ROW('Sanitation Data'!E176)))</f>
        <v/>
      </c>
      <c r="CT182" s="380" t="str">
        <f ca="1">+IF(OFFSET('Sanitation Data'!$E$32,0,10*ROW('Sanitation Data'!E176))="","",OFFSET('Sanitation Data'!$E$32,0,10*ROW('Sanitation Data'!E176)))</f>
        <v/>
      </c>
      <c r="CU182" s="380" t="str">
        <f ca="1">+IF(OFFSET('Sanitation Data'!$F$28,0,10*ROW('Sanitation Data'!F176))="","",OFFSET('Sanitation Data'!$F$28,0,10*ROW('Sanitation Data'!F176)))</f>
        <v/>
      </c>
      <c r="CV182" s="380" t="str">
        <f ca="1">+IF(OFFSET('Sanitation Data'!$F$29,0,10*ROW('Sanitation Data'!F176))="","",OFFSET('Sanitation Data'!$F$29,0,10*ROW('Sanitation Data'!F176)))</f>
        <v/>
      </c>
      <c r="CW182" s="380" t="str">
        <f ca="1">+IF(OFFSET('Sanitation Data'!$F$30,0,10*ROW('Sanitation Data'!F176))="","",OFFSET('Sanitation Data'!$F$30,0,10*ROW('Sanitation Data'!F176)))</f>
        <v/>
      </c>
      <c r="CX182" s="380" t="str">
        <f ca="1">+IF(OFFSET('Sanitation Data'!$F$31,0,10*ROW('Sanitation Data'!F176))="","",OFFSET('Sanitation Data'!$F$31,0,10*ROW('Sanitation Data'!F176)))</f>
        <v/>
      </c>
      <c r="CY182" s="380" t="str">
        <f ca="1">+IF(OFFSET('Sanitation Data'!$F$32,0,10*ROW('Sanitation Data'!F176))="","",OFFSET('Sanitation Data'!$F$32,0,10*ROW('Sanitation Data'!F176)))</f>
        <v/>
      </c>
      <c r="CZ182" s="380" t="str">
        <f ca="1">+IF(OFFSET('Sanitation Data'!$G$28,0,10*ROW('Sanitation Data'!G176))="","",OFFSET('Sanitation Data'!$G$28,0,10*ROW('Sanitation Data'!G176)))</f>
        <v/>
      </c>
      <c r="DA182" s="380" t="str">
        <f ca="1">+IF(OFFSET('Sanitation Data'!$G$29,0,10*ROW('Sanitation Data'!G176))="","",OFFSET('Sanitation Data'!$G$29,0,10*ROW('Sanitation Data'!G176)))</f>
        <v/>
      </c>
      <c r="DB182" s="380" t="str">
        <f ca="1">+IF(OFFSET('Sanitation Data'!$G$30,0,10*ROW('Sanitation Data'!G176))="","",OFFSET('Sanitation Data'!$G$30,0,10*ROW('Sanitation Data'!G176)))</f>
        <v/>
      </c>
      <c r="DC182" s="380" t="str">
        <f ca="1">+IF(OFFSET('Sanitation Data'!$G$31,0,10*ROW('Sanitation Data'!G176))="","",OFFSET('Sanitation Data'!$G$31,0,10*ROW('Sanitation Data'!G176)))</f>
        <v/>
      </c>
      <c r="DD182" s="380" t="str">
        <f ca="1">+IF(OFFSET('Sanitation Data'!$G$32,0,10*ROW('Sanitation Data'!G176))="","",OFFSET('Sanitation Data'!$G$32,0,10*ROW('Sanitation Data'!G176)))</f>
        <v/>
      </c>
      <c r="DE182" s="380" t="str">
        <f ca="1">+IF(OFFSET('Sanitation Data'!$H$28,0,10*ROW('Sanitation Data'!H176))="","",OFFSET('Sanitation Data'!$H$28,0,10*ROW('Sanitation Data'!H176)))</f>
        <v/>
      </c>
      <c r="DF182" s="380" t="str">
        <f ca="1">+IF(OFFSET('Sanitation Data'!$H$29,0,10*ROW('Sanitation Data'!H176))="","",OFFSET('Sanitation Data'!$H$29,0,10*ROW('Sanitation Data'!H176)))</f>
        <v/>
      </c>
      <c r="DG182" s="380" t="str">
        <f ca="1">+IF(OFFSET('Sanitation Data'!$H$30,0,10*ROW('Sanitation Data'!H176))="","",OFFSET('Sanitation Data'!$H$30,0,10*ROW('Sanitation Data'!H176)))</f>
        <v/>
      </c>
      <c r="DH182" s="380" t="str">
        <f ca="1">+IF(OFFSET('Sanitation Data'!$H$31,0,10*ROW('Sanitation Data'!H176))="","",OFFSET('Sanitation Data'!$H$31,0,10*ROW('Sanitation Data'!H176)))</f>
        <v/>
      </c>
      <c r="DI182" s="380" t="str">
        <f ca="1">+IF(OFFSET('Sanitation Data'!$H$32,0,10*ROW('Sanitation Data'!H176))="","",OFFSET('Sanitation Data'!$H$32,0,10*ROW('Sanitation Data'!H176)))</f>
        <v/>
      </c>
      <c r="DJ182" s="380" t="str">
        <f ca="1">+IF(OFFSET('Sanitation Data'!$I$28,0,10*ROW('Sanitation Data'!I176))="","",OFFSET('Sanitation Data'!$I$28,0,10*ROW('Sanitation Data'!I176)))</f>
        <v/>
      </c>
      <c r="DK182" s="380" t="str">
        <f ca="1">+IF(OFFSET('Sanitation Data'!$I$29,0,10*ROW('Sanitation Data'!I176))="","",OFFSET('Sanitation Data'!$I$29,0,10*ROW('Sanitation Data'!I176)))</f>
        <v/>
      </c>
      <c r="DL182" s="380" t="str">
        <f ca="1">+IF(OFFSET('Sanitation Data'!$I$30,0,10*ROW('Sanitation Data'!I176))="","",OFFSET('Sanitation Data'!$I$30,0,10*ROW('Sanitation Data'!I176)))</f>
        <v/>
      </c>
      <c r="DM182" s="380" t="str">
        <f ca="1">+IF(OFFSET('Sanitation Data'!$I$31,0,10*ROW('Sanitation Data'!I176))="","",OFFSET('Sanitation Data'!$I$31,0,10*ROW('Sanitation Data'!I176)))</f>
        <v/>
      </c>
      <c r="DN182" s="380" t="str">
        <f ca="1">+IF(OFFSET('Sanitation Data'!$I$32,0,10*ROW('Sanitation Data'!I176))="","",OFFSET('Sanitation Data'!$I$32,0,10*ROW('Sanitation Data'!I176)))</f>
        <v/>
      </c>
      <c r="DO182" s="380" t="str">
        <f ca="1">+IF(OFFSET('Hygiene Data'!$D$11,0,10*ROW('Hygiene Data'!D176))="","",OFFSET('Hygiene Data'!$D$11,0,10*ROW('Hygiene Data'!D176)))</f>
        <v/>
      </c>
      <c r="DP182" s="380" t="str">
        <f ca="1">+IF(OFFSET('Hygiene Data'!$D$12,0,10*ROW('Hygiene Data'!D176))="","",OFFSET('Hygiene Data'!$D$12,0,10*ROW('Hygiene Data'!D176)))</f>
        <v/>
      </c>
      <c r="DQ182" s="380" t="str">
        <f ca="1">+IF(OFFSET('Hygiene Data'!$D$13,0,10*ROW('Hygiene Data'!D176))="","",OFFSET('Hygiene Data'!$D$13,0,10*ROW('Hygiene Data'!D176)))</f>
        <v/>
      </c>
      <c r="DR182" s="380" t="str">
        <f ca="1">+IF(OFFSET('Hygiene Data'!$E$11,0,10*ROW('Hygiene Data'!E176))="","",OFFSET('Hygiene Data'!$E$11,0,10*ROW('Hygiene Data'!E176)))</f>
        <v/>
      </c>
      <c r="DS182" s="380" t="str">
        <f ca="1">+IF(OFFSET('Hygiene Data'!$E$12,0,10*ROW('Hygiene Data'!E176))="","",OFFSET('Hygiene Data'!$E$12,0,10*ROW('Hygiene Data'!E176)))</f>
        <v/>
      </c>
      <c r="DT182" s="380" t="str">
        <f ca="1">+IF(OFFSET('Hygiene Data'!$E$13,0,10*ROW('Hygiene Data'!E176))="","",OFFSET('Hygiene Data'!$E$13,0,10*ROW('Hygiene Data'!E176)))</f>
        <v/>
      </c>
      <c r="DU182" s="380" t="str">
        <f ca="1">+IF(OFFSET('Hygiene Data'!$F$11,0,10*ROW('Hygiene Data'!F176))="","",OFFSET('Hygiene Data'!$F$11,0,10*ROW('Hygiene Data'!F176)))</f>
        <v/>
      </c>
      <c r="DV182" s="380" t="str">
        <f ca="1">+IF(OFFSET('Hygiene Data'!$F$12,0,10*ROW('Hygiene Data'!F176))="","",OFFSET('Hygiene Data'!$F$12,0,10*ROW('Hygiene Data'!F176)))</f>
        <v/>
      </c>
      <c r="DW182" s="380" t="str">
        <f ca="1">+IF(OFFSET('Hygiene Data'!$F$13,0,10*ROW('Hygiene Data'!F176))="","",OFFSET('Hygiene Data'!$F$13,0,10*ROW('Hygiene Data'!F176)))</f>
        <v/>
      </c>
      <c r="DX182" s="380" t="str">
        <f ca="1">+IF(OFFSET('Hygiene Data'!$G$11,0,10*ROW('Hygiene Data'!G176))="","",OFFSET('Hygiene Data'!$G$11,0,10*ROW('Hygiene Data'!G176)))</f>
        <v/>
      </c>
      <c r="DY182" s="380" t="str">
        <f ca="1">+IF(OFFSET('Hygiene Data'!$G$12,0,10*ROW('Hygiene Data'!G176))="","",OFFSET('Hygiene Data'!$G$12,0,10*ROW('Hygiene Data'!G176)))</f>
        <v/>
      </c>
      <c r="DZ182" s="380" t="str">
        <f ca="1">+IF(OFFSET('Hygiene Data'!$G$13,0,10*ROW('Hygiene Data'!G176))="","",OFFSET('Hygiene Data'!$G$13,0,10*ROW('Hygiene Data'!G176)))</f>
        <v/>
      </c>
      <c r="EA182" s="380" t="str">
        <f ca="1">+IF(OFFSET('Hygiene Data'!$H$11,0,10*ROW('Hygiene Data'!H176))="","",OFFSET('Hygiene Data'!$H$11,0,10*ROW('Hygiene Data'!H176)))</f>
        <v/>
      </c>
      <c r="EB182" s="380" t="str">
        <f ca="1">+IF(OFFSET('Hygiene Data'!$H$12,0,10*ROW('Hygiene Data'!H176))="","",OFFSET('Hygiene Data'!$H$12,0,10*ROW('Hygiene Data'!H176)))</f>
        <v/>
      </c>
      <c r="EC182" s="380" t="str">
        <f ca="1">+IF(OFFSET('Hygiene Data'!$H$13,0,10*ROW('Hygiene Data'!H176))="","",OFFSET('Hygiene Data'!$H$13,0,10*ROW('Hygiene Data'!H176)))</f>
        <v/>
      </c>
      <c r="ED182" s="380" t="str">
        <f ca="1">+IF(OFFSET('Hygiene Data'!$I$11,0,10*ROW('Hygiene Data'!I176))="","",OFFSET('Hygiene Data'!$I$11,0,10*ROW('Hygiene Data'!I176)))</f>
        <v/>
      </c>
      <c r="EE182" s="380" t="str">
        <f ca="1">+IF(OFFSET('Hygiene Data'!$I$12,0,10*ROW('Hygiene Data'!I176))="","",OFFSET('Hygiene Data'!$I$12,0,10*ROW('Hygiene Data'!I176)))</f>
        <v/>
      </c>
      <c r="EF182" s="380" t="str">
        <f ca="1">+IF(OFFSET('Hygiene Data'!$I$13,0,10*ROW('Hygiene Data'!I176))="","",OFFSET('Hygiene Data'!$I$13,0,10*ROW('Hygiene Data'!I176)))</f>
        <v/>
      </c>
    </row>
    <row r="183" spans="1:136" x14ac:dyDescent="0.25">
      <c r="A183" s="489" t="str">
        <f ca="1">+IF(OFFSET('Water Data'!$B$2,0,10*ROW('Water Data'!E177))="","",OFFSET('Water Data'!$B$2,0,10*ROW('Water Data'!E177)))</f>
        <v/>
      </c>
      <c r="B183" s="489"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16" t="str">
        <f t="shared" ca="1" si="2"/>
        <v/>
      </c>
      <c r="D183" s="517"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17"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17"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17"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17"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17"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17"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17"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17"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17"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17"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17"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17"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17"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17"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17"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17"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17"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18"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18"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18"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18"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18"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18"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18"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18"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18"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18"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18"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18"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18"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18"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18"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18"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18"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18"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18"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18"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18"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18"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18"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18"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18"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18"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18"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18"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18"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18"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19"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95"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19"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19"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19"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19"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19"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19"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19"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19"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19"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19"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19"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19"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19"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19"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19"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19"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80" t="str">
        <f ca="1">+IF(OFFSET('Water Data'!$D$27,0,10*ROW('Water Data'!D177))="","",OFFSET('Water Data'!$D$27,0,10*ROW('Water Data'!D177)))</f>
        <v/>
      </c>
      <c r="BT183" s="380" t="str">
        <f ca="1">+IF(OFFSET('Water Data'!$D$28,0,10*ROW('Water Data'!D177))="","",OFFSET('Water Data'!$D$28,0,10*ROW('Water Data'!D177)))</f>
        <v/>
      </c>
      <c r="BU183" s="380" t="str">
        <f ca="1">+IF(OFFSET('Water Data'!$D$29,0,10*ROW('Water Data'!D177))="","",OFFSET('Water Data'!$D$29,0,10*ROW('Water Data'!D177)))</f>
        <v/>
      </c>
      <c r="BV183" s="380" t="str">
        <f ca="1">+IF(OFFSET('Water Data'!$E$27,0,10*ROW('Water Data'!E177))="","",OFFSET('Water Data'!$E$27,0,10*ROW('Water Data'!E177)))</f>
        <v/>
      </c>
      <c r="BW183" s="380" t="str">
        <f ca="1">+IF(OFFSET('Water Data'!$E$28,0,10*ROW('Water Data'!E177))="","",OFFSET('Water Data'!$E$28,0,10*ROW('Water Data'!E177)))</f>
        <v/>
      </c>
      <c r="BX183" s="380" t="str">
        <f ca="1">+IF(OFFSET('Water Data'!$E$29,0,10*ROW('Water Data'!E177))="","",OFFSET('Water Data'!$E$29,0,10*ROW('Water Data'!E177)))</f>
        <v/>
      </c>
      <c r="BY183" s="380" t="str">
        <f ca="1">+IF(OFFSET('Water Data'!$F$27,0,10*ROW('Water Data'!F177))="","",OFFSET('Water Data'!$F$27,0,10*ROW('Water Data'!F177)))</f>
        <v/>
      </c>
      <c r="BZ183" s="380" t="str">
        <f ca="1">+IF(OFFSET('Water Data'!$F$28,0,10*ROW('Water Data'!F177))="","",OFFSET('Water Data'!$F$28,0,10*ROW('Water Data'!F177)))</f>
        <v/>
      </c>
      <c r="CA183" s="380" t="str">
        <f ca="1">+IF(OFFSET('Water Data'!$F$29,0,10*ROW('Water Data'!F177))="","",OFFSET('Water Data'!$F$29,0,10*ROW('Water Data'!F177)))</f>
        <v/>
      </c>
      <c r="CB183" s="380" t="str">
        <f ca="1">+IF(OFFSET('Water Data'!$G$27,0,10*ROW('Water Data'!G177))="","",OFFSET('Water Data'!$G$27,0,10*ROW('Water Data'!G177)))</f>
        <v/>
      </c>
      <c r="CC183" s="380" t="str">
        <f ca="1">+IF(OFFSET('Water Data'!$G$28,0,10*ROW('Water Data'!G177))="","",OFFSET('Water Data'!$G$28,0,10*ROW('Water Data'!G177)))</f>
        <v/>
      </c>
      <c r="CD183" s="380" t="str">
        <f ca="1">+IF(OFFSET('Water Data'!$G$29,0,10*ROW('Water Data'!G177))="","",OFFSET('Water Data'!$G$29,0,10*ROW('Water Data'!G177)))</f>
        <v/>
      </c>
      <c r="CE183" s="380" t="str">
        <f ca="1">+IF(OFFSET('Water Data'!$H$27,0,10*ROW('Water Data'!H177))="","",OFFSET('Water Data'!$H$27,0,10*ROW('Water Data'!H177)))</f>
        <v/>
      </c>
      <c r="CF183" s="380" t="str">
        <f ca="1">+IF(OFFSET('Water Data'!$H$28,0,10*ROW('Water Data'!H177))="","",OFFSET('Water Data'!$H$28,0,10*ROW('Water Data'!H177)))</f>
        <v/>
      </c>
      <c r="CG183" s="380" t="str">
        <f ca="1">+IF(OFFSET('Water Data'!$H$29,0,10*ROW('Water Data'!H177))="","",OFFSET('Water Data'!$H$29,0,10*ROW('Water Data'!H177)))</f>
        <v/>
      </c>
      <c r="CH183" s="380" t="str">
        <f ca="1">+IF(OFFSET('Water Data'!$I$27,0,10*ROW('Water Data'!I177))="","",OFFSET('Water Data'!$I$27,0,10*ROW('Water Data'!I177)))</f>
        <v/>
      </c>
      <c r="CI183" s="380" t="str">
        <f ca="1">+IF(OFFSET('Water Data'!$I$28,0,10*ROW('Water Data'!I177))="","",OFFSET('Water Data'!$I$28,0,10*ROW('Water Data'!I177)))</f>
        <v/>
      </c>
      <c r="CJ183" s="380" t="str">
        <f ca="1">+IF(OFFSET('Water Data'!$I$29,0,10*ROW('Water Data'!I177))="","",OFFSET('Water Data'!$I$29,0,10*ROW('Water Data'!I177)))</f>
        <v/>
      </c>
      <c r="CK183" s="380" t="str">
        <f ca="1">+IF(OFFSET('Sanitation Data'!$D$28,0,10*ROW('Sanitation Data'!D177))="","",OFFSET('Sanitation Data'!$D$28,0,10*ROW('Sanitation Data'!D177)))</f>
        <v/>
      </c>
      <c r="CL183" s="380" t="str">
        <f ca="1">+IF(OFFSET('Sanitation Data'!$D$29,0,10*ROW('Sanitation Data'!D177))="","",OFFSET('Sanitation Data'!$D$29,0,10*ROW('Sanitation Data'!D177)))</f>
        <v/>
      </c>
      <c r="CM183" s="380" t="str">
        <f ca="1">+IF(OFFSET('Sanitation Data'!$D$30,0,10*ROW('Sanitation Data'!D177))="","",OFFSET('Sanitation Data'!$D$30,0,10*ROW('Sanitation Data'!D177)))</f>
        <v/>
      </c>
      <c r="CN183" s="380" t="str">
        <f ca="1">+IF(OFFSET('Sanitation Data'!$D$31,0,10*ROW('Sanitation Data'!D177))="","",OFFSET('Sanitation Data'!$D$31,0,10*ROW('Sanitation Data'!D177)))</f>
        <v/>
      </c>
      <c r="CO183" s="380" t="str">
        <f ca="1">+IF(OFFSET('Sanitation Data'!$D$32,0,10*ROW('Sanitation Data'!D177))="","",OFFSET('Sanitation Data'!$D$32,0,10*ROW('Sanitation Data'!D177)))</f>
        <v/>
      </c>
      <c r="CP183" s="380" t="str">
        <f ca="1">+IF(OFFSET('Sanitation Data'!$E$28,0,10*ROW('Sanitation Data'!E177))="","",OFFSET('Sanitation Data'!$E$28,0,10*ROW('Sanitation Data'!E177)))</f>
        <v/>
      </c>
      <c r="CQ183" s="380" t="str">
        <f ca="1">+IF(OFFSET('Sanitation Data'!$E$29,0,10*ROW('Sanitation Data'!E177))="","",OFFSET('Sanitation Data'!$E$29,0,10*ROW('Sanitation Data'!E177)))</f>
        <v/>
      </c>
      <c r="CR183" s="380" t="str">
        <f ca="1">+IF(OFFSET('Sanitation Data'!$E$30,0,10*ROW('Sanitation Data'!E177))="","",OFFSET('Sanitation Data'!$E$30,0,10*ROW('Sanitation Data'!E177)))</f>
        <v/>
      </c>
      <c r="CS183" s="380" t="str">
        <f ca="1">+IF(OFFSET('Sanitation Data'!$E$31,0,10*ROW('Sanitation Data'!E177))="","",OFFSET('Sanitation Data'!$E$31,0,10*ROW('Sanitation Data'!E177)))</f>
        <v/>
      </c>
      <c r="CT183" s="380" t="str">
        <f ca="1">+IF(OFFSET('Sanitation Data'!$E$32,0,10*ROW('Sanitation Data'!E177))="","",OFFSET('Sanitation Data'!$E$32,0,10*ROW('Sanitation Data'!E177)))</f>
        <v/>
      </c>
      <c r="CU183" s="380" t="str">
        <f ca="1">+IF(OFFSET('Sanitation Data'!$F$28,0,10*ROW('Sanitation Data'!F177))="","",OFFSET('Sanitation Data'!$F$28,0,10*ROW('Sanitation Data'!F177)))</f>
        <v/>
      </c>
      <c r="CV183" s="380" t="str">
        <f ca="1">+IF(OFFSET('Sanitation Data'!$F$29,0,10*ROW('Sanitation Data'!F177))="","",OFFSET('Sanitation Data'!$F$29,0,10*ROW('Sanitation Data'!F177)))</f>
        <v/>
      </c>
      <c r="CW183" s="380" t="str">
        <f ca="1">+IF(OFFSET('Sanitation Data'!$F$30,0,10*ROW('Sanitation Data'!F177))="","",OFFSET('Sanitation Data'!$F$30,0,10*ROW('Sanitation Data'!F177)))</f>
        <v/>
      </c>
      <c r="CX183" s="380" t="str">
        <f ca="1">+IF(OFFSET('Sanitation Data'!$F$31,0,10*ROW('Sanitation Data'!F177))="","",OFFSET('Sanitation Data'!$F$31,0,10*ROW('Sanitation Data'!F177)))</f>
        <v/>
      </c>
      <c r="CY183" s="380" t="str">
        <f ca="1">+IF(OFFSET('Sanitation Data'!$F$32,0,10*ROW('Sanitation Data'!F177))="","",OFFSET('Sanitation Data'!$F$32,0,10*ROW('Sanitation Data'!F177)))</f>
        <v/>
      </c>
      <c r="CZ183" s="380" t="str">
        <f ca="1">+IF(OFFSET('Sanitation Data'!$G$28,0,10*ROW('Sanitation Data'!G177))="","",OFFSET('Sanitation Data'!$G$28,0,10*ROW('Sanitation Data'!G177)))</f>
        <v/>
      </c>
      <c r="DA183" s="380" t="str">
        <f ca="1">+IF(OFFSET('Sanitation Data'!$G$29,0,10*ROW('Sanitation Data'!G177))="","",OFFSET('Sanitation Data'!$G$29,0,10*ROW('Sanitation Data'!G177)))</f>
        <v/>
      </c>
      <c r="DB183" s="380" t="str">
        <f ca="1">+IF(OFFSET('Sanitation Data'!$G$30,0,10*ROW('Sanitation Data'!G177))="","",OFFSET('Sanitation Data'!$G$30,0,10*ROW('Sanitation Data'!G177)))</f>
        <v/>
      </c>
      <c r="DC183" s="380" t="str">
        <f ca="1">+IF(OFFSET('Sanitation Data'!$G$31,0,10*ROW('Sanitation Data'!G177))="","",OFFSET('Sanitation Data'!$G$31,0,10*ROW('Sanitation Data'!G177)))</f>
        <v/>
      </c>
      <c r="DD183" s="380" t="str">
        <f ca="1">+IF(OFFSET('Sanitation Data'!$G$32,0,10*ROW('Sanitation Data'!G177))="","",OFFSET('Sanitation Data'!$G$32,0,10*ROW('Sanitation Data'!G177)))</f>
        <v/>
      </c>
      <c r="DE183" s="380" t="str">
        <f ca="1">+IF(OFFSET('Sanitation Data'!$H$28,0,10*ROW('Sanitation Data'!H177))="","",OFFSET('Sanitation Data'!$H$28,0,10*ROW('Sanitation Data'!H177)))</f>
        <v/>
      </c>
      <c r="DF183" s="380" t="str">
        <f ca="1">+IF(OFFSET('Sanitation Data'!$H$29,0,10*ROW('Sanitation Data'!H177))="","",OFFSET('Sanitation Data'!$H$29,0,10*ROW('Sanitation Data'!H177)))</f>
        <v/>
      </c>
      <c r="DG183" s="380" t="str">
        <f ca="1">+IF(OFFSET('Sanitation Data'!$H$30,0,10*ROW('Sanitation Data'!H177))="","",OFFSET('Sanitation Data'!$H$30,0,10*ROW('Sanitation Data'!H177)))</f>
        <v/>
      </c>
      <c r="DH183" s="380" t="str">
        <f ca="1">+IF(OFFSET('Sanitation Data'!$H$31,0,10*ROW('Sanitation Data'!H177))="","",OFFSET('Sanitation Data'!$H$31,0,10*ROW('Sanitation Data'!H177)))</f>
        <v/>
      </c>
      <c r="DI183" s="380" t="str">
        <f ca="1">+IF(OFFSET('Sanitation Data'!$H$32,0,10*ROW('Sanitation Data'!H177))="","",OFFSET('Sanitation Data'!$H$32,0,10*ROW('Sanitation Data'!H177)))</f>
        <v/>
      </c>
      <c r="DJ183" s="380" t="str">
        <f ca="1">+IF(OFFSET('Sanitation Data'!$I$28,0,10*ROW('Sanitation Data'!I177))="","",OFFSET('Sanitation Data'!$I$28,0,10*ROW('Sanitation Data'!I177)))</f>
        <v/>
      </c>
      <c r="DK183" s="380" t="str">
        <f ca="1">+IF(OFFSET('Sanitation Data'!$I$29,0,10*ROW('Sanitation Data'!I177))="","",OFFSET('Sanitation Data'!$I$29,0,10*ROW('Sanitation Data'!I177)))</f>
        <v/>
      </c>
      <c r="DL183" s="380" t="str">
        <f ca="1">+IF(OFFSET('Sanitation Data'!$I$30,0,10*ROW('Sanitation Data'!I177))="","",OFFSET('Sanitation Data'!$I$30,0,10*ROW('Sanitation Data'!I177)))</f>
        <v/>
      </c>
      <c r="DM183" s="380" t="str">
        <f ca="1">+IF(OFFSET('Sanitation Data'!$I$31,0,10*ROW('Sanitation Data'!I177))="","",OFFSET('Sanitation Data'!$I$31,0,10*ROW('Sanitation Data'!I177)))</f>
        <v/>
      </c>
      <c r="DN183" s="380" t="str">
        <f ca="1">+IF(OFFSET('Sanitation Data'!$I$32,0,10*ROW('Sanitation Data'!I177))="","",OFFSET('Sanitation Data'!$I$32,0,10*ROW('Sanitation Data'!I177)))</f>
        <v/>
      </c>
      <c r="DO183" s="380" t="str">
        <f ca="1">+IF(OFFSET('Hygiene Data'!$D$11,0,10*ROW('Hygiene Data'!D177))="","",OFFSET('Hygiene Data'!$D$11,0,10*ROW('Hygiene Data'!D177)))</f>
        <v/>
      </c>
      <c r="DP183" s="380" t="str">
        <f ca="1">+IF(OFFSET('Hygiene Data'!$D$12,0,10*ROW('Hygiene Data'!D177))="","",OFFSET('Hygiene Data'!$D$12,0,10*ROW('Hygiene Data'!D177)))</f>
        <v/>
      </c>
      <c r="DQ183" s="380" t="str">
        <f ca="1">+IF(OFFSET('Hygiene Data'!$D$13,0,10*ROW('Hygiene Data'!D177))="","",OFFSET('Hygiene Data'!$D$13,0,10*ROW('Hygiene Data'!D177)))</f>
        <v/>
      </c>
      <c r="DR183" s="380" t="str">
        <f ca="1">+IF(OFFSET('Hygiene Data'!$E$11,0,10*ROW('Hygiene Data'!E177))="","",OFFSET('Hygiene Data'!$E$11,0,10*ROW('Hygiene Data'!E177)))</f>
        <v/>
      </c>
      <c r="DS183" s="380" t="str">
        <f ca="1">+IF(OFFSET('Hygiene Data'!$E$12,0,10*ROW('Hygiene Data'!E177))="","",OFFSET('Hygiene Data'!$E$12,0,10*ROW('Hygiene Data'!E177)))</f>
        <v/>
      </c>
      <c r="DT183" s="380" t="str">
        <f ca="1">+IF(OFFSET('Hygiene Data'!$E$13,0,10*ROW('Hygiene Data'!E177))="","",OFFSET('Hygiene Data'!$E$13,0,10*ROW('Hygiene Data'!E177)))</f>
        <v/>
      </c>
      <c r="DU183" s="380" t="str">
        <f ca="1">+IF(OFFSET('Hygiene Data'!$F$11,0,10*ROW('Hygiene Data'!F177))="","",OFFSET('Hygiene Data'!$F$11,0,10*ROW('Hygiene Data'!F177)))</f>
        <v/>
      </c>
      <c r="DV183" s="380" t="str">
        <f ca="1">+IF(OFFSET('Hygiene Data'!$F$12,0,10*ROW('Hygiene Data'!F177))="","",OFFSET('Hygiene Data'!$F$12,0,10*ROW('Hygiene Data'!F177)))</f>
        <v/>
      </c>
      <c r="DW183" s="380" t="str">
        <f ca="1">+IF(OFFSET('Hygiene Data'!$F$13,0,10*ROW('Hygiene Data'!F177))="","",OFFSET('Hygiene Data'!$F$13,0,10*ROW('Hygiene Data'!F177)))</f>
        <v/>
      </c>
      <c r="DX183" s="380" t="str">
        <f ca="1">+IF(OFFSET('Hygiene Data'!$G$11,0,10*ROW('Hygiene Data'!G177))="","",OFFSET('Hygiene Data'!$G$11,0,10*ROW('Hygiene Data'!G177)))</f>
        <v/>
      </c>
      <c r="DY183" s="380" t="str">
        <f ca="1">+IF(OFFSET('Hygiene Data'!$G$12,0,10*ROW('Hygiene Data'!G177))="","",OFFSET('Hygiene Data'!$G$12,0,10*ROW('Hygiene Data'!G177)))</f>
        <v/>
      </c>
      <c r="DZ183" s="380" t="str">
        <f ca="1">+IF(OFFSET('Hygiene Data'!$G$13,0,10*ROW('Hygiene Data'!G177))="","",OFFSET('Hygiene Data'!$G$13,0,10*ROW('Hygiene Data'!G177)))</f>
        <v/>
      </c>
      <c r="EA183" s="380" t="str">
        <f ca="1">+IF(OFFSET('Hygiene Data'!$H$11,0,10*ROW('Hygiene Data'!H177))="","",OFFSET('Hygiene Data'!$H$11,0,10*ROW('Hygiene Data'!H177)))</f>
        <v/>
      </c>
      <c r="EB183" s="380" t="str">
        <f ca="1">+IF(OFFSET('Hygiene Data'!$H$12,0,10*ROW('Hygiene Data'!H177))="","",OFFSET('Hygiene Data'!$H$12,0,10*ROW('Hygiene Data'!H177)))</f>
        <v/>
      </c>
      <c r="EC183" s="380" t="str">
        <f ca="1">+IF(OFFSET('Hygiene Data'!$H$13,0,10*ROW('Hygiene Data'!H177))="","",OFFSET('Hygiene Data'!$H$13,0,10*ROW('Hygiene Data'!H177)))</f>
        <v/>
      </c>
      <c r="ED183" s="380" t="str">
        <f ca="1">+IF(OFFSET('Hygiene Data'!$I$11,0,10*ROW('Hygiene Data'!I177))="","",OFFSET('Hygiene Data'!$I$11,0,10*ROW('Hygiene Data'!I177)))</f>
        <v/>
      </c>
      <c r="EE183" s="380" t="str">
        <f ca="1">+IF(OFFSET('Hygiene Data'!$I$12,0,10*ROW('Hygiene Data'!I177))="","",OFFSET('Hygiene Data'!$I$12,0,10*ROW('Hygiene Data'!I177)))</f>
        <v/>
      </c>
      <c r="EF183" s="380" t="str">
        <f ca="1">+IF(OFFSET('Hygiene Data'!$I$13,0,10*ROW('Hygiene Data'!I177))="","",OFFSET('Hygiene Data'!$I$13,0,10*ROW('Hygiene Data'!I177)))</f>
        <v/>
      </c>
    </row>
    <row r="184" spans="1:136" x14ac:dyDescent="0.25">
      <c r="A184" s="489" t="str">
        <f ca="1">+IF(OFFSET('Water Data'!$B$2,0,10*ROW('Water Data'!E178))="","",OFFSET('Water Data'!$B$2,0,10*ROW('Water Data'!E178)))</f>
        <v/>
      </c>
      <c r="B184" s="489"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16" t="str">
        <f t="shared" ca="1" si="2"/>
        <v/>
      </c>
      <c r="D184" s="517"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17"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17"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17"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17"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17"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17"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17"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17"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17"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17"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17"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17"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17"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17"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17"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17"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17"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18"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18"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18"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18"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18"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18"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18"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18"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18"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18"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18"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18"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18"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18"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18"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18"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18"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18"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18"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18"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18"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18"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18"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18"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18"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18"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18"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18"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18"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18"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19"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95"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19"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19"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19"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19"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19"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19"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19"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19"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19"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19"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19"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19"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19"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19"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19"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19"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80" t="str">
        <f ca="1">+IF(OFFSET('Water Data'!$D$27,0,10*ROW('Water Data'!D178))="","",OFFSET('Water Data'!$D$27,0,10*ROW('Water Data'!D178)))</f>
        <v/>
      </c>
      <c r="BT184" s="380" t="str">
        <f ca="1">+IF(OFFSET('Water Data'!$D$28,0,10*ROW('Water Data'!D178))="","",OFFSET('Water Data'!$D$28,0,10*ROW('Water Data'!D178)))</f>
        <v/>
      </c>
      <c r="BU184" s="380" t="str">
        <f ca="1">+IF(OFFSET('Water Data'!$D$29,0,10*ROW('Water Data'!D178))="","",OFFSET('Water Data'!$D$29,0,10*ROW('Water Data'!D178)))</f>
        <v/>
      </c>
      <c r="BV184" s="380" t="str">
        <f ca="1">+IF(OFFSET('Water Data'!$E$27,0,10*ROW('Water Data'!E178))="","",OFFSET('Water Data'!$E$27,0,10*ROW('Water Data'!E178)))</f>
        <v/>
      </c>
      <c r="BW184" s="380" t="str">
        <f ca="1">+IF(OFFSET('Water Data'!$E$28,0,10*ROW('Water Data'!E178))="","",OFFSET('Water Data'!$E$28,0,10*ROW('Water Data'!E178)))</f>
        <v/>
      </c>
      <c r="BX184" s="380" t="str">
        <f ca="1">+IF(OFFSET('Water Data'!$E$29,0,10*ROW('Water Data'!E178))="","",OFFSET('Water Data'!$E$29,0,10*ROW('Water Data'!E178)))</f>
        <v/>
      </c>
      <c r="BY184" s="380" t="str">
        <f ca="1">+IF(OFFSET('Water Data'!$F$27,0,10*ROW('Water Data'!F178))="","",OFFSET('Water Data'!$F$27,0,10*ROW('Water Data'!F178)))</f>
        <v/>
      </c>
      <c r="BZ184" s="380" t="str">
        <f ca="1">+IF(OFFSET('Water Data'!$F$28,0,10*ROW('Water Data'!F178))="","",OFFSET('Water Data'!$F$28,0,10*ROW('Water Data'!F178)))</f>
        <v/>
      </c>
      <c r="CA184" s="380" t="str">
        <f ca="1">+IF(OFFSET('Water Data'!$F$29,0,10*ROW('Water Data'!F178))="","",OFFSET('Water Data'!$F$29,0,10*ROW('Water Data'!F178)))</f>
        <v/>
      </c>
      <c r="CB184" s="380" t="str">
        <f ca="1">+IF(OFFSET('Water Data'!$G$27,0,10*ROW('Water Data'!G178))="","",OFFSET('Water Data'!$G$27,0,10*ROW('Water Data'!G178)))</f>
        <v/>
      </c>
      <c r="CC184" s="380" t="str">
        <f ca="1">+IF(OFFSET('Water Data'!$G$28,0,10*ROW('Water Data'!G178))="","",OFFSET('Water Data'!$G$28,0,10*ROW('Water Data'!G178)))</f>
        <v/>
      </c>
      <c r="CD184" s="380" t="str">
        <f ca="1">+IF(OFFSET('Water Data'!$G$29,0,10*ROW('Water Data'!G178))="","",OFFSET('Water Data'!$G$29,0,10*ROW('Water Data'!G178)))</f>
        <v/>
      </c>
      <c r="CE184" s="380" t="str">
        <f ca="1">+IF(OFFSET('Water Data'!$H$27,0,10*ROW('Water Data'!H178))="","",OFFSET('Water Data'!$H$27,0,10*ROW('Water Data'!H178)))</f>
        <v/>
      </c>
      <c r="CF184" s="380" t="str">
        <f ca="1">+IF(OFFSET('Water Data'!$H$28,0,10*ROW('Water Data'!H178))="","",OFFSET('Water Data'!$H$28,0,10*ROW('Water Data'!H178)))</f>
        <v/>
      </c>
      <c r="CG184" s="380" t="str">
        <f ca="1">+IF(OFFSET('Water Data'!$H$29,0,10*ROW('Water Data'!H178))="","",OFFSET('Water Data'!$H$29,0,10*ROW('Water Data'!H178)))</f>
        <v/>
      </c>
      <c r="CH184" s="380" t="str">
        <f ca="1">+IF(OFFSET('Water Data'!$I$27,0,10*ROW('Water Data'!I178))="","",OFFSET('Water Data'!$I$27,0,10*ROW('Water Data'!I178)))</f>
        <v/>
      </c>
      <c r="CI184" s="380" t="str">
        <f ca="1">+IF(OFFSET('Water Data'!$I$28,0,10*ROW('Water Data'!I178))="","",OFFSET('Water Data'!$I$28,0,10*ROW('Water Data'!I178)))</f>
        <v/>
      </c>
      <c r="CJ184" s="380" t="str">
        <f ca="1">+IF(OFFSET('Water Data'!$I$29,0,10*ROW('Water Data'!I178))="","",OFFSET('Water Data'!$I$29,0,10*ROW('Water Data'!I178)))</f>
        <v/>
      </c>
      <c r="CK184" s="380" t="str">
        <f ca="1">+IF(OFFSET('Sanitation Data'!$D$28,0,10*ROW('Sanitation Data'!D178))="","",OFFSET('Sanitation Data'!$D$28,0,10*ROW('Sanitation Data'!D178)))</f>
        <v/>
      </c>
      <c r="CL184" s="380" t="str">
        <f ca="1">+IF(OFFSET('Sanitation Data'!$D$29,0,10*ROW('Sanitation Data'!D178))="","",OFFSET('Sanitation Data'!$D$29,0,10*ROW('Sanitation Data'!D178)))</f>
        <v/>
      </c>
      <c r="CM184" s="380" t="str">
        <f ca="1">+IF(OFFSET('Sanitation Data'!$D$30,0,10*ROW('Sanitation Data'!D178))="","",OFFSET('Sanitation Data'!$D$30,0,10*ROW('Sanitation Data'!D178)))</f>
        <v/>
      </c>
      <c r="CN184" s="380" t="str">
        <f ca="1">+IF(OFFSET('Sanitation Data'!$D$31,0,10*ROW('Sanitation Data'!D178))="","",OFFSET('Sanitation Data'!$D$31,0,10*ROW('Sanitation Data'!D178)))</f>
        <v/>
      </c>
      <c r="CO184" s="380" t="str">
        <f ca="1">+IF(OFFSET('Sanitation Data'!$D$32,0,10*ROW('Sanitation Data'!D178))="","",OFFSET('Sanitation Data'!$D$32,0,10*ROW('Sanitation Data'!D178)))</f>
        <v/>
      </c>
      <c r="CP184" s="380" t="str">
        <f ca="1">+IF(OFFSET('Sanitation Data'!$E$28,0,10*ROW('Sanitation Data'!E178))="","",OFFSET('Sanitation Data'!$E$28,0,10*ROW('Sanitation Data'!E178)))</f>
        <v/>
      </c>
      <c r="CQ184" s="380" t="str">
        <f ca="1">+IF(OFFSET('Sanitation Data'!$E$29,0,10*ROW('Sanitation Data'!E178))="","",OFFSET('Sanitation Data'!$E$29,0,10*ROW('Sanitation Data'!E178)))</f>
        <v/>
      </c>
      <c r="CR184" s="380" t="str">
        <f ca="1">+IF(OFFSET('Sanitation Data'!$E$30,0,10*ROW('Sanitation Data'!E178))="","",OFFSET('Sanitation Data'!$E$30,0,10*ROW('Sanitation Data'!E178)))</f>
        <v/>
      </c>
      <c r="CS184" s="380" t="str">
        <f ca="1">+IF(OFFSET('Sanitation Data'!$E$31,0,10*ROW('Sanitation Data'!E178))="","",OFFSET('Sanitation Data'!$E$31,0,10*ROW('Sanitation Data'!E178)))</f>
        <v/>
      </c>
      <c r="CT184" s="380" t="str">
        <f ca="1">+IF(OFFSET('Sanitation Data'!$E$32,0,10*ROW('Sanitation Data'!E178))="","",OFFSET('Sanitation Data'!$E$32,0,10*ROW('Sanitation Data'!E178)))</f>
        <v/>
      </c>
      <c r="CU184" s="380" t="str">
        <f ca="1">+IF(OFFSET('Sanitation Data'!$F$28,0,10*ROW('Sanitation Data'!F178))="","",OFFSET('Sanitation Data'!$F$28,0,10*ROW('Sanitation Data'!F178)))</f>
        <v/>
      </c>
      <c r="CV184" s="380" t="str">
        <f ca="1">+IF(OFFSET('Sanitation Data'!$F$29,0,10*ROW('Sanitation Data'!F178))="","",OFFSET('Sanitation Data'!$F$29,0,10*ROW('Sanitation Data'!F178)))</f>
        <v/>
      </c>
      <c r="CW184" s="380" t="str">
        <f ca="1">+IF(OFFSET('Sanitation Data'!$F$30,0,10*ROW('Sanitation Data'!F178))="","",OFFSET('Sanitation Data'!$F$30,0,10*ROW('Sanitation Data'!F178)))</f>
        <v/>
      </c>
      <c r="CX184" s="380" t="str">
        <f ca="1">+IF(OFFSET('Sanitation Data'!$F$31,0,10*ROW('Sanitation Data'!F178))="","",OFFSET('Sanitation Data'!$F$31,0,10*ROW('Sanitation Data'!F178)))</f>
        <v/>
      </c>
      <c r="CY184" s="380" t="str">
        <f ca="1">+IF(OFFSET('Sanitation Data'!$F$32,0,10*ROW('Sanitation Data'!F178))="","",OFFSET('Sanitation Data'!$F$32,0,10*ROW('Sanitation Data'!F178)))</f>
        <v/>
      </c>
      <c r="CZ184" s="380" t="str">
        <f ca="1">+IF(OFFSET('Sanitation Data'!$G$28,0,10*ROW('Sanitation Data'!G178))="","",OFFSET('Sanitation Data'!$G$28,0,10*ROW('Sanitation Data'!G178)))</f>
        <v/>
      </c>
      <c r="DA184" s="380" t="str">
        <f ca="1">+IF(OFFSET('Sanitation Data'!$G$29,0,10*ROW('Sanitation Data'!G178))="","",OFFSET('Sanitation Data'!$G$29,0,10*ROW('Sanitation Data'!G178)))</f>
        <v/>
      </c>
      <c r="DB184" s="380" t="str">
        <f ca="1">+IF(OFFSET('Sanitation Data'!$G$30,0,10*ROW('Sanitation Data'!G178))="","",OFFSET('Sanitation Data'!$G$30,0,10*ROW('Sanitation Data'!G178)))</f>
        <v/>
      </c>
      <c r="DC184" s="380" t="str">
        <f ca="1">+IF(OFFSET('Sanitation Data'!$G$31,0,10*ROW('Sanitation Data'!G178))="","",OFFSET('Sanitation Data'!$G$31,0,10*ROW('Sanitation Data'!G178)))</f>
        <v/>
      </c>
      <c r="DD184" s="380" t="str">
        <f ca="1">+IF(OFFSET('Sanitation Data'!$G$32,0,10*ROW('Sanitation Data'!G178))="","",OFFSET('Sanitation Data'!$G$32,0,10*ROW('Sanitation Data'!G178)))</f>
        <v/>
      </c>
      <c r="DE184" s="380" t="str">
        <f ca="1">+IF(OFFSET('Sanitation Data'!$H$28,0,10*ROW('Sanitation Data'!H178))="","",OFFSET('Sanitation Data'!$H$28,0,10*ROW('Sanitation Data'!H178)))</f>
        <v/>
      </c>
      <c r="DF184" s="380" t="str">
        <f ca="1">+IF(OFFSET('Sanitation Data'!$H$29,0,10*ROW('Sanitation Data'!H178))="","",OFFSET('Sanitation Data'!$H$29,0,10*ROW('Sanitation Data'!H178)))</f>
        <v/>
      </c>
      <c r="DG184" s="380" t="str">
        <f ca="1">+IF(OFFSET('Sanitation Data'!$H$30,0,10*ROW('Sanitation Data'!H178))="","",OFFSET('Sanitation Data'!$H$30,0,10*ROW('Sanitation Data'!H178)))</f>
        <v/>
      </c>
      <c r="DH184" s="380" t="str">
        <f ca="1">+IF(OFFSET('Sanitation Data'!$H$31,0,10*ROW('Sanitation Data'!H178))="","",OFFSET('Sanitation Data'!$H$31,0,10*ROW('Sanitation Data'!H178)))</f>
        <v/>
      </c>
      <c r="DI184" s="380" t="str">
        <f ca="1">+IF(OFFSET('Sanitation Data'!$H$32,0,10*ROW('Sanitation Data'!H178))="","",OFFSET('Sanitation Data'!$H$32,0,10*ROW('Sanitation Data'!H178)))</f>
        <v/>
      </c>
      <c r="DJ184" s="380" t="str">
        <f ca="1">+IF(OFFSET('Sanitation Data'!$I$28,0,10*ROW('Sanitation Data'!I178))="","",OFFSET('Sanitation Data'!$I$28,0,10*ROW('Sanitation Data'!I178)))</f>
        <v/>
      </c>
      <c r="DK184" s="380" t="str">
        <f ca="1">+IF(OFFSET('Sanitation Data'!$I$29,0,10*ROW('Sanitation Data'!I178))="","",OFFSET('Sanitation Data'!$I$29,0,10*ROW('Sanitation Data'!I178)))</f>
        <v/>
      </c>
      <c r="DL184" s="380" t="str">
        <f ca="1">+IF(OFFSET('Sanitation Data'!$I$30,0,10*ROW('Sanitation Data'!I178))="","",OFFSET('Sanitation Data'!$I$30,0,10*ROW('Sanitation Data'!I178)))</f>
        <v/>
      </c>
      <c r="DM184" s="380" t="str">
        <f ca="1">+IF(OFFSET('Sanitation Data'!$I$31,0,10*ROW('Sanitation Data'!I178))="","",OFFSET('Sanitation Data'!$I$31,0,10*ROW('Sanitation Data'!I178)))</f>
        <v/>
      </c>
      <c r="DN184" s="380" t="str">
        <f ca="1">+IF(OFFSET('Sanitation Data'!$I$32,0,10*ROW('Sanitation Data'!I178))="","",OFFSET('Sanitation Data'!$I$32,0,10*ROW('Sanitation Data'!I178)))</f>
        <v/>
      </c>
      <c r="DO184" s="380" t="str">
        <f ca="1">+IF(OFFSET('Hygiene Data'!$D$11,0,10*ROW('Hygiene Data'!D178))="","",OFFSET('Hygiene Data'!$D$11,0,10*ROW('Hygiene Data'!D178)))</f>
        <v/>
      </c>
      <c r="DP184" s="380" t="str">
        <f ca="1">+IF(OFFSET('Hygiene Data'!$D$12,0,10*ROW('Hygiene Data'!D178))="","",OFFSET('Hygiene Data'!$D$12,0,10*ROW('Hygiene Data'!D178)))</f>
        <v/>
      </c>
      <c r="DQ184" s="380" t="str">
        <f ca="1">+IF(OFFSET('Hygiene Data'!$D$13,0,10*ROW('Hygiene Data'!D178))="","",OFFSET('Hygiene Data'!$D$13,0,10*ROW('Hygiene Data'!D178)))</f>
        <v/>
      </c>
      <c r="DR184" s="380" t="str">
        <f ca="1">+IF(OFFSET('Hygiene Data'!$E$11,0,10*ROW('Hygiene Data'!E178))="","",OFFSET('Hygiene Data'!$E$11,0,10*ROW('Hygiene Data'!E178)))</f>
        <v/>
      </c>
      <c r="DS184" s="380" t="str">
        <f ca="1">+IF(OFFSET('Hygiene Data'!$E$12,0,10*ROW('Hygiene Data'!E178))="","",OFFSET('Hygiene Data'!$E$12,0,10*ROW('Hygiene Data'!E178)))</f>
        <v/>
      </c>
      <c r="DT184" s="380" t="str">
        <f ca="1">+IF(OFFSET('Hygiene Data'!$E$13,0,10*ROW('Hygiene Data'!E178))="","",OFFSET('Hygiene Data'!$E$13,0,10*ROW('Hygiene Data'!E178)))</f>
        <v/>
      </c>
      <c r="DU184" s="380" t="str">
        <f ca="1">+IF(OFFSET('Hygiene Data'!$F$11,0,10*ROW('Hygiene Data'!F178))="","",OFFSET('Hygiene Data'!$F$11,0,10*ROW('Hygiene Data'!F178)))</f>
        <v/>
      </c>
      <c r="DV184" s="380" t="str">
        <f ca="1">+IF(OFFSET('Hygiene Data'!$F$12,0,10*ROW('Hygiene Data'!F178))="","",OFFSET('Hygiene Data'!$F$12,0,10*ROW('Hygiene Data'!F178)))</f>
        <v/>
      </c>
      <c r="DW184" s="380" t="str">
        <f ca="1">+IF(OFFSET('Hygiene Data'!$F$13,0,10*ROW('Hygiene Data'!F178))="","",OFFSET('Hygiene Data'!$F$13,0,10*ROW('Hygiene Data'!F178)))</f>
        <v/>
      </c>
      <c r="DX184" s="380" t="str">
        <f ca="1">+IF(OFFSET('Hygiene Data'!$G$11,0,10*ROW('Hygiene Data'!G178))="","",OFFSET('Hygiene Data'!$G$11,0,10*ROW('Hygiene Data'!G178)))</f>
        <v/>
      </c>
      <c r="DY184" s="380" t="str">
        <f ca="1">+IF(OFFSET('Hygiene Data'!$G$12,0,10*ROW('Hygiene Data'!G178))="","",OFFSET('Hygiene Data'!$G$12,0,10*ROW('Hygiene Data'!G178)))</f>
        <v/>
      </c>
      <c r="DZ184" s="380" t="str">
        <f ca="1">+IF(OFFSET('Hygiene Data'!$G$13,0,10*ROW('Hygiene Data'!G178))="","",OFFSET('Hygiene Data'!$G$13,0,10*ROW('Hygiene Data'!G178)))</f>
        <v/>
      </c>
      <c r="EA184" s="380" t="str">
        <f ca="1">+IF(OFFSET('Hygiene Data'!$H$11,0,10*ROW('Hygiene Data'!H178))="","",OFFSET('Hygiene Data'!$H$11,0,10*ROW('Hygiene Data'!H178)))</f>
        <v/>
      </c>
      <c r="EB184" s="380" t="str">
        <f ca="1">+IF(OFFSET('Hygiene Data'!$H$12,0,10*ROW('Hygiene Data'!H178))="","",OFFSET('Hygiene Data'!$H$12,0,10*ROW('Hygiene Data'!H178)))</f>
        <v/>
      </c>
      <c r="EC184" s="380" t="str">
        <f ca="1">+IF(OFFSET('Hygiene Data'!$H$13,0,10*ROW('Hygiene Data'!H178))="","",OFFSET('Hygiene Data'!$H$13,0,10*ROW('Hygiene Data'!H178)))</f>
        <v/>
      </c>
      <c r="ED184" s="380" t="str">
        <f ca="1">+IF(OFFSET('Hygiene Data'!$I$11,0,10*ROW('Hygiene Data'!I178))="","",OFFSET('Hygiene Data'!$I$11,0,10*ROW('Hygiene Data'!I178)))</f>
        <v/>
      </c>
      <c r="EE184" s="380" t="str">
        <f ca="1">+IF(OFFSET('Hygiene Data'!$I$12,0,10*ROW('Hygiene Data'!I178))="","",OFFSET('Hygiene Data'!$I$12,0,10*ROW('Hygiene Data'!I178)))</f>
        <v/>
      </c>
      <c r="EF184" s="380" t="str">
        <f ca="1">+IF(OFFSET('Hygiene Data'!$I$13,0,10*ROW('Hygiene Data'!I178))="","",OFFSET('Hygiene Data'!$I$13,0,10*ROW('Hygiene Data'!I178)))</f>
        <v/>
      </c>
    </row>
    <row r="185" spans="1:136" x14ac:dyDescent="0.25">
      <c r="A185" s="489" t="str">
        <f ca="1">+IF(OFFSET('Water Data'!$B$2,0,10*ROW('Water Data'!E179))="","",OFFSET('Water Data'!$B$2,0,10*ROW('Water Data'!E179)))</f>
        <v/>
      </c>
      <c r="B185" s="489"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16" t="str">
        <f t="shared" ca="1" si="2"/>
        <v/>
      </c>
      <c r="D185" s="517"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17"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17"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17"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17"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17"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17"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17"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17"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17"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17"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17"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17"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17"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17"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17"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17"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17"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18"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18"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18"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18"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18"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18"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18"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18"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18"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18"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18"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18"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18"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18"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18"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18"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18"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18"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18"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18"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18"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18"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18"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18"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18"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18"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18"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18"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18"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18"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19"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95"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19"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19"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19"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19"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19"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19"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19"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19"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19"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19"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19"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19"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19"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19"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19"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19"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80" t="str">
        <f ca="1">+IF(OFFSET('Water Data'!$D$27,0,10*ROW('Water Data'!D179))="","",OFFSET('Water Data'!$D$27,0,10*ROW('Water Data'!D179)))</f>
        <v/>
      </c>
      <c r="BT185" s="380" t="str">
        <f ca="1">+IF(OFFSET('Water Data'!$D$28,0,10*ROW('Water Data'!D179))="","",OFFSET('Water Data'!$D$28,0,10*ROW('Water Data'!D179)))</f>
        <v/>
      </c>
      <c r="BU185" s="380" t="str">
        <f ca="1">+IF(OFFSET('Water Data'!$D$29,0,10*ROW('Water Data'!D179))="","",OFFSET('Water Data'!$D$29,0,10*ROW('Water Data'!D179)))</f>
        <v/>
      </c>
      <c r="BV185" s="380" t="str">
        <f ca="1">+IF(OFFSET('Water Data'!$E$27,0,10*ROW('Water Data'!E179))="","",OFFSET('Water Data'!$E$27,0,10*ROW('Water Data'!E179)))</f>
        <v/>
      </c>
      <c r="BW185" s="380" t="str">
        <f ca="1">+IF(OFFSET('Water Data'!$E$28,0,10*ROW('Water Data'!E179))="","",OFFSET('Water Data'!$E$28,0,10*ROW('Water Data'!E179)))</f>
        <v/>
      </c>
      <c r="BX185" s="380" t="str">
        <f ca="1">+IF(OFFSET('Water Data'!$E$29,0,10*ROW('Water Data'!E179))="","",OFFSET('Water Data'!$E$29,0,10*ROW('Water Data'!E179)))</f>
        <v/>
      </c>
      <c r="BY185" s="380" t="str">
        <f ca="1">+IF(OFFSET('Water Data'!$F$27,0,10*ROW('Water Data'!F179))="","",OFFSET('Water Data'!$F$27,0,10*ROW('Water Data'!F179)))</f>
        <v/>
      </c>
      <c r="BZ185" s="380" t="str">
        <f ca="1">+IF(OFFSET('Water Data'!$F$28,0,10*ROW('Water Data'!F179))="","",OFFSET('Water Data'!$F$28,0,10*ROW('Water Data'!F179)))</f>
        <v/>
      </c>
      <c r="CA185" s="380" t="str">
        <f ca="1">+IF(OFFSET('Water Data'!$F$29,0,10*ROW('Water Data'!F179))="","",OFFSET('Water Data'!$F$29,0,10*ROW('Water Data'!F179)))</f>
        <v/>
      </c>
      <c r="CB185" s="380" t="str">
        <f ca="1">+IF(OFFSET('Water Data'!$G$27,0,10*ROW('Water Data'!G179))="","",OFFSET('Water Data'!$G$27,0,10*ROW('Water Data'!G179)))</f>
        <v/>
      </c>
      <c r="CC185" s="380" t="str">
        <f ca="1">+IF(OFFSET('Water Data'!$G$28,0,10*ROW('Water Data'!G179))="","",OFFSET('Water Data'!$G$28,0,10*ROW('Water Data'!G179)))</f>
        <v/>
      </c>
      <c r="CD185" s="380" t="str">
        <f ca="1">+IF(OFFSET('Water Data'!$G$29,0,10*ROW('Water Data'!G179))="","",OFFSET('Water Data'!$G$29,0,10*ROW('Water Data'!G179)))</f>
        <v/>
      </c>
      <c r="CE185" s="380" t="str">
        <f ca="1">+IF(OFFSET('Water Data'!$H$27,0,10*ROW('Water Data'!H179))="","",OFFSET('Water Data'!$H$27,0,10*ROW('Water Data'!H179)))</f>
        <v/>
      </c>
      <c r="CF185" s="380" t="str">
        <f ca="1">+IF(OFFSET('Water Data'!$H$28,0,10*ROW('Water Data'!H179))="","",OFFSET('Water Data'!$H$28,0,10*ROW('Water Data'!H179)))</f>
        <v/>
      </c>
      <c r="CG185" s="380" t="str">
        <f ca="1">+IF(OFFSET('Water Data'!$H$29,0,10*ROW('Water Data'!H179))="","",OFFSET('Water Data'!$H$29,0,10*ROW('Water Data'!H179)))</f>
        <v/>
      </c>
      <c r="CH185" s="380" t="str">
        <f ca="1">+IF(OFFSET('Water Data'!$I$27,0,10*ROW('Water Data'!I179))="","",OFFSET('Water Data'!$I$27,0,10*ROW('Water Data'!I179)))</f>
        <v/>
      </c>
      <c r="CI185" s="380" t="str">
        <f ca="1">+IF(OFFSET('Water Data'!$I$28,0,10*ROW('Water Data'!I179))="","",OFFSET('Water Data'!$I$28,0,10*ROW('Water Data'!I179)))</f>
        <v/>
      </c>
      <c r="CJ185" s="380" t="str">
        <f ca="1">+IF(OFFSET('Water Data'!$I$29,0,10*ROW('Water Data'!I179))="","",OFFSET('Water Data'!$I$29,0,10*ROW('Water Data'!I179)))</f>
        <v/>
      </c>
      <c r="CK185" s="380" t="str">
        <f ca="1">+IF(OFFSET('Sanitation Data'!$D$28,0,10*ROW('Sanitation Data'!D179))="","",OFFSET('Sanitation Data'!$D$28,0,10*ROW('Sanitation Data'!D179)))</f>
        <v/>
      </c>
      <c r="CL185" s="380" t="str">
        <f ca="1">+IF(OFFSET('Sanitation Data'!$D$29,0,10*ROW('Sanitation Data'!D179))="","",OFFSET('Sanitation Data'!$D$29,0,10*ROW('Sanitation Data'!D179)))</f>
        <v/>
      </c>
      <c r="CM185" s="380" t="str">
        <f ca="1">+IF(OFFSET('Sanitation Data'!$D$30,0,10*ROW('Sanitation Data'!D179))="","",OFFSET('Sanitation Data'!$D$30,0,10*ROW('Sanitation Data'!D179)))</f>
        <v/>
      </c>
      <c r="CN185" s="380" t="str">
        <f ca="1">+IF(OFFSET('Sanitation Data'!$D$31,0,10*ROW('Sanitation Data'!D179))="","",OFFSET('Sanitation Data'!$D$31,0,10*ROW('Sanitation Data'!D179)))</f>
        <v/>
      </c>
      <c r="CO185" s="380" t="str">
        <f ca="1">+IF(OFFSET('Sanitation Data'!$D$32,0,10*ROW('Sanitation Data'!D179))="","",OFFSET('Sanitation Data'!$D$32,0,10*ROW('Sanitation Data'!D179)))</f>
        <v/>
      </c>
      <c r="CP185" s="380" t="str">
        <f ca="1">+IF(OFFSET('Sanitation Data'!$E$28,0,10*ROW('Sanitation Data'!E179))="","",OFFSET('Sanitation Data'!$E$28,0,10*ROW('Sanitation Data'!E179)))</f>
        <v/>
      </c>
      <c r="CQ185" s="380" t="str">
        <f ca="1">+IF(OFFSET('Sanitation Data'!$E$29,0,10*ROW('Sanitation Data'!E179))="","",OFFSET('Sanitation Data'!$E$29,0,10*ROW('Sanitation Data'!E179)))</f>
        <v/>
      </c>
      <c r="CR185" s="380" t="str">
        <f ca="1">+IF(OFFSET('Sanitation Data'!$E$30,0,10*ROW('Sanitation Data'!E179))="","",OFFSET('Sanitation Data'!$E$30,0,10*ROW('Sanitation Data'!E179)))</f>
        <v/>
      </c>
      <c r="CS185" s="380" t="str">
        <f ca="1">+IF(OFFSET('Sanitation Data'!$E$31,0,10*ROW('Sanitation Data'!E179))="","",OFFSET('Sanitation Data'!$E$31,0,10*ROW('Sanitation Data'!E179)))</f>
        <v/>
      </c>
      <c r="CT185" s="380" t="str">
        <f ca="1">+IF(OFFSET('Sanitation Data'!$E$32,0,10*ROW('Sanitation Data'!E179))="","",OFFSET('Sanitation Data'!$E$32,0,10*ROW('Sanitation Data'!E179)))</f>
        <v/>
      </c>
      <c r="CU185" s="380" t="str">
        <f ca="1">+IF(OFFSET('Sanitation Data'!$F$28,0,10*ROW('Sanitation Data'!F179))="","",OFFSET('Sanitation Data'!$F$28,0,10*ROW('Sanitation Data'!F179)))</f>
        <v/>
      </c>
      <c r="CV185" s="380" t="str">
        <f ca="1">+IF(OFFSET('Sanitation Data'!$F$29,0,10*ROW('Sanitation Data'!F179))="","",OFFSET('Sanitation Data'!$F$29,0,10*ROW('Sanitation Data'!F179)))</f>
        <v/>
      </c>
      <c r="CW185" s="380" t="str">
        <f ca="1">+IF(OFFSET('Sanitation Data'!$F$30,0,10*ROW('Sanitation Data'!F179))="","",OFFSET('Sanitation Data'!$F$30,0,10*ROW('Sanitation Data'!F179)))</f>
        <v/>
      </c>
      <c r="CX185" s="380" t="str">
        <f ca="1">+IF(OFFSET('Sanitation Data'!$F$31,0,10*ROW('Sanitation Data'!F179))="","",OFFSET('Sanitation Data'!$F$31,0,10*ROW('Sanitation Data'!F179)))</f>
        <v/>
      </c>
      <c r="CY185" s="380" t="str">
        <f ca="1">+IF(OFFSET('Sanitation Data'!$F$32,0,10*ROW('Sanitation Data'!F179))="","",OFFSET('Sanitation Data'!$F$32,0,10*ROW('Sanitation Data'!F179)))</f>
        <v/>
      </c>
      <c r="CZ185" s="380" t="str">
        <f ca="1">+IF(OFFSET('Sanitation Data'!$G$28,0,10*ROW('Sanitation Data'!G179))="","",OFFSET('Sanitation Data'!$G$28,0,10*ROW('Sanitation Data'!G179)))</f>
        <v/>
      </c>
      <c r="DA185" s="380" t="str">
        <f ca="1">+IF(OFFSET('Sanitation Data'!$G$29,0,10*ROW('Sanitation Data'!G179))="","",OFFSET('Sanitation Data'!$G$29,0,10*ROW('Sanitation Data'!G179)))</f>
        <v/>
      </c>
      <c r="DB185" s="380" t="str">
        <f ca="1">+IF(OFFSET('Sanitation Data'!$G$30,0,10*ROW('Sanitation Data'!G179))="","",OFFSET('Sanitation Data'!$G$30,0,10*ROW('Sanitation Data'!G179)))</f>
        <v/>
      </c>
      <c r="DC185" s="380" t="str">
        <f ca="1">+IF(OFFSET('Sanitation Data'!$G$31,0,10*ROW('Sanitation Data'!G179))="","",OFFSET('Sanitation Data'!$G$31,0,10*ROW('Sanitation Data'!G179)))</f>
        <v/>
      </c>
      <c r="DD185" s="380" t="str">
        <f ca="1">+IF(OFFSET('Sanitation Data'!$G$32,0,10*ROW('Sanitation Data'!G179))="","",OFFSET('Sanitation Data'!$G$32,0,10*ROW('Sanitation Data'!G179)))</f>
        <v/>
      </c>
      <c r="DE185" s="380" t="str">
        <f ca="1">+IF(OFFSET('Sanitation Data'!$H$28,0,10*ROW('Sanitation Data'!H179))="","",OFFSET('Sanitation Data'!$H$28,0,10*ROW('Sanitation Data'!H179)))</f>
        <v/>
      </c>
      <c r="DF185" s="380" t="str">
        <f ca="1">+IF(OFFSET('Sanitation Data'!$H$29,0,10*ROW('Sanitation Data'!H179))="","",OFFSET('Sanitation Data'!$H$29,0,10*ROW('Sanitation Data'!H179)))</f>
        <v/>
      </c>
      <c r="DG185" s="380" t="str">
        <f ca="1">+IF(OFFSET('Sanitation Data'!$H$30,0,10*ROW('Sanitation Data'!H179))="","",OFFSET('Sanitation Data'!$H$30,0,10*ROW('Sanitation Data'!H179)))</f>
        <v/>
      </c>
      <c r="DH185" s="380" t="str">
        <f ca="1">+IF(OFFSET('Sanitation Data'!$H$31,0,10*ROW('Sanitation Data'!H179))="","",OFFSET('Sanitation Data'!$H$31,0,10*ROW('Sanitation Data'!H179)))</f>
        <v/>
      </c>
      <c r="DI185" s="380" t="str">
        <f ca="1">+IF(OFFSET('Sanitation Data'!$H$32,0,10*ROW('Sanitation Data'!H179))="","",OFFSET('Sanitation Data'!$H$32,0,10*ROW('Sanitation Data'!H179)))</f>
        <v/>
      </c>
      <c r="DJ185" s="380" t="str">
        <f ca="1">+IF(OFFSET('Sanitation Data'!$I$28,0,10*ROW('Sanitation Data'!I179))="","",OFFSET('Sanitation Data'!$I$28,0,10*ROW('Sanitation Data'!I179)))</f>
        <v/>
      </c>
      <c r="DK185" s="380" t="str">
        <f ca="1">+IF(OFFSET('Sanitation Data'!$I$29,0,10*ROW('Sanitation Data'!I179))="","",OFFSET('Sanitation Data'!$I$29,0,10*ROW('Sanitation Data'!I179)))</f>
        <v/>
      </c>
      <c r="DL185" s="380" t="str">
        <f ca="1">+IF(OFFSET('Sanitation Data'!$I$30,0,10*ROW('Sanitation Data'!I179))="","",OFFSET('Sanitation Data'!$I$30,0,10*ROW('Sanitation Data'!I179)))</f>
        <v/>
      </c>
      <c r="DM185" s="380" t="str">
        <f ca="1">+IF(OFFSET('Sanitation Data'!$I$31,0,10*ROW('Sanitation Data'!I179))="","",OFFSET('Sanitation Data'!$I$31,0,10*ROW('Sanitation Data'!I179)))</f>
        <v/>
      </c>
      <c r="DN185" s="380" t="str">
        <f ca="1">+IF(OFFSET('Sanitation Data'!$I$32,0,10*ROW('Sanitation Data'!I179))="","",OFFSET('Sanitation Data'!$I$32,0,10*ROW('Sanitation Data'!I179)))</f>
        <v/>
      </c>
      <c r="DO185" s="380" t="str">
        <f ca="1">+IF(OFFSET('Hygiene Data'!$D$11,0,10*ROW('Hygiene Data'!D179))="","",OFFSET('Hygiene Data'!$D$11,0,10*ROW('Hygiene Data'!D179)))</f>
        <v/>
      </c>
      <c r="DP185" s="380" t="str">
        <f ca="1">+IF(OFFSET('Hygiene Data'!$D$12,0,10*ROW('Hygiene Data'!D179))="","",OFFSET('Hygiene Data'!$D$12,0,10*ROW('Hygiene Data'!D179)))</f>
        <v/>
      </c>
      <c r="DQ185" s="380" t="str">
        <f ca="1">+IF(OFFSET('Hygiene Data'!$D$13,0,10*ROW('Hygiene Data'!D179))="","",OFFSET('Hygiene Data'!$D$13,0,10*ROW('Hygiene Data'!D179)))</f>
        <v/>
      </c>
      <c r="DR185" s="380" t="str">
        <f ca="1">+IF(OFFSET('Hygiene Data'!$E$11,0,10*ROW('Hygiene Data'!E179))="","",OFFSET('Hygiene Data'!$E$11,0,10*ROW('Hygiene Data'!E179)))</f>
        <v/>
      </c>
      <c r="DS185" s="380" t="str">
        <f ca="1">+IF(OFFSET('Hygiene Data'!$E$12,0,10*ROW('Hygiene Data'!E179))="","",OFFSET('Hygiene Data'!$E$12,0,10*ROW('Hygiene Data'!E179)))</f>
        <v/>
      </c>
      <c r="DT185" s="380" t="str">
        <f ca="1">+IF(OFFSET('Hygiene Data'!$E$13,0,10*ROW('Hygiene Data'!E179))="","",OFFSET('Hygiene Data'!$E$13,0,10*ROW('Hygiene Data'!E179)))</f>
        <v/>
      </c>
      <c r="DU185" s="380" t="str">
        <f ca="1">+IF(OFFSET('Hygiene Data'!$F$11,0,10*ROW('Hygiene Data'!F179))="","",OFFSET('Hygiene Data'!$F$11,0,10*ROW('Hygiene Data'!F179)))</f>
        <v/>
      </c>
      <c r="DV185" s="380" t="str">
        <f ca="1">+IF(OFFSET('Hygiene Data'!$F$12,0,10*ROW('Hygiene Data'!F179))="","",OFFSET('Hygiene Data'!$F$12,0,10*ROW('Hygiene Data'!F179)))</f>
        <v/>
      </c>
      <c r="DW185" s="380" t="str">
        <f ca="1">+IF(OFFSET('Hygiene Data'!$F$13,0,10*ROW('Hygiene Data'!F179))="","",OFFSET('Hygiene Data'!$F$13,0,10*ROW('Hygiene Data'!F179)))</f>
        <v/>
      </c>
      <c r="DX185" s="380" t="str">
        <f ca="1">+IF(OFFSET('Hygiene Data'!$G$11,0,10*ROW('Hygiene Data'!G179))="","",OFFSET('Hygiene Data'!$G$11,0,10*ROW('Hygiene Data'!G179)))</f>
        <v/>
      </c>
      <c r="DY185" s="380" t="str">
        <f ca="1">+IF(OFFSET('Hygiene Data'!$G$12,0,10*ROW('Hygiene Data'!G179))="","",OFFSET('Hygiene Data'!$G$12,0,10*ROW('Hygiene Data'!G179)))</f>
        <v/>
      </c>
      <c r="DZ185" s="380" t="str">
        <f ca="1">+IF(OFFSET('Hygiene Data'!$G$13,0,10*ROW('Hygiene Data'!G179))="","",OFFSET('Hygiene Data'!$G$13,0,10*ROW('Hygiene Data'!G179)))</f>
        <v/>
      </c>
      <c r="EA185" s="380" t="str">
        <f ca="1">+IF(OFFSET('Hygiene Data'!$H$11,0,10*ROW('Hygiene Data'!H179))="","",OFFSET('Hygiene Data'!$H$11,0,10*ROW('Hygiene Data'!H179)))</f>
        <v/>
      </c>
      <c r="EB185" s="380" t="str">
        <f ca="1">+IF(OFFSET('Hygiene Data'!$H$12,0,10*ROW('Hygiene Data'!H179))="","",OFFSET('Hygiene Data'!$H$12,0,10*ROW('Hygiene Data'!H179)))</f>
        <v/>
      </c>
      <c r="EC185" s="380" t="str">
        <f ca="1">+IF(OFFSET('Hygiene Data'!$H$13,0,10*ROW('Hygiene Data'!H179))="","",OFFSET('Hygiene Data'!$H$13,0,10*ROW('Hygiene Data'!H179)))</f>
        <v/>
      </c>
      <c r="ED185" s="380" t="str">
        <f ca="1">+IF(OFFSET('Hygiene Data'!$I$11,0,10*ROW('Hygiene Data'!I179))="","",OFFSET('Hygiene Data'!$I$11,0,10*ROW('Hygiene Data'!I179)))</f>
        <v/>
      </c>
      <c r="EE185" s="380" t="str">
        <f ca="1">+IF(OFFSET('Hygiene Data'!$I$12,0,10*ROW('Hygiene Data'!I179))="","",OFFSET('Hygiene Data'!$I$12,0,10*ROW('Hygiene Data'!I179)))</f>
        <v/>
      </c>
      <c r="EF185" s="380" t="str">
        <f ca="1">+IF(OFFSET('Hygiene Data'!$I$13,0,10*ROW('Hygiene Data'!I179))="","",OFFSET('Hygiene Data'!$I$13,0,10*ROW('Hygiene Data'!I179)))</f>
        <v/>
      </c>
    </row>
    <row r="186" spans="1:136" x14ac:dyDescent="0.25">
      <c r="A186" s="489" t="str">
        <f ca="1">+IF(OFFSET('Water Data'!$B$2,0,10*ROW('Water Data'!E180))="","",OFFSET('Water Data'!$B$2,0,10*ROW('Water Data'!E180)))</f>
        <v/>
      </c>
      <c r="B186" s="489"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16" t="str">
        <f t="shared" ca="1" si="2"/>
        <v/>
      </c>
      <c r="D186" s="517"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17"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17"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17"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17"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17"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17"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17"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17"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17"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17"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17"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17"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17"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17"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17"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17"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17"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18"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18"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18"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18"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18"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18"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18"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18"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18"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18"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18"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18"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18"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18"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18"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18"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18"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18"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18"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18"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18"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18"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18"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18"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18"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18"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18"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18"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18"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18"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19"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95"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19"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19"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19"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19"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19"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19"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19"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19"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19"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19"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19"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19"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19"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19"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19"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19"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80" t="str">
        <f ca="1">+IF(OFFSET('Water Data'!$D$27,0,10*ROW('Water Data'!D180))="","",OFFSET('Water Data'!$D$27,0,10*ROW('Water Data'!D180)))</f>
        <v/>
      </c>
      <c r="BT186" s="380" t="str">
        <f ca="1">+IF(OFFSET('Water Data'!$D$28,0,10*ROW('Water Data'!D180))="","",OFFSET('Water Data'!$D$28,0,10*ROW('Water Data'!D180)))</f>
        <v/>
      </c>
      <c r="BU186" s="380" t="str">
        <f ca="1">+IF(OFFSET('Water Data'!$D$29,0,10*ROW('Water Data'!D180))="","",OFFSET('Water Data'!$D$29,0,10*ROW('Water Data'!D180)))</f>
        <v/>
      </c>
      <c r="BV186" s="380" t="str">
        <f ca="1">+IF(OFFSET('Water Data'!$E$27,0,10*ROW('Water Data'!E180))="","",OFFSET('Water Data'!$E$27,0,10*ROW('Water Data'!E180)))</f>
        <v/>
      </c>
      <c r="BW186" s="380" t="str">
        <f ca="1">+IF(OFFSET('Water Data'!$E$28,0,10*ROW('Water Data'!E180))="","",OFFSET('Water Data'!$E$28,0,10*ROW('Water Data'!E180)))</f>
        <v/>
      </c>
      <c r="BX186" s="380" t="str">
        <f ca="1">+IF(OFFSET('Water Data'!$E$29,0,10*ROW('Water Data'!E180))="","",OFFSET('Water Data'!$E$29,0,10*ROW('Water Data'!E180)))</f>
        <v/>
      </c>
      <c r="BY186" s="380" t="str">
        <f ca="1">+IF(OFFSET('Water Data'!$F$27,0,10*ROW('Water Data'!F180))="","",OFFSET('Water Data'!$F$27,0,10*ROW('Water Data'!F180)))</f>
        <v/>
      </c>
      <c r="BZ186" s="380" t="str">
        <f ca="1">+IF(OFFSET('Water Data'!$F$28,0,10*ROW('Water Data'!F180))="","",OFFSET('Water Data'!$F$28,0,10*ROW('Water Data'!F180)))</f>
        <v/>
      </c>
      <c r="CA186" s="380" t="str">
        <f ca="1">+IF(OFFSET('Water Data'!$F$29,0,10*ROW('Water Data'!F180))="","",OFFSET('Water Data'!$F$29,0,10*ROW('Water Data'!F180)))</f>
        <v/>
      </c>
      <c r="CB186" s="380" t="str">
        <f ca="1">+IF(OFFSET('Water Data'!$G$27,0,10*ROW('Water Data'!G180))="","",OFFSET('Water Data'!$G$27,0,10*ROW('Water Data'!G180)))</f>
        <v/>
      </c>
      <c r="CC186" s="380" t="str">
        <f ca="1">+IF(OFFSET('Water Data'!$G$28,0,10*ROW('Water Data'!G180))="","",OFFSET('Water Data'!$G$28,0,10*ROW('Water Data'!G180)))</f>
        <v/>
      </c>
      <c r="CD186" s="380" t="str">
        <f ca="1">+IF(OFFSET('Water Data'!$G$29,0,10*ROW('Water Data'!G180))="","",OFFSET('Water Data'!$G$29,0,10*ROW('Water Data'!G180)))</f>
        <v/>
      </c>
      <c r="CE186" s="380" t="str">
        <f ca="1">+IF(OFFSET('Water Data'!$H$27,0,10*ROW('Water Data'!H180))="","",OFFSET('Water Data'!$H$27,0,10*ROW('Water Data'!H180)))</f>
        <v/>
      </c>
      <c r="CF186" s="380" t="str">
        <f ca="1">+IF(OFFSET('Water Data'!$H$28,0,10*ROW('Water Data'!H180))="","",OFFSET('Water Data'!$H$28,0,10*ROW('Water Data'!H180)))</f>
        <v/>
      </c>
      <c r="CG186" s="380" t="str">
        <f ca="1">+IF(OFFSET('Water Data'!$H$29,0,10*ROW('Water Data'!H180))="","",OFFSET('Water Data'!$H$29,0,10*ROW('Water Data'!H180)))</f>
        <v/>
      </c>
      <c r="CH186" s="380" t="str">
        <f ca="1">+IF(OFFSET('Water Data'!$I$27,0,10*ROW('Water Data'!I180))="","",OFFSET('Water Data'!$I$27,0,10*ROW('Water Data'!I180)))</f>
        <v/>
      </c>
      <c r="CI186" s="380" t="str">
        <f ca="1">+IF(OFFSET('Water Data'!$I$28,0,10*ROW('Water Data'!I180))="","",OFFSET('Water Data'!$I$28,0,10*ROW('Water Data'!I180)))</f>
        <v/>
      </c>
      <c r="CJ186" s="380" t="str">
        <f ca="1">+IF(OFFSET('Water Data'!$I$29,0,10*ROW('Water Data'!I180))="","",OFFSET('Water Data'!$I$29,0,10*ROW('Water Data'!I180)))</f>
        <v/>
      </c>
      <c r="CK186" s="380" t="str">
        <f ca="1">+IF(OFFSET('Sanitation Data'!$D$28,0,10*ROW('Sanitation Data'!D180))="","",OFFSET('Sanitation Data'!$D$28,0,10*ROW('Sanitation Data'!D180)))</f>
        <v/>
      </c>
      <c r="CL186" s="380" t="str">
        <f ca="1">+IF(OFFSET('Sanitation Data'!$D$29,0,10*ROW('Sanitation Data'!D180))="","",OFFSET('Sanitation Data'!$D$29,0,10*ROW('Sanitation Data'!D180)))</f>
        <v/>
      </c>
      <c r="CM186" s="380" t="str">
        <f ca="1">+IF(OFFSET('Sanitation Data'!$D$30,0,10*ROW('Sanitation Data'!D180))="","",OFFSET('Sanitation Data'!$D$30,0,10*ROW('Sanitation Data'!D180)))</f>
        <v/>
      </c>
      <c r="CN186" s="380" t="str">
        <f ca="1">+IF(OFFSET('Sanitation Data'!$D$31,0,10*ROW('Sanitation Data'!D180))="","",OFFSET('Sanitation Data'!$D$31,0,10*ROW('Sanitation Data'!D180)))</f>
        <v/>
      </c>
      <c r="CO186" s="380" t="str">
        <f ca="1">+IF(OFFSET('Sanitation Data'!$D$32,0,10*ROW('Sanitation Data'!D180))="","",OFFSET('Sanitation Data'!$D$32,0,10*ROW('Sanitation Data'!D180)))</f>
        <v/>
      </c>
      <c r="CP186" s="380" t="str">
        <f ca="1">+IF(OFFSET('Sanitation Data'!$E$28,0,10*ROW('Sanitation Data'!E180))="","",OFFSET('Sanitation Data'!$E$28,0,10*ROW('Sanitation Data'!E180)))</f>
        <v/>
      </c>
      <c r="CQ186" s="380" t="str">
        <f ca="1">+IF(OFFSET('Sanitation Data'!$E$29,0,10*ROW('Sanitation Data'!E180))="","",OFFSET('Sanitation Data'!$E$29,0,10*ROW('Sanitation Data'!E180)))</f>
        <v/>
      </c>
      <c r="CR186" s="380" t="str">
        <f ca="1">+IF(OFFSET('Sanitation Data'!$E$30,0,10*ROW('Sanitation Data'!E180))="","",OFFSET('Sanitation Data'!$E$30,0,10*ROW('Sanitation Data'!E180)))</f>
        <v/>
      </c>
      <c r="CS186" s="380" t="str">
        <f ca="1">+IF(OFFSET('Sanitation Data'!$E$31,0,10*ROW('Sanitation Data'!E180))="","",OFFSET('Sanitation Data'!$E$31,0,10*ROW('Sanitation Data'!E180)))</f>
        <v/>
      </c>
      <c r="CT186" s="380" t="str">
        <f ca="1">+IF(OFFSET('Sanitation Data'!$E$32,0,10*ROW('Sanitation Data'!E180))="","",OFFSET('Sanitation Data'!$E$32,0,10*ROW('Sanitation Data'!E180)))</f>
        <v/>
      </c>
      <c r="CU186" s="380" t="str">
        <f ca="1">+IF(OFFSET('Sanitation Data'!$F$28,0,10*ROW('Sanitation Data'!F180))="","",OFFSET('Sanitation Data'!$F$28,0,10*ROW('Sanitation Data'!F180)))</f>
        <v/>
      </c>
      <c r="CV186" s="380" t="str">
        <f ca="1">+IF(OFFSET('Sanitation Data'!$F$29,0,10*ROW('Sanitation Data'!F180))="","",OFFSET('Sanitation Data'!$F$29,0,10*ROW('Sanitation Data'!F180)))</f>
        <v/>
      </c>
      <c r="CW186" s="380" t="str">
        <f ca="1">+IF(OFFSET('Sanitation Data'!$F$30,0,10*ROW('Sanitation Data'!F180))="","",OFFSET('Sanitation Data'!$F$30,0,10*ROW('Sanitation Data'!F180)))</f>
        <v/>
      </c>
      <c r="CX186" s="380" t="str">
        <f ca="1">+IF(OFFSET('Sanitation Data'!$F$31,0,10*ROW('Sanitation Data'!F180))="","",OFFSET('Sanitation Data'!$F$31,0,10*ROW('Sanitation Data'!F180)))</f>
        <v/>
      </c>
      <c r="CY186" s="380" t="str">
        <f ca="1">+IF(OFFSET('Sanitation Data'!$F$32,0,10*ROW('Sanitation Data'!F180))="","",OFFSET('Sanitation Data'!$F$32,0,10*ROW('Sanitation Data'!F180)))</f>
        <v/>
      </c>
      <c r="CZ186" s="380" t="str">
        <f ca="1">+IF(OFFSET('Sanitation Data'!$G$28,0,10*ROW('Sanitation Data'!G180))="","",OFFSET('Sanitation Data'!$G$28,0,10*ROW('Sanitation Data'!G180)))</f>
        <v/>
      </c>
      <c r="DA186" s="380" t="str">
        <f ca="1">+IF(OFFSET('Sanitation Data'!$G$29,0,10*ROW('Sanitation Data'!G180))="","",OFFSET('Sanitation Data'!$G$29,0,10*ROW('Sanitation Data'!G180)))</f>
        <v/>
      </c>
      <c r="DB186" s="380" t="str">
        <f ca="1">+IF(OFFSET('Sanitation Data'!$G$30,0,10*ROW('Sanitation Data'!G180))="","",OFFSET('Sanitation Data'!$G$30,0,10*ROW('Sanitation Data'!G180)))</f>
        <v/>
      </c>
      <c r="DC186" s="380" t="str">
        <f ca="1">+IF(OFFSET('Sanitation Data'!$G$31,0,10*ROW('Sanitation Data'!G180))="","",OFFSET('Sanitation Data'!$G$31,0,10*ROW('Sanitation Data'!G180)))</f>
        <v/>
      </c>
      <c r="DD186" s="380" t="str">
        <f ca="1">+IF(OFFSET('Sanitation Data'!$G$32,0,10*ROW('Sanitation Data'!G180))="","",OFFSET('Sanitation Data'!$G$32,0,10*ROW('Sanitation Data'!G180)))</f>
        <v/>
      </c>
      <c r="DE186" s="380" t="str">
        <f ca="1">+IF(OFFSET('Sanitation Data'!$H$28,0,10*ROW('Sanitation Data'!H180))="","",OFFSET('Sanitation Data'!$H$28,0,10*ROW('Sanitation Data'!H180)))</f>
        <v/>
      </c>
      <c r="DF186" s="380" t="str">
        <f ca="1">+IF(OFFSET('Sanitation Data'!$H$29,0,10*ROW('Sanitation Data'!H180))="","",OFFSET('Sanitation Data'!$H$29,0,10*ROW('Sanitation Data'!H180)))</f>
        <v/>
      </c>
      <c r="DG186" s="380" t="str">
        <f ca="1">+IF(OFFSET('Sanitation Data'!$H$30,0,10*ROW('Sanitation Data'!H180))="","",OFFSET('Sanitation Data'!$H$30,0,10*ROW('Sanitation Data'!H180)))</f>
        <v/>
      </c>
      <c r="DH186" s="380" t="str">
        <f ca="1">+IF(OFFSET('Sanitation Data'!$H$31,0,10*ROW('Sanitation Data'!H180))="","",OFFSET('Sanitation Data'!$H$31,0,10*ROW('Sanitation Data'!H180)))</f>
        <v/>
      </c>
      <c r="DI186" s="380" t="str">
        <f ca="1">+IF(OFFSET('Sanitation Data'!$H$32,0,10*ROW('Sanitation Data'!H180))="","",OFFSET('Sanitation Data'!$H$32,0,10*ROW('Sanitation Data'!H180)))</f>
        <v/>
      </c>
      <c r="DJ186" s="380" t="str">
        <f ca="1">+IF(OFFSET('Sanitation Data'!$I$28,0,10*ROW('Sanitation Data'!I180))="","",OFFSET('Sanitation Data'!$I$28,0,10*ROW('Sanitation Data'!I180)))</f>
        <v/>
      </c>
      <c r="DK186" s="380" t="str">
        <f ca="1">+IF(OFFSET('Sanitation Data'!$I$29,0,10*ROW('Sanitation Data'!I180))="","",OFFSET('Sanitation Data'!$I$29,0,10*ROW('Sanitation Data'!I180)))</f>
        <v/>
      </c>
      <c r="DL186" s="380" t="str">
        <f ca="1">+IF(OFFSET('Sanitation Data'!$I$30,0,10*ROW('Sanitation Data'!I180))="","",OFFSET('Sanitation Data'!$I$30,0,10*ROW('Sanitation Data'!I180)))</f>
        <v/>
      </c>
      <c r="DM186" s="380" t="str">
        <f ca="1">+IF(OFFSET('Sanitation Data'!$I$31,0,10*ROW('Sanitation Data'!I180))="","",OFFSET('Sanitation Data'!$I$31,0,10*ROW('Sanitation Data'!I180)))</f>
        <v/>
      </c>
      <c r="DN186" s="380" t="str">
        <f ca="1">+IF(OFFSET('Sanitation Data'!$I$32,0,10*ROW('Sanitation Data'!I180))="","",OFFSET('Sanitation Data'!$I$32,0,10*ROW('Sanitation Data'!I180)))</f>
        <v/>
      </c>
      <c r="DO186" s="380" t="str">
        <f ca="1">+IF(OFFSET('Hygiene Data'!$D$11,0,10*ROW('Hygiene Data'!D180))="","",OFFSET('Hygiene Data'!$D$11,0,10*ROW('Hygiene Data'!D180)))</f>
        <v/>
      </c>
      <c r="DP186" s="380" t="str">
        <f ca="1">+IF(OFFSET('Hygiene Data'!$D$12,0,10*ROW('Hygiene Data'!D180))="","",OFFSET('Hygiene Data'!$D$12,0,10*ROW('Hygiene Data'!D180)))</f>
        <v/>
      </c>
      <c r="DQ186" s="380" t="str">
        <f ca="1">+IF(OFFSET('Hygiene Data'!$D$13,0,10*ROW('Hygiene Data'!D180))="","",OFFSET('Hygiene Data'!$D$13,0,10*ROW('Hygiene Data'!D180)))</f>
        <v/>
      </c>
      <c r="DR186" s="380" t="str">
        <f ca="1">+IF(OFFSET('Hygiene Data'!$E$11,0,10*ROW('Hygiene Data'!E180))="","",OFFSET('Hygiene Data'!$E$11,0,10*ROW('Hygiene Data'!E180)))</f>
        <v/>
      </c>
      <c r="DS186" s="380" t="str">
        <f ca="1">+IF(OFFSET('Hygiene Data'!$E$12,0,10*ROW('Hygiene Data'!E180))="","",OFFSET('Hygiene Data'!$E$12,0,10*ROW('Hygiene Data'!E180)))</f>
        <v/>
      </c>
      <c r="DT186" s="380" t="str">
        <f ca="1">+IF(OFFSET('Hygiene Data'!$E$13,0,10*ROW('Hygiene Data'!E180))="","",OFFSET('Hygiene Data'!$E$13,0,10*ROW('Hygiene Data'!E180)))</f>
        <v/>
      </c>
      <c r="DU186" s="380" t="str">
        <f ca="1">+IF(OFFSET('Hygiene Data'!$F$11,0,10*ROW('Hygiene Data'!F180))="","",OFFSET('Hygiene Data'!$F$11,0,10*ROW('Hygiene Data'!F180)))</f>
        <v/>
      </c>
      <c r="DV186" s="380" t="str">
        <f ca="1">+IF(OFFSET('Hygiene Data'!$F$12,0,10*ROW('Hygiene Data'!F180))="","",OFFSET('Hygiene Data'!$F$12,0,10*ROW('Hygiene Data'!F180)))</f>
        <v/>
      </c>
      <c r="DW186" s="380" t="str">
        <f ca="1">+IF(OFFSET('Hygiene Data'!$F$13,0,10*ROW('Hygiene Data'!F180))="","",OFFSET('Hygiene Data'!$F$13,0,10*ROW('Hygiene Data'!F180)))</f>
        <v/>
      </c>
      <c r="DX186" s="380" t="str">
        <f ca="1">+IF(OFFSET('Hygiene Data'!$G$11,0,10*ROW('Hygiene Data'!G180))="","",OFFSET('Hygiene Data'!$G$11,0,10*ROW('Hygiene Data'!G180)))</f>
        <v/>
      </c>
      <c r="DY186" s="380" t="str">
        <f ca="1">+IF(OFFSET('Hygiene Data'!$G$12,0,10*ROW('Hygiene Data'!G180))="","",OFFSET('Hygiene Data'!$G$12,0,10*ROW('Hygiene Data'!G180)))</f>
        <v/>
      </c>
      <c r="DZ186" s="380" t="str">
        <f ca="1">+IF(OFFSET('Hygiene Data'!$G$13,0,10*ROW('Hygiene Data'!G180))="","",OFFSET('Hygiene Data'!$G$13,0,10*ROW('Hygiene Data'!G180)))</f>
        <v/>
      </c>
      <c r="EA186" s="380" t="str">
        <f ca="1">+IF(OFFSET('Hygiene Data'!$H$11,0,10*ROW('Hygiene Data'!H180))="","",OFFSET('Hygiene Data'!$H$11,0,10*ROW('Hygiene Data'!H180)))</f>
        <v/>
      </c>
      <c r="EB186" s="380" t="str">
        <f ca="1">+IF(OFFSET('Hygiene Data'!$H$12,0,10*ROW('Hygiene Data'!H180))="","",OFFSET('Hygiene Data'!$H$12,0,10*ROW('Hygiene Data'!H180)))</f>
        <v/>
      </c>
      <c r="EC186" s="380" t="str">
        <f ca="1">+IF(OFFSET('Hygiene Data'!$H$13,0,10*ROW('Hygiene Data'!H180))="","",OFFSET('Hygiene Data'!$H$13,0,10*ROW('Hygiene Data'!H180)))</f>
        <v/>
      </c>
      <c r="ED186" s="380" t="str">
        <f ca="1">+IF(OFFSET('Hygiene Data'!$I$11,0,10*ROW('Hygiene Data'!I180))="","",OFFSET('Hygiene Data'!$I$11,0,10*ROW('Hygiene Data'!I180)))</f>
        <v/>
      </c>
      <c r="EE186" s="380" t="str">
        <f ca="1">+IF(OFFSET('Hygiene Data'!$I$12,0,10*ROW('Hygiene Data'!I180))="","",OFFSET('Hygiene Data'!$I$12,0,10*ROW('Hygiene Data'!I180)))</f>
        <v/>
      </c>
      <c r="EF186" s="380" t="str">
        <f ca="1">+IF(OFFSET('Hygiene Data'!$I$13,0,10*ROW('Hygiene Data'!I180))="","",OFFSET('Hygiene Data'!$I$13,0,10*ROW('Hygiene Data'!I180)))</f>
        <v/>
      </c>
    </row>
    <row r="187" spans="1:136" x14ac:dyDescent="0.25">
      <c r="A187" s="489" t="str">
        <f ca="1">+IF(OFFSET('Water Data'!$B$2,0,10*ROW('Water Data'!E181))="","",OFFSET('Water Data'!$B$2,0,10*ROW('Water Data'!E181)))</f>
        <v/>
      </c>
      <c r="B187" s="489"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16" t="str">
        <f t="shared" ca="1" si="2"/>
        <v/>
      </c>
      <c r="D187" s="517"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17"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17"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17"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17"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17"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17"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17"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17"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17"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17"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17"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17"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17"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17"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17"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17"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17"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18"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18"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18"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18"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18"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18"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18"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18"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18"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18"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18"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18"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18"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18"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18"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18"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18"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18"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18"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18"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18"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18"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18"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18"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18"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18"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18"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18"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18"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18"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19"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95"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19"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19"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19"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19"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19"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19"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19"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19"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19"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19"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19"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19"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19"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19"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19"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19"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80" t="str">
        <f ca="1">+IF(OFFSET('Water Data'!$D$27,0,10*ROW('Water Data'!D181))="","",OFFSET('Water Data'!$D$27,0,10*ROW('Water Data'!D181)))</f>
        <v/>
      </c>
      <c r="BT187" s="380" t="str">
        <f ca="1">+IF(OFFSET('Water Data'!$D$28,0,10*ROW('Water Data'!D181))="","",OFFSET('Water Data'!$D$28,0,10*ROW('Water Data'!D181)))</f>
        <v/>
      </c>
      <c r="BU187" s="380" t="str">
        <f ca="1">+IF(OFFSET('Water Data'!$D$29,0,10*ROW('Water Data'!D181))="","",OFFSET('Water Data'!$D$29,0,10*ROW('Water Data'!D181)))</f>
        <v/>
      </c>
      <c r="BV187" s="380" t="str">
        <f ca="1">+IF(OFFSET('Water Data'!$E$27,0,10*ROW('Water Data'!E181))="","",OFFSET('Water Data'!$E$27,0,10*ROW('Water Data'!E181)))</f>
        <v/>
      </c>
      <c r="BW187" s="380" t="str">
        <f ca="1">+IF(OFFSET('Water Data'!$E$28,0,10*ROW('Water Data'!E181))="","",OFFSET('Water Data'!$E$28,0,10*ROW('Water Data'!E181)))</f>
        <v/>
      </c>
      <c r="BX187" s="380" t="str">
        <f ca="1">+IF(OFFSET('Water Data'!$E$29,0,10*ROW('Water Data'!E181))="","",OFFSET('Water Data'!$E$29,0,10*ROW('Water Data'!E181)))</f>
        <v/>
      </c>
      <c r="BY187" s="380" t="str">
        <f ca="1">+IF(OFFSET('Water Data'!$F$27,0,10*ROW('Water Data'!F181))="","",OFFSET('Water Data'!$F$27,0,10*ROW('Water Data'!F181)))</f>
        <v/>
      </c>
      <c r="BZ187" s="380" t="str">
        <f ca="1">+IF(OFFSET('Water Data'!$F$28,0,10*ROW('Water Data'!F181))="","",OFFSET('Water Data'!$F$28,0,10*ROW('Water Data'!F181)))</f>
        <v/>
      </c>
      <c r="CA187" s="380" t="str">
        <f ca="1">+IF(OFFSET('Water Data'!$F$29,0,10*ROW('Water Data'!F181))="","",OFFSET('Water Data'!$F$29,0,10*ROW('Water Data'!F181)))</f>
        <v/>
      </c>
      <c r="CB187" s="380" t="str">
        <f ca="1">+IF(OFFSET('Water Data'!$G$27,0,10*ROW('Water Data'!G181))="","",OFFSET('Water Data'!$G$27,0,10*ROW('Water Data'!G181)))</f>
        <v/>
      </c>
      <c r="CC187" s="380" t="str">
        <f ca="1">+IF(OFFSET('Water Data'!$G$28,0,10*ROW('Water Data'!G181))="","",OFFSET('Water Data'!$G$28,0,10*ROW('Water Data'!G181)))</f>
        <v/>
      </c>
      <c r="CD187" s="380" t="str">
        <f ca="1">+IF(OFFSET('Water Data'!$G$29,0,10*ROW('Water Data'!G181))="","",OFFSET('Water Data'!$G$29,0,10*ROW('Water Data'!G181)))</f>
        <v/>
      </c>
      <c r="CE187" s="380" t="str">
        <f ca="1">+IF(OFFSET('Water Data'!$H$27,0,10*ROW('Water Data'!H181))="","",OFFSET('Water Data'!$H$27,0,10*ROW('Water Data'!H181)))</f>
        <v/>
      </c>
      <c r="CF187" s="380" t="str">
        <f ca="1">+IF(OFFSET('Water Data'!$H$28,0,10*ROW('Water Data'!H181))="","",OFFSET('Water Data'!$H$28,0,10*ROW('Water Data'!H181)))</f>
        <v/>
      </c>
      <c r="CG187" s="380" t="str">
        <f ca="1">+IF(OFFSET('Water Data'!$H$29,0,10*ROW('Water Data'!H181))="","",OFFSET('Water Data'!$H$29,0,10*ROW('Water Data'!H181)))</f>
        <v/>
      </c>
      <c r="CH187" s="380" t="str">
        <f ca="1">+IF(OFFSET('Water Data'!$I$27,0,10*ROW('Water Data'!I181))="","",OFFSET('Water Data'!$I$27,0,10*ROW('Water Data'!I181)))</f>
        <v/>
      </c>
      <c r="CI187" s="380" t="str">
        <f ca="1">+IF(OFFSET('Water Data'!$I$28,0,10*ROW('Water Data'!I181))="","",OFFSET('Water Data'!$I$28,0,10*ROW('Water Data'!I181)))</f>
        <v/>
      </c>
      <c r="CJ187" s="380" t="str">
        <f ca="1">+IF(OFFSET('Water Data'!$I$29,0,10*ROW('Water Data'!I181))="","",OFFSET('Water Data'!$I$29,0,10*ROW('Water Data'!I181)))</f>
        <v/>
      </c>
      <c r="CK187" s="380" t="str">
        <f ca="1">+IF(OFFSET('Sanitation Data'!$D$28,0,10*ROW('Sanitation Data'!D181))="","",OFFSET('Sanitation Data'!$D$28,0,10*ROW('Sanitation Data'!D181)))</f>
        <v/>
      </c>
      <c r="CL187" s="380" t="str">
        <f ca="1">+IF(OFFSET('Sanitation Data'!$D$29,0,10*ROW('Sanitation Data'!D181))="","",OFFSET('Sanitation Data'!$D$29,0,10*ROW('Sanitation Data'!D181)))</f>
        <v/>
      </c>
      <c r="CM187" s="380" t="str">
        <f ca="1">+IF(OFFSET('Sanitation Data'!$D$30,0,10*ROW('Sanitation Data'!D181))="","",OFFSET('Sanitation Data'!$D$30,0,10*ROW('Sanitation Data'!D181)))</f>
        <v/>
      </c>
      <c r="CN187" s="380" t="str">
        <f ca="1">+IF(OFFSET('Sanitation Data'!$D$31,0,10*ROW('Sanitation Data'!D181))="","",OFFSET('Sanitation Data'!$D$31,0,10*ROW('Sanitation Data'!D181)))</f>
        <v/>
      </c>
      <c r="CO187" s="380" t="str">
        <f ca="1">+IF(OFFSET('Sanitation Data'!$D$32,0,10*ROW('Sanitation Data'!D181))="","",OFFSET('Sanitation Data'!$D$32,0,10*ROW('Sanitation Data'!D181)))</f>
        <v/>
      </c>
      <c r="CP187" s="380" t="str">
        <f ca="1">+IF(OFFSET('Sanitation Data'!$E$28,0,10*ROW('Sanitation Data'!E181))="","",OFFSET('Sanitation Data'!$E$28,0,10*ROW('Sanitation Data'!E181)))</f>
        <v/>
      </c>
      <c r="CQ187" s="380" t="str">
        <f ca="1">+IF(OFFSET('Sanitation Data'!$E$29,0,10*ROW('Sanitation Data'!E181))="","",OFFSET('Sanitation Data'!$E$29,0,10*ROW('Sanitation Data'!E181)))</f>
        <v/>
      </c>
      <c r="CR187" s="380" t="str">
        <f ca="1">+IF(OFFSET('Sanitation Data'!$E$30,0,10*ROW('Sanitation Data'!E181))="","",OFFSET('Sanitation Data'!$E$30,0,10*ROW('Sanitation Data'!E181)))</f>
        <v/>
      </c>
      <c r="CS187" s="380" t="str">
        <f ca="1">+IF(OFFSET('Sanitation Data'!$E$31,0,10*ROW('Sanitation Data'!E181))="","",OFFSET('Sanitation Data'!$E$31,0,10*ROW('Sanitation Data'!E181)))</f>
        <v/>
      </c>
      <c r="CT187" s="380" t="str">
        <f ca="1">+IF(OFFSET('Sanitation Data'!$E$32,0,10*ROW('Sanitation Data'!E181))="","",OFFSET('Sanitation Data'!$E$32,0,10*ROW('Sanitation Data'!E181)))</f>
        <v/>
      </c>
      <c r="CU187" s="380" t="str">
        <f ca="1">+IF(OFFSET('Sanitation Data'!$F$28,0,10*ROW('Sanitation Data'!F181))="","",OFFSET('Sanitation Data'!$F$28,0,10*ROW('Sanitation Data'!F181)))</f>
        <v/>
      </c>
      <c r="CV187" s="380" t="str">
        <f ca="1">+IF(OFFSET('Sanitation Data'!$F$29,0,10*ROW('Sanitation Data'!F181))="","",OFFSET('Sanitation Data'!$F$29,0,10*ROW('Sanitation Data'!F181)))</f>
        <v/>
      </c>
      <c r="CW187" s="380" t="str">
        <f ca="1">+IF(OFFSET('Sanitation Data'!$F$30,0,10*ROW('Sanitation Data'!F181))="","",OFFSET('Sanitation Data'!$F$30,0,10*ROW('Sanitation Data'!F181)))</f>
        <v/>
      </c>
      <c r="CX187" s="380" t="str">
        <f ca="1">+IF(OFFSET('Sanitation Data'!$F$31,0,10*ROW('Sanitation Data'!F181))="","",OFFSET('Sanitation Data'!$F$31,0,10*ROW('Sanitation Data'!F181)))</f>
        <v/>
      </c>
      <c r="CY187" s="380" t="str">
        <f ca="1">+IF(OFFSET('Sanitation Data'!$F$32,0,10*ROW('Sanitation Data'!F181))="","",OFFSET('Sanitation Data'!$F$32,0,10*ROW('Sanitation Data'!F181)))</f>
        <v/>
      </c>
      <c r="CZ187" s="380" t="str">
        <f ca="1">+IF(OFFSET('Sanitation Data'!$G$28,0,10*ROW('Sanitation Data'!G181))="","",OFFSET('Sanitation Data'!$G$28,0,10*ROW('Sanitation Data'!G181)))</f>
        <v/>
      </c>
      <c r="DA187" s="380" t="str">
        <f ca="1">+IF(OFFSET('Sanitation Data'!$G$29,0,10*ROW('Sanitation Data'!G181))="","",OFFSET('Sanitation Data'!$G$29,0,10*ROW('Sanitation Data'!G181)))</f>
        <v/>
      </c>
      <c r="DB187" s="380" t="str">
        <f ca="1">+IF(OFFSET('Sanitation Data'!$G$30,0,10*ROW('Sanitation Data'!G181))="","",OFFSET('Sanitation Data'!$G$30,0,10*ROW('Sanitation Data'!G181)))</f>
        <v/>
      </c>
      <c r="DC187" s="380" t="str">
        <f ca="1">+IF(OFFSET('Sanitation Data'!$G$31,0,10*ROW('Sanitation Data'!G181))="","",OFFSET('Sanitation Data'!$G$31,0,10*ROW('Sanitation Data'!G181)))</f>
        <v/>
      </c>
      <c r="DD187" s="380" t="str">
        <f ca="1">+IF(OFFSET('Sanitation Data'!$G$32,0,10*ROW('Sanitation Data'!G181))="","",OFFSET('Sanitation Data'!$G$32,0,10*ROW('Sanitation Data'!G181)))</f>
        <v/>
      </c>
      <c r="DE187" s="380" t="str">
        <f ca="1">+IF(OFFSET('Sanitation Data'!$H$28,0,10*ROW('Sanitation Data'!H181))="","",OFFSET('Sanitation Data'!$H$28,0,10*ROW('Sanitation Data'!H181)))</f>
        <v/>
      </c>
      <c r="DF187" s="380" t="str">
        <f ca="1">+IF(OFFSET('Sanitation Data'!$H$29,0,10*ROW('Sanitation Data'!H181))="","",OFFSET('Sanitation Data'!$H$29,0,10*ROW('Sanitation Data'!H181)))</f>
        <v/>
      </c>
      <c r="DG187" s="380" t="str">
        <f ca="1">+IF(OFFSET('Sanitation Data'!$H$30,0,10*ROW('Sanitation Data'!H181))="","",OFFSET('Sanitation Data'!$H$30,0,10*ROW('Sanitation Data'!H181)))</f>
        <v/>
      </c>
      <c r="DH187" s="380" t="str">
        <f ca="1">+IF(OFFSET('Sanitation Data'!$H$31,0,10*ROW('Sanitation Data'!H181))="","",OFFSET('Sanitation Data'!$H$31,0,10*ROW('Sanitation Data'!H181)))</f>
        <v/>
      </c>
      <c r="DI187" s="380" t="str">
        <f ca="1">+IF(OFFSET('Sanitation Data'!$H$32,0,10*ROW('Sanitation Data'!H181))="","",OFFSET('Sanitation Data'!$H$32,0,10*ROW('Sanitation Data'!H181)))</f>
        <v/>
      </c>
      <c r="DJ187" s="380" t="str">
        <f ca="1">+IF(OFFSET('Sanitation Data'!$I$28,0,10*ROW('Sanitation Data'!I181))="","",OFFSET('Sanitation Data'!$I$28,0,10*ROW('Sanitation Data'!I181)))</f>
        <v/>
      </c>
      <c r="DK187" s="380" t="str">
        <f ca="1">+IF(OFFSET('Sanitation Data'!$I$29,0,10*ROW('Sanitation Data'!I181))="","",OFFSET('Sanitation Data'!$I$29,0,10*ROW('Sanitation Data'!I181)))</f>
        <v/>
      </c>
      <c r="DL187" s="380" t="str">
        <f ca="1">+IF(OFFSET('Sanitation Data'!$I$30,0,10*ROW('Sanitation Data'!I181))="","",OFFSET('Sanitation Data'!$I$30,0,10*ROW('Sanitation Data'!I181)))</f>
        <v/>
      </c>
      <c r="DM187" s="380" t="str">
        <f ca="1">+IF(OFFSET('Sanitation Data'!$I$31,0,10*ROW('Sanitation Data'!I181))="","",OFFSET('Sanitation Data'!$I$31,0,10*ROW('Sanitation Data'!I181)))</f>
        <v/>
      </c>
      <c r="DN187" s="380" t="str">
        <f ca="1">+IF(OFFSET('Sanitation Data'!$I$32,0,10*ROW('Sanitation Data'!I181))="","",OFFSET('Sanitation Data'!$I$32,0,10*ROW('Sanitation Data'!I181)))</f>
        <v/>
      </c>
      <c r="DO187" s="380" t="str">
        <f ca="1">+IF(OFFSET('Hygiene Data'!$D$11,0,10*ROW('Hygiene Data'!D181))="","",OFFSET('Hygiene Data'!$D$11,0,10*ROW('Hygiene Data'!D181)))</f>
        <v/>
      </c>
      <c r="DP187" s="380" t="str">
        <f ca="1">+IF(OFFSET('Hygiene Data'!$D$12,0,10*ROW('Hygiene Data'!D181))="","",OFFSET('Hygiene Data'!$D$12,0,10*ROW('Hygiene Data'!D181)))</f>
        <v/>
      </c>
      <c r="DQ187" s="380" t="str">
        <f ca="1">+IF(OFFSET('Hygiene Data'!$D$13,0,10*ROW('Hygiene Data'!D181))="","",OFFSET('Hygiene Data'!$D$13,0,10*ROW('Hygiene Data'!D181)))</f>
        <v/>
      </c>
      <c r="DR187" s="380" t="str">
        <f ca="1">+IF(OFFSET('Hygiene Data'!$E$11,0,10*ROW('Hygiene Data'!E181))="","",OFFSET('Hygiene Data'!$E$11,0,10*ROW('Hygiene Data'!E181)))</f>
        <v/>
      </c>
      <c r="DS187" s="380" t="str">
        <f ca="1">+IF(OFFSET('Hygiene Data'!$E$12,0,10*ROW('Hygiene Data'!E181))="","",OFFSET('Hygiene Data'!$E$12,0,10*ROW('Hygiene Data'!E181)))</f>
        <v/>
      </c>
      <c r="DT187" s="380" t="str">
        <f ca="1">+IF(OFFSET('Hygiene Data'!$E$13,0,10*ROW('Hygiene Data'!E181))="","",OFFSET('Hygiene Data'!$E$13,0,10*ROW('Hygiene Data'!E181)))</f>
        <v/>
      </c>
      <c r="DU187" s="380" t="str">
        <f ca="1">+IF(OFFSET('Hygiene Data'!$F$11,0,10*ROW('Hygiene Data'!F181))="","",OFFSET('Hygiene Data'!$F$11,0,10*ROW('Hygiene Data'!F181)))</f>
        <v/>
      </c>
      <c r="DV187" s="380" t="str">
        <f ca="1">+IF(OFFSET('Hygiene Data'!$F$12,0,10*ROW('Hygiene Data'!F181))="","",OFFSET('Hygiene Data'!$F$12,0,10*ROW('Hygiene Data'!F181)))</f>
        <v/>
      </c>
      <c r="DW187" s="380" t="str">
        <f ca="1">+IF(OFFSET('Hygiene Data'!$F$13,0,10*ROW('Hygiene Data'!F181))="","",OFFSET('Hygiene Data'!$F$13,0,10*ROW('Hygiene Data'!F181)))</f>
        <v/>
      </c>
      <c r="DX187" s="380" t="str">
        <f ca="1">+IF(OFFSET('Hygiene Data'!$G$11,0,10*ROW('Hygiene Data'!G181))="","",OFFSET('Hygiene Data'!$G$11,0,10*ROW('Hygiene Data'!G181)))</f>
        <v/>
      </c>
      <c r="DY187" s="380" t="str">
        <f ca="1">+IF(OFFSET('Hygiene Data'!$G$12,0,10*ROW('Hygiene Data'!G181))="","",OFFSET('Hygiene Data'!$G$12,0,10*ROW('Hygiene Data'!G181)))</f>
        <v/>
      </c>
      <c r="DZ187" s="380" t="str">
        <f ca="1">+IF(OFFSET('Hygiene Data'!$G$13,0,10*ROW('Hygiene Data'!G181))="","",OFFSET('Hygiene Data'!$G$13,0,10*ROW('Hygiene Data'!G181)))</f>
        <v/>
      </c>
      <c r="EA187" s="380" t="str">
        <f ca="1">+IF(OFFSET('Hygiene Data'!$H$11,0,10*ROW('Hygiene Data'!H181))="","",OFFSET('Hygiene Data'!$H$11,0,10*ROW('Hygiene Data'!H181)))</f>
        <v/>
      </c>
      <c r="EB187" s="380" t="str">
        <f ca="1">+IF(OFFSET('Hygiene Data'!$H$12,0,10*ROW('Hygiene Data'!H181))="","",OFFSET('Hygiene Data'!$H$12,0,10*ROW('Hygiene Data'!H181)))</f>
        <v/>
      </c>
      <c r="EC187" s="380" t="str">
        <f ca="1">+IF(OFFSET('Hygiene Data'!$H$13,0,10*ROW('Hygiene Data'!H181))="","",OFFSET('Hygiene Data'!$H$13,0,10*ROW('Hygiene Data'!H181)))</f>
        <v/>
      </c>
      <c r="ED187" s="380" t="str">
        <f ca="1">+IF(OFFSET('Hygiene Data'!$I$11,0,10*ROW('Hygiene Data'!I181))="","",OFFSET('Hygiene Data'!$I$11,0,10*ROW('Hygiene Data'!I181)))</f>
        <v/>
      </c>
      <c r="EE187" s="380" t="str">
        <f ca="1">+IF(OFFSET('Hygiene Data'!$I$12,0,10*ROW('Hygiene Data'!I181))="","",OFFSET('Hygiene Data'!$I$12,0,10*ROW('Hygiene Data'!I181)))</f>
        <v/>
      </c>
      <c r="EF187" s="380" t="str">
        <f ca="1">+IF(OFFSET('Hygiene Data'!$I$13,0,10*ROW('Hygiene Data'!I181))="","",OFFSET('Hygiene Data'!$I$13,0,10*ROW('Hygiene Data'!I181)))</f>
        <v/>
      </c>
    </row>
    <row r="188" spans="1:136" x14ac:dyDescent="0.25">
      <c r="A188" s="489" t="str">
        <f ca="1">+IF(OFFSET('Water Data'!$B$2,0,10*ROW('Water Data'!E182))="","",OFFSET('Water Data'!$B$2,0,10*ROW('Water Data'!E182)))</f>
        <v/>
      </c>
      <c r="B188" s="489"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16" t="str">
        <f t="shared" ca="1" si="2"/>
        <v/>
      </c>
      <c r="D188" s="517"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17"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17"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17"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17"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17"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17"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17"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17"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17"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17"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17"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17"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17"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17"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17"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17"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17"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18"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18"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18"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18"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18"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18"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18"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18"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18"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18"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18"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18"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18"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18"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18"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18"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18"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18"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18"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18"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18"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18"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18"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18"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18"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18"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18"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18"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18"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18"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19"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95"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19"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19"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19"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19"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19"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19"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19"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19"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19"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19"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19"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19"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19"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19"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19"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19"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80" t="str">
        <f ca="1">+IF(OFFSET('Water Data'!$D$27,0,10*ROW('Water Data'!D182))="","",OFFSET('Water Data'!$D$27,0,10*ROW('Water Data'!D182)))</f>
        <v/>
      </c>
      <c r="BT188" s="380" t="str">
        <f ca="1">+IF(OFFSET('Water Data'!$D$28,0,10*ROW('Water Data'!D182))="","",OFFSET('Water Data'!$D$28,0,10*ROW('Water Data'!D182)))</f>
        <v/>
      </c>
      <c r="BU188" s="380" t="str">
        <f ca="1">+IF(OFFSET('Water Data'!$D$29,0,10*ROW('Water Data'!D182))="","",OFFSET('Water Data'!$D$29,0,10*ROW('Water Data'!D182)))</f>
        <v/>
      </c>
      <c r="BV188" s="380" t="str">
        <f ca="1">+IF(OFFSET('Water Data'!$E$27,0,10*ROW('Water Data'!E182))="","",OFFSET('Water Data'!$E$27,0,10*ROW('Water Data'!E182)))</f>
        <v/>
      </c>
      <c r="BW188" s="380" t="str">
        <f ca="1">+IF(OFFSET('Water Data'!$E$28,0,10*ROW('Water Data'!E182))="","",OFFSET('Water Data'!$E$28,0,10*ROW('Water Data'!E182)))</f>
        <v/>
      </c>
      <c r="BX188" s="380" t="str">
        <f ca="1">+IF(OFFSET('Water Data'!$E$29,0,10*ROW('Water Data'!E182))="","",OFFSET('Water Data'!$E$29,0,10*ROW('Water Data'!E182)))</f>
        <v/>
      </c>
      <c r="BY188" s="380" t="str">
        <f ca="1">+IF(OFFSET('Water Data'!$F$27,0,10*ROW('Water Data'!F182))="","",OFFSET('Water Data'!$F$27,0,10*ROW('Water Data'!F182)))</f>
        <v/>
      </c>
      <c r="BZ188" s="380" t="str">
        <f ca="1">+IF(OFFSET('Water Data'!$F$28,0,10*ROW('Water Data'!F182))="","",OFFSET('Water Data'!$F$28,0,10*ROW('Water Data'!F182)))</f>
        <v/>
      </c>
      <c r="CA188" s="380" t="str">
        <f ca="1">+IF(OFFSET('Water Data'!$F$29,0,10*ROW('Water Data'!F182))="","",OFFSET('Water Data'!$F$29,0,10*ROW('Water Data'!F182)))</f>
        <v/>
      </c>
      <c r="CB188" s="380" t="str">
        <f ca="1">+IF(OFFSET('Water Data'!$G$27,0,10*ROW('Water Data'!G182))="","",OFFSET('Water Data'!$G$27,0,10*ROW('Water Data'!G182)))</f>
        <v/>
      </c>
      <c r="CC188" s="380" t="str">
        <f ca="1">+IF(OFFSET('Water Data'!$G$28,0,10*ROW('Water Data'!G182))="","",OFFSET('Water Data'!$G$28,0,10*ROW('Water Data'!G182)))</f>
        <v/>
      </c>
      <c r="CD188" s="380" t="str">
        <f ca="1">+IF(OFFSET('Water Data'!$G$29,0,10*ROW('Water Data'!G182))="","",OFFSET('Water Data'!$G$29,0,10*ROW('Water Data'!G182)))</f>
        <v/>
      </c>
      <c r="CE188" s="380" t="str">
        <f ca="1">+IF(OFFSET('Water Data'!$H$27,0,10*ROW('Water Data'!H182))="","",OFFSET('Water Data'!$H$27,0,10*ROW('Water Data'!H182)))</f>
        <v/>
      </c>
      <c r="CF188" s="380" t="str">
        <f ca="1">+IF(OFFSET('Water Data'!$H$28,0,10*ROW('Water Data'!H182))="","",OFFSET('Water Data'!$H$28,0,10*ROW('Water Data'!H182)))</f>
        <v/>
      </c>
      <c r="CG188" s="380" t="str">
        <f ca="1">+IF(OFFSET('Water Data'!$H$29,0,10*ROW('Water Data'!H182))="","",OFFSET('Water Data'!$H$29,0,10*ROW('Water Data'!H182)))</f>
        <v/>
      </c>
      <c r="CH188" s="380" t="str">
        <f ca="1">+IF(OFFSET('Water Data'!$I$27,0,10*ROW('Water Data'!I182))="","",OFFSET('Water Data'!$I$27,0,10*ROW('Water Data'!I182)))</f>
        <v/>
      </c>
      <c r="CI188" s="380" t="str">
        <f ca="1">+IF(OFFSET('Water Data'!$I$28,0,10*ROW('Water Data'!I182))="","",OFFSET('Water Data'!$I$28,0,10*ROW('Water Data'!I182)))</f>
        <v/>
      </c>
      <c r="CJ188" s="380" t="str">
        <f ca="1">+IF(OFFSET('Water Data'!$I$29,0,10*ROW('Water Data'!I182))="","",OFFSET('Water Data'!$I$29,0,10*ROW('Water Data'!I182)))</f>
        <v/>
      </c>
      <c r="CK188" s="380" t="str">
        <f ca="1">+IF(OFFSET('Sanitation Data'!$D$28,0,10*ROW('Sanitation Data'!D182))="","",OFFSET('Sanitation Data'!$D$28,0,10*ROW('Sanitation Data'!D182)))</f>
        <v/>
      </c>
      <c r="CL188" s="380" t="str">
        <f ca="1">+IF(OFFSET('Sanitation Data'!$D$29,0,10*ROW('Sanitation Data'!D182))="","",OFFSET('Sanitation Data'!$D$29,0,10*ROW('Sanitation Data'!D182)))</f>
        <v/>
      </c>
      <c r="CM188" s="380" t="str">
        <f ca="1">+IF(OFFSET('Sanitation Data'!$D$30,0,10*ROW('Sanitation Data'!D182))="","",OFFSET('Sanitation Data'!$D$30,0,10*ROW('Sanitation Data'!D182)))</f>
        <v/>
      </c>
      <c r="CN188" s="380" t="str">
        <f ca="1">+IF(OFFSET('Sanitation Data'!$D$31,0,10*ROW('Sanitation Data'!D182))="","",OFFSET('Sanitation Data'!$D$31,0,10*ROW('Sanitation Data'!D182)))</f>
        <v/>
      </c>
      <c r="CO188" s="380" t="str">
        <f ca="1">+IF(OFFSET('Sanitation Data'!$D$32,0,10*ROW('Sanitation Data'!D182))="","",OFFSET('Sanitation Data'!$D$32,0,10*ROW('Sanitation Data'!D182)))</f>
        <v/>
      </c>
      <c r="CP188" s="380" t="str">
        <f ca="1">+IF(OFFSET('Sanitation Data'!$E$28,0,10*ROW('Sanitation Data'!E182))="","",OFFSET('Sanitation Data'!$E$28,0,10*ROW('Sanitation Data'!E182)))</f>
        <v/>
      </c>
      <c r="CQ188" s="380" t="str">
        <f ca="1">+IF(OFFSET('Sanitation Data'!$E$29,0,10*ROW('Sanitation Data'!E182))="","",OFFSET('Sanitation Data'!$E$29,0,10*ROW('Sanitation Data'!E182)))</f>
        <v/>
      </c>
      <c r="CR188" s="380" t="str">
        <f ca="1">+IF(OFFSET('Sanitation Data'!$E$30,0,10*ROW('Sanitation Data'!E182))="","",OFFSET('Sanitation Data'!$E$30,0,10*ROW('Sanitation Data'!E182)))</f>
        <v/>
      </c>
      <c r="CS188" s="380" t="str">
        <f ca="1">+IF(OFFSET('Sanitation Data'!$E$31,0,10*ROW('Sanitation Data'!E182))="","",OFFSET('Sanitation Data'!$E$31,0,10*ROW('Sanitation Data'!E182)))</f>
        <v/>
      </c>
      <c r="CT188" s="380" t="str">
        <f ca="1">+IF(OFFSET('Sanitation Data'!$E$32,0,10*ROW('Sanitation Data'!E182))="","",OFFSET('Sanitation Data'!$E$32,0,10*ROW('Sanitation Data'!E182)))</f>
        <v/>
      </c>
      <c r="CU188" s="380" t="str">
        <f ca="1">+IF(OFFSET('Sanitation Data'!$F$28,0,10*ROW('Sanitation Data'!F182))="","",OFFSET('Sanitation Data'!$F$28,0,10*ROW('Sanitation Data'!F182)))</f>
        <v/>
      </c>
      <c r="CV188" s="380" t="str">
        <f ca="1">+IF(OFFSET('Sanitation Data'!$F$29,0,10*ROW('Sanitation Data'!F182))="","",OFFSET('Sanitation Data'!$F$29,0,10*ROW('Sanitation Data'!F182)))</f>
        <v/>
      </c>
      <c r="CW188" s="380" t="str">
        <f ca="1">+IF(OFFSET('Sanitation Data'!$F$30,0,10*ROW('Sanitation Data'!F182))="","",OFFSET('Sanitation Data'!$F$30,0,10*ROW('Sanitation Data'!F182)))</f>
        <v/>
      </c>
      <c r="CX188" s="380" t="str">
        <f ca="1">+IF(OFFSET('Sanitation Data'!$F$31,0,10*ROW('Sanitation Data'!F182))="","",OFFSET('Sanitation Data'!$F$31,0,10*ROW('Sanitation Data'!F182)))</f>
        <v/>
      </c>
      <c r="CY188" s="380" t="str">
        <f ca="1">+IF(OFFSET('Sanitation Data'!$F$32,0,10*ROW('Sanitation Data'!F182))="","",OFFSET('Sanitation Data'!$F$32,0,10*ROW('Sanitation Data'!F182)))</f>
        <v/>
      </c>
      <c r="CZ188" s="380" t="str">
        <f ca="1">+IF(OFFSET('Sanitation Data'!$G$28,0,10*ROW('Sanitation Data'!G182))="","",OFFSET('Sanitation Data'!$G$28,0,10*ROW('Sanitation Data'!G182)))</f>
        <v/>
      </c>
      <c r="DA188" s="380" t="str">
        <f ca="1">+IF(OFFSET('Sanitation Data'!$G$29,0,10*ROW('Sanitation Data'!G182))="","",OFFSET('Sanitation Data'!$G$29,0,10*ROW('Sanitation Data'!G182)))</f>
        <v/>
      </c>
      <c r="DB188" s="380" t="str">
        <f ca="1">+IF(OFFSET('Sanitation Data'!$G$30,0,10*ROW('Sanitation Data'!G182))="","",OFFSET('Sanitation Data'!$G$30,0,10*ROW('Sanitation Data'!G182)))</f>
        <v/>
      </c>
      <c r="DC188" s="380" t="str">
        <f ca="1">+IF(OFFSET('Sanitation Data'!$G$31,0,10*ROW('Sanitation Data'!G182))="","",OFFSET('Sanitation Data'!$G$31,0,10*ROW('Sanitation Data'!G182)))</f>
        <v/>
      </c>
      <c r="DD188" s="380" t="str">
        <f ca="1">+IF(OFFSET('Sanitation Data'!$G$32,0,10*ROW('Sanitation Data'!G182))="","",OFFSET('Sanitation Data'!$G$32,0,10*ROW('Sanitation Data'!G182)))</f>
        <v/>
      </c>
      <c r="DE188" s="380" t="str">
        <f ca="1">+IF(OFFSET('Sanitation Data'!$H$28,0,10*ROW('Sanitation Data'!H182))="","",OFFSET('Sanitation Data'!$H$28,0,10*ROW('Sanitation Data'!H182)))</f>
        <v/>
      </c>
      <c r="DF188" s="380" t="str">
        <f ca="1">+IF(OFFSET('Sanitation Data'!$H$29,0,10*ROW('Sanitation Data'!H182))="","",OFFSET('Sanitation Data'!$H$29,0,10*ROW('Sanitation Data'!H182)))</f>
        <v/>
      </c>
      <c r="DG188" s="380" t="str">
        <f ca="1">+IF(OFFSET('Sanitation Data'!$H$30,0,10*ROW('Sanitation Data'!H182))="","",OFFSET('Sanitation Data'!$H$30,0,10*ROW('Sanitation Data'!H182)))</f>
        <v/>
      </c>
      <c r="DH188" s="380" t="str">
        <f ca="1">+IF(OFFSET('Sanitation Data'!$H$31,0,10*ROW('Sanitation Data'!H182))="","",OFFSET('Sanitation Data'!$H$31,0,10*ROW('Sanitation Data'!H182)))</f>
        <v/>
      </c>
      <c r="DI188" s="380" t="str">
        <f ca="1">+IF(OFFSET('Sanitation Data'!$H$32,0,10*ROW('Sanitation Data'!H182))="","",OFFSET('Sanitation Data'!$H$32,0,10*ROW('Sanitation Data'!H182)))</f>
        <v/>
      </c>
      <c r="DJ188" s="380" t="str">
        <f ca="1">+IF(OFFSET('Sanitation Data'!$I$28,0,10*ROW('Sanitation Data'!I182))="","",OFFSET('Sanitation Data'!$I$28,0,10*ROW('Sanitation Data'!I182)))</f>
        <v/>
      </c>
      <c r="DK188" s="380" t="str">
        <f ca="1">+IF(OFFSET('Sanitation Data'!$I$29,0,10*ROW('Sanitation Data'!I182))="","",OFFSET('Sanitation Data'!$I$29,0,10*ROW('Sanitation Data'!I182)))</f>
        <v/>
      </c>
      <c r="DL188" s="380" t="str">
        <f ca="1">+IF(OFFSET('Sanitation Data'!$I$30,0,10*ROW('Sanitation Data'!I182))="","",OFFSET('Sanitation Data'!$I$30,0,10*ROW('Sanitation Data'!I182)))</f>
        <v/>
      </c>
      <c r="DM188" s="380" t="str">
        <f ca="1">+IF(OFFSET('Sanitation Data'!$I$31,0,10*ROW('Sanitation Data'!I182))="","",OFFSET('Sanitation Data'!$I$31,0,10*ROW('Sanitation Data'!I182)))</f>
        <v/>
      </c>
      <c r="DN188" s="380" t="str">
        <f ca="1">+IF(OFFSET('Sanitation Data'!$I$32,0,10*ROW('Sanitation Data'!I182))="","",OFFSET('Sanitation Data'!$I$32,0,10*ROW('Sanitation Data'!I182)))</f>
        <v/>
      </c>
      <c r="DO188" s="380" t="str">
        <f ca="1">+IF(OFFSET('Hygiene Data'!$D$11,0,10*ROW('Hygiene Data'!D182))="","",OFFSET('Hygiene Data'!$D$11,0,10*ROW('Hygiene Data'!D182)))</f>
        <v/>
      </c>
      <c r="DP188" s="380" t="str">
        <f ca="1">+IF(OFFSET('Hygiene Data'!$D$12,0,10*ROW('Hygiene Data'!D182))="","",OFFSET('Hygiene Data'!$D$12,0,10*ROW('Hygiene Data'!D182)))</f>
        <v/>
      </c>
      <c r="DQ188" s="380" t="str">
        <f ca="1">+IF(OFFSET('Hygiene Data'!$D$13,0,10*ROW('Hygiene Data'!D182))="","",OFFSET('Hygiene Data'!$D$13,0,10*ROW('Hygiene Data'!D182)))</f>
        <v/>
      </c>
      <c r="DR188" s="380" t="str">
        <f ca="1">+IF(OFFSET('Hygiene Data'!$E$11,0,10*ROW('Hygiene Data'!E182))="","",OFFSET('Hygiene Data'!$E$11,0,10*ROW('Hygiene Data'!E182)))</f>
        <v/>
      </c>
      <c r="DS188" s="380" t="str">
        <f ca="1">+IF(OFFSET('Hygiene Data'!$E$12,0,10*ROW('Hygiene Data'!E182))="","",OFFSET('Hygiene Data'!$E$12,0,10*ROW('Hygiene Data'!E182)))</f>
        <v/>
      </c>
      <c r="DT188" s="380" t="str">
        <f ca="1">+IF(OFFSET('Hygiene Data'!$E$13,0,10*ROW('Hygiene Data'!E182))="","",OFFSET('Hygiene Data'!$E$13,0,10*ROW('Hygiene Data'!E182)))</f>
        <v/>
      </c>
      <c r="DU188" s="380" t="str">
        <f ca="1">+IF(OFFSET('Hygiene Data'!$F$11,0,10*ROW('Hygiene Data'!F182))="","",OFFSET('Hygiene Data'!$F$11,0,10*ROW('Hygiene Data'!F182)))</f>
        <v/>
      </c>
      <c r="DV188" s="380" t="str">
        <f ca="1">+IF(OFFSET('Hygiene Data'!$F$12,0,10*ROW('Hygiene Data'!F182))="","",OFFSET('Hygiene Data'!$F$12,0,10*ROW('Hygiene Data'!F182)))</f>
        <v/>
      </c>
      <c r="DW188" s="380" t="str">
        <f ca="1">+IF(OFFSET('Hygiene Data'!$F$13,0,10*ROW('Hygiene Data'!F182))="","",OFFSET('Hygiene Data'!$F$13,0,10*ROW('Hygiene Data'!F182)))</f>
        <v/>
      </c>
      <c r="DX188" s="380" t="str">
        <f ca="1">+IF(OFFSET('Hygiene Data'!$G$11,0,10*ROW('Hygiene Data'!G182))="","",OFFSET('Hygiene Data'!$G$11,0,10*ROW('Hygiene Data'!G182)))</f>
        <v/>
      </c>
      <c r="DY188" s="380" t="str">
        <f ca="1">+IF(OFFSET('Hygiene Data'!$G$12,0,10*ROW('Hygiene Data'!G182))="","",OFFSET('Hygiene Data'!$G$12,0,10*ROW('Hygiene Data'!G182)))</f>
        <v/>
      </c>
      <c r="DZ188" s="380" t="str">
        <f ca="1">+IF(OFFSET('Hygiene Data'!$G$13,0,10*ROW('Hygiene Data'!G182))="","",OFFSET('Hygiene Data'!$G$13,0,10*ROW('Hygiene Data'!G182)))</f>
        <v/>
      </c>
      <c r="EA188" s="380" t="str">
        <f ca="1">+IF(OFFSET('Hygiene Data'!$H$11,0,10*ROW('Hygiene Data'!H182))="","",OFFSET('Hygiene Data'!$H$11,0,10*ROW('Hygiene Data'!H182)))</f>
        <v/>
      </c>
      <c r="EB188" s="380" t="str">
        <f ca="1">+IF(OFFSET('Hygiene Data'!$H$12,0,10*ROW('Hygiene Data'!H182))="","",OFFSET('Hygiene Data'!$H$12,0,10*ROW('Hygiene Data'!H182)))</f>
        <v/>
      </c>
      <c r="EC188" s="380" t="str">
        <f ca="1">+IF(OFFSET('Hygiene Data'!$H$13,0,10*ROW('Hygiene Data'!H182))="","",OFFSET('Hygiene Data'!$H$13,0,10*ROW('Hygiene Data'!H182)))</f>
        <v/>
      </c>
      <c r="ED188" s="380" t="str">
        <f ca="1">+IF(OFFSET('Hygiene Data'!$I$11,0,10*ROW('Hygiene Data'!I182))="","",OFFSET('Hygiene Data'!$I$11,0,10*ROW('Hygiene Data'!I182)))</f>
        <v/>
      </c>
      <c r="EE188" s="380" t="str">
        <f ca="1">+IF(OFFSET('Hygiene Data'!$I$12,0,10*ROW('Hygiene Data'!I182))="","",OFFSET('Hygiene Data'!$I$12,0,10*ROW('Hygiene Data'!I182)))</f>
        <v/>
      </c>
      <c r="EF188" s="380" t="str">
        <f ca="1">+IF(OFFSET('Hygiene Data'!$I$13,0,10*ROW('Hygiene Data'!I182))="","",OFFSET('Hygiene Data'!$I$13,0,10*ROW('Hygiene Data'!I182)))</f>
        <v/>
      </c>
    </row>
    <row r="189" spans="1:136" x14ac:dyDescent="0.25">
      <c r="A189" s="489" t="str">
        <f ca="1">+IF(OFFSET('Water Data'!$B$2,0,10*ROW('Water Data'!E183))="","",OFFSET('Water Data'!$B$2,0,10*ROW('Water Data'!E183)))</f>
        <v/>
      </c>
      <c r="B189" s="489"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16" t="str">
        <f t="shared" ca="1" si="2"/>
        <v/>
      </c>
      <c r="D189" s="517"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17"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17"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17"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17"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17"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17"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17"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17"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17"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17"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17"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17"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17"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17"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17"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17"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17"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18"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18"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18"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18"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18"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18"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18"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18"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18"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18"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18"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18"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18"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18"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18"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18"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18"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18"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18"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18"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18"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18"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18"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18"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18"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18"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18"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18"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18"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18"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19"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95"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19"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19"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19"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19"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19"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19"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19"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19"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19"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19"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19"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19"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19"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19"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19"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19"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80" t="str">
        <f ca="1">+IF(OFFSET('Water Data'!$D$27,0,10*ROW('Water Data'!D183))="","",OFFSET('Water Data'!$D$27,0,10*ROW('Water Data'!D183)))</f>
        <v/>
      </c>
      <c r="BT189" s="380" t="str">
        <f ca="1">+IF(OFFSET('Water Data'!$D$28,0,10*ROW('Water Data'!D183))="","",OFFSET('Water Data'!$D$28,0,10*ROW('Water Data'!D183)))</f>
        <v/>
      </c>
      <c r="BU189" s="380" t="str">
        <f ca="1">+IF(OFFSET('Water Data'!$D$29,0,10*ROW('Water Data'!D183))="","",OFFSET('Water Data'!$D$29,0,10*ROW('Water Data'!D183)))</f>
        <v/>
      </c>
      <c r="BV189" s="380" t="str">
        <f ca="1">+IF(OFFSET('Water Data'!$E$27,0,10*ROW('Water Data'!E183))="","",OFFSET('Water Data'!$E$27,0,10*ROW('Water Data'!E183)))</f>
        <v/>
      </c>
      <c r="BW189" s="380" t="str">
        <f ca="1">+IF(OFFSET('Water Data'!$E$28,0,10*ROW('Water Data'!E183))="","",OFFSET('Water Data'!$E$28,0,10*ROW('Water Data'!E183)))</f>
        <v/>
      </c>
      <c r="BX189" s="380" t="str">
        <f ca="1">+IF(OFFSET('Water Data'!$E$29,0,10*ROW('Water Data'!E183))="","",OFFSET('Water Data'!$E$29,0,10*ROW('Water Data'!E183)))</f>
        <v/>
      </c>
      <c r="BY189" s="380" t="str">
        <f ca="1">+IF(OFFSET('Water Data'!$F$27,0,10*ROW('Water Data'!F183))="","",OFFSET('Water Data'!$F$27,0,10*ROW('Water Data'!F183)))</f>
        <v/>
      </c>
      <c r="BZ189" s="380" t="str">
        <f ca="1">+IF(OFFSET('Water Data'!$F$28,0,10*ROW('Water Data'!F183))="","",OFFSET('Water Data'!$F$28,0,10*ROW('Water Data'!F183)))</f>
        <v/>
      </c>
      <c r="CA189" s="380" t="str">
        <f ca="1">+IF(OFFSET('Water Data'!$F$29,0,10*ROW('Water Data'!F183))="","",OFFSET('Water Data'!$F$29,0,10*ROW('Water Data'!F183)))</f>
        <v/>
      </c>
      <c r="CB189" s="380" t="str">
        <f ca="1">+IF(OFFSET('Water Data'!$G$27,0,10*ROW('Water Data'!G183))="","",OFFSET('Water Data'!$G$27,0,10*ROW('Water Data'!G183)))</f>
        <v/>
      </c>
      <c r="CC189" s="380" t="str">
        <f ca="1">+IF(OFFSET('Water Data'!$G$28,0,10*ROW('Water Data'!G183))="","",OFFSET('Water Data'!$G$28,0,10*ROW('Water Data'!G183)))</f>
        <v/>
      </c>
      <c r="CD189" s="380" t="str">
        <f ca="1">+IF(OFFSET('Water Data'!$G$29,0,10*ROW('Water Data'!G183))="","",OFFSET('Water Data'!$G$29,0,10*ROW('Water Data'!G183)))</f>
        <v/>
      </c>
      <c r="CE189" s="380" t="str">
        <f ca="1">+IF(OFFSET('Water Data'!$H$27,0,10*ROW('Water Data'!H183))="","",OFFSET('Water Data'!$H$27,0,10*ROW('Water Data'!H183)))</f>
        <v/>
      </c>
      <c r="CF189" s="380" t="str">
        <f ca="1">+IF(OFFSET('Water Data'!$H$28,0,10*ROW('Water Data'!H183))="","",OFFSET('Water Data'!$H$28,0,10*ROW('Water Data'!H183)))</f>
        <v/>
      </c>
      <c r="CG189" s="380" t="str">
        <f ca="1">+IF(OFFSET('Water Data'!$H$29,0,10*ROW('Water Data'!H183))="","",OFFSET('Water Data'!$H$29,0,10*ROW('Water Data'!H183)))</f>
        <v/>
      </c>
      <c r="CH189" s="380" t="str">
        <f ca="1">+IF(OFFSET('Water Data'!$I$27,0,10*ROW('Water Data'!I183))="","",OFFSET('Water Data'!$I$27,0,10*ROW('Water Data'!I183)))</f>
        <v/>
      </c>
      <c r="CI189" s="380" t="str">
        <f ca="1">+IF(OFFSET('Water Data'!$I$28,0,10*ROW('Water Data'!I183))="","",OFFSET('Water Data'!$I$28,0,10*ROW('Water Data'!I183)))</f>
        <v/>
      </c>
      <c r="CJ189" s="380" t="str">
        <f ca="1">+IF(OFFSET('Water Data'!$I$29,0,10*ROW('Water Data'!I183))="","",OFFSET('Water Data'!$I$29,0,10*ROW('Water Data'!I183)))</f>
        <v/>
      </c>
      <c r="CK189" s="380" t="str">
        <f ca="1">+IF(OFFSET('Sanitation Data'!$D$28,0,10*ROW('Sanitation Data'!D183))="","",OFFSET('Sanitation Data'!$D$28,0,10*ROW('Sanitation Data'!D183)))</f>
        <v/>
      </c>
      <c r="CL189" s="380" t="str">
        <f ca="1">+IF(OFFSET('Sanitation Data'!$D$29,0,10*ROW('Sanitation Data'!D183))="","",OFFSET('Sanitation Data'!$D$29,0,10*ROW('Sanitation Data'!D183)))</f>
        <v/>
      </c>
      <c r="CM189" s="380" t="str">
        <f ca="1">+IF(OFFSET('Sanitation Data'!$D$30,0,10*ROW('Sanitation Data'!D183))="","",OFFSET('Sanitation Data'!$D$30,0,10*ROW('Sanitation Data'!D183)))</f>
        <v/>
      </c>
      <c r="CN189" s="380" t="str">
        <f ca="1">+IF(OFFSET('Sanitation Data'!$D$31,0,10*ROW('Sanitation Data'!D183))="","",OFFSET('Sanitation Data'!$D$31,0,10*ROW('Sanitation Data'!D183)))</f>
        <v/>
      </c>
      <c r="CO189" s="380" t="str">
        <f ca="1">+IF(OFFSET('Sanitation Data'!$D$32,0,10*ROW('Sanitation Data'!D183))="","",OFFSET('Sanitation Data'!$D$32,0,10*ROW('Sanitation Data'!D183)))</f>
        <v/>
      </c>
      <c r="CP189" s="380" t="str">
        <f ca="1">+IF(OFFSET('Sanitation Data'!$E$28,0,10*ROW('Sanitation Data'!E183))="","",OFFSET('Sanitation Data'!$E$28,0,10*ROW('Sanitation Data'!E183)))</f>
        <v/>
      </c>
      <c r="CQ189" s="380" t="str">
        <f ca="1">+IF(OFFSET('Sanitation Data'!$E$29,0,10*ROW('Sanitation Data'!E183))="","",OFFSET('Sanitation Data'!$E$29,0,10*ROW('Sanitation Data'!E183)))</f>
        <v/>
      </c>
      <c r="CR189" s="380" t="str">
        <f ca="1">+IF(OFFSET('Sanitation Data'!$E$30,0,10*ROW('Sanitation Data'!E183))="","",OFFSET('Sanitation Data'!$E$30,0,10*ROW('Sanitation Data'!E183)))</f>
        <v/>
      </c>
      <c r="CS189" s="380" t="str">
        <f ca="1">+IF(OFFSET('Sanitation Data'!$E$31,0,10*ROW('Sanitation Data'!E183))="","",OFFSET('Sanitation Data'!$E$31,0,10*ROW('Sanitation Data'!E183)))</f>
        <v/>
      </c>
      <c r="CT189" s="380" t="str">
        <f ca="1">+IF(OFFSET('Sanitation Data'!$E$32,0,10*ROW('Sanitation Data'!E183))="","",OFFSET('Sanitation Data'!$E$32,0,10*ROW('Sanitation Data'!E183)))</f>
        <v/>
      </c>
      <c r="CU189" s="380" t="str">
        <f ca="1">+IF(OFFSET('Sanitation Data'!$F$28,0,10*ROW('Sanitation Data'!F183))="","",OFFSET('Sanitation Data'!$F$28,0,10*ROW('Sanitation Data'!F183)))</f>
        <v/>
      </c>
      <c r="CV189" s="380" t="str">
        <f ca="1">+IF(OFFSET('Sanitation Data'!$F$29,0,10*ROW('Sanitation Data'!F183))="","",OFFSET('Sanitation Data'!$F$29,0,10*ROW('Sanitation Data'!F183)))</f>
        <v/>
      </c>
      <c r="CW189" s="380" t="str">
        <f ca="1">+IF(OFFSET('Sanitation Data'!$F$30,0,10*ROW('Sanitation Data'!F183))="","",OFFSET('Sanitation Data'!$F$30,0,10*ROW('Sanitation Data'!F183)))</f>
        <v/>
      </c>
      <c r="CX189" s="380" t="str">
        <f ca="1">+IF(OFFSET('Sanitation Data'!$F$31,0,10*ROW('Sanitation Data'!F183))="","",OFFSET('Sanitation Data'!$F$31,0,10*ROW('Sanitation Data'!F183)))</f>
        <v/>
      </c>
      <c r="CY189" s="380" t="str">
        <f ca="1">+IF(OFFSET('Sanitation Data'!$F$32,0,10*ROW('Sanitation Data'!F183))="","",OFFSET('Sanitation Data'!$F$32,0,10*ROW('Sanitation Data'!F183)))</f>
        <v/>
      </c>
      <c r="CZ189" s="380" t="str">
        <f ca="1">+IF(OFFSET('Sanitation Data'!$G$28,0,10*ROW('Sanitation Data'!G183))="","",OFFSET('Sanitation Data'!$G$28,0,10*ROW('Sanitation Data'!G183)))</f>
        <v/>
      </c>
      <c r="DA189" s="380" t="str">
        <f ca="1">+IF(OFFSET('Sanitation Data'!$G$29,0,10*ROW('Sanitation Data'!G183))="","",OFFSET('Sanitation Data'!$G$29,0,10*ROW('Sanitation Data'!G183)))</f>
        <v/>
      </c>
      <c r="DB189" s="380" t="str">
        <f ca="1">+IF(OFFSET('Sanitation Data'!$G$30,0,10*ROW('Sanitation Data'!G183))="","",OFFSET('Sanitation Data'!$G$30,0,10*ROW('Sanitation Data'!G183)))</f>
        <v/>
      </c>
      <c r="DC189" s="380" t="str">
        <f ca="1">+IF(OFFSET('Sanitation Data'!$G$31,0,10*ROW('Sanitation Data'!G183))="","",OFFSET('Sanitation Data'!$G$31,0,10*ROW('Sanitation Data'!G183)))</f>
        <v/>
      </c>
      <c r="DD189" s="380" t="str">
        <f ca="1">+IF(OFFSET('Sanitation Data'!$G$32,0,10*ROW('Sanitation Data'!G183))="","",OFFSET('Sanitation Data'!$G$32,0,10*ROW('Sanitation Data'!G183)))</f>
        <v/>
      </c>
      <c r="DE189" s="380" t="str">
        <f ca="1">+IF(OFFSET('Sanitation Data'!$H$28,0,10*ROW('Sanitation Data'!H183))="","",OFFSET('Sanitation Data'!$H$28,0,10*ROW('Sanitation Data'!H183)))</f>
        <v/>
      </c>
      <c r="DF189" s="380" t="str">
        <f ca="1">+IF(OFFSET('Sanitation Data'!$H$29,0,10*ROW('Sanitation Data'!H183))="","",OFFSET('Sanitation Data'!$H$29,0,10*ROW('Sanitation Data'!H183)))</f>
        <v/>
      </c>
      <c r="DG189" s="380" t="str">
        <f ca="1">+IF(OFFSET('Sanitation Data'!$H$30,0,10*ROW('Sanitation Data'!H183))="","",OFFSET('Sanitation Data'!$H$30,0,10*ROW('Sanitation Data'!H183)))</f>
        <v/>
      </c>
      <c r="DH189" s="380" t="str">
        <f ca="1">+IF(OFFSET('Sanitation Data'!$H$31,0,10*ROW('Sanitation Data'!H183))="","",OFFSET('Sanitation Data'!$H$31,0,10*ROW('Sanitation Data'!H183)))</f>
        <v/>
      </c>
      <c r="DI189" s="380" t="str">
        <f ca="1">+IF(OFFSET('Sanitation Data'!$H$32,0,10*ROW('Sanitation Data'!H183))="","",OFFSET('Sanitation Data'!$H$32,0,10*ROW('Sanitation Data'!H183)))</f>
        <v/>
      </c>
      <c r="DJ189" s="380" t="str">
        <f ca="1">+IF(OFFSET('Sanitation Data'!$I$28,0,10*ROW('Sanitation Data'!I183))="","",OFFSET('Sanitation Data'!$I$28,0,10*ROW('Sanitation Data'!I183)))</f>
        <v/>
      </c>
      <c r="DK189" s="380" t="str">
        <f ca="1">+IF(OFFSET('Sanitation Data'!$I$29,0,10*ROW('Sanitation Data'!I183))="","",OFFSET('Sanitation Data'!$I$29,0,10*ROW('Sanitation Data'!I183)))</f>
        <v/>
      </c>
      <c r="DL189" s="380" t="str">
        <f ca="1">+IF(OFFSET('Sanitation Data'!$I$30,0,10*ROW('Sanitation Data'!I183))="","",OFFSET('Sanitation Data'!$I$30,0,10*ROW('Sanitation Data'!I183)))</f>
        <v/>
      </c>
      <c r="DM189" s="380" t="str">
        <f ca="1">+IF(OFFSET('Sanitation Data'!$I$31,0,10*ROW('Sanitation Data'!I183))="","",OFFSET('Sanitation Data'!$I$31,0,10*ROW('Sanitation Data'!I183)))</f>
        <v/>
      </c>
      <c r="DN189" s="380" t="str">
        <f ca="1">+IF(OFFSET('Sanitation Data'!$I$32,0,10*ROW('Sanitation Data'!I183))="","",OFFSET('Sanitation Data'!$I$32,0,10*ROW('Sanitation Data'!I183)))</f>
        <v/>
      </c>
      <c r="DO189" s="380" t="str">
        <f ca="1">+IF(OFFSET('Hygiene Data'!$D$11,0,10*ROW('Hygiene Data'!D183))="","",OFFSET('Hygiene Data'!$D$11,0,10*ROW('Hygiene Data'!D183)))</f>
        <v/>
      </c>
      <c r="DP189" s="380" t="str">
        <f ca="1">+IF(OFFSET('Hygiene Data'!$D$12,0,10*ROW('Hygiene Data'!D183))="","",OFFSET('Hygiene Data'!$D$12,0,10*ROW('Hygiene Data'!D183)))</f>
        <v/>
      </c>
      <c r="DQ189" s="380" t="str">
        <f ca="1">+IF(OFFSET('Hygiene Data'!$D$13,0,10*ROW('Hygiene Data'!D183))="","",OFFSET('Hygiene Data'!$D$13,0,10*ROW('Hygiene Data'!D183)))</f>
        <v/>
      </c>
      <c r="DR189" s="380" t="str">
        <f ca="1">+IF(OFFSET('Hygiene Data'!$E$11,0,10*ROW('Hygiene Data'!E183))="","",OFFSET('Hygiene Data'!$E$11,0,10*ROW('Hygiene Data'!E183)))</f>
        <v/>
      </c>
      <c r="DS189" s="380" t="str">
        <f ca="1">+IF(OFFSET('Hygiene Data'!$E$12,0,10*ROW('Hygiene Data'!E183))="","",OFFSET('Hygiene Data'!$E$12,0,10*ROW('Hygiene Data'!E183)))</f>
        <v/>
      </c>
      <c r="DT189" s="380" t="str">
        <f ca="1">+IF(OFFSET('Hygiene Data'!$E$13,0,10*ROW('Hygiene Data'!E183))="","",OFFSET('Hygiene Data'!$E$13,0,10*ROW('Hygiene Data'!E183)))</f>
        <v/>
      </c>
      <c r="DU189" s="380" t="str">
        <f ca="1">+IF(OFFSET('Hygiene Data'!$F$11,0,10*ROW('Hygiene Data'!F183))="","",OFFSET('Hygiene Data'!$F$11,0,10*ROW('Hygiene Data'!F183)))</f>
        <v/>
      </c>
      <c r="DV189" s="380" t="str">
        <f ca="1">+IF(OFFSET('Hygiene Data'!$F$12,0,10*ROW('Hygiene Data'!F183))="","",OFFSET('Hygiene Data'!$F$12,0,10*ROW('Hygiene Data'!F183)))</f>
        <v/>
      </c>
      <c r="DW189" s="380" t="str">
        <f ca="1">+IF(OFFSET('Hygiene Data'!$F$13,0,10*ROW('Hygiene Data'!F183))="","",OFFSET('Hygiene Data'!$F$13,0,10*ROW('Hygiene Data'!F183)))</f>
        <v/>
      </c>
      <c r="DX189" s="380" t="str">
        <f ca="1">+IF(OFFSET('Hygiene Data'!$G$11,0,10*ROW('Hygiene Data'!G183))="","",OFFSET('Hygiene Data'!$G$11,0,10*ROW('Hygiene Data'!G183)))</f>
        <v/>
      </c>
      <c r="DY189" s="380" t="str">
        <f ca="1">+IF(OFFSET('Hygiene Data'!$G$12,0,10*ROW('Hygiene Data'!G183))="","",OFFSET('Hygiene Data'!$G$12,0,10*ROW('Hygiene Data'!G183)))</f>
        <v/>
      </c>
      <c r="DZ189" s="380" t="str">
        <f ca="1">+IF(OFFSET('Hygiene Data'!$G$13,0,10*ROW('Hygiene Data'!G183))="","",OFFSET('Hygiene Data'!$G$13,0,10*ROW('Hygiene Data'!G183)))</f>
        <v/>
      </c>
      <c r="EA189" s="380" t="str">
        <f ca="1">+IF(OFFSET('Hygiene Data'!$H$11,0,10*ROW('Hygiene Data'!H183))="","",OFFSET('Hygiene Data'!$H$11,0,10*ROW('Hygiene Data'!H183)))</f>
        <v/>
      </c>
      <c r="EB189" s="380" t="str">
        <f ca="1">+IF(OFFSET('Hygiene Data'!$H$12,0,10*ROW('Hygiene Data'!H183))="","",OFFSET('Hygiene Data'!$H$12,0,10*ROW('Hygiene Data'!H183)))</f>
        <v/>
      </c>
      <c r="EC189" s="380" t="str">
        <f ca="1">+IF(OFFSET('Hygiene Data'!$H$13,0,10*ROW('Hygiene Data'!H183))="","",OFFSET('Hygiene Data'!$H$13,0,10*ROW('Hygiene Data'!H183)))</f>
        <v/>
      </c>
      <c r="ED189" s="380" t="str">
        <f ca="1">+IF(OFFSET('Hygiene Data'!$I$11,0,10*ROW('Hygiene Data'!I183))="","",OFFSET('Hygiene Data'!$I$11,0,10*ROW('Hygiene Data'!I183)))</f>
        <v/>
      </c>
      <c r="EE189" s="380" t="str">
        <f ca="1">+IF(OFFSET('Hygiene Data'!$I$12,0,10*ROW('Hygiene Data'!I183))="","",OFFSET('Hygiene Data'!$I$12,0,10*ROW('Hygiene Data'!I183)))</f>
        <v/>
      </c>
      <c r="EF189" s="380" t="str">
        <f ca="1">+IF(OFFSET('Hygiene Data'!$I$13,0,10*ROW('Hygiene Data'!I183))="","",OFFSET('Hygiene Data'!$I$13,0,10*ROW('Hygiene Data'!I183)))</f>
        <v/>
      </c>
    </row>
    <row r="190" spans="1:136" x14ac:dyDescent="0.25">
      <c r="A190" s="489" t="str">
        <f ca="1">+IF(OFFSET('Water Data'!$B$2,0,10*ROW('Water Data'!E184))="","",OFFSET('Water Data'!$B$2,0,10*ROW('Water Data'!E184)))</f>
        <v/>
      </c>
      <c r="B190" s="489"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16" t="str">
        <f t="shared" ca="1" si="2"/>
        <v/>
      </c>
      <c r="D190" s="517"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17"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17"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17"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17"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17"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17"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17"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17"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17"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17"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17"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17"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17"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17"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17"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17"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17"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18"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18"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18"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18"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18"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18"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18"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18"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18"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18"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18"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18"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18"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18"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18"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18"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18"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18"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18"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18"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18"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18"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18"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18"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18"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18"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18"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18"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18"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18"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19"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95"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19"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19"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19"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19"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19"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19"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19"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19"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19"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19"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19"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19"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19"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19"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19"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19"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80" t="str">
        <f ca="1">+IF(OFFSET('Water Data'!$D$27,0,10*ROW('Water Data'!D184))="","",OFFSET('Water Data'!$D$27,0,10*ROW('Water Data'!D184)))</f>
        <v/>
      </c>
      <c r="BT190" s="380" t="str">
        <f ca="1">+IF(OFFSET('Water Data'!$D$28,0,10*ROW('Water Data'!D184))="","",OFFSET('Water Data'!$D$28,0,10*ROW('Water Data'!D184)))</f>
        <v/>
      </c>
      <c r="BU190" s="380" t="str">
        <f ca="1">+IF(OFFSET('Water Data'!$D$29,0,10*ROW('Water Data'!D184))="","",OFFSET('Water Data'!$D$29,0,10*ROW('Water Data'!D184)))</f>
        <v/>
      </c>
      <c r="BV190" s="380" t="str">
        <f ca="1">+IF(OFFSET('Water Data'!$E$27,0,10*ROW('Water Data'!E184))="","",OFFSET('Water Data'!$E$27,0,10*ROW('Water Data'!E184)))</f>
        <v/>
      </c>
      <c r="BW190" s="380" t="str">
        <f ca="1">+IF(OFFSET('Water Data'!$E$28,0,10*ROW('Water Data'!E184))="","",OFFSET('Water Data'!$E$28,0,10*ROW('Water Data'!E184)))</f>
        <v/>
      </c>
      <c r="BX190" s="380" t="str">
        <f ca="1">+IF(OFFSET('Water Data'!$E$29,0,10*ROW('Water Data'!E184))="","",OFFSET('Water Data'!$E$29,0,10*ROW('Water Data'!E184)))</f>
        <v/>
      </c>
      <c r="BY190" s="380" t="str">
        <f ca="1">+IF(OFFSET('Water Data'!$F$27,0,10*ROW('Water Data'!F184))="","",OFFSET('Water Data'!$F$27,0,10*ROW('Water Data'!F184)))</f>
        <v/>
      </c>
      <c r="BZ190" s="380" t="str">
        <f ca="1">+IF(OFFSET('Water Data'!$F$28,0,10*ROW('Water Data'!F184))="","",OFFSET('Water Data'!$F$28,0,10*ROW('Water Data'!F184)))</f>
        <v/>
      </c>
      <c r="CA190" s="380" t="str">
        <f ca="1">+IF(OFFSET('Water Data'!$F$29,0,10*ROW('Water Data'!F184))="","",OFFSET('Water Data'!$F$29,0,10*ROW('Water Data'!F184)))</f>
        <v/>
      </c>
      <c r="CB190" s="380" t="str">
        <f ca="1">+IF(OFFSET('Water Data'!$G$27,0,10*ROW('Water Data'!G184))="","",OFFSET('Water Data'!$G$27,0,10*ROW('Water Data'!G184)))</f>
        <v/>
      </c>
      <c r="CC190" s="380" t="str">
        <f ca="1">+IF(OFFSET('Water Data'!$G$28,0,10*ROW('Water Data'!G184))="","",OFFSET('Water Data'!$G$28,0,10*ROW('Water Data'!G184)))</f>
        <v/>
      </c>
      <c r="CD190" s="380" t="str">
        <f ca="1">+IF(OFFSET('Water Data'!$G$29,0,10*ROW('Water Data'!G184))="","",OFFSET('Water Data'!$G$29,0,10*ROW('Water Data'!G184)))</f>
        <v/>
      </c>
      <c r="CE190" s="380" t="str">
        <f ca="1">+IF(OFFSET('Water Data'!$H$27,0,10*ROW('Water Data'!H184))="","",OFFSET('Water Data'!$H$27,0,10*ROW('Water Data'!H184)))</f>
        <v/>
      </c>
      <c r="CF190" s="380" t="str">
        <f ca="1">+IF(OFFSET('Water Data'!$H$28,0,10*ROW('Water Data'!H184))="","",OFFSET('Water Data'!$H$28,0,10*ROW('Water Data'!H184)))</f>
        <v/>
      </c>
      <c r="CG190" s="380" t="str">
        <f ca="1">+IF(OFFSET('Water Data'!$H$29,0,10*ROW('Water Data'!H184))="","",OFFSET('Water Data'!$H$29,0,10*ROW('Water Data'!H184)))</f>
        <v/>
      </c>
      <c r="CH190" s="380" t="str">
        <f ca="1">+IF(OFFSET('Water Data'!$I$27,0,10*ROW('Water Data'!I184))="","",OFFSET('Water Data'!$I$27,0,10*ROW('Water Data'!I184)))</f>
        <v/>
      </c>
      <c r="CI190" s="380" t="str">
        <f ca="1">+IF(OFFSET('Water Data'!$I$28,0,10*ROW('Water Data'!I184))="","",OFFSET('Water Data'!$I$28,0,10*ROW('Water Data'!I184)))</f>
        <v/>
      </c>
      <c r="CJ190" s="380" t="str">
        <f ca="1">+IF(OFFSET('Water Data'!$I$29,0,10*ROW('Water Data'!I184))="","",OFFSET('Water Data'!$I$29,0,10*ROW('Water Data'!I184)))</f>
        <v/>
      </c>
      <c r="CK190" s="380" t="str">
        <f ca="1">+IF(OFFSET('Sanitation Data'!$D$28,0,10*ROW('Sanitation Data'!D184))="","",OFFSET('Sanitation Data'!$D$28,0,10*ROW('Sanitation Data'!D184)))</f>
        <v/>
      </c>
      <c r="CL190" s="380" t="str">
        <f ca="1">+IF(OFFSET('Sanitation Data'!$D$29,0,10*ROW('Sanitation Data'!D184))="","",OFFSET('Sanitation Data'!$D$29,0,10*ROW('Sanitation Data'!D184)))</f>
        <v/>
      </c>
      <c r="CM190" s="380" t="str">
        <f ca="1">+IF(OFFSET('Sanitation Data'!$D$30,0,10*ROW('Sanitation Data'!D184))="","",OFFSET('Sanitation Data'!$D$30,0,10*ROW('Sanitation Data'!D184)))</f>
        <v/>
      </c>
      <c r="CN190" s="380" t="str">
        <f ca="1">+IF(OFFSET('Sanitation Data'!$D$31,0,10*ROW('Sanitation Data'!D184))="","",OFFSET('Sanitation Data'!$D$31,0,10*ROW('Sanitation Data'!D184)))</f>
        <v/>
      </c>
      <c r="CO190" s="380" t="str">
        <f ca="1">+IF(OFFSET('Sanitation Data'!$D$32,0,10*ROW('Sanitation Data'!D184))="","",OFFSET('Sanitation Data'!$D$32,0,10*ROW('Sanitation Data'!D184)))</f>
        <v/>
      </c>
      <c r="CP190" s="380" t="str">
        <f ca="1">+IF(OFFSET('Sanitation Data'!$E$28,0,10*ROW('Sanitation Data'!E184))="","",OFFSET('Sanitation Data'!$E$28,0,10*ROW('Sanitation Data'!E184)))</f>
        <v/>
      </c>
      <c r="CQ190" s="380" t="str">
        <f ca="1">+IF(OFFSET('Sanitation Data'!$E$29,0,10*ROW('Sanitation Data'!E184))="","",OFFSET('Sanitation Data'!$E$29,0,10*ROW('Sanitation Data'!E184)))</f>
        <v/>
      </c>
      <c r="CR190" s="380" t="str">
        <f ca="1">+IF(OFFSET('Sanitation Data'!$E$30,0,10*ROW('Sanitation Data'!E184))="","",OFFSET('Sanitation Data'!$E$30,0,10*ROW('Sanitation Data'!E184)))</f>
        <v/>
      </c>
      <c r="CS190" s="380" t="str">
        <f ca="1">+IF(OFFSET('Sanitation Data'!$E$31,0,10*ROW('Sanitation Data'!E184))="","",OFFSET('Sanitation Data'!$E$31,0,10*ROW('Sanitation Data'!E184)))</f>
        <v/>
      </c>
      <c r="CT190" s="380" t="str">
        <f ca="1">+IF(OFFSET('Sanitation Data'!$E$32,0,10*ROW('Sanitation Data'!E184))="","",OFFSET('Sanitation Data'!$E$32,0,10*ROW('Sanitation Data'!E184)))</f>
        <v/>
      </c>
      <c r="CU190" s="380" t="str">
        <f ca="1">+IF(OFFSET('Sanitation Data'!$F$28,0,10*ROW('Sanitation Data'!F184))="","",OFFSET('Sanitation Data'!$F$28,0,10*ROW('Sanitation Data'!F184)))</f>
        <v/>
      </c>
      <c r="CV190" s="380" t="str">
        <f ca="1">+IF(OFFSET('Sanitation Data'!$F$29,0,10*ROW('Sanitation Data'!F184))="","",OFFSET('Sanitation Data'!$F$29,0,10*ROW('Sanitation Data'!F184)))</f>
        <v/>
      </c>
      <c r="CW190" s="380" t="str">
        <f ca="1">+IF(OFFSET('Sanitation Data'!$F$30,0,10*ROW('Sanitation Data'!F184))="","",OFFSET('Sanitation Data'!$F$30,0,10*ROW('Sanitation Data'!F184)))</f>
        <v/>
      </c>
      <c r="CX190" s="380" t="str">
        <f ca="1">+IF(OFFSET('Sanitation Data'!$F$31,0,10*ROW('Sanitation Data'!F184))="","",OFFSET('Sanitation Data'!$F$31,0,10*ROW('Sanitation Data'!F184)))</f>
        <v/>
      </c>
      <c r="CY190" s="380" t="str">
        <f ca="1">+IF(OFFSET('Sanitation Data'!$F$32,0,10*ROW('Sanitation Data'!F184))="","",OFFSET('Sanitation Data'!$F$32,0,10*ROW('Sanitation Data'!F184)))</f>
        <v/>
      </c>
      <c r="CZ190" s="380" t="str">
        <f ca="1">+IF(OFFSET('Sanitation Data'!$G$28,0,10*ROW('Sanitation Data'!G184))="","",OFFSET('Sanitation Data'!$G$28,0,10*ROW('Sanitation Data'!G184)))</f>
        <v/>
      </c>
      <c r="DA190" s="380" t="str">
        <f ca="1">+IF(OFFSET('Sanitation Data'!$G$29,0,10*ROW('Sanitation Data'!G184))="","",OFFSET('Sanitation Data'!$G$29,0,10*ROW('Sanitation Data'!G184)))</f>
        <v/>
      </c>
      <c r="DB190" s="380" t="str">
        <f ca="1">+IF(OFFSET('Sanitation Data'!$G$30,0,10*ROW('Sanitation Data'!G184))="","",OFFSET('Sanitation Data'!$G$30,0,10*ROW('Sanitation Data'!G184)))</f>
        <v/>
      </c>
      <c r="DC190" s="380" t="str">
        <f ca="1">+IF(OFFSET('Sanitation Data'!$G$31,0,10*ROW('Sanitation Data'!G184))="","",OFFSET('Sanitation Data'!$G$31,0,10*ROW('Sanitation Data'!G184)))</f>
        <v/>
      </c>
      <c r="DD190" s="380" t="str">
        <f ca="1">+IF(OFFSET('Sanitation Data'!$G$32,0,10*ROW('Sanitation Data'!G184))="","",OFFSET('Sanitation Data'!$G$32,0,10*ROW('Sanitation Data'!G184)))</f>
        <v/>
      </c>
      <c r="DE190" s="380" t="str">
        <f ca="1">+IF(OFFSET('Sanitation Data'!$H$28,0,10*ROW('Sanitation Data'!H184))="","",OFFSET('Sanitation Data'!$H$28,0,10*ROW('Sanitation Data'!H184)))</f>
        <v/>
      </c>
      <c r="DF190" s="380" t="str">
        <f ca="1">+IF(OFFSET('Sanitation Data'!$H$29,0,10*ROW('Sanitation Data'!H184))="","",OFFSET('Sanitation Data'!$H$29,0,10*ROW('Sanitation Data'!H184)))</f>
        <v/>
      </c>
      <c r="DG190" s="380" t="str">
        <f ca="1">+IF(OFFSET('Sanitation Data'!$H$30,0,10*ROW('Sanitation Data'!H184))="","",OFFSET('Sanitation Data'!$H$30,0,10*ROW('Sanitation Data'!H184)))</f>
        <v/>
      </c>
      <c r="DH190" s="380" t="str">
        <f ca="1">+IF(OFFSET('Sanitation Data'!$H$31,0,10*ROW('Sanitation Data'!H184))="","",OFFSET('Sanitation Data'!$H$31,0,10*ROW('Sanitation Data'!H184)))</f>
        <v/>
      </c>
      <c r="DI190" s="380" t="str">
        <f ca="1">+IF(OFFSET('Sanitation Data'!$H$32,0,10*ROW('Sanitation Data'!H184))="","",OFFSET('Sanitation Data'!$H$32,0,10*ROW('Sanitation Data'!H184)))</f>
        <v/>
      </c>
      <c r="DJ190" s="380" t="str">
        <f ca="1">+IF(OFFSET('Sanitation Data'!$I$28,0,10*ROW('Sanitation Data'!I184))="","",OFFSET('Sanitation Data'!$I$28,0,10*ROW('Sanitation Data'!I184)))</f>
        <v/>
      </c>
      <c r="DK190" s="380" t="str">
        <f ca="1">+IF(OFFSET('Sanitation Data'!$I$29,0,10*ROW('Sanitation Data'!I184))="","",OFFSET('Sanitation Data'!$I$29,0,10*ROW('Sanitation Data'!I184)))</f>
        <v/>
      </c>
      <c r="DL190" s="380" t="str">
        <f ca="1">+IF(OFFSET('Sanitation Data'!$I$30,0,10*ROW('Sanitation Data'!I184))="","",OFFSET('Sanitation Data'!$I$30,0,10*ROW('Sanitation Data'!I184)))</f>
        <v/>
      </c>
      <c r="DM190" s="380" t="str">
        <f ca="1">+IF(OFFSET('Sanitation Data'!$I$31,0,10*ROW('Sanitation Data'!I184))="","",OFFSET('Sanitation Data'!$I$31,0,10*ROW('Sanitation Data'!I184)))</f>
        <v/>
      </c>
      <c r="DN190" s="380" t="str">
        <f ca="1">+IF(OFFSET('Sanitation Data'!$I$32,0,10*ROW('Sanitation Data'!I184))="","",OFFSET('Sanitation Data'!$I$32,0,10*ROW('Sanitation Data'!I184)))</f>
        <v/>
      </c>
      <c r="DO190" s="380" t="str">
        <f ca="1">+IF(OFFSET('Hygiene Data'!$D$11,0,10*ROW('Hygiene Data'!D184))="","",OFFSET('Hygiene Data'!$D$11,0,10*ROW('Hygiene Data'!D184)))</f>
        <v/>
      </c>
      <c r="DP190" s="380" t="str">
        <f ca="1">+IF(OFFSET('Hygiene Data'!$D$12,0,10*ROW('Hygiene Data'!D184))="","",OFFSET('Hygiene Data'!$D$12,0,10*ROW('Hygiene Data'!D184)))</f>
        <v/>
      </c>
      <c r="DQ190" s="380" t="str">
        <f ca="1">+IF(OFFSET('Hygiene Data'!$D$13,0,10*ROW('Hygiene Data'!D184))="","",OFFSET('Hygiene Data'!$D$13,0,10*ROW('Hygiene Data'!D184)))</f>
        <v/>
      </c>
      <c r="DR190" s="380" t="str">
        <f ca="1">+IF(OFFSET('Hygiene Data'!$E$11,0,10*ROW('Hygiene Data'!E184))="","",OFFSET('Hygiene Data'!$E$11,0,10*ROW('Hygiene Data'!E184)))</f>
        <v/>
      </c>
      <c r="DS190" s="380" t="str">
        <f ca="1">+IF(OFFSET('Hygiene Data'!$E$12,0,10*ROW('Hygiene Data'!E184))="","",OFFSET('Hygiene Data'!$E$12,0,10*ROW('Hygiene Data'!E184)))</f>
        <v/>
      </c>
      <c r="DT190" s="380" t="str">
        <f ca="1">+IF(OFFSET('Hygiene Data'!$E$13,0,10*ROW('Hygiene Data'!E184))="","",OFFSET('Hygiene Data'!$E$13,0,10*ROW('Hygiene Data'!E184)))</f>
        <v/>
      </c>
      <c r="DU190" s="380" t="str">
        <f ca="1">+IF(OFFSET('Hygiene Data'!$F$11,0,10*ROW('Hygiene Data'!F184))="","",OFFSET('Hygiene Data'!$F$11,0,10*ROW('Hygiene Data'!F184)))</f>
        <v/>
      </c>
      <c r="DV190" s="380" t="str">
        <f ca="1">+IF(OFFSET('Hygiene Data'!$F$12,0,10*ROW('Hygiene Data'!F184))="","",OFFSET('Hygiene Data'!$F$12,0,10*ROW('Hygiene Data'!F184)))</f>
        <v/>
      </c>
      <c r="DW190" s="380" t="str">
        <f ca="1">+IF(OFFSET('Hygiene Data'!$F$13,0,10*ROW('Hygiene Data'!F184))="","",OFFSET('Hygiene Data'!$F$13,0,10*ROW('Hygiene Data'!F184)))</f>
        <v/>
      </c>
      <c r="DX190" s="380" t="str">
        <f ca="1">+IF(OFFSET('Hygiene Data'!$G$11,0,10*ROW('Hygiene Data'!G184))="","",OFFSET('Hygiene Data'!$G$11,0,10*ROW('Hygiene Data'!G184)))</f>
        <v/>
      </c>
      <c r="DY190" s="380" t="str">
        <f ca="1">+IF(OFFSET('Hygiene Data'!$G$12,0,10*ROW('Hygiene Data'!G184))="","",OFFSET('Hygiene Data'!$G$12,0,10*ROW('Hygiene Data'!G184)))</f>
        <v/>
      </c>
      <c r="DZ190" s="380" t="str">
        <f ca="1">+IF(OFFSET('Hygiene Data'!$G$13,0,10*ROW('Hygiene Data'!G184))="","",OFFSET('Hygiene Data'!$G$13,0,10*ROW('Hygiene Data'!G184)))</f>
        <v/>
      </c>
      <c r="EA190" s="380" t="str">
        <f ca="1">+IF(OFFSET('Hygiene Data'!$H$11,0,10*ROW('Hygiene Data'!H184))="","",OFFSET('Hygiene Data'!$H$11,0,10*ROW('Hygiene Data'!H184)))</f>
        <v/>
      </c>
      <c r="EB190" s="380" t="str">
        <f ca="1">+IF(OFFSET('Hygiene Data'!$H$12,0,10*ROW('Hygiene Data'!H184))="","",OFFSET('Hygiene Data'!$H$12,0,10*ROW('Hygiene Data'!H184)))</f>
        <v/>
      </c>
      <c r="EC190" s="380" t="str">
        <f ca="1">+IF(OFFSET('Hygiene Data'!$H$13,0,10*ROW('Hygiene Data'!H184))="","",OFFSET('Hygiene Data'!$H$13,0,10*ROW('Hygiene Data'!H184)))</f>
        <v/>
      </c>
      <c r="ED190" s="380" t="str">
        <f ca="1">+IF(OFFSET('Hygiene Data'!$I$11,0,10*ROW('Hygiene Data'!I184))="","",OFFSET('Hygiene Data'!$I$11,0,10*ROW('Hygiene Data'!I184)))</f>
        <v/>
      </c>
      <c r="EE190" s="380" t="str">
        <f ca="1">+IF(OFFSET('Hygiene Data'!$I$12,0,10*ROW('Hygiene Data'!I184))="","",OFFSET('Hygiene Data'!$I$12,0,10*ROW('Hygiene Data'!I184)))</f>
        <v/>
      </c>
      <c r="EF190" s="380" t="str">
        <f ca="1">+IF(OFFSET('Hygiene Data'!$I$13,0,10*ROW('Hygiene Data'!I184))="","",OFFSET('Hygiene Data'!$I$13,0,10*ROW('Hygiene Data'!I184)))</f>
        <v/>
      </c>
    </row>
    <row r="191" spans="1:136" x14ac:dyDescent="0.25">
      <c r="A191" s="489" t="str">
        <f ca="1">+IF(OFFSET('Water Data'!$B$2,0,10*ROW('Water Data'!E185))="","",OFFSET('Water Data'!$B$2,0,10*ROW('Water Data'!E185)))</f>
        <v/>
      </c>
      <c r="B191" s="489"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16" t="str">
        <f t="shared" ca="1" si="2"/>
        <v/>
      </c>
      <c r="D191" s="517"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17"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17"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17"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17"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17"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17"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17"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17"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17"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17"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17"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17"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17"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17"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17"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17"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17"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18"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18"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18"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18"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18"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18"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18"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18"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18"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18"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18"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18"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18"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18"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18"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18"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18"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18"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18"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18"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18"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18"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18"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18"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18"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18"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18"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18"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18"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18"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19"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95"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19"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19"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19"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19"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19"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19"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19"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19"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19"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19"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19"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19"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19"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19"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19"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19"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80" t="str">
        <f ca="1">+IF(OFFSET('Water Data'!$D$27,0,10*ROW('Water Data'!D185))="","",OFFSET('Water Data'!$D$27,0,10*ROW('Water Data'!D185)))</f>
        <v/>
      </c>
      <c r="BT191" s="380" t="str">
        <f ca="1">+IF(OFFSET('Water Data'!$D$28,0,10*ROW('Water Data'!D185))="","",OFFSET('Water Data'!$D$28,0,10*ROW('Water Data'!D185)))</f>
        <v/>
      </c>
      <c r="BU191" s="380" t="str">
        <f ca="1">+IF(OFFSET('Water Data'!$D$29,0,10*ROW('Water Data'!D185))="","",OFFSET('Water Data'!$D$29,0,10*ROW('Water Data'!D185)))</f>
        <v/>
      </c>
      <c r="BV191" s="380" t="str">
        <f ca="1">+IF(OFFSET('Water Data'!$E$27,0,10*ROW('Water Data'!E185))="","",OFFSET('Water Data'!$E$27,0,10*ROW('Water Data'!E185)))</f>
        <v/>
      </c>
      <c r="BW191" s="380" t="str">
        <f ca="1">+IF(OFFSET('Water Data'!$E$28,0,10*ROW('Water Data'!E185))="","",OFFSET('Water Data'!$E$28,0,10*ROW('Water Data'!E185)))</f>
        <v/>
      </c>
      <c r="BX191" s="380" t="str">
        <f ca="1">+IF(OFFSET('Water Data'!$E$29,0,10*ROW('Water Data'!E185))="","",OFFSET('Water Data'!$E$29,0,10*ROW('Water Data'!E185)))</f>
        <v/>
      </c>
      <c r="BY191" s="380" t="str">
        <f ca="1">+IF(OFFSET('Water Data'!$F$27,0,10*ROW('Water Data'!F185))="","",OFFSET('Water Data'!$F$27,0,10*ROW('Water Data'!F185)))</f>
        <v/>
      </c>
      <c r="BZ191" s="380" t="str">
        <f ca="1">+IF(OFFSET('Water Data'!$F$28,0,10*ROW('Water Data'!F185))="","",OFFSET('Water Data'!$F$28,0,10*ROW('Water Data'!F185)))</f>
        <v/>
      </c>
      <c r="CA191" s="380" t="str">
        <f ca="1">+IF(OFFSET('Water Data'!$F$29,0,10*ROW('Water Data'!F185))="","",OFFSET('Water Data'!$F$29,0,10*ROW('Water Data'!F185)))</f>
        <v/>
      </c>
      <c r="CB191" s="380" t="str">
        <f ca="1">+IF(OFFSET('Water Data'!$G$27,0,10*ROW('Water Data'!G185))="","",OFFSET('Water Data'!$G$27,0,10*ROW('Water Data'!G185)))</f>
        <v/>
      </c>
      <c r="CC191" s="380" t="str">
        <f ca="1">+IF(OFFSET('Water Data'!$G$28,0,10*ROW('Water Data'!G185))="","",OFFSET('Water Data'!$G$28,0,10*ROW('Water Data'!G185)))</f>
        <v/>
      </c>
      <c r="CD191" s="380" t="str">
        <f ca="1">+IF(OFFSET('Water Data'!$G$29,0,10*ROW('Water Data'!G185))="","",OFFSET('Water Data'!$G$29,0,10*ROW('Water Data'!G185)))</f>
        <v/>
      </c>
      <c r="CE191" s="380" t="str">
        <f ca="1">+IF(OFFSET('Water Data'!$H$27,0,10*ROW('Water Data'!H185))="","",OFFSET('Water Data'!$H$27,0,10*ROW('Water Data'!H185)))</f>
        <v/>
      </c>
      <c r="CF191" s="380" t="str">
        <f ca="1">+IF(OFFSET('Water Data'!$H$28,0,10*ROW('Water Data'!H185))="","",OFFSET('Water Data'!$H$28,0,10*ROW('Water Data'!H185)))</f>
        <v/>
      </c>
      <c r="CG191" s="380" t="str">
        <f ca="1">+IF(OFFSET('Water Data'!$H$29,0,10*ROW('Water Data'!H185))="","",OFFSET('Water Data'!$H$29,0,10*ROW('Water Data'!H185)))</f>
        <v/>
      </c>
      <c r="CH191" s="380" t="str">
        <f ca="1">+IF(OFFSET('Water Data'!$I$27,0,10*ROW('Water Data'!I185))="","",OFFSET('Water Data'!$I$27,0,10*ROW('Water Data'!I185)))</f>
        <v/>
      </c>
      <c r="CI191" s="380" t="str">
        <f ca="1">+IF(OFFSET('Water Data'!$I$28,0,10*ROW('Water Data'!I185))="","",OFFSET('Water Data'!$I$28,0,10*ROW('Water Data'!I185)))</f>
        <v/>
      </c>
      <c r="CJ191" s="380" t="str">
        <f ca="1">+IF(OFFSET('Water Data'!$I$29,0,10*ROW('Water Data'!I185))="","",OFFSET('Water Data'!$I$29,0,10*ROW('Water Data'!I185)))</f>
        <v/>
      </c>
      <c r="CK191" s="380" t="str">
        <f ca="1">+IF(OFFSET('Sanitation Data'!$D$28,0,10*ROW('Sanitation Data'!D185))="","",OFFSET('Sanitation Data'!$D$28,0,10*ROW('Sanitation Data'!D185)))</f>
        <v/>
      </c>
      <c r="CL191" s="380" t="str">
        <f ca="1">+IF(OFFSET('Sanitation Data'!$D$29,0,10*ROW('Sanitation Data'!D185))="","",OFFSET('Sanitation Data'!$D$29,0,10*ROW('Sanitation Data'!D185)))</f>
        <v/>
      </c>
      <c r="CM191" s="380" t="str">
        <f ca="1">+IF(OFFSET('Sanitation Data'!$D$30,0,10*ROW('Sanitation Data'!D185))="","",OFFSET('Sanitation Data'!$D$30,0,10*ROW('Sanitation Data'!D185)))</f>
        <v/>
      </c>
      <c r="CN191" s="380" t="str">
        <f ca="1">+IF(OFFSET('Sanitation Data'!$D$31,0,10*ROW('Sanitation Data'!D185))="","",OFFSET('Sanitation Data'!$D$31,0,10*ROW('Sanitation Data'!D185)))</f>
        <v/>
      </c>
      <c r="CO191" s="380" t="str">
        <f ca="1">+IF(OFFSET('Sanitation Data'!$D$32,0,10*ROW('Sanitation Data'!D185))="","",OFFSET('Sanitation Data'!$D$32,0,10*ROW('Sanitation Data'!D185)))</f>
        <v/>
      </c>
      <c r="CP191" s="380" t="str">
        <f ca="1">+IF(OFFSET('Sanitation Data'!$E$28,0,10*ROW('Sanitation Data'!E185))="","",OFFSET('Sanitation Data'!$E$28,0,10*ROW('Sanitation Data'!E185)))</f>
        <v/>
      </c>
      <c r="CQ191" s="380" t="str">
        <f ca="1">+IF(OFFSET('Sanitation Data'!$E$29,0,10*ROW('Sanitation Data'!E185))="","",OFFSET('Sanitation Data'!$E$29,0,10*ROW('Sanitation Data'!E185)))</f>
        <v/>
      </c>
      <c r="CR191" s="380" t="str">
        <f ca="1">+IF(OFFSET('Sanitation Data'!$E$30,0,10*ROW('Sanitation Data'!E185))="","",OFFSET('Sanitation Data'!$E$30,0,10*ROW('Sanitation Data'!E185)))</f>
        <v/>
      </c>
      <c r="CS191" s="380" t="str">
        <f ca="1">+IF(OFFSET('Sanitation Data'!$E$31,0,10*ROW('Sanitation Data'!E185))="","",OFFSET('Sanitation Data'!$E$31,0,10*ROW('Sanitation Data'!E185)))</f>
        <v/>
      </c>
      <c r="CT191" s="380" t="str">
        <f ca="1">+IF(OFFSET('Sanitation Data'!$E$32,0,10*ROW('Sanitation Data'!E185))="","",OFFSET('Sanitation Data'!$E$32,0,10*ROW('Sanitation Data'!E185)))</f>
        <v/>
      </c>
      <c r="CU191" s="380" t="str">
        <f ca="1">+IF(OFFSET('Sanitation Data'!$F$28,0,10*ROW('Sanitation Data'!F185))="","",OFFSET('Sanitation Data'!$F$28,0,10*ROW('Sanitation Data'!F185)))</f>
        <v/>
      </c>
      <c r="CV191" s="380" t="str">
        <f ca="1">+IF(OFFSET('Sanitation Data'!$F$29,0,10*ROW('Sanitation Data'!F185))="","",OFFSET('Sanitation Data'!$F$29,0,10*ROW('Sanitation Data'!F185)))</f>
        <v/>
      </c>
      <c r="CW191" s="380" t="str">
        <f ca="1">+IF(OFFSET('Sanitation Data'!$F$30,0,10*ROW('Sanitation Data'!F185))="","",OFFSET('Sanitation Data'!$F$30,0,10*ROW('Sanitation Data'!F185)))</f>
        <v/>
      </c>
      <c r="CX191" s="380" t="str">
        <f ca="1">+IF(OFFSET('Sanitation Data'!$F$31,0,10*ROW('Sanitation Data'!F185))="","",OFFSET('Sanitation Data'!$F$31,0,10*ROW('Sanitation Data'!F185)))</f>
        <v/>
      </c>
      <c r="CY191" s="380" t="str">
        <f ca="1">+IF(OFFSET('Sanitation Data'!$F$32,0,10*ROW('Sanitation Data'!F185))="","",OFFSET('Sanitation Data'!$F$32,0,10*ROW('Sanitation Data'!F185)))</f>
        <v/>
      </c>
      <c r="CZ191" s="380" t="str">
        <f ca="1">+IF(OFFSET('Sanitation Data'!$G$28,0,10*ROW('Sanitation Data'!G185))="","",OFFSET('Sanitation Data'!$G$28,0,10*ROW('Sanitation Data'!G185)))</f>
        <v/>
      </c>
      <c r="DA191" s="380" t="str">
        <f ca="1">+IF(OFFSET('Sanitation Data'!$G$29,0,10*ROW('Sanitation Data'!G185))="","",OFFSET('Sanitation Data'!$G$29,0,10*ROW('Sanitation Data'!G185)))</f>
        <v/>
      </c>
      <c r="DB191" s="380" t="str">
        <f ca="1">+IF(OFFSET('Sanitation Data'!$G$30,0,10*ROW('Sanitation Data'!G185))="","",OFFSET('Sanitation Data'!$G$30,0,10*ROW('Sanitation Data'!G185)))</f>
        <v/>
      </c>
      <c r="DC191" s="380" t="str">
        <f ca="1">+IF(OFFSET('Sanitation Data'!$G$31,0,10*ROW('Sanitation Data'!G185))="","",OFFSET('Sanitation Data'!$G$31,0,10*ROW('Sanitation Data'!G185)))</f>
        <v/>
      </c>
      <c r="DD191" s="380" t="str">
        <f ca="1">+IF(OFFSET('Sanitation Data'!$G$32,0,10*ROW('Sanitation Data'!G185))="","",OFFSET('Sanitation Data'!$G$32,0,10*ROW('Sanitation Data'!G185)))</f>
        <v/>
      </c>
      <c r="DE191" s="380" t="str">
        <f ca="1">+IF(OFFSET('Sanitation Data'!$H$28,0,10*ROW('Sanitation Data'!H185))="","",OFFSET('Sanitation Data'!$H$28,0,10*ROW('Sanitation Data'!H185)))</f>
        <v/>
      </c>
      <c r="DF191" s="380" t="str">
        <f ca="1">+IF(OFFSET('Sanitation Data'!$H$29,0,10*ROW('Sanitation Data'!H185))="","",OFFSET('Sanitation Data'!$H$29,0,10*ROW('Sanitation Data'!H185)))</f>
        <v/>
      </c>
      <c r="DG191" s="380" t="str">
        <f ca="1">+IF(OFFSET('Sanitation Data'!$H$30,0,10*ROW('Sanitation Data'!H185))="","",OFFSET('Sanitation Data'!$H$30,0,10*ROW('Sanitation Data'!H185)))</f>
        <v/>
      </c>
      <c r="DH191" s="380" t="str">
        <f ca="1">+IF(OFFSET('Sanitation Data'!$H$31,0,10*ROW('Sanitation Data'!H185))="","",OFFSET('Sanitation Data'!$H$31,0,10*ROW('Sanitation Data'!H185)))</f>
        <v/>
      </c>
      <c r="DI191" s="380" t="str">
        <f ca="1">+IF(OFFSET('Sanitation Data'!$H$32,0,10*ROW('Sanitation Data'!H185))="","",OFFSET('Sanitation Data'!$H$32,0,10*ROW('Sanitation Data'!H185)))</f>
        <v/>
      </c>
      <c r="DJ191" s="380" t="str">
        <f ca="1">+IF(OFFSET('Sanitation Data'!$I$28,0,10*ROW('Sanitation Data'!I185))="","",OFFSET('Sanitation Data'!$I$28,0,10*ROW('Sanitation Data'!I185)))</f>
        <v/>
      </c>
      <c r="DK191" s="380" t="str">
        <f ca="1">+IF(OFFSET('Sanitation Data'!$I$29,0,10*ROW('Sanitation Data'!I185))="","",OFFSET('Sanitation Data'!$I$29,0,10*ROW('Sanitation Data'!I185)))</f>
        <v/>
      </c>
      <c r="DL191" s="380" t="str">
        <f ca="1">+IF(OFFSET('Sanitation Data'!$I$30,0,10*ROW('Sanitation Data'!I185))="","",OFFSET('Sanitation Data'!$I$30,0,10*ROW('Sanitation Data'!I185)))</f>
        <v/>
      </c>
      <c r="DM191" s="380" t="str">
        <f ca="1">+IF(OFFSET('Sanitation Data'!$I$31,0,10*ROW('Sanitation Data'!I185))="","",OFFSET('Sanitation Data'!$I$31,0,10*ROW('Sanitation Data'!I185)))</f>
        <v/>
      </c>
      <c r="DN191" s="380" t="str">
        <f ca="1">+IF(OFFSET('Sanitation Data'!$I$32,0,10*ROW('Sanitation Data'!I185))="","",OFFSET('Sanitation Data'!$I$32,0,10*ROW('Sanitation Data'!I185)))</f>
        <v/>
      </c>
      <c r="DO191" s="380" t="str">
        <f ca="1">+IF(OFFSET('Hygiene Data'!$D$11,0,10*ROW('Hygiene Data'!D185))="","",OFFSET('Hygiene Data'!$D$11,0,10*ROW('Hygiene Data'!D185)))</f>
        <v/>
      </c>
      <c r="DP191" s="380" t="str">
        <f ca="1">+IF(OFFSET('Hygiene Data'!$D$12,0,10*ROW('Hygiene Data'!D185))="","",OFFSET('Hygiene Data'!$D$12,0,10*ROW('Hygiene Data'!D185)))</f>
        <v/>
      </c>
      <c r="DQ191" s="380" t="str">
        <f ca="1">+IF(OFFSET('Hygiene Data'!$D$13,0,10*ROW('Hygiene Data'!D185))="","",OFFSET('Hygiene Data'!$D$13,0,10*ROW('Hygiene Data'!D185)))</f>
        <v/>
      </c>
      <c r="DR191" s="380" t="str">
        <f ca="1">+IF(OFFSET('Hygiene Data'!$E$11,0,10*ROW('Hygiene Data'!E185))="","",OFFSET('Hygiene Data'!$E$11,0,10*ROW('Hygiene Data'!E185)))</f>
        <v/>
      </c>
      <c r="DS191" s="380" t="str">
        <f ca="1">+IF(OFFSET('Hygiene Data'!$E$12,0,10*ROW('Hygiene Data'!E185))="","",OFFSET('Hygiene Data'!$E$12,0,10*ROW('Hygiene Data'!E185)))</f>
        <v/>
      </c>
      <c r="DT191" s="380" t="str">
        <f ca="1">+IF(OFFSET('Hygiene Data'!$E$13,0,10*ROW('Hygiene Data'!E185))="","",OFFSET('Hygiene Data'!$E$13,0,10*ROW('Hygiene Data'!E185)))</f>
        <v/>
      </c>
      <c r="DU191" s="380" t="str">
        <f ca="1">+IF(OFFSET('Hygiene Data'!$F$11,0,10*ROW('Hygiene Data'!F185))="","",OFFSET('Hygiene Data'!$F$11,0,10*ROW('Hygiene Data'!F185)))</f>
        <v/>
      </c>
      <c r="DV191" s="380" t="str">
        <f ca="1">+IF(OFFSET('Hygiene Data'!$F$12,0,10*ROW('Hygiene Data'!F185))="","",OFFSET('Hygiene Data'!$F$12,0,10*ROW('Hygiene Data'!F185)))</f>
        <v/>
      </c>
      <c r="DW191" s="380" t="str">
        <f ca="1">+IF(OFFSET('Hygiene Data'!$F$13,0,10*ROW('Hygiene Data'!F185))="","",OFFSET('Hygiene Data'!$F$13,0,10*ROW('Hygiene Data'!F185)))</f>
        <v/>
      </c>
      <c r="DX191" s="380" t="str">
        <f ca="1">+IF(OFFSET('Hygiene Data'!$G$11,0,10*ROW('Hygiene Data'!G185))="","",OFFSET('Hygiene Data'!$G$11,0,10*ROW('Hygiene Data'!G185)))</f>
        <v/>
      </c>
      <c r="DY191" s="380" t="str">
        <f ca="1">+IF(OFFSET('Hygiene Data'!$G$12,0,10*ROW('Hygiene Data'!G185))="","",OFFSET('Hygiene Data'!$G$12,0,10*ROW('Hygiene Data'!G185)))</f>
        <v/>
      </c>
      <c r="DZ191" s="380" t="str">
        <f ca="1">+IF(OFFSET('Hygiene Data'!$G$13,0,10*ROW('Hygiene Data'!G185))="","",OFFSET('Hygiene Data'!$G$13,0,10*ROW('Hygiene Data'!G185)))</f>
        <v/>
      </c>
      <c r="EA191" s="380" t="str">
        <f ca="1">+IF(OFFSET('Hygiene Data'!$H$11,0,10*ROW('Hygiene Data'!H185))="","",OFFSET('Hygiene Data'!$H$11,0,10*ROW('Hygiene Data'!H185)))</f>
        <v/>
      </c>
      <c r="EB191" s="380" t="str">
        <f ca="1">+IF(OFFSET('Hygiene Data'!$H$12,0,10*ROW('Hygiene Data'!H185))="","",OFFSET('Hygiene Data'!$H$12,0,10*ROW('Hygiene Data'!H185)))</f>
        <v/>
      </c>
      <c r="EC191" s="380" t="str">
        <f ca="1">+IF(OFFSET('Hygiene Data'!$H$13,0,10*ROW('Hygiene Data'!H185))="","",OFFSET('Hygiene Data'!$H$13,0,10*ROW('Hygiene Data'!H185)))</f>
        <v/>
      </c>
      <c r="ED191" s="380" t="str">
        <f ca="1">+IF(OFFSET('Hygiene Data'!$I$11,0,10*ROW('Hygiene Data'!I185))="","",OFFSET('Hygiene Data'!$I$11,0,10*ROW('Hygiene Data'!I185)))</f>
        <v/>
      </c>
      <c r="EE191" s="380" t="str">
        <f ca="1">+IF(OFFSET('Hygiene Data'!$I$12,0,10*ROW('Hygiene Data'!I185))="","",OFFSET('Hygiene Data'!$I$12,0,10*ROW('Hygiene Data'!I185)))</f>
        <v/>
      </c>
      <c r="EF191" s="380" t="str">
        <f ca="1">+IF(OFFSET('Hygiene Data'!$I$13,0,10*ROW('Hygiene Data'!I185))="","",OFFSET('Hygiene Data'!$I$13,0,10*ROW('Hygiene Data'!I185)))</f>
        <v/>
      </c>
    </row>
    <row r="192" spans="1:136" x14ac:dyDescent="0.25">
      <c r="A192" s="489" t="str">
        <f ca="1">+IF(OFFSET('Water Data'!$B$2,0,10*ROW('Water Data'!E186))="","",OFFSET('Water Data'!$B$2,0,10*ROW('Water Data'!E186)))</f>
        <v/>
      </c>
      <c r="B192" s="489"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16" t="str">
        <f t="shared" ca="1" si="2"/>
        <v/>
      </c>
      <c r="D192" s="517"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17"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17"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17"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17"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17"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17"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17"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17"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17"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17"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17"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17"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17"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17"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17"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17"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17"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18"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18"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18"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18"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18"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18"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18"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18"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18"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18"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18"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18"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18"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18"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18"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18"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18"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18"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18"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18"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18"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18"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18"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18"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18"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18"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18"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18"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18"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18"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19"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95"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19"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19"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19"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19"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19"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19"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19"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19"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19"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19"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19"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19"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19"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19"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19"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19"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80" t="str">
        <f ca="1">+IF(OFFSET('Water Data'!$D$27,0,10*ROW('Water Data'!D186))="","",OFFSET('Water Data'!$D$27,0,10*ROW('Water Data'!D186)))</f>
        <v/>
      </c>
      <c r="BT192" s="380" t="str">
        <f ca="1">+IF(OFFSET('Water Data'!$D$28,0,10*ROW('Water Data'!D186))="","",OFFSET('Water Data'!$D$28,0,10*ROW('Water Data'!D186)))</f>
        <v/>
      </c>
      <c r="BU192" s="380" t="str">
        <f ca="1">+IF(OFFSET('Water Data'!$D$29,0,10*ROW('Water Data'!D186))="","",OFFSET('Water Data'!$D$29,0,10*ROW('Water Data'!D186)))</f>
        <v/>
      </c>
      <c r="BV192" s="380" t="str">
        <f ca="1">+IF(OFFSET('Water Data'!$E$27,0,10*ROW('Water Data'!E186))="","",OFFSET('Water Data'!$E$27,0,10*ROW('Water Data'!E186)))</f>
        <v/>
      </c>
      <c r="BW192" s="380" t="str">
        <f ca="1">+IF(OFFSET('Water Data'!$E$28,0,10*ROW('Water Data'!E186))="","",OFFSET('Water Data'!$E$28,0,10*ROW('Water Data'!E186)))</f>
        <v/>
      </c>
      <c r="BX192" s="380" t="str">
        <f ca="1">+IF(OFFSET('Water Data'!$E$29,0,10*ROW('Water Data'!E186))="","",OFFSET('Water Data'!$E$29,0,10*ROW('Water Data'!E186)))</f>
        <v/>
      </c>
      <c r="BY192" s="380" t="str">
        <f ca="1">+IF(OFFSET('Water Data'!$F$27,0,10*ROW('Water Data'!F186))="","",OFFSET('Water Data'!$F$27,0,10*ROW('Water Data'!F186)))</f>
        <v/>
      </c>
      <c r="BZ192" s="380" t="str">
        <f ca="1">+IF(OFFSET('Water Data'!$F$28,0,10*ROW('Water Data'!F186))="","",OFFSET('Water Data'!$F$28,0,10*ROW('Water Data'!F186)))</f>
        <v/>
      </c>
      <c r="CA192" s="380" t="str">
        <f ca="1">+IF(OFFSET('Water Data'!$F$29,0,10*ROW('Water Data'!F186))="","",OFFSET('Water Data'!$F$29,0,10*ROW('Water Data'!F186)))</f>
        <v/>
      </c>
      <c r="CB192" s="380" t="str">
        <f ca="1">+IF(OFFSET('Water Data'!$G$27,0,10*ROW('Water Data'!G186))="","",OFFSET('Water Data'!$G$27,0,10*ROW('Water Data'!G186)))</f>
        <v/>
      </c>
      <c r="CC192" s="380" t="str">
        <f ca="1">+IF(OFFSET('Water Data'!$G$28,0,10*ROW('Water Data'!G186))="","",OFFSET('Water Data'!$G$28,0,10*ROW('Water Data'!G186)))</f>
        <v/>
      </c>
      <c r="CD192" s="380" t="str">
        <f ca="1">+IF(OFFSET('Water Data'!$G$29,0,10*ROW('Water Data'!G186))="","",OFFSET('Water Data'!$G$29,0,10*ROW('Water Data'!G186)))</f>
        <v/>
      </c>
      <c r="CE192" s="380" t="str">
        <f ca="1">+IF(OFFSET('Water Data'!$H$27,0,10*ROW('Water Data'!H186))="","",OFFSET('Water Data'!$H$27,0,10*ROW('Water Data'!H186)))</f>
        <v/>
      </c>
      <c r="CF192" s="380" t="str">
        <f ca="1">+IF(OFFSET('Water Data'!$H$28,0,10*ROW('Water Data'!H186))="","",OFFSET('Water Data'!$H$28,0,10*ROW('Water Data'!H186)))</f>
        <v/>
      </c>
      <c r="CG192" s="380" t="str">
        <f ca="1">+IF(OFFSET('Water Data'!$H$29,0,10*ROW('Water Data'!H186))="","",OFFSET('Water Data'!$H$29,0,10*ROW('Water Data'!H186)))</f>
        <v/>
      </c>
      <c r="CH192" s="380" t="str">
        <f ca="1">+IF(OFFSET('Water Data'!$I$27,0,10*ROW('Water Data'!I186))="","",OFFSET('Water Data'!$I$27,0,10*ROW('Water Data'!I186)))</f>
        <v/>
      </c>
      <c r="CI192" s="380" t="str">
        <f ca="1">+IF(OFFSET('Water Data'!$I$28,0,10*ROW('Water Data'!I186))="","",OFFSET('Water Data'!$I$28,0,10*ROW('Water Data'!I186)))</f>
        <v/>
      </c>
      <c r="CJ192" s="380" t="str">
        <f ca="1">+IF(OFFSET('Water Data'!$I$29,0,10*ROW('Water Data'!I186))="","",OFFSET('Water Data'!$I$29,0,10*ROW('Water Data'!I186)))</f>
        <v/>
      </c>
      <c r="CK192" s="380" t="str">
        <f ca="1">+IF(OFFSET('Sanitation Data'!$D$28,0,10*ROW('Sanitation Data'!D186))="","",OFFSET('Sanitation Data'!$D$28,0,10*ROW('Sanitation Data'!D186)))</f>
        <v/>
      </c>
      <c r="CL192" s="380" t="str">
        <f ca="1">+IF(OFFSET('Sanitation Data'!$D$29,0,10*ROW('Sanitation Data'!D186))="","",OFFSET('Sanitation Data'!$D$29,0,10*ROW('Sanitation Data'!D186)))</f>
        <v/>
      </c>
      <c r="CM192" s="380" t="str">
        <f ca="1">+IF(OFFSET('Sanitation Data'!$D$30,0,10*ROW('Sanitation Data'!D186))="","",OFFSET('Sanitation Data'!$D$30,0,10*ROW('Sanitation Data'!D186)))</f>
        <v/>
      </c>
      <c r="CN192" s="380" t="str">
        <f ca="1">+IF(OFFSET('Sanitation Data'!$D$31,0,10*ROW('Sanitation Data'!D186))="","",OFFSET('Sanitation Data'!$D$31,0,10*ROW('Sanitation Data'!D186)))</f>
        <v/>
      </c>
      <c r="CO192" s="380" t="str">
        <f ca="1">+IF(OFFSET('Sanitation Data'!$D$32,0,10*ROW('Sanitation Data'!D186))="","",OFFSET('Sanitation Data'!$D$32,0,10*ROW('Sanitation Data'!D186)))</f>
        <v/>
      </c>
      <c r="CP192" s="380" t="str">
        <f ca="1">+IF(OFFSET('Sanitation Data'!$E$28,0,10*ROW('Sanitation Data'!E186))="","",OFFSET('Sanitation Data'!$E$28,0,10*ROW('Sanitation Data'!E186)))</f>
        <v/>
      </c>
      <c r="CQ192" s="380" t="str">
        <f ca="1">+IF(OFFSET('Sanitation Data'!$E$29,0,10*ROW('Sanitation Data'!E186))="","",OFFSET('Sanitation Data'!$E$29,0,10*ROW('Sanitation Data'!E186)))</f>
        <v/>
      </c>
      <c r="CR192" s="380" t="str">
        <f ca="1">+IF(OFFSET('Sanitation Data'!$E$30,0,10*ROW('Sanitation Data'!E186))="","",OFFSET('Sanitation Data'!$E$30,0,10*ROW('Sanitation Data'!E186)))</f>
        <v/>
      </c>
      <c r="CS192" s="380" t="str">
        <f ca="1">+IF(OFFSET('Sanitation Data'!$E$31,0,10*ROW('Sanitation Data'!E186))="","",OFFSET('Sanitation Data'!$E$31,0,10*ROW('Sanitation Data'!E186)))</f>
        <v/>
      </c>
      <c r="CT192" s="380" t="str">
        <f ca="1">+IF(OFFSET('Sanitation Data'!$E$32,0,10*ROW('Sanitation Data'!E186))="","",OFFSET('Sanitation Data'!$E$32,0,10*ROW('Sanitation Data'!E186)))</f>
        <v/>
      </c>
      <c r="CU192" s="380" t="str">
        <f ca="1">+IF(OFFSET('Sanitation Data'!$F$28,0,10*ROW('Sanitation Data'!F186))="","",OFFSET('Sanitation Data'!$F$28,0,10*ROW('Sanitation Data'!F186)))</f>
        <v/>
      </c>
      <c r="CV192" s="380" t="str">
        <f ca="1">+IF(OFFSET('Sanitation Data'!$F$29,0,10*ROW('Sanitation Data'!F186))="","",OFFSET('Sanitation Data'!$F$29,0,10*ROW('Sanitation Data'!F186)))</f>
        <v/>
      </c>
      <c r="CW192" s="380" t="str">
        <f ca="1">+IF(OFFSET('Sanitation Data'!$F$30,0,10*ROW('Sanitation Data'!F186))="","",OFFSET('Sanitation Data'!$F$30,0,10*ROW('Sanitation Data'!F186)))</f>
        <v/>
      </c>
      <c r="CX192" s="380" t="str">
        <f ca="1">+IF(OFFSET('Sanitation Data'!$F$31,0,10*ROW('Sanitation Data'!F186))="","",OFFSET('Sanitation Data'!$F$31,0,10*ROW('Sanitation Data'!F186)))</f>
        <v/>
      </c>
      <c r="CY192" s="380" t="str">
        <f ca="1">+IF(OFFSET('Sanitation Data'!$F$32,0,10*ROW('Sanitation Data'!F186))="","",OFFSET('Sanitation Data'!$F$32,0,10*ROW('Sanitation Data'!F186)))</f>
        <v/>
      </c>
      <c r="CZ192" s="380" t="str">
        <f ca="1">+IF(OFFSET('Sanitation Data'!$G$28,0,10*ROW('Sanitation Data'!G186))="","",OFFSET('Sanitation Data'!$G$28,0,10*ROW('Sanitation Data'!G186)))</f>
        <v/>
      </c>
      <c r="DA192" s="380" t="str">
        <f ca="1">+IF(OFFSET('Sanitation Data'!$G$29,0,10*ROW('Sanitation Data'!G186))="","",OFFSET('Sanitation Data'!$G$29,0,10*ROW('Sanitation Data'!G186)))</f>
        <v/>
      </c>
      <c r="DB192" s="380" t="str">
        <f ca="1">+IF(OFFSET('Sanitation Data'!$G$30,0,10*ROW('Sanitation Data'!G186))="","",OFFSET('Sanitation Data'!$G$30,0,10*ROW('Sanitation Data'!G186)))</f>
        <v/>
      </c>
      <c r="DC192" s="380" t="str">
        <f ca="1">+IF(OFFSET('Sanitation Data'!$G$31,0,10*ROW('Sanitation Data'!G186))="","",OFFSET('Sanitation Data'!$G$31,0,10*ROW('Sanitation Data'!G186)))</f>
        <v/>
      </c>
      <c r="DD192" s="380" t="str">
        <f ca="1">+IF(OFFSET('Sanitation Data'!$G$32,0,10*ROW('Sanitation Data'!G186))="","",OFFSET('Sanitation Data'!$G$32,0,10*ROW('Sanitation Data'!G186)))</f>
        <v/>
      </c>
      <c r="DE192" s="380" t="str">
        <f ca="1">+IF(OFFSET('Sanitation Data'!$H$28,0,10*ROW('Sanitation Data'!H186))="","",OFFSET('Sanitation Data'!$H$28,0,10*ROW('Sanitation Data'!H186)))</f>
        <v/>
      </c>
      <c r="DF192" s="380" t="str">
        <f ca="1">+IF(OFFSET('Sanitation Data'!$H$29,0,10*ROW('Sanitation Data'!H186))="","",OFFSET('Sanitation Data'!$H$29,0,10*ROW('Sanitation Data'!H186)))</f>
        <v/>
      </c>
      <c r="DG192" s="380" t="str">
        <f ca="1">+IF(OFFSET('Sanitation Data'!$H$30,0,10*ROW('Sanitation Data'!H186))="","",OFFSET('Sanitation Data'!$H$30,0,10*ROW('Sanitation Data'!H186)))</f>
        <v/>
      </c>
      <c r="DH192" s="380" t="str">
        <f ca="1">+IF(OFFSET('Sanitation Data'!$H$31,0,10*ROW('Sanitation Data'!H186))="","",OFFSET('Sanitation Data'!$H$31,0,10*ROW('Sanitation Data'!H186)))</f>
        <v/>
      </c>
      <c r="DI192" s="380" t="str">
        <f ca="1">+IF(OFFSET('Sanitation Data'!$H$32,0,10*ROW('Sanitation Data'!H186))="","",OFFSET('Sanitation Data'!$H$32,0,10*ROW('Sanitation Data'!H186)))</f>
        <v/>
      </c>
      <c r="DJ192" s="380" t="str">
        <f ca="1">+IF(OFFSET('Sanitation Data'!$I$28,0,10*ROW('Sanitation Data'!I186))="","",OFFSET('Sanitation Data'!$I$28,0,10*ROW('Sanitation Data'!I186)))</f>
        <v/>
      </c>
      <c r="DK192" s="380" t="str">
        <f ca="1">+IF(OFFSET('Sanitation Data'!$I$29,0,10*ROW('Sanitation Data'!I186))="","",OFFSET('Sanitation Data'!$I$29,0,10*ROW('Sanitation Data'!I186)))</f>
        <v/>
      </c>
      <c r="DL192" s="380" t="str">
        <f ca="1">+IF(OFFSET('Sanitation Data'!$I$30,0,10*ROW('Sanitation Data'!I186))="","",OFFSET('Sanitation Data'!$I$30,0,10*ROW('Sanitation Data'!I186)))</f>
        <v/>
      </c>
      <c r="DM192" s="380" t="str">
        <f ca="1">+IF(OFFSET('Sanitation Data'!$I$31,0,10*ROW('Sanitation Data'!I186))="","",OFFSET('Sanitation Data'!$I$31,0,10*ROW('Sanitation Data'!I186)))</f>
        <v/>
      </c>
      <c r="DN192" s="380" t="str">
        <f ca="1">+IF(OFFSET('Sanitation Data'!$I$32,0,10*ROW('Sanitation Data'!I186))="","",OFFSET('Sanitation Data'!$I$32,0,10*ROW('Sanitation Data'!I186)))</f>
        <v/>
      </c>
      <c r="DO192" s="380" t="str">
        <f ca="1">+IF(OFFSET('Hygiene Data'!$D$11,0,10*ROW('Hygiene Data'!D186))="","",OFFSET('Hygiene Data'!$D$11,0,10*ROW('Hygiene Data'!D186)))</f>
        <v/>
      </c>
      <c r="DP192" s="380" t="str">
        <f ca="1">+IF(OFFSET('Hygiene Data'!$D$12,0,10*ROW('Hygiene Data'!D186))="","",OFFSET('Hygiene Data'!$D$12,0,10*ROW('Hygiene Data'!D186)))</f>
        <v/>
      </c>
      <c r="DQ192" s="380" t="str">
        <f ca="1">+IF(OFFSET('Hygiene Data'!$D$13,0,10*ROW('Hygiene Data'!D186))="","",OFFSET('Hygiene Data'!$D$13,0,10*ROW('Hygiene Data'!D186)))</f>
        <v/>
      </c>
      <c r="DR192" s="380" t="str">
        <f ca="1">+IF(OFFSET('Hygiene Data'!$E$11,0,10*ROW('Hygiene Data'!E186))="","",OFFSET('Hygiene Data'!$E$11,0,10*ROW('Hygiene Data'!E186)))</f>
        <v/>
      </c>
      <c r="DS192" s="380" t="str">
        <f ca="1">+IF(OFFSET('Hygiene Data'!$E$12,0,10*ROW('Hygiene Data'!E186))="","",OFFSET('Hygiene Data'!$E$12,0,10*ROW('Hygiene Data'!E186)))</f>
        <v/>
      </c>
      <c r="DT192" s="380" t="str">
        <f ca="1">+IF(OFFSET('Hygiene Data'!$E$13,0,10*ROW('Hygiene Data'!E186))="","",OFFSET('Hygiene Data'!$E$13,0,10*ROW('Hygiene Data'!E186)))</f>
        <v/>
      </c>
      <c r="DU192" s="380" t="str">
        <f ca="1">+IF(OFFSET('Hygiene Data'!$F$11,0,10*ROW('Hygiene Data'!F186))="","",OFFSET('Hygiene Data'!$F$11,0,10*ROW('Hygiene Data'!F186)))</f>
        <v/>
      </c>
      <c r="DV192" s="380" t="str">
        <f ca="1">+IF(OFFSET('Hygiene Data'!$F$12,0,10*ROW('Hygiene Data'!F186))="","",OFFSET('Hygiene Data'!$F$12,0,10*ROW('Hygiene Data'!F186)))</f>
        <v/>
      </c>
      <c r="DW192" s="380" t="str">
        <f ca="1">+IF(OFFSET('Hygiene Data'!$F$13,0,10*ROW('Hygiene Data'!F186))="","",OFFSET('Hygiene Data'!$F$13,0,10*ROW('Hygiene Data'!F186)))</f>
        <v/>
      </c>
      <c r="DX192" s="380" t="str">
        <f ca="1">+IF(OFFSET('Hygiene Data'!$G$11,0,10*ROW('Hygiene Data'!G186))="","",OFFSET('Hygiene Data'!$G$11,0,10*ROW('Hygiene Data'!G186)))</f>
        <v/>
      </c>
      <c r="DY192" s="380" t="str">
        <f ca="1">+IF(OFFSET('Hygiene Data'!$G$12,0,10*ROW('Hygiene Data'!G186))="","",OFFSET('Hygiene Data'!$G$12,0,10*ROW('Hygiene Data'!G186)))</f>
        <v/>
      </c>
      <c r="DZ192" s="380" t="str">
        <f ca="1">+IF(OFFSET('Hygiene Data'!$G$13,0,10*ROW('Hygiene Data'!G186))="","",OFFSET('Hygiene Data'!$G$13,0,10*ROW('Hygiene Data'!G186)))</f>
        <v/>
      </c>
      <c r="EA192" s="380" t="str">
        <f ca="1">+IF(OFFSET('Hygiene Data'!$H$11,0,10*ROW('Hygiene Data'!H186))="","",OFFSET('Hygiene Data'!$H$11,0,10*ROW('Hygiene Data'!H186)))</f>
        <v/>
      </c>
      <c r="EB192" s="380" t="str">
        <f ca="1">+IF(OFFSET('Hygiene Data'!$H$12,0,10*ROW('Hygiene Data'!H186))="","",OFFSET('Hygiene Data'!$H$12,0,10*ROW('Hygiene Data'!H186)))</f>
        <v/>
      </c>
      <c r="EC192" s="380" t="str">
        <f ca="1">+IF(OFFSET('Hygiene Data'!$H$13,0,10*ROW('Hygiene Data'!H186))="","",OFFSET('Hygiene Data'!$H$13,0,10*ROW('Hygiene Data'!H186)))</f>
        <v/>
      </c>
      <c r="ED192" s="380" t="str">
        <f ca="1">+IF(OFFSET('Hygiene Data'!$I$11,0,10*ROW('Hygiene Data'!I186))="","",OFFSET('Hygiene Data'!$I$11,0,10*ROW('Hygiene Data'!I186)))</f>
        <v/>
      </c>
      <c r="EE192" s="380" t="str">
        <f ca="1">+IF(OFFSET('Hygiene Data'!$I$12,0,10*ROW('Hygiene Data'!I186))="","",OFFSET('Hygiene Data'!$I$12,0,10*ROW('Hygiene Data'!I186)))</f>
        <v/>
      </c>
      <c r="EF192" s="380" t="str">
        <f ca="1">+IF(OFFSET('Hygiene Data'!$I$13,0,10*ROW('Hygiene Data'!I186))="","",OFFSET('Hygiene Data'!$I$13,0,10*ROW('Hygiene Data'!I186)))</f>
        <v/>
      </c>
    </row>
    <row r="193" spans="1:136" x14ac:dyDescent="0.25">
      <c r="A193" s="489" t="str">
        <f ca="1">+IF(OFFSET('Water Data'!$B$2,0,10*ROW('Water Data'!E187))="","",OFFSET('Water Data'!$B$2,0,10*ROW('Water Data'!E187)))</f>
        <v/>
      </c>
      <c r="B193" s="489"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16" t="str">
        <f t="shared" ca="1" si="2"/>
        <v/>
      </c>
      <c r="D193" s="517"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17"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17"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17"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17"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17"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17"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17"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17"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17"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17"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17"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17"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17"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17"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17"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17"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17"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18"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18"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18"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18"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18"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18"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18"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18"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18"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18"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18"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18"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18"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18"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18"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18"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18"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18"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18"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18"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18"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18"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18"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18"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18"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18"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18"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18"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18"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18"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19"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95"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19"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19"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19"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19"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19"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19"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19"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19"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19"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19"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19"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19"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19"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19"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19"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19"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80" t="str">
        <f ca="1">+IF(OFFSET('Water Data'!$D$27,0,10*ROW('Water Data'!D187))="","",OFFSET('Water Data'!$D$27,0,10*ROW('Water Data'!D187)))</f>
        <v/>
      </c>
      <c r="BT193" s="380" t="str">
        <f ca="1">+IF(OFFSET('Water Data'!$D$28,0,10*ROW('Water Data'!D187))="","",OFFSET('Water Data'!$D$28,0,10*ROW('Water Data'!D187)))</f>
        <v/>
      </c>
      <c r="BU193" s="380" t="str">
        <f ca="1">+IF(OFFSET('Water Data'!$D$29,0,10*ROW('Water Data'!D187))="","",OFFSET('Water Data'!$D$29,0,10*ROW('Water Data'!D187)))</f>
        <v/>
      </c>
      <c r="BV193" s="380" t="str">
        <f ca="1">+IF(OFFSET('Water Data'!$E$27,0,10*ROW('Water Data'!E187))="","",OFFSET('Water Data'!$E$27,0,10*ROW('Water Data'!E187)))</f>
        <v/>
      </c>
      <c r="BW193" s="380" t="str">
        <f ca="1">+IF(OFFSET('Water Data'!$E$28,0,10*ROW('Water Data'!E187))="","",OFFSET('Water Data'!$E$28,0,10*ROW('Water Data'!E187)))</f>
        <v/>
      </c>
      <c r="BX193" s="380" t="str">
        <f ca="1">+IF(OFFSET('Water Data'!$E$29,0,10*ROW('Water Data'!E187))="","",OFFSET('Water Data'!$E$29,0,10*ROW('Water Data'!E187)))</f>
        <v/>
      </c>
      <c r="BY193" s="380" t="str">
        <f ca="1">+IF(OFFSET('Water Data'!$F$27,0,10*ROW('Water Data'!F187))="","",OFFSET('Water Data'!$F$27,0,10*ROW('Water Data'!F187)))</f>
        <v/>
      </c>
      <c r="BZ193" s="380" t="str">
        <f ca="1">+IF(OFFSET('Water Data'!$F$28,0,10*ROW('Water Data'!F187))="","",OFFSET('Water Data'!$F$28,0,10*ROW('Water Data'!F187)))</f>
        <v/>
      </c>
      <c r="CA193" s="380" t="str">
        <f ca="1">+IF(OFFSET('Water Data'!$F$29,0,10*ROW('Water Data'!F187))="","",OFFSET('Water Data'!$F$29,0,10*ROW('Water Data'!F187)))</f>
        <v/>
      </c>
      <c r="CB193" s="380" t="str">
        <f ca="1">+IF(OFFSET('Water Data'!$G$27,0,10*ROW('Water Data'!G187))="","",OFFSET('Water Data'!$G$27,0,10*ROW('Water Data'!G187)))</f>
        <v/>
      </c>
      <c r="CC193" s="380" t="str">
        <f ca="1">+IF(OFFSET('Water Data'!$G$28,0,10*ROW('Water Data'!G187))="","",OFFSET('Water Data'!$G$28,0,10*ROW('Water Data'!G187)))</f>
        <v/>
      </c>
      <c r="CD193" s="380" t="str">
        <f ca="1">+IF(OFFSET('Water Data'!$G$29,0,10*ROW('Water Data'!G187))="","",OFFSET('Water Data'!$G$29,0,10*ROW('Water Data'!G187)))</f>
        <v/>
      </c>
      <c r="CE193" s="380" t="str">
        <f ca="1">+IF(OFFSET('Water Data'!$H$27,0,10*ROW('Water Data'!H187))="","",OFFSET('Water Data'!$H$27,0,10*ROW('Water Data'!H187)))</f>
        <v/>
      </c>
      <c r="CF193" s="380" t="str">
        <f ca="1">+IF(OFFSET('Water Data'!$H$28,0,10*ROW('Water Data'!H187))="","",OFFSET('Water Data'!$H$28,0,10*ROW('Water Data'!H187)))</f>
        <v/>
      </c>
      <c r="CG193" s="380" t="str">
        <f ca="1">+IF(OFFSET('Water Data'!$H$29,0,10*ROW('Water Data'!H187))="","",OFFSET('Water Data'!$H$29,0,10*ROW('Water Data'!H187)))</f>
        <v/>
      </c>
      <c r="CH193" s="380" t="str">
        <f ca="1">+IF(OFFSET('Water Data'!$I$27,0,10*ROW('Water Data'!I187))="","",OFFSET('Water Data'!$I$27,0,10*ROW('Water Data'!I187)))</f>
        <v/>
      </c>
      <c r="CI193" s="380" t="str">
        <f ca="1">+IF(OFFSET('Water Data'!$I$28,0,10*ROW('Water Data'!I187))="","",OFFSET('Water Data'!$I$28,0,10*ROW('Water Data'!I187)))</f>
        <v/>
      </c>
      <c r="CJ193" s="380" t="str">
        <f ca="1">+IF(OFFSET('Water Data'!$I$29,0,10*ROW('Water Data'!I187))="","",OFFSET('Water Data'!$I$29,0,10*ROW('Water Data'!I187)))</f>
        <v/>
      </c>
      <c r="CK193" s="380" t="str">
        <f ca="1">+IF(OFFSET('Sanitation Data'!$D$28,0,10*ROW('Sanitation Data'!D187))="","",OFFSET('Sanitation Data'!$D$28,0,10*ROW('Sanitation Data'!D187)))</f>
        <v/>
      </c>
      <c r="CL193" s="380" t="str">
        <f ca="1">+IF(OFFSET('Sanitation Data'!$D$29,0,10*ROW('Sanitation Data'!D187))="","",OFFSET('Sanitation Data'!$D$29,0,10*ROW('Sanitation Data'!D187)))</f>
        <v/>
      </c>
      <c r="CM193" s="380" t="str">
        <f ca="1">+IF(OFFSET('Sanitation Data'!$D$30,0,10*ROW('Sanitation Data'!D187))="","",OFFSET('Sanitation Data'!$D$30,0,10*ROW('Sanitation Data'!D187)))</f>
        <v/>
      </c>
      <c r="CN193" s="380" t="str">
        <f ca="1">+IF(OFFSET('Sanitation Data'!$D$31,0,10*ROW('Sanitation Data'!D187))="","",OFFSET('Sanitation Data'!$D$31,0,10*ROW('Sanitation Data'!D187)))</f>
        <v/>
      </c>
      <c r="CO193" s="380" t="str">
        <f ca="1">+IF(OFFSET('Sanitation Data'!$D$32,0,10*ROW('Sanitation Data'!D187))="","",OFFSET('Sanitation Data'!$D$32,0,10*ROW('Sanitation Data'!D187)))</f>
        <v/>
      </c>
      <c r="CP193" s="380" t="str">
        <f ca="1">+IF(OFFSET('Sanitation Data'!$E$28,0,10*ROW('Sanitation Data'!E187))="","",OFFSET('Sanitation Data'!$E$28,0,10*ROW('Sanitation Data'!E187)))</f>
        <v/>
      </c>
      <c r="CQ193" s="380" t="str">
        <f ca="1">+IF(OFFSET('Sanitation Data'!$E$29,0,10*ROW('Sanitation Data'!E187))="","",OFFSET('Sanitation Data'!$E$29,0,10*ROW('Sanitation Data'!E187)))</f>
        <v/>
      </c>
      <c r="CR193" s="380" t="str">
        <f ca="1">+IF(OFFSET('Sanitation Data'!$E$30,0,10*ROW('Sanitation Data'!E187))="","",OFFSET('Sanitation Data'!$E$30,0,10*ROW('Sanitation Data'!E187)))</f>
        <v/>
      </c>
      <c r="CS193" s="380" t="str">
        <f ca="1">+IF(OFFSET('Sanitation Data'!$E$31,0,10*ROW('Sanitation Data'!E187))="","",OFFSET('Sanitation Data'!$E$31,0,10*ROW('Sanitation Data'!E187)))</f>
        <v/>
      </c>
      <c r="CT193" s="380" t="str">
        <f ca="1">+IF(OFFSET('Sanitation Data'!$E$32,0,10*ROW('Sanitation Data'!E187))="","",OFFSET('Sanitation Data'!$E$32,0,10*ROW('Sanitation Data'!E187)))</f>
        <v/>
      </c>
      <c r="CU193" s="380" t="str">
        <f ca="1">+IF(OFFSET('Sanitation Data'!$F$28,0,10*ROW('Sanitation Data'!F187))="","",OFFSET('Sanitation Data'!$F$28,0,10*ROW('Sanitation Data'!F187)))</f>
        <v/>
      </c>
      <c r="CV193" s="380" t="str">
        <f ca="1">+IF(OFFSET('Sanitation Data'!$F$29,0,10*ROW('Sanitation Data'!F187))="","",OFFSET('Sanitation Data'!$F$29,0,10*ROW('Sanitation Data'!F187)))</f>
        <v/>
      </c>
      <c r="CW193" s="380" t="str">
        <f ca="1">+IF(OFFSET('Sanitation Data'!$F$30,0,10*ROW('Sanitation Data'!F187))="","",OFFSET('Sanitation Data'!$F$30,0,10*ROW('Sanitation Data'!F187)))</f>
        <v/>
      </c>
      <c r="CX193" s="380" t="str">
        <f ca="1">+IF(OFFSET('Sanitation Data'!$F$31,0,10*ROW('Sanitation Data'!F187))="","",OFFSET('Sanitation Data'!$F$31,0,10*ROW('Sanitation Data'!F187)))</f>
        <v/>
      </c>
      <c r="CY193" s="380" t="str">
        <f ca="1">+IF(OFFSET('Sanitation Data'!$F$32,0,10*ROW('Sanitation Data'!F187))="","",OFFSET('Sanitation Data'!$F$32,0,10*ROW('Sanitation Data'!F187)))</f>
        <v/>
      </c>
      <c r="CZ193" s="380" t="str">
        <f ca="1">+IF(OFFSET('Sanitation Data'!$G$28,0,10*ROW('Sanitation Data'!G187))="","",OFFSET('Sanitation Data'!$G$28,0,10*ROW('Sanitation Data'!G187)))</f>
        <v/>
      </c>
      <c r="DA193" s="380" t="str">
        <f ca="1">+IF(OFFSET('Sanitation Data'!$G$29,0,10*ROW('Sanitation Data'!G187))="","",OFFSET('Sanitation Data'!$G$29,0,10*ROW('Sanitation Data'!G187)))</f>
        <v/>
      </c>
      <c r="DB193" s="380" t="str">
        <f ca="1">+IF(OFFSET('Sanitation Data'!$G$30,0,10*ROW('Sanitation Data'!G187))="","",OFFSET('Sanitation Data'!$G$30,0,10*ROW('Sanitation Data'!G187)))</f>
        <v/>
      </c>
      <c r="DC193" s="380" t="str">
        <f ca="1">+IF(OFFSET('Sanitation Data'!$G$31,0,10*ROW('Sanitation Data'!G187))="","",OFFSET('Sanitation Data'!$G$31,0,10*ROW('Sanitation Data'!G187)))</f>
        <v/>
      </c>
      <c r="DD193" s="380" t="str">
        <f ca="1">+IF(OFFSET('Sanitation Data'!$G$32,0,10*ROW('Sanitation Data'!G187))="","",OFFSET('Sanitation Data'!$G$32,0,10*ROW('Sanitation Data'!G187)))</f>
        <v/>
      </c>
      <c r="DE193" s="380" t="str">
        <f ca="1">+IF(OFFSET('Sanitation Data'!$H$28,0,10*ROW('Sanitation Data'!H187))="","",OFFSET('Sanitation Data'!$H$28,0,10*ROW('Sanitation Data'!H187)))</f>
        <v/>
      </c>
      <c r="DF193" s="380" t="str">
        <f ca="1">+IF(OFFSET('Sanitation Data'!$H$29,0,10*ROW('Sanitation Data'!H187))="","",OFFSET('Sanitation Data'!$H$29,0,10*ROW('Sanitation Data'!H187)))</f>
        <v/>
      </c>
      <c r="DG193" s="380" t="str">
        <f ca="1">+IF(OFFSET('Sanitation Data'!$H$30,0,10*ROW('Sanitation Data'!H187))="","",OFFSET('Sanitation Data'!$H$30,0,10*ROW('Sanitation Data'!H187)))</f>
        <v/>
      </c>
      <c r="DH193" s="380" t="str">
        <f ca="1">+IF(OFFSET('Sanitation Data'!$H$31,0,10*ROW('Sanitation Data'!H187))="","",OFFSET('Sanitation Data'!$H$31,0,10*ROW('Sanitation Data'!H187)))</f>
        <v/>
      </c>
      <c r="DI193" s="380" t="str">
        <f ca="1">+IF(OFFSET('Sanitation Data'!$H$32,0,10*ROW('Sanitation Data'!H187))="","",OFFSET('Sanitation Data'!$H$32,0,10*ROW('Sanitation Data'!H187)))</f>
        <v/>
      </c>
      <c r="DJ193" s="380" t="str">
        <f ca="1">+IF(OFFSET('Sanitation Data'!$I$28,0,10*ROW('Sanitation Data'!I187))="","",OFFSET('Sanitation Data'!$I$28,0,10*ROW('Sanitation Data'!I187)))</f>
        <v/>
      </c>
      <c r="DK193" s="380" t="str">
        <f ca="1">+IF(OFFSET('Sanitation Data'!$I$29,0,10*ROW('Sanitation Data'!I187))="","",OFFSET('Sanitation Data'!$I$29,0,10*ROW('Sanitation Data'!I187)))</f>
        <v/>
      </c>
      <c r="DL193" s="380" t="str">
        <f ca="1">+IF(OFFSET('Sanitation Data'!$I$30,0,10*ROW('Sanitation Data'!I187))="","",OFFSET('Sanitation Data'!$I$30,0,10*ROW('Sanitation Data'!I187)))</f>
        <v/>
      </c>
      <c r="DM193" s="380" t="str">
        <f ca="1">+IF(OFFSET('Sanitation Data'!$I$31,0,10*ROW('Sanitation Data'!I187))="","",OFFSET('Sanitation Data'!$I$31,0,10*ROW('Sanitation Data'!I187)))</f>
        <v/>
      </c>
      <c r="DN193" s="380" t="str">
        <f ca="1">+IF(OFFSET('Sanitation Data'!$I$32,0,10*ROW('Sanitation Data'!I187))="","",OFFSET('Sanitation Data'!$I$32,0,10*ROW('Sanitation Data'!I187)))</f>
        <v/>
      </c>
      <c r="DO193" s="380" t="str">
        <f ca="1">+IF(OFFSET('Hygiene Data'!$D$11,0,10*ROW('Hygiene Data'!D187))="","",OFFSET('Hygiene Data'!$D$11,0,10*ROW('Hygiene Data'!D187)))</f>
        <v/>
      </c>
      <c r="DP193" s="380" t="str">
        <f ca="1">+IF(OFFSET('Hygiene Data'!$D$12,0,10*ROW('Hygiene Data'!D187))="","",OFFSET('Hygiene Data'!$D$12,0,10*ROW('Hygiene Data'!D187)))</f>
        <v/>
      </c>
      <c r="DQ193" s="380" t="str">
        <f ca="1">+IF(OFFSET('Hygiene Data'!$D$13,0,10*ROW('Hygiene Data'!D187))="","",OFFSET('Hygiene Data'!$D$13,0,10*ROW('Hygiene Data'!D187)))</f>
        <v/>
      </c>
      <c r="DR193" s="380" t="str">
        <f ca="1">+IF(OFFSET('Hygiene Data'!$E$11,0,10*ROW('Hygiene Data'!E187))="","",OFFSET('Hygiene Data'!$E$11,0,10*ROW('Hygiene Data'!E187)))</f>
        <v/>
      </c>
      <c r="DS193" s="380" t="str">
        <f ca="1">+IF(OFFSET('Hygiene Data'!$E$12,0,10*ROW('Hygiene Data'!E187))="","",OFFSET('Hygiene Data'!$E$12,0,10*ROW('Hygiene Data'!E187)))</f>
        <v/>
      </c>
      <c r="DT193" s="380" t="str">
        <f ca="1">+IF(OFFSET('Hygiene Data'!$E$13,0,10*ROW('Hygiene Data'!E187))="","",OFFSET('Hygiene Data'!$E$13,0,10*ROW('Hygiene Data'!E187)))</f>
        <v/>
      </c>
      <c r="DU193" s="380" t="str">
        <f ca="1">+IF(OFFSET('Hygiene Data'!$F$11,0,10*ROW('Hygiene Data'!F187))="","",OFFSET('Hygiene Data'!$F$11,0,10*ROW('Hygiene Data'!F187)))</f>
        <v/>
      </c>
      <c r="DV193" s="380" t="str">
        <f ca="1">+IF(OFFSET('Hygiene Data'!$F$12,0,10*ROW('Hygiene Data'!F187))="","",OFFSET('Hygiene Data'!$F$12,0,10*ROW('Hygiene Data'!F187)))</f>
        <v/>
      </c>
      <c r="DW193" s="380" t="str">
        <f ca="1">+IF(OFFSET('Hygiene Data'!$F$13,0,10*ROW('Hygiene Data'!F187))="","",OFFSET('Hygiene Data'!$F$13,0,10*ROW('Hygiene Data'!F187)))</f>
        <v/>
      </c>
      <c r="DX193" s="380" t="str">
        <f ca="1">+IF(OFFSET('Hygiene Data'!$G$11,0,10*ROW('Hygiene Data'!G187))="","",OFFSET('Hygiene Data'!$G$11,0,10*ROW('Hygiene Data'!G187)))</f>
        <v/>
      </c>
      <c r="DY193" s="380" t="str">
        <f ca="1">+IF(OFFSET('Hygiene Data'!$G$12,0,10*ROW('Hygiene Data'!G187))="","",OFFSET('Hygiene Data'!$G$12,0,10*ROW('Hygiene Data'!G187)))</f>
        <v/>
      </c>
      <c r="DZ193" s="380" t="str">
        <f ca="1">+IF(OFFSET('Hygiene Data'!$G$13,0,10*ROW('Hygiene Data'!G187))="","",OFFSET('Hygiene Data'!$G$13,0,10*ROW('Hygiene Data'!G187)))</f>
        <v/>
      </c>
      <c r="EA193" s="380" t="str">
        <f ca="1">+IF(OFFSET('Hygiene Data'!$H$11,0,10*ROW('Hygiene Data'!H187))="","",OFFSET('Hygiene Data'!$H$11,0,10*ROW('Hygiene Data'!H187)))</f>
        <v/>
      </c>
      <c r="EB193" s="380" t="str">
        <f ca="1">+IF(OFFSET('Hygiene Data'!$H$12,0,10*ROW('Hygiene Data'!H187))="","",OFFSET('Hygiene Data'!$H$12,0,10*ROW('Hygiene Data'!H187)))</f>
        <v/>
      </c>
      <c r="EC193" s="380" t="str">
        <f ca="1">+IF(OFFSET('Hygiene Data'!$H$13,0,10*ROW('Hygiene Data'!H187))="","",OFFSET('Hygiene Data'!$H$13,0,10*ROW('Hygiene Data'!H187)))</f>
        <v/>
      </c>
      <c r="ED193" s="380" t="str">
        <f ca="1">+IF(OFFSET('Hygiene Data'!$I$11,0,10*ROW('Hygiene Data'!I187))="","",OFFSET('Hygiene Data'!$I$11,0,10*ROW('Hygiene Data'!I187)))</f>
        <v/>
      </c>
      <c r="EE193" s="380" t="str">
        <f ca="1">+IF(OFFSET('Hygiene Data'!$I$12,0,10*ROW('Hygiene Data'!I187))="","",OFFSET('Hygiene Data'!$I$12,0,10*ROW('Hygiene Data'!I187)))</f>
        <v/>
      </c>
      <c r="EF193" s="380" t="str">
        <f ca="1">+IF(OFFSET('Hygiene Data'!$I$13,0,10*ROW('Hygiene Data'!I187))="","",OFFSET('Hygiene Data'!$I$13,0,10*ROW('Hygiene Data'!I187)))</f>
        <v/>
      </c>
    </row>
    <row r="194" spans="1:136" x14ac:dyDescent="0.25">
      <c r="A194" s="489" t="str">
        <f ca="1">+IF(OFFSET('Water Data'!$B$2,0,10*ROW('Water Data'!E188))="","",OFFSET('Water Data'!$B$2,0,10*ROW('Water Data'!E188)))</f>
        <v/>
      </c>
      <c r="B194" s="489"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16" t="str">
        <f t="shared" ca="1" si="2"/>
        <v/>
      </c>
      <c r="D194" s="517"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17"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17"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17"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17"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17"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17"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17"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17"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17"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17"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17"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17"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17"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17"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17"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17"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17"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18"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18"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18"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18"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18"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18"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18"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18"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18"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18"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18"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18"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18"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18"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18"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18"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18"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18"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18"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18"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18"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18"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18"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18"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18"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18"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18"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18"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18"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18"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19"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95"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19"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19"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19"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19"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19"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19"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19"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19"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19"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19"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19"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19"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19"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19"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19"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19"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80" t="str">
        <f ca="1">+IF(OFFSET('Water Data'!$D$27,0,10*ROW('Water Data'!D188))="","",OFFSET('Water Data'!$D$27,0,10*ROW('Water Data'!D188)))</f>
        <v/>
      </c>
      <c r="BT194" s="380" t="str">
        <f ca="1">+IF(OFFSET('Water Data'!$D$28,0,10*ROW('Water Data'!D188))="","",OFFSET('Water Data'!$D$28,0,10*ROW('Water Data'!D188)))</f>
        <v/>
      </c>
      <c r="BU194" s="380" t="str">
        <f ca="1">+IF(OFFSET('Water Data'!$D$29,0,10*ROW('Water Data'!D188))="","",OFFSET('Water Data'!$D$29,0,10*ROW('Water Data'!D188)))</f>
        <v/>
      </c>
      <c r="BV194" s="380" t="str">
        <f ca="1">+IF(OFFSET('Water Data'!$E$27,0,10*ROW('Water Data'!E188))="","",OFFSET('Water Data'!$E$27,0,10*ROW('Water Data'!E188)))</f>
        <v/>
      </c>
      <c r="BW194" s="380" t="str">
        <f ca="1">+IF(OFFSET('Water Data'!$E$28,0,10*ROW('Water Data'!E188))="","",OFFSET('Water Data'!$E$28,0,10*ROW('Water Data'!E188)))</f>
        <v/>
      </c>
      <c r="BX194" s="380" t="str">
        <f ca="1">+IF(OFFSET('Water Data'!$E$29,0,10*ROW('Water Data'!E188))="","",OFFSET('Water Data'!$E$29,0,10*ROW('Water Data'!E188)))</f>
        <v/>
      </c>
      <c r="BY194" s="380" t="str">
        <f ca="1">+IF(OFFSET('Water Data'!$F$27,0,10*ROW('Water Data'!F188))="","",OFFSET('Water Data'!$F$27,0,10*ROW('Water Data'!F188)))</f>
        <v/>
      </c>
      <c r="BZ194" s="380" t="str">
        <f ca="1">+IF(OFFSET('Water Data'!$F$28,0,10*ROW('Water Data'!F188))="","",OFFSET('Water Data'!$F$28,0,10*ROW('Water Data'!F188)))</f>
        <v/>
      </c>
      <c r="CA194" s="380" t="str">
        <f ca="1">+IF(OFFSET('Water Data'!$F$29,0,10*ROW('Water Data'!F188))="","",OFFSET('Water Data'!$F$29,0,10*ROW('Water Data'!F188)))</f>
        <v/>
      </c>
      <c r="CB194" s="380" t="str">
        <f ca="1">+IF(OFFSET('Water Data'!$G$27,0,10*ROW('Water Data'!G188))="","",OFFSET('Water Data'!$G$27,0,10*ROW('Water Data'!G188)))</f>
        <v/>
      </c>
      <c r="CC194" s="380" t="str">
        <f ca="1">+IF(OFFSET('Water Data'!$G$28,0,10*ROW('Water Data'!G188))="","",OFFSET('Water Data'!$G$28,0,10*ROW('Water Data'!G188)))</f>
        <v/>
      </c>
      <c r="CD194" s="380" t="str">
        <f ca="1">+IF(OFFSET('Water Data'!$G$29,0,10*ROW('Water Data'!G188))="","",OFFSET('Water Data'!$G$29,0,10*ROW('Water Data'!G188)))</f>
        <v/>
      </c>
      <c r="CE194" s="380" t="str">
        <f ca="1">+IF(OFFSET('Water Data'!$H$27,0,10*ROW('Water Data'!H188))="","",OFFSET('Water Data'!$H$27,0,10*ROW('Water Data'!H188)))</f>
        <v/>
      </c>
      <c r="CF194" s="380" t="str">
        <f ca="1">+IF(OFFSET('Water Data'!$H$28,0,10*ROW('Water Data'!H188))="","",OFFSET('Water Data'!$H$28,0,10*ROW('Water Data'!H188)))</f>
        <v/>
      </c>
      <c r="CG194" s="380" t="str">
        <f ca="1">+IF(OFFSET('Water Data'!$H$29,0,10*ROW('Water Data'!H188))="","",OFFSET('Water Data'!$H$29,0,10*ROW('Water Data'!H188)))</f>
        <v/>
      </c>
      <c r="CH194" s="380" t="str">
        <f ca="1">+IF(OFFSET('Water Data'!$I$27,0,10*ROW('Water Data'!I188))="","",OFFSET('Water Data'!$I$27,0,10*ROW('Water Data'!I188)))</f>
        <v/>
      </c>
      <c r="CI194" s="380" t="str">
        <f ca="1">+IF(OFFSET('Water Data'!$I$28,0,10*ROW('Water Data'!I188))="","",OFFSET('Water Data'!$I$28,0,10*ROW('Water Data'!I188)))</f>
        <v/>
      </c>
      <c r="CJ194" s="380" t="str">
        <f ca="1">+IF(OFFSET('Water Data'!$I$29,0,10*ROW('Water Data'!I188))="","",OFFSET('Water Data'!$I$29,0,10*ROW('Water Data'!I188)))</f>
        <v/>
      </c>
      <c r="CK194" s="380" t="str">
        <f ca="1">+IF(OFFSET('Sanitation Data'!$D$28,0,10*ROW('Sanitation Data'!D188))="","",OFFSET('Sanitation Data'!$D$28,0,10*ROW('Sanitation Data'!D188)))</f>
        <v/>
      </c>
      <c r="CL194" s="380" t="str">
        <f ca="1">+IF(OFFSET('Sanitation Data'!$D$29,0,10*ROW('Sanitation Data'!D188))="","",OFFSET('Sanitation Data'!$D$29,0,10*ROW('Sanitation Data'!D188)))</f>
        <v/>
      </c>
      <c r="CM194" s="380" t="str">
        <f ca="1">+IF(OFFSET('Sanitation Data'!$D$30,0,10*ROW('Sanitation Data'!D188))="","",OFFSET('Sanitation Data'!$D$30,0,10*ROW('Sanitation Data'!D188)))</f>
        <v/>
      </c>
      <c r="CN194" s="380" t="str">
        <f ca="1">+IF(OFFSET('Sanitation Data'!$D$31,0,10*ROW('Sanitation Data'!D188))="","",OFFSET('Sanitation Data'!$D$31,0,10*ROW('Sanitation Data'!D188)))</f>
        <v/>
      </c>
      <c r="CO194" s="380" t="str">
        <f ca="1">+IF(OFFSET('Sanitation Data'!$D$32,0,10*ROW('Sanitation Data'!D188))="","",OFFSET('Sanitation Data'!$D$32,0,10*ROW('Sanitation Data'!D188)))</f>
        <v/>
      </c>
      <c r="CP194" s="380" t="str">
        <f ca="1">+IF(OFFSET('Sanitation Data'!$E$28,0,10*ROW('Sanitation Data'!E188))="","",OFFSET('Sanitation Data'!$E$28,0,10*ROW('Sanitation Data'!E188)))</f>
        <v/>
      </c>
      <c r="CQ194" s="380" t="str">
        <f ca="1">+IF(OFFSET('Sanitation Data'!$E$29,0,10*ROW('Sanitation Data'!E188))="","",OFFSET('Sanitation Data'!$E$29,0,10*ROW('Sanitation Data'!E188)))</f>
        <v/>
      </c>
      <c r="CR194" s="380" t="str">
        <f ca="1">+IF(OFFSET('Sanitation Data'!$E$30,0,10*ROW('Sanitation Data'!E188))="","",OFFSET('Sanitation Data'!$E$30,0,10*ROW('Sanitation Data'!E188)))</f>
        <v/>
      </c>
      <c r="CS194" s="380" t="str">
        <f ca="1">+IF(OFFSET('Sanitation Data'!$E$31,0,10*ROW('Sanitation Data'!E188))="","",OFFSET('Sanitation Data'!$E$31,0,10*ROW('Sanitation Data'!E188)))</f>
        <v/>
      </c>
      <c r="CT194" s="380" t="str">
        <f ca="1">+IF(OFFSET('Sanitation Data'!$E$32,0,10*ROW('Sanitation Data'!E188))="","",OFFSET('Sanitation Data'!$E$32,0,10*ROW('Sanitation Data'!E188)))</f>
        <v/>
      </c>
      <c r="CU194" s="380" t="str">
        <f ca="1">+IF(OFFSET('Sanitation Data'!$F$28,0,10*ROW('Sanitation Data'!F188))="","",OFFSET('Sanitation Data'!$F$28,0,10*ROW('Sanitation Data'!F188)))</f>
        <v/>
      </c>
      <c r="CV194" s="380" t="str">
        <f ca="1">+IF(OFFSET('Sanitation Data'!$F$29,0,10*ROW('Sanitation Data'!F188))="","",OFFSET('Sanitation Data'!$F$29,0,10*ROW('Sanitation Data'!F188)))</f>
        <v/>
      </c>
      <c r="CW194" s="380" t="str">
        <f ca="1">+IF(OFFSET('Sanitation Data'!$F$30,0,10*ROW('Sanitation Data'!F188))="","",OFFSET('Sanitation Data'!$F$30,0,10*ROW('Sanitation Data'!F188)))</f>
        <v/>
      </c>
      <c r="CX194" s="380" t="str">
        <f ca="1">+IF(OFFSET('Sanitation Data'!$F$31,0,10*ROW('Sanitation Data'!F188))="","",OFFSET('Sanitation Data'!$F$31,0,10*ROW('Sanitation Data'!F188)))</f>
        <v/>
      </c>
      <c r="CY194" s="380" t="str">
        <f ca="1">+IF(OFFSET('Sanitation Data'!$F$32,0,10*ROW('Sanitation Data'!F188))="","",OFFSET('Sanitation Data'!$F$32,0,10*ROW('Sanitation Data'!F188)))</f>
        <v/>
      </c>
      <c r="CZ194" s="380" t="str">
        <f ca="1">+IF(OFFSET('Sanitation Data'!$G$28,0,10*ROW('Sanitation Data'!G188))="","",OFFSET('Sanitation Data'!$G$28,0,10*ROW('Sanitation Data'!G188)))</f>
        <v/>
      </c>
      <c r="DA194" s="380" t="str">
        <f ca="1">+IF(OFFSET('Sanitation Data'!$G$29,0,10*ROW('Sanitation Data'!G188))="","",OFFSET('Sanitation Data'!$G$29,0,10*ROW('Sanitation Data'!G188)))</f>
        <v/>
      </c>
      <c r="DB194" s="380" t="str">
        <f ca="1">+IF(OFFSET('Sanitation Data'!$G$30,0,10*ROW('Sanitation Data'!G188))="","",OFFSET('Sanitation Data'!$G$30,0,10*ROW('Sanitation Data'!G188)))</f>
        <v/>
      </c>
      <c r="DC194" s="380" t="str">
        <f ca="1">+IF(OFFSET('Sanitation Data'!$G$31,0,10*ROW('Sanitation Data'!G188))="","",OFFSET('Sanitation Data'!$G$31,0,10*ROW('Sanitation Data'!G188)))</f>
        <v/>
      </c>
      <c r="DD194" s="380" t="str">
        <f ca="1">+IF(OFFSET('Sanitation Data'!$G$32,0,10*ROW('Sanitation Data'!G188))="","",OFFSET('Sanitation Data'!$G$32,0,10*ROW('Sanitation Data'!G188)))</f>
        <v/>
      </c>
      <c r="DE194" s="380" t="str">
        <f ca="1">+IF(OFFSET('Sanitation Data'!$H$28,0,10*ROW('Sanitation Data'!H188))="","",OFFSET('Sanitation Data'!$H$28,0,10*ROW('Sanitation Data'!H188)))</f>
        <v/>
      </c>
      <c r="DF194" s="380" t="str">
        <f ca="1">+IF(OFFSET('Sanitation Data'!$H$29,0,10*ROW('Sanitation Data'!H188))="","",OFFSET('Sanitation Data'!$H$29,0,10*ROW('Sanitation Data'!H188)))</f>
        <v/>
      </c>
      <c r="DG194" s="380" t="str">
        <f ca="1">+IF(OFFSET('Sanitation Data'!$H$30,0,10*ROW('Sanitation Data'!H188))="","",OFFSET('Sanitation Data'!$H$30,0,10*ROW('Sanitation Data'!H188)))</f>
        <v/>
      </c>
      <c r="DH194" s="380" t="str">
        <f ca="1">+IF(OFFSET('Sanitation Data'!$H$31,0,10*ROW('Sanitation Data'!H188))="","",OFFSET('Sanitation Data'!$H$31,0,10*ROW('Sanitation Data'!H188)))</f>
        <v/>
      </c>
      <c r="DI194" s="380" t="str">
        <f ca="1">+IF(OFFSET('Sanitation Data'!$H$32,0,10*ROW('Sanitation Data'!H188))="","",OFFSET('Sanitation Data'!$H$32,0,10*ROW('Sanitation Data'!H188)))</f>
        <v/>
      </c>
      <c r="DJ194" s="380" t="str">
        <f ca="1">+IF(OFFSET('Sanitation Data'!$I$28,0,10*ROW('Sanitation Data'!I188))="","",OFFSET('Sanitation Data'!$I$28,0,10*ROW('Sanitation Data'!I188)))</f>
        <v/>
      </c>
      <c r="DK194" s="380" t="str">
        <f ca="1">+IF(OFFSET('Sanitation Data'!$I$29,0,10*ROW('Sanitation Data'!I188))="","",OFFSET('Sanitation Data'!$I$29,0,10*ROW('Sanitation Data'!I188)))</f>
        <v/>
      </c>
      <c r="DL194" s="380" t="str">
        <f ca="1">+IF(OFFSET('Sanitation Data'!$I$30,0,10*ROW('Sanitation Data'!I188))="","",OFFSET('Sanitation Data'!$I$30,0,10*ROW('Sanitation Data'!I188)))</f>
        <v/>
      </c>
      <c r="DM194" s="380" t="str">
        <f ca="1">+IF(OFFSET('Sanitation Data'!$I$31,0,10*ROW('Sanitation Data'!I188))="","",OFFSET('Sanitation Data'!$I$31,0,10*ROW('Sanitation Data'!I188)))</f>
        <v/>
      </c>
      <c r="DN194" s="380" t="str">
        <f ca="1">+IF(OFFSET('Sanitation Data'!$I$32,0,10*ROW('Sanitation Data'!I188))="","",OFFSET('Sanitation Data'!$I$32,0,10*ROW('Sanitation Data'!I188)))</f>
        <v/>
      </c>
      <c r="DO194" s="380" t="str">
        <f ca="1">+IF(OFFSET('Hygiene Data'!$D$11,0,10*ROW('Hygiene Data'!D188))="","",OFFSET('Hygiene Data'!$D$11,0,10*ROW('Hygiene Data'!D188)))</f>
        <v/>
      </c>
      <c r="DP194" s="380" t="str">
        <f ca="1">+IF(OFFSET('Hygiene Data'!$D$12,0,10*ROW('Hygiene Data'!D188))="","",OFFSET('Hygiene Data'!$D$12,0,10*ROW('Hygiene Data'!D188)))</f>
        <v/>
      </c>
      <c r="DQ194" s="380" t="str">
        <f ca="1">+IF(OFFSET('Hygiene Data'!$D$13,0,10*ROW('Hygiene Data'!D188))="","",OFFSET('Hygiene Data'!$D$13,0,10*ROW('Hygiene Data'!D188)))</f>
        <v/>
      </c>
      <c r="DR194" s="380" t="str">
        <f ca="1">+IF(OFFSET('Hygiene Data'!$E$11,0,10*ROW('Hygiene Data'!E188))="","",OFFSET('Hygiene Data'!$E$11,0,10*ROW('Hygiene Data'!E188)))</f>
        <v/>
      </c>
      <c r="DS194" s="380" t="str">
        <f ca="1">+IF(OFFSET('Hygiene Data'!$E$12,0,10*ROW('Hygiene Data'!E188))="","",OFFSET('Hygiene Data'!$E$12,0,10*ROW('Hygiene Data'!E188)))</f>
        <v/>
      </c>
      <c r="DT194" s="380" t="str">
        <f ca="1">+IF(OFFSET('Hygiene Data'!$E$13,0,10*ROW('Hygiene Data'!E188))="","",OFFSET('Hygiene Data'!$E$13,0,10*ROW('Hygiene Data'!E188)))</f>
        <v/>
      </c>
      <c r="DU194" s="380" t="str">
        <f ca="1">+IF(OFFSET('Hygiene Data'!$F$11,0,10*ROW('Hygiene Data'!F188))="","",OFFSET('Hygiene Data'!$F$11,0,10*ROW('Hygiene Data'!F188)))</f>
        <v/>
      </c>
      <c r="DV194" s="380" t="str">
        <f ca="1">+IF(OFFSET('Hygiene Data'!$F$12,0,10*ROW('Hygiene Data'!F188))="","",OFFSET('Hygiene Data'!$F$12,0,10*ROW('Hygiene Data'!F188)))</f>
        <v/>
      </c>
      <c r="DW194" s="380" t="str">
        <f ca="1">+IF(OFFSET('Hygiene Data'!$F$13,0,10*ROW('Hygiene Data'!F188))="","",OFFSET('Hygiene Data'!$F$13,0,10*ROW('Hygiene Data'!F188)))</f>
        <v/>
      </c>
      <c r="DX194" s="380" t="str">
        <f ca="1">+IF(OFFSET('Hygiene Data'!$G$11,0,10*ROW('Hygiene Data'!G188))="","",OFFSET('Hygiene Data'!$G$11,0,10*ROW('Hygiene Data'!G188)))</f>
        <v/>
      </c>
      <c r="DY194" s="380" t="str">
        <f ca="1">+IF(OFFSET('Hygiene Data'!$G$12,0,10*ROW('Hygiene Data'!G188))="","",OFFSET('Hygiene Data'!$G$12,0,10*ROW('Hygiene Data'!G188)))</f>
        <v/>
      </c>
      <c r="DZ194" s="380" t="str">
        <f ca="1">+IF(OFFSET('Hygiene Data'!$G$13,0,10*ROW('Hygiene Data'!G188))="","",OFFSET('Hygiene Data'!$G$13,0,10*ROW('Hygiene Data'!G188)))</f>
        <v/>
      </c>
      <c r="EA194" s="380" t="str">
        <f ca="1">+IF(OFFSET('Hygiene Data'!$H$11,0,10*ROW('Hygiene Data'!H188))="","",OFFSET('Hygiene Data'!$H$11,0,10*ROW('Hygiene Data'!H188)))</f>
        <v/>
      </c>
      <c r="EB194" s="380" t="str">
        <f ca="1">+IF(OFFSET('Hygiene Data'!$H$12,0,10*ROW('Hygiene Data'!H188))="","",OFFSET('Hygiene Data'!$H$12,0,10*ROW('Hygiene Data'!H188)))</f>
        <v/>
      </c>
      <c r="EC194" s="380" t="str">
        <f ca="1">+IF(OFFSET('Hygiene Data'!$H$13,0,10*ROW('Hygiene Data'!H188))="","",OFFSET('Hygiene Data'!$H$13,0,10*ROW('Hygiene Data'!H188)))</f>
        <v/>
      </c>
      <c r="ED194" s="380" t="str">
        <f ca="1">+IF(OFFSET('Hygiene Data'!$I$11,0,10*ROW('Hygiene Data'!I188))="","",OFFSET('Hygiene Data'!$I$11,0,10*ROW('Hygiene Data'!I188)))</f>
        <v/>
      </c>
      <c r="EE194" s="380" t="str">
        <f ca="1">+IF(OFFSET('Hygiene Data'!$I$12,0,10*ROW('Hygiene Data'!I188))="","",OFFSET('Hygiene Data'!$I$12,0,10*ROW('Hygiene Data'!I188)))</f>
        <v/>
      </c>
      <c r="EF194" s="380" t="str">
        <f ca="1">+IF(OFFSET('Hygiene Data'!$I$13,0,10*ROW('Hygiene Data'!I188))="","",OFFSET('Hygiene Data'!$I$13,0,10*ROW('Hygiene Data'!I188)))</f>
        <v/>
      </c>
    </row>
    <row r="195" spans="1:136" x14ac:dyDescent="0.25">
      <c r="A195" s="489" t="str">
        <f ca="1">+IF(OFFSET('Water Data'!$B$2,0,10*ROW('Water Data'!E189))="","",OFFSET('Water Data'!$B$2,0,10*ROW('Water Data'!E189)))</f>
        <v/>
      </c>
      <c r="B195" s="489"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16" t="str">
        <f t="shared" ca="1" si="2"/>
        <v/>
      </c>
      <c r="D195" s="517"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17"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17"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17"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17"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17"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17"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17"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17"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17"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17"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17"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17"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17"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17"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17"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17"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17"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18"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18"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18"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18"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18"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18"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18"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18"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18"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18"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18"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18"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18"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18"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18"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18"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18"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18"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18"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18"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18"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18"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18"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18"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18"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18"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18"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18"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18"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18"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19"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95"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19"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19"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19"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19"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19"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19"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19"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19"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19"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19"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19"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19"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19"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19"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19"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19"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80" t="str">
        <f ca="1">+IF(OFFSET('Water Data'!$D$27,0,10*ROW('Water Data'!D189))="","",OFFSET('Water Data'!$D$27,0,10*ROW('Water Data'!D189)))</f>
        <v/>
      </c>
      <c r="BT195" s="380" t="str">
        <f ca="1">+IF(OFFSET('Water Data'!$D$28,0,10*ROW('Water Data'!D189))="","",OFFSET('Water Data'!$D$28,0,10*ROW('Water Data'!D189)))</f>
        <v/>
      </c>
      <c r="BU195" s="380" t="str">
        <f ca="1">+IF(OFFSET('Water Data'!$D$29,0,10*ROW('Water Data'!D189))="","",OFFSET('Water Data'!$D$29,0,10*ROW('Water Data'!D189)))</f>
        <v/>
      </c>
      <c r="BV195" s="380" t="str">
        <f ca="1">+IF(OFFSET('Water Data'!$E$27,0,10*ROW('Water Data'!E189))="","",OFFSET('Water Data'!$E$27,0,10*ROW('Water Data'!E189)))</f>
        <v/>
      </c>
      <c r="BW195" s="380" t="str">
        <f ca="1">+IF(OFFSET('Water Data'!$E$28,0,10*ROW('Water Data'!E189))="","",OFFSET('Water Data'!$E$28,0,10*ROW('Water Data'!E189)))</f>
        <v/>
      </c>
      <c r="BX195" s="380" t="str">
        <f ca="1">+IF(OFFSET('Water Data'!$E$29,0,10*ROW('Water Data'!E189))="","",OFFSET('Water Data'!$E$29,0,10*ROW('Water Data'!E189)))</f>
        <v/>
      </c>
      <c r="BY195" s="380" t="str">
        <f ca="1">+IF(OFFSET('Water Data'!$F$27,0,10*ROW('Water Data'!F189))="","",OFFSET('Water Data'!$F$27,0,10*ROW('Water Data'!F189)))</f>
        <v/>
      </c>
      <c r="BZ195" s="380" t="str">
        <f ca="1">+IF(OFFSET('Water Data'!$F$28,0,10*ROW('Water Data'!F189))="","",OFFSET('Water Data'!$F$28,0,10*ROW('Water Data'!F189)))</f>
        <v/>
      </c>
      <c r="CA195" s="380" t="str">
        <f ca="1">+IF(OFFSET('Water Data'!$F$29,0,10*ROW('Water Data'!F189))="","",OFFSET('Water Data'!$F$29,0,10*ROW('Water Data'!F189)))</f>
        <v/>
      </c>
      <c r="CB195" s="380" t="str">
        <f ca="1">+IF(OFFSET('Water Data'!$G$27,0,10*ROW('Water Data'!G189))="","",OFFSET('Water Data'!$G$27,0,10*ROW('Water Data'!G189)))</f>
        <v/>
      </c>
      <c r="CC195" s="380" t="str">
        <f ca="1">+IF(OFFSET('Water Data'!$G$28,0,10*ROW('Water Data'!G189))="","",OFFSET('Water Data'!$G$28,0,10*ROW('Water Data'!G189)))</f>
        <v/>
      </c>
      <c r="CD195" s="380" t="str">
        <f ca="1">+IF(OFFSET('Water Data'!$G$29,0,10*ROW('Water Data'!G189))="","",OFFSET('Water Data'!$G$29,0,10*ROW('Water Data'!G189)))</f>
        <v/>
      </c>
      <c r="CE195" s="380" t="str">
        <f ca="1">+IF(OFFSET('Water Data'!$H$27,0,10*ROW('Water Data'!H189))="","",OFFSET('Water Data'!$H$27,0,10*ROW('Water Data'!H189)))</f>
        <v/>
      </c>
      <c r="CF195" s="380" t="str">
        <f ca="1">+IF(OFFSET('Water Data'!$H$28,0,10*ROW('Water Data'!H189))="","",OFFSET('Water Data'!$H$28,0,10*ROW('Water Data'!H189)))</f>
        <v/>
      </c>
      <c r="CG195" s="380" t="str">
        <f ca="1">+IF(OFFSET('Water Data'!$H$29,0,10*ROW('Water Data'!H189))="","",OFFSET('Water Data'!$H$29,0,10*ROW('Water Data'!H189)))</f>
        <v/>
      </c>
      <c r="CH195" s="380" t="str">
        <f ca="1">+IF(OFFSET('Water Data'!$I$27,0,10*ROW('Water Data'!I189))="","",OFFSET('Water Data'!$I$27,0,10*ROW('Water Data'!I189)))</f>
        <v/>
      </c>
      <c r="CI195" s="380" t="str">
        <f ca="1">+IF(OFFSET('Water Data'!$I$28,0,10*ROW('Water Data'!I189))="","",OFFSET('Water Data'!$I$28,0,10*ROW('Water Data'!I189)))</f>
        <v/>
      </c>
      <c r="CJ195" s="380" t="str">
        <f ca="1">+IF(OFFSET('Water Data'!$I$29,0,10*ROW('Water Data'!I189))="","",OFFSET('Water Data'!$I$29,0,10*ROW('Water Data'!I189)))</f>
        <v/>
      </c>
      <c r="CK195" s="380" t="str">
        <f ca="1">+IF(OFFSET('Sanitation Data'!$D$28,0,10*ROW('Sanitation Data'!D189))="","",OFFSET('Sanitation Data'!$D$28,0,10*ROW('Sanitation Data'!D189)))</f>
        <v/>
      </c>
      <c r="CL195" s="380" t="str">
        <f ca="1">+IF(OFFSET('Sanitation Data'!$D$29,0,10*ROW('Sanitation Data'!D189))="","",OFFSET('Sanitation Data'!$D$29,0,10*ROW('Sanitation Data'!D189)))</f>
        <v/>
      </c>
      <c r="CM195" s="380" t="str">
        <f ca="1">+IF(OFFSET('Sanitation Data'!$D$30,0,10*ROW('Sanitation Data'!D189))="","",OFFSET('Sanitation Data'!$D$30,0,10*ROW('Sanitation Data'!D189)))</f>
        <v/>
      </c>
      <c r="CN195" s="380" t="str">
        <f ca="1">+IF(OFFSET('Sanitation Data'!$D$31,0,10*ROW('Sanitation Data'!D189))="","",OFFSET('Sanitation Data'!$D$31,0,10*ROW('Sanitation Data'!D189)))</f>
        <v/>
      </c>
      <c r="CO195" s="380" t="str">
        <f ca="1">+IF(OFFSET('Sanitation Data'!$D$32,0,10*ROW('Sanitation Data'!D189))="","",OFFSET('Sanitation Data'!$D$32,0,10*ROW('Sanitation Data'!D189)))</f>
        <v/>
      </c>
      <c r="CP195" s="380" t="str">
        <f ca="1">+IF(OFFSET('Sanitation Data'!$E$28,0,10*ROW('Sanitation Data'!E189))="","",OFFSET('Sanitation Data'!$E$28,0,10*ROW('Sanitation Data'!E189)))</f>
        <v/>
      </c>
      <c r="CQ195" s="380" t="str">
        <f ca="1">+IF(OFFSET('Sanitation Data'!$E$29,0,10*ROW('Sanitation Data'!E189))="","",OFFSET('Sanitation Data'!$E$29,0,10*ROW('Sanitation Data'!E189)))</f>
        <v/>
      </c>
      <c r="CR195" s="380" t="str">
        <f ca="1">+IF(OFFSET('Sanitation Data'!$E$30,0,10*ROW('Sanitation Data'!E189))="","",OFFSET('Sanitation Data'!$E$30,0,10*ROW('Sanitation Data'!E189)))</f>
        <v/>
      </c>
      <c r="CS195" s="380" t="str">
        <f ca="1">+IF(OFFSET('Sanitation Data'!$E$31,0,10*ROW('Sanitation Data'!E189))="","",OFFSET('Sanitation Data'!$E$31,0,10*ROW('Sanitation Data'!E189)))</f>
        <v/>
      </c>
      <c r="CT195" s="380" t="str">
        <f ca="1">+IF(OFFSET('Sanitation Data'!$E$32,0,10*ROW('Sanitation Data'!E189))="","",OFFSET('Sanitation Data'!$E$32,0,10*ROW('Sanitation Data'!E189)))</f>
        <v/>
      </c>
      <c r="CU195" s="380" t="str">
        <f ca="1">+IF(OFFSET('Sanitation Data'!$F$28,0,10*ROW('Sanitation Data'!F189))="","",OFFSET('Sanitation Data'!$F$28,0,10*ROW('Sanitation Data'!F189)))</f>
        <v/>
      </c>
      <c r="CV195" s="380" t="str">
        <f ca="1">+IF(OFFSET('Sanitation Data'!$F$29,0,10*ROW('Sanitation Data'!F189))="","",OFFSET('Sanitation Data'!$F$29,0,10*ROW('Sanitation Data'!F189)))</f>
        <v/>
      </c>
      <c r="CW195" s="380" t="str">
        <f ca="1">+IF(OFFSET('Sanitation Data'!$F$30,0,10*ROW('Sanitation Data'!F189))="","",OFFSET('Sanitation Data'!$F$30,0,10*ROW('Sanitation Data'!F189)))</f>
        <v/>
      </c>
      <c r="CX195" s="380" t="str">
        <f ca="1">+IF(OFFSET('Sanitation Data'!$F$31,0,10*ROW('Sanitation Data'!F189))="","",OFFSET('Sanitation Data'!$F$31,0,10*ROW('Sanitation Data'!F189)))</f>
        <v/>
      </c>
      <c r="CY195" s="380" t="str">
        <f ca="1">+IF(OFFSET('Sanitation Data'!$F$32,0,10*ROW('Sanitation Data'!F189))="","",OFFSET('Sanitation Data'!$F$32,0,10*ROW('Sanitation Data'!F189)))</f>
        <v/>
      </c>
      <c r="CZ195" s="380" t="str">
        <f ca="1">+IF(OFFSET('Sanitation Data'!$G$28,0,10*ROW('Sanitation Data'!G189))="","",OFFSET('Sanitation Data'!$G$28,0,10*ROW('Sanitation Data'!G189)))</f>
        <v/>
      </c>
      <c r="DA195" s="380" t="str">
        <f ca="1">+IF(OFFSET('Sanitation Data'!$G$29,0,10*ROW('Sanitation Data'!G189))="","",OFFSET('Sanitation Data'!$G$29,0,10*ROW('Sanitation Data'!G189)))</f>
        <v/>
      </c>
      <c r="DB195" s="380" t="str">
        <f ca="1">+IF(OFFSET('Sanitation Data'!$G$30,0,10*ROW('Sanitation Data'!G189))="","",OFFSET('Sanitation Data'!$G$30,0,10*ROW('Sanitation Data'!G189)))</f>
        <v/>
      </c>
      <c r="DC195" s="380" t="str">
        <f ca="1">+IF(OFFSET('Sanitation Data'!$G$31,0,10*ROW('Sanitation Data'!G189))="","",OFFSET('Sanitation Data'!$G$31,0,10*ROW('Sanitation Data'!G189)))</f>
        <v/>
      </c>
      <c r="DD195" s="380" t="str">
        <f ca="1">+IF(OFFSET('Sanitation Data'!$G$32,0,10*ROW('Sanitation Data'!G189))="","",OFFSET('Sanitation Data'!$G$32,0,10*ROW('Sanitation Data'!G189)))</f>
        <v/>
      </c>
      <c r="DE195" s="380" t="str">
        <f ca="1">+IF(OFFSET('Sanitation Data'!$H$28,0,10*ROW('Sanitation Data'!H189))="","",OFFSET('Sanitation Data'!$H$28,0,10*ROW('Sanitation Data'!H189)))</f>
        <v/>
      </c>
      <c r="DF195" s="380" t="str">
        <f ca="1">+IF(OFFSET('Sanitation Data'!$H$29,0,10*ROW('Sanitation Data'!H189))="","",OFFSET('Sanitation Data'!$H$29,0,10*ROW('Sanitation Data'!H189)))</f>
        <v/>
      </c>
      <c r="DG195" s="380" t="str">
        <f ca="1">+IF(OFFSET('Sanitation Data'!$H$30,0,10*ROW('Sanitation Data'!H189))="","",OFFSET('Sanitation Data'!$H$30,0,10*ROW('Sanitation Data'!H189)))</f>
        <v/>
      </c>
      <c r="DH195" s="380" t="str">
        <f ca="1">+IF(OFFSET('Sanitation Data'!$H$31,0,10*ROW('Sanitation Data'!H189))="","",OFFSET('Sanitation Data'!$H$31,0,10*ROW('Sanitation Data'!H189)))</f>
        <v/>
      </c>
      <c r="DI195" s="380" t="str">
        <f ca="1">+IF(OFFSET('Sanitation Data'!$H$32,0,10*ROW('Sanitation Data'!H189))="","",OFFSET('Sanitation Data'!$H$32,0,10*ROW('Sanitation Data'!H189)))</f>
        <v/>
      </c>
      <c r="DJ195" s="380" t="str">
        <f ca="1">+IF(OFFSET('Sanitation Data'!$I$28,0,10*ROW('Sanitation Data'!I189))="","",OFFSET('Sanitation Data'!$I$28,0,10*ROW('Sanitation Data'!I189)))</f>
        <v/>
      </c>
      <c r="DK195" s="380" t="str">
        <f ca="1">+IF(OFFSET('Sanitation Data'!$I$29,0,10*ROW('Sanitation Data'!I189))="","",OFFSET('Sanitation Data'!$I$29,0,10*ROW('Sanitation Data'!I189)))</f>
        <v/>
      </c>
      <c r="DL195" s="380" t="str">
        <f ca="1">+IF(OFFSET('Sanitation Data'!$I$30,0,10*ROW('Sanitation Data'!I189))="","",OFFSET('Sanitation Data'!$I$30,0,10*ROW('Sanitation Data'!I189)))</f>
        <v/>
      </c>
      <c r="DM195" s="380" t="str">
        <f ca="1">+IF(OFFSET('Sanitation Data'!$I$31,0,10*ROW('Sanitation Data'!I189))="","",OFFSET('Sanitation Data'!$I$31,0,10*ROW('Sanitation Data'!I189)))</f>
        <v/>
      </c>
      <c r="DN195" s="380" t="str">
        <f ca="1">+IF(OFFSET('Sanitation Data'!$I$32,0,10*ROW('Sanitation Data'!I189))="","",OFFSET('Sanitation Data'!$I$32,0,10*ROW('Sanitation Data'!I189)))</f>
        <v/>
      </c>
      <c r="DO195" s="380" t="str">
        <f ca="1">+IF(OFFSET('Hygiene Data'!$D$11,0,10*ROW('Hygiene Data'!D189))="","",OFFSET('Hygiene Data'!$D$11,0,10*ROW('Hygiene Data'!D189)))</f>
        <v/>
      </c>
      <c r="DP195" s="380" t="str">
        <f ca="1">+IF(OFFSET('Hygiene Data'!$D$12,0,10*ROW('Hygiene Data'!D189))="","",OFFSET('Hygiene Data'!$D$12,0,10*ROW('Hygiene Data'!D189)))</f>
        <v/>
      </c>
      <c r="DQ195" s="380" t="str">
        <f ca="1">+IF(OFFSET('Hygiene Data'!$D$13,0,10*ROW('Hygiene Data'!D189))="","",OFFSET('Hygiene Data'!$D$13,0,10*ROW('Hygiene Data'!D189)))</f>
        <v/>
      </c>
      <c r="DR195" s="380" t="str">
        <f ca="1">+IF(OFFSET('Hygiene Data'!$E$11,0,10*ROW('Hygiene Data'!E189))="","",OFFSET('Hygiene Data'!$E$11,0,10*ROW('Hygiene Data'!E189)))</f>
        <v/>
      </c>
      <c r="DS195" s="380" t="str">
        <f ca="1">+IF(OFFSET('Hygiene Data'!$E$12,0,10*ROW('Hygiene Data'!E189))="","",OFFSET('Hygiene Data'!$E$12,0,10*ROW('Hygiene Data'!E189)))</f>
        <v/>
      </c>
      <c r="DT195" s="380" t="str">
        <f ca="1">+IF(OFFSET('Hygiene Data'!$E$13,0,10*ROW('Hygiene Data'!E189))="","",OFFSET('Hygiene Data'!$E$13,0,10*ROW('Hygiene Data'!E189)))</f>
        <v/>
      </c>
      <c r="DU195" s="380" t="str">
        <f ca="1">+IF(OFFSET('Hygiene Data'!$F$11,0,10*ROW('Hygiene Data'!F189))="","",OFFSET('Hygiene Data'!$F$11,0,10*ROW('Hygiene Data'!F189)))</f>
        <v/>
      </c>
      <c r="DV195" s="380" t="str">
        <f ca="1">+IF(OFFSET('Hygiene Data'!$F$12,0,10*ROW('Hygiene Data'!F189))="","",OFFSET('Hygiene Data'!$F$12,0,10*ROW('Hygiene Data'!F189)))</f>
        <v/>
      </c>
      <c r="DW195" s="380" t="str">
        <f ca="1">+IF(OFFSET('Hygiene Data'!$F$13,0,10*ROW('Hygiene Data'!F189))="","",OFFSET('Hygiene Data'!$F$13,0,10*ROW('Hygiene Data'!F189)))</f>
        <v/>
      </c>
      <c r="DX195" s="380" t="str">
        <f ca="1">+IF(OFFSET('Hygiene Data'!$G$11,0,10*ROW('Hygiene Data'!G189))="","",OFFSET('Hygiene Data'!$G$11,0,10*ROW('Hygiene Data'!G189)))</f>
        <v/>
      </c>
      <c r="DY195" s="380" t="str">
        <f ca="1">+IF(OFFSET('Hygiene Data'!$G$12,0,10*ROW('Hygiene Data'!G189))="","",OFFSET('Hygiene Data'!$G$12,0,10*ROW('Hygiene Data'!G189)))</f>
        <v/>
      </c>
      <c r="DZ195" s="380" t="str">
        <f ca="1">+IF(OFFSET('Hygiene Data'!$G$13,0,10*ROW('Hygiene Data'!G189))="","",OFFSET('Hygiene Data'!$G$13,0,10*ROW('Hygiene Data'!G189)))</f>
        <v/>
      </c>
      <c r="EA195" s="380" t="str">
        <f ca="1">+IF(OFFSET('Hygiene Data'!$H$11,0,10*ROW('Hygiene Data'!H189))="","",OFFSET('Hygiene Data'!$H$11,0,10*ROW('Hygiene Data'!H189)))</f>
        <v/>
      </c>
      <c r="EB195" s="380" t="str">
        <f ca="1">+IF(OFFSET('Hygiene Data'!$H$12,0,10*ROW('Hygiene Data'!H189))="","",OFFSET('Hygiene Data'!$H$12,0,10*ROW('Hygiene Data'!H189)))</f>
        <v/>
      </c>
      <c r="EC195" s="380" t="str">
        <f ca="1">+IF(OFFSET('Hygiene Data'!$H$13,0,10*ROW('Hygiene Data'!H189))="","",OFFSET('Hygiene Data'!$H$13,0,10*ROW('Hygiene Data'!H189)))</f>
        <v/>
      </c>
      <c r="ED195" s="380" t="str">
        <f ca="1">+IF(OFFSET('Hygiene Data'!$I$11,0,10*ROW('Hygiene Data'!I189))="","",OFFSET('Hygiene Data'!$I$11,0,10*ROW('Hygiene Data'!I189)))</f>
        <v/>
      </c>
      <c r="EE195" s="380" t="str">
        <f ca="1">+IF(OFFSET('Hygiene Data'!$I$12,0,10*ROW('Hygiene Data'!I189))="","",OFFSET('Hygiene Data'!$I$12,0,10*ROW('Hygiene Data'!I189)))</f>
        <v/>
      </c>
      <c r="EF195" s="380" t="str">
        <f ca="1">+IF(OFFSET('Hygiene Data'!$I$13,0,10*ROW('Hygiene Data'!I189))="","",OFFSET('Hygiene Data'!$I$13,0,10*ROW('Hygiene Data'!I189)))</f>
        <v/>
      </c>
    </row>
    <row r="196" spans="1:136" x14ac:dyDescent="0.25">
      <c r="A196" s="489" t="str">
        <f ca="1">+IF(OFFSET('Water Data'!$B$2,0,10*ROW('Water Data'!E190))="","",OFFSET('Water Data'!$B$2,0,10*ROW('Water Data'!E190)))</f>
        <v/>
      </c>
      <c r="B196" s="489"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16" t="str">
        <f t="shared" ca="1" si="2"/>
        <v/>
      </c>
      <c r="D196" s="517"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17"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17"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17"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17"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17"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17"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17"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17"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17"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17"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17"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17"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17"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17"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17"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17"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17"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18"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18"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18"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18"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18"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18"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18"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18"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18"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18"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18"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18"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18"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18"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18"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18"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18"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18"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18"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18"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18"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18"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18"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18"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18"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18"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18"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18"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18"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18"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19"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95"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19"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19"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19"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19"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19"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19"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19"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19"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19"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19"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19"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19"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19"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19"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19"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19"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80" t="str">
        <f ca="1">+IF(OFFSET('Water Data'!$D$27,0,10*ROW('Water Data'!D190))="","",OFFSET('Water Data'!$D$27,0,10*ROW('Water Data'!D190)))</f>
        <v/>
      </c>
      <c r="BT196" s="380" t="str">
        <f ca="1">+IF(OFFSET('Water Data'!$D$28,0,10*ROW('Water Data'!D190))="","",OFFSET('Water Data'!$D$28,0,10*ROW('Water Data'!D190)))</f>
        <v/>
      </c>
      <c r="BU196" s="380" t="str">
        <f ca="1">+IF(OFFSET('Water Data'!$D$29,0,10*ROW('Water Data'!D190))="","",OFFSET('Water Data'!$D$29,0,10*ROW('Water Data'!D190)))</f>
        <v/>
      </c>
      <c r="BV196" s="380" t="str">
        <f ca="1">+IF(OFFSET('Water Data'!$E$27,0,10*ROW('Water Data'!E190))="","",OFFSET('Water Data'!$E$27,0,10*ROW('Water Data'!E190)))</f>
        <v/>
      </c>
      <c r="BW196" s="380" t="str">
        <f ca="1">+IF(OFFSET('Water Data'!$E$28,0,10*ROW('Water Data'!E190))="","",OFFSET('Water Data'!$E$28,0,10*ROW('Water Data'!E190)))</f>
        <v/>
      </c>
      <c r="BX196" s="380" t="str">
        <f ca="1">+IF(OFFSET('Water Data'!$E$29,0,10*ROW('Water Data'!E190))="","",OFFSET('Water Data'!$E$29,0,10*ROW('Water Data'!E190)))</f>
        <v/>
      </c>
      <c r="BY196" s="380" t="str">
        <f ca="1">+IF(OFFSET('Water Data'!$F$27,0,10*ROW('Water Data'!F190))="","",OFFSET('Water Data'!$F$27,0,10*ROW('Water Data'!F190)))</f>
        <v/>
      </c>
      <c r="BZ196" s="380" t="str">
        <f ca="1">+IF(OFFSET('Water Data'!$F$28,0,10*ROW('Water Data'!F190))="","",OFFSET('Water Data'!$F$28,0,10*ROW('Water Data'!F190)))</f>
        <v/>
      </c>
      <c r="CA196" s="380" t="str">
        <f ca="1">+IF(OFFSET('Water Data'!$F$29,0,10*ROW('Water Data'!F190))="","",OFFSET('Water Data'!$F$29,0,10*ROW('Water Data'!F190)))</f>
        <v/>
      </c>
      <c r="CB196" s="380" t="str">
        <f ca="1">+IF(OFFSET('Water Data'!$G$27,0,10*ROW('Water Data'!G190))="","",OFFSET('Water Data'!$G$27,0,10*ROW('Water Data'!G190)))</f>
        <v/>
      </c>
      <c r="CC196" s="380" t="str">
        <f ca="1">+IF(OFFSET('Water Data'!$G$28,0,10*ROW('Water Data'!G190))="","",OFFSET('Water Data'!$G$28,0,10*ROW('Water Data'!G190)))</f>
        <v/>
      </c>
      <c r="CD196" s="380" t="str">
        <f ca="1">+IF(OFFSET('Water Data'!$G$29,0,10*ROW('Water Data'!G190))="","",OFFSET('Water Data'!$G$29,0,10*ROW('Water Data'!G190)))</f>
        <v/>
      </c>
      <c r="CE196" s="380" t="str">
        <f ca="1">+IF(OFFSET('Water Data'!$H$27,0,10*ROW('Water Data'!H190))="","",OFFSET('Water Data'!$H$27,0,10*ROW('Water Data'!H190)))</f>
        <v/>
      </c>
      <c r="CF196" s="380" t="str">
        <f ca="1">+IF(OFFSET('Water Data'!$H$28,0,10*ROW('Water Data'!H190))="","",OFFSET('Water Data'!$H$28,0,10*ROW('Water Data'!H190)))</f>
        <v/>
      </c>
      <c r="CG196" s="380" t="str">
        <f ca="1">+IF(OFFSET('Water Data'!$H$29,0,10*ROW('Water Data'!H190))="","",OFFSET('Water Data'!$H$29,0,10*ROW('Water Data'!H190)))</f>
        <v/>
      </c>
      <c r="CH196" s="380" t="str">
        <f ca="1">+IF(OFFSET('Water Data'!$I$27,0,10*ROW('Water Data'!I190))="","",OFFSET('Water Data'!$I$27,0,10*ROW('Water Data'!I190)))</f>
        <v/>
      </c>
      <c r="CI196" s="380" t="str">
        <f ca="1">+IF(OFFSET('Water Data'!$I$28,0,10*ROW('Water Data'!I190))="","",OFFSET('Water Data'!$I$28,0,10*ROW('Water Data'!I190)))</f>
        <v/>
      </c>
      <c r="CJ196" s="380" t="str">
        <f ca="1">+IF(OFFSET('Water Data'!$I$29,0,10*ROW('Water Data'!I190))="","",OFFSET('Water Data'!$I$29,0,10*ROW('Water Data'!I190)))</f>
        <v/>
      </c>
      <c r="CK196" s="380" t="str">
        <f ca="1">+IF(OFFSET('Sanitation Data'!$D$28,0,10*ROW('Sanitation Data'!D190))="","",OFFSET('Sanitation Data'!$D$28,0,10*ROW('Sanitation Data'!D190)))</f>
        <v/>
      </c>
      <c r="CL196" s="380" t="str">
        <f ca="1">+IF(OFFSET('Sanitation Data'!$D$29,0,10*ROW('Sanitation Data'!D190))="","",OFFSET('Sanitation Data'!$D$29,0,10*ROW('Sanitation Data'!D190)))</f>
        <v/>
      </c>
      <c r="CM196" s="380" t="str">
        <f ca="1">+IF(OFFSET('Sanitation Data'!$D$30,0,10*ROW('Sanitation Data'!D190))="","",OFFSET('Sanitation Data'!$D$30,0,10*ROW('Sanitation Data'!D190)))</f>
        <v/>
      </c>
      <c r="CN196" s="380" t="str">
        <f ca="1">+IF(OFFSET('Sanitation Data'!$D$31,0,10*ROW('Sanitation Data'!D190))="","",OFFSET('Sanitation Data'!$D$31,0,10*ROW('Sanitation Data'!D190)))</f>
        <v/>
      </c>
      <c r="CO196" s="380" t="str">
        <f ca="1">+IF(OFFSET('Sanitation Data'!$D$32,0,10*ROW('Sanitation Data'!D190))="","",OFFSET('Sanitation Data'!$D$32,0,10*ROW('Sanitation Data'!D190)))</f>
        <v/>
      </c>
      <c r="CP196" s="380" t="str">
        <f ca="1">+IF(OFFSET('Sanitation Data'!$E$28,0,10*ROW('Sanitation Data'!E190))="","",OFFSET('Sanitation Data'!$E$28,0,10*ROW('Sanitation Data'!E190)))</f>
        <v/>
      </c>
      <c r="CQ196" s="380" t="str">
        <f ca="1">+IF(OFFSET('Sanitation Data'!$E$29,0,10*ROW('Sanitation Data'!E190))="","",OFFSET('Sanitation Data'!$E$29,0,10*ROW('Sanitation Data'!E190)))</f>
        <v/>
      </c>
      <c r="CR196" s="380" t="str">
        <f ca="1">+IF(OFFSET('Sanitation Data'!$E$30,0,10*ROW('Sanitation Data'!E190))="","",OFFSET('Sanitation Data'!$E$30,0,10*ROW('Sanitation Data'!E190)))</f>
        <v/>
      </c>
      <c r="CS196" s="380" t="str">
        <f ca="1">+IF(OFFSET('Sanitation Data'!$E$31,0,10*ROW('Sanitation Data'!E190))="","",OFFSET('Sanitation Data'!$E$31,0,10*ROW('Sanitation Data'!E190)))</f>
        <v/>
      </c>
      <c r="CT196" s="380" t="str">
        <f ca="1">+IF(OFFSET('Sanitation Data'!$E$32,0,10*ROW('Sanitation Data'!E190))="","",OFFSET('Sanitation Data'!$E$32,0,10*ROW('Sanitation Data'!E190)))</f>
        <v/>
      </c>
      <c r="CU196" s="380" t="str">
        <f ca="1">+IF(OFFSET('Sanitation Data'!$F$28,0,10*ROW('Sanitation Data'!F190))="","",OFFSET('Sanitation Data'!$F$28,0,10*ROW('Sanitation Data'!F190)))</f>
        <v/>
      </c>
      <c r="CV196" s="380" t="str">
        <f ca="1">+IF(OFFSET('Sanitation Data'!$F$29,0,10*ROW('Sanitation Data'!F190))="","",OFFSET('Sanitation Data'!$F$29,0,10*ROW('Sanitation Data'!F190)))</f>
        <v/>
      </c>
      <c r="CW196" s="380" t="str">
        <f ca="1">+IF(OFFSET('Sanitation Data'!$F$30,0,10*ROW('Sanitation Data'!F190))="","",OFFSET('Sanitation Data'!$F$30,0,10*ROW('Sanitation Data'!F190)))</f>
        <v/>
      </c>
      <c r="CX196" s="380" t="str">
        <f ca="1">+IF(OFFSET('Sanitation Data'!$F$31,0,10*ROW('Sanitation Data'!F190))="","",OFFSET('Sanitation Data'!$F$31,0,10*ROW('Sanitation Data'!F190)))</f>
        <v/>
      </c>
      <c r="CY196" s="380" t="str">
        <f ca="1">+IF(OFFSET('Sanitation Data'!$F$32,0,10*ROW('Sanitation Data'!F190))="","",OFFSET('Sanitation Data'!$F$32,0,10*ROW('Sanitation Data'!F190)))</f>
        <v/>
      </c>
      <c r="CZ196" s="380" t="str">
        <f ca="1">+IF(OFFSET('Sanitation Data'!$G$28,0,10*ROW('Sanitation Data'!G190))="","",OFFSET('Sanitation Data'!$G$28,0,10*ROW('Sanitation Data'!G190)))</f>
        <v/>
      </c>
      <c r="DA196" s="380" t="str">
        <f ca="1">+IF(OFFSET('Sanitation Data'!$G$29,0,10*ROW('Sanitation Data'!G190))="","",OFFSET('Sanitation Data'!$G$29,0,10*ROW('Sanitation Data'!G190)))</f>
        <v/>
      </c>
      <c r="DB196" s="380" t="str">
        <f ca="1">+IF(OFFSET('Sanitation Data'!$G$30,0,10*ROW('Sanitation Data'!G190))="","",OFFSET('Sanitation Data'!$G$30,0,10*ROW('Sanitation Data'!G190)))</f>
        <v/>
      </c>
      <c r="DC196" s="380" t="str">
        <f ca="1">+IF(OFFSET('Sanitation Data'!$G$31,0,10*ROW('Sanitation Data'!G190))="","",OFFSET('Sanitation Data'!$G$31,0,10*ROW('Sanitation Data'!G190)))</f>
        <v/>
      </c>
      <c r="DD196" s="380" t="str">
        <f ca="1">+IF(OFFSET('Sanitation Data'!$G$32,0,10*ROW('Sanitation Data'!G190))="","",OFFSET('Sanitation Data'!$G$32,0,10*ROW('Sanitation Data'!G190)))</f>
        <v/>
      </c>
      <c r="DE196" s="380" t="str">
        <f ca="1">+IF(OFFSET('Sanitation Data'!$H$28,0,10*ROW('Sanitation Data'!H190))="","",OFFSET('Sanitation Data'!$H$28,0,10*ROW('Sanitation Data'!H190)))</f>
        <v/>
      </c>
      <c r="DF196" s="380" t="str">
        <f ca="1">+IF(OFFSET('Sanitation Data'!$H$29,0,10*ROW('Sanitation Data'!H190))="","",OFFSET('Sanitation Data'!$H$29,0,10*ROW('Sanitation Data'!H190)))</f>
        <v/>
      </c>
      <c r="DG196" s="380" t="str">
        <f ca="1">+IF(OFFSET('Sanitation Data'!$H$30,0,10*ROW('Sanitation Data'!H190))="","",OFFSET('Sanitation Data'!$H$30,0,10*ROW('Sanitation Data'!H190)))</f>
        <v/>
      </c>
      <c r="DH196" s="380" t="str">
        <f ca="1">+IF(OFFSET('Sanitation Data'!$H$31,0,10*ROW('Sanitation Data'!H190))="","",OFFSET('Sanitation Data'!$H$31,0,10*ROW('Sanitation Data'!H190)))</f>
        <v/>
      </c>
      <c r="DI196" s="380" t="str">
        <f ca="1">+IF(OFFSET('Sanitation Data'!$H$32,0,10*ROW('Sanitation Data'!H190))="","",OFFSET('Sanitation Data'!$H$32,0,10*ROW('Sanitation Data'!H190)))</f>
        <v/>
      </c>
      <c r="DJ196" s="380" t="str">
        <f ca="1">+IF(OFFSET('Sanitation Data'!$I$28,0,10*ROW('Sanitation Data'!I190))="","",OFFSET('Sanitation Data'!$I$28,0,10*ROW('Sanitation Data'!I190)))</f>
        <v/>
      </c>
      <c r="DK196" s="380" t="str">
        <f ca="1">+IF(OFFSET('Sanitation Data'!$I$29,0,10*ROW('Sanitation Data'!I190))="","",OFFSET('Sanitation Data'!$I$29,0,10*ROW('Sanitation Data'!I190)))</f>
        <v/>
      </c>
      <c r="DL196" s="380" t="str">
        <f ca="1">+IF(OFFSET('Sanitation Data'!$I$30,0,10*ROW('Sanitation Data'!I190))="","",OFFSET('Sanitation Data'!$I$30,0,10*ROW('Sanitation Data'!I190)))</f>
        <v/>
      </c>
      <c r="DM196" s="380" t="str">
        <f ca="1">+IF(OFFSET('Sanitation Data'!$I$31,0,10*ROW('Sanitation Data'!I190))="","",OFFSET('Sanitation Data'!$I$31,0,10*ROW('Sanitation Data'!I190)))</f>
        <v/>
      </c>
      <c r="DN196" s="380" t="str">
        <f ca="1">+IF(OFFSET('Sanitation Data'!$I$32,0,10*ROW('Sanitation Data'!I190))="","",OFFSET('Sanitation Data'!$I$32,0,10*ROW('Sanitation Data'!I190)))</f>
        <v/>
      </c>
      <c r="DO196" s="380" t="str">
        <f ca="1">+IF(OFFSET('Hygiene Data'!$D$11,0,10*ROW('Hygiene Data'!D190))="","",OFFSET('Hygiene Data'!$D$11,0,10*ROW('Hygiene Data'!D190)))</f>
        <v/>
      </c>
      <c r="DP196" s="380" t="str">
        <f ca="1">+IF(OFFSET('Hygiene Data'!$D$12,0,10*ROW('Hygiene Data'!D190))="","",OFFSET('Hygiene Data'!$D$12,0,10*ROW('Hygiene Data'!D190)))</f>
        <v/>
      </c>
      <c r="DQ196" s="380" t="str">
        <f ca="1">+IF(OFFSET('Hygiene Data'!$D$13,0,10*ROW('Hygiene Data'!D190))="","",OFFSET('Hygiene Data'!$D$13,0,10*ROW('Hygiene Data'!D190)))</f>
        <v/>
      </c>
      <c r="DR196" s="380" t="str">
        <f ca="1">+IF(OFFSET('Hygiene Data'!$E$11,0,10*ROW('Hygiene Data'!E190))="","",OFFSET('Hygiene Data'!$E$11,0,10*ROW('Hygiene Data'!E190)))</f>
        <v/>
      </c>
      <c r="DS196" s="380" t="str">
        <f ca="1">+IF(OFFSET('Hygiene Data'!$E$12,0,10*ROW('Hygiene Data'!E190))="","",OFFSET('Hygiene Data'!$E$12,0,10*ROW('Hygiene Data'!E190)))</f>
        <v/>
      </c>
      <c r="DT196" s="380" t="str">
        <f ca="1">+IF(OFFSET('Hygiene Data'!$E$13,0,10*ROW('Hygiene Data'!E190))="","",OFFSET('Hygiene Data'!$E$13,0,10*ROW('Hygiene Data'!E190)))</f>
        <v/>
      </c>
      <c r="DU196" s="380" t="str">
        <f ca="1">+IF(OFFSET('Hygiene Data'!$F$11,0,10*ROW('Hygiene Data'!F190))="","",OFFSET('Hygiene Data'!$F$11,0,10*ROW('Hygiene Data'!F190)))</f>
        <v/>
      </c>
      <c r="DV196" s="380" t="str">
        <f ca="1">+IF(OFFSET('Hygiene Data'!$F$12,0,10*ROW('Hygiene Data'!F190))="","",OFFSET('Hygiene Data'!$F$12,0,10*ROW('Hygiene Data'!F190)))</f>
        <v/>
      </c>
      <c r="DW196" s="380" t="str">
        <f ca="1">+IF(OFFSET('Hygiene Data'!$F$13,0,10*ROW('Hygiene Data'!F190))="","",OFFSET('Hygiene Data'!$F$13,0,10*ROW('Hygiene Data'!F190)))</f>
        <v/>
      </c>
      <c r="DX196" s="380" t="str">
        <f ca="1">+IF(OFFSET('Hygiene Data'!$G$11,0,10*ROW('Hygiene Data'!G190))="","",OFFSET('Hygiene Data'!$G$11,0,10*ROW('Hygiene Data'!G190)))</f>
        <v/>
      </c>
      <c r="DY196" s="380" t="str">
        <f ca="1">+IF(OFFSET('Hygiene Data'!$G$12,0,10*ROW('Hygiene Data'!G190))="","",OFFSET('Hygiene Data'!$G$12,0,10*ROW('Hygiene Data'!G190)))</f>
        <v/>
      </c>
      <c r="DZ196" s="380" t="str">
        <f ca="1">+IF(OFFSET('Hygiene Data'!$G$13,0,10*ROW('Hygiene Data'!G190))="","",OFFSET('Hygiene Data'!$G$13,0,10*ROW('Hygiene Data'!G190)))</f>
        <v/>
      </c>
      <c r="EA196" s="380" t="str">
        <f ca="1">+IF(OFFSET('Hygiene Data'!$H$11,0,10*ROW('Hygiene Data'!H190))="","",OFFSET('Hygiene Data'!$H$11,0,10*ROW('Hygiene Data'!H190)))</f>
        <v/>
      </c>
      <c r="EB196" s="380" t="str">
        <f ca="1">+IF(OFFSET('Hygiene Data'!$H$12,0,10*ROW('Hygiene Data'!H190))="","",OFFSET('Hygiene Data'!$H$12,0,10*ROW('Hygiene Data'!H190)))</f>
        <v/>
      </c>
      <c r="EC196" s="380" t="str">
        <f ca="1">+IF(OFFSET('Hygiene Data'!$H$13,0,10*ROW('Hygiene Data'!H190))="","",OFFSET('Hygiene Data'!$H$13,0,10*ROW('Hygiene Data'!H190)))</f>
        <v/>
      </c>
      <c r="ED196" s="380" t="str">
        <f ca="1">+IF(OFFSET('Hygiene Data'!$I$11,0,10*ROW('Hygiene Data'!I190))="","",OFFSET('Hygiene Data'!$I$11,0,10*ROW('Hygiene Data'!I190)))</f>
        <v/>
      </c>
      <c r="EE196" s="380" t="str">
        <f ca="1">+IF(OFFSET('Hygiene Data'!$I$12,0,10*ROW('Hygiene Data'!I190))="","",OFFSET('Hygiene Data'!$I$12,0,10*ROW('Hygiene Data'!I190)))</f>
        <v/>
      </c>
      <c r="EF196" s="380" t="str">
        <f ca="1">+IF(OFFSET('Hygiene Data'!$I$13,0,10*ROW('Hygiene Data'!I190))="","",OFFSET('Hygiene Data'!$I$13,0,10*ROW('Hygiene Data'!I190)))</f>
        <v/>
      </c>
    </row>
    <row r="197" spans="1:136" x14ac:dyDescent="0.25">
      <c r="A197" s="489" t="str">
        <f ca="1">+IF(OFFSET('Water Data'!$B$2,0,10*ROW('Water Data'!E191))="","",OFFSET('Water Data'!$B$2,0,10*ROW('Water Data'!E191)))</f>
        <v/>
      </c>
      <c r="B197" s="489"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16" t="str">
        <f t="shared" ca="1" si="2"/>
        <v/>
      </c>
      <c r="D197" s="517"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17"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17"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17"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17"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17"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17"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17"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17"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17"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17"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17"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17"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17"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17"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17"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17"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17"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18"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18"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18"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18"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18"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18"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18"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18"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18"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18"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18"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18"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18"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18"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18"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18"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18"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18"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18"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18"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18"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18"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18"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18"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18"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18"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18"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18"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18"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18"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19"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95"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19"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19"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19"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19"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19"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19"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19"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19"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19"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19"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19"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19"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19"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19"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19"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19"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80" t="str">
        <f ca="1">+IF(OFFSET('Water Data'!$D$27,0,10*ROW('Water Data'!D191))="","",OFFSET('Water Data'!$D$27,0,10*ROW('Water Data'!D191)))</f>
        <v/>
      </c>
      <c r="BT197" s="380" t="str">
        <f ca="1">+IF(OFFSET('Water Data'!$D$28,0,10*ROW('Water Data'!D191))="","",OFFSET('Water Data'!$D$28,0,10*ROW('Water Data'!D191)))</f>
        <v/>
      </c>
      <c r="BU197" s="380" t="str">
        <f ca="1">+IF(OFFSET('Water Data'!$D$29,0,10*ROW('Water Data'!D191))="","",OFFSET('Water Data'!$D$29,0,10*ROW('Water Data'!D191)))</f>
        <v/>
      </c>
      <c r="BV197" s="380" t="str">
        <f ca="1">+IF(OFFSET('Water Data'!$E$27,0,10*ROW('Water Data'!E191))="","",OFFSET('Water Data'!$E$27,0,10*ROW('Water Data'!E191)))</f>
        <v/>
      </c>
      <c r="BW197" s="380" t="str">
        <f ca="1">+IF(OFFSET('Water Data'!$E$28,0,10*ROW('Water Data'!E191))="","",OFFSET('Water Data'!$E$28,0,10*ROW('Water Data'!E191)))</f>
        <v/>
      </c>
      <c r="BX197" s="380" t="str">
        <f ca="1">+IF(OFFSET('Water Data'!$E$29,0,10*ROW('Water Data'!E191))="","",OFFSET('Water Data'!$E$29,0,10*ROW('Water Data'!E191)))</f>
        <v/>
      </c>
      <c r="BY197" s="380" t="str">
        <f ca="1">+IF(OFFSET('Water Data'!$F$27,0,10*ROW('Water Data'!F191))="","",OFFSET('Water Data'!$F$27,0,10*ROW('Water Data'!F191)))</f>
        <v/>
      </c>
      <c r="BZ197" s="380" t="str">
        <f ca="1">+IF(OFFSET('Water Data'!$F$28,0,10*ROW('Water Data'!F191))="","",OFFSET('Water Data'!$F$28,0,10*ROW('Water Data'!F191)))</f>
        <v/>
      </c>
      <c r="CA197" s="380" t="str">
        <f ca="1">+IF(OFFSET('Water Data'!$F$29,0,10*ROW('Water Data'!F191))="","",OFFSET('Water Data'!$F$29,0,10*ROW('Water Data'!F191)))</f>
        <v/>
      </c>
      <c r="CB197" s="380" t="str">
        <f ca="1">+IF(OFFSET('Water Data'!$G$27,0,10*ROW('Water Data'!G191))="","",OFFSET('Water Data'!$G$27,0,10*ROW('Water Data'!G191)))</f>
        <v/>
      </c>
      <c r="CC197" s="380" t="str">
        <f ca="1">+IF(OFFSET('Water Data'!$G$28,0,10*ROW('Water Data'!G191))="","",OFFSET('Water Data'!$G$28,0,10*ROW('Water Data'!G191)))</f>
        <v/>
      </c>
      <c r="CD197" s="380" t="str">
        <f ca="1">+IF(OFFSET('Water Data'!$G$29,0,10*ROW('Water Data'!G191))="","",OFFSET('Water Data'!$G$29,0,10*ROW('Water Data'!G191)))</f>
        <v/>
      </c>
      <c r="CE197" s="380" t="str">
        <f ca="1">+IF(OFFSET('Water Data'!$H$27,0,10*ROW('Water Data'!H191))="","",OFFSET('Water Data'!$H$27,0,10*ROW('Water Data'!H191)))</f>
        <v/>
      </c>
      <c r="CF197" s="380" t="str">
        <f ca="1">+IF(OFFSET('Water Data'!$H$28,0,10*ROW('Water Data'!H191))="","",OFFSET('Water Data'!$H$28,0,10*ROW('Water Data'!H191)))</f>
        <v/>
      </c>
      <c r="CG197" s="380" t="str">
        <f ca="1">+IF(OFFSET('Water Data'!$H$29,0,10*ROW('Water Data'!H191))="","",OFFSET('Water Data'!$H$29,0,10*ROW('Water Data'!H191)))</f>
        <v/>
      </c>
      <c r="CH197" s="380" t="str">
        <f ca="1">+IF(OFFSET('Water Data'!$I$27,0,10*ROW('Water Data'!I191))="","",OFFSET('Water Data'!$I$27,0,10*ROW('Water Data'!I191)))</f>
        <v/>
      </c>
      <c r="CI197" s="380" t="str">
        <f ca="1">+IF(OFFSET('Water Data'!$I$28,0,10*ROW('Water Data'!I191))="","",OFFSET('Water Data'!$I$28,0,10*ROW('Water Data'!I191)))</f>
        <v/>
      </c>
      <c r="CJ197" s="380" t="str">
        <f ca="1">+IF(OFFSET('Water Data'!$I$29,0,10*ROW('Water Data'!I191))="","",OFFSET('Water Data'!$I$29,0,10*ROW('Water Data'!I191)))</f>
        <v/>
      </c>
      <c r="CK197" s="380" t="str">
        <f ca="1">+IF(OFFSET('Sanitation Data'!$D$28,0,10*ROW('Sanitation Data'!D191))="","",OFFSET('Sanitation Data'!$D$28,0,10*ROW('Sanitation Data'!D191)))</f>
        <v/>
      </c>
      <c r="CL197" s="380" t="str">
        <f ca="1">+IF(OFFSET('Sanitation Data'!$D$29,0,10*ROW('Sanitation Data'!D191))="","",OFFSET('Sanitation Data'!$D$29,0,10*ROW('Sanitation Data'!D191)))</f>
        <v/>
      </c>
      <c r="CM197" s="380" t="str">
        <f ca="1">+IF(OFFSET('Sanitation Data'!$D$30,0,10*ROW('Sanitation Data'!D191))="","",OFFSET('Sanitation Data'!$D$30,0,10*ROW('Sanitation Data'!D191)))</f>
        <v/>
      </c>
      <c r="CN197" s="380" t="str">
        <f ca="1">+IF(OFFSET('Sanitation Data'!$D$31,0,10*ROW('Sanitation Data'!D191))="","",OFFSET('Sanitation Data'!$D$31,0,10*ROW('Sanitation Data'!D191)))</f>
        <v/>
      </c>
      <c r="CO197" s="380" t="str">
        <f ca="1">+IF(OFFSET('Sanitation Data'!$D$32,0,10*ROW('Sanitation Data'!D191))="","",OFFSET('Sanitation Data'!$D$32,0,10*ROW('Sanitation Data'!D191)))</f>
        <v/>
      </c>
      <c r="CP197" s="380" t="str">
        <f ca="1">+IF(OFFSET('Sanitation Data'!$E$28,0,10*ROW('Sanitation Data'!E191))="","",OFFSET('Sanitation Data'!$E$28,0,10*ROW('Sanitation Data'!E191)))</f>
        <v/>
      </c>
      <c r="CQ197" s="380" t="str">
        <f ca="1">+IF(OFFSET('Sanitation Data'!$E$29,0,10*ROW('Sanitation Data'!E191))="","",OFFSET('Sanitation Data'!$E$29,0,10*ROW('Sanitation Data'!E191)))</f>
        <v/>
      </c>
      <c r="CR197" s="380" t="str">
        <f ca="1">+IF(OFFSET('Sanitation Data'!$E$30,0,10*ROW('Sanitation Data'!E191))="","",OFFSET('Sanitation Data'!$E$30,0,10*ROW('Sanitation Data'!E191)))</f>
        <v/>
      </c>
      <c r="CS197" s="380" t="str">
        <f ca="1">+IF(OFFSET('Sanitation Data'!$E$31,0,10*ROW('Sanitation Data'!E191))="","",OFFSET('Sanitation Data'!$E$31,0,10*ROW('Sanitation Data'!E191)))</f>
        <v/>
      </c>
      <c r="CT197" s="380" t="str">
        <f ca="1">+IF(OFFSET('Sanitation Data'!$E$32,0,10*ROW('Sanitation Data'!E191))="","",OFFSET('Sanitation Data'!$E$32,0,10*ROW('Sanitation Data'!E191)))</f>
        <v/>
      </c>
      <c r="CU197" s="380" t="str">
        <f ca="1">+IF(OFFSET('Sanitation Data'!$F$28,0,10*ROW('Sanitation Data'!F191))="","",OFFSET('Sanitation Data'!$F$28,0,10*ROW('Sanitation Data'!F191)))</f>
        <v/>
      </c>
      <c r="CV197" s="380" t="str">
        <f ca="1">+IF(OFFSET('Sanitation Data'!$F$29,0,10*ROW('Sanitation Data'!F191))="","",OFFSET('Sanitation Data'!$F$29,0,10*ROW('Sanitation Data'!F191)))</f>
        <v/>
      </c>
      <c r="CW197" s="380" t="str">
        <f ca="1">+IF(OFFSET('Sanitation Data'!$F$30,0,10*ROW('Sanitation Data'!F191))="","",OFFSET('Sanitation Data'!$F$30,0,10*ROW('Sanitation Data'!F191)))</f>
        <v/>
      </c>
      <c r="CX197" s="380" t="str">
        <f ca="1">+IF(OFFSET('Sanitation Data'!$F$31,0,10*ROW('Sanitation Data'!F191))="","",OFFSET('Sanitation Data'!$F$31,0,10*ROW('Sanitation Data'!F191)))</f>
        <v/>
      </c>
      <c r="CY197" s="380" t="str">
        <f ca="1">+IF(OFFSET('Sanitation Data'!$F$32,0,10*ROW('Sanitation Data'!F191))="","",OFFSET('Sanitation Data'!$F$32,0,10*ROW('Sanitation Data'!F191)))</f>
        <v/>
      </c>
      <c r="CZ197" s="380" t="str">
        <f ca="1">+IF(OFFSET('Sanitation Data'!$G$28,0,10*ROW('Sanitation Data'!G191))="","",OFFSET('Sanitation Data'!$G$28,0,10*ROW('Sanitation Data'!G191)))</f>
        <v/>
      </c>
      <c r="DA197" s="380" t="str">
        <f ca="1">+IF(OFFSET('Sanitation Data'!$G$29,0,10*ROW('Sanitation Data'!G191))="","",OFFSET('Sanitation Data'!$G$29,0,10*ROW('Sanitation Data'!G191)))</f>
        <v/>
      </c>
      <c r="DB197" s="380" t="str">
        <f ca="1">+IF(OFFSET('Sanitation Data'!$G$30,0,10*ROW('Sanitation Data'!G191))="","",OFFSET('Sanitation Data'!$G$30,0,10*ROW('Sanitation Data'!G191)))</f>
        <v/>
      </c>
      <c r="DC197" s="380" t="str">
        <f ca="1">+IF(OFFSET('Sanitation Data'!$G$31,0,10*ROW('Sanitation Data'!G191))="","",OFFSET('Sanitation Data'!$G$31,0,10*ROW('Sanitation Data'!G191)))</f>
        <v/>
      </c>
      <c r="DD197" s="380" t="str">
        <f ca="1">+IF(OFFSET('Sanitation Data'!$G$32,0,10*ROW('Sanitation Data'!G191))="","",OFFSET('Sanitation Data'!$G$32,0,10*ROW('Sanitation Data'!G191)))</f>
        <v/>
      </c>
      <c r="DE197" s="380" t="str">
        <f ca="1">+IF(OFFSET('Sanitation Data'!$H$28,0,10*ROW('Sanitation Data'!H191))="","",OFFSET('Sanitation Data'!$H$28,0,10*ROW('Sanitation Data'!H191)))</f>
        <v/>
      </c>
      <c r="DF197" s="380" t="str">
        <f ca="1">+IF(OFFSET('Sanitation Data'!$H$29,0,10*ROW('Sanitation Data'!H191))="","",OFFSET('Sanitation Data'!$H$29,0,10*ROW('Sanitation Data'!H191)))</f>
        <v/>
      </c>
      <c r="DG197" s="380" t="str">
        <f ca="1">+IF(OFFSET('Sanitation Data'!$H$30,0,10*ROW('Sanitation Data'!H191))="","",OFFSET('Sanitation Data'!$H$30,0,10*ROW('Sanitation Data'!H191)))</f>
        <v/>
      </c>
      <c r="DH197" s="380" t="str">
        <f ca="1">+IF(OFFSET('Sanitation Data'!$H$31,0,10*ROW('Sanitation Data'!H191))="","",OFFSET('Sanitation Data'!$H$31,0,10*ROW('Sanitation Data'!H191)))</f>
        <v/>
      </c>
      <c r="DI197" s="380" t="str">
        <f ca="1">+IF(OFFSET('Sanitation Data'!$H$32,0,10*ROW('Sanitation Data'!H191))="","",OFFSET('Sanitation Data'!$H$32,0,10*ROW('Sanitation Data'!H191)))</f>
        <v/>
      </c>
      <c r="DJ197" s="380" t="str">
        <f ca="1">+IF(OFFSET('Sanitation Data'!$I$28,0,10*ROW('Sanitation Data'!I191))="","",OFFSET('Sanitation Data'!$I$28,0,10*ROW('Sanitation Data'!I191)))</f>
        <v/>
      </c>
      <c r="DK197" s="380" t="str">
        <f ca="1">+IF(OFFSET('Sanitation Data'!$I$29,0,10*ROW('Sanitation Data'!I191))="","",OFFSET('Sanitation Data'!$I$29,0,10*ROW('Sanitation Data'!I191)))</f>
        <v/>
      </c>
      <c r="DL197" s="380" t="str">
        <f ca="1">+IF(OFFSET('Sanitation Data'!$I$30,0,10*ROW('Sanitation Data'!I191))="","",OFFSET('Sanitation Data'!$I$30,0,10*ROW('Sanitation Data'!I191)))</f>
        <v/>
      </c>
      <c r="DM197" s="380" t="str">
        <f ca="1">+IF(OFFSET('Sanitation Data'!$I$31,0,10*ROW('Sanitation Data'!I191))="","",OFFSET('Sanitation Data'!$I$31,0,10*ROW('Sanitation Data'!I191)))</f>
        <v/>
      </c>
      <c r="DN197" s="380" t="str">
        <f ca="1">+IF(OFFSET('Sanitation Data'!$I$32,0,10*ROW('Sanitation Data'!I191))="","",OFFSET('Sanitation Data'!$I$32,0,10*ROW('Sanitation Data'!I191)))</f>
        <v/>
      </c>
      <c r="DO197" s="380" t="str">
        <f ca="1">+IF(OFFSET('Hygiene Data'!$D$11,0,10*ROW('Hygiene Data'!D191))="","",OFFSET('Hygiene Data'!$D$11,0,10*ROW('Hygiene Data'!D191)))</f>
        <v/>
      </c>
      <c r="DP197" s="380" t="str">
        <f ca="1">+IF(OFFSET('Hygiene Data'!$D$12,0,10*ROW('Hygiene Data'!D191))="","",OFFSET('Hygiene Data'!$D$12,0,10*ROW('Hygiene Data'!D191)))</f>
        <v/>
      </c>
      <c r="DQ197" s="380" t="str">
        <f ca="1">+IF(OFFSET('Hygiene Data'!$D$13,0,10*ROW('Hygiene Data'!D191))="","",OFFSET('Hygiene Data'!$D$13,0,10*ROW('Hygiene Data'!D191)))</f>
        <v/>
      </c>
      <c r="DR197" s="380" t="str">
        <f ca="1">+IF(OFFSET('Hygiene Data'!$E$11,0,10*ROW('Hygiene Data'!E191))="","",OFFSET('Hygiene Data'!$E$11,0,10*ROW('Hygiene Data'!E191)))</f>
        <v/>
      </c>
      <c r="DS197" s="380" t="str">
        <f ca="1">+IF(OFFSET('Hygiene Data'!$E$12,0,10*ROW('Hygiene Data'!E191))="","",OFFSET('Hygiene Data'!$E$12,0,10*ROW('Hygiene Data'!E191)))</f>
        <v/>
      </c>
      <c r="DT197" s="380" t="str">
        <f ca="1">+IF(OFFSET('Hygiene Data'!$E$13,0,10*ROW('Hygiene Data'!E191))="","",OFFSET('Hygiene Data'!$E$13,0,10*ROW('Hygiene Data'!E191)))</f>
        <v/>
      </c>
      <c r="DU197" s="380" t="str">
        <f ca="1">+IF(OFFSET('Hygiene Data'!$F$11,0,10*ROW('Hygiene Data'!F191))="","",OFFSET('Hygiene Data'!$F$11,0,10*ROW('Hygiene Data'!F191)))</f>
        <v/>
      </c>
      <c r="DV197" s="380" t="str">
        <f ca="1">+IF(OFFSET('Hygiene Data'!$F$12,0,10*ROW('Hygiene Data'!F191))="","",OFFSET('Hygiene Data'!$F$12,0,10*ROW('Hygiene Data'!F191)))</f>
        <v/>
      </c>
      <c r="DW197" s="380" t="str">
        <f ca="1">+IF(OFFSET('Hygiene Data'!$F$13,0,10*ROW('Hygiene Data'!F191))="","",OFFSET('Hygiene Data'!$F$13,0,10*ROW('Hygiene Data'!F191)))</f>
        <v/>
      </c>
      <c r="DX197" s="380" t="str">
        <f ca="1">+IF(OFFSET('Hygiene Data'!$G$11,0,10*ROW('Hygiene Data'!G191))="","",OFFSET('Hygiene Data'!$G$11,0,10*ROW('Hygiene Data'!G191)))</f>
        <v/>
      </c>
      <c r="DY197" s="380" t="str">
        <f ca="1">+IF(OFFSET('Hygiene Data'!$G$12,0,10*ROW('Hygiene Data'!G191))="","",OFFSET('Hygiene Data'!$G$12,0,10*ROW('Hygiene Data'!G191)))</f>
        <v/>
      </c>
      <c r="DZ197" s="380" t="str">
        <f ca="1">+IF(OFFSET('Hygiene Data'!$G$13,0,10*ROW('Hygiene Data'!G191))="","",OFFSET('Hygiene Data'!$G$13,0,10*ROW('Hygiene Data'!G191)))</f>
        <v/>
      </c>
      <c r="EA197" s="380" t="str">
        <f ca="1">+IF(OFFSET('Hygiene Data'!$H$11,0,10*ROW('Hygiene Data'!H191))="","",OFFSET('Hygiene Data'!$H$11,0,10*ROW('Hygiene Data'!H191)))</f>
        <v/>
      </c>
      <c r="EB197" s="380" t="str">
        <f ca="1">+IF(OFFSET('Hygiene Data'!$H$12,0,10*ROW('Hygiene Data'!H191))="","",OFFSET('Hygiene Data'!$H$12,0,10*ROW('Hygiene Data'!H191)))</f>
        <v/>
      </c>
      <c r="EC197" s="380" t="str">
        <f ca="1">+IF(OFFSET('Hygiene Data'!$H$13,0,10*ROW('Hygiene Data'!H191))="","",OFFSET('Hygiene Data'!$H$13,0,10*ROW('Hygiene Data'!H191)))</f>
        <v/>
      </c>
      <c r="ED197" s="380" t="str">
        <f ca="1">+IF(OFFSET('Hygiene Data'!$I$11,0,10*ROW('Hygiene Data'!I191))="","",OFFSET('Hygiene Data'!$I$11,0,10*ROW('Hygiene Data'!I191)))</f>
        <v/>
      </c>
      <c r="EE197" s="380" t="str">
        <f ca="1">+IF(OFFSET('Hygiene Data'!$I$12,0,10*ROW('Hygiene Data'!I191))="","",OFFSET('Hygiene Data'!$I$12,0,10*ROW('Hygiene Data'!I191)))</f>
        <v/>
      </c>
      <c r="EF197" s="380" t="str">
        <f ca="1">+IF(OFFSET('Hygiene Data'!$I$13,0,10*ROW('Hygiene Data'!I191))="","",OFFSET('Hygiene Data'!$I$13,0,10*ROW('Hygiene Data'!I191)))</f>
        <v/>
      </c>
    </row>
    <row r="198" spans="1:136" x14ac:dyDescent="0.25">
      <c r="A198" s="489" t="str">
        <f ca="1">+IF(OFFSET('Water Data'!$B$2,0,10*ROW('Water Data'!E192))="","",OFFSET('Water Data'!$B$2,0,10*ROW('Water Data'!E192)))</f>
        <v/>
      </c>
      <c r="B198" s="489"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16" t="str">
        <f t="shared" ca="1" si="2"/>
        <v/>
      </c>
      <c r="D198" s="517"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17"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17"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17"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17"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17"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17"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17"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17"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17"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17"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17"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17"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17"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17"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17"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17"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17"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18"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18"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18"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18"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18"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18"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18"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18"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18"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18"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18"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18"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18"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18"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18"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18"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18"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18"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18"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18"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18"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18"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18"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18"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18"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18"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18"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18"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18"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18"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19"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95"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19"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19"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19"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19"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19"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19"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19"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19"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19"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19"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19"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19"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19"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19"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19"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19"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80" t="str">
        <f ca="1">+IF(OFFSET('Water Data'!$D$27,0,10*ROW('Water Data'!D192))="","",OFFSET('Water Data'!$D$27,0,10*ROW('Water Data'!D192)))</f>
        <v/>
      </c>
      <c r="BT198" s="380" t="str">
        <f ca="1">+IF(OFFSET('Water Data'!$D$28,0,10*ROW('Water Data'!D192))="","",OFFSET('Water Data'!$D$28,0,10*ROW('Water Data'!D192)))</f>
        <v/>
      </c>
      <c r="BU198" s="380" t="str">
        <f ca="1">+IF(OFFSET('Water Data'!$D$29,0,10*ROW('Water Data'!D192))="","",OFFSET('Water Data'!$D$29,0,10*ROW('Water Data'!D192)))</f>
        <v/>
      </c>
      <c r="BV198" s="380" t="str">
        <f ca="1">+IF(OFFSET('Water Data'!$E$27,0,10*ROW('Water Data'!E192))="","",OFFSET('Water Data'!$E$27,0,10*ROW('Water Data'!E192)))</f>
        <v/>
      </c>
      <c r="BW198" s="380" t="str">
        <f ca="1">+IF(OFFSET('Water Data'!$E$28,0,10*ROW('Water Data'!E192))="","",OFFSET('Water Data'!$E$28,0,10*ROW('Water Data'!E192)))</f>
        <v/>
      </c>
      <c r="BX198" s="380" t="str">
        <f ca="1">+IF(OFFSET('Water Data'!$E$29,0,10*ROW('Water Data'!E192))="","",OFFSET('Water Data'!$E$29,0,10*ROW('Water Data'!E192)))</f>
        <v/>
      </c>
      <c r="BY198" s="380" t="str">
        <f ca="1">+IF(OFFSET('Water Data'!$F$27,0,10*ROW('Water Data'!F192))="","",OFFSET('Water Data'!$F$27,0,10*ROW('Water Data'!F192)))</f>
        <v/>
      </c>
      <c r="BZ198" s="380" t="str">
        <f ca="1">+IF(OFFSET('Water Data'!$F$28,0,10*ROW('Water Data'!F192))="","",OFFSET('Water Data'!$F$28,0,10*ROW('Water Data'!F192)))</f>
        <v/>
      </c>
      <c r="CA198" s="380" t="str">
        <f ca="1">+IF(OFFSET('Water Data'!$F$29,0,10*ROW('Water Data'!F192))="","",OFFSET('Water Data'!$F$29,0,10*ROW('Water Data'!F192)))</f>
        <v/>
      </c>
      <c r="CB198" s="380" t="str">
        <f ca="1">+IF(OFFSET('Water Data'!$G$27,0,10*ROW('Water Data'!G192))="","",OFFSET('Water Data'!$G$27,0,10*ROW('Water Data'!G192)))</f>
        <v/>
      </c>
      <c r="CC198" s="380" t="str">
        <f ca="1">+IF(OFFSET('Water Data'!$G$28,0,10*ROW('Water Data'!G192))="","",OFFSET('Water Data'!$G$28,0,10*ROW('Water Data'!G192)))</f>
        <v/>
      </c>
      <c r="CD198" s="380" t="str">
        <f ca="1">+IF(OFFSET('Water Data'!$G$29,0,10*ROW('Water Data'!G192))="","",OFFSET('Water Data'!$G$29,0,10*ROW('Water Data'!G192)))</f>
        <v/>
      </c>
      <c r="CE198" s="380" t="str">
        <f ca="1">+IF(OFFSET('Water Data'!$H$27,0,10*ROW('Water Data'!H192))="","",OFFSET('Water Data'!$H$27,0,10*ROW('Water Data'!H192)))</f>
        <v/>
      </c>
      <c r="CF198" s="380" t="str">
        <f ca="1">+IF(OFFSET('Water Data'!$H$28,0,10*ROW('Water Data'!H192))="","",OFFSET('Water Data'!$H$28,0,10*ROW('Water Data'!H192)))</f>
        <v/>
      </c>
      <c r="CG198" s="380" t="str">
        <f ca="1">+IF(OFFSET('Water Data'!$H$29,0,10*ROW('Water Data'!H192))="","",OFFSET('Water Data'!$H$29,0,10*ROW('Water Data'!H192)))</f>
        <v/>
      </c>
      <c r="CH198" s="380" t="str">
        <f ca="1">+IF(OFFSET('Water Data'!$I$27,0,10*ROW('Water Data'!I192))="","",OFFSET('Water Data'!$I$27,0,10*ROW('Water Data'!I192)))</f>
        <v/>
      </c>
      <c r="CI198" s="380" t="str">
        <f ca="1">+IF(OFFSET('Water Data'!$I$28,0,10*ROW('Water Data'!I192))="","",OFFSET('Water Data'!$I$28,0,10*ROW('Water Data'!I192)))</f>
        <v/>
      </c>
      <c r="CJ198" s="380" t="str">
        <f ca="1">+IF(OFFSET('Water Data'!$I$29,0,10*ROW('Water Data'!I192))="","",OFFSET('Water Data'!$I$29,0,10*ROW('Water Data'!I192)))</f>
        <v/>
      </c>
      <c r="CK198" s="380" t="str">
        <f ca="1">+IF(OFFSET('Sanitation Data'!$D$28,0,10*ROW('Sanitation Data'!D192))="","",OFFSET('Sanitation Data'!$D$28,0,10*ROW('Sanitation Data'!D192)))</f>
        <v/>
      </c>
      <c r="CL198" s="380" t="str">
        <f ca="1">+IF(OFFSET('Sanitation Data'!$D$29,0,10*ROW('Sanitation Data'!D192))="","",OFFSET('Sanitation Data'!$D$29,0,10*ROW('Sanitation Data'!D192)))</f>
        <v/>
      </c>
      <c r="CM198" s="380" t="str">
        <f ca="1">+IF(OFFSET('Sanitation Data'!$D$30,0,10*ROW('Sanitation Data'!D192))="","",OFFSET('Sanitation Data'!$D$30,0,10*ROW('Sanitation Data'!D192)))</f>
        <v/>
      </c>
      <c r="CN198" s="380" t="str">
        <f ca="1">+IF(OFFSET('Sanitation Data'!$D$31,0,10*ROW('Sanitation Data'!D192))="","",OFFSET('Sanitation Data'!$D$31,0,10*ROW('Sanitation Data'!D192)))</f>
        <v/>
      </c>
      <c r="CO198" s="380" t="str">
        <f ca="1">+IF(OFFSET('Sanitation Data'!$D$32,0,10*ROW('Sanitation Data'!D192))="","",OFFSET('Sanitation Data'!$D$32,0,10*ROW('Sanitation Data'!D192)))</f>
        <v/>
      </c>
      <c r="CP198" s="380" t="str">
        <f ca="1">+IF(OFFSET('Sanitation Data'!$E$28,0,10*ROW('Sanitation Data'!E192))="","",OFFSET('Sanitation Data'!$E$28,0,10*ROW('Sanitation Data'!E192)))</f>
        <v/>
      </c>
      <c r="CQ198" s="380" t="str">
        <f ca="1">+IF(OFFSET('Sanitation Data'!$E$29,0,10*ROW('Sanitation Data'!E192))="","",OFFSET('Sanitation Data'!$E$29,0,10*ROW('Sanitation Data'!E192)))</f>
        <v/>
      </c>
      <c r="CR198" s="380" t="str">
        <f ca="1">+IF(OFFSET('Sanitation Data'!$E$30,0,10*ROW('Sanitation Data'!E192))="","",OFFSET('Sanitation Data'!$E$30,0,10*ROW('Sanitation Data'!E192)))</f>
        <v/>
      </c>
      <c r="CS198" s="380" t="str">
        <f ca="1">+IF(OFFSET('Sanitation Data'!$E$31,0,10*ROW('Sanitation Data'!E192))="","",OFFSET('Sanitation Data'!$E$31,0,10*ROW('Sanitation Data'!E192)))</f>
        <v/>
      </c>
      <c r="CT198" s="380" t="str">
        <f ca="1">+IF(OFFSET('Sanitation Data'!$E$32,0,10*ROW('Sanitation Data'!E192))="","",OFFSET('Sanitation Data'!$E$32,0,10*ROW('Sanitation Data'!E192)))</f>
        <v/>
      </c>
      <c r="CU198" s="380" t="str">
        <f ca="1">+IF(OFFSET('Sanitation Data'!$F$28,0,10*ROW('Sanitation Data'!F192))="","",OFFSET('Sanitation Data'!$F$28,0,10*ROW('Sanitation Data'!F192)))</f>
        <v/>
      </c>
      <c r="CV198" s="380" t="str">
        <f ca="1">+IF(OFFSET('Sanitation Data'!$F$29,0,10*ROW('Sanitation Data'!F192))="","",OFFSET('Sanitation Data'!$F$29,0,10*ROW('Sanitation Data'!F192)))</f>
        <v/>
      </c>
      <c r="CW198" s="380" t="str">
        <f ca="1">+IF(OFFSET('Sanitation Data'!$F$30,0,10*ROW('Sanitation Data'!F192))="","",OFFSET('Sanitation Data'!$F$30,0,10*ROW('Sanitation Data'!F192)))</f>
        <v/>
      </c>
      <c r="CX198" s="380" t="str">
        <f ca="1">+IF(OFFSET('Sanitation Data'!$F$31,0,10*ROW('Sanitation Data'!F192))="","",OFFSET('Sanitation Data'!$F$31,0,10*ROW('Sanitation Data'!F192)))</f>
        <v/>
      </c>
      <c r="CY198" s="380" t="str">
        <f ca="1">+IF(OFFSET('Sanitation Data'!$F$32,0,10*ROW('Sanitation Data'!F192))="","",OFFSET('Sanitation Data'!$F$32,0,10*ROW('Sanitation Data'!F192)))</f>
        <v/>
      </c>
      <c r="CZ198" s="380" t="str">
        <f ca="1">+IF(OFFSET('Sanitation Data'!$G$28,0,10*ROW('Sanitation Data'!G192))="","",OFFSET('Sanitation Data'!$G$28,0,10*ROW('Sanitation Data'!G192)))</f>
        <v/>
      </c>
      <c r="DA198" s="380" t="str">
        <f ca="1">+IF(OFFSET('Sanitation Data'!$G$29,0,10*ROW('Sanitation Data'!G192))="","",OFFSET('Sanitation Data'!$G$29,0,10*ROW('Sanitation Data'!G192)))</f>
        <v/>
      </c>
      <c r="DB198" s="380" t="str">
        <f ca="1">+IF(OFFSET('Sanitation Data'!$G$30,0,10*ROW('Sanitation Data'!G192))="","",OFFSET('Sanitation Data'!$G$30,0,10*ROW('Sanitation Data'!G192)))</f>
        <v/>
      </c>
      <c r="DC198" s="380" t="str">
        <f ca="1">+IF(OFFSET('Sanitation Data'!$G$31,0,10*ROW('Sanitation Data'!G192))="","",OFFSET('Sanitation Data'!$G$31,0,10*ROW('Sanitation Data'!G192)))</f>
        <v/>
      </c>
      <c r="DD198" s="380" t="str">
        <f ca="1">+IF(OFFSET('Sanitation Data'!$G$32,0,10*ROW('Sanitation Data'!G192))="","",OFFSET('Sanitation Data'!$G$32,0,10*ROW('Sanitation Data'!G192)))</f>
        <v/>
      </c>
      <c r="DE198" s="380" t="str">
        <f ca="1">+IF(OFFSET('Sanitation Data'!$H$28,0,10*ROW('Sanitation Data'!H192))="","",OFFSET('Sanitation Data'!$H$28,0,10*ROW('Sanitation Data'!H192)))</f>
        <v/>
      </c>
      <c r="DF198" s="380" t="str">
        <f ca="1">+IF(OFFSET('Sanitation Data'!$H$29,0,10*ROW('Sanitation Data'!H192))="","",OFFSET('Sanitation Data'!$H$29,0,10*ROW('Sanitation Data'!H192)))</f>
        <v/>
      </c>
      <c r="DG198" s="380" t="str">
        <f ca="1">+IF(OFFSET('Sanitation Data'!$H$30,0,10*ROW('Sanitation Data'!H192))="","",OFFSET('Sanitation Data'!$H$30,0,10*ROW('Sanitation Data'!H192)))</f>
        <v/>
      </c>
      <c r="DH198" s="380" t="str">
        <f ca="1">+IF(OFFSET('Sanitation Data'!$H$31,0,10*ROW('Sanitation Data'!H192))="","",OFFSET('Sanitation Data'!$H$31,0,10*ROW('Sanitation Data'!H192)))</f>
        <v/>
      </c>
      <c r="DI198" s="380" t="str">
        <f ca="1">+IF(OFFSET('Sanitation Data'!$H$32,0,10*ROW('Sanitation Data'!H192))="","",OFFSET('Sanitation Data'!$H$32,0,10*ROW('Sanitation Data'!H192)))</f>
        <v/>
      </c>
      <c r="DJ198" s="380" t="str">
        <f ca="1">+IF(OFFSET('Sanitation Data'!$I$28,0,10*ROW('Sanitation Data'!I192))="","",OFFSET('Sanitation Data'!$I$28,0,10*ROW('Sanitation Data'!I192)))</f>
        <v/>
      </c>
      <c r="DK198" s="380" t="str">
        <f ca="1">+IF(OFFSET('Sanitation Data'!$I$29,0,10*ROW('Sanitation Data'!I192))="","",OFFSET('Sanitation Data'!$I$29,0,10*ROW('Sanitation Data'!I192)))</f>
        <v/>
      </c>
      <c r="DL198" s="380" t="str">
        <f ca="1">+IF(OFFSET('Sanitation Data'!$I$30,0,10*ROW('Sanitation Data'!I192))="","",OFFSET('Sanitation Data'!$I$30,0,10*ROW('Sanitation Data'!I192)))</f>
        <v/>
      </c>
      <c r="DM198" s="380" t="str">
        <f ca="1">+IF(OFFSET('Sanitation Data'!$I$31,0,10*ROW('Sanitation Data'!I192))="","",OFFSET('Sanitation Data'!$I$31,0,10*ROW('Sanitation Data'!I192)))</f>
        <v/>
      </c>
      <c r="DN198" s="380" t="str">
        <f ca="1">+IF(OFFSET('Sanitation Data'!$I$32,0,10*ROW('Sanitation Data'!I192))="","",OFFSET('Sanitation Data'!$I$32,0,10*ROW('Sanitation Data'!I192)))</f>
        <v/>
      </c>
      <c r="DO198" s="380" t="str">
        <f ca="1">+IF(OFFSET('Hygiene Data'!$D$11,0,10*ROW('Hygiene Data'!D192))="","",OFFSET('Hygiene Data'!$D$11,0,10*ROW('Hygiene Data'!D192)))</f>
        <v/>
      </c>
      <c r="DP198" s="380" t="str">
        <f ca="1">+IF(OFFSET('Hygiene Data'!$D$12,0,10*ROW('Hygiene Data'!D192))="","",OFFSET('Hygiene Data'!$D$12,0,10*ROW('Hygiene Data'!D192)))</f>
        <v/>
      </c>
      <c r="DQ198" s="380" t="str">
        <f ca="1">+IF(OFFSET('Hygiene Data'!$D$13,0,10*ROW('Hygiene Data'!D192))="","",OFFSET('Hygiene Data'!$D$13,0,10*ROW('Hygiene Data'!D192)))</f>
        <v/>
      </c>
      <c r="DR198" s="380" t="str">
        <f ca="1">+IF(OFFSET('Hygiene Data'!$E$11,0,10*ROW('Hygiene Data'!E192))="","",OFFSET('Hygiene Data'!$E$11,0,10*ROW('Hygiene Data'!E192)))</f>
        <v/>
      </c>
      <c r="DS198" s="380" t="str">
        <f ca="1">+IF(OFFSET('Hygiene Data'!$E$12,0,10*ROW('Hygiene Data'!E192))="","",OFFSET('Hygiene Data'!$E$12,0,10*ROW('Hygiene Data'!E192)))</f>
        <v/>
      </c>
      <c r="DT198" s="380" t="str">
        <f ca="1">+IF(OFFSET('Hygiene Data'!$E$13,0,10*ROW('Hygiene Data'!E192))="","",OFFSET('Hygiene Data'!$E$13,0,10*ROW('Hygiene Data'!E192)))</f>
        <v/>
      </c>
      <c r="DU198" s="380" t="str">
        <f ca="1">+IF(OFFSET('Hygiene Data'!$F$11,0,10*ROW('Hygiene Data'!F192))="","",OFFSET('Hygiene Data'!$F$11,0,10*ROW('Hygiene Data'!F192)))</f>
        <v/>
      </c>
      <c r="DV198" s="380" t="str">
        <f ca="1">+IF(OFFSET('Hygiene Data'!$F$12,0,10*ROW('Hygiene Data'!F192))="","",OFFSET('Hygiene Data'!$F$12,0,10*ROW('Hygiene Data'!F192)))</f>
        <v/>
      </c>
      <c r="DW198" s="380" t="str">
        <f ca="1">+IF(OFFSET('Hygiene Data'!$F$13,0,10*ROW('Hygiene Data'!F192))="","",OFFSET('Hygiene Data'!$F$13,0,10*ROW('Hygiene Data'!F192)))</f>
        <v/>
      </c>
      <c r="DX198" s="380" t="str">
        <f ca="1">+IF(OFFSET('Hygiene Data'!$G$11,0,10*ROW('Hygiene Data'!G192))="","",OFFSET('Hygiene Data'!$G$11,0,10*ROW('Hygiene Data'!G192)))</f>
        <v/>
      </c>
      <c r="DY198" s="380" t="str">
        <f ca="1">+IF(OFFSET('Hygiene Data'!$G$12,0,10*ROW('Hygiene Data'!G192))="","",OFFSET('Hygiene Data'!$G$12,0,10*ROW('Hygiene Data'!G192)))</f>
        <v/>
      </c>
      <c r="DZ198" s="380" t="str">
        <f ca="1">+IF(OFFSET('Hygiene Data'!$G$13,0,10*ROW('Hygiene Data'!G192))="","",OFFSET('Hygiene Data'!$G$13,0,10*ROW('Hygiene Data'!G192)))</f>
        <v/>
      </c>
      <c r="EA198" s="380" t="str">
        <f ca="1">+IF(OFFSET('Hygiene Data'!$H$11,0,10*ROW('Hygiene Data'!H192))="","",OFFSET('Hygiene Data'!$H$11,0,10*ROW('Hygiene Data'!H192)))</f>
        <v/>
      </c>
      <c r="EB198" s="380" t="str">
        <f ca="1">+IF(OFFSET('Hygiene Data'!$H$12,0,10*ROW('Hygiene Data'!H192))="","",OFFSET('Hygiene Data'!$H$12,0,10*ROW('Hygiene Data'!H192)))</f>
        <v/>
      </c>
      <c r="EC198" s="380" t="str">
        <f ca="1">+IF(OFFSET('Hygiene Data'!$H$13,0,10*ROW('Hygiene Data'!H192))="","",OFFSET('Hygiene Data'!$H$13,0,10*ROW('Hygiene Data'!H192)))</f>
        <v/>
      </c>
      <c r="ED198" s="380" t="str">
        <f ca="1">+IF(OFFSET('Hygiene Data'!$I$11,0,10*ROW('Hygiene Data'!I192))="","",OFFSET('Hygiene Data'!$I$11,0,10*ROW('Hygiene Data'!I192)))</f>
        <v/>
      </c>
      <c r="EE198" s="380" t="str">
        <f ca="1">+IF(OFFSET('Hygiene Data'!$I$12,0,10*ROW('Hygiene Data'!I192))="","",OFFSET('Hygiene Data'!$I$12,0,10*ROW('Hygiene Data'!I192)))</f>
        <v/>
      </c>
      <c r="EF198" s="380" t="str">
        <f ca="1">+IF(OFFSET('Hygiene Data'!$I$13,0,10*ROW('Hygiene Data'!I192))="","",OFFSET('Hygiene Data'!$I$13,0,10*ROW('Hygiene Data'!I192)))</f>
        <v/>
      </c>
    </row>
    <row r="199" spans="1:136" x14ac:dyDescent="0.25">
      <c r="A199" s="489" t="str">
        <f ca="1">+IF(OFFSET('Water Data'!$B$2,0,10*ROW('Water Data'!E193))="","",OFFSET('Water Data'!$B$2,0,10*ROW('Water Data'!E193)))</f>
        <v/>
      </c>
      <c r="B199" s="489"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16" t="str">
        <f t="shared" ref="C199:C207" ca="1" si="3">+IF(ISNUMBER(VALUE(MID(A199,5,4))), VALUE(MID(A199, 5,4)),"")</f>
        <v/>
      </c>
      <c r="D199" s="517"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17"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17"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17"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17"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17"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17"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17"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17"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17"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17"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17"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17"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17"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17"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17"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17"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17"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18"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18"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18"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18"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18"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18"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18"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18"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18"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18"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18"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18"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18"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18"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18"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18"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18"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18"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18"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18"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18"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18"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18"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18"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18"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18"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18"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18"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18"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18"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19"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95"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19"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19"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19"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19"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19"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19"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19"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19"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19"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19"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19"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19"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19"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19"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19"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19"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80" t="str">
        <f ca="1">+IF(OFFSET('Water Data'!$D$27,0,10*ROW('Water Data'!D193))="","",OFFSET('Water Data'!$D$27,0,10*ROW('Water Data'!D193)))</f>
        <v/>
      </c>
      <c r="BT199" s="380" t="str">
        <f ca="1">+IF(OFFSET('Water Data'!$D$28,0,10*ROW('Water Data'!D193))="","",OFFSET('Water Data'!$D$28,0,10*ROW('Water Data'!D193)))</f>
        <v/>
      </c>
      <c r="BU199" s="380" t="str">
        <f ca="1">+IF(OFFSET('Water Data'!$D$29,0,10*ROW('Water Data'!D193))="","",OFFSET('Water Data'!$D$29,0,10*ROW('Water Data'!D193)))</f>
        <v/>
      </c>
      <c r="BV199" s="380" t="str">
        <f ca="1">+IF(OFFSET('Water Data'!$E$27,0,10*ROW('Water Data'!E193))="","",OFFSET('Water Data'!$E$27,0,10*ROW('Water Data'!E193)))</f>
        <v/>
      </c>
      <c r="BW199" s="380" t="str">
        <f ca="1">+IF(OFFSET('Water Data'!$E$28,0,10*ROW('Water Data'!E193))="","",OFFSET('Water Data'!$E$28,0,10*ROW('Water Data'!E193)))</f>
        <v/>
      </c>
      <c r="BX199" s="380" t="str">
        <f ca="1">+IF(OFFSET('Water Data'!$E$29,0,10*ROW('Water Data'!E193))="","",OFFSET('Water Data'!$E$29,0,10*ROW('Water Data'!E193)))</f>
        <v/>
      </c>
      <c r="BY199" s="380" t="str">
        <f ca="1">+IF(OFFSET('Water Data'!$F$27,0,10*ROW('Water Data'!F193))="","",OFFSET('Water Data'!$F$27,0,10*ROW('Water Data'!F193)))</f>
        <v/>
      </c>
      <c r="BZ199" s="380" t="str">
        <f ca="1">+IF(OFFSET('Water Data'!$F$28,0,10*ROW('Water Data'!F193))="","",OFFSET('Water Data'!$F$28,0,10*ROW('Water Data'!F193)))</f>
        <v/>
      </c>
      <c r="CA199" s="380" t="str">
        <f ca="1">+IF(OFFSET('Water Data'!$F$29,0,10*ROW('Water Data'!F193))="","",OFFSET('Water Data'!$F$29,0,10*ROW('Water Data'!F193)))</f>
        <v/>
      </c>
      <c r="CB199" s="380" t="str">
        <f ca="1">+IF(OFFSET('Water Data'!$G$27,0,10*ROW('Water Data'!G193))="","",OFFSET('Water Data'!$G$27,0,10*ROW('Water Data'!G193)))</f>
        <v/>
      </c>
      <c r="CC199" s="380" t="str">
        <f ca="1">+IF(OFFSET('Water Data'!$G$28,0,10*ROW('Water Data'!G193))="","",OFFSET('Water Data'!$G$28,0,10*ROW('Water Data'!G193)))</f>
        <v/>
      </c>
      <c r="CD199" s="380" t="str">
        <f ca="1">+IF(OFFSET('Water Data'!$G$29,0,10*ROW('Water Data'!G193))="","",OFFSET('Water Data'!$G$29,0,10*ROW('Water Data'!G193)))</f>
        <v/>
      </c>
      <c r="CE199" s="380" t="str">
        <f ca="1">+IF(OFFSET('Water Data'!$H$27,0,10*ROW('Water Data'!H193))="","",OFFSET('Water Data'!$H$27,0,10*ROW('Water Data'!H193)))</f>
        <v/>
      </c>
      <c r="CF199" s="380" t="str">
        <f ca="1">+IF(OFFSET('Water Data'!$H$28,0,10*ROW('Water Data'!H193))="","",OFFSET('Water Data'!$H$28,0,10*ROW('Water Data'!H193)))</f>
        <v/>
      </c>
      <c r="CG199" s="380" t="str">
        <f ca="1">+IF(OFFSET('Water Data'!$H$29,0,10*ROW('Water Data'!H193))="","",OFFSET('Water Data'!$H$29,0,10*ROW('Water Data'!H193)))</f>
        <v/>
      </c>
      <c r="CH199" s="380" t="str">
        <f ca="1">+IF(OFFSET('Water Data'!$I$27,0,10*ROW('Water Data'!I193))="","",OFFSET('Water Data'!$I$27,0,10*ROW('Water Data'!I193)))</f>
        <v/>
      </c>
      <c r="CI199" s="380" t="str">
        <f ca="1">+IF(OFFSET('Water Data'!$I$28,0,10*ROW('Water Data'!I193))="","",OFFSET('Water Data'!$I$28,0,10*ROW('Water Data'!I193)))</f>
        <v/>
      </c>
      <c r="CJ199" s="380" t="str">
        <f ca="1">+IF(OFFSET('Water Data'!$I$29,0,10*ROW('Water Data'!I193))="","",OFFSET('Water Data'!$I$29,0,10*ROW('Water Data'!I193)))</f>
        <v/>
      </c>
      <c r="CK199" s="380" t="str">
        <f ca="1">+IF(OFFSET('Sanitation Data'!$D$28,0,10*ROW('Sanitation Data'!D193))="","",OFFSET('Sanitation Data'!$D$28,0,10*ROW('Sanitation Data'!D193)))</f>
        <v/>
      </c>
      <c r="CL199" s="380" t="str">
        <f ca="1">+IF(OFFSET('Sanitation Data'!$D$29,0,10*ROW('Sanitation Data'!D193))="","",OFFSET('Sanitation Data'!$D$29,0,10*ROW('Sanitation Data'!D193)))</f>
        <v/>
      </c>
      <c r="CM199" s="380" t="str">
        <f ca="1">+IF(OFFSET('Sanitation Data'!$D$30,0,10*ROW('Sanitation Data'!D193))="","",OFFSET('Sanitation Data'!$D$30,0,10*ROW('Sanitation Data'!D193)))</f>
        <v/>
      </c>
      <c r="CN199" s="380" t="str">
        <f ca="1">+IF(OFFSET('Sanitation Data'!$D$31,0,10*ROW('Sanitation Data'!D193))="","",OFFSET('Sanitation Data'!$D$31,0,10*ROW('Sanitation Data'!D193)))</f>
        <v/>
      </c>
      <c r="CO199" s="380" t="str">
        <f ca="1">+IF(OFFSET('Sanitation Data'!$D$32,0,10*ROW('Sanitation Data'!D193))="","",OFFSET('Sanitation Data'!$D$32,0,10*ROW('Sanitation Data'!D193)))</f>
        <v/>
      </c>
      <c r="CP199" s="380" t="str">
        <f ca="1">+IF(OFFSET('Sanitation Data'!$E$28,0,10*ROW('Sanitation Data'!E193))="","",OFFSET('Sanitation Data'!$E$28,0,10*ROW('Sanitation Data'!E193)))</f>
        <v/>
      </c>
      <c r="CQ199" s="380" t="str">
        <f ca="1">+IF(OFFSET('Sanitation Data'!$E$29,0,10*ROW('Sanitation Data'!E193))="","",OFFSET('Sanitation Data'!$E$29,0,10*ROW('Sanitation Data'!E193)))</f>
        <v/>
      </c>
      <c r="CR199" s="380" t="str">
        <f ca="1">+IF(OFFSET('Sanitation Data'!$E$30,0,10*ROW('Sanitation Data'!E193))="","",OFFSET('Sanitation Data'!$E$30,0,10*ROW('Sanitation Data'!E193)))</f>
        <v/>
      </c>
      <c r="CS199" s="380" t="str">
        <f ca="1">+IF(OFFSET('Sanitation Data'!$E$31,0,10*ROW('Sanitation Data'!E193))="","",OFFSET('Sanitation Data'!$E$31,0,10*ROW('Sanitation Data'!E193)))</f>
        <v/>
      </c>
      <c r="CT199" s="380" t="str">
        <f ca="1">+IF(OFFSET('Sanitation Data'!$E$32,0,10*ROW('Sanitation Data'!E193))="","",OFFSET('Sanitation Data'!$E$32,0,10*ROW('Sanitation Data'!E193)))</f>
        <v/>
      </c>
      <c r="CU199" s="380" t="str">
        <f ca="1">+IF(OFFSET('Sanitation Data'!$F$28,0,10*ROW('Sanitation Data'!F193))="","",OFFSET('Sanitation Data'!$F$28,0,10*ROW('Sanitation Data'!F193)))</f>
        <v/>
      </c>
      <c r="CV199" s="380" t="str">
        <f ca="1">+IF(OFFSET('Sanitation Data'!$F$29,0,10*ROW('Sanitation Data'!F193))="","",OFFSET('Sanitation Data'!$F$29,0,10*ROW('Sanitation Data'!F193)))</f>
        <v/>
      </c>
      <c r="CW199" s="380" t="str">
        <f ca="1">+IF(OFFSET('Sanitation Data'!$F$30,0,10*ROW('Sanitation Data'!F193))="","",OFFSET('Sanitation Data'!$F$30,0,10*ROW('Sanitation Data'!F193)))</f>
        <v/>
      </c>
      <c r="CX199" s="380" t="str">
        <f ca="1">+IF(OFFSET('Sanitation Data'!$F$31,0,10*ROW('Sanitation Data'!F193))="","",OFFSET('Sanitation Data'!$F$31,0,10*ROW('Sanitation Data'!F193)))</f>
        <v/>
      </c>
      <c r="CY199" s="380" t="str">
        <f ca="1">+IF(OFFSET('Sanitation Data'!$F$32,0,10*ROW('Sanitation Data'!F193))="","",OFFSET('Sanitation Data'!$F$32,0,10*ROW('Sanitation Data'!F193)))</f>
        <v/>
      </c>
      <c r="CZ199" s="380" t="str">
        <f ca="1">+IF(OFFSET('Sanitation Data'!$G$28,0,10*ROW('Sanitation Data'!G193))="","",OFFSET('Sanitation Data'!$G$28,0,10*ROW('Sanitation Data'!G193)))</f>
        <v/>
      </c>
      <c r="DA199" s="380" t="str">
        <f ca="1">+IF(OFFSET('Sanitation Data'!$G$29,0,10*ROW('Sanitation Data'!G193))="","",OFFSET('Sanitation Data'!$G$29,0,10*ROW('Sanitation Data'!G193)))</f>
        <v/>
      </c>
      <c r="DB199" s="380" t="str">
        <f ca="1">+IF(OFFSET('Sanitation Data'!$G$30,0,10*ROW('Sanitation Data'!G193))="","",OFFSET('Sanitation Data'!$G$30,0,10*ROW('Sanitation Data'!G193)))</f>
        <v/>
      </c>
      <c r="DC199" s="380" t="str">
        <f ca="1">+IF(OFFSET('Sanitation Data'!$G$31,0,10*ROW('Sanitation Data'!G193))="","",OFFSET('Sanitation Data'!$G$31,0,10*ROW('Sanitation Data'!G193)))</f>
        <v/>
      </c>
      <c r="DD199" s="380" t="str">
        <f ca="1">+IF(OFFSET('Sanitation Data'!$G$32,0,10*ROW('Sanitation Data'!G193))="","",OFFSET('Sanitation Data'!$G$32,0,10*ROW('Sanitation Data'!G193)))</f>
        <v/>
      </c>
      <c r="DE199" s="380" t="str">
        <f ca="1">+IF(OFFSET('Sanitation Data'!$H$28,0,10*ROW('Sanitation Data'!H193))="","",OFFSET('Sanitation Data'!$H$28,0,10*ROW('Sanitation Data'!H193)))</f>
        <v/>
      </c>
      <c r="DF199" s="380" t="str">
        <f ca="1">+IF(OFFSET('Sanitation Data'!$H$29,0,10*ROW('Sanitation Data'!H193))="","",OFFSET('Sanitation Data'!$H$29,0,10*ROW('Sanitation Data'!H193)))</f>
        <v/>
      </c>
      <c r="DG199" s="380" t="str">
        <f ca="1">+IF(OFFSET('Sanitation Data'!$H$30,0,10*ROW('Sanitation Data'!H193))="","",OFFSET('Sanitation Data'!$H$30,0,10*ROW('Sanitation Data'!H193)))</f>
        <v/>
      </c>
      <c r="DH199" s="380" t="str">
        <f ca="1">+IF(OFFSET('Sanitation Data'!$H$31,0,10*ROW('Sanitation Data'!H193))="","",OFFSET('Sanitation Data'!$H$31,0,10*ROW('Sanitation Data'!H193)))</f>
        <v/>
      </c>
      <c r="DI199" s="380" t="str">
        <f ca="1">+IF(OFFSET('Sanitation Data'!$H$32,0,10*ROW('Sanitation Data'!H193))="","",OFFSET('Sanitation Data'!$H$32,0,10*ROW('Sanitation Data'!H193)))</f>
        <v/>
      </c>
      <c r="DJ199" s="380" t="str">
        <f ca="1">+IF(OFFSET('Sanitation Data'!$I$28,0,10*ROW('Sanitation Data'!I193))="","",OFFSET('Sanitation Data'!$I$28,0,10*ROW('Sanitation Data'!I193)))</f>
        <v/>
      </c>
      <c r="DK199" s="380" t="str">
        <f ca="1">+IF(OFFSET('Sanitation Data'!$I$29,0,10*ROW('Sanitation Data'!I193))="","",OFFSET('Sanitation Data'!$I$29,0,10*ROW('Sanitation Data'!I193)))</f>
        <v/>
      </c>
      <c r="DL199" s="380" t="str">
        <f ca="1">+IF(OFFSET('Sanitation Data'!$I$30,0,10*ROW('Sanitation Data'!I193))="","",OFFSET('Sanitation Data'!$I$30,0,10*ROW('Sanitation Data'!I193)))</f>
        <v/>
      </c>
      <c r="DM199" s="380" t="str">
        <f ca="1">+IF(OFFSET('Sanitation Data'!$I$31,0,10*ROW('Sanitation Data'!I193))="","",OFFSET('Sanitation Data'!$I$31,0,10*ROW('Sanitation Data'!I193)))</f>
        <v/>
      </c>
      <c r="DN199" s="380" t="str">
        <f ca="1">+IF(OFFSET('Sanitation Data'!$I$32,0,10*ROW('Sanitation Data'!I193))="","",OFFSET('Sanitation Data'!$I$32,0,10*ROW('Sanitation Data'!I193)))</f>
        <v/>
      </c>
      <c r="DO199" s="380" t="str">
        <f ca="1">+IF(OFFSET('Hygiene Data'!$D$11,0,10*ROW('Hygiene Data'!D193))="","",OFFSET('Hygiene Data'!$D$11,0,10*ROW('Hygiene Data'!D193)))</f>
        <v/>
      </c>
      <c r="DP199" s="380" t="str">
        <f ca="1">+IF(OFFSET('Hygiene Data'!$D$12,0,10*ROW('Hygiene Data'!D193))="","",OFFSET('Hygiene Data'!$D$12,0,10*ROW('Hygiene Data'!D193)))</f>
        <v/>
      </c>
      <c r="DQ199" s="380" t="str">
        <f ca="1">+IF(OFFSET('Hygiene Data'!$D$13,0,10*ROW('Hygiene Data'!D193))="","",OFFSET('Hygiene Data'!$D$13,0,10*ROW('Hygiene Data'!D193)))</f>
        <v/>
      </c>
      <c r="DR199" s="380" t="str">
        <f ca="1">+IF(OFFSET('Hygiene Data'!$E$11,0,10*ROW('Hygiene Data'!E193))="","",OFFSET('Hygiene Data'!$E$11,0,10*ROW('Hygiene Data'!E193)))</f>
        <v/>
      </c>
      <c r="DS199" s="380" t="str">
        <f ca="1">+IF(OFFSET('Hygiene Data'!$E$12,0,10*ROW('Hygiene Data'!E193))="","",OFFSET('Hygiene Data'!$E$12,0,10*ROW('Hygiene Data'!E193)))</f>
        <v/>
      </c>
      <c r="DT199" s="380" t="str">
        <f ca="1">+IF(OFFSET('Hygiene Data'!$E$13,0,10*ROW('Hygiene Data'!E193))="","",OFFSET('Hygiene Data'!$E$13,0,10*ROW('Hygiene Data'!E193)))</f>
        <v/>
      </c>
      <c r="DU199" s="380" t="str">
        <f ca="1">+IF(OFFSET('Hygiene Data'!$F$11,0,10*ROW('Hygiene Data'!F193))="","",OFFSET('Hygiene Data'!$F$11,0,10*ROW('Hygiene Data'!F193)))</f>
        <v/>
      </c>
      <c r="DV199" s="380" t="str">
        <f ca="1">+IF(OFFSET('Hygiene Data'!$F$12,0,10*ROW('Hygiene Data'!F193))="","",OFFSET('Hygiene Data'!$F$12,0,10*ROW('Hygiene Data'!F193)))</f>
        <v/>
      </c>
      <c r="DW199" s="380" t="str">
        <f ca="1">+IF(OFFSET('Hygiene Data'!$F$13,0,10*ROW('Hygiene Data'!F193))="","",OFFSET('Hygiene Data'!$F$13,0,10*ROW('Hygiene Data'!F193)))</f>
        <v/>
      </c>
      <c r="DX199" s="380" t="str">
        <f ca="1">+IF(OFFSET('Hygiene Data'!$G$11,0,10*ROW('Hygiene Data'!G193))="","",OFFSET('Hygiene Data'!$G$11,0,10*ROW('Hygiene Data'!G193)))</f>
        <v/>
      </c>
      <c r="DY199" s="380" t="str">
        <f ca="1">+IF(OFFSET('Hygiene Data'!$G$12,0,10*ROW('Hygiene Data'!G193))="","",OFFSET('Hygiene Data'!$G$12,0,10*ROW('Hygiene Data'!G193)))</f>
        <v/>
      </c>
      <c r="DZ199" s="380" t="str">
        <f ca="1">+IF(OFFSET('Hygiene Data'!$G$13,0,10*ROW('Hygiene Data'!G193))="","",OFFSET('Hygiene Data'!$G$13,0,10*ROW('Hygiene Data'!G193)))</f>
        <v/>
      </c>
      <c r="EA199" s="380" t="str">
        <f ca="1">+IF(OFFSET('Hygiene Data'!$H$11,0,10*ROW('Hygiene Data'!H193))="","",OFFSET('Hygiene Data'!$H$11,0,10*ROW('Hygiene Data'!H193)))</f>
        <v/>
      </c>
      <c r="EB199" s="380" t="str">
        <f ca="1">+IF(OFFSET('Hygiene Data'!$H$12,0,10*ROW('Hygiene Data'!H193))="","",OFFSET('Hygiene Data'!$H$12,0,10*ROW('Hygiene Data'!H193)))</f>
        <v/>
      </c>
      <c r="EC199" s="380" t="str">
        <f ca="1">+IF(OFFSET('Hygiene Data'!$H$13,0,10*ROW('Hygiene Data'!H193))="","",OFFSET('Hygiene Data'!$H$13,0,10*ROW('Hygiene Data'!H193)))</f>
        <v/>
      </c>
      <c r="ED199" s="380" t="str">
        <f ca="1">+IF(OFFSET('Hygiene Data'!$I$11,0,10*ROW('Hygiene Data'!I193))="","",OFFSET('Hygiene Data'!$I$11,0,10*ROW('Hygiene Data'!I193)))</f>
        <v/>
      </c>
      <c r="EE199" s="380" t="str">
        <f ca="1">+IF(OFFSET('Hygiene Data'!$I$12,0,10*ROW('Hygiene Data'!I193))="","",OFFSET('Hygiene Data'!$I$12,0,10*ROW('Hygiene Data'!I193)))</f>
        <v/>
      </c>
      <c r="EF199" s="380" t="str">
        <f ca="1">+IF(OFFSET('Hygiene Data'!$I$13,0,10*ROW('Hygiene Data'!I193))="","",OFFSET('Hygiene Data'!$I$13,0,10*ROW('Hygiene Data'!I193)))</f>
        <v/>
      </c>
    </row>
    <row r="200" spans="1:136" x14ac:dyDescent="0.25">
      <c r="A200" s="489" t="str">
        <f ca="1">+IF(OFFSET('Water Data'!$B$2,0,10*ROW('Water Data'!E194))="","",OFFSET('Water Data'!$B$2,0,10*ROW('Water Data'!E194)))</f>
        <v/>
      </c>
      <c r="B200" s="489"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16" t="str">
        <f t="shared" ca="1" si="3"/>
        <v/>
      </c>
      <c r="D200" s="517"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17"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17"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17"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17"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17"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17"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17"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17"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17"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17"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17"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17"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17"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17"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17"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17"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17"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18"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18"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18"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18"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18"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18"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18"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18"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18"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18"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18"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18"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18"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18"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18"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18"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18"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18"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18"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18"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18"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18"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18"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18"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18"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18"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18"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18"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18"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18"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19"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95"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19"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19"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19"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19"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19"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19"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19"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19"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19"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19"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19"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19"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19"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19"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19"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19"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80" t="str">
        <f ca="1">+IF(OFFSET('Water Data'!$D$27,0,10*ROW('Water Data'!D194))="","",OFFSET('Water Data'!$D$27,0,10*ROW('Water Data'!D194)))</f>
        <v/>
      </c>
      <c r="BT200" s="380" t="str">
        <f ca="1">+IF(OFFSET('Water Data'!$D$28,0,10*ROW('Water Data'!D194))="","",OFFSET('Water Data'!$D$28,0,10*ROW('Water Data'!D194)))</f>
        <v/>
      </c>
      <c r="BU200" s="380" t="str">
        <f ca="1">+IF(OFFSET('Water Data'!$D$29,0,10*ROW('Water Data'!D194))="","",OFFSET('Water Data'!$D$29,0,10*ROW('Water Data'!D194)))</f>
        <v/>
      </c>
      <c r="BV200" s="380" t="str">
        <f ca="1">+IF(OFFSET('Water Data'!$E$27,0,10*ROW('Water Data'!E194))="","",OFFSET('Water Data'!$E$27,0,10*ROW('Water Data'!E194)))</f>
        <v/>
      </c>
      <c r="BW200" s="380" t="str">
        <f ca="1">+IF(OFFSET('Water Data'!$E$28,0,10*ROW('Water Data'!E194))="","",OFFSET('Water Data'!$E$28,0,10*ROW('Water Data'!E194)))</f>
        <v/>
      </c>
      <c r="BX200" s="380" t="str">
        <f ca="1">+IF(OFFSET('Water Data'!$E$29,0,10*ROW('Water Data'!E194))="","",OFFSET('Water Data'!$E$29,0,10*ROW('Water Data'!E194)))</f>
        <v/>
      </c>
      <c r="BY200" s="380" t="str">
        <f ca="1">+IF(OFFSET('Water Data'!$F$27,0,10*ROW('Water Data'!F194))="","",OFFSET('Water Data'!$F$27,0,10*ROW('Water Data'!F194)))</f>
        <v/>
      </c>
      <c r="BZ200" s="380" t="str">
        <f ca="1">+IF(OFFSET('Water Data'!$F$28,0,10*ROW('Water Data'!F194))="","",OFFSET('Water Data'!$F$28,0,10*ROW('Water Data'!F194)))</f>
        <v/>
      </c>
      <c r="CA200" s="380" t="str">
        <f ca="1">+IF(OFFSET('Water Data'!$F$29,0,10*ROW('Water Data'!F194))="","",OFFSET('Water Data'!$F$29,0,10*ROW('Water Data'!F194)))</f>
        <v/>
      </c>
      <c r="CB200" s="380" t="str">
        <f ca="1">+IF(OFFSET('Water Data'!$G$27,0,10*ROW('Water Data'!G194))="","",OFFSET('Water Data'!$G$27,0,10*ROW('Water Data'!G194)))</f>
        <v/>
      </c>
      <c r="CC200" s="380" t="str">
        <f ca="1">+IF(OFFSET('Water Data'!$G$28,0,10*ROW('Water Data'!G194))="","",OFFSET('Water Data'!$G$28,0,10*ROW('Water Data'!G194)))</f>
        <v/>
      </c>
      <c r="CD200" s="380" t="str">
        <f ca="1">+IF(OFFSET('Water Data'!$G$29,0,10*ROW('Water Data'!G194))="","",OFFSET('Water Data'!$G$29,0,10*ROW('Water Data'!G194)))</f>
        <v/>
      </c>
      <c r="CE200" s="380" t="str">
        <f ca="1">+IF(OFFSET('Water Data'!$H$27,0,10*ROW('Water Data'!H194))="","",OFFSET('Water Data'!$H$27,0,10*ROW('Water Data'!H194)))</f>
        <v/>
      </c>
      <c r="CF200" s="380" t="str">
        <f ca="1">+IF(OFFSET('Water Data'!$H$28,0,10*ROW('Water Data'!H194))="","",OFFSET('Water Data'!$H$28,0,10*ROW('Water Data'!H194)))</f>
        <v/>
      </c>
      <c r="CG200" s="380" t="str">
        <f ca="1">+IF(OFFSET('Water Data'!$H$29,0,10*ROW('Water Data'!H194))="","",OFFSET('Water Data'!$H$29,0,10*ROW('Water Data'!H194)))</f>
        <v/>
      </c>
      <c r="CH200" s="380" t="str">
        <f ca="1">+IF(OFFSET('Water Data'!$I$27,0,10*ROW('Water Data'!I194))="","",OFFSET('Water Data'!$I$27,0,10*ROW('Water Data'!I194)))</f>
        <v/>
      </c>
      <c r="CI200" s="380" t="str">
        <f ca="1">+IF(OFFSET('Water Data'!$I$28,0,10*ROW('Water Data'!I194))="","",OFFSET('Water Data'!$I$28,0,10*ROW('Water Data'!I194)))</f>
        <v/>
      </c>
      <c r="CJ200" s="380" t="str">
        <f ca="1">+IF(OFFSET('Water Data'!$I$29,0,10*ROW('Water Data'!I194))="","",OFFSET('Water Data'!$I$29,0,10*ROW('Water Data'!I194)))</f>
        <v/>
      </c>
      <c r="CK200" s="380" t="str">
        <f ca="1">+IF(OFFSET('Sanitation Data'!$D$28,0,10*ROW('Sanitation Data'!D194))="","",OFFSET('Sanitation Data'!$D$28,0,10*ROW('Sanitation Data'!D194)))</f>
        <v/>
      </c>
      <c r="CL200" s="380" t="str">
        <f ca="1">+IF(OFFSET('Sanitation Data'!$D$29,0,10*ROW('Sanitation Data'!D194))="","",OFFSET('Sanitation Data'!$D$29,0,10*ROW('Sanitation Data'!D194)))</f>
        <v/>
      </c>
      <c r="CM200" s="380" t="str">
        <f ca="1">+IF(OFFSET('Sanitation Data'!$D$30,0,10*ROW('Sanitation Data'!D194))="","",OFFSET('Sanitation Data'!$D$30,0,10*ROW('Sanitation Data'!D194)))</f>
        <v/>
      </c>
      <c r="CN200" s="380" t="str">
        <f ca="1">+IF(OFFSET('Sanitation Data'!$D$31,0,10*ROW('Sanitation Data'!D194))="","",OFFSET('Sanitation Data'!$D$31,0,10*ROW('Sanitation Data'!D194)))</f>
        <v/>
      </c>
      <c r="CO200" s="380" t="str">
        <f ca="1">+IF(OFFSET('Sanitation Data'!$D$32,0,10*ROW('Sanitation Data'!D194))="","",OFFSET('Sanitation Data'!$D$32,0,10*ROW('Sanitation Data'!D194)))</f>
        <v/>
      </c>
      <c r="CP200" s="380" t="str">
        <f ca="1">+IF(OFFSET('Sanitation Data'!$E$28,0,10*ROW('Sanitation Data'!E194))="","",OFFSET('Sanitation Data'!$E$28,0,10*ROW('Sanitation Data'!E194)))</f>
        <v/>
      </c>
      <c r="CQ200" s="380" t="str">
        <f ca="1">+IF(OFFSET('Sanitation Data'!$E$29,0,10*ROW('Sanitation Data'!E194))="","",OFFSET('Sanitation Data'!$E$29,0,10*ROW('Sanitation Data'!E194)))</f>
        <v/>
      </c>
      <c r="CR200" s="380" t="str">
        <f ca="1">+IF(OFFSET('Sanitation Data'!$E$30,0,10*ROW('Sanitation Data'!E194))="","",OFFSET('Sanitation Data'!$E$30,0,10*ROW('Sanitation Data'!E194)))</f>
        <v/>
      </c>
      <c r="CS200" s="380" t="str">
        <f ca="1">+IF(OFFSET('Sanitation Data'!$E$31,0,10*ROW('Sanitation Data'!E194))="","",OFFSET('Sanitation Data'!$E$31,0,10*ROW('Sanitation Data'!E194)))</f>
        <v/>
      </c>
      <c r="CT200" s="380" t="str">
        <f ca="1">+IF(OFFSET('Sanitation Data'!$E$32,0,10*ROW('Sanitation Data'!E194))="","",OFFSET('Sanitation Data'!$E$32,0,10*ROW('Sanitation Data'!E194)))</f>
        <v/>
      </c>
      <c r="CU200" s="380" t="str">
        <f ca="1">+IF(OFFSET('Sanitation Data'!$F$28,0,10*ROW('Sanitation Data'!F194))="","",OFFSET('Sanitation Data'!$F$28,0,10*ROW('Sanitation Data'!F194)))</f>
        <v/>
      </c>
      <c r="CV200" s="380" t="str">
        <f ca="1">+IF(OFFSET('Sanitation Data'!$F$29,0,10*ROW('Sanitation Data'!F194))="","",OFFSET('Sanitation Data'!$F$29,0,10*ROW('Sanitation Data'!F194)))</f>
        <v/>
      </c>
      <c r="CW200" s="380" t="str">
        <f ca="1">+IF(OFFSET('Sanitation Data'!$F$30,0,10*ROW('Sanitation Data'!F194))="","",OFFSET('Sanitation Data'!$F$30,0,10*ROW('Sanitation Data'!F194)))</f>
        <v/>
      </c>
      <c r="CX200" s="380" t="str">
        <f ca="1">+IF(OFFSET('Sanitation Data'!$F$31,0,10*ROW('Sanitation Data'!F194))="","",OFFSET('Sanitation Data'!$F$31,0,10*ROW('Sanitation Data'!F194)))</f>
        <v/>
      </c>
      <c r="CY200" s="380" t="str">
        <f ca="1">+IF(OFFSET('Sanitation Data'!$F$32,0,10*ROW('Sanitation Data'!F194))="","",OFFSET('Sanitation Data'!$F$32,0,10*ROW('Sanitation Data'!F194)))</f>
        <v/>
      </c>
      <c r="CZ200" s="380" t="str">
        <f ca="1">+IF(OFFSET('Sanitation Data'!$G$28,0,10*ROW('Sanitation Data'!G194))="","",OFFSET('Sanitation Data'!$G$28,0,10*ROW('Sanitation Data'!G194)))</f>
        <v/>
      </c>
      <c r="DA200" s="380" t="str">
        <f ca="1">+IF(OFFSET('Sanitation Data'!$G$29,0,10*ROW('Sanitation Data'!G194))="","",OFFSET('Sanitation Data'!$G$29,0,10*ROW('Sanitation Data'!G194)))</f>
        <v/>
      </c>
      <c r="DB200" s="380" t="str">
        <f ca="1">+IF(OFFSET('Sanitation Data'!$G$30,0,10*ROW('Sanitation Data'!G194))="","",OFFSET('Sanitation Data'!$G$30,0,10*ROW('Sanitation Data'!G194)))</f>
        <v/>
      </c>
      <c r="DC200" s="380" t="str">
        <f ca="1">+IF(OFFSET('Sanitation Data'!$G$31,0,10*ROW('Sanitation Data'!G194))="","",OFFSET('Sanitation Data'!$G$31,0,10*ROW('Sanitation Data'!G194)))</f>
        <v/>
      </c>
      <c r="DD200" s="380" t="str">
        <f ca="1">+IF(OFFSET('Sanitation Data'!$G$32,0,10*ROW('Sanitation Data'!G194))="","",OFFSET('Sanitation Data'!$G$32,0,10*ROW('Sanitation Data'!G194)))</f>
        <v/>
      </c>
      <c r="DE200" s="380" t="str">
        <f ca="1">+IF(OFFSET('Sanitation Data'!$H$28,0,10*ROW('Sanitation Data'!H194))="","",OFFSET('Sanitation Data'!$H$28,0,10*ROW('Sanitation Data'!H194)))</f>
        <v/>
      </c>
      <c r="DF200" s="380" t="str">
        <f ca="1">+IF(OFFSET('Sanitation Data'!$H$29,0,10*ROW('Sanitation Data'!H194))="","",OFFSET('Sanitation Data'!$H$29,0,10*ROW('Sanitation Data'!H194)))</f>
        <v/>
      </c>
      <c r="DG200" s="380" t="str">
        <f ca="1">+IF(OFFSET('Sanitation Data'!$H$30,0,10*ROW('Sanitation Data'!H194))="","",OFFSET('Sanitation Data'!$H$30,0,10*ROW('Sanitation Data'!H194)))</f>
        <v/>
      </c>
      <c r="DH200" s="380" t="str">
        <f ca="1">+IF(OFFSET('Sanitation Data'!$H$31,0,10*ROW('Sanitation Data'!H194))="","",OFFSET('Sanitation Data'!$H$31,0,10*ROW('Sanitation Data'!H194)))</f>
        <v/>
      </c>
      <c r="DI200" s="380" t="str">
        <f ca="1">+IF(OFFSET('Sanitation Data'!$H$32,0,10*ROW('Sanitation Data'!H194))="","",OFFSET('Sanitation Data'!$H$32,0,10*ROW('Sanitation Data'!H194)))</f>
        <v/>
      </c>
      <c r="DJ200" s="380" t="str">
        <f ca="1">+IF(OFFSET('Sanitation Data'!$I$28,0,10*ROW('Sanitation Data'!I194))="","",OFFSET('Sanitation Data'!$I$28,0,10*ROW('Sanitation Data'!I194)))</f>
        <v/>
      </c>
      <c r="DK200" s="380" t="str">
        <f ca="1">+IF(OFFSET('Sanitation Data'!$I$29,0,10*ROW('Sanitation Data'!I194))="","",OFFSET('Sanitation Data'!$I$29,0,10*ROW('Sanitation Data'!I194)))</f>
        <v/>
      </c>
      <c r="DL200" s="380" t="str">
        <f ca="1">+IF(OFFSET('Sanitation Data'!$I$30,0,10*ROW('Sanitation Data'!I194))="","",OFFSET('Sanitation Data'!$I$30,0,10*ROW('Sanitation Data'!I194)))</f>
        <v/>
      </c>
      <c r="DM200" s="380" t="str">
        <f ca="1">+IF(OFFSET('Sanitation Data'!$I$31,0,10*ROW('Sanitation Data'!I194))="","",OFFSET('Sanitation Data'!$I$31,0,10*ROW('Sanitation Data'!I194)))</f>
        <v/>
      </c>
      <c r="DN200" s="380" t="str">
        <f ca="1">+IF(OFFSET('Sanitation Data'!$I$32,0,10*ROW('Sanitation Data'!I194))="","",OFFSET('Sanitation Data'!$I$32,0,10*ROW('Sanitation Data'!I194)))</f>
        <v/>
      </c>
      <c r="DO200" s="380" t="str">
        <f ca="1">+IF(OFFSET('Hygiene Data'!$D$11,0,10*ROW('Hygiene Data'!D194))="","",OFFSET('Hygiene Data'!$D$11,0,10*ROW('Hygiene Data'!D194)))</f>
        <v/>
      </c>
      <c r="DP200" s="380" t="str">
        <f ca="1">+IF(OFFSET('Hygiene Data'!$D$12,0,10*ROW('Hygiene Data'!D194))="","",OFFSET('Hygiene Data'!$D$12,0,10*ROW('Hygiene Data'!D194)))</f>
        <v/>
      </c>
      <c r="DQ200" s="380" t="str">
        <f ca="1">+IF(OFFSET('Hygiene Data'!$D$13,0,10*ROW('Hygiene Data'!D194))="","",OFFSET('Hygiene Data'!$D$13,0,10*ROW('Hygiene Data'!D194)))</f>
        <v/>
      </c>
      <c r="DR200" s="380" t="str">
        <f ca="1">+IF(OFFSET('Hygiene Data'!$E$11,0,10*ROW('Hygiene Data'!E194))="","",OFFSET('Hygiene Data'!$E$11,0,10*ROW('Hygiene Data'!E194)))</f>
        <v/>
      </c>
      <c r="DS200" s="380" t="str">
        <f ca="1">+IF(OFFSET('Hygiene Data'!$E$12,0,10*ROW('Hygiene Data'!E194))="","",OFFSET('Hygiene Data'!$E$12,0,10*ROW('Hygiene Data'!E194)))</f>
        <v/>
      </c>
      <c r="DT200" s="380" t="str">
        <f ca="1">+IF(OFFSET('Hygiene Data'!$E$13,0,10*ROW('Hygiene Data'!E194))="","",OFFSET('Hygiene Data'!$E$13,0,10*ROW('Hygiene Data'!E194)))</f>
        <v/>
      </c>
      <c r="DU200" s="380" t="str">
        <f ca="1">+IF(OFFSET('Hygiene Data'!$F$11,0,10*ROW('Hygiene Data'!F194))="","",OFFSET('Hygiene Data'!$F$11,0,10*ROW('Hygiene Data'!F194)))</f>
        <v/>
      </c>
      <c r="DV200" s="380" t="str">
        <f ca="1">+IF(OFFSET('Hygiene Data'!$F$12,0,10*ROW('Hygiene Data'!F194))="","",OFFSET('Hygiene Data'!$F$12,0,10*ROW('Hygiene Data'!F194)))</f>
        <v/>
      </c>
      <c r="DW200" s="380" t="str">
        <f ca="1">+IF(OFFSET('Hygiene Data'!$F$13,0,10*ROW('Hygiene Data'!F194))="","",OFFSET('Hygiene Data'!$F$13,0,10*ROW('Hygiene Data'!F194)))</f>
        <v/>
      </c>
      <c r="DX200" s="380" t="str">
        <f ca="1">+IF(OFFSET('Hygiene Data'!$G$11,0,10*ROW('Hygiene Data'!G194))="","",OFFSET('Hygiene Data'!$G$11,0,10*ROW('Hygiene Data'!G194)))</f>
        <v/>
      </c>
      <c r="DY200" s="380" t="str">
        <f ca="1">+IF(OFFSET('Hygiene Data'!$G$12,0,10*ROW('Hygiene Data'!G194))="","",OFFSET('Hygiene Data'!$G$12,0,10*ROW('Hygiene Data'!G194)))</f>
        <v/>
      </c>
      <c r="DZ200" s="380" t="str">
        <f ca="1">+IF(OFFSET('Hygiene Data'!$G$13,0,10*ROW('Hygiene Data'!G194))="","",OFFSET('Hygiene Data'!$G$13,0,10*ROW('Hygiene Data'!G194)))</f>
        <v/>
      </c>
      <c r="EA200" s="380" t="str">
        <f ca="1">+IF(OFFSET('Hygiene Data'!$H$11,0,10*ROW('Hygiene Data'!H194))="","",OFFSET('Hygiene Data'!$H$11,0,10*ROW('Hygiene Data'!H194)))</f>
        <v/>
      </c>
      <c r="EB200" s="380" t="str">
        <f ca="1">+IF(OFFSET('Hygiene Data'!$H$12,0,10*ROW('Hygiene Data'!H194))="","",OFFSET('Hygiene Data'!$H$12,0,10*ROW('Hygiene Data'!H194)))</f>
        <v/>
      </c>
      <c r="EC200" s="380" t="str">
        <f ca="1">+IF(OFFSET('Hygiene Data'!$H$13,0,10*ROW('Hygiene Data'!H194))="","",OFFSET('Hygiene Data'!$H$13,0,10*ROW('Hygiene Data'!H194)))</f>
        <v/>
      </c>
      <c r="ED200" s="380" t="str">
        <f ca="1">+IF(OFFSET('Hygiene Data'!$I$11,0,10*ROW('Hygiene Data'!I194))="","",OFFSET('Hygiene Data'!$I$11,0,10*ROW('Hygiene Data'!I194)))</f>
        <v/>
      </c>
      <c r="EE200" s="380" t="str">
        <f ca="1">+IF(OFFSET('Hygiene Data'!$I$12,0,10*ROW('Hygiene Data'!I194))="","",OFFSET('Hygiene Data'!$I$12,0,10*ROW('Hygiene Data'!I194)))</f>
        <v/>
      </c>
      <c r="EF200" s="380" t="str">
        <f ca="1">+IF(OFFSET('Hygiene Data'!$I$13,0,10*ROW('Hygiene Data'!I194))="","",OFFSET('Hygiene Data'!$I$13,0,10*ROW('Hygiene Data'!I194)))</f>
        <v/>
      </c>
    </row>
    <row r="201" spans="1:136" x14ac:dyDescent="0.25">
      <c r="A201" s="489" t="str">
        <f ca="1">+IF(OFFSET('Water Data'!$B$2,0,10*ROW('Water Data'!E195))="","",OFFSET('Water Data'!$B$2,0,10*ROW('Water Data'!E195)))</f>
        <v/>
      </c>
      <c r="B201" s="489"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16" t="str">
        <f t="shared" ca="1" si="3"/>
        <v/>
      </c>
      <c r="D201" s="517"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17"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17"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17"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17"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17"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17"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17"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17"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17"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17"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17"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17"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17"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17"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17"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17"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17"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18"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18"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18"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18"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18"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18"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18"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18"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18"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18"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18"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18"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18"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18"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18"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18"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18"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18"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18"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18"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18"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18"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18"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18"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18"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18"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18"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18"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18"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18"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19"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95"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19"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19"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19"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19"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19"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19"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19"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19"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19"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19"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19"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19"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19"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19"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19"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19"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80" t="str">
        <f ca="1">+IF(OFFSET('Water Data'!$D$27,0,10*ROW('Water Data'!D195))="","",OFFSET('Water Data'!$D$27,0,10*ROW('Water Data'!D195)))</f>
        <v/>
      </c>
      <c r="BT201" s="380" t="str">
        <f ca="1">+IF(OFFSET('Water Data'!$D$28,0,10*ROW('Water Data'!D195))="","",OFFSET('Water Data'!$D$28,0,10*ROW('Water Data'!D195)))</f>
        <v/>
      </c>
      <c r="BU201" s="380" t="str">
        <f ca="1">+IF(OFFSET('Water Data'!$D$29,0,10*ROW('Water Data'!D195))="","",OFFSET('Water Data'!$D$29,0,10*ROW('Water Data'!D195)))</f>
        <v/>
      </c>
      <c r="BV201" s="380" t="str">
        <f ca="1">+IF(OFFSET('Water Data'!$E$27,0,10*ROW('Water Data'!E195))="","",OFFSET('Water Data'!$E$27,0,10*ROW('Water Data'!E195)))</f>
        <v/>
      </c>
      <c r="BW201" s="380" t="str">
        <f ca="1">+IF(OFFSET('Water Data'!$E$28,0,10*ROW('Water Data'!E195))="","",OFFSET('Water Data'!$E$28,0,10*ROW('Water Data'!E195)))</f>
        <v/>
      </c>
      <c r="BX201" s="380" t="str">
        <f ca="1">+IF(OFFSET('Water Data'!$E$29,0,10*ROW('Water Data'!E195))="","",OFFSET('Water Data'!$E$29,0,10*ROW('Water Data'!E195)))</f>
        <v/>
      </c>
      <c r="BY201" s="380" t="str">
        <f ca="1">+IF(OFFSET('Water Data'!$F$27,0,10*ROW('Water Data'!F195))="","",OFFSET('Water Data'!$F$27,0,10*ROW('Water Data'!F195)))</f>
        <v/>
      </c>
      <c r="BZ201" s="380" t="str">
        <f ca="1">+IF(OFFSET('Water Data'!$F$28,0,10*ROW('Water Data'!F195))="","",OFFSET('Water Data'!$F$28,0,10*ROW('Water Data'!F195)))</f>
        <v/>
      </c>
      <c r="CA201" s="380" t="str">
        <f ca="1">+IF(OFFSET('Water Data'!$F$29,0,10*ROW('Water Data'!F195))="","",OFFSET('Water Data'!$F$29,0,10*ROW('Water Data'!F195)))</f>
        <v/>
      </c>
      <c r="CB201" s="380" t="str">
        <f ca="1">+IF(OFFSET('Water Data'!$G$27,0,10*ROW('Water Data'!G195))="","",OFFSET('Water Data'!$G$27,0,10*ROW('Water Data'!G195)))</f>
        <v/>
      </c>
      <c r="CC201" s="380" t="str">
        <f ca="1">+IF(OFFSET('Water Data'!$G$28,0,10*ROW('Water Data'!G195))="","",OFFSET('Water Data'!$G$28,0,10*ROW('Water Data'!G195)))</f>
        <v/>
      </c>
      <c r="CD201" s="380" t="str">
        <f ca="1">+IF(OFFSET('Water Data'!$G$29,0,10*ROW('Water Data'!G195))="","",OFFSET('Water Data'!$G$29,0,10*ROW('Water Data'!G195)))</f>
        <v/>
      </c>
      <c r="CE201" s="380" t="str">
        <f ca="1">+IF(OFFSET('Water Data'!$H$27,0,10*ROW('Water Data'!H195))="","",OFFSET('Water Data'!$H$27,0,10*ROW('Water Data'!H195)))</f>
        <v/>
      </c>
      <c r="CF201" s="380" t="str">
        <f ca="1">+IF(OFFSET('Water Data'!$H$28,0,10*ROW('Water Data'!H195))="","",OFFSET('Water Data'!$H$28,0,10*ROW('Water Data'!H195)))</f>
        <v/>
      </c>
      <c r="CG201" s="380" t="str">
        <f ca="1">+IF(OFFSET('Water Data'!$H$29,0,10*ROW('Water Data'!H195))="","",OFFSET('Water Data'!$H$29,0,10*ROW('Water Data'!H195)))</f>
        <v/>
      </c>
      <c r="CH201" s="380" t="str">
        <f ca="1">+IF(OFFSET('Water Data'!$I$27,0,10*ROW('Water Data'!I195))="","",OFFSET('Water Data'!$I$27,0,10*ROW('Water Data'!I195)))</f>
        <v/>
      </c>
      <c r="CI201" s="380" t="str">
        <f ca="1">+IF(OFFSET('Water Data'!$I$28,0,10*ROW('Water Data'!I195))="","",OFFSET('Water Data'!$I$28,0,10*ROW('Water Data'!I195)))</f>
        <v/>
      </c>
      <c r="CJ201" s="380" t="str">
        <f ca="1">+IF(OFFSET('Water Data'!$I$29,0,10*ROW('Water Data'!I195))="","",OFFSET('Water Data'!$I$29,0,10*ROW('Water Data'!I195)))</f>
        <v/>
      </c>
      <c r="CK201" s="380" t="str">
        <f ca="1">+IF(OFFSET('Sanitation Data'!$D$28,0,10*ROW('Sanitation Data'!D195))="","",OFFSET('Sanitation Data'!$D$28,0,10*ROW('Sanitation Data'!D195)))</f>
        <v/>
      </c>
      <c r="CL201" s="380" t="str">
        <f ca="1">+IF(OFFSET('Sanitation Data'!$D$29,0,10*ROW('Sanitation Data'!D195))="","",OFFSET('Sanitation Data'!$D$29,0,10*ROW('Sanitation Data'!D195)))</f>
        <v/>
      </c>
      <c r="CM201" s="380" t="str">
        <f ca="1">+IF(OFFSET('Sanitation Data'!$D$30,0,10*ROW('Sanitation Data'!D195))="","",OFFSET('Sanitation Data'!$D$30,0,10*ROW('Sanitation Data'!D195)))</f>
        <v/>
      </c>
      <c r="CN201" s="380" t="str">
        <f ca="1">+IF(OFFSET('Sanitation Data'!$D$31,0,10*ROW('Sanitation Data'!D195))="","",OFFSET('Sanitation Data'!$D$31,0,10*ROW('Sanitation Data'!D195)))</f>
        <v/>
      </c>
      <c r="CO201" s="380" t="str">
        <f ca="1">+IF(OFFSET('Sanitation Data'!$D$32,0,10*ROW('Sanitation Data'!D195))="","",OFFSET('Sanitation Data'!$D$32,0,10*ROW('Sanitation Data'!D195)))</f>
        <v/>
      </c>
      <c r="CP201" s="380" t="str">
        <f ca="1">+IF(OFFSET('Sanitation Data'!$E$28,0,10*ROW('Sanitation Data'!E195))="","",OFFSET('Sanitation Data'!$E$28,0,10*ROW('Sanitation Data'!E195)))</f>
        <v/>
      </c>
      <c r="CQ201" s="380" t="str">
        <f ca="1">+IF(OFFSET('Sanitation Data'!$E$29,0,10*ROW('Sanitation Data'!E195))="","",OFFSET('Sanitation Data'!$E$29,0,10*ROW('Sanitation Data'!E195)))</f>
        <v/>
      </c>
      <c r="CR201" s="380" t="str">
        <f ca="1">+IF(OFFSET('Sanitation Data'!$E$30,0,10*ROW('Sanitation Data'!E195))="","",OFFSET('Sanitation Data'!$E$30,0,10*ROW('Sanitation Data'!E195)))</f>
        <v/>
      </c>
      <c r="CS201" s="380" t="str">
        <f ca="1">+IF(OFFSET('Sanitation Data'!$E$31,0,10*ROW('Sanitation Data'!E195))="","",OFFSET('Sanitation Data'!$E$31,0,10*ROW('Sanitation Data'!E195)))</f>
        <v/>
      </c>
      <c r="CT201" s="380" t="str">
        <f ca="1">+IF(OFFSET('Sanitation Data'!$E$32,0,10*ROW('Sanitation Data'!E195))="","",OFFSET('Sanitation Data'!$E$32,0,10*ROW('Sanitation Data'!E195)))</f>
        <v/>
      </c>
      <c r="CU201" s="380" t="str">
        <f ca="1">+IF(OFFSET('Sanitation Data'!$F$28,0,10*ROW('Sanitation Data'!F195))="","",OFFSET('Sanitation Data'!$F$28,0,10*ROW('Sanitation Data'!F195)))</f>
        <v/>
      </c>
      <c r="CV201" s="380" t="str">
        <f ca="1">+IF(OFFSET('Sanitation Data'!$F$29,0,10*ROW('Sanitation Data'!F195))="","",OFFSET('Sanitation Data'!$F$29,0,10*ROW('Sanitation Data'!F195)))</f>
        <v/>
      </c>
      <c r="CW201" s="380" t="str">
        <f ca="1">+IF(OFFSET('Sanitation Data'!$F$30,0,10*ROW('Sanitation Data'!F195))="","",OFFSET('Sanitation Data'!$F$30,0,10*ROW('Sanitation Data'!F195)))</f>
        <v/>
      </c>
      <c r="CX201" s="380" t="str">
        <f ca="1">+IF(OFFSET('Sanitation Data'!$F$31,0,10*ROW('Sanitation Data'!F195))="","",OFFSET('Sanitation Data'!$F$31,0,10*ROW('Sanitation Data'!F195)))</f>
        <v/>
      </c>
      <c r="CY201" s="380" t="str">
        <f ca="1">+IF(OFFSET('Sanitation Data'!$F$32,0,10*ROW('Sanitation Data'!F195))="","",OFFSET('Sanitation Data'!$F$32,0,10*ROW('Sanitation Data'!F195)))</f>
        <v/>
      </c>
      <c r="CZ201" s="380" t="str">
        <f ca="1">+IF(OFFSET('Sanitation Data'!$G$28,0,10*ROW('Sanitation Data'!G195))="","",OFFSET('Sanitation Data'!$G$28,0,10*ROW('Sanitation Data'!G195)))</f>
        <v/>
      </c>
      <c r="DA201" s="380" t="str">
        <f ca="1">+IF(OFFSET('Sanitation Data'!$G$29,0,10*ROW('Sanitation Data'!G195))="","",OFFSET('Sanitation Data'!$G$29,0,10*ROW('Sanitation Data'!G195)))</f>
        <v/>
      </c>
      <c r="DB201" s="380" t="str">
        <f ca="1">+IF(OFFSET('Sanitation Data'!$G$30,0,10*ROW('Sanitation Data'!G195))="","",OFFSET('Sanitation Data'!$G$30,0,10*ROW('Sanitation Data'!G195)))</f>
        <v/>
      </c>
      <c r="DC201" s="380" t="str">
        <f ca="1">+IF(OFFSET('Sanitation Data'!$G$31,0,10*ROW('Sanitation Data'!G195))="","",OFFSET('Sanitation Data'!$G$31,0,10*ROW('Sanitation Data'!G195)))</f>
        <v/>
      </c>
      <c r="DD201" s="380" t="str">
        <f ca="1">+IF(OFFSET('Sanitation Data'!$G$32,0,10*ROW('Sanitation Data'!G195))="","",OFFSET('Sanitation Data'!$G$32,0,10*ROW('Sanitation Data'!G195)))</f>
        <v/>
      </c>
      <c r="DE201" s="380" t="str">
        <f ca="1">+IF(OFFSET('Sanitation Data'!$H$28,0,10*ROW('Sanitation Data'!H195))="","",OFFSET('Sanitation Data'!$H$28,0,10*ROW('Sanitation Data'!H195)))</f>
        <v/>
      </c>
      <c r="DF201" s="380" t="str">
        <f ca="1">+IF(OFFSET('Sanitation Data'!$H$29,0,10*ROW('Sanitation Data'!H195))="","",OFFSET('Sanitation Data'!$H$29,0,10*ROW('Sanitation Data'!H195)))</f>
        <v/>
      </c>
      <c r="DG201" s="380" t="str">
        <f ca="1">+IF(OFFSET('Sanitation Data'!$H$30,0,10*ROW('Sanitation Data'!H195))="","",OFFSET('Sanitation Data'!$H$30,0,10*ROW('Sanitation Data'!H195)))</f>
        <v/>
      </c>
      <c r="DH201" s="380" t="str">
        <f ca="1">+IF(OFFSET('Sanitation Data'!$H$31,0,10*ROW('Sanitation Data'!H195))="","",OFFSET('Sanitation Data'!$H$31,0,10*ROW('Sanitation Data'!H195)))</f>
        <v/>
      </c>
      <c r="DI201" s="380" t="str">
        <f ca="1">+IF(OFFSET('Sanitation Data'!$H$32,0,10*ROW('Sanitation Data'!H195))="","",OFFSET('Sanitation Data'!$H$32,0,10*ROW('Sanitation Data'!H195)))</f>
        <v/>
      </c>
      <c r="DJ201" s="380" t="str">
        <f ca="1">+IF(OFFSET('Sanitation Data'!$I$28,0,10*ROW('Sanitation Data'!I195))="","",OFFSET('Sanitation Data'!$I$28,0,10*ROW('Sanitation Data'!I195)))</f>
        <v/>
      </c>
      <c r="DK201" s="380" t="str">
        <f ca="1">+IF(OFFSET('Sanitation Data'!$I$29,0,10*ROW('Sanitation Data'!I195))="","",OFFSET('Sanitation Data'!$I$29,0,10*ROW('Sanitation Data'!I195)))</f>
        <v/>
      </c>
      <c r="DL201" s="380" t="str">
        <f ca="1">+IF(OFFSET('Sanitation Data'!$I$30,0,10*ROW('Sanitation Data'!I195))="","",OFFSET('Sanitation Data'!$I$30,0,10*ROW('Sanitation Data'!I195)))</f>
        <v/>
      </c>
      <c r="DM201" s="380" t="str">
        <f ca="1">+IF(OFFSET('Sanitation Data'!$I$31,0,10*ROW('Sanitation Data'!I195))="","",OFFSET('Sanitation Data'!$I$31,0,10*ROW('Sanitation Data'!I195)))</f>
        <v/>
      </c>
      <c r="DN201" s="380" t="str">
        <f ca="1">+IF(OFFSET('Sanitation Data'!$I$32,0,10*ROW('Sanitation Data'!I195))="","",OFFSET('Sanitation Data'!$I$32,0,10*ROW('Sanitation Data'!I195)))</f>
        <v/>
      </c>
      <c r="DO201" s="380" t="str">
        <f ca="1">+IF(OFFSET('Hygiene Data'!$D$11,0,10*ROW('Hygiene Data'!D195))="","",OFFSET('Hygiene Data'!$D$11,0,10*ROW('Hygiene Data'!D195)))</f>
        <v/>
      </c>
      <c r="DP201" s="380" t="str">
        <f ca="1">+IF(OFFSET('Hygiene Data'!$D$12,0,10*ROW('Hygiene Data'!D195))="","",OFFSET('Hygiene Data'!$D$12,0,10*ROW('Hygiene Data'!D195)))</f>
        <v/>
      </c>
      <c r="DQ201" s="380" t="str">
        <f ca="1">+IF(OFFSET('Hygiene Data'!$D$13,0,10*ROW('Hygiene Data'!D195))="","",OFFSET('Hygiene Data'!$D$13,0,10*ROW('Hygiene Data'!D195)))</f>
        <v/>
      </c>
      <c r="DR201" s="380" t="str">
        <f ca="1">+IF(OFFSET('Hygiene Data'!$E$11,0,10*ROW('Hygiene Data'!E195))="","",OFFSET('Hygiene Data'!$E$11,0,10*ROW('Hygiene Data'!E195)))</f>
        <v/>
      </c>
      <c r="DS201" s="380" t="str">
        <f ca="1">+IF(OFFSET('Hygiene Data'!$E$12,0,10*ROW('Hygiene Data'!E195))="","",OFFSET('Hygiene Data'!$E$12,0,10*ROW('Hygiene Data'!E195)))</f>
        <v/>
      </c>
      <c r="DT201" s="380" t="str">
        <f ca="1">+IF(OFFSET('Hygiene Data'!$E$13,0,10*ROW('Hygiene Data'!E195))="","",OFFSET('Hygiene Data'!$E$13,0,10*ROW('Hygiene Data'!E195)))</f>
        <v/>
      </c>
      <c r="DU201" s="380" t="str">
        <f ca="1">+IF(OFFSET('Hygiene Data'!$F$11,0,10*ROW('Hygiene Data'!F195))="","",OFFSET('Hygiene Data'!$F$11,0,10*ROW('Hygiene Data'!F195)))</f>
        <v/>
      </c>
      <c r="DV201" s="380" t="str">
        <f ca="1">+IF(OFFSET('Hygiene Data'!$F$12,0,10*ROW('Hygiene Data'!F195))="","",OFFSET('Hygiene Data'!$F$12,0,10*ROW('Hygiene Data'!F195)))</f>
        <v/>
      </c>
      <c r="DW201" s="380" t="str">
        <f ca="1">+IF(OFFSET('Hygiene Data'!$F$13,0,10*ROW('Hygiene Data'!F195))="","",OFFSET('Hygiene Data'!$F$13,0,10*ROW('Hygiene Data'!F195)))</f>
        <v/>
      </c>
      <c r="DX201" s="380" t="str">
        <f ca="1">+IF(OFFSET('Hygiene Data'!$G$11,0,10*ROW('Hygiene Data'!G195))="","",OFFSET('Hygiene Data'!$G$11,0,10*ROW('Hygiene Data'!G195)))</f>
        <v/>
      </c>
      <c r="DY201" s="380" t="str">
        <f ca="1">+IF(OFFSET('Hygiene Data'!$G$12,0,10*ROW('Hygiene Data'!G195))="","",OFFSET('Hygiene Data'!$G$12,0,10*ROW('Hygiene Data'!G195)))</f>
        <v/>
      </c>
      <c r="DZ201" s="380" t="str">
        <f ca="1">+IF(OFFSET('Hygiene Data'!$G$13,0,10*ROW('Hygiene Data'!G195))="","",OFFSET('Hygiene Data'!$G$13,0,10*ROW('Hygiene Data'!G195)))</f>
        <v/>
      </c>
      <c r="EA201" s="380" t="str">
        <f ca="1">+IF(OFFSET('Hygiene Data'!$H$11,0,10*ROW('Hygiene Data'!H195))="","",OFFSET('Hygiene Data'!$H$11,0,10*ROW('Hygiene Data'!H195)))</f>
        <v/>
      </c>
      <c r="EB201" s="380" t="str">
        <f ca="1">+IF(OFFSET('Hygiene Data'!$H$12,0,10*ROW('Hygiene Data'!H195))="","",OFFSET('Hygiene Data'!$H$12,0,10*ROW('Hygiene Data'!H195)))</f>
        <v/>
      </c>
      <c r="EC201" s="380" t="str">
        <f ca="1">+IF(OFFSET('Hygiene Data'!$H$13,0,10*ROW('Hygiene Data'!H195))="","",OFFSET('Hygiene Data'!$H$13,0,10*ROW('Hygiene Data'!H195)))</f>
        <v/>
      </c>
      <c r="ED201" s="380" t="str">
        <f ca="1">+IF(OFFSET('Hygiene Data'!$I$11,0,10*ROW('Hygiene Data'!I195))="","",OFFSET('Hygiene Data'!$I$11,0,10*ROW('Hygiene Data'!I195)))</f>
        <v/>
      </c>
      <c r="EE201" s="380" t="str">
        <f ca="1">+IF(OFFSET('Hygiene Data'!$I$12,0,10*ROW('Hygiene Data'!I195))="","",OFFSET('Hygiene Data'!$I$12,0,10*ROW('Hygiene Data'!I195)))</f>
        <v/>
      </c>
      <c r="EF201" s="380" t="str">
        <f ca="1">+IF(OFFSET('Hygiene Data'!$I$13,0,10*ROW('Hygiene Data'!I195))="","",OFFSET('Hygiene Data'!$I$13,0,10*ROW('Hygiene Data'!I195)))</f>
        <v/>
      </c>
    </row>
    <row r="202" spans="1:136" x14ac:dyDescent="0.25">
      <c r="A202" s="489" t="str">
        <f ca="1">+IF(OFFSET('Water Data'!$B$2,0,10*ROW('Water Data'!E196))="","",OFFSET('Water Data'!$B$2,0,10*ROW('Water Data'!E196)))</f>
        <v/>
      </c>
      <c r="B202" s="489"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16" t="str">
        <f t="shared" ca="1" si="3"/>
        <v/>
      </c>
      <c r="D202" s="517"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17"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17"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17"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17"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17"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17"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17"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17"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17"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17"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17"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17"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17"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17"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17"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17"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17"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18"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18"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18"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18"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18"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18"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18"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18"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18"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18"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18"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18"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18"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18"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18"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18"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18"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18"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18"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18"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18"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18"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18"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18"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18"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18"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18"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18"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18"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18"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19"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95"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19"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19"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19"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19"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19"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19"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19"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19"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19"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19"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19"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19"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19"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19"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19"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19"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80" t="str">
        <f ca="1">+IF(OFFSET('Water Data'!$D$27,0,10*ROW('Water Data'!D196))="","",OFFSET('Water Data'!$D$27,0,10*ROW('Water Data'!D196)))</f>
        <v/>
      </c>
      <c r="BT202" s="380" t="str">
        <f ca="1">+IF(OFFSET('Water Data'!$D$28,0,10*ROW('Water Data'!D196))="","",OFFSET('Water Data'!$D$28,0,10*ROW('Water Data'!D196)))</f>
        <v/>
      </c>
      <c r="BU202" s="380" t="str">
        <f ca="1">+IF(OFFSET('Water Data'!$D$29,0,10*ROW('Water Data'!D196))="","",OFFSET('Water Data'!$D$29,0,10*ROW('Water Data'!D196)))</f>
        <v/>
      </c>
      <c r="BV202" s="380" t="str">
        <f ca="1">+IF(OFFSET('Water Data'!$E$27,0,10*ROW('Water Data'!E196))="","",OFFSET('Water Data'!$E$27,0,10*ROW('Water Data'!E196)))</f>
        <v/>
      </c>
      <c r="BW202" s="380" t="str">
        <f ca="1">+IF(OFFSET('Water Data'!$E$28,0,10*ROW('Water Data'!E196))="","",OFFSET('Water Data'!$E$28,0,10*ROW('Water Data'!E196)))</f>
        <v/>
      </c>
      <c r="BX202" s="380" t="str">
        <f ca="1">+IF(OFFSET('Water Data'!$E$29,0,10*ROW('Water Data'!E196))="","",OFFSET('Water Data'!$E$29,0,10*ROW('Water Data'!E196)))</f>
        <v/>
      </c>
      <c r="BY202" s="380" t="str">
        <f ca="1">+IF(OFFSET('Water Data'!$F$27,0,10*ROW('Water Data'!F196))="","",OFFSET('Water Data'!$F$27,0,10*ROW('Water Data'!F196)))</f>
        <v/>
      </c>
      <c r="BZ202" s="380" t="str">
        <f ca="1">+IF(OFFSET('Water Data'!$F$28,0,10*ROW('Water Data'!F196))="","",OFFSET('Water Data'!$F$28,0,10*ROW('Water Data'!F196)))</f>
        <v/>
      </c>
      <c r="CA202" s="380" t="str">
        <f ca="1">+IF(OFFSET('Water Data'!$F$29,0,10*ROW('Water Data'!F196))="","",OFFSET('Water Data'!$F$29,0,10*ROW('Water Data'!F196)))</f>
        <v/>
      </c>
      <c r="CB202" s="380" t="str">
        <f ca="1">+IF(OFFSET('Water Data'!$G$27,0,10*ROW('Water Data'!G196))="","",OFFSET('Water Data'!$G$27,0,10*ROW('Water Data'!G196)))</f>
        <v/>
      </c>
      <c r="CC202" s="380" t="str">
        <f ca="1">+IF(OFFSET('Water Data'!$G$28,0,10*ROW('Water Data'!G196))="","",OFFSET('Water Data'!$G$28,0,10*ROW('Water Data'!G196)))</f>
        <v/>
      </c>
      <c r="CD202" s="380" t="str">
        <f ca="1">+IF(OFFSET('Water Data'!$G$29,0,10*ROW('Water Data'!G196))="","",OFFSET('Water Data'!$G$29,0,10*ROW('Water Data'!G196)))</f>
        <v/>
      </c>
      <c r="CE202" s="380" t="str">
        <f ca="1">+IF(OFFSET('Water Data'!$H$27,0,10*ROW('Water Data'!H196))="","",OFFSET('Water Data'!$H$27,0,10*ROW('Water Data'!H196)))</f>
        <v/>
      </c>
      <c r="CF202" s="380" t="str">
        <f ca="1">+IF(OFFSET('Water Data'!$H$28,0,10*ROW('Water Data'!H196))="","",OFFSET('Water Data'!$H$28,0,10*ROW('Water Data'!H196)))</f>
        <v/>
      </c>
      <c r="CG202" s="380" t="str">
        <f ca="1">+IF(OFFSET('Water Data'!$H$29,0,10*ROW('Water Data'!H196))="","",OFFSET('Water Data'!$H$29,0,10*ROW('Water Data'!H196)))</f>
        <v/>
      </c>
      <c r="CH202" s="380" t="str">
        <f ca="1">+IF(OFFSET('Water Data'!$I$27,0,10*ROW('Water Data'!I196))="","",OFFSET('Water Data'!$I$27,0,10*ROW('Water Data'!I196)))</f>
        <v/>
      </c>
      <c r="CI202" s="380" t="str">
        <f ca="1">+IF(OFFSET('Water Data'!$I$28,0,10*ROW('Water Data'!I196))="","",OFFSET('Water Data'!$I$28,0,10*ROW('Water Data'!I196)))</f>
        <v/>
      </c>
      <c r="CJ202" s="380" t="str">
        <f ca="1">+IF(OFFSET('Water Data'!$I$29,0,10*ROW('Water Data'!I196))="","",OFFSET('Water Data'!$I$29,0,10*ROW('Water Data'!I196)))</f>
        <v/>
      </c>
      <c r="CK202" s="380" t="str">
        <f ca="1">+IF(OFFSET('Sanitation Data'!$D$28,0,10*ROW('Sanitation Data'!D196))="","",OFFSET('Sanitation Data'!$D$28,0,10*ROW('Sanitation Data'!D196)))</f>
        <v/>
      </c>
      <c r="CL202" s="380" t="str">
        <f ca="1">+IF(OFFSET('Sanitation Data'!$D$29,0,10*ROW('Sanitation Data'!D196))="","",OFFSET('Sanitation Data'!$D$29,0,10*ROW('Sanitation Data'!D196)))</f>
        <v/>
      </c>
      <c r="CM202" s="380" t="str">
        <f ca="1">+IF(OFFSET('Sanitation Data'!$D$30,0,10*ROW('Sanitation Data'!D196))="","",OFFSET('Sanitation Data'!$D$30,0,10*ROW('Sanitation Data'!D196)))</f>
        <v/>
      </c>
      <c r="CN202" s="380" t="str">
        <f ca="1">+IF(OFFSET('Sanitation Data'!$D$31,0,10*ROW('Sanitation Data'!D196))="","",OFFSET('Sanitation Data'!$D$31,0,10*ROW('Sanitation Data'!D196)))</f>
        <v/>
      </c>
      <c r="CO202" s="380" t="str">
        <f ca="1">+IF(OFFSET('Sanitation Data'!$D$32,0,10*ROW('Sanitation Data'!D196))="","",OFFSET('Sanitation Data'!$D$32,0,10*ROW('Sanitation Data'!D196)))</f>
        <v/>
      </c>
      <c r="CP202" s="380" t="str">
        <f ca="1">+IF(OFFSET('Sanitation Data'!$E$28,0,10*ROW('Sanitation Data'!E196))="","",OFFSET('Sanitation Data'!$E$28,0,10*ROW('Sanitation Data'!E196)))</f>
        <v/>
      </c>
      <c r="CQ202" s="380" t="str">
        <f ca="1">+IF(OFFSET('Sanitation Data'!$E$29,0,10*ROW('Sanitation Data'!E196))="","",OFFSET('Sanitation Data'!$E$29,0,10*ROW('Sanitation Data'!E196)))</f>
        <v/>
      </c>
      <c r="CR202" s="380" t="str">
        <f ca="1">+IF(OFFSET('Sanitation Data'!$E$30,0,10*ROW('Sanitation Data'!E196))="","",OFFSET('Sanitation Data'!$E$30,0,10*ROW('Sanitation Data'!E196)))</f>
        <v/>
      </c>
      <c r="CS202" s="380" t="str">
        <f ca="1">+IF(OFFSET('Sanitation Data'!$E$31,0,10*ROW('Sanitation Data'!E196))="","",OFFSET('Sanitation Data'!$E$31,0,10*ROW('Sanitation Data'!E196)))</f>
        <v/>
      </c>
      <c r="CT202" s="380" t="str">
        <f ca="1">+IF(OFFSET('Sanitation Data'!$E$32,0,10*ROW('Sanitation Data'!E196))="","",OFFSET('Sanitation Data'!$E$32,0,10*ROW('Sanitation Data'!E196)))</f>
        <v/>
      </c>
      <c r="CU202" s="380" t="str">
        <f ca="1">+IF(OFFSET('Sanitation Data'!$F$28,0,10*ROW('Sanitation Data'!F196))="","",OFFSET('Sanitation Data'!$F$28,0,10*ROW('Sanitation Data'!F196)))</f>
        <v/>
      </c>
      <c r="CV202" s="380" t="str">
        <f ca="1">+IF(OFFSET('Sanitation Data'!$F$29,0,10*ROW('Sanitation Data'!F196))="","",OFFSET('Sanitation Data'!$F$29,0,10*ROW('Sanitation Data'!F196)))</f>
        <v/>
      </c>
      <c r="CW202" s="380" t="str">
        <f ca="1">+IF(OFFSET('Sanitation Data'!$F$30,0,10*ROW('Sanitation Data'!F196))="","",OFFSET('Sanitation Data'!$F$30,0,10*ROW('Sanitation Data'!F196)))</f>
        <v/>
      </c>
      <c r="CX202" s="380" t="str">
        <f ca="1">+IF(OFFSET('Sanitation Data'!$F$31,0,10*ROW('Sanitation Data'!F196))="","",OFFSET('Sanitation Data'!$F$31,0,10*ROW('Sanitation Data'!F196)))</f>
        <v/>
      </c>
      <c r="CY202" s="380" t="str">
        <f ca="1">+IF(OFFSET('Sanitation Data'!$F$32,0,10*ROW('Sanitation Data'!F196))="","",OFFSET('Sanitation Data'!$F$32,0,10*ROW('Sanitation Data'!F196)))</f>
        <v/>
      </c>
      <c r="CZ202" s="380" t="str">
        <f ca="1">+IF(OFFSET('Sanitation Data'!$G$28,0,10*ROW('Sanitation Data'!G196))="","",OFFSET('Sanitation Data'!$G$28,0,10*ROW('Sanitation Data'!G196)))</f>
        <v/>
      </c>
      <c r="DA202" s="380" t="str">
        <f ca="1">+IF(OFFSET('Sanitation Data'!$G$29,0,10*ROW('Sanitation Data'!G196))="","",OFFSET('Sanitation Data'!$G$29,0,10*ROW('Sanitation Data'!G196)))</f>
        <v/>
      </c>
      <c r="DB202" s="380" t="str">
        <f ca="1">+IF(OFFSET('Sanitation Data'!$G$30,0,10*ROW('Sanitation Data'!G196))="","",OFFSET('Sanitation Data'!$G$30,0,10*ROW('Sanitation Data'!G196)))</f>
        <v/>
      </c>
      <c r="DC202" s="380" t="str">
        <f ca="1">+IF(OFFSET('Sanitation Data'!$G$31,0,10*ROW('Sanitation Data'!G196))="","",OFFSET('Sanitation Data'!$G$31,0,10*ROW('Sanitation Data'!G196)))</f>
        <v/>
      </c>
      <c r="DD202" s="380" t="str">
        <f ca="1">+IF(OFFSET('Sanitation Data'!$G$32,0,10*ROW('Sanitation Data'!G196))="","",OFFSET('Sanitation Data'!$G$32,0,10*ROW('Sanitation Data'!G196)))</f>
        <v/>
      </c>
      <c r="DE202" s="380" t="str">
        <f ca="1">+IF(OFFSET('Sanitation Data'!$H$28,0,10*ROW('Sanitation Data'!H196))="","",OFFSET('Sanitation Data'!$H$28,0,10*ROW('Sanitation Data'!H196)))</f>
        <v/>
      </c>
      <c r="DF202" s="380" t="str">
        <f ca="1">+IF(OFFSET('Sanitation Data'!$H$29,0,10*ROW('Sanitation Data'!H196))="","",OFFSET('Sanitation Data'!$H$29,0,10*ROW('Sanitation Data'!H196)))</f>
        <v/>
      </c>
      <c r="DG202" s="380" t="str">
        <f ca="1">+IF(OFFSET('Sanitation Data'!$H$30,0,10*ROW('Sanitation Data'!H196))="","",OFFSET('Sanitation Data'!$H$30,0,10*ROW('Sanitation Data'!H196)))</f>
        <v/>
      </c>
      <c r="DH202" s="380" t="str">
        <f ca="1">+IF(OFFSET('Sanitation Data'!$H$31,0,10*ROW('Sanitation Data'!H196))="","",OFFSET('Sanitation Data'!$H$31,0,10*ROW('Sanitation Data'!H196)))</f>
        <v/>
      </c>
      <c r="DI202" s="380" t="str">
        <f ca="1">+IF(OFFSET('Sanitation Data'!$H$32,0,10*ROW('Sanitation Data'!H196))="","",OFFSET('Sanitation Data'!$H$32,0,10*ROW('Sanitation Data'!H196)))</f>
        <v/>
      </c>
      <c r="DJ202" s="380" t="str">
        <f ca="1">+IF(OFFSET('Sanitation Data'!$I$28,0,10*ROW('Sanitation Data'!I196))="","",OFFSET('Sanitation Data'!$I$28,0,10*ROW('Sanitation Data'!I196)))</f>
        <v/>
      </c>
      <c r="DK202" s="380" t="str">
        <f ca="1">+IF(OFFSET('Sanitation Data'!$I$29,0,10*ROW('Sanitation Data'!I196))="","",OFFSET('Sanitation Data'!$I$29,0,10*ROW('Sanitation Data'!I196)))</f>
        <v/>
      </c>
      <c r="DL202" s="380" t="str">
        <f ca="1">+IF(OFFSET('Sanitation Data'!$I$30,0,10*ROW('Sanitation Data'!I196))="","",OFFSET('Sanitation Data'!$I$30,0,10*ROW('Sanitation Data'!I196)))</f>
        <v/>
      </c>
      <c r="DM202" s="380" t="str">
        <f ca="1">+IF(OFFSET('Sanitation Data'!$I$31,0,10*ROW('Sanitation Data'!I196))="","",OFFSET('Sanitation Data'!$I$31,0,10*ROW('Sanitation Data'!I196)))</f>
        <v/>
      </c>
      <c r="DN202" s="380" t="str">
        <f ca="1">+IF(OFFSET('Sanitation Data'!$I$32,0,10*ROW('Sanitation Data'!I196))="","",OFFSET('Sanitation Data'!$I$32,0,10*ROW('Sanitation Data'!I196)))</f>
        <v/>
      </c>
      <c r="DO202" s="380" t="str">
        <f ca="1">+IF(OFFSET('Hygiene Data'!$D$11,0,10*ROW('Hygiene Data'!D196))="","",OFFSET('Hygiene Data'!$D$11,0,10*ROW('Hygiene Data'!D196)))</f>
        <v/>
      </c>
      <c r="DP202" s="380" t="str">
        <f ca="1">+IF(OFFSET('Hygiene Data'!$D$12,0,10*ROW('Hygiene Data'!D196))="","",OFFSET('Hygiene Data'!$D$12,0,10*ROW('Hygiene Data'!D196)))</f>
        <v/>
      </c>
      <c r="DQ202" s="380" t="str">
        <f ca="1">+IF(OFFSET('Hygiene Data'!$D$13,0,10*ROW('Hygiene Data'!D196))="","",OFFSET('Hygiene Data'!$D$13,0,10*ROW('Hygiene Data'!D196)))</f>
        <v/>
      </c>
      <c r="DR202" s="380" t="str">
        <f ca="1">+IF(OFFSET('Hygiene Data'!$E$11,0,10*ROW('Hygiene Data'!E196))="","",OFFSET('Hygiene Data'!$E$11,0,10*ROW('Hygiene Data'!E196)))</f>
        <v/>
      </c>
      <c r="DS202" s="380" t="str">
        <f ca="1">+IF(OFFSET('Hygiene Data'!$E$12,0,10*ROW('Hygiene Data'!E196))="","",OFFSET('Hygiene Data'!$E$12,0,10*ROW('Hygiene Data'!E196)))</f>
        <v/>
      </c>
      <c r="DT202" s="380" t="str">
        <f ca="1">+IF(OFFSET('Hygiene Data'!$E$13,0,10*ROW('Hygiene Data'!E196))="","",OFFSET('Hygiene Data'!$E$13,0,10*ROW('Hygiene Data'!E196)))</f>
        <v/>
      </c>
      <c r="DU202" s="380" t="str">
        <f ca="1">+IF(OFFSET('Hygiene Data'!$F$11,0,10*ROW('Hygiene Data'!F196))="","",OFFSET('Hygiene Data'!$F$11,0,10*ROW('Hygiene Data'!F196)))</f>
        <v/>
      </c>
      <c r="DV202" s="380" t="str">
        <f ca="1">+IF(OFFSET('Hygiene Data'!$F$12,0,10*ROW('Hygiene Data'!F196))="","",OFFSET('Hygiene Data'!$F$12,0,10*ROW('Hygiene Data'!F196)))</f>
        <v/>
      </c>
      <c r="DW202" s="380" t="str">
        <f ca="1">+IF(OFFSET('Hygiene Data'!$F$13,0,10*ROW('Hygiene Data'!F196))="","",OFFSET('Hygiene Data'!$F$13,0,10*ROW('Hygiene Data'!F196)))</f>
        <v/>
      </c>
      <c r="DX202" s="380" t="str">
        <f ca="1">+IF(OFFSET('Hygiene Data'!$G$11,0,10*ROW('Hygiene Data'!G196))="","",OFFSET('Hygiene Data'!$G$11,0,10*ROW('Hygiene Data'!G196)))</f>
        <v/>
      </c>
      <c r="DY202" s="380" t="str">
        <f ca="1">+IF(OFFSET('Hygiene Data'!$G$12,0,10*ROW('Hygiene Data'!G196))="","",OFFSET('Hygiene Data'!$G$12,0,10*ROW('Hygiene Data'!G196)))</f>
        <v/>
      </c>
      <c r="DZ202" s="380" t="str">
        <f ca="1">+IF(OFFSET('Hygiene Data'!$G$13,0,10*ROW('Hygiene Data'!G196))="","",OFFSET('Hygiene Data'!$G$13,0,10*ROW('Hygiene Data'!G196)))</f>
        <v/>
      </c>
      <c r="EA202" s="380" t="str">
        <f ca="1">+IF(OFFSET('Hygiene Data'!$H$11,0,10*ROW('Hygiene Data'!H196))="","",OFFSET('Hygiene Data'!$H$11,0,10*ROW('Hygiene Data'!H196)))</f>
        <v/>
      </c>
      <c r="EB202" s="380" t="str">
        <f ca="1">+IF(OFFSET('Hygiene Data'!$H$12,0,10*ROW('Hygiene Data'!H196))="","",OFFSET('Hygiene Data'!$H$12,0,10*ROW('Hygiene Data'!H196)))</f>
        <v/>
      </c>
      <c r="EC202" s="380" t="str">
        <f ca="1">+IF(OFFSET('Hygiene Data'!$H$13,0,10*ROW('Hygiene Data'!H196))="","",OFFSET('Hygiene Data'!$H$13,0,10*ROW('Hygiene Data'!H196)))</f>
        <v/>
      </c>
      <c r="ED202" s="380" t="str">
        <f ca="1">+IF(OFFSET('Hygiene Data'!$I$11,0,10*ROW('Hygiene Data'!I196))="","",OFFSET('Hygiene Data'!$I$11,0,10*ROW('Hygiene Data'!I196)))</f>
        <v/>
      </c>
      <c r="EE202" s="380" t="str">
        <f ca="1">+IF(OFFSET('Hygiene Data'!$I$12,0,10*ROW('Hygiene Data'!I196))="","",OFFSET('Hygiene Data'!$I$12,0,10*ROW('Hygiene Data'!I196)))</f>
        <v/>
      </c>
      <c r="EF202" s="380" t="str">
        <f ca="1">+IF(OFFSET('Hygiene Data'!$I$13,0,10*ROW('Hygiene Data'!I196))="","",OFFSET('Hygiene Data'!$I$13,0,10*ROW('Hygiene Data'!I196)))</f>
        <v/>
      </c>
    </row>
    <row r="203" spans="1:136" x14ac:dyDescent="0.25">
      <c r="A203" s="489" t="str">
        <f ca="1">+IF(OFFSET('Water Data'!$B$2,0,10*ROW('Water Data'!E197))="","",OFFSET('Water Data'!$B$2,0,10*ROW('Water Data'!E197)))</f>
        <v/>
      </c>
      <c r="B203" s="489"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16" t="str">
        <f t="shared" ca="1" si="3"/>
        <v/>
      </c>
      <c r="D203" s="517"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17"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17"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17"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17"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17"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17"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17"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17"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17"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17"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17"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17"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17"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17"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17"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17"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17"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18"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18"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18"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18"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18"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18"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18"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18"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18"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18"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18"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18"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18"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18"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18"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18"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18"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18"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18"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18"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18"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18"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18"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18"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18"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18"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18"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18"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18"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18"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19"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95"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19"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19"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19"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19"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19"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19"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19"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19"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19"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19"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19"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19"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19"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19"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19"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19"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80" t="str">
        <f ca="1">+IF(OFFSET('Water Data'!$D$27,0,10*ROW('Water Data'!D197))="","",OFFSET('Water Data'!$D$27,0,10*ROW('Water Data'!D197)))</f>
        <v/>
      </c>
      <c r="BT203" s="380" t="str">
        <f ca="1">+IF(OFFSET('Water Data'!$D$28,0,10*ROW('Water Data'!D197))="","",OFFSET('Water Data'!$D$28,0,10*ROW('Water Data'!D197)))</f>
        <v/>
      </c>
      <c r="BU203" s="380" t="str">
        <f ca="1">+IF(OFFSET('Water Data'!$D$29,0,10*ROW('Water Data'!D197))="","",OFFSET('Water Data'!$D$29,0,10*ROW('Water Data'!D197)))</f>
        <v/>
      </c>
      <c r="BV203" s="380" t="str">
        <f ca="1">+IF(OFFSET('Water Data'!$E$27,0,10*ROW('Water Data'!E197))="","",OFFSET('Water Data'!$E$27,0,10*ROW('Water Data'!E197)))</f>
        <v/>
      </c>
      <c r="BW203" s="380" t="str">
        <f ca="1">+IF(OFFSET('Water Data'!$E$28,0,10*ROW('Water Data'!E197))="","",OFFSET('Water Data'!$E$28,0,10*ROW('Water Data'!E197)))</f>
        <v/>
      </c>
      <c r="BX203" s="380" t="str">
        <f ca="1">+IF(OFFSET('Water Data'!$E$29,0,10*ROW('Water Data'!E197))="","",OFFSET('Water Data'!$E$29,0,10*ROW('Water Data'!E197)))</f>
        <v/>
      </c>
      <c r="BY203" s="380" t="str">
        <f ca="1">+IF(OFFSET('Water Data'!$F$27,0,10*ROW('Water Data'!F197))="","",OFFSET('Water Data'!$F$27,0,10*ROW('Water Data'!F197)))</f>
        <v/>
      </c>
      <c r="BZ203" s="380" t="str">
        <f ca="1">+IF(OFFSET('Water Data'!$F$28,0,10*ROW('Water Data'!F197))="","",OFFSET('Water Data'!$F$28,0,10*ROW('Water Data'!F197)))</f>
        <v/>
      </c>
      <c r="CA203" s="380" t="str">
        <f ca="1">+IF(OFFSET('Water Data'!$F$29,0,10*ROW('Water Data'!F197))="","",OFFSET('Water Data'!$F$29,0,10*ROW('Water Data'!F197)))</f>
        <v/>
      </c>
      <c r="CB203" s="380" t="str">
        <f ca="1">+IF(OFFSET('Water Data'!$G$27,0,10*ROW('Water Data'!G197))="","",OFFSET('Water Data'!$G$27,0,10*ROW('Water Data'!G197)))</f>
        <v/>
      </c>
      <c r="CC203" s="380" t="str">
        <f ca="1">+IF(OFFSET('Water Data'!$G$28,0,10*ROW('Water Data'!G197))="","",OFFSET('Water Data'!$G$28,0,10*ROW('Water Data'!G197)))</f>
        <v/>
      </c>
      <c r="CD203" s="380" t="str">
        <f ca="1">+IF(OFFSET('Water Data'!$G$29,0,10*ROW('Water Data'!G197))="","",OFFSET('Water Data'!$G$29,0,10*ROW('Water Data'!G197)))</f>
        <v/>
      </c>
      <c r="CE203" s="380" t="str">
        <f ca="1">+IF(OFFSET('Water Data'!$H$27,0,10*ROW('Water Data'!H197))="","",OFFSET('Water Data'!$H$27,0,10*ROW('Water Data'!H197)))</f>
        <v/>
      </c>
      <c r="CF203" s="380" t="str">
        <f ca="1">+IF(OFFSET('Water Data'!$H$28,0,10*ROW('Water Data'!H197))="","",OFFSET('Water Data'!$H$28,0,10*ROW('Water Data'!H197)))</f>
        <v/>
      </c>
      <c r="CG203" s="380" t="str">
        <f ca="1">+IF(OFFSET('Water Data'!$H$29,0,10*ROW('Water Data'!H197))="","",OFFSET('Water Data'!$H$29,0,10*ROW('Water Data'!H197)))</f>
        <v/>
      </c>
      <c r="CH203" s="380" t="str">
        <f ca="1">+IF(OFFSET('Water Data'!$I$27,0,10*ROW('Water Data'!I197))="","",OFFSET('Water Data'!$I$27,0,10*ROW('Water Data'!I197)))</f>
        <v/>
      </c>
      <c r="CI203" s="380" t="str">
        <f ca="1">+IF(OFFSET('Water Data'!$I$28,0,10*ROW('Water Data'!I197))="","",OFFSET('Water Data'!$I$28,0,10*ROW('Water Data'!I197)))</f>
        <v/>
      </c>
      <c r="CJ203" s="380" t="str">
        <f ca="1">+IF(OFFSET('Water Data'!$I$29,0,10*ROW('Water Data'!I197))="","",OFFSET('Water Data'!$I$29,0,10*ROW('Water Data'!I197)))</f>
        <v/>
      </c>
      <c r="CK203" s="380" t="str">
        <f ca="1">+IF(OFFSET('Sanitation Data'!$D$28,0,10*ROW('Sanitation Data'!D197))="","",OFFSET('Sanitation Data'!$D$28,0,10*ROW('Sanitation Data'!D197)))</f>
        <v/>
      </c>
      <c r="CL203" s="380" t="str">
        <f ca="1">+IF(OFFSET('Sanitation Data'!$D$29,0,10*ROW('Sanitation Data'!D197))="","",OFFSET('Sanitation Data'!$D$29,0,10*ROW('Sanitation Data'!D197)))</f>
        <v/>
      </c>
      <c r="CM203" s="380" t="str">
        <f ca="1">+IF(OFFSET('Sanitation Data'!$D$30,0,10*ROW('Sanitation Data'!D197))="","",OFFSET('Sanitation Data'!$D$30,0,10*ROW('Sanitation Data'!D197)))</f>
        <v/>
      </c>
      <c r="CN203" s="380" t="str">
        <f ca="1">+IF(OFFSET('Sanitation Data'!$D$31,0,10*ROW('Sanitation Data'!D197))="","",OFFSET('Sanitation Data'!$D$31,0,10*ROW('Sanitation Data'!D197)))</f>
        <v/>
      </c>
      <c r="CO203" s="380" t="str">
        <f ca="1">+IF(OFFSET('Sanitation Data'!$D$32,0,10*ROW('Sanitation Data'!D197))="","",OFFSET('Sanitation Data'!$D$32,0,10*ROW('Sanitation Data'!D197)))</f>
        <v/>
      </c>
      <c r="CP203" s="380" t="str">
        <f ca="1">+IF(OFFSET('Sanitation Data'!$E$28,0,10*ROW('Sanitation Data'!E197))="","",OFFSET('Sanitation Data'!$E$28,0,10*ROW('Sanitation Data'!E197)))</f>
        <v/>
      </c>
      <c r="CQ203" s="380" t="str">
        <f ca="1">+IF(OFFSET('Sanitation Data'!$E$29,0,10*ROW('Sanitation Data'!E197))="","",OFFSET('Sanitation Data'!$E$29,0,10*ROW('Sanitation Data'!E197)))</f>
        <v/>
      </c>
      <c r="CR203" s="380" t="str">
        <f ca="1">+IF(OFFSET('Sanitation Data'!$E$30,0,10*ROW('Sanitation Data'!E197))="","",OFFSET('Sanitation Data'!$E$30,0,10*ROW('Sanitation Data'!E197)))</f>
        <v/>
      </c>
      <c r="CS203" s="380" t="str">
        <f ca="1">+IF(OFFSET('Sanitation Data'!$E$31,0,10*ROW('Sanitation Data'!E197))="","",OFFSET('Sanitation Data'!$E$31,0,10*ROW('Sanitation Data'!E197)))</f>
        <v/>
      </c>
      <c r="CT203" s="380" t="str">
        <f ca="1">+IF(OFFSET('Sanitation Data'!$E$32,0,10*ROW('Sanitation Data'!E197))="","",OFFSET('Sanitation Data'!$E$32,0,10*ROW('Sanitation Data'!E197)))</f>
        <v/>
      </c>
      <c r="CU203" s="380" t="str">
        <f ca="1">+IF(OFFSET('Sanitation Data'!$F$28,0,10*ROW('Sanitation Data'!F197))="","",OFFSET('Sanitation Data'!$F$28,0,10*ROW('Sanitation Data'!F197)))</f>
        <v/>
      </c>
      <c r="CV203" s="380" t="str">
        <f ca="1">+IF(OFFSET('Sanitation Data'!$F$29,0,10*ROW('Sanitation Data'!F197))="","",OFFSET('Sanitation Data'!$F$29,0,10*ROW('Sanitation Data'!F197)))</f>
        <v/>
      </c>
      <c r="CW203" s="380" t="str">
        <f ca="1">+IF(OFFSET('Sanitation Data'!$F$30,0,10*ROW('Sanitation Data'!F197))="","",OFFSET('Sanitation Data'!$F$30,0,10*ROW('Sanitation Data'!F197)))</f>
        <v/>
      </c>
      <c r="CX203" s="380" t="str">
        <f ca="1">+IF(OFFSET('Sanitation Data'!$F$31,0,10*ROW('Sanitation Data'!F197))="","",OFFSET('Sanitation Data'!$F$31,0,10*ROW('Sanitation Data'!F197)))</f>
        <v/>
      </c>
      <c r="CY203" s="380" t="str">
        <f ca="1">+IF(OFFSET('Sanitation Data'!$F$32,0,10*ROW('Sanitation Data'!F197))="","",OFFSET('Sanitation Data'!$F$32,0,10*ROW('Sanitation Data'!F197)))</f>
        <v/>
      </c>
      <c r="CZ203" s="380" t="str">
        <f ca="1">+IF(OFFSET('Sanitation Data'!$G$28,0,10*ROW('Sanitation Data'!G197))="","",OFFSET('Sanitation Data'!$G$28,0,10*ROW('Sanitation Data'!G197)))</f>
        <v/>
      </c>
      <c r="DA203" s="380" t="str">
        <f ca="1">+IF(OFFSET('Sanitation Data'!$G$29,0,10*ROW('Sanitation Data'!G197))="","",OFFSET('Sanitation Data'!$G$29,0,10*ROW('Sanitation Data'!G197)))</f>
        <v/>
      </c>
      <c r="DB203" s="380" t="str">
        <f ca="1">+IF(OFFSET('Sanitation Data'!$G$30,0,10*ROW('Sanitation Data'!G197))="","",OFFSET('Sanitation Data'!$G$30,0,10*ROW('Sanitation Data'!G197)))</f>
        <v/>
      </c>
      <c r="DC203" s="380" t="str">
        <f ca="1">+IF(OFFSET('Sanitation Data'!$G$31,0,10*ROW('Sanitation Data'!G197))="","",OFFSET('Sanitation Data'!$G$31,0,10*ROW('Sanitation Data'!G197)))</f>
        <v/>
      </c>
      <c r="DD203" s="380" t="str">
        <f ca="1">+IF(OFFSET('Sanitation Data'!$G$32,0,10*ROW('Sanitation Data'!G197))="","",OFFSET('Sanitation Data'!$G$32,0,10*ROW('Sanitation Data'!G197)))</f>
        <v/>
      </c>
      <c r="DE203" s="380" t="str">
        <f ca="1">+IF(OFFSET('Sanitation Data'!$H$28,0,10*ROW('Sanitation Data'!H197))="","",OFFSET('Sanitation Data'!$H$28,0,10*ROW('Sanitation Data'!H197)))</f>
        <v/>
      </c>
      <c r="DF203" s="380" t="str">
        <f ca="1">+IF(OFFSET('Sanitation Data'!$H$29,0,10*ROW('Sanitation Data'!H197))="","",OFFSET('Sanitation Data'!$H$29,0,10*ROW('Sanitation Data'!H197)))</f>
        <v/>
      </c>
      <c r="DG203" s="380" t="str">
        <f ca="1">+IF(OFFSET('Sanitation Data'!$H$30,0,10*ROW('Sanitation Data'!H197))="","",OFFSET('Sanitation Data'!$H$30,0,10*ROW('Sanitation Data'!H197)))</f>
        <v/>
      </c>
      <c r="DH203" s="380" t="str">
        <f ca="1">+IF(OFFSET('Sanitation Data'!$H$31,0,10*ROW('Sanitation Data'!H197))="","",OFFSET('Sanitation Data'!$H$31,0,10*ROW('Sanitation Data'!H197)))</f>
        <v/>
      </c>
      <c r="DI203" s="380" t="str">
        <f ca="1">+IF(OFFSET('Sanitation Data'!$H$32,0,10*ROW('Sanitation Data'!H197))="","",OFFSET('Sanitation Data'!$H$32,0,10*ROW('Sanitation Data'!H197)))</f>
        <v/>
      </c>
      <c r="DJ203" s="380" t="str">
        <f ca="1">+IF(OFFSET('Sanitation Data'!$I$28,0,10*ROW('Sanitation Data'!I197))="","",OFFSET('Sanitation Data'!$I$28,0,10*ROW('Sanitation Data'!I197)))</f>
        <v/>
      </c>
      <c r="DK203" s="380" t="str">
        <f ca="1">+IF(OFFSET('Sanitation Data'!$I$29,0,10*ROW('Sanitation Data'!I197))="","",OFFSET('Sanitation Data'!$I$29,0,10*ROW('Sanitation Data'!I197)))</f>
        <v/>
      </c>
      <c r="DL203" s="380" t="str">
        <f ca="1">+IF(OFFSET('Sanitation Data'!$I$30,0,10*ROW('Sanitation Data'!I197))="","",OFFSET('Sanitation Data'!$I$30,0,10*ROW('Sanitation Data'!I197)))</f>
        <v/>
      </c>
      <c r="DM203" s="380" t="str">
        <f ca="1">+IF(OFFSET('Sanitation Data'!$I$31,0,10*ROW('Sanitation Data'!I197))="","",OFFSET('Sanitation Data'!$I$31,0,10*ROW('Sanitation Data'!I197)))</f>
        <v/>
      </c>
      <c r="DN203" s="380" t="str">
        <f ca="1">+IF(OFFSET('Sanitation Data'!$I$32,0,10*ROW('Sanitation Data'!I197))="","",OFFSET('Sanitation Data'!$I$32,0,10*ROW('Sanitation Data'!I197)))</f>
        <v/>
      </c>
      <c r="DO203" s="380" t="str">
        <f ca="1">+IF(OFFSET('Hygiene Data'!$D$11,0,10*ROW('Hygiene Data'!D197))="","",OFFSET('Hygiene Data'!$D$11,0,10*ROW('Hygiene Data'!D197)))</f>
        <v/>
      </c>
      <c r="DP203" s="380" t="str">
        <f ca="1">+IF(OFFSET('Hygiene Data'!$D$12,0,10*ROW('Hygiene Data'!D197))="","",OFFSET('Hygiene Data'!$D$12,0,10*ROW('Hygiene Data'!D197)))</f>
        <v/>
      </c>
      <c r="DQ203" s="380" t="str">
        <f ca="1">+IF(OFFSET('Hygiene Data'!$D$13,0,10*ROW('Hygiene Data'!D197))="","",OFFSET('Hygiene Data'!$D$13,0,10*ROW('Hygiene Data'!D197)))</f>
        <v/>
      </c>
      <c r="DR203" s="380" t="str">
        <f ca="1">+IF(OFFSET('Hygiene Data'!$E$11,0,10*ROW('Hygiene Data'!E197))="","",OFFSET('Hygiene Data'!$E$11,0,10*ROW('Hygiene Data'!E197)))</f>
        <v/>
      </c>
      <c r="DS203" s="380" t="str">
        <f ca="1">+IF(OFFSET('Hygiene Data'!$E$12,0,10*ROW('Hygiene Data'!E197))="","",OFFSET('Hygiene Data'!$E$12,0,10*ROW('Hygiene Data'!E197)))</f>
        <v/>
      </c>
      <c r="DT203" s="380" t="str">
        <f ca="1">+IF(OFFSET('Hygiene Data'!$E$13,0,10*ROW('Hygiene Data'!E197))="","",OFFSET('Hygiene Data'!$E$13,0,10*ROW('Hygiene Data'!E197)))</f>
        <v/>
      </c>
      <c r="DU203" s="380" t="str">
        <f ca="1">+IF(OFFSET('Hygiene Data'!$F$11,0,10*ROW('Hygiene Data'!F197))="","",OFFSET('Hygiene Data'!$F$11,0,10*ROW('Hygiene Data'!F197)))</f>
        <v/>
      </c>
      <c r="DV203" s="380" t="str">
        <f ca="1">+IF(OFFSET('Hygiene Data'!$F$12,0,10*ROW('Hygiene Data'!F197))="","",OFFSET('Hygiene Data'!$F$12,0,10*ROW('Hygiene Data'!F197)))</f>
        <v/>
      </c>
      <c r="DW203" s="380" t="str">
        <f ca="1">+IF(OFFSET('Hygiene Data'!$F$13,0,10*ROW('Hygiene Data'!F197))="","",OFFSET('Hygiene Data'!$F$13,0,10*ROW('Hygiene Data'!F197)))</f>
        <v/>
      </c>
      <c r="DX203" s="380" t="str">
        <f ca="1">+IF(OFFSET('Hygiene Data'!$G$11,0,10*ROW('Hygiene Data'!G197))="","",OFFSET('Hygiene Data'!$G$11,0,10*ROW('Hygiene Data'!G197)))</f>
        <v/>
      </c>
      <c r="DY203" s="380" t="str">
        <f ca="1">+IF(OFFSET('Hygiene Data'!$G$12,0,10*ROW('Hygiene Data'!G197))="","",OFFSET('Hygiene Data'!$G$12,0,10*ROW('Hygiene Data'!G197)))</f>
        <v/>
      </c>
      <c r="DZ203" s="380" t="str">
        <f ca="1">+IF(OFFSET('Hygiene Data'!$G$13,0,10*ROW('Hygiene Data'!G197))="","",OFFSET('Hygiene Data'!$G$13,0,10*ROW('Hygiene Data'!G197)))</f>
        <v/>
      </c>
      <c r="EA203" s="380" t="str">
        <f ca="1">+IF(OFFSET('Hygiene Data'!$H$11,0,10*ROW('Hygiene Data'!H197))="","",OFFSET('Hygiene Data'!$H$11,0,10*ROW('Hygiene Data'!H197)))</f>
        <v/>
      </c>
      <c r="EB203" s="380" t="str">
        <f ca="1">+IF(OFFSET('Hygiene Data'!$H$12,0,10*ROW('Hygiene Data'!H197))="","",OFFSET('Hygiene Data'!$H$12,0,10*ROW('Hygiene Data'!H197)))</f>
        <v/>
      </c>
      <c r="EC203" s="380" t="str">
        <f ca="1">+IF(OFFSET('Hygiene Data'!$H$13,0,10*ROW('Hygiene Data'!H197))="","",OFFSET('Hygiene Data'!$H$13,0,10*ROW('Hygiene Data'!H197)))</f>
        <v/>
      </c>
      <c r="ED203" s="380" t="str">
        <f ca="1">+IF(OFFSET('Hygiene Data'!$I$11,0,10*ROW('Hygiene Data'!I197))="","",OFFSET('Hygiene Data'!$I$11,0,10*ROW('Hygiene Data'!I197)))</f>
        <v/>
      </c>
      <c r="EE203" s="380" t="str">
        <f ca="1">+IF(OFFSET('Hygiene Data'!$I$12,0,10*ROW('Hygiene Data'!I197))="","",OFFSET('Hygiene Data'!$I$12,0,10*ROW('Hygiene Data'!I197)))</f>
        <v/>
      </c>
      <c r="EF203" s="380" t="str">
        <f ca="1">+IF(OFFSET('Hygiene Data'!$I$13,0,10*ROW('Hygiene Data'!I197))="","",OFFSET('Hygiene Data'!$I$13,0,10*ROW('Hygiene Data'!I197)))</f>
        <v/>
      </c>
    </row>
    <row r="204" spans="1:136" x14ac:dyDescent="0.25">
      <c r="A204" s="489" t="str">
        <f ca="1">+IF(OFFSET('Water Data'!$B$2,0,10*ROW('Water Data'!E198))="","",OFFSET('Water Data'!$B$2,0,10*ROW('Water Data'!E198)))</f>
        <v/>
      </c>
      <c r="B204" s="489"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16" t="str">
        <f t="shared" ca="1" si="3"/>
        <v/>
      </c>
      <c r="D204" s="517"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17"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17"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17"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17"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17"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17"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17"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17"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17"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17"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17"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17"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17"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17"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17"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17"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17"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18"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18"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18"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18"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18"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18"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18"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18"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18"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18"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18"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18"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18"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18"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18"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18"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18"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18"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18"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18"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18"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18"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18"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18"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18"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18"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18"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18"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18"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18"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19"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95"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19"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19"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19"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19"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19"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19"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19"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19"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19"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19"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19"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19"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19"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19"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19"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19"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80" t="str">
        <f ca="1">+IF(OFFSET('Water Data'!$D$27,0,10*ROW('Water Data'!D198))="","",OFFSET('Water Data'!$D$27,0,10*ROW('Water Data'!D198)))</f>
        <v/>
      </c>
      <c r="BT204" s="380" t="str">
        <f ca="1">+IF(OFFSET('Water Data'!$D$28,0,10*ROW('Water Data'!D198))="","",OFFSET('Water Data'!$D$28,0,10*ROW('Water Data'!D198)))</f>
        <v/>
      </c>
      <c r="BU204" s="380" t="str">
        <f ca="1">+IF(OFFSET('Water Data'!$D$29,0,10*ROW('Water Data'!D198))="","",OFFSET('Water Data'!$D$29,0,10*ROW('Water Data'!D198)))</f>
        <v/>
      </c>
      <c r="BV204" s="380" t="str">
        <f ca="1">+IF(OFFSET('Water Data'!$E$27,0,10*ROW('Water Data'!E198))="","",OFFSET('Water Data'!$E$27,0,10*ROW('Water Data'!E198)))</f>
        <v/>
      </c>
      <c r="BW204" s="380" t="str">
        <f ca="1">+IF(OFFSET('Water Data'!$E$28,0,10*ROW('Water Data'!E198))="","",OFFSET('Water Data'!$E$28,0,10*ROW('Water Data'!E198)))</f>
        <v/>
      </c>
      <c r="BX204" s="380" t="str">
        <f ca="1">+IF(OFFSET('Water Data'!$E$29,0,10*ROW('Water Data'!E198))="","",OFFSET('Water Data'!$E$29,0,10*ROW('Water Data'!E198)))</f>
        <v/>
      </c>
      <c r="BY204" s="380" t="str">
        <f ca="1">+IF(OFFSET('Water Data'!$F$27,0,10*ROW('Water Data'!F198))="","",OFFSET('Water Data'!$F$27,0,10*ROW('Water Data'!F198)))</f>
        <v/>
      </c>
      <c r="BZ204" s="380" t="str">
        <f ca="1">+IF(OFFSET('Water Data'!$F$28,0,10*ROW('Water Data'!F198))="","",OFFSET('Water Data'!$F$28,0,10*ROW('Water Data'!F198)))</f>
        <v/>
      </c>
      <c r="CA204" s="380" t="str">
        <f ca="1">+IF(OFFSET('Water Data'!$F$29,0,10*ROW('Water Data'!F198))="","",OFFSET('Water Data'!$F$29,0,10*ROW('Water Data'!F198)))</f>
        <v/>
      </c>
      <c r="CB204" s="380" t="str">
        <f ca="1">+IF(OFFSET('Water Data'!$G$27,0,10*ROW('Water Data'!G198))="","",OFFSET('Water Data'!$G$27,0,10*ROW('Water Data'!G198)))</f>
        <v/>
      </c>
      <c r="CC204" s="380" t="str">
        <f ca="1">+IF(OFFSET('Water Data'!$G$28,0,10*ROW('Water Data'!G198))="","",OFFSET('Water Data'!$G$28,0,10*ROW('Water Data'!G198)))</f>
        <v/>
      </c>
      <c r="CD204" s="380" t="str">
        <f ca="1">+IF(OFFSET('Water Data'!$G$29,0,10*ROW('Water Data'!G198))="","",OFFSET('Water Data'!$G$29,0,10*ROW('Water Data'!G198)))</f>
        <v/>
      </c>
      <c r="CE204" s="380" t="str">
        <f ca="1">+IF(OFFSET('Water Data'!$H$27,0,10*ROW('Water Data'!H198))="","",OFFSET('Water Data'!$H$27,0,10*ROW('Water Data'!H198)))</f>
        <v/>
      </c>
      <c r="CF204" s="380" t="str">
        <f ca="1">+IF(OFFSET('Water Data'!$H$28,0,10*ROW('Water Data'!H198))="","",OFFSET('Water Data'!$H$28,0,10*ROW('Water Data'!H198)))</f>
        <v/>
      </c>
      <c r="CG204" s="380" t="str">
        <f ca="1">+IF(OFFSET('Water Data'!$H$29,0,10*ROW('Water Data'!H198))="","",OFFSET('Water Data'!$H$29,0,10*ROW('Water Data'!H198)))</f>
        <v/>
      </c>
      <c r="CH204" s="380" t="str">
        <f ca="1">+IF(OFFSET('Water Data'!$I$27,0,10*ROW('Water Data'!I198))="","",OFFSET('Water Data'!$I$27,0,10*ROW('Water Data'!I198)))</f>
        <v/>
      </c>
      <c r="CI204" s="380" t="str">
        <f ca="1">+IF(OFFSET('Water Data'!$I$28,0,10*ROW('Water Data'!I198))="","",OFFSET('Water Data'!$I$28,0,10*ROW('Water Data'!I198)))</f>
        <v/>
      </c>
      <c r="CJ204" s="380" t="str">
        <f ca="1">+IF(OFFSET('Water Data'!$I$29,0,10*ROW('Water Data'!I198))="","",OFFSET('Water Data'!$I$29,0,10*ROW('Water Data'!I198)))</f>
        <v/>
      </c>
      <c r="CK204" s="380" t="str">
        <f ca="1">+IF(OFFSET('Sanitation Data'!$D$28,0,10*ROW('Sanitation Data'!D198))="","",OFFSET('Sanitation Data'!$D$28,0,10*ROW('Sanitation Data'!D198)))</f>
        <v/>
      </c>
      <c r="CL204" s="380" t="str">
        <f ca="1">+IF(OFFSET('Sanitation Data'!$D$29,0,10*ROW('Sanitation Data'!D198))="","",OFFSET('Sanitation Data'!$D$29,0,10*ROW('Sanitation Data'!D198)))</f>
        <v/>
      </c>
      <c r="CM204" s="380" t="str">
        <f ca="1">+IF(OFFSET('Sanitation Data'!$D$30,0,10*ROW('Sanitation Data'!D198))="","",OFFSET('Sanitation Data'!$D$30,0,10*ROW('Sanitation Data'!D198)))</f>
        <v/>
      </c>
      <c r="CN204" s="380" t="str">
        <f ca="1">+IF(OFFSET('Sanitation Data'!$D$31,0,10*ROW('Sanitation Data'!D198))="","",OFFSET('Sanitation Data'!$D$31,0,10*ROW('Sanitation Data'!D198)))</f>
        <v/>
      </c>
      <c r="CO204" s="380" t="str">
        <f ca="1">+IF(OFFSET('Sanitation Data'!$D$32,0,10*ROW('Sanitation Data'!D198))="","",OFFSET('Sanitation Data'!$D$32,0,10*ROW('Sanitation Data'!D198)))</f>
        <v/>
      </c>
      <c r="CP204" s="380" t="str">
        <f ca="1">+IF(OFFSET('Sanitation Data'!$E$28,0,10*ROW('Sanitation Data'!E198))="","",OFFSET('Sanitation Data'!$E$28,0,10*ROW('Sanitation Data'!E198)))</f>
        <v/>
      </c>
      <c r="CQ204" s="380" t="str">
        <f ca="1">+IF(OFFSET('Sanitation Data'!$E$29,0,10*ROW('Sanitation Data'!E198))="","",OFFSET('Sanitation Data'!$E$29,0,10*ROW('Sanitation Data'!E198)))</f>
        <v/>
      </c>
      <c r="CR204" s="380" t="str">
        <f ca="1">+IF(OFFSET('Sanitation Data'!$E$30,0,10*ROW('Sanitation Data'!E198))="","",OFFSET('Sanitation Data'!$E$30,0,10*ROW('Sanitation Data'!E198)))</f>
        <v/>
      </c>
      <c r="CS204" s="380" t="str">
        <f ca="1">+IF(OFFSET('Sanitation Data'!$E$31,0,10*ROW('Sanitation Data'!E198))="","",OFFSET('Sanitation Data'!$E$31,0,10*ROW('Sanitation Data'!E198)))</f>
        <v/>
      </c>
      <c r="CT204" s="380" t="str">
        <f ca="1">+IF(OFFSET('Sanitation Data'!$E$32,0,10*ROW('Sanitation Data'!E198))="","",OFFSET('Sanitation Data'!$E$32,0,10*ROW('Sanitation Data'!E198)))</f>
        <v/>
      </c>
      <c r="CU204" s="380" t="str">
        <f ca="1">+IF(OFFSET('Sanitation Data'!$F$28,0,10*ROW('Sanitation Data'!F198))="","",OFFSET('Sanitation Data'!$F$28,0,10*ROW('Sanitation Data'!F198)))</f>
        <v/>
      </c>
      <c r="CV204" s="380" t="str">
        <f ca="1">+IF(OFFSET('Sanitation Data'!$F$29,0,10*ROW('Sanitation Data'!F198))="","",OFFSET('Sanitation Data'!$F$29,0,10*ROW('Sanitation Data'!F198)))</f>
        <v/>
      </c>
      <c r="CW204" s="380" t="str">
        <f ca="1">+IF(OFFSET('Sanitation Data'!$F$30,0,10*ROW('Sanitation Data'!F198))="","",OFFSET('Sanitation Data'!$F$30,0,10*ROW('Sanitation Data'!F198)))</f>
        <v/>
      </c>
      <c r="CX204" s="380" t="str">
        <f ca="1">+IF(OFFSET('Sanitation Data'!$F$31,0,10*ROW('Sanitation Data'!F198))="","",OFFSET('Sanitation Data'!$F$31,0,10*ROW('Sanitation Data'!F198)))</f>
        <v/>
      </c>
      <c r="CY204" s="380" t="str">
        <f ca="1">+IF(OFFSET('Sanitation Data'!$F$32,0,10*ROW('Sanitation Data'!F198))="","",OFFSET('Sanitation Data'!$F$32,0,10*ROW('Sanitation Data'!F198)))</f>
        <v/>
      </c>
      <c r="CZ204" s="380" t="str">
        <f ca="1">+IF(OFFSET('Sanitation Data'!$G$28,0,10*ROW('Sanitation Data'!G198))="","",OFFSET('Sanitation Data'!$G$28,0,10*ROW('Sanitation Data'!G198)))</f>
        <v/>
      </c>
      <c r="DA204" s="380" t="str">
        <f ca="1">+IF(OFFSET('Sanitation Data'!$G$29,0,10*ROW('Sanitation Data'!G198))="","",OFFSET('Sanitation Data'!$G$29,0,10*ROW('Sanitation Data'!G198)))</f>
        <v/>
      </c>
      <c r="DB204" s="380" t="str">
        <f ca="1">+IF(OFFSET('Sanitation Data'!$G$30,0,10*ROW('Sanitation Data'!G198))="","",OFFSET('Sanitation Data'!$G$30,0,10*ROW('Sanitation Data'!G198)))</f>
        <v/>
      </c>
      <c r="DC204" s="380" t="str">
        <f ca="1">+IF(OFFSET('Sanitation Data'!$G$31,0,10*ROW('Sanitation Data'!G198))="","",OFFSET('Sanitation Data'!$G$31,0,10*ROW('Sanitation Data'!G198)))</f>
        <v/>
      </c>
      <c r="DD204" s="380" t="str">
        <f ca="1">+IF(OFFSET('Sanitation Data'!$G$32,0,10*ROW('Sanitation Data'!G198))="","",OFFSET('Sanitation Data'!$G$32,0,10*ROW('Sanitation Data'!G198)))</f>
        <v/>
      </c>
      <c r="DE204" s="380" t="str">
        <f ca="1">+IF(OFFSET('Sanitation Data'!$H$28,0,10*ROW('Sanitation Data'!H198))="","",OFFSET('Sanitation Data'!$H$28,0,10*ROW('Sanitation Data'!H198)))</f>
        <v/>
      </c>
      <c r="DF204" s="380" t="str">
        <f ca="1">+IF(OFFSET('Sanitation Data'!$H$29,0,10*ROW('Sanitation Data'!H198))="","",OFFSET('Sanitation Data'!$H$29,0,10*ROW('Sanitation Data'!H198)))</f>
        <v/>
      </c>
      <c r="DG204" s="380" t="str">
        <f ca="1">+IF(OFFSET('Sanitation Data'!$H$30,0,10*ROW('Sanitation Data'!H198))="","",OFFSET('Sanitation Data'!$H$30,0,10*ROW('Sanitation Data'!H198)))</f>
        <v/>
      </c>
      <c r="DH204" s="380" t="str">
        <f ca="1">+IF(OFFSET('Sanitation Data'!$H$31,0,10*ROW('Sanitation Data'!H198))="","",OFFSET('Sanitation Data'!$H$31,0,10*ROW('Sanitation Data'!H198)))</f>
        <v/>
      </c>
      <c r="DI204" s="380" t="str">
        <f ca="1">+IF(OFFSET('Sanitation Data'!$H$32,0,10*ROW('Sanitation Data'!H198))="","",OFFSET('Sanitation Data'!$H$32,0,10*ROW('Sanitation Data'!H198)))</f>
        <v/>
      </c>
      <c r="DJ204" s="380" t="str">
        <f ca="1">+IF(OFFSET('Sanitation Data'!$I$28,0,10*ROW('Sanitation Data'!I198))="","",OFFSET('Sanitation Data'!$I$28,0,10*ROW('Sanitation Data'!I198)))</f>
        <v/>
      </c>
      <c r="DK204" s="380" t="str">
        <f ca="1">+IF(OFFSET('Sanitation Data'!$I$29,0,10*ROW('Sanitation Data'!I198))="","",OFFSET('Sanitation Data'!$I$29,0,10*ROW('Sanitation Data'!I198)))</f>
        <v/>
      </c>
      <c r="DL204" s="380" t="str">
        <f ca="1">+IF(OFFSET('Sanitation Data'!$I$30,0,10*ROW('Sanitation Data'!I198))="","",OFFSET('Sanitation Data'!$I$30,0,10*ROW('Sanitation Data'!I198)))</f>
        <v/>
      </c>
      <c r="DM204" s="380" t="str">
        <f ca="1">+IF(OFFSET('Sanitation Data'!$I$31,0,10*ROW('Sanitation Data'!I198))="","",OFFSET('Sanitation Data'!$I$31,0,10*ROW('Sanitation Data'!I198)))</f>
        <v/>
      </c>
      <c r="DN204" s="380" t="str">
        <f ca="1">+IF(OFFSET('Sanitation Data'!$I$32,0,10*ROW('Sanitation Data'!I198))="","",OFFSET('Sanitation Data'!$I$32,0,10*ROW('Sanitation Data'!I198)))</f>
        <v/>
      </c>
      <c r="DO204" s="380" t="str">
        <f ca="1">+IF(OFFSET('Hygiene Data'!$D$11,0,10*ROW('Hygiene Data'!D198))="","",OFFSET('Hygiene Data'!$D$11,0,10*ROW('Hygiene Data'!D198)))</f>
        <v/>
      </c>
      <c r="DP204" s="380" t="str">
        <f ca="1">+IF(OFFSET('Hygiene Data'!$D$12,0,10*ROW('Hygiene Data'!D198))="","",OFFSET('Hygiene Data'!$D$12,0,10*ROW('Hygiene Data'!D198)))</f>
        <v/>
      </c>
      <c r="DQ204" s="380" t="str">
        <f ca="1">+IF(OFFSET('Hygiene Data'!$D$13,0,10*ROW('Hygiene Data'!D198))="","",OFFSET('Hygiene Data'!$D$13,0,10*ROW('Hygiene Data'!D198)))</f>
        <v/>
      </c>
      <c r="DR204" s="380" t="str">
        <f ca="1">+IF(OFFSET('Hygiene Data'!$E$11,0,10*ROW('Hygiene Data'!E198))="","",OFFSET('Hygiene Data'!$E$11,0,10*ROW('Hygiene Data'!E198)))</f>
        <v/>
      </c>
      <c r="DS204" s="380" t="str">
        <f ca="1">+IF(OFFSET('Hygiene Data'!$E$12,0,10*ROW('Hygiene Data'!E198))="","",OFFSET('Hygiene Data'!$E$12,0,10*ROW('Hygiene Data'!E198)))</f>
        <v/>
      </c>
      <c r="DT204" s="380" t="str">
        <f ca="1">+IF(OFFSET('Hygiene Data'!$E$13,0,10*ROW('Hygiene Data'!E198))="","",OFFSET('Hygiene Data'!$E$13,0,10*ROW('Hygiene Data'!E198)))</f>
        <v/>
      </c>
      <c r="DU204" s="380" t="str">
        <f ca="1">+IF(OFFSET('Hygiene Data'!$F$11,0,10*ROW('Hygiene Data'!F198))="","",OFFSET('Hygiene Data'!$F$11,0,10*ROW('Hygiene Data'!F198)))</f>
        <v/>
      </c>
      <c r="DV204" s="380" t="str">
        <f ca="1">+IF(OFFSET('Hygiene Data'!$F$12,0,10*ROW('Hygiene Data'!F198))="","",OFFSET('Hygiene Data'!$F$12,0,10*ROW('Hygiene Data'!F198)))</f>
        <v/>
      </c>
      <c r="DW204" s="380" t="str">
        <f ca="1">+IF(OFFSET('Hygiene Data'!$F$13,0,10*ROW('Hygiene Data'!F198))="","",OFFSET('Hygiene Data'!$F$13,0,10*ROW('Hygiene Data'!F198)))</f>
        <v/>
      </c>
      <c r="DX204" s="380" t="str">
        <f ca="1">+IF(OFFSET('Hygiene Data'!$G$11,0,10*ROW('Hygiene Data'!G198))="","",OFFSET('Hygiene Data'!$G$11,0,10*ROW('Hygiene Data'!G198)))</f>
        <v/>
      </c>
      <c r="DY204" s="380" t="str">
        <f ca="1">+IF(OFFSET('Hygiene Data'!$G$12,0,10*ROW('Hygiene Data'!G198))="","",OFFSET('Hygiene Data'!$G$12,0,10*ROW('Hygiene Data'!G198)))</f>
        <v/>
      </c>
      <c r="DZ204" s="380" t="str">
        <f ca="1">+IF(OFFSET('Hygiene Data'!$G$13,0,10*ROW('Hygiene Data'!G198))="","",OFFSET('Hygiene Data'!$G$13,0,10*ROW('Hygiene Data'!G198)))</f>
        <v/>
      </c>
      <c r="EA204" s="380" t="str">
        <f ca="1">+IF(OFFSET('Hygiene Data'!$H$11,0,10*ROW('Hygiene Data'!H198))="","",OFFSET('Hygiene Data'!$H$11,0,10*ROW('Hygiene Data'!H198)))</f>
        <v/>
      </c>
      <c r="EB204" s="380" t="str">
        <f ca="1">+IF(OFFSET('Hygiene Data'!$H$12,0,10*ROW('Hygiene Data'!H198))="","",OFFSET('Hygiene Data'!$H$12,0,10*ROW('Hygiene Data'!H198)))</f>
        <v/>
      </c>
      <c r="EC204" s="380" t="str">
        <f ca="1">+IF(OFFSET('Hygiene Data'!$H$13,0,10*ROW('Hygiene Data'!H198))="","",OFFSET('Hygiene Data'!$H$13,0,10*ROW('Hygiene Data'!H198)))</f>
        <v/>
      </c>
      <c r="ED204" s="380" t="str">
        <f ca="1">+IF(OFFSET('Hygiene Data'!$I$11,0,10*ROW('Hygiene Data'!I198))="","",OFFSET('Hygiene Data'!$I$11,0,10*ROW('Hygiene Data'!I198)))</f>
        <v/>
      </c>
      <c r="EE204" s="380" t="str">
        <f ca="1">+IF(OFFSET('Hygiene Data'!$I$12,0,10*ROW('Hygiene Data'!I198))="","",OFFSET('Hygiene Data'!$I$12,0,10*ROW('Hygiene Data'!I198)))</f>
        <v/>
      </c>
      <c r="EF204" s="380" t="str">
        <f ca="1">+IF(OFFSET('Hygiene Data'!$I$13,0,10*ROW('Hygiene Data'!I198))="","",OFFSET('Hygiene Data'!$I$13,0,10*ROW('Hygiene Data'!I198)))</f>
        <v/>
      </c>
    </row>
    <row r="205" spans="1:136" x14ac:dyDescent="0.25">
      <c r="A205" s="489" t="str">
        <f ca="1">+IF(OFFSET('Water Data'!$B$2,0,10*ROW('Water Data'!E199))="","",OFFSET('Water Data'!$B$2,0,10*ROW('Water Data'!E199)))</f>
        <v/>
      </c>
      <c r="B205" s="489"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16" t="str">
        <f t="shared" ca="1" si="3"/>
        <v/>
      </c>
      <c r="D205" s="517"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17"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17"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17"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17"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17"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17"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17"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17"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17"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17"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17"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17"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17"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17"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17"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17"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17"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18"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18"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18"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18"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18"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18"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18"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18"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18"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18"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18"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18"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18"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18"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18"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18"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18"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18"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18"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18"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18"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18"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18"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18"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18"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18"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18"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18"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18"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18"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19"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95"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19"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19"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19"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19"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19"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19"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19"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19"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19"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19"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19"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19"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19"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19"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19"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19"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80" t="str">
        <f ca="1">+IF(OFFSET('Water Data'!$D$27,0,10*ROW('Water Data'!D199))="","",OFFSET('Water Data'!$D$27,0,10*ROW('Water Data'!D199)))</f>
        <v/>
      </c>
      <c r="BT205" s="380" t="str">
        <f ca="1">+IF(OFFSET('Water Data'!$D$28,0,10*ROW('Water Data'!D199))="","",OFFSET('Water Data'!$D$28,0,10*ROW('Water Data'!D199)))</f>
        <v/>
      </c>
      <c r="BU205" s="380" t="str">
        <f ca="1">+IF(OFFSET('Water Data'!$D$29,0,10*ROW('Water Data'!D199))="","",OFFSET('Water Data'!$D$29,0,10*ROW('Water Data'!D199)))</f>
        <v/>
      </c>
      <c r="BV205" s="380" t="str">
        <f ca="1">+IF(OFFSET('Water Data'!$E$27,0,10*ROW('Water Data'!E199))="","",OFFSET('Water Data'!$E$27,0,10*ROW('Water Data'!E199)))</f>
        <v/>
      </c>
      <c r="BW205" s="380" t="str">
        <f ca="1">+IF(OFFSET('Water Data'!$E$28,0,10*ROW('Water Data'!E199))="","",OFFSET('Water Data'!$E$28,0,10*ROW('Water Data'!E199)))</f>
        <v/>
      </c>
      <c r="BX205" s="380" t="str">
        <f ca="1">+IF(OFFSET('Water Data'!$E$29,0,10*ROW('Water Data'!E199))="","",OFFSET('Water Data'!$E$29,0,10*ROW('Water Data'!E199)))</f>
        <v/>
      </c>
      <c r="BY205" s="380" t="str">
        <f ca="1">+IF(OFFSET('Water Data'!$F$27,0,10*ROW('Water Data'!F199))="","",OFFSET('Water Data'!$F$27,0,10*ROW('Water Data'!F199)))</f>
        <v/>
      </c>
      <c r="BZ205" s="380" t="str">
        <f ca="1">+IF(OFFSET('Water Data'!$F$28,0,10*ROW('Water Data'!F199))="","",OFFSET('Water Data'!$F$28,0,10*ROW('Water Data'!F199)))</f>
        <v/>
      </c>
      <c r="CA205" s="380" t="str">
        <f ca="1">+IF(OFFSET('Water Data'!$F$29,0,10*ROW('Water Data'!F199))="","",OFFSET('Water Data'!$F$29,0,10*ROW('Water Data'!F199)))</f>
        <v/>
      </c>
      <c r="CB205" s="380" t="str">
        <f ca="1">+IF(OFFSET('Water Data'!$G$27,0,10*ROW('Water Data'!G199))="","",OFFSET('Water Data'!$G$27,0,10*ROW('Water Data'!G199)))</f>
        <v/>
      </c>
      <c r="CC205" s="380" t="str">
        <f ca="1">+IF(OFFSET('Water Data'!$G$28,0,10*ROW('Water Data'!G199))="","",OFFSET('Water Data'!$G$28,0,10*ROW('Water Data'!G199)))</f>
        <v/>
      </c>
      <c r="CD205" s="380" t="str">
        <f ca="1">+IF(OFFSET('Water Data'!$G$29,0,10*ROW('Water Data'!G199))="","",OFFSET('Water Data'!$G$29,0,10*ROW('Water Data'!G199)))</f>
        <v/>
      </c>
      <c r="CE205" s="380" t="str">
        <f ca="1">+IF(OFFSET('Water Data'!$H$27,0,10*ROW('Water Data'!H199))="","",OFFSET('Water Data'!$H$27,0,10*ROW('Water Data'!H199)))</f>
        <v/>
      </c>
      <c r="CF205" s="380" t="str">
        <f ca="1">+IF(OFFSET('Water Data'!$H$28,0,10*ROW('Water Data'!H199))="","",OFFSET('Water Data'!$H$28,0,10*ROW('Water Data'!H199)))</f>
        <v/>
      </c>
      <c r="CG205" s="380" t="str">
        <f ca="1">+IF(OFFSET('Water Data'!$H$29,0,10*ROW('Water Data'!H199))="","",OFFSET('Water Data'!$H$29,0,10*ROW('Water Data'!H199)))</f>
        <v/>
      </c>
      <c r="CH205" s="380" t="str">
        <f ca="1">+IF(OFFSET('Water Data'!$I$27,0,10*ROW('Water Data'!I199))="","",OFFSET('Water Data'!$I$27,0,10*ROW('Water Data'!I199)))</f>
        <v/>
      </c>
      <c r="CI205" s="380" t="str">
        <f ca="1">+IF(OFFSET('Water Data'!$I$28,0,10*ROW('Water Data'!I199))="","",OFFSET('Water Data'!$I$28,0,10*ROW('Water Data'!I199)))</f>
        <v/>
      </c>
      <c r="CJ205" s="380" t="str">
        <f ca="1">+IF(OFFSET('Water Data'!$I$29,0,10*ROW('Water Data'!I199))="","",OFFSET('Water Data'!$I$29,0,10*ROW('Water Data'!I199)))</f>
        <v/>
      </c>
      <c r="CK205" s="380" t="str">
        <f ca="1">+IF(OFFSET('Sanitation Data'!$D$28,0,10*ROW('Sanitation Data'!D199))="","",OFFSET('Sanitation Data'!$D$28,0,10*ROW('Sanitation Data'!D199)))</f>
        <v/>
      </c>
      <c r="CL205" s="380" t="str">
        <f ca="1">+IF(OFFSET('Sanitation Data'!$D$29,0,10*ROW('Sanitation Data'!D199))="","",OFFSET('Sanitation Data'!$D$29,0,10*ROW('Sanitation Data'!D199)))</f>
        <v/>
      </c>
      <c r="CM205" s="380" t="str">
        <f ca="1">+IF(OFFSET('Sanitation Data'!$D$30,0,10*ROW('Sanitation Data'!D199))="","",OFFSET('Sanitation Data'!$D$30,0,10*ROW('Sanitation Data'!D199)))</f>
        <v/>
      </c>
      <c r="CN205" s="380" t="str">
        <f ca="1">+IF(OFFSET('Sanitation Data'!$D$31,0,10*ROW('Sanitation Data'!D199))="","",OFFSET('Sanitation Data'!$D$31,0,10*ROW('Sanitation Data'!D199)))</f>
        <v/>
      </c>
      <c r="CO205" s="380" t="str">
        <f ca="1">+IF(OFFSET('Sanitation Data'!$D$32,0,10*ROW('Sanitation Data'!D199))="","",OFFSET('Sanitation Data'!$D$32,0,10*ROW('Sanitation Data'!D199)))</f>
        <v/>
      </c>
      <c r="CP205" s="380" t="str">
        <f ca="1">+IF(OFFSET('Sanitation Data'!$E$28,0,10*ROW('Sanitation Data'!E199))="","",OFFSET('Sanitation Data'!$E$28,0,10*ROW('Sanitation Data'!E199)))</f>
        <v/>
      </c>
      <c r="CQ205" s="380" t="str">
        <f ca="1">+IF(OFFSET('Sanitation Data'!$E$29,0,10*ROW('Sanitation Data'!E199))="","",OFFSET('Sanitation Data'!$E$29,0,10*ROW('Sanitation Data'!E199)))</f>
        <v/>
      </c>
      <c r="CR205" s="380" t="str">
        <f ca="1">+IF(OFFSET('Sanitation Data'!$E$30,0,10*ROW('Sanitation Data'!E199))="","",OFFSET('Sanitation Data'!$E$30,0,10*ROW('Sanitation Data'!E199)))</f>
        <v/>
      </c>
      <c r="CS205" s="380" t="str">
        <f ca="1">+IF(OFFSET('Sanitation Data'!$E$31,0,10*ROW('Sanitation Data'!E199))="","",OFFSET('Sanitation Data'!$E$31,0,10*ROW('Sanitation Data'!E199)))</f>
        <v/>
      </c>
      <c r="CT205" s="380" t="str">
        <f ca="1">+IF(OFFSET('Sanitation Data'!$E$32,0,10*ROW('Sanitation Data'!E199))="","",OFFSET('Sanitation Data'!$E$32,0,10*ROW('Sanitation Data'!E199)))</f>
        <v/>
      </c>
      <c r="CU205" s="380" t="str">
        <f ca="1">+IF(OFFSET('Sanitation Data'!$F$28,0,10*ROW('Sanitation Data'!F199))="","",OFFSET('Sanitation Data'!$F$28,0,10*ROW('Sanitation Data'!F199)))</f>
        <v/>
      </c>
      <c r="CV205" s="380" t="str">
        <f ca="1">+IF(OFFSET('Sanitation Data'!$F$29,0,10*ROW('Sanitation Data'!F199))="","",OFFSET('Sanitation Data'!$F$29,0,10*ROW('Sanitation Data'!F199)))</f>
        <v/>
      </c>
      <c r="CW205" s="380" t="str">
        <f ca="1">+IF(OFFSET('Sanitation Data'!$F$30,0,10*ROW('Sanitation Data'!F199))="","",OFFSET('Sanitation Data'!$F$30,0,10*ROW('Sanitation Data'!F199)))</f>
        <v/>
      </c>
      <c r="CX205" s="380" t="str">
        <f ca="1">+IF(OFFSET('Sanitation Data'!$F$31,0,10*ROW('Sanitation Data'!F199))="","",OFFSET('Sanitation Data'!$F$31,0,10*ROW('Sanitation Data'!F199)))</f>
        <v/>
      </c>
      <c r="CY205" s="380" t="str">
        <f ca="1">+IF(OFFSET('Sanitation Data'!$F$32,0,10*ROW('Sanitation Data'!F199))="","",OFFSET('Sanitation Data'!$F$32,0,10*ROW('Sanitation Data'!F199)))</f>
        <v/>
      </c>
      <c r="CZ205" s="380" t="str">
        <f ca="1">+IF(OFFSET('Sanitation Data'!$G$28,0,10*ROW('Sanitation Data'!G199))="","",OFFSET('Sanitation Data'!$G$28,0,10*ROW('Sanitation Data'!G199)))</f>
        <v/>
      </c>
      <c r="DA205" s="380" t="str">
        <f ca="1">+IF(OFFSET('Sanitation Data'!$G$29,0,10*ROW('Sanitation Data'!G199))="","",OFFSET('Sanitation Data'!$G$29,0,10*ROW('Sanitation Data'!G199)))</f>
        <v/>
      </c>
      <c r="DB205" s="380" t="str">
        <f ca="1">+IF(OFFSET('Sanitation Data'!$G$30,0,10*ROW('Sanitation Data'!G199))="","",OFFSET('Sanitation Data'!$G$30,0,10*ROW('Sanitation Data'!G199)))</f>
        <v/>
      </c>
      <c r="DC205" s="380" t="str">
        <f ca="1">+IF(OFFSET('Sanitation Data'!$G$31,0,10*ROW('Sanitation Data'!G199))="","",OFFSET('Sanitation Data'!$G$31,0,10*ROW('Sanitation Data'!G199)))</f>
        <v/>
      </c>
      <c r="DD205" s="380" t="str">
        <f ca="1">+IF(OFFSET('Sanitation Data'!$G$32,0,10*ROW('Sanitation Data'!G199))="","",OFFSET('Sanitation Data'!$G$32,0,10*ROW('Sanitation Data'!G199)))</f>
        <v/>
      </c>
      <c r="DE205" s="380" t="str">
        <f ca="1">+IF(OFFSET('Sanitation Data'!$H$28,0,10*ROW('Sanitation Data'!H199))="","",OFFSET('Sanitation Data'!$H$28,0,10*ROW('Sanitation Data'!H199)))</f>
        <v/>
      </c>
      <c r="DF205" s="380" t="str">
        <f ca="1">+IF(OFFSET('Sanitation Data'!$H$29,0,10*ROW('Sanitation Data'!H199))="","",OFFSET('Sanitation Data'!$H$29,0,10*ROW('Sanitation Data'!H199)))</f>
        <v/>
      </c>
      <c r="DG205" s="380" t="str">
        <f ca="1">+IF(OFFSET('Sanitation Data'!$H$30,0,10*ROW('Sanitation Data'!H199))="","",OFFSET('Sanitation Data'!$H$30,0,10*ROW('Sanitation Data'!H199)))</f>
        <v/>
      </c>
      <c r="DH205" s="380" t="str">
        <f ca="1">+IF(OFFSET('Sanitation Data'!$H$31,0,10*ROW('Sanitation Data'!H199))="","",OFFSET('Sanitation Data'!$H$31,0,10*ROW('Sanitation Data'!H199)))</f>
        <v/>
      </c>
      <c r="DI205" s="380" t="str">
        <f ca="1">+IF(OFFSET('Sanitation Data'!$H$32,0,10*ROW('Sanitation Data'!H199))="","",OFFSET('Sanitation Data'!$H$32,0,10*ROW('Sanitation Data'!H199)))</f>
        <v/>
      </c>
      <c r="DJ205" s="380" t="str">
        <f ca="1">+IF(OFFSET('Sanitation Data'!$I$28,0,10*ROW('Sanitation Data'!I199))="","",OFFSET('Sanitation Data'!$I$28,0,10*ROW('Sanitation Data'!I199)))</f>
        <v/>
      </c>
      <c r="DK205" s="380" t="str">
        <f ca="1">+IF(OFFSET('Sanitation Data'!$I$29,0,10*ROW('Sanitation Data'!I199))="","",OFFSET('Sanitation Data'!$I$29,0,10*ROW('Sanitation Data'!I199)))</f>
        <v/>
      </c>
      <c r="DL205" s="380" t="str">
        <f ca="1">+IF(OFFSET('Sanitation Data'!$I$30,0,10*ROW('Sanitation Data'!I199))="","",OFFSET('Sanitation Data'!$I$30,0,10*ROW('Sanitation Data'!I199)))</f>
        <v/>
      </c>
      <c r="DM205" s="380" t="str">
        <f ca="1">+IF(OFFSET('Sanitation Data'!$I$31,0,10*ROW('Sanitation Data'!I199))="","",OFFSET('Sanitation Data'!$I$31,0,10*ROW('Sanitation Data'!I199)))</f>
        <v/>
      </c>
      <c r="DN205" s="380" t="str">
        <f ca="1">+IF(OFFSET('Sanitation Data'!$I$32,0,10*ROW('Sanitation Data'!I199))="","",OFFSET('Sanitation Data'!$I$32,0,10*ROW('Sanitation Data'!I199)))</f>
        <v/>
      </c>
      <c r="DO205" s="380" t="str">
        <f ca="1">+IF(OFFSET('Hygiene Data'!$D$11,0,10*ROW('Hygiene Data'!D199))="","",OFFSET('Hygiene Data'!$D$11,0,10*ROW('Hygiene Data'!D199)))</f>
        <v/>
      </c>
      <c r="DP205" s="380" t="str">
        <f ca="1">+IF(OFFSET('Hygiene Data'!$D$12,0,10*ROW('Hygiene Data'!D199))="","",OFFSET('Hygiene Data'!$D$12,0,10*ROW('Hygiene Data'!D199)))</f>
        <v/>
      </c>
      <c r="DQ205" s="380" t="str">
        <f ca="1">+IF(OFFSET('Hygiene Data'!$D$13,0,10*ROW('Hygiene Data'!D199))="","",OFFSET('Hygiene Data'!$D$13,0,10*ROW('Hygiene Data'!D199)))</f>
        <v/>
      </c>
      <c r="DR205" s="380" t="str">
        <f ca="1">+IF(OFFSET('Hygiene Data'!$E$11,0,10*ROW('Hygiene Data'!E199))="","",OFFSET('Hygiene Data'!$E$11,0,10*ROW('Hygiene Data'!E199)))</f>
        <v/>
      </c>
      <c r="DS205" s="380" t="str">
        <f ca="1">+IF(OFFSET('Hygiene Data'!$E$12,0,10*ROW('Hygiene Data'!E199))="","",OFFSET('Hygiene Data'!$E$12,0,10*ROW('Hygiene Data'!E199)))</f>
        <v/>
      </c>
      <c r="DT205" s="380" t="str">
        <f ca="1">+IF(OFFSET('Hygiene Data'!$E$13,0,10*ROW('Hygiene Data'!E199))="","",OFFSET('Hygiene Data'!$E$13,0,10*ROW('Hygiene Data'!E199)))</f>
        <v/>
      </c>
      <c r="DU205" s="380" t="str">
        <f ca="1">+IF(OFFSET('Hygiene Data'!$F$11,0,10*ROW('Hygiene Data'!F199))="","",OFFSET('Hygiene Data'!$F$11,0,10*ROW('Hygiene Data'!F199)))</f>
        <v/>
      </c>
      <c r="DV205" s="380" t="str">
        <f ca="1">+IF(OFFSET('Hygiene Data'!$F$12,0,10*ROW('Hygiene Data'!F199))="","",OFFSET('Hygiene Data'!$F$12,0,10*ROW('Hygiene Data'!F199)))</f>
        <v/>
      </c>
      <c r="DW205" s="380" t="str">
        <f ca="1">+IF(OFFSET('Hygiene Data'!$F$13,0,10*ROW('Hygiene Data'!F199))="","",OFFSET('Hygiene Data'!$F$13,0,10*ROW('Hygiene Data'!F199)))</f>
        <v/>
      </c>
      <c r="DX205" s="380" t="str">
        <f ca="1">+IF(OFFSET('Hygiene Data'!$G$11,0,10*ROW('Hygiene Data'!G199))="","",OFFSET('Hygiene Data'!$G$11,0,10*ROW('Hygiene Data'!G199)))</f>
        <v/>
      </c>
      <c r="DY205" s="380" t="str">
        <f ca="1">+IF(OFFSET('Hygiene Data'!$G$12,0,10*ROW('Hygiene Data'!G199))="","",OFFSET('Hygiene Data'!$G$12,0,10*ROW('Hygiene Data'!G199)))</f>
        <v/>
      </c>
      <c r="DZ205" s="380" t="str">
        <f ca="1">+IF(OFFSET('Hygiene Data'!$G$13,0,10*ROW('Hygiene Data'!G199))="","",OFFSET('Hygiene Data'!$G$13,0,10*ROW('Hygiene Data'!G199)))</f>
        <v/>
      </c>
      <c r="EA205" s="380" t="str">
        <f ca="1">+IF(OFFSET('Hygiene Data'!$H$11,0,10*ROW('Hygiene Data'!H199))="","",OFFSET('Hygiene Data'!$H$11,0,10*ROW('Hygiene Data'!H199)))</f>
        <v/>
      </c>
      <c r="EB205" s="380" t="str">
        <f ca="1">+IF(OFFSET('Hygiene Data'!$H$12,0,10*ROW('Hygiene Data'!H199))="","",OFFSET('Hygiene Data'!$H$12,0,10*ROW('Hygiene Data'!H199)))</f>
        <v/>
      </c>
      <c r="EC205" s="380" t="str">
        <f ca="1">+IF(OFFSET('Hygiene Data'!$H$13,0,10*ROW('Hygiene Data'!H199))="","",OFFSET('Hygiene Data'!$H$13,0,10*ROW('Hygiene Data'!H199)))</f>
        <v/>
      </c>
      <c r="ED205" s="380" t="str">
        <f ca="1">+IF(OFFSET('Hygiene Data'!$I$11,0,10*ROW('Hygiene Data'!I199))="","",OFFSET('Hygiene Data'!$I$11,0,10*ROW('Hygiene Data'!I199)))</f>
        <v/>
      </c>
      <c r="EE205" s="380" t="str">
        <f ca="1">+IF(OFFSET('Hygiene Data'!$I$12,0,10*ROW('Hygiene Data'!I199))="","",OFFSET('Hygiene Data'!$I$12,0,10*ROW('Hygiene Data'!I199)))</f>
        <v/>
      </c>
      <c r="EF205" s="380" t="str">
        <f ca="1">+IF(OFFSET('Hygiene Data'!$I$13,0,10*ROW('Hygiene Data'!I199))="","",OFFSET('Hygiene Data'!$I$13,0,10*ROW('Hygiene Data'!I199)))</f>
        <v/>
      </c>
    </row>
    <row r="206" spans="1:136" x14ac:dyDescent="0.25">
      <c r="A206" s="489" t="str">
        <f ca="1">+IF(OFFSET('Water Data'!$B$2,0,10*ROW('Water Data'!E200))="","",OFFSET('Water Data'!$B$2,0,10*ROW('Water Data'!E200)))</f>
        <v/>
      </c>
      <c r="B206" s="489"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16" t="str">
        <f t="shared" ca="1" si="3"/>
        <v/>
      </c>
      <c r="D206" s="517"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17"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17"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17"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17"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17"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17"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17"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17"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17"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17"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17"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17"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17"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17"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17"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17"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17"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18"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18"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18"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18"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18"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18"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18"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18"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18"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18"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18"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18"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18"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18"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18"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18"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18"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18"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18"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18"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18"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18"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18"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18"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18"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18"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18"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18"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18"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18"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19"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95"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19"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19"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19"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19"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19"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19"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19"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19"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19"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19"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19"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19"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19"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19"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19"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19"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80" t="str">
        <f ca="1">+IF(OFFSET('Water Data'!$D$27,0,10*ROW('Water Data'!D200))="","",OFFSET('Water Data'!$D$27,0,10*ROW('Water Data'!D200)))</f>
        <v/>
      </c>
      <c r="BT206" s="380" t="str">
        <f ca="1">+IF(OFFSET('Water Data'!$D$28,0,10*ROW('Water Data'!D200))="","",OFFSET('Water Data'!$D$28,0,10*ROW('Water Data'!D200)))</f>
        <v/>
      </c>
      <c r="BU206" s="380" t="str">
        <f ca="1">+IF(OFFSET('Water Data'!$D$29,0,10*ROW('Water Data'!D200))="","",OFFSET('Water Data'!$D$29,0,10*ROW('Water Data'!D200)))</f>
        <v/>
      </c>
      <c r="BV206" s="380" t="str">
        <f ca="1">+IF(OFFSET('Water Data'!$E$27,0,10*ROW('Water Data'!E200))="","",OFFSET('Water Data'!$E$27,0,10*ROW('Water Data'!E200)))</f>
        <v/>
      </c>
      <c r="BW206" s="380" t="str">
        <f ca="1">+IF(OFFSET('Water Data'!$E$28,0,10*ROW('Water Data'!E200))="","",OFFSET('Water Data'!$E$28,0,10*ROW('Water Data'!E200)))</f>
        <v/>
      </c>
      <c r="BX206" s="380" t="str">
        <f ca="1">+IF(OFFSET('Water Data'!$E$29,0,10*ROW('Water Data'!E200))="","",OFFSET('Water Data'!$E$29,0,10*ROW('Water Data'!E200)))</f>
        <v/>
      </c>
      <c r="BY206" s="380" t="str">
        <f ca="1">+IF(OFFSET('Water Data'!$F$27,0,10*ROW('Water Data'!F200))="","",OFFSET('Water Data'!$F$27,0,10*ROW('Water Data'!F200)))</f>
        <v/>
      </c>
      <c r="BZ206" s="380" t="str">
        <f ca="1">+IF(OFFSET('Water Data'!$F$28,0,10*ROW('Water Data'!F200))="","",OFFSET('Water Data'!$F$28,0,10*ROW('Water Data'!F200)))</f>
        <v/>
      </c>
      <c r="CA206" s="380" t="str">
        <f ca="1">+IF(OFFSET('Water Data'!$F$29,0,10*ROW('Water Data'!F200))="","",OFFSET('Water Data'!$F$29,0,10*ROW('Water Data'!F200)))</f>
        <v/>
      </c>
      <c r="CB206" s="380" t="str">
        <f ca="1">+IF(OFFSET('Water Data'!$G$27,0,10*ROW('Water Data'!G200))="","",OFFSET('Water Data'!$G$27,0,10*ROW('Water Data'!G200)))</f>
        <v/>
      </c>
      <c r="CC206" s="380" t="str">
        <f ca="1">+IF(OFFSET('Water Data'!$G$28,0,10*ROW('Water Data'!G200))="","",OFFSET('Water Data'!$G$28,0,10*ROW('Water Data'!G200)))</f>
        <v/>
      </c>
      <c r="CD206" s="380" t="str">
        <f ca="1">+IF(OFFSET('Water Data'!$G$29,0,10*ROW('Water Data'!G200))="","",OFFSET('Water Data'!$G$29,0,10*ROW('Water Data'!G200)))</f>
        <v/>
      </c>
      <c r="CE206" s="380" t="str">
        <f ca="1">+IF(OFFSET('Water Data'!$H$27,0,10*ROW('Water Data'!H200))="","",OFFSET('Water Data'!$H$27,0,10*ROW('Water Data'!H200)))</f>
        <v/>
      </c>
      <c r="CF206" s="380" t="str">
        <f ca="1">+IF(OFFSET('Water Data'!$H$28,0,10*ROW('Water Data'!H200))="","",OFFSET('Water Data'!$H$28,0,10*ROW('Water Data'!H200)))</f>
        <v/>
      </c>
      <c r="CG206" s="380" t="str">
        <f ca="1">+IF(OFFSET('Water Data'!$H$29,0,10*ROW('Water Data'!H200))="","",OFFSET('Water Data'!$H$29,0,10*ROW('Water Data'!H200)))</f>
        <v/>
      </c>
      <c r="CH206" s="380" t="str">
        <f ca="1">+IF(OFFSET('Water Data'!$I$27,0,10*ROW('Water Data'!I200))="","",OFFSET('Water Data'!$I$27,0,10*ROW('Water Data'!I200)))</f>
        <v/>
      </c>
      <c r="CI206" s="380" t="str">
        <f ca="1">+IF(OFFSET('Water Data'!$I$28,0,10*ROW('Water Data'!I200))="","",OFFSET('Water Data'!$I$28,0,10*ROW('Water Data'!I200)))</f>
        <v/>
      </c>
      <c r="CJ206" s="380" t="str">
        <f ca="1">+IF(OFFSET('Water Data'!$I$29,0,10*ROW('Water Data'!I200))="","",OFFSET('Water Data'!$I$29,0,10*ROW('Water Data'!I200)))</f>
        <v/>
      </c>
      <c r="CK206" s="380" t="str">
        <f ca="1">+IF(OFFSET('Sanitation Data'!$D$28,0,10*ROW('Sanitation Data'!D200))="","",OFFSET('Sanitation Data'!$D$28,0,10*ROW('Sanitation Data'!D200)))</f>
        <v/>
      </c>
      <c r="CL206" s="380" t="str">
        <f ca="1">+IF(OFFSET('Sanitation Data'!$D$29,0,10*ROW('Sanitation Data'!D200))="","",OFFSET('Sanitation Data'!$D$29,0,10*ROW('Sanitation Data'!D200)))</f>
        <v/>
      </c>
      <c r="CM206" s="380" t="str">
        <f ca="1">+IF(OFFSET('Sanitation Data'!$D$30,0,10*ROW('Sanitation Data'!D200))="","",OFFSET('Sanitation Data'!$D$30,0,10*ROW('Sanitation Data'!D200)))</f>
        <v/>
      </c>
      <c r="CN206" s="380" t="str">
        <f ca="1">+IF(OFFSET('Sanitation Data'!$D$31,0,10*ROW('Sanitation Data'!D200))="","",OFFSET('Sanitation Data'!$D$31,0,10*ROW('Sanitation Data'!D200)))</f>
        <v/>
      </c>
      <c r="CO206" s="380" t="str">
        <f ca="1">+IF(OFFSET('Sanitation Data'!$D$32,0,10*ROW('Sanitation Data'!D200))="","",OFFSET('Sanitation Data'!$D$32,0,10*ROW('Sanitation Data'!D200)))</f>
        <v/>
      </c>
      <c r="CP206" s="380" t="str">
        <f ca="1">+IF(OFFSET('Sanitation Data'!$E$28,0,10*ROW('Sanitation Data'!E200))="","",OFFSET('Sanitation Data'!$E$28,0,10*ROW('Sanitation Data'!E200)))</f>
        <v/>
      </c>
      <c r="CQ206" s="380" t="str">
        <f ca="1">+IF(OFFSET('Sanitation Data'!$E$29,0,10*ROW('Sanitation Data'!E200))="","",OFFSET('Sanitation Data'!$E$29,0,10*ROW('Sanitation Data'!E200)))</f>
        <v/>
      </c>
      <c r="CR206" s="380" t="str">
        <f ca="1">+IF(OFFSET('Sanitation Data'!$E$30,0,10*ROW('Sanitation Data'!E200))="","",OFFSET('Sanitation Data'!$E$30,0,10*ROW('Sanitation Data'!E200)))</f>
        <v/>
      </c>
      <c r="CS206" s="380" t="str">
        <f ca="1">+IF(OFFSET('Sanitation Data'!$E$31,0,10*ROW('Sanitation Data'!E200))="","",OFFSET('Sanitation Data'!$E$31,0,10*ROW('Sanitation Data'!E200)))</f>
        <v/>
      </c>
      <c r="CT206" s="380" t="str">
        <f ca="1">+IF(OFFSET('Sanitation Data'!$E$32,0,10*ROW('Sanitation Data'!E200))="","",OFFSET('Sanitation Data'!$E$32,0,10*ROW('Sanitation Data'!E200)))</f>
        <v/>
      </c>
      <c r="CU206" s="380" t="str">
        <f ca="1">+IF(OFFSET('Sanitation Data'!$F$28,0,10*ROW('Sanitation Data'!F200))="","",OFFSET('Sanitation Data'!$F$28,0,10*ROW('Sanitation Data'!F200)))</f>
        <v/>
      </c>
      <c r="CV206" s="380" t="str">
        <f ca="1">+IF(OFFSET('Sanitation Data'!$F$29,0,10*ROW('Sanitation Data'!F200))="","",OFFSET('Sanitation Data'!$F$29,0,10*ROW('Sanitation Data'!F200)))</f>
        <v/>
      </c>
      <c r="CW206" s="380" t="str">
        <f ca="1">+IF(OFFSET('Sanitation Data'!$F$30,0,10*ROW('Sanitation Data'!F200))="","",OFFSET('Sanitation Data'!$F$30,0,10*ROW('Sanitation Data'!F200)))</f>
        <v/>
      </c>
      <c r="CX206" s="380" t="str">
        <f ca="1">+IF(OFFSET('Sanitation Data'!$F$31,0,10*ROW('Sanitation Data'!F200))="","",OFFSET('Sanitation Data'!$F$31,0,10*ROW('Sanitation Data'!F200)))</f>
        <v/>
      </c>
      <c r="CY206" s="380" t="str">
        <f ca="1">+IF(OFFSET('Sanitation Data'!$F$32,0,10*ROW('Sanitation Data'!F200))="","",OFFSET('Sanitation Data'!$F$32,0,10*ROW('Sanitation Data'!F200)))</f>
        <v/>
      </c>
      <c r="CZ206" s="380" t="str">
        <f ca="1">+IF(OFFSET('Sanitation Data'!$G$28,0,10*ROW('Sanitation Data'!G200))="","",OFFSET('Sanitation Data'!$G$28,0,10*ROW('Sanitation Data'!G200)))</f>
        <v/>
      </c>
      <c r="DA206" s="380" t="str">
        <f ca="1">+IF(OFFSET('Sanitation Data'!$G$29,0,10*ROW('Sanitation Data'!G200))="","",OFFSET('Sanitation Data'!$G$29,0,10*ROW('Sanitation Data'!G200)))</f>
        <v/>
      </c>
      <c r="DB206" s="380" t="str">
        <f ca="1">+IF(OFFSET('Sanitation Data'!$G$30,0,10*ROW('Sanitation Data'!G200))="","",OFFSET('Sanitation Data'!$G$30,0,10*ROW('Sanitation Data'!G200)))</f>
        <v/>
      </c>
      <c r="DC206" s="380" t="str">
        <f ca="1">+IF(OFFSET('Sanitation Data'!$G$31,0,10*ROW('Sanitation Data'!G200))="","",OFFSET('Sanitation Data'!$G$31,0,10*ROW('Sanitation Data'!G200)))</f>
        <v/>
      </c>
      <c r="DD206" s="380" t="str">
        <f ca="1">+IF(OFFSET('Sanitation Data'!$G$32,0,10*ROW('Sanitation Data'!G200))="","",OFFSET('Sanitation Data'!$G$32,0,10*ROW('Sanitation Data'!G200)))</f>
        <v/>
      </c>
      <c r="DE206" s="380" t="str">
        <f ca="1">+IF(OFFSET('Sanitation Data'!$H$28,0,10*ROW('Sanitation Data'!H200))="","",OFFSET('Sanitation Data'!$H$28,0,10*ROW('Sanitation Data'!H200)))</f>
        <v/>
      </c>
      <c r="DF206" s="380" t="str">
        <f ca="1">+IF(OFFSET('Sanitation Data'!$H$29,0,10*ROW('Sanitation Data'!H200))="","",OFFSET('Sanitation Data'!$H$29,0,10*ROW('Sanitation Data'!H200)))</f>
        <v/>
      </c>
      <c r="DG206" s="380" t="str">
        <f ca="1">+IF(OFFSET('Sanitation Data'!$H$30,0,10*ROW('Sanitation Data'!H200))="","",OFFSET('Sanitation Data'!$H$30,0,10*ROW('Sanitation Data'!H200)))</f>
        <v/>
      </c>
      <c r="DH206" s="380" t="str">
        <f ca="1">+IF(OFFSET('Sanitation Data'!$H$31,0,10*ROW('Sanitation Data'!H200))="","",OFFSET('Sanitation Data'!$H$31,0,10*ROW('Sanitation Data'!H200)))</f>
        <v/>
      </c>
      <c r="DI206" s="380" t="str">
        <f ca="1">+IF(OFFSET('Sanitation Data'!$H$32,0,10*ROW('Sanitation Data'!H200))="","",OFFSET('Sanitation Data'!$H$32,0,10*ROW('Sanitation Data'!H200)))</f>
        <v/>
      </c>
      <c r="DJ206" s="380" t="str">
        <f ca="1">+IF(OFFSET('Sanitation Data'!$I$28,0,10*ROW('Sanitation Data'!I200))="","",OFFSET('Sanitation Data'!$I$28,0,10*ROW('Sanitation Data'!I200)))</f>
        <v/>
      </c>
      <c r="DK206" s="380" t="str">
        <f ca="1">+IF(OFFSET('Sanitation Data'!$I$29,0,10*ROW('Sanitation Data'!I200))="","",OFFSET('Sanitation Data'!$I$29,0,10*ROW('Sanitation Data'!I200)))</f>
        <v/>
      </c>
      <c r="DL206" s="380" t="str">
        <f ca="1">+IF(OFFSET('Sanitation Data'!$I$30,0,10*ROW('Sanitation Data'!I200))="","",OFFSET('Sanitation Data'!$I$30,0,10*ROW('Sanitation Data'!I200)))</f>
        <v/>
      </c>
      <c r="DM206" s="380" t="str">
        <f ca="1">+IF(OFFSET('Sanitation Data'!$I$31,0,10*ROW('Sanitation Data'!I200))="","",OFFSET('Sanitation Data'!$I$31,0,10*ROW('Sanitation Data'!I200)))</f>
        <v/>
      </c>
      <c r="DN206" s="380" t="str">
        <f ca="1">+IF(OFFSET('Sanitation Data'!$I$32,0,10*ROW('Sanitation Data'!I200))="","",OFFSET('Sanitation Data'!$I$32,0,10*ROW('Sanitation Data'!I200)))</f>
        <v/>
      </c>
      <c r="DO206" s="380" t="str">
        <f ca="1">+IF(OFFSET('Hygiene Data'!$D$11,0,10*ROW('Hygiene Data'!D200))="","",OFFSET('Hygiene Data'!$D$11,0,10*ROW('Hygiene Data'!D200)))</f>
        <v/>
      </c>
      <c r="DP206" s="380" t="str">
        <f ca="1">+IF(OFFSET('Hygiene Data'!$D$12,0,10*ROW('Hygiene Data'!D200))="","",OFFSET('Hygiene Data'!$D$12,0,10*ROW('Hygiene Data'!D200)))</f>
        <v/>
      </c>
      <c r="DQ206" s="380" t="str">
        <f ca="1">+IF(OFFSET('Hygiene Data'!$D$13,0,10*ROW('Hygiene Data'!D200))="","",OFFSET('Hygiene Data'!$D$13,0,10*ROW('Hygiene Data'!D200)))</f>
        <v/>
      </c>
      <c r="DR206" s="380" t="str">
        <f ca="1">+IF(OFFSET('Hygiene Data'!$E$11,0,10*ROW('Hygiene Data'!E200))="","",OFFSET('Hygiene Data'!$E$11,0,10*ROW('Hygiene Data'!E200)))</f>
        <v/>
      </c>
      <c r="DS206" s="380" t="str">
        <f ca="1">+IF(OFFSET('Hygiene Data'!$E$12,0,10*ROW('Hygiene Data'!E200))="","",OFFSET('Hygiene Data'!$E$12,0,10*ROW('Hygiene Data'!E200)))</f>
        <v/>
      </c>
      <c r="DT206" s="380" t="str">
        <f ca="1">+IF(OFFSET('Hygiene Data'!$E$13,0,10*ROW('Hygiene Data'!E200))="","",OFFSET('Hygiene Data'!$E$13,0,10*ROW('Hygiene Data'!E200)))</f>
        <v/>
      </c>
      <c r="DU206" s="380" t="str">
        <f ca="1">+IF(OFFSET('Hygiene Data'!$F$11,0,10*ROW('Hygiene Data'!F200))="","",OFFSET('Hygiene Data'!$F$11,0,10*ROW('Hygiene Data'!F200)))</f>
        <v/>
      </c>
      <c r="DV206" s="380" t="str">
        <f ca="1">+IF(OFFSET('Hygiene Data'!$F$12,0,10*ROW('Hygiene Data'!F200))="","",OFFSET('Hygiene Data'!$F$12,0,10*ROW('Hygiene Data'!F200)))</f>
        <v/>
      </c>
      <c r="DW206" s="380" t="str">
        <f ca="1">+IF(OFFSET('Hygiene Data'!$F$13,0,10*ROW('Hygiene Data'!F200))="","",OFFSET('Hygiene Data'!$F$13,0,10*ROW('Hygiene Data'!F200)))</f>
        <v/>
      </c>
      <c r="DX206" s="380" t="str">
        <f ca="1">+IF(OFFSET('Hygiene Data'!$G$11,0,10*ROW('Hygiene Data'!G200))="","",OFFSET('Hygiene Data'!$G$11,0,10*ROW('Hygiene Data'!G200)))</f>
        <v/>
      </c>
      <c r="DY206" s="380" t="str">
        <f ca="1">+IF(OFFSET('Hygiene Data'!$G$12,0,10*ROW('Hygiene Data'!G200))="","",OFFSET('Hygiene Data'!$G$12,0,10*ROW('Hygiene Data'!G200)))</f>
        <v/>
      </c>
      <c r="DZ206" s="380" t="str">
        <f ca="1">+IF(OFFSET('Hygiene Data'!$G$13,0,10*ROW('Hygiene Data'!G200))="","",OFFSET('Hygiene Data'!$G$13,0,10*ROW('Hygiene Data'!G200)))</f>
        <v/>
      </c>
      <c r="EA206" s="380" t="str">
        <f ca="1">+IF(OFFSET('Hygiene Data'!$H$11,0,10*ROW('Hygiene Data'!H200))="","",OFFSET('Hygiene Data'!$H$11,0,10*ROW('Hygiene Data'!H200)))</f>
        <v/>
      </c>
      <c r="EB206" s="380" t="str">
        <f ca="1">+IF(OFFSET('Hygiene Data'!$H$12,0,10*ROW('Hygiene Data'!H200))="","",OFFSET('Hygiene Data'!$H$12,0,10*ROW('Hygiene Data'!H200)))</f>
        <v/>
      </c>
      <c r="EC206" s="380" t="str">
        <f ca="1">+IF(OFFSET('Hygiene Data'!$H$13,0,10*ROW('Hygiene Data'!H200))="","",OFFSET('Hygiene Data'!$H$13,0,10*ROW('Hygiene Data'!H200)))</f>
        <v/>
      </c>
      <c r="ED206" s="380" t="str">
        <f ca="1">+IF(OFFSET('Hygiene Data'!$I$11,0,10*ROW('Hygiene Data'!I200))="","",OFFSET('Hygiene Data'!$I$11,0,10*ROW('Hygiene Data'!I200)))</f>
        <v/>
      </c>
      <c r="EE206" s="380" t="str">
        <f ca="1">+IF(OFFSET('Hygiene Data'!$I$12,0,10*ROW('Hygiene Data'!I200))="","",OFFSET('Hygiene Data'!$I$12,0,10*ROW('Hygiene Data'!I200)))</f>
        <v/>
      </c>
      <c r="EF206" s="380" t="str">
        <f ca="1">+IF(OFFSET('Hygiene Data'!$I$13,0,10*ROW('Hygiene Data'!I200))="","",OFFSET('Hygiene Data'!$I$13,0,10*ROW('Hygiene Data'!I200)))</f>
        <v/>
      </c>
    </row>
    <row r="207" spans="1:136" x14ac:dyDescent="0.25">
      <c r="A207" s="489" t="str">
        <f ca="1">+IF(OFFSET('Water Data'!$B$2,0,10*ROW('Water Data'!E201))="","",OFFSET('Water Data'!$B$2,0,10*ROW('Water Data'!E201)))</f>
        <v/>
      </c>
      <c r="B207" s="489"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16" t="str">
        <f t="shared" ca="1" si="3"/>
        <v/>
      </c>
      <c r="D207" s="517"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17"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17"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17"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17"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17"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17"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17"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17"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17"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17"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17"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17"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17"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17"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17"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17"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17"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18"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18"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18"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18"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18"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18"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18"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18"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18"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18"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18"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18"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18"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18"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18"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18"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18"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18"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18"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18"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18"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18"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18"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18"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18"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18"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18"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18"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18"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18"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19"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95"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19"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19"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19"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19"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19"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19"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19"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19"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19"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19"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19"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19"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19"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19"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19"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19"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80" t="str">
        <f ca="1">+IF(OFFSET('Water Data'!$D$27,0,10*ROW('Water Data'!D201))="","",OFFSET('Water Data'!$D$27,0,10*ROW('Water Data'!D201)))</f>
        <v/>
      </c>
      <c r="BT207" s="380" t="str">
        <f ca="1">+IF(OFFSET('Water Data'!$D$28,0,10*ROW('Water Data'!D201))="","",OFFSET('Water Data'!$D$28,0,10*ROW('Water Data'!D201)))</f>
        <v/>
      </c>
      <c r="BU207" s="380" t="str">
        <f ca="1">+IF(OFFSET('Water Data'!$D$29,0,10*ROW('Water Data'!D201))="","",OFFSET('Water Data'!$D$29,0,10*ROW('Water Data'!D201)))</f>
        <v/>
      </c>
      <c r="BV207" s="380" t="str">
        <f ca="1">+IF(OFFSET('Water Data'!$E$27,0,10*ROW('Water Data'!E201))="","",OFFSET('Water Data'!$E$27,0,10*ROW('Water Data'!E201)))</f>
        <v/>
      </c>
      <c r="BW207" s="380" t="str">
        <f ca="1">+IF(OFFSET('Water Data'!$E$28,0,10*ROW('Water Data'!E201))="","",OFFSET('Water Data'!$E$28,0,10*ROW('Water Data'!E201)))</f>
        <v/>
      </c>
      <c r="BX207" s="380" t="str">
        <f ca="1">+IF(OFFSET('Water Data'!$E$29,0,10*ROW('Water Data'!E201))="","",OFFSET('Water Data'!$E$29,0,10*ROW('Water Data'!E201)))</f>
        <v/>
      </c>
      <c r="BY207" s="380" t="str">
        <f ca="1">+IF(OFFSET('Water Data'!$F$27,0,10*ROW('Water Data'!F201))="","",OFFSET('Water Data'!$F$27,0,10*ROW('Water Data'!F201)))</f>
        <v/>
      </c>
      <c r="BZ207" s="380" t="str">
        <f ca="1">+IF(OFFSET('Water Data'!$F$28,0,10*ROW('Water Data'!F201))="","",OFFSET('Water Data'!$F$28,0,10*ROW('Water Data'!F201)))</f>
        <v/>
      </c>
      <c r="CA207" s="380" t="str">
        <f ca="1">+IF(OFFSET('Water Data'!$F$29,0,10*ROW('Water Data'!F201))="","",OFFSET('Water Data'!$F$29,0,10*ROW('Water Data'!F201)))</f>
        <v/>
      </c>
      <c r="CB207" s="380" t="str">
        <f ca="1">+IF(OFFSET('Water Data'!$G$27,0,10*ROW('Water Data'!G201))="","",OFFSET('Water Data'!$G$27,0,10*ROW('Water Data'!G201)))</f>
        <v/>
      </c>
      <c r="CC207" s="380" t="str">
        <f ca="1">+IF(OFFSET('Water Data'!$G$28,0,10*ROW('Water Data'!G201))="","",OFFSET('Water Data'!$G$28,0,10*ROW('Water Data'!G201)))</f>
        <v/>
      </c>
      <c r="CD207" s="380" t="str">
        <f ca="1">+IF(OFFSET('Water Data'!$G$29,0,10*ROW('Water Data'!G201))="","",OFFSET('Water Data'!$G$29,0,10*ROW('Water Data'!G201)))</f>
        <v/>
      </c>
      <c r="CE207" s="380" t="str">
        <f ca="1">+IF(OFFSET('Water Data'!$H$27,0,10*ROW('Water Data'!H201))="","",OFFSET('Water Data'!$H$27,0,10*ROW('Water Data'!H201)))</f>
        <v/>
      </c>
      <c r="CF207" s="380" t="str">
        <f ca="1">+IF(OFFSET('Water Data'!$H$28,0,10*ROW('Water Data'!H201))="","",OFFSET('Water Data'!$H$28,0,10*ROW('Water Data'!H201)))</f>
        <v/>
      </c>
      <c r="CG207" s="380" t="str">
        <f ca="1">+IF(OFFSET('Water Data'!$H$29,0,10*ROW('Water Data'!H201))="","",OFFSET('Water Data'!$H$29,0,10*ROW('Water Data'!H201)))</f>
        <v/>
      </c>
      <c r="CH207" s="380" t="str">
        <f ca="1">+IF(OFFSET('Water Data'!$I$27,0,10*ROW('Water Data'!I201))="","",OFFSET('Water Data'!$I$27,0,10*ROW('Water Data'!I201)))</f>
        <v/>
      </c>
      <c r="CI207" s="380" t="str">
        <f ca="1">+IF(OFFSET('Water Data'!$I$28,0,10*ROW('Water Data'!I201))="","",OFFSET('Water Data'!$I$28,0,10*ROW('Water Data'!I201)))</f>
        <v/>
      </c>
      <c r="CJ207" s="380" t="str">
        <f ca="1">+IF(OFFSET('Water Data'!$I$29,0,10*ROW('Water Data'!I201))="","",OFFSET('Water Data'!$I$29,0,10*ROW('Water Data'!I201)))</f>
        <v/>
      </c>
      <c r="CK207" s="380" t="str">
        <f ca="1">+IF(OFFSET('Sanitation Data'!$D$28,0,10*ROW('Sanitation Data'!D201))="","",OFFSET('Sanitation Data'!$D$28,0,10*ROW('Sanitation Data'!D201)))</f>
        <v/>
      </c>
      <c r="CL207" s="380" t="str">
        <f ca="1">+IF(OFFSET('Sanitation Data'!$D$29,0,10*ROW('Sanitation Data'!D201))="","",OFFSET('Sanitation Data'!$D$29,0,10*ROW('Sanitation Data'!D201)))</f>
        <v/>
      </c>
      <c r="CM207" s="380" t="str">
        <f ca="1">+IF(OFFSET('Sanitation Data'!$D$30,0,10*ROW('Sanitation Data'!D201))="","",OFFSET('Sanitation Data'!$D$30,0,10*ROW('Sanitation Data'!D201)))</f>
        <v/>
      </c>
      <c r="CN207" s="380" t="str">
        <f ca="1">+IF(OFFSET('Sanitation Data'!$D$31,0,10*ROW('Sanitation Data'!D201))="","",OFFSET('Sanitation Data'!$D$31,0,10*ROW('Sanitation Data'!D201)))</f>
        <v/>
      </c>
      <c r="CO207" s="380" t="str">
        <f ca="1">+IF(OFFSET('Sanitation Data'!$D$32,0,10*ROW('Sanitation Data'!D201))="","",OFFSET('Sanitation Data'!$D$32,0,10*ROW('Sanitation Data'!D201)))</f>
        <v/>
      </c>
      <c r="CP207" s="380" t="str">
        <f ca="1">+IF(OFFSET('Sanitation Data'!$E$28,0,10*ROW('Sanitation Data'!E201))="","",OFFSET('Sanitation Data'!$E$28,0,10*ROW('Sanitation Data'!E201)))</f>
        <v/>
      </c>
      <c r="CQ207" s="380" t="str">
        <f ca="1">+IF(OFFSET('Sanitation Data'!$E$29,0,10*ROW('Sanitation Data'!E201))="","",OFFSET('Sanitation Data'!$E$29,0,10*ROW('Sanitation Data'!E201)))</f>
        <v/>
      </c>
      <c r="CR207" s="380" t="str">
        <f ca="1">+IF(OFFSET('Sanitation Data'!$E$30,0,10*ROW('Sanitation Data'!E201))="","",OFFSET('Sanitation Data'!$E$30,0,10*ROW('Sanitation Data'!E201)))</f>
        <v/>
      </c>
      <c r="CS207" s="380" t="str">
        <f ca="1">+IF(OFFSET('Sanitation Data'!$E$31,0,10*ROW('Sanitation Data'!E201))="","",OFFSET('Sanitation Data'!$E$31,0,10*ROW('Sanitation Data'!E201)))</f>
        <v/>
      </c>
      <c r="CT207" s="380" t="str">
        <f ca="1">+IF(OFFSET('Sanitation Data'!$E$32,0,10*ROW('Sanitation Data'!E201))="","",OFFSET('Sanitation Data'!$E$32,0,10*ROW('Sanitation Data'!E201)))</f>
        <v/>
      </c>
      <c r="CU207" s="380" t="str">
        <f ca="1">+IF(OFFSET('Sanitation Data'!$F$28,0,10*ROW('Sanitation Data'!F201))="","",OFFSET('Sanitation Data'!$F$28,0,10*ROW('Sanitation Data'!F201)))</f>
        <v/>
      </c>
      <c r="CV207" s="380" t="str">
        <f ca="1">+IF(OFFSET('Sanitation Data'!$F$29,0,10*ROW('Sanitation Data'!F201))="","",OFFSET('Sanitation Data'!$F$29,0,10*ROW('Sanitation Data'!F201)))</f>
        <v/>
      </c>
      <c r="CW207" s="380" t="str">
        <f ca="1">+IF(OFFSET('Sanitation Data'!$F$30,0,10*ROW('Sanitation Data'!F201))="","",OFFSET('Sanitation Data'!$F$30,0,10*ROW('Sanitation Data'!F201)))</f>
        <v/>
      </c>
      <c r="CX207" s="380" t="str">
        <f ca="1">+IF(OFFSET('Sanitation Data'!$F$31,0,10*ROW('Sanitation Data'!F201))="","",OFFSET('Sanitation Data'!$F$31,0,10*ROW('Sanitation Data'!F201)))</f>
        <v/>
      </c>
      <c r="CY207" s="380" t="str">
        <f ca="1">+IF(OFFSET('Sanitation Data'!$F$32,0,10*ROW('Sanitation Data'!F201))="","",OFFSET('Sanitation Data'!$F$32,0,10*ROW('Sanitation Data'!F201)))</f>
        <v/>
      </c>
      <c r="CZ207" s="380" t="str">
        <f ca="1">+IF(OFFSET('Sanitation Data'!$G$28,0,10*ROW('Sanitation Data'!G201))="","",OFFSET('Sanitation Data'!$G$28,0,10*ROW('Sanitation Data'!G201)))</f>
        <v/>
      </c>
      <c r="DA207" s="380" t="str">
        <f ca="1">+IF(OFFSET('Sanitation Data'!$G$29,0,10*ROW('Sanitation Data'!G201))="","",OFFSET('Sanitation Data'!$G$29,0,10*ROW('Sanitation Data'!G201)))</f>
        <v/>
      </c>
      <c r="DB207" s="380" t="str">
        <f ca="1">+IF(OFFSET('Sanitation Data'!$G$30,0,10*ROW('Sanitation Data'!G201))="","",OFFSET('Sanitation Data'!$G$30,0,10*ROW('Sanitation Data'!G201)))</f>
        <v/>
      </c>
      <c r="DC207" s="380" t="str">
        <f ca="1">+IF(OFFSET('Sanitation Data'!$G$31,0,10*ROW('Sanitation Data'!G201))="","",OFFSET('Sanitation Data'!$G$31,0,10*ROW('Sanitation Data'!G201)))</f>
        <v/>
      </c>
      <c r="DD207" s="380" t="str">
        <f ca="1">+IF(OFFSET('Sanitation Data'!$G$32,0,10*ROW('Sanitation Data'!G201))="","",OFFSET('Sanitation Data'!$G$32,0,10*ROW('Sanitation Data'!G201)))</f>
        <v/>
      </c>
      <c r="DE207" s="380" t="str">
        <f ca="1">+IF(OFFSET('Sanitation Data'!$H$28,0,10*ROW('Sanitation Data'!H201))="","",OFFSET('Sanitation Data'!$H$28,0,10*ROW('Sanitation Data'!H201)))</f>
        <v/>
      </c>
      <c r="DF207" s="380" t="str">
        <f ca="1">+IF(OFFSET('Sanitation Data'!$H$29,0,10*ROW('Sanitation Data'!H201))="","",OFFSET('Sanitation Data'!$H$29,0,10*ROW('Sanitation Data'!H201)))</f>
        <v/>
      </c>
      <c r="DG207" s="380" t="str">
        <f ca="1">+IF(OFFSET('Sanitation Data'!$H$30,0,10*ROW('Sanitation Data'!H201))="","",OFFSET('Sanitation Data'!$H$30,0,10*ROW('Sanitation Data'!H201)))</f>
        <v/>
      </c>
      <c r="DH207" s="380" t="str">
        <f ca="1">+IF(OFFSET('Sanitation Data'!$H$31,0,10*ROW('Sanitation Data'!H201))="","",OFFSET('Sanitation Data'!$H$31,0,10*ROW('Sanitation Data'!H201)))</f>
        <v/>
      </c>
      <c r="DI207" s="380" t="str">
        <f ca="1">+IF(OFFSET('Sanitation Data'!$H$32,0,10*ROW('Sanitation Data'!H201))="","",OFFSET('Sanitation Data'!$H$32,0,10*ROW('Sanitation Data'!H201)))</f>
        <v/>
      </c>
      <c r="DJ207" s="380" t="str">
        <f ca="1">+IF(OFFSET('Sanitation Data'!$I$28,0,10*ROW('Sanitation Data'!I201))="","",OFFSET('Sanitation Data'!$I$28,0,10*ROW('Sanitation Data'!I201)))</f>
        <v/>
      </c>
      <c r="DK207" s="380" t="str">
        <f ca="1">+IF(OFFSET('Sanitation Data'!$I$29,0,10*ROW('Sanitation Data'!I201))="","",OFFSET('Sanitation Data'!$I$29,0,10*ROW('Sanitation Data'!I201)))</f>
        <v/>
      </c>
      <c r="DL207" s="380" t="str">
        <f ca="1">+IF(OFFSET('Sanitation Data'!$I$30,0,10*ROW('Sanitation Data'!I201))="","",OFFSET('Sanitation Data'!$I$30,0,10*ROW('Sanitation Data'!I201)))</f>
        <v/>
      </c>
      <c r="DM207" s="380" t="str">
        <f ca="1">+IF(OFFSET('Sanitation Data'!$I$31,0,10*ROW('Sanitation Data'!I201))="","",OFFSET('Sanitation Data'!$I$31,0,10*ROW('Sanitation Data'!I201)))</f>
        <v/>
      </c>
      <c r="DN207" s="380" t="str">
        <f ca="1">+IF(OFFSET('Sanitation Data'!$I$32,0,10*ROW('Sanitation Data'!I201))="","",OFFSET('Sanitation Data'!$I$32,0,10*ROW('Sanitation Data'!I201)))</f>
        <v/>
      </c>
      <c r="DO207" s="380" t="str">
        <f ca="1">+IF(OFFSET('Hygiene Data'!$D$11,0,10*ROW('Hygiene Data'!D201))="","",OFFSET('Hygiene Data'!$D$11,0,10*ROW('Hygiene Data'!D201)))</f>
        <v/>
      </c>
      <c r="DP207" s="380" t="str">
        <f ca="1">+IF(OFFSET('Hygiene Data'!$D$12,0,10*ROW('Hygiene Data'!D201))="","",OFFSET('Hygiene Data'!$D$12,0,10*ROW('Hygiene Data'!D201)))</f>
        <v/>
      </c>
      <c r="DQ207" s="380" t="str">
        <f ca="1">+IF(OFFSET('Hygiene Data'!$D$13,0,10*ROW('Hygiene Data'!D201))="","",OFFSET('Hygiene Data'!$D$13,0,10*ROW('Hygiene Data'!D201)))</f>
        <v/>
      </c>
      <c r="DR207" s="380" t="str">
        <f ca="1">+IF(OFFSET('Hygiene Data'!$E$11,0,10*ROW('Hygiene Data'!E201))="","",OFFSET('Hygiene Data'!$E$11,0,10*ROW('Hygiene Data'!E201)))</f>
        <v/>
      </c>
      <c r="DS207" s="380" t="str">
        <f ca="1">+IF(OFFSET('Hygiene Data'!$E$12,0,10*ROW('Hygiene Data'!E201))="","",OFFSET('Hygiene Data'!$E$12,0,10*ROW('Hygiene Data'!E201)))</f>
        <v/>
      </c>
      <c r="DT207" s="380" t="str">
        <f ca="1">+IF(OFFSET('Hygiene Data'!$E$13,0,10*ROW('Hygiene Data'!E201))="","",OFFSET('Hygiene Data'!$E$13,0,10*ROW('Hygiene Data'!E201)))</f>
        <v/>
      </c>
      <c r="DU207" s="380" t="str">
        <f ca="1">+IF(OFFSET('Hygiene Data'!$F$11,0,10*ROW('Hygiene Data'!F201))="","",OFFSET('Hygiene Data'!$F$11,0,10*ROW('Hygiene Data'!F201)))</f>
        <v/>
      </c>
      <c r="DV207" s="380" t="str">
        <f ca="1">+IF(OFFSET('Hygiene Data'!$F$12,0,10*ROW('Hygiene Data'!F201))="","",OFFSET('Hygiene Data'!$F$12,0,10*ROW('Hygiene Data'!F201)))</f>
        <v/>
      </c>
      <c r="DW207" s="380" t="str">
        <f ca="1">+IF(OFFSET('Hygiene Data'!$F$13,0,10*ROW('Hygiene Data'!F201))="","",OFFSET('Hygiene Data'!$F$13,0,10*ROW('Hygiene Data'!F201)))</f>
        <v/>
      </c>
      <c r="DX207" s="380" t="str">
        <f ca="1">+IF(OFFSET('Hygiene Data'!$G$11,0,10*ROW('Hygiene Data'!G201))="","",OFFSET('Hygiene Data'!$G$11,0,10*ROW('Hygiene Data'!G201)))</f>
        <v/>
      </c>
      <c r="DY207" s="380" t="str">
        <f ca="1">+IF(OFFSET('Hygiene Data'!$G$12,0,10*ROW('Hygiene Data'!G201))="","",OFFSET('Hygiene Data'!$G$12,0,10*ROW('Hygiene Data'!G201)))</f>
        <v/>
      </c>
      <c r="DZ207" s="380" t="str">
        <f ca="1">+IF(OFFSET('Hygiene Data'!$G$13,0,10*ROW('Hygiene Data'!G201))="","",OFFSET('Hygiene Data'!$G$13,0,10*ROW('Hygiene Data'!G201)))</f>
        <v/>
      </c>
      <c r="EA207" s="380" t="str">
        <f ca="1">+IF(OFFSET('Hygiene Data'!$H$11,0,10*ROW('Hygiene Data'!H201))="","",OFFSET('Hygiene Data'!$H$11,0,10*ROW('Hygiene Data'!H201)))</f>
        <v/>
      </c>
      <c r="EB207" s="380" t="str">
        <f ca="1">+IF(OFFSET('Hygiene Data'!$H$12,0,10*ROW('Hygiene Data'!H201))="","",OFFSET('Hygiene Data'!$H$12,0,10*ROW('Hygiene Data'!H201)))</f>
        <v/>
      </c>
      <c r="EC207" s="380" t="str">
        <f ca="1">+IF(OFFSET('Hygiene Data'!$H$13,0,10*ROW('Hygiene Data'!H201))="","",OFFSET('Hygiene Data'!$H$13,0,10*ROW('Hygiene Data'!H201)))</f>
        <v/>
      </c>
      <c r="ED207" s="380" t="str">
        <f ca="1">+IF(OFFSET('Hygiene Data'!$I$11,0,10*ROW('Hygiene Data'!I201))="","",OFFSET('Hygiene Data'!$I$11,0,10*ROW('Hygiene Data'!I201)))</f>
        <v/>
      </c>
      <c r="EE207" s="380" t="str">
        <f ca="1">+IF(OFFSET('Hygiene Data'!$I$12,0,10*ROW('Hygiene Data'!I201))="","",OFFSET('Hygiene Data'!$I$12,0,10*ROW('Hygiene Data'!I201)))</f>
        <v/>
      </c>
      <c r="EF207" s="380" t="str">
        <f ca="1">+IF(OFFSET('Hygiene Data'!$I$13,0,10*ROW('Hygiene Data'!I201))="","",OFFSET('Hygiene Data'!$I$13,0,10*ROW('Hygiene Data'!I201)))</f>
        <v/>
      </c>
    </row>
    <row r="208" spans="1:136" s="379" customFormat="1" x14ac:dyDescent="0.25">
      <c r="BA208" s="497"/>
    </row>
    <row r="209" spans="53:53" s="379" customFormat="1" x14ac:dyDescent="0.25">
      <c r="BA209" s="497"/>
    </row>
    <row r="210" spans="53:53" s="379" customFormat="1" x14ac:dyDescent="0.25">
      <c r="BA210" s="497"/>
    </row>
    <row r="211" spans="53:53" s="379" customFormat="1" x14ac:dyDescent="0.25">
      <c r="BA211" s="497"/>
    </row>
    <row r="212" spans="53:53" s="379" customFormat="1" x14ac:dyDescent="0.25">
      <c r="BA212" s="497"/>
    </row>
    <row r="213" spans="53:53" s="379" customFormat="1" x14ac:dyDescent="0.25">
      <c r="BA213" s="497"/>
    </row>
    <row r="214" spans="53:53" s="379" customFormat="1" x14ac:dyDescent="0.25">
      <c r="BA214" s="497"/>
    </row>
    <row r="215" spans="53:53" s="379" customFormat="1" x14ac:dyDescent="0.25">
      <c r="BA215" s="497"/>
    </row>
    <row r="216" spans="53:53" s="379" customFormat="1" x14ac:dyDescent="0.25">
      <c r="BA216" s="497"/>
    </row>
    <row r="217" spans="53:53" s="379" customFormat="1" x14ac:dyDescent="0.25">
      <c r="BA217" s="497"/>
    </row>
    <row r="218" spans="53:53" s="379" customFormat="1" x14ac:dyDescent="0.25">
      <c r="BA218" s="497"/>
    </row>
    <row r="219" spans="53:53" s="379" customFormat="1" x14ac:dyDescent="0.25">
      <c r="BA219" s="497"/>
    </row>
    <row r="220" spans="53:53" s="379" customFormat="1" x14ac:dyDescent="0.25">
      <c r="BA220" s="497"/>
    </row>
    <row r="221" spans="53:53" s="379" customFormat="1" x14ac:dyDescent="0.25">
      <c r="BA221" s="497"/>
    </row>
    <row r="222" spans="53:53" s="379" customFormat="1" x14ac:dyDescent="0.25">
      <c r="BA222" s="497"/>
    </row>
    <row r="223" spans="53:53" s="379" customFormat="1" x14ac:dyDescent="0.25">
      <c r="BA223" s="497"/>
    </row>
    <row r="224" spans="53:53" s="379" customFormat="1" x14ac:dyDescent="0.25">
      <c r="BA224" s="497"/>
    </row>
    <row r="225" spans="53:53" s="379" customFormat="1" x14ac:dyDescent="0.25">
      <c r="BA225" s="497"/>
    </row>
    <row r="226" spans="53:53" s="379" customFormat="1" x14ac:dyDescent="0.25">
      <c r="BA226" s="497"/>
    </row>
    <row r="227" spans="53:53" s="379" customFormat="1" x14ac:dyDescent="0.25">
      <c r="BA227" s="497"/>
    </row>
    <row r="228" spans="53:53" s="379" customFormat="1" x14ac:dyDescent="0.25">
      <c r="BA228" s="497"/>
    </row>
    <row r="229" spans="53:53" s="379" customFormat="1" x14ac:dyDescent="0.25">
      <c r="BA229" s="497"/>
    </row>
    <row r="230" spans="53:53" s="379" customFormat="1" x14ac:dyDescent="0.25">
      <c r="BA230" s="497"/>
    </row>
    <row r="231" spans="53:53" s="379" customFormat="1" x14ac:dyDescent="0.25">
      <c r="BA231" s="497"/>
    </row>
    <row r="232" spans="53:53" s="379" customFormat="1" x14ac:dyDescent="0.25">
      <c r="BA232" s="497"/>
    </row>
    <row r="233" spans="53:53" s="379" customFormat="1" x14ac:dyDescent="0.25">
      <c r="BA233" s="497"/>
    </row>
    <row r="234" spans="53:53" s="379" customFormat="1" x14ac:dyDescent="0.25">
      <c r="BA234" s="497"/>
    </row>
    <row r="235" spans="53:53" s="379" customFormat="1" x14ac:dyDescent="0.25">
      <c r="BA235" s="497"/>
    </row>
    <row r="236" spans="53:53" s="379" customFormat="1" x14ac:dyDescent="0.25">
      <c r="BA236" s="497"/>
    </row>
    <row r="237" spans="53:53" s="379" customFormat="1" x14ac:dyDescent="0.25">
      <c r="BA237" s="497"/>
    </row>
    <row r="238" spans="53:53" s="379" customFormat="1" x14ac:dyDescent="0.25">
      <c r="BA238" s="497"/>
    </row>
    <row r="239" spans="53:53" s="379" customFormat="1" x14ac:dyDescent="0.25">
      <c r="BA239" s="497"/>
    </row>
    <row r="240" spans="53:53" s="379" customFormat="1" x14ac:dyDescent="0.25">
      <c r="BA240" s="497"/>
    </row>
    <row r="241" spans="53:53" s="379" customFormat="1" x14ac:dyDescent="0.25">
      <c r="BA241" s="497"/>
    </row>
    <row r="242" spans="53:53" s="379" customFormat="1" x14ac:dyDescent="0.25">
      <c r="BA242" s="497"/>
    </row>
    <row r="243" spans="53:53" s="379" customFormat="1" x14ac:dyDescent="0.25">
      <c r="BA243" s="497"/>
    </row>
    <row r="244" spans="53:53" s="379" customFormat="1" x14ac:dyDescent="0.25">
      <c r="BA244" s="497"/>
    </row>
    <row r="245" spans="53:53" s="379" customFormat="1" x14ac:dyDescent="0.25">
      <c r="BA245" s="497"/>
    </row>
    <row r="246" spans="53:53" s="379" customFormat="1" x14ac:dyDescent="0.25">
      <c r="BA246" s="497"/>
    </row>
    <row r="247" spans="53:53" s="379" customFormat="1" x14ac:dyDescent="0.25">
      <c r="BA247" s="497"/>
    </row>
    <row r="248" spans="53:53" s="379" customFormat="1" x14ac:dyDescent="0.25">
      <c r="BA248" s="497"/>
    </row>
    <row r="249" spans="53:53" s="379" customFormat="1" x14ac:dyDescent="0.25">
      <c r="BA249" s="497"/>
    </row>
    <row r="250" spans="53:53" s="379" customFormat="1" x14ac:dyDescent="0.25">
      <c r="BA250" s="497"/>
    </row>
    <row r="251" spans="53:53" s="379" customFormat="1" x14ac:dyDescent="0.25">
      <c r="BA251" s="497"/>
    </row>
    <row r="252" spans="53:53" s="379" customFormat="1" x14ac:dyDescent="0.25">
      <c r="BA252" s="497"/>
    </row>
    <row r="253" spans="53:53" s="379" customFormat="1" x14ac:dyDescent="0.25">
      <c r="BA253" s="497"/>
    </row>
    <row r="254" spans="53:53" s="379" customFormat="1" x14ac:dyDescent="0.25">
      <c r="BA254" s="497"/>
    </row>
    <row r="255" spans="53:53" s="379" customFormat="1" x14ac:dyDescent="0.25">
      <c r="BA255" s="497"/>
    </row>
    <row r="256" spans="53:53" s="379" customFormat="1" x14ac:dyDescent="0.25">
      <c r="BA256" s="497"/>
    </row>
    <row r="257" spans="53:53" s="379" customFormat="1" x14ac:dyDescent="0.25">
      <c r="BA257" s="497"/>
    </row>
    <row r="258" spans="53:53" s="379" customFormat="1" x14ac:dyDescent="0.25">
      <c r="BA258" s="497"/>
    </row>
    <row r="259" spans="53:53" s="379" customFormat="1" x14ac:dyDescent="0.25">
      <c r="BA259" s="497"/>
    </row>
    <row r="260" spans="53:53" s="379" customFormat="1" x14ac:dyDescent="0.25">
      <c r="BA260" s="497"/>
    </row>
    <row r="261" spans="53:53" s="379" customFormat="1" x14ac:dyDescent="0.25">
      <c r="BA261" s="497"/>
    </row>
    <row r="262" spans="53:53" s="379" customFormat="1" x14ac:dyDescent="0.25">
      <c r="BA262" s="497"/>
    </row>
    <row r="263" spans="53:53" s="379" customFormat="1" x14ac:dyDescent="0.25">
      <c r="BA263" s="497"/>
    </row>
    <row r="264" spans="53:53" s="379" customFormat="1" x14ac:dyDescent="0.25">
      <c r="BA264" s="497"/>
    </row>
    <row r="265" spans="53:53" s="379" customFormat="1" x14ac:dyDescent="0.25">
      <c r="BA265" s="497"/>
    </row>
    <row r="266" spans="53:53" s="379" customFormat="1" x14ac:dyDescent="0.25">
      <c r="BA266" s="497"/>
    </row>
    <row r="267" spans="53:53" s="379" customFormat="1" x14ac:dyDescent="0.25">
      <c r="BA267" s="497"/>
    </row>
    <row r="268" spans="53:53" s="379" customFormat="1" x14ac:dyDescent="0.25">
      <c r="BA268" s="497"/>
    </row>
    <row r="269" spans="53:53" s="379" customFormat="1" x14ac:dyDescent="0.25">
      <c r="BA269" s="497"/>
    </row>
    <row r="270" spans="53:53" s="379" customFormat="1" x14ac:dyDescent="0.25">
      <c r="BA270" s="497"/>
    </row>
    <row r="271" spans="53:53" s="379" customFormat="1" x14ac:dyDescent="0.25">
      <c r="BA271" s="497"/>
    </row>
    <row r="272" spans="53:53" s="379" customFormat="1" x14ac:dyDescent="0.25">
      <c r="BA272" s="497"/>
    </row>
    <row r="273" spans="53:53" s="379" customFormat="1" x14ac:dyDescent="0.25">
      <c r="BA273" s="497"/>
    </row>
    <row r="274" spans="53:53" s="379" customFormat="1" x14ac:dyDescent="0.25">
      <c r="BA274" s="497"/>
    </row>
    <row r="275" spans="53:53" s="379" customFormat="1" x14ac:dyDescent="0.25">
      <c r="BA275" s="497"/>
    </row>
    <row r="276" spans="53:53" s="379" customFormat="1" x14ac:dyDescent="0.25">
      <c r="BA276" s="497"/>
    </row>
    <row r="277" spans="53:53" s="379" customFormat="1" x14ac:dyDescent="0.25">
      <c r="BA277" s="497"/>
    </row>
    <row r="278" spans="53:53" s="379" customFormat="1" x14ac:dyDescent="0.25">
      <c r="BA278" s="497"/>
    </row>
    <row r="279" spans="53:53" s="379" customFormat="1" x14ac:dyDescent="0.25">
      <c r="BA279" s="497"/>
    </row>
    <row r="280" spans="53:53" s="379" customFormat="1" x14ac:dyDescent="0.25">
      <c r="BA280" s="497"/>
    </row>
    <row r="281" spans="53:53" s="379" customFormat="1" x14ac:dyDescent="0.25">
      <c r="BA281" s="497"/>
    </row>
    <row r="282" spans="53:53" s="379" customFormat="1" x14ac:dyDescent="0.25">
      <c r="BA282" s="497"/>
    </row>
    <row r="283" spans="53:53" s="379" customFormat="1" x14ac:dyDescent="0.25">
      <c r="BA283" s="497"/>
    </row>
    <row r="284" spans="53:53" s="379" customFormat="1" x14ac:dyDescent="0.25">
      <c r="BA284" s="497"/>
    </row>
    <row r="285" spans="53:53" s="379" customFormat="1" x14ac:dyDescent="0.25">
      <c r="BA285" s="497"/>
    </row>
    <row r="286" spans="53:53" s="379" customFormat="1" x14ac:dyDescent="0.25">
      <c r="BA286" s="497"/>
    </row>
    <row r="287" spans="53:53" s="379" customFormat="1" x14ac:dyDescent="0.25">
      <c r="BA287" s="497"/>
    </row>
    <row r="288" spans="53:53" s="379" customFormat="1" x14ac:dyDescent="0.25">
      <c r="BA288" s="497"/>
    </row>
    <row r="289" spans="53:53" s="379" customFormat="1" x14ac:dyDescent="0.25">
      <c r="BA289" s="497"/>
    </row>
    <row r="290" spans="53:53" s="379" customFormat="1" x14ac:dyDescent="0.25">
      <c r="BA290" s="497"/>
    </row>
    <row r="291" spans="53:53" s="379" customFormat="1" x14ac:dyDescent="0.25">
      <c r="BA291" s="497"/>
    </row>
    <row r="292" spans="53:53" s="379" customFormat="1" x14ac:dyDescent="0.25">
      <c r="BA292" s="497"/>
    </row>
    <row r="293" spans="53:53" s="379" customFormat="1" x14ac:dyDescent="0.25">
      <c r="BA293" s="497"/>
    </row>
    <row r="294" spans="53:53" s="379" customFormat="1" x14ac:dyDescent="0.25">
      <c r="BA294" s="497"/>
    </row>
    <row r="295" spans="53:53" s="379" customFormat="1" x14ac:dyDescent="0.25">
      <c r="BA295" s="497"/>
    </row>
    <row r="296" spans="53:53" s="379" customFormat="1" x14ac:dyDescent="0.25">
      <c r="BA296" s="497"/>
    </row>
    <row r="297" spans="53:53" s="379" customFormat="1" x14ac:dyDescent="0.25">
      <c r="BA297" s="497"/>
    </row>
    <row r="298" spans="53:53" s="379" customFormat="1" x14ac:dyDescent="0.25">
      <c r="BA298" s="497"/>
    </row>
    <row r="299" spans="53:53" s="379" customFormat="1" x14ac:dyDescent="0.25">
      <c r="BA299" s="497"/>
    </row>
    <row r="300" spans="53:53" s="379" customFormat="1" x14ac:dyDescent="0.25">
      <c r="BA300" s="497"/>
    </row>
    <row r="301" spans="53:53" s="379" customFormat="1" x14ac:dyDescent="0.25">
      <c r="BA301" s="497"/>
    </row>
    <row r="302" spans="53:53" s="379" customFormat="1" x14ac:dyDescent="0.25">
      <c r="BA302" s="497"/>
    </row>
    <row r="303" spans="53:53" s="379" customFormat="1" x14ac:dyDescent="0.25">
      <c r="BA303" s="497"/>
    </row>
    <row r="304" spans="53:53" s="379" customFormat="1" x14ac:dyDescent="0.25">
      <c r="BA304" s="497"/>
    </row>
    <row r="305" spans="53:53" s="379" customFormat="1" x14ac:dyDescent="0.25">
      <c r="BA305" s="497"/>
    </row>
    <row r="306" spans="53:53" s="379" customFormat="1" x14ac:dyDescent="0.25">
      <c r="BA306" s="497"/>
    </row>
    <row r="307" spans="53:53" s="379" customFormat="1" x14ac:dyDescent="0.25">
      <c r="BA307" s="497"/>
    </row>
    <row r="308" spans="53:53" s="379" customFormat="1" x14ac:dyDescent="0.25">
      <c r="BA308" s="497"/>
    </row>
    <row r="309" spans="53:53" s="379" customFormat="1" x14ac:dyDescent="0.25">
      <c r="BA309" s="497"/>
    </row>
    <row r="310" spans="53:53" s="379" customFormat="1" x14ac:dyDescent="0.25">
      <c r="BA310" s="497"/>
    </row>
    <row r="311" spans="53:53" s="379" customFormat="1" x14ac:dyDescent="0.25">
      <c r="BA311" s="497"/>
    </row>
    <row r="312" spans="53:53" s="379" customFormat="1" x14ac:dyDescent="0.25">
      <c r="BA312" s="497"/>
    </row>
    <row r="313" spans="53:53" s="379" customFormat="1" x14ac:dyDescent="0.25">
      <c r="BA313" s="497"/>
    </row>
    <row r="314" spans="53:53" s="379" customFormat="1" x14ac:dyDescent="0.25">
      <c r="BA314" s="497"/>
    </row>
    <row r="315" spans="53:53" s="379" customFormat="1" x14ac:dyDescent="0.25">
      <c r="BA315" s="497"/>
    </row>
    <row r="316" spans="53:53" s="379" customFormat="1" x14ac:dyDescent="0.25">
      <c r="BA316" s="497"/>
    </row>
    <row r="317" spans="53:53" s="379" customFormat="1" x14ac:dyDescent="0.25">
      <c r="BA317" s="497"/>
    </row>
    <row r="318" spans="53:53" s="379" customFormat="1" x14ac:dyDescent="0.25">
      <c r="BA318" s="497"/>
    </row>
    <row r="319" spans="53:53" s="379" customFormat="1" x14ac:dyDescent="0.25">
      <c r="BA319" s="497"/>
    </row>
    <row r="320" spans="53:53" s="379" customFormat="1" x14ac:dyDescent="0.25">
      <c r="BA320" s="497"/>
    </row>
    <row r="321" spans="53:53" s="379" customFormat="1" x14ac:dyDescent="0.25">
      <c r="BA321" s="497"/>
    </row>
    <row r="322" spans="53:53" s="379" customFormat="1" x14ac:dyDescent="0.25">
      <c r="BA322" s="497"/>
    </row>
    <row r="323" spans="53:53" s="379" customFormat="1" x14ac:dyDescent="0.25">
      <c r="BA323" s="497"/>
    </row>
    <row r="324" spans="53:53" s="379" customFormat="1" x14ac:dyDescent="0.25">
      <c r="BA324" s="497"/>
    </row>
    <row r="325" spans="53:53" s="379" customFormat="1" x14ac:dyDescent="0.25">
      <c r="BA325" s="497"/>
    </row>
    <row r="326" spans="53:53" s="379" customFormat="1" x14ac:dyDescent="0.25">
      <c r="BA326" s="497"/>
    </row>
    <row r="327" spans="53:53" s="379" customFormat="1" x14ac:dyDescent="0.25">
      <c r="BA327" s="497"/>
    </row>
    <row r="328" spans="53:53" s="379" customFormat="1" x14ac:dyDescent="0.25">
      <c r="BA328" s="497"/>
    </row>
    <row r="329" spans="53:53" s="379" customFormat="1" x14ac:dyDescent="0.25">
      <c r="BA329" s="497"/>
    </row>
    <row r="330" spans="53:53" s="379" customFormat="1" x14ac:dyDescent="0.25">
      <c r="BA330" s="497"/>
    </row>
    <row r="331" spans="53:53" s="379" customFormat="1" x14ac:dyDescent="0.25">
      <c r="BA331" s="497"/>
    </row>
    <row r="332" spans="53:53" s="379" customFormat="1" x14ac:dyDescent="0.25">
      <c r="BA332" s="497"/>
    </row>
    <row r="333" spans="53:53" s="379" customFormat="1" x14ac:dyDescent="0.25">
      <c r="BA333" s="497"/>
    </row>
    <row r="334" spans="53:53" s="379" customFormat="1" x14ac:dyDescent="0.25">
      <c r="BA334" s="497"/>
    </row>
    <row r="335" spans="53:53" s="379" customFormat="1" x14ac:dyDescent="0.25">
      <c r="BA335" s="497"/>
    </row>
    <row r="336" spans="53:53" s="379" customFormat="1" x14ac:dyDescent="0.25">
      <c r="BA336" s="497"/>
    </row>
    <row r="337" spans="53:53" s="379" customFormat="1" x14ac:dyDescent="0.25">
      <c r="BA337" s="497"/>
    </row>
    <row r="338" spans="53:53" s="379" customFormat="1" x14ac:dyDescent="0.25">
      <c r="BA338" s="497"/>
    </row>
    <row r="339" spans="53:53" s="379" customFormat="1" x14ac:dyDescent="0.25">
      <c r="BA339" s="497"/>
    </row>
    <row r="340" spans="53:53" s="379" customFormat="1" x14ac:dyDescent="0.25">
      <c r="BA340" s="497"/>
    </row>
    <row r="341" spans="53:53" s="379" customFormat="1" x14ac:dyDescent="0.25">
      <c r="BA341" s="497"/>
    </row>
    <row r="342" spans="53:53" s="379" customFormat="1" x14ac:dyDescent="0.25">
      <c r="BA342" s="497"/>
    </row>
    <row r="343" spans="53:53" s="379" customFormat="1" x14ac:dyDescent="0.25">
      <c r="BA343" s="497"/>
    </row>
    <row r="344" spans="53:53" s="379" customFormat="1" x14ac:dyDescent="0.25">
      <c r="BA344" s="497"/>
    </row>
    <row r="345" spans="53:53" s="379" customFormat="1" x14ac:dyDescent="0.25">
      <c r="BA345" s="497"/>
    </row>
    <row r="346" spans="53:53" s="379" customFormat="1" x14ac:dyDescent="0.25">
      <c r="BA346" s="497"/>
    </row>
    <row r="347" spans="53:53" s="379" customFormat="1" x14ac:dyDescent="0.25">
      <c r="BA347" s="497"/>
    </row>
    <row r="348" spans="53:53" s="379" customFormat="1" x14ac:dyDescent="0.25">
      <c r="BA348" s="497"/>
    </row>
    <row r="349" spans="53:53" s="379" customFormat="1" x14ac:dyDescent="0.25">
      <c r="BA349" s="497"/>
    </row>
    <row r="350" spans="53:53" s="379" customFormat="1" x14ac:dyDescent="0.25">
      <c r="BA350" s="497"/>
    </row>
    <row r="351" spans="53:53" s="379" customFormat="1" x14ac:dyDescent="0.25">
      <c r="BA351" s="497"/>
    </row>
    <row r="352" spans="53:53" s="379" customFormat="1" x14ac:dyDescent="0.25">
      <c r="BA352" s="497"/>
    </row>
    <row r="353" spans="53:53" s="379" customFormat="1" x14ac:dyDescent="0.25">
      <c r="BA353" s="497"/>
    </row>
    <row r="354" spans="53:53" s="379" customFormat="1" x14ac:dyDescent="0.25">
      <c r="BA354" s="497"/>
    </row>
    <row r="355" spans="53:53" s="379" customFormat="1" x14ac:dyDescent="0.25">
      <c r="BA355" s="497"/>
    </row>
    <row r="356" spans="53:53" s="379" customFormat="1" x14ac:dyDescent="0.25">
      <c r="BA356" s="497"/>
    </row>
    <row r="357" spans="53:53" s="379" customFormat="1" x14ac:dyDescent="0.25">
      <c r="BA357" s="497"/>
    </row>
    <row r="358" spans="53:53" s="379" customFormat="1" x14ac:dyDescent="0.25">
      <c r="BA358" s="497"/>
    </row>
    <row r="359" spans="53:53" s="379" customFormat="1" x14ac:dyDescent="0.25">
      <c r="BA359" s="497"/>
    </row>
    <row r="360" spans="53:53" s="379" customFormat="1" x14ac:dyDescent="0.25">
      <c r="BA360" s="497"/>
    </row>
    <row r="361" spans="53:53" s="379" customFormat="1" x14ac:dyDescent="0.25">
      <c r="BA361" s="497"/>
    </row>
    <row r="362" spans="53:53" s="379" customFormat="1" x14ac:dyDescent="0.25">
      <c r="BA362" s="497"/>
    </row>
    <row r="363" spans="53:53" s="379" customFormat="1" x14ac:dyDescent="0.25">
      <c r="BA363" s="497"/>
    </row>
    <row r="364" spans="53:53" s="379" customFormat="1" x14ac:dyDescent="0.25">
      <c r="BA364" s="497"/>
    </row>
    <row r="365" spans="53:53" s="379" customFormat="1" x14ac:dyDescent="0.25">
      <c r="BA365" s="497"/>
    </row>
    <row r="366" spans="53:53" s="379" customFormat="1" x14ac:dyDescent="0.25">
      <c r="BA366" s="497"/>
    </row>
    <row r="367" spans="53:53" s="379" customFormat="1" x14ac:dyDescent="0.25">
      <c r="BA367" s="497"/>
    </row>
    <row r="368" spans="53:53" s="379" customFormat="1" x14ac:dyDescent="0.25">
      <c r="BA368" s="497"/>
    </row>
    <row r="369" spans="53:53" s="379" customFormat="1" x14ac:dyDescent="0.25">
      <c r="BA369" s="497"/>
    </row>
    <row r="370" spans="53:53" s="379" customFormat="1" x14ac:dyDescent="0.25">
      <c r="BA370" s="497"/>
    </row>
    <row r="371" spans="53:53" s="379" customFormat="1" x14ac:dyDescent="0.25">
      <c r="BA371" s="497"/>
    </row>
    <row r="372" spans="53:53" s="379" customFormat="1" x14ac:dyDescent="0.25">
      <c r="BA372" s="497"/>
    </row>
    <row r="373" spans="53:53" s="379" customFormat="1" x14ac:dyDescent="0.25">
      <c r="BA373" s="497"/>
    </row>
    <row r="374" spans="53:53" s="379" customFormat="1" x14ac:dyDescent="0.25">
      <c r="BA374" s="497"/>
    </row>
    <row r="375" spans="53:53" s="379" customFormat="1" x14ac:dyDescent="0.25">
      <c r="BA375" s="497"/>
    </row>
    <row r="376" spans="53:53" s="379" customFormat="1" x14ac:dyDescent="0.25">
      <c r="BA376" s="497"/>
    </row>
    <row r="377" spans="53:53" s="379" customFormat="1" x14ac:dyDescent="0.25">
      <c r="BA377" s="497"/>
    </row>
    <row r="378" spans="53:53" s="379" customFormat="1" x14ac:dyDescent="0.25">
      <c r="BA378" s="497"/>
    </row>
    <row r="379" spans="53:53" s="379" customFormat="1" x14ac:dyDescent="0.25">
      <c r="BA379" s="497"/>
    </row>
    <row r="380" spans="53:53" s="379" customFormat="1" x14ac:dyDescent="0.25">
      <c r="BA380" s="497"/>
    </row>
    <row r="381" spans="53:53" s="379" customFormat="1" x14ac:dyDescent="0.25">
      <c r="BA381" s="497"/>
    </row>
    <row r="382" spans="53:53" s="379" customFormat="1" x14ac:dyDescent="0.25">
      <c r="BA382" s="497"/>
    </row>
    <row r="383" spans="53:53" s="379" customFormat="1" x14ac:dyDescent="0.25">
      <c r="BA383" s="497"/>
    </row>
    <row r="384" spans="53:53" s="379" customFormat="1" x14ac:dyDescent="0.25">
      <c r="BA384" s="497"/>
    </row>
    <row r="385" spans="53:53" s="379" customFormat="1" x14ac:dyDescent="0.25">
      <c r="BA385" s="497"/>
    </row>
    <row r="386" spans="53:53" s="379" customFormat="1" x14ac:dyDescent="0.25">
      <c r="BA386" s="497"/>
    </row>
    <row r="387" spans="53:53" s="379" customFormat="1" x14ac:dyDescent="0.25">
      <c r="BA387" s="497"/>
    </row>
    <row r="388" spans="53:53" s="379" customFormat="1" x14ac:dyDescent="0.25">
      <c r="BA388" s="497"/>
    </row>
    <row r="389" spans="53:53" s="379" customFormat="1" x14ac:dyDescent="0.25">
      <c r="BA389" s="497"/>
    </row>
    <row r="390" spans="53:53" s="379" customFormat="1" x14ac:dyDescent="0.25">
      <c r="BA390" s="497"/>
    </row>
    <row r="391" spans="53:53" s="379" customFormat="1" x14ac:dyDescent="0.25">
      <c r="BA391" s="497"/>
    </row>
    <row r="392" spans="53:53" s="379" customFormat="1" x14ac:dyDescent="0.25">
      <c r="BA392" s="497"/>
    </row>
    <row r="393" spans="53:53" s="379" customFormat="1" x14ac:dyDescent="0.25">
      <c r="BA393" s="497"/>
    </row>
    <row r="394" spans="53:53" s="379" customFormat="1" x14ac:dyDescent="0.25">
      <c r="BA394" s="497"/>
    </row>
    <row r="395" spans="53:53" s="379" customFormat="1" x14ac:dyDescent="0.25">
      <c r="BA395" s="497"/>
    </row>
    <row r="396" spans="53:53" s="379" customFormat="1" x14ac:dyDescent="0.25">
      <c r="BA396" s="497"/>
    </row>
    <row r="397" spans="53:53" s="379" customFormat="1" x14ac:dyDescent="0.25">
      <c r="BA397" s="497"/>
    </row>
    <row r="398" spans="53:53" s="379" customFormat="1" x14ac:dyDescent="0.25">
      <c r="BA398" s="497"/>
    </row>
    <row r="399" spans="53:53" s="379" customFormat="1" x14ac:dyDescent="0.25">
      <c r="BA399" s="497"/>
    </row>
    <row r="400" spans="53:53" s="379" customFormat="1" x14ac:dyDescent="0.25">
      <c r="BA400" s="497"/>
    </row>
    <row r="401" spans="53:53" s="379" customFormat="1" x14ac:dyDescent="0.25">
      <c r="BA401" s="497"/>
    </row>
    <row r="402" spans="53:53" s="379" customFormat="1" x14ac:dyDescent="0.25">
      <c r="BA402" s="497"/>
    </row>
    <row r="403" spans="53:53" s="379" customFormat="1" x14ac:dyDescent="0.25">
      <c r="BA403" s="497"/>
    </row>
    <row r="404" spans="53:53" s="379" customFormat="1" x14ac:dyDescent="0.25">
      <c r="BA404" s="497"/>
    </row>
    <row r="405" spans="53:53" s="379" customFormat="1" x14ac:dyDescent="0.25">
      <c r="BA405" s="497"/>
    </row>
    <row r="406" spans="53:53" s="379" customFormat="1" x14ac:dyDescent="0.25">
      <c r="BA406" s="497"/>
    </row>
    <row r="407" spans="53:53" s="379" customFormat="1" x14ac:dyDescent="0.25">
      <c r="BA407" s="497"/>
    </row>
    <row r="408" spans="53:53" s="379" customFormat="1" x14ac:dyDescent="0.25">
      <c r="BA408" s="497"/>
    </row>
    <row r="409" spans="53:53" s="379" customFormat="1" x14ac:dyDescent="0.25">
      <c r="BA409" s="497"/>
    </row>
    <row r="410" spans="53:53" s="379" customFormat="1" x14ac:dyDescent="0.25">
      <c r="BA410" s="497"/>
    </row>
    <row r="411" spans="53:53" s="379" customFormat="1" x14ac:dyDescent="0.25">
      <c r="BA411" s="497"/>
    </row>
    <row r="412" spans="53:53" s="379" customFormat="1" x14ac:dyDescent="0.25">
      <c r="BA412" s="497"/>
    </row>
    <row r="413" spans="53:53" s="379" customFormat="1" x14ac:dyDescent="0.25">
      <c r="BA413" s="497"/>
    </row>
    <row r="414" spans="53:53" s="379" customFormat="1" x14ac:dyDescent="0.25">
      <c r="BA414" s="497"/>
    </row>
    <row r="415" spans="53:53" s="379" customFormat="1" x14ac:dyDescent="0.25">
      <c r="BA415" s="497"/>
    </row>
    <row r="416" spans="53:53" s="379" customFormat="1" x14ac:dyDescent="0.25">
      <c r="BA416" s="497"/>
    </row>
    <row r="417" spans="53:53" s="379" customFormat="1" x14ac:dyDescent="0.25">
      <c r="BA417" s="497"/>
    </row>
    <row r="418" spans="53:53" s="379" customFormat="1" x14ac:dyDescent="0.25">
      <c r="BA418" s="497"/>
    </row>
    <row r="419" spans="53:53" s="379" customFormat="1" x14ac:dyDescent="0.25">
      <c r="BA419" s="497"/>
    </row>
    <row r="420" spans="53:53" s="379" customFormat="1" x14ac:dyDescent="0.25">
      <c r="BA420" s="497"/>
    </row>
    <row r="421" spans="53:53" s="379" customFormat="1" x14ac:dyDescent="0.25">
      <c r="BA421" s="497"/>
    </row>
    <row r="422" spans="53:53" s="379" customFormat="1" x14ac:dyDescent="0.25">
      <c r="BA422" s="497"/>
    </row>
    <row r="423" spans="53:53" s="379" customFormat="1" x14ac:dyDescent="0.25">
      <c r="BA423" s="497"/>
    </row>
    <row r="424" spans="53:53" s="379" customFormat="1" x14ac:dyDescent="0.25">
      <c r="BA424" s="497"/>
    </row>
    <row r="425" spans="53:53" s="379" customFormat="1" x14ac:dyDescent="0.25">
      <c r="BA425" s="497"/>
    </row>
    <row r="426" spans="53:53" s="379" customFormat="1" x14ac:dyDescent="0.25">
      <c r="BA426" s="497"/>
    </row>
    <row r="427" spans="53:53" s="379" customFormat="1" x14ac:dyDescent="0.25">
      <c r="BA427" s="497"/>
    </row>
    <row r="428" spans="53:53" s="379" customFormat="1" x14ac:dyDescent="0.25">
      <c r="BA428" s="497"/>
    </row>
    <row r="429" spans="53:53" s="379" customFormat="1" x14ac:dyDescent="0.25">
      <c r="BA429" s="497"/>
    </row>
    <row r="430" spans="53:53" s="379" customFormat="1" x14ac:dyDescent="0.25">
      <c r="BA430" s="497"/>
    </row>
    <row r="431" spans="53:53" s="379" customFormat="1" x14ac:dyDescent="0.25">
      <c r="BA431" s="497"/>
    </row>
    <row r="432" spans="53:53" s="379" customFormat="1" x14ac:dyDescent="0.25">
      <c r="BA432" s="497"/>
    </row>
    <row r="433" spans="53:53" s="379" customFormat="1" x14ac:dyDescent="0.25">
      <c r="BA433" s="497"/>
    </row>
    <row r="434" spans="53:53" s="379" customFormat="1" x14ac:dyDescent="0.25">
      <c r="BA434" s="497"/>
    </row>
    <row r="435" spans="53:53" s="379" customFormat="1" x14ac:dyDescent="0.25">
      <c r="BA435" s="497"/>
    </row>
    <row r="436" spans="53:53" s="379" customFormat="1" x14ac:dyDescent="0.25">
      <c r="BA436" s="497"/>
    </row>
    <row r="437" spans="53:53" s="379" customFormat="1" x14ac:dyDescent="0.25">
      <c r="BA437" s="497"/>
    </row>
    <row r="438" spans="53:53" s="379" customFormat="1" x14ac:dyDescent="0.25">
      <c r="BA438" s="497"/>
    </row>
    <row r="439" spans="53:53" s="379" customFormat="1" x14ac:dyDescent="0.25">
      <c r="BA439" s="497"/>
    </row>
    <row r="440" spans="53:53" s="379" customFormat="1" x14ac:dyDescent="0.25">
      <c r="BA440" s="497"/>
    </row>
    <row r="441" spans="53:53" s="379" customFormat="1" x14ac:dyDescent="0.25">
      <c r="BA441" s="497"/>
    </row>
    <row r="442" spans="53:53" s="379" customFormat="1" x14ac:dyDescent="0.25">
      <c r="BA442" s="497"/>
    </row>
    <row r="443" spans="53:53" s="379" customFormat="1" x14ac:dyDescent="0.25">
      <c r="BA443" s="497"/>
    </row>
    <row r="444" spans="53:53" s="379" customFormat="1" x14ac:dyDescent="0.25">
      <c r="BA444" s="497"/>
    </row>
    <row r="445" spans="53:53" s="379" customFormat="1" x14ac:dyDescent="0.25">
      <c r="BA445" s="497"/>
    </row>
    <row r="446" spans="53:53" s="379" customFormat="1" x14ac:dyDescent="0.25">
      <c r="BA446" s="497"/>
    </row>
    <row r="447" spans="53:53" s="379" customFormat="1" x14ac:dyDescent="0.25">
      <c r="BA447" s="497"/>
    </row>
    <row r="448" spans="53:53" s="379" customFormat="1" x14ac:dyDescent="0.25">
      <c r="BA448" s="497"/>
    </row>
    <row r="449" spans="53:53" s="379" customFormat="1" x14ac:dyDescent="0.25">
      <c r="BA449" s="497"/>
    </row>
    <row r="450" spans="53:53" s="379" customFormat="1" x14ac:dyDescent="0.25">
      <c r="BA450" s="497"/>
    </row>
    <row r="451" spans="53:53" s="379" customFormat="1" x14ac:dyDescent="0.25">
      <c r="BA451" s="497"/>
    </row>
    <row r="452" spans="53:53" s="379" customFormat="1" x14ac:dyDescent="0.25">
      <c r="BA452" s="497"/>
    </row>
    <row r="453" spans="53:53" s="379" customFormat="1" x14ac:dyDescent="0.25">
      <c r="BA453" s="497"/>
    </row>
    <row r="454" spans="53:53" s="379" customFormat="1" x14ac:dyDescent="0.25">
      <c r="BA454" s="497"/>
    </row>
    <row r="455" spans="53:53" s="379" customFormat="1" x14ac:dyDescent="0.25">
      <c r="BA455" s="497"/>
    </row>
    <row r="456" spans="53:53" s="379" customFormat="1" x14ac:dyDescent="0.25">
      <c r="BA456" s="497"/>
    </row>
    <row r="457" spans="53:53" s="379" customFormat="1" x14ac:dyDescent="0.25">
      <c r="BA457" s="497"/>
    </row>
    <row r="458" spans="53:53" s="379" customFormat="1" x14ac:dyDescent="0.25">
      <c r="BA458" s="497"/>
    </row>
    <row r="459" spans="53:53" s="379" customFormat="1" x14ac:dyDescent="0.25">
      <c r="BA459" s="497"/>
    </row>
    <row r="460" spans="53:53" s="379" customFormat="1" x14ac:dyDescent="0.25">
      <c r="BA460" s="497"/>
    </row>
    <row r="461" spans="53:53" s="379" customFormat="1" x14ac:dyDescent="0.25">
      <c r="BA461" s="497"/>
    </row>
    <row r="462" spans="53:53" s="379" customFormat="1" x14ac:dyDescent="0.25">
      <c r="BA462" s="497"/>
    </row>
    <row r="463" spans="53:53" s="379" customFormat="1" x14ac:dyDescent="0.25">
      <c r="BA463" s="497"/>
    </row>
    <row r="464" spans="53:53" s="379" customFormat="1" x14ac:dyDescent="0.25">
      <c r="BA464" s="497"/>
    </row>
    <row r="465" spans="53:53" s="379" customFormat="1" x14ac:dyDescent="0.25">
      <c r="BA465" s="497"/>
    </row>
    <row r="466" spans="53:53" s="379" customFormat="1" x14ac:dyDescent="0.25">
      <c r="BA466" s="497"/>
    </row>
    <row r="467" spans="53:53" s="379" customFormat="1" x14ac:dyDescent="0.25">
      <c r="BA467" s="497"/>
    </row>
    <row r="468" spans="53:53" s="379" customFormat="1" x14ac:dyDescent="0.25">
      <c r="BA468" s="497"/>
    </row>
    <row r="469" spans="53:53" s="379" customFormat="1" x14ac:dyDescent="0.25">
      <c r="BA469" s="497"/>
    </row>
    <row r="470" spans="53:53" s="379" customFormat="1" x14ac:dyDescent="0.25">
      <c r="BA470" s="497"/>
    </row>
    <row r="471" spans="53:53" s="379" customFormat="1" x14ac:dyDescent="0.25">
      <c r="BA471" s="497"/>
    </row>
    <row r="472" spans="53:53" s="379" customFormat="1" x14ac:dyDescent="0.25">
      <c r="BA472" s="497"/>
    </row>
    <row r="473" spans="53:53" s="379" customFormat="1" x14ac:dyDescent="0.25">
      <c r="BA473" s="497"/>
    </row>
    <row r="474" spans="53:53" s="379" customFormat="1" x14ac:dyDescent="0.25">
      <c r="BA474" s="497"/>
    </row>
    <row r="475" spans="53:53" s="379" customFormat="1" x14ac:dyDescent="0.25">
      <c r="BA475" s="497"/>
    </row>
    <row r="476" spans="53:53" s="379" customFormat="1" x14ac:dyDescent="0.25">
      <c r="BA476" s="497"/>
    </row>
    <row r="477" spans="53:53" s="379" customFormat="1" x14ac:dyDescent="0.25">
      <c r="BA477" s="497"/>
    </row>
    <row r="478" spans="53:53" s="379" customFormat="1" x14ac:dyDescent="0.25">
      <c r="BA478" s="497"/>
    </row>
    <row r="479" spans="53:53" s="379" customFormat="1" x14ac:dyDescent="0.25">
      <c r="BA479" s="497"/>
    </row>
    <row r="480" spans="53:53" s="379" customFormat="1" x14ac:dyDescent="0.25">
      <c r="BA480" s="497"/>
    </row>
    <row r="481" spans="53:53" s="379" customFormat="1" x14ac:dyDescent="0.25">
      <c r="BA481" s="497"/>
    </row>
    <row r="482" spans="53:53" s="379" customFormat="1" x14ac:dyDescent="0.25">
      <c r="BA482" s="497"/>
    </row>
    <row r="483" spans="53:53" s="379" customFormat="1" x14ac:dyDescent="0.25">
      <c r="BA483" s="497"/>
    </row>
    <row r="484" spans="53:53" s="379" customFormat="1" x14ac:dyDescent="0.25">
      <c r="BA484" s="497"/>
    </row>
    <row r="485" spans="53:53" s="379" customFormat="1" x14ac:dyDescent="0.25">
      <c r="BA485" s="497"/>
    </row>
    <row r="486" spans="53:53" s="379" customFormat="1" x14ac:dyDescent="0.25">
      <c r="BA486" s="497"/>
    </row>
    <row r="487" spans="53:53" s="379" customFormat="1" x14ac:dyDescent="0.25">
      <c r="BA487" s="497"/>
    </row>
    <row r="488" spans="53:53" s="379" customFormat="1" x14ac:dyDescent="0.25">
      <c r="BA488" s="497"/>
    </row>
    <row r="489" spans="53:53" s="379" customFormat="1" x14ac:dyDescent="0.25">
      <c r="BA489" s="497"/>
    </row>
    <row r="490" spans="53:53" s="379" customFormat="1" x14ac:dyDescent="0.25">
      <c r="BA490" s="497"/>
    </row>
    <row r="491" spans="53:53" s="379" customFormat="1" x14ac:dyDescent="0.25">
      <c r="BA491" s="497"/>
    </row>
    <row r="492" spans="53:53" s="379" customFormat="1" x14ac:dyDescent="0.25">
      <c r="BA492" s="497"/>
    </row>
    <row r="493" spans="53:53" s="379" customFormat="1" x14ac:dyDescent="0.25">
      <c r="BA493" s="497"/>
    </row>
    <row r="494" spans="53:53" s="379" customFormat="1" x14ac:dyDescent="0.25">
      <c r="BA494" s="497"/>
    </row>
    <row r="495" spans="53:53" s="379" customFormat="1" x14ac:dyDescent="0.25">
      <c r="BA495" s="497"/>
    </row>
    <row r="496" spans="53:53" s="379" customFormat="1" x14ac:dyDescent="0.25">
      <c r="BA496" s="497"/>
    </row>
    <row r="497" spans="53:53" s="379" customFormat="1" x14ac:dyDescent="0.25">
      <c r="BA497" s="497"/>
    </row>
    <row r="498" spans="53:53" s="379" customFormat="1" x14ac:dyDescent="0.25">
      <c r="BA498" s="497"/>
    </row>
    <row r="499" spans="53:53" s="379" customFormat="1" x14ac:dyDescent="0.25">
      <c r="BA499" s="497"/>
    </row>
    <row r="500" spans="53:53" s="379" customFormat="1" x14ac:dyDescent="0.25">
      <c r="BA500" s="497"/>
    </row>
    <row r="501" spans="53:53" s="379" customFormat="1" x14ac:dyDescent="0.25">
      <c r="BA501" s="497"/>
    </row>
    <row r="502" spans="53:53" s="379" customFormat="1" x14ac:dyDescent="0.25">
      <c r="BA502" s="497"/>
    </row>
    <row r="503" spans="53:53" s="379" customFormat="1" x14ac:dyDescent="0.25">
      <c r="BA503" s="497"/>
    </row>
    <row r="504" spans="53:53" s="379" customFormat="1" x14ac:dyDescent="0.25">
      <c r="BA504" s="497"/>
    </row>
    <row r="505" spans="53:53" s="379" customFormat="1" x14ac:dyDescent="0.25">
      <c r="BA505" s="497"/>
    </row>
    <row r="506" spans="53:53" s="379" customFormat="1" x14ac:dyDescent="0.25">
      <c r="BA506" s="497"/>
    </row>
    <row r="507" spans="53:53" s="379" customFormat="1" x14ac:dyDescent="0.25">
      <c r="BA507" s="497"/>
    </row>
    <row r="508" spans="53:53" s="379" customFormat="1" x14ac:dyDescent="0.25">
      <c r="BA508" s="497"/>
    </row>
    <row r="509" spans="53:53" s="379" customFormat="1" x14ac:dyDescent="0.25">
      <c r="BA509" s="497"/>
    </row>
    <row r="510" spans="53:53" s="379" customFormat="1" x14ac:dyDescent="0.25">
      <c r="BA510" s="497"/>
    </row>
    <row r="511" spans="53:53" s="379" customFormat="1" x14ac:dyDescent="0.25">
      <c r="BA511" s="497"/>
    </row>
    <row r="512" spans="53:53" s="379" customFormat="1" x14ac:dyDescent="0.25">
      <c r="BA512" s="497"/>
    </row>
    <row r="513" spans="53:53" s="379" customFormat="1" x14ac:dyDescent="0.25">
      <c r="BA513" s="497"/>
    </row>
    <row r="514" spans="53:53" s="379" customFormat="1" x14ac:dyDescent="0.25">
      <c r="BA514" s="497"/>
    </row>
    <row r="515" spans="53:53" s="379" customFormat="1" x14ac:dyDescent="0.25">
      <c r="BA515" s="497"/>
    </row>
    <row r="516" spans="53:53" s="379" customFormat="1" x14ac:dyDescent="0.25">
      <c r="BA516" s="497"/>
    </row>
    <row r="517" spans="53:53" s="379" customFormat="1" x14ac:dyDescent="0.25">
      <c r="BA517" s="497"/>
    </row>
    <row r="518" spans="53:53" s="379" customFormat="1" x14ac:dyDescent="0.25">
      <c r="BA518" s="497"/>
    </row>
    <row r="519" spans="53:53" s="379" customFormat="1" x14ac:dyDescent="0.25">
      <c r="BA519" s="497"/>
    </row>
    <row r="520" spans="53:53" s="379" customFormat="1" x14ac:dyDescent="0.25">
      <c r="BA520" s="497"/>
    </row>
    <row r="521" spans="53:53" s="379" customFormat="1" x14ac:dyDescent="0.25">
      <c r="BA521" s="497"/>
    </row>
    <row r="522" spans="53:53" s="379" customFormat="1" x14ac:dyDescent="0.25">
      <c r="BA522" s="497"/>
    </row>
    <row r="523" spans="53:53" s="379" customFormat="1" x14ac:dyDescent="0.25">
      <c r="BA523" s="497"/>
    </row>
    <row r="524" spans="53:53" s="379" customFormat="1" x14ac:dyDescent="0.25">
      <c r="BA524" s="497"/>
    </row>
    <row r="525" spans="53:53" s="379" customFormat="1" x14ac:dyDescent="0.25">
      <c r="BA525" s="497"/>
    </row>
    <row r="526" spans="53:53" s="379" customFormat="1" x14ac:dyDescent="0.25">
      <c r="BA526" s="497"/>
    </row>
    <row r="527" spans="53:53" s="379" customFormat="1" x14ac:dyDescent="0.25">
      <c r="BA527" s="497"/>
    </row>
    <row r="528" spans="53:53" s="379" customFormat="1" x14ac:dyDescent="0.25">
      <c r="BA528" s="497"/>
    </row>
    <row r="529" spans="53:53" s="379" customFormat="1" x14ac:dyDescent="0.25">
      <c r="BA529" s="497"/>
    </row>
    <row r="530" spans="53:53" s="379" customFormat="1" x14ac:dyDescent="0.25">
      <c r="BA530" s="497"/>
    </row>
    <row r="531" spans="53:53" s="379" customFormat="1" x14ac:dyDescent="0.25">
      <c r="BA531" s="497"/>
    </row>
    <row r="532" spans="53:53" s="379" customFormat="1" x14ac:dyDescent="0.25">
      <c r="BA532" s="497"/>
    </row>
    <row r="533" spans="53:53" s="379" customFormat="1" x14ac:dyDescent="0.25">
      <c r="BA533" s="497"/>
    </row>
    <row r="534" spans="53:53" s="379" customFormat="1" x14ac:dyDescent="0.25">
      <c r="BA534" s="497"/>
    </row>
    <row r="535" spans="53:53" s="379" customFormat="1" x14ac:dyDescent="0.25">
      <c r="BA535" s="497"/>
    </row>
    <row r="536" spans="53:53" s="379" customFormat="1" x14ac:dyDescent="0.25">
      <c r="BA536" s="497"/>
    </row>
    <row r="537" spans="53:53" s="379" customFormat="1" x14ac:dyDescent="0.25">
      <c r="BA537" s="497"/>
    </row>
    <row r="538" spans="53:53" s="379" customFormat="1" x14ac:dyDescent="0.25">
      <c r="BA538" s="497"/>
    </row>
    <row r="539" spans="53:53" s="379" customFormat="1" x14ac:dyDescent="0.25">
      <c r="BA539" s="497"/>
    </row>
    <row r="540" spans="53:53" s="379" customFormat="1" x14ac:dyDescent="0.25">
      <c r="BA540" s="497"/>
    </row>
    <row r="541" spans="53:53" s="379" customFormat="1" x14ac:dyDescent="0.25">
      <c r="BA541" s="497"/>
    </row>
    <row r="542" spans="53:53" s="379" customFormat="1" x14ac:dyDescent="0.25">
      <c r="BA542" s="497"/>
    </row>
    <row r="543" spans="53:53" s="379" customFormat="1" x14ac:dyDescent="0.25">
      <c r="BA543" s="497"/>
    </row>
    <row r="544" spans="53:53" s="379" customFormat="1" x14ac:dyDescent="0.25">
      <c r="BA544" s="497"/>
    </row>
    <row r="545" spans="53:53" s="379" customFormat="1" x14ac:dyDescent="0.25">
      <c r="BA545" s="497"/>
    </row>
    <row r="546" spans="53:53" s="379" customFormat="1" x14ac:dyDescent="0.25">
      <c r="BA546" s="497"/>
    </row>
    <row r="547" spans="53:53" s="379" customFormat="1" x14ac:dyDescent="0.25">
      <c r="BA547" s="497"/>
    </row>
    <row r="548" spans="53:53" s="379" customFormat="1" x14ac:dyDescent="0.25">
      <c r="BA548" s="497"/>
    </row>
    <row r="549" spans="53:53" s="379" customFormat="1" x14ac:dyDescent="0.25">
      <c r="BA549" s="497"/>
    </row>
    <row r="550" spans="53:53" s="379" customFormat="1" x14ac:dyDescent="0.25">
      <c r="BA550" s="497"/>
    </row>
    <row r="551" spans="53:53" s="379" customFormat="1" x14ac:dyDescent="0.25">
      <c r="BA551" s="497"/>
    </row>
    <row r="552" spans="53:53" s="379" customFormat="1" x14ac:dyDescent="0.25">
      <c r="BA552" s="497"/>
    </row>
    <row r="553" spans="53:53" s="379" customFormat="1" x14ac:dyDescent="0.25">
      <c r="BA553" s="497"/>
    </row>
    <row r="554" spans="53:53" s="379" customFormat="1" x14ac:dyDescent="0.25">
      <c r="BA554" s="497"/>
    </row>
    <row r="555" spans="53:53" s="379" customFormat="1" x14ac:dyDescent="0.25">
      <c r="BA555" s="497"/>
    </row>
    <row r="556" spans="53:53" s="379" customFormat="1" x14ac:dyDescent="0.25">
      <c r="BA556" s="497"/>
    </row>
    <row r="557" spans="53:53" s="379" customFormat="1" x14ac:dyDescent="0.25">
      <c r="BA557" s="497"/>
    </row>
    <row r="558" spans="53:53" s="379" customFormat="1" x14ac:dyDescent="0.25">
      <c r="BA558" s="497"/>
    </row>
    <row r="559" spans="53:53" s="379" customFormat="1" x14ac:dyDescent="0.25">
      <c r="BA559" s="497"/>
    </row>
    <row r="560" spans="53:53" s="379" customFormat="1" x14ac:dyDescent="0.25">
      <c r="BA560" s="497"/>
    </row>
    <row r="561" spans="53:53" s="379" customFormat="1" x14ac:dyDescent="0.25">
      <c r="BA561" s="497"/>
    </row>
    <row r="562" spans="53:53" s="379" customFormat="1" x14ac:dyDescent="0.25">
      <c r="BA562" s="497"/>
    </row>
    <row r="563" spans="53:53" s="379" customFormat="1" x14ac:dyDescent="0.25">
      <c r="BA563" s="497"/>
    </row>
    <row r="564" spans="53:53" s="379" customFormat="1" x14ac:dyDescent="0.25">
      <c r="BA564" s="497"/>
    </row>
    <row r="565" spans="53:53" s="379" customFormat="1" x14ac:dyDescent="0.25">
      <c r="BA565" s="497"/>
    </row>
    <row r="566" spans="53:53" s="379" customFormat="1" x14ac:dyDescent="0.25">
      <c r="BA566" s="497"/>
    </row>
    <row r="567" spans="53:53" s="379" customFormat="1" x14ac:dyDescent="0.25">
      <c r="BA567" s="497"/>
    </row>
    <row r="568" spans="53:53" s="379" customFormat="1" x14ac:dyDescent="0.25">
      <c r="BA568" s="497"/>
    </row>
    <row r="569" spans="53:53" s="379" customFormat="1" x14ac:dyDescent="0.25">
      <c r="BA569" s="497"/>
    </row>
    <row r="570" spans="53:53" s="379" customFormat="1" x14ac:dyDescent="0.25">
      <c r="BA570" s="497"/>
    </row>
    <row r="571" spans="53:53" s="379" customFormat="1" x14ac:dyDescent="0.25">
      <c r="BA571" s="497"/>
    </row>
    <row r="572" spans="53:53" s="379" customFormat="1" x14ac:dyDescent="0.25">
      <c r="BA572" s="497"/>
    </row>
    <row r="573" spans="53:53" s="379" customFormat="1" x14ac:dyDescent="0.25">
      <c r="BA573" s="497"/>
    </row>
    <row r="574" spans="53:53" s="379" customFormat="1" x14ac:dyDescent="0.25">
      <c r="BA574" s="497"/>
    </row>
    <row r="575" spans="53:53" s="379" customFormat="1" x14ac:dyDescent="0.25">
      <c r="BA575" s="497"/>
    </row>
    <row r="576" spans="53:53" s="379" customFormat="1" x14ac:dyDescent="0.25">
      <c r="BA576" s="497"/>
    </row>
    <row r="577" spans="53:53" s="379" customFormat="1" x14ac:dyDescent="0.25">
      <c r="BA577" s="497"/>
    </row>
    <row r="578" spans="53:53" s="379" customFormat="1" x14ac:dyDescent="0.25">
      <c r="BA578" s="497"/>
    </row>
    <row r="579" spans="53:53" s="379" customFormat="1" x14ac:dyDescent="0.25">
      <c r="BA579" s="497"/>
    </row>
    <row r="580" spans="53:53" s="379" customFormat="1" x14ac:dyDescent="0.25">
      <c r="BA580" s="497"/>
    </row>
    <row r="581" spans="53:53" s="379" customFormat="1" x14ac:dyDescent="0.25">
      <c r="BA581" s="497"/>
    </row>
    <row r="582" spans="53:53" s="379" customFormat="1" x14ac:dyDescent="0.25">
      <c r="BA582" s="497"/>
    </row>
    <row r="583" spans="53:53" s="379" customFormat="1" x14ac:dyDescent="0.25">
      <c r="BA583" s="497"/>
    </row>
    <row r="584" spans="53:53" s="379" customFormat="1" x14ac:dyDescent="0.25">
      <c r="BA584" s="497"/>
    </row>
    <row r="585" spans="53:53" s="379" customFormat="1" x14ac:dyDescent="0.25">
      <c r="BA585" s="497"/>
    </row>
    <row r="586" spans="53:53" s="379" customFormat="1" x14ac:dyDescent="0.25">
      <c r="BA586" s="497"/>
    </row>
    <row r="587" spans="53:53" s="379" customFormat="1" x14ac:dyDescent="0.25">
      <c r="BA587" s="497"/>
    </row>
    <row r="588" spans="53:53" s="379" customFormat="1" x14ac:dyDescent="0.25">
      <c r="BA588" s="497"/>
    </row>
    <row r="589" spans="53:53" s="379" customFormat="1" x14ac:dyDescent="0.25">
      <c r="BA589" s="497"/>
    </row>
    <row r="590" spans="53:53" s="379" customFormat="1" x14ac:dyDescent="0.25">
      <c r="BA590" s="497"/>
    </row>
    <row r="591" spans="53:53" s="379" customFormat="1" x14ac:dyDescent="0.25">
      <c r="BA591" s="497"/>
    </row>
    <row r="592" spans="53:53" s="379" customFormat="1" x14ac:dyDescent="0.25">
      <c r="BA592" s="497"/>
    </row>
    <row r="593" spans="53:53" s="379" customFormat="1" x14ac:dyDescent="0.25">
      <c r="BA593" s="497"/>
    </row>
    <row r="594" spans="53:53" s="379" customFormat="1" x14ac:dyDescent="0.25">
      <c r="BA594" s="497"/>
    </row>
    <row r="595" spans="53:53" s="379" customFormat="1" x14ac:dyDescent="0.25">
      <c r="BA595" s="497"/>
    </row>
    <row r="596" spans="53:53" s="379" customFormat="1" x14ac:dyDescent="0.25">
      <c r="BA596" s="497"/>
    </row>
    <row r="597" spans="53:53" s="379" customFormat="1" x14ac:dyDescent="0.25">
      <c r="BA597" s="497"/>
    </row>
    <row r="598" spans="53:53" s="379" customFormat="1" x14ac:dyDescent="0.25">
      <c r="BA598" s="497"/>
    </row>
    <row r="599" spans="53:53" s="379" customFormat="1" x14ac:dyDescent="0.25">
      <c r="BA599" s="497"/>
    </row>
    <row r="600" spans="53:53" s="379" customFormat="1" x14ac:dyDescent="0.25">
      <c r="BA600" s="497"/>
    </row>
    <row r="601" spans="53:53" s="379" customFormat="1" x14ac:dyDescent="0.25">
      <c r="BA601" s="497"/>
    </row>
    <row r="602" spans="53:53" s="379" customFormat="1" x14ac:dyDescent="0.25">
      <c r="BA602" s="497"/>
    </row>
    <row r="603" spans="53:53" s="379" customFormat="1" x14ac:dyDescent="0.25">
      <c r="BA603" s="497"/>
    </row>
    <row r="604" spans="53:53" s="379" customFormat="1" x14ac:dyDescent="0.25">
      <c r="BA604" s="497"/>
    </row>
    <row r="605" spans="53:53" s="379" customFormat="1" x14ac:dyDescent="0.25">
      <c r="BA605" s="497"/>
    </row>
    <row r="606" spans="53:53" s="379" customFormat="1" x14ac:dyDescent="0.25">
      <c r="BA606" s="497"/>
    </row>
    <row r="607" spans="53:53" s="379" customFormat="1" x14ac:dyDescent="0.25">
      <c r="BA607" s="497"/>
    </row>
    <row r="608" spans="53:53" s="379" customFormat="1" x14ac:dyDescent="0.25">
      <c r="BA608" s="497"/>
    </row>
    <row r="609" spans="53:53" s="379" customFormat="1" x14ac:dyDescent="0.25">
      <c r="BA609" s="497"/>
    </row>
    <row r="610" spans="53:53" s="379" customFormat="1" x14ac:dyDescent="0.25">
      <c r="BA610" s="497"/>
    </row>
    <row r="611" spans="53:53" s="379" customFormat="1" x14ac:dyDescent="0.25">
      <c r="BA611" s="497"/>
    </row>
    <row r="612" spans="53:53" s="379" customFormat="1" x14ac:dyDescent="0.25">
      <c r="BA612" s="497"/>
    </row>
    <row r="613" spans="53:53" s="379" customFormat="1" x14ac:dyDescent="0.25">
      <c r="BA613" s="497"/>
    </row>
    <row r="614" spans="53:53" s="379" customFormat="1" x14ac:dyDescent="0.25">
      <c r="BA614" s="497"/>
    </row>
    <row r="615" spans="53:53" s="379" customFormat="1" x14ac:dyDescent="0.25">
      <c r="BA615" s="497"/>
    </row>
    <row r="616" spans="53:53" s="379" customFormat="1" x14ac:dyDescent="0.25">
      <c r="BA616" s="497"/>
    </row>
    <row r="617" spans="53:53" s="379" customFormat="1" x14ac:dyDescent="0.25">
      <c r="BA617" s="497"/>
    </row>
    <row r="618" spans="53:53" s="379" customFormat="1" x14ac:dyDescent="0.25">
      <c r="BA618" s="497"/>
    </row>
    <row r="619" spans="53:53" s="379" customFormat="1" x14ac:dyDescent="0.25">
      <c r="BA619" s="497"/>
    </row>
    <row r="620" spans="53:53" s="379" customFormat="1" x14ac:dyDescent="0.25">
      <c r="BA620" s="497"/>
    </row>
    <row r="621" spans="53:53" s="379" customFormat="1" x14ac:dyDescent="0.25">
      <c r="BA621" s="497"/>
    </row>
    <row r="622" spans="53:53" s="379" customFormat="1" x14ac:dyDescent="0.25">
      <c r="BA622" s="497"/>
    </row>
    <row r="623" spans="53:53" s="379" customFormat="1" x14ac:dyDescent="0.25">
      <c r="BA623" s="497"/>
    </row>
    <row r="624" spans="53:53" s="379" customFormat="1" x14ac:dyDescent="0.25">
      <c r="BA624" s="497"/>
    </row>
    <row r="625" spans="53:53" s="379" customFormat="1" x14ac:dyDescent="0.25">
      <c r="BA625" s="497"/>
    </row>
    <row r="626" spans="53:53" s="379" customFormat="1" x14ac:dyDescent="0.25">
      <c r="BA626" s="497"/>
    </row>
    <row r="627" spans="53:53" s="379" customFormat="1" x14ac:dyDescent="0.25">
      <c r="BA627" s="497"/>
    </row>
    <row r="628" spans="53:53" s="379" customFormat="1" x14ac:dyDescent="0.25">
      <c r="BA628" s="497"/>
    </row>
    <row r="629" spans="53:53" s="379" customFormat="1" x14ac:dyDescent="0.25">
      <c r="BA629" s="497"/>
    </row>
    <row r="630" spans="53:53" s="379" customFormat="1" x14ac:dyDescent="0.25">
      <c r="BA630" s="497"/>
    </row>
    <row r="631" spans="53:53" s="379" customFormat="1" x14ac:dyDescent="0.25">
      <c r="BA631" s="497"/>
    </row>
    <row r="632" spans="53:53" s="379" customFormat="1" x14ac:dyDescent="0.25">
      <c r="BA632" s="497"/>
    </row>
    <row r="633" spans="53:53" s="379" customFormat="1" x14ac:dyDescent="0.25">
      <c r="BA633" s="497"/>
    </row>
    <row r="634" spans="53:53" s="379" customFormat="1" x14ac:dyDescent="0.25">
      <c r="BA634" s="497"/>
    </row>
    <row r="635" spans="53:53" s="379" customFormat="1" x14ac:dyDescent="0.25">
      <c r="BA635" s="497"/>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9" customWidth="1"/>
    <col min="3" max="3" width="29.69921875" customWidth="1"/>
    <col min="4" max="9" width="7.796875" customWidth="1"/>
    <col min="10" max="11" width="1.09765625" customWidth="1"/>
    <col min="12" max="12" width="24.59765625" style="69" customWidth="1"/>
    <col min="13" max="13" width="29.69921875" customWidth="1"/>
    <col min="14" max="19" width="7.796875" customWidth="1"/>
    <col min="20" max="21" width="1.09765625" customWidth="1"/>
    <col min="22" max="22" width="24.59765625" style="69" customWidth="1"/>
    <col min="23" max="23" width="29.69921875" customWidth="1"/>
    <col min="24" max="29" width="7.796875" customWidth="1"/>
    <col min="30" max="31" width="1.09765625" customWidth="1"/>
    <col min="32" max="32" width="24.59765625" style="69" customWidth="1"/>
    <col min="33" max="33" width="29.69921875" customWidth="1"/>
    <col min="34" max="39" width="7.796875" customWidth="1"/>
    <col min="40" max="41" width="1.09765625" customWidth="1"/>
    <col min="42" max="42" width="24.59765625" style="69" customWidth="1"/>
    <col min="43" max="43" width="29.69921875" customWidth="1"/>
    <col min="44" max="49" width="7.796875" customWidth="1"/>
    <col min="50" max="51" width="1.09765625" customWidth="1"/>
    <col min="52" max="52" width="24.59765625" style="69" customWidth="1"/>
    <col min="53" max="53" width="29.69921875" style="69" customWidth="1"/>
    <col min="54" max="59" width="7.796875" customWidth="1"/>
    <col min="60" max="61" width="1.09765625" customWidth="1"/>
    <col min="62" max="62" width="24.59765625" style="69" customWidth="1"/>
    <col min="63" max="63" width="29.69921875" customWidth="1"/>
    <col min="64" max="69" width="7.796875" customWidth="1"/>
    <col min="70" max="71" width="1.09765625" customWidth="1"/>
    <col min="72" max="72" width="24.59765625" style="69" customWidth="1"/>
    <col min="73" max="73" width="29.69921875" customWidth="1"/>
    <col min="74" max="79" width="7.796875" customWidth="1"/>
    <col min="80" max="81" width="1.09765625" customWidth="1"/>
    <col min="82" max="82" width="24.59765625" style="69" customWidth="1"/>
    <col min="83" max="83" width="29.69921875" customWidth="1"/>
    <col min="84" max="89" width="7.796875" customWidth="1"/>
    <col min="90" max="91" width="1.09765625" customWidth="1"/>
    <col min="92" max="92" width="24.59765625" style="69" customWidth="1"/>
    <col min="93" max="93" width="29.69921875" customWidth="1"/>
    <col min="94" max="99" width="7.796875" customWidth="1"/>
    <col min="100" max="101" width="1.09765625" customWidth="1"/>
    <col min="102" max="102" width="24.59765625" style="69" customWidth="1"/>
    <col min="103" max="103" width="29.69921875" customWidth="1"/>
    <col min="104" max="109" width="7.796875" customWidth="1"/>
    <col min="110" max="111" width="1.09765625" customWidth="1"/>
    <col min="112" max="112" width="24.59765625" style="69" customWidth="1"/>
    <col min="113" max="113" width="29.69921875" customWidth="1"/>
    <col min="114" max="119" width="7.796875" customWidth="1"/>
    <col min="120" max="121" width="1.09765625" customWidth="1"/>
    <col min="122" max="122" width="24.59765625" style="69" customWidth="1"/>
    <col min="123" max="123" width="29.69921875" customWidth="1"/>
    <col min="124" max="129" width="7.796875" customWidth="1"/>
    <col min="130" max="131" width="1.09765625" customWidth="1"/>
    <col min="132" max="132" width="24.59765625" style="69" customWidth="1"/>
    <col min="133" max="133" width="29.69921875" customWidth="1"/>
    <col min="134" max="139" width="7.796875" customWidth="1"/>
    <col min="140" max="141" width="1.09765625" customWidth="1"/>
    <col min="142" max="142" width="24.59765625" style="69" customWidth="1"/>
    <col min="143" max="143" width="29.69921875" customWidth="1"/>
    <col min="144" max="149" width="7.796875" customWidth="1"/>
    <col min="150" max="151" width="1.09765625" customWidth="1"/>
    <col min="152" max="152" width="24.59765625" style="69" customWidth="1"/>
    <col min="153" max="153" width="29.69921875" customWidth="1"/>
    <col min="154" max="159" width="7.796875" customWidth="1"/>
    <col min="160" max="161" width="1.09765625" customWidth="1"/>
    <col min="162" max="162" width="24.59765625" style="69" customWidth="1"/>
    <col min="163" max="163" width="29.69921875" customWidth="1"/>
    <col min="164" max="169" width="7.796875" customWidth="1"/>
    <col min="170" max="171" width="1.09765625" customWidth="1"/>
    <col min="172" max="172" width="24.59765625" style="69" customWidth="1"/>
    <col min="173" max="173" width="29.69921875" customWidth="1"/>
    <col min="174" max="179" width="7.796875" customWidth="1"/>
    <col min="180" max="181" width="1.09765625" customWidth="1"/>
    <col min="182" max="182" width="24.59765625" style="69" customWidth="1"/>
    <col min="183" max="183" width="29.69921875" customWidth="1"/>
    <col min="184" max="189" width="7.796875" customWidth="1"/>
    <col min="190" max="191" width="1.09765625" customWidth="1"/>
    <col min="192" max="192" width="24.59765625" style="69" customWidth="1"/>
    <col min="193" max="193" width="29.69921875" customWidth="1"/>
    <col min="194" max="199" width="7.796875" customWidth="1"/>
    <col min="200" max="201" width="1.09765625" customWidth="1"/>
    <col min="202" max="202" width="24.59765625" style="69" customWidth="1"/>
    <col min="203" max="203" width="29.69921875" customWidth="1"/>
    <col min="204" max="209" width="7.796875" customWidth="1"/>
    <col min="210" max="211" width="1.09765625" customWidth="1"/>
    <col min="212" max="212" width="24.59765625" style="69" customWidth="1"/>
    <col min="213" max="213" width="29.69921875" customWidth="1"/>
    <col min="214" max="219" width="7.796875" customWidth="1"/>
    <col min="220" max="221" width="1.09765625" customWidth="1"/>
    <col min="222" max="222" width="24.59765625" style="69" customWidth="1"/>
    <col min="223" max="223" width="29.69921875" customWidth="1"/>
    <col min="224" max="229" width="7.796875" customWidth="1"/>
    <col min="230" max="231" width="1.09765625" customWidth="1"/>
    <col min="232" max="232" width="24.59765625" style="69" customWidth="1"/>
    <col min="233" max="233" width="29.69921875" customWidth="1"/>
    <col min="234" max="239" width="7.796875" customWidth="1"/>
    <col min="240" max="241" width="1.09765625" customWidth="1"/>
  </cols>
  <sheetData>
    <row r="1" spans="1:232" s="164" customFormat="1" ht="30" customHeight="1" x14ac:dyDescent="0.3">
      <c r="B1" s="616" t="str">
        <f>HLOOKUP(Introduction!$G$4,nametranslations,101,FALSE)</f>
        <v>L'eau de boisson en milieu scolaire</v>
      </c>
      <c r="C1" s="195" t="s">
        <v>203</v>
      </c>
      <c r="D1" s="175" t="str">
        <f>+Introduction!$C$7</f>
        <v>Italie</v>
      </c>
      <c r="E1" s="175"/>
      <c r="F1" s="175"/>
      <c r="G1" s="175"/>
      <c r="H1" s="175"/>
      <c r="I1" s="176"/>
      <c r="J1" s="165"/>
      <c r="K1" s="165"/>
      <c r="L1" s="616" t="str">
        <f>HLOOKUP(Introduction!$G$4,nametranslations,101,FALSE)</f>
        <v>L'eau de boisson en milieu scolaire</v>
      </c>
      <c r="M1" s="195" t="s">
        <v>204</v>
      </c>
      <c r="N1" s="175" t="str">
        <f>+Introduction!$C$7</f>
        <v>Italie</v>
      </c>
      <c r="O1" s="175"/>
      <c r="P1" s="175"/>
      <c r="Q1" s="175"/>
      <c r="R1" s="175"/>
      <c r="S1" s="176"/>
      <c r="T1" s="165"/>
      <c r="U1" s="165"/>
      <c r="V1" s="616" t="str">
        <f>HLOOKUP(Introduction!$G$4,nametranslations,101,FALSE)</f>
        <v>L'eau de boisson en milieu scolaire</v>
      </c>
      <c r="W1" s="195" t="s">
        <v>204</v>
      </c>
      <c r="X1" s="175" t="str">
        <f>+Introduction!$C$7</f>
        <v>Italie</v>
      </c>
      <c r="Y1" s="175"/>
      <c r="Z1" s="175"/>
      <c r="AA1" s="175"/>
      <c r="AB1" s="175"/>
      <c r="AC1" s="176"/>
      <c r="AD1" s="165"/>
      <c r="AE1" s="165"/>
      <c r="AF1" s="616" t="str">
        <f>HLOOKUP(Introduction!$G$4,nametranslations,101,FALSE)</f>
        <v>L'eau de boisson en milieu scolaire</v>
      </c>
      <c r="AG1" s="195" t="s">
        <v>205</v>
      </c>
      <c r="AH1" s="175" t="str">
        <f>+Introduction!$C$7</f>
        <v>Italie</v>
      </c>
      <c r="AI1" s="175"/>
      <c r="AJ1" s="175"/>
      <c r="AK1" s="175"/>
      <c r="AL1" s="175"/>
      <c r="AM1" s="176"/>
      <c r="AN1" s="165"/>
      <c r="AO1" s="165"/>
      <c r="AP1" s="616" t="str">
        <f>HLOOKUP(Introduction!$G$4,nametranslations,101,FALSE)</f>
        <v>L'eau de boisson en milieu scolaire</v>
      </c>
      <c r="AQ1" s="195" t="s">
        <v>206</v>
      </c>
      <c r="AR1" s="175" t="str">
        <f>+Introduction!$C$7</f>
        <v>Italie</v>
      </c>
      <c r="AS1" s="175"/>
      <c r="AT1" s="175"/>
      <c r="AU1" s="175"/>
      <c r="AV1" s="175"/>
      <c r="AW1" s="176"/>
      <c r="AX1" s="165"/>
      <c r="AY1" s="165"/>
      <c r="BA1" s="139"/>
      <c r="BB1" s="139"/>
      <c r="BC1" s="139"/>
      <c r="BD1" s="139"/>
      <c r="BE1" s="139"/>
      <c r="BF1" s="139"/>
      <c r="BG1" s="139"/>
    </row>
    <row r="2" spans="1:232" s="164" customFormat="1" ht="30" customHeight="1" x14ac:dyDescent="0.3">
      <c r="A2" s="355" t="s">
        <v>222</v>
      </c>
      <c r="B2" s="177" t="s">
        <v>198</v>
      </c>
      <c r="C2" s="131" t="s">
        <v>163</v>
      </c>
      <c r="D2" s="131" t="s">
        <v>162</v>
      </c>
      <c r="E2" s="178"/>
      <c r="F2" s="178"/>
      <c r="G2" s="178"/>
      <c r="H2" s="178"/>
      <c r="I2" s="179"/>
      <c r="J2" s="165" t="s">
        <v>207</v>
      </c>
      <c r="K2" s="165"/>
      <c r="L2" s="177" t="s">
        <v>199</v>
      </c>
      <c r="M2" s="131" t="s">
        <v>143</v>
      </c>
      <c r="N2" s="131" t="s">
        <v>146</v>
      </c>
      <c r="O2" s="178"/>
      <c r="P2" s="178"/>
      <c r="Q2" s="178"/>
      <c r="R2" s="178"/>
      <c r="S2" s="179"/>
      <c r="T2" s="165" t="s">
        <v>207</v>
      </c>
      <c r="U2" s="165"/>
      <c r="V2" s="177" t="s">
        <v>200</v>
      </c>
      <c r="W2" s="131" t="s">
        <v>163</v>
      </c>
      <c r="X2" s="131" t="s">
        <v>162</v>
      </c>
      <c r="Y2" s="178"/>
      <c r="Z2" s="178"/>
      <c r="AA2" s="178"/>
      <c r="AB2" s="178"/>
      <c r="AC2" s="179"/>
      <c r="AD2" s="165" t="s">
        <v>207</v>
      </c>
      <c r="AE2" s="165"/>
      <c r="AF2" s="177" t="s">
        <v>201</v>
      </c>
      <c r="AG2" s="131" t="s">
        <v>163</v>
      </c>
      <c r="AH2" s="131" t="s">
        <v>162</v>
      </c>
      <c r="AI2" s="178"/>
      <c r="AJ2" s="178"/>
      <c r="AK2" s="178"/>
      <c r="AL2" s="178"/>
      <c r="AM2" s="179"/>
      <c r="AN2" s="165" t="s">
        <v>207</v>
      </c>
      <c r="AO2" s="165"/>
      <c r="AP2" s="177" t="s">
        <v>202</v>
      </c>
      <c r="AQ2" s="131" t="s">
        <v>163</v>
      </c>
      <c r="AR2" s="131" t="s">
        <v>162</v>
      </c>
      <c r="AS2" s="178"/>
      <c r="AT2" s="178"/>
      <c r="AU2" s="178"/>
      <c r="AV2" s="178"/>
      <c r="AW2" s="179"/>
      <c r="AX2" s="165" t="s">
        <v>207</v>
      </c>
      <c r="AY2" s="165"/>
      <c r="BB2" s="139"/>
      <c r="BC2" s="139"/>
      <c r="BD2" s="139"/>
      <c r="BE2" s="139"/>
      <c r="BF2" s="139"/>
      <c r="BG2" s="139"/>
    </row>
    <row r="3" spans="1:232" s="139" customFormat="1" ht="18" customHeight="1" x14ac:dyDescent="0.3">
      <c r="A3" s="355"/>
      <c r="B3" s="132" t="str">
        <f>HLOOKUP(Introduction!$G$4,nametranslations,152,FALSE)</f>
        <v>Définition</v>
      </c>
      <c r="C3" s="133" t="str">
        <f>HLOOKUP(Introduction!$G$4,nametranslations,102,FALSE)</f>
        <v>Estimations (%)</v>
      </c>
      <c r="D3" s="134" t="str">
        <f>HLOOKUP(Introduction!$G$4,nametranslations,24,FALSE)</f>
        <v>Total</v>
      </c>
      <c r="E3" s="135" t="str">
        <f>HLOOKUP(Introduction!$G$4,nametranslations,26,FALSE)</f>
        <v>Urbain</v>
      </c>
      <c r="F3" s="135" t="str">
        <f>HLOOKUP(Introduction!$G$4,nametranslations,25,FALSE)</f>
        <v>Rural</v>
      </c>
      <c r="G3" s="135" t="str">
        <f>HLOOKUP(Introduction!$G$4,nametranslations,27,FALSE)</f>
        <v>Pré-primaire</v>
      </c>
      <c r="H3" s="135" t="str">
        <f>HLOOKUP(Introduction!$G$4,nametranslations,28,FALSE)</f>
        <v>Primaire</v>
      </c>
      <c r="I3" s="136" t="str">
        <f>HLOOKUP(Introduction!$G$4,nametranslations,29,FALSE)</f>
        <v>Secondaire</v>
      </c>
      <c r="J3" s="137"/>
      <c r="K3" s="137"/>
      <c r="L3" s="132" t="str">
        <f>HLOOKUP(Introduction!$G$4,nametranslations,152,FALSE)</f>
        <v>Définition</v>
      </c>
      <c r="M3" s="133" t="str">
        <f>HLOOKUP(Introduction!$G$4,nametranslations,102,FALSE)</f>
        <v>Estimations (%)</v>
      </c>
      <c r="N3" s="134" t="str">
        <f>HLOOKUP(Introduction!$G$4,nametranslations,24,FALSE)</f>
        <v>Total</v>
      </c>
      <c r="O3" s="135" t="str">
        <f>HLOOKUP(Introduction!$G$4,nametranslations,26,FALSE)</f>
        <v>Urbain</v>
      </c>
      <c r="P3" s="135" t="str">
        <f>HLOOKUP(Introduction!$G$4,nametranslations,25,FALSE)</f>
        <v>Rural</v>
      </c>
      <c r="Q3" s="135" t="str">
        <f>HLOOKUP(Introduction!$G$4,nametranslations,27,FALSE)</f>
        <v>Pré-primaire</v>
      </c>
      <c r="R3" s="135" t="str">
        <f>HLOOKUP(Introduction!$G$4,nametranslations,28,FALSE)</f>
        <v>Primaire</v>
      </c>
      <c r="S3" s="136" t="str">
        <f>HLOOKUP(Introduction!$G$4,nametranslations,29,FALSE)</f>
        <v>Secondaire</v>
      </c>
      <c r="T3" s="137"/>
      <c r="U3" s="137"/>
      <c r="V3" s="132" t="str">
        <f>HLOOKUP(Introduction!$G$4,nametranslations,152,FALSE)</f>
        <v>Définition</v>
      </c>
      <c r="W3" s="133" t="str">
        <f>HLOOKUP(Introduction!$G$4,nametranslations,102,FALSE)</f>
        <v>Estimations (%)</v>
      </c>
      <c r="X3" s="134" t="str">
        <f>HLOOKUP(Introduction!$G$4,nametranslations,24,FALSE)</f>
        <v>Total</v>
      </c>
      <c r="Y3" s="135" t="str">
        <f>HLOOKUP(Introduction!$G$4,nametranslations,26,FALSE)</f>
        <v>Urbain</v>
      </c>
      <c r="Z3" s="135" t="str">
        <f>HLOOKUP(Introduction!$G$4,nametranslations,25,FALSE)</f>
        <v>Rural</v>
      </c>
      <c r="AA3" s="135" t="str">
        <f>HLOOKUP(Introduction!$G$4,nametranslations,27,FALSE)</f>
        <v>Pré-primaire</v>
      </c>
      <c r="AB3" s="135" t="str">
        <f>HLOOKUP(Introduction!$G$4,nametranslations,28,FALSE)</f>
        <v>Primaire</v>
      </c>
      <c r="AC3" s="136" t="str">
        <f>HLOOKUP(Introduction!$G$4,nametranslations,29,FALSE)</f>
        <v>Secondaire</v>
      </c>
      <c r="AD3" s="137"/>
      <c r="AE3" s="137"/>
      <c r="AF3" s="132" t="str">
        <f>HLOOKUP(Introduction!$G$4,nametranslations,152,FALSE)</f>
        <v>Définition</v>
      </c>
      <c r="AG3" s="133" t="str">
        <f>HLOOKUP(Introduction!$G$4,nametranslations,102,FALSE)</f>
        <v>Estimations (%)</v>
      </c>
      <c r="AH3" s="134" t="str">
        <f>HLOOKUP(Introduction!$G$4,nametranslations,24,FALSE)</f>
        <v>Total</v>
      </c>
      <c r="AI3" s="135" t="str">
        <f>HLOOKUP(Introduction!$G$4,nametranslations,26,FALSE)</f>
        <v>Urbain</v>
      </c>
      <c r="AJ3" s="135" t="str">
        <f>HLOOKUP(Introduction!$G$4,nametranslations,25,FALSE)</f>
        <v>Rural</v>
      </c>
      <c r="AK3" s="135" t="str">
        <f>HLOOKUP(Introduction!$G$4,nametranslations,27,FALSE)</f>
        <v>Pré-primaire</v>
      </c>
      <c r="AL3" s="135" t="str">
        <f>HLOOKUP(Introduction!$G$4,nametranslations,28,FALSE)</f>
        <v>Primaire</v>
      </c>
      <c r="AM3" s="136" t="str">
        <f>HLOOKUP(Introduction!$G$4,nametranslations,29,FALSE)</f>
        <v>Secondaire</v>
      </c>
      <c r="AN3" s="137"/>
      <c r="AO3" s="137"/>
      <c r="AP3" s="132" t="str">
        <f>HLOOKUP(Introduction!$G$4,nametranslations,152,FALSE)</f>
        <v>Définition</v>
      </c>
      <c r="AQ3" s="133" t="str">
        <f>HLOOKUP(Introduction!$G$4,nametranslations,102,FALSE)</f>
        <v>Estimations (%)</v>
      </c>
      <c r="AR3" s="134" t="str">
        <f>HLOOKUP(Introduction!$G$4,nametranslations,24,FALSE)</f>
        <v>Total</v>
      </c>
      <c r="AS3" s="135" t="str">
        <f>HLOOKUP(Introduction!$G$4,nametranslations,26,FALSE)</f>
        <v>Urbain</v>
      </c>
      <c r="AT3" s="135" t="str">
        <f>HLOOKUP(Introduction!$G$4,nametranslations,25,FALSE)</f>
        <v>Rural</v>
      </c>
      <c r="AU3" s="135" t="str">
        <f>HLOOKUP(Introduction!$G$4,nametranslations,27,FALSE)</f>
        <v>Pré-primaire</v>
      </c>
      <c r="AV3" s="135" t="str">
        <f>HLOOKUP(Introduction!$G$4,nametranslations,28,FALSE)</f>
        <v>Primaire</v>
      </c>
      <c r="AW3" s="136" t="str">
        <f>HLOOKUP(Introduction!$G$4,nametranslations,29,FALSE)</f>
        <v>Secondaire</v>
      </c>
      <c r="AX3" s="137"/>
      <c r="AY3" s="137"/>
      <c r="AZ3" s="138"/>
      <c r="BA3" s="138"/>
      <c r="BB3" s="130"/>
      <c r="BC3" s="130"/>
      <c r="BD3" s="130"/>
      <c r="BE3" s="130"/>
      <c r="BF3" s="130"/>
      <c r="BG3" s="130"/>
      <c r="BJ3" s="138"/>
      <c r="BT3" s="138"/>
      <c r="CD3" s="138"/>
      <c r="CN3" s="138"/>
      <c r="CX3" s="138"/>
      <c r="DH3" s="138"/>
      <c r="DR3" s="138"/>
      <c r="EB3" s="138"/>
      <c r="EL3" s="138"/>
      <c r="EV3" s="138"/>
      <c r="FF3" s="138"/>
      <c r="FP3" s="138"/>
      <c r="FZ3" s="138"/>
      <c r="GJ3" s="138"/>
      <c r="GT3" s="138"/>
      <c r="HD3" s="138"/>
      <c r="HN3" s="138"/>
      <c r="HX3" s="138"/>
    </row>
    <row r="4" spans="1:232" s="2" customFormat="1" x14ac:dyDescent="0.3">
      <c r="A4" s="644" t="str">
        <f>IF(ISBLANK('Data Summary'!A6),"",'Data Summary'!A6)</f>
        <v>ITA_2013_UIS</v>
      </c>
      <c r="B4" s="63" t="s">
        <v>169</v>
      </c>
      <c r="C4" s="80" t="str">
        <f>HLOOKUP(Introduction!$G$4,nametranslations,103,FALSE)</f>
        <v>Aucun point d'eau</v>
      </c>
      <c r="D4" s="7">
        <f>IF(COUNTA(D13)=0,"",D13)</f>
        <v>0</v>
      </c>
      <c r="E4" s="7" t="str">
        <f t="shared" ref="E4:I4" si="0">IF(COUNTA(E13)=0,"",E13)</f>
        <v/>
      </c>
      <c r="F4" s="7" t="str">
        <f t="shared" si="0"/>
        <v/>
      </c>
      <c r="G4" s="7" t="str">
        <f t="shared" si="0"/>
        <v/>
      </c>
      <c r="H4" s="7">
        <f t="shared" si="0"/>
        <v>0</v>
      </c>
      <c r="I4" s="25">
        <f t="shared" si="0"/>
        <v>0</v>
      </c>
      <c r="J4" s="20"/>
      <c r="K4" s="20"/>
      <c r="L4" s="63"/>
      <c r="M4" s="30" t="str">
        <f>HLOOKUP(Introduction!$G$4,nametranslations,103,FALSE)</f>
        <v>Aucun point d'eau</v>
      </c>
      <c r="N4" s="7" t="str">
        <f>IF(COUNTA(N13)=0,"",N13)</f>
        <v/>
      </c>
      <c r="O4" s="7" t="str">
        <f t="shared" ref="O4:S4" si="1">IF(COUNTA(O13)=0,"",O13)</f>
        <v/>
      </c>
      <c r="P4" s="7" t="str">
        <f t="shared" si="1"/>
        <v/>
      </c>
      <c r="Q4" s="7" t="str">
        <f t="shared" si="1"/>
        <v/>
      </c>
      <c r="R4" s="7" t="str">
        <f t="shared" si="1"/>
        <v/>
      </c>
      <c r="S4" s="25" t="str">
        <f t="shared" si="1"/>
        <v/>
      </c>
      <c r="T4" s="20"/>
      <c r="U4" s="20"/>
      <c r="V4" s="63" t="s">
        <v>169</v>
      </c>
      <c r="W4" s="80" t="str">
        <f>HLOOKUP(Introduction!$G$4,nametranslations,103,FALSE)</f>
        <v>Aucun point d'eau</v>
      </c>
      <c r="X4" s="7">
        <f>IF(COUNTA(X13)=0,"",X13)</f>
        <v>0</v>
      </c>
      <c r="Y4" s="7" t="str">
        <f t="shared" ref="Y4:AC4" si="2">IF(COUNTA(Y13)=0,"",Y13)</f>
        <v/>
      </c>
      <c r="Z4" s="7" t="str">
        <f t="shared" si="2"/>
        <v/>
      </c>
      <c r="AA4" s="7" t="str">
        <f t="shared" si="2"/>
        <v/>
      </c>
      <c r="AB4" s="7">
        <f t="shared" si="2"/>
        <v>0</v>
      </c>
      <c r="AC4" s="25">
        <f t="shared" si="2"/>
        <v>0</v>
      </c>
      <c r="AD4" s="20"/>
      <c r="AE4" s="20"/>
      <c r="AF4" s="63" t="s">
        <v>169</v>
      </c>
      <c r="AG4" s="80" t="str">
        <f>HLOOKUP(Introduction!$G$4,nametranslations,103,FALSE)</f>
        <v>Aucun point d'eau</v>
      </c>
      <c r="AH4" s="7">
        <f>IF(COUNTA(AH13)=0,"",AH13)</f>
        <v>0</v>
      </c>
      <c r="AI4" s="7" t="str">
        <f t="shared" ref="AI4:AM4" si="3">IF(COUNTA(AI13)=0,"",AI13)</f>
        <v/>
      </c>
      <c r="AJ4" s="7" t="str">
        <f t="shared" si="3"/>
        <v/>
      </c>
      <c r="AK4" s="7" t="str">
        <f t="shared" si="3"/>
        <v/>
      </c>
      <c r="AL4" s="7">
        <f t="shared" si="3"/>
        <v>0</v>
      </c>
      <c r="AM4" s="25">
        <f t="shared" si="3"/>
        <v>0</v>
      </c>
      <c r="AN4" s="20"/>
      <c r="AO4" s="20"/>
      <c r="AP4" s="63" t="s">
        <v>169</v>
      </c>
      <c r="AQ4" s="80" t="str">
        <f>HLOOKUP(Introduction!$G$4,nametranslations,103,FALSE)</f>
        <v>Aucun point d'eau</v>
      </c>
      <c r="AR4" s="7">
        <f>IF(COUNTA(AR13)=0,"",AR13)</f>
        <v>0</v>
      </c>
      <c r="AS4" s="7" t="str">
        <f t="shared" ref="AS4:AW4" si="4">IF(COUNTA(AS13)=0,"",AS13)</f>
        <v/>
      </c>
      <c r="AT4" s="7" t="str">
        <f t="shared" si="4"/>
        <v/>
      </c>
      <c r="AU4" s="7" t="str">
        <f t="shared" si="4"/>
        <v/>
      </c>
      <c r="AV4" s="7">
        <f t="shared" si="4"/>
        <v>0</v>
      </c>
      <c r="AW4" s="25">
        <f t="shared" si="4"/>
        <v>0</v>
      </c>
      <c r="AX4" s="20"/>
      <c r="AY4" s="20"/>
      <c r="AZ4" s="70"/>
      <c r="BA4" s="70"/>
      <c r="BB4" s="73"/>
      <c r="BC4" s="73"/>
      <c r="BD4" s="73"/>
      <c r="BE4" s="73"/>
      <c r="BF4" s="73"/>
      <c r="BG4" s="73"/>
      <c r="BJ4" s="70"/>
      <c r="BT4" s="70"/>
      <c r="CD4" s="70"/>
      <c r="CN4" s="70"/>
      <c r="CX4" s="70"/>
      <c r="DH4" s="70"/>
      <c r="DR4" s="70"/>
      <c r="EB4" s="70"/>
      <c r="EL4" s="70"/>
      <c r="EV4" s="70"/>
      <c r="FF4" s="70"/>
      <c r="FP4" s="70"/>
      <c r="FZ4" s="70"/>
      <c r="GJ4" s="70"/>
      <c r="GT4" s="70"/>
      <c r="HD4" s="70"/>
      <c r="HN4" s="70"/>
      <c r="HX4" s="70"/>
    </row>
    <row r="5" spans="1:232" s="2" customFormat="1" x14ac:dyDescent="0.3">
      <c r="A5" s="644" t="str">
        <f ca="1">IF(ISBLANK('Data Summary'!A7),"",'Data Summary'!A7)</f>
        <v>ITA_2014_SUR</v>
      </c>
      <c r="B5" s="63"/>
      <c r="C5" s="80" t="str">
        <f>HLOOKUP(Introduction!$G$4,nametranslations,104,FALSE)</f>
        <v>Non amélioré</v>
      </c>
      <c r="D5" s="7">
        <f>IF((COUNTA(D14:D25)=0)+(COUNTA(D13)=0),"",100-D13-SUMPRODUCT(C14:C25,D14:D25))</f>
        <v>0</v>
      </c>
      <c r="E5" s="7" t="str">
        <f>IF((COUNTA(E14:E25)=0)+(COUNTA(E13)=0),"",100-E13-SUMPRODUCT(C14:C25,E14:E25))</f>
        <v/>
      </c>
      <c r="F5" s="7" t="str">
        <f>IF((COUNTA(F14:F25)=0)+(COUNTA(F13)=0),"",100-F13-SUMPRODUCT(C14:C25,F14:F25))</f>
        <v/>
      </c>
      <c r="G5" s="7" t="str">
        <f>IF((COUNTA(G14:G25)=0)+(COUNTA(G13)=0),"",100-G13-SUMPRODUCT(C14:C25,G14:G25))</f>
        <v/>
      </c>
      <c r="H5" s="7">
        <f>IF((COUNTA(H14:H25)=0)+(COUNTA(H13)=0),"",100-H13-SUMPRODUCT(C14:C25,H14:H25))</f>
        <v>0</v>
      </c>
      <c r="I5" s="25">
        <f>IF((COUNTA(I14:I25)=0)+(COUNTA(I13)=0),"",100-I13-SUMPRODUCT(C14:C25,I14:I25))</f>
        <v>0</v>
      </c>
      <c r="J5" s="20"/>
      <c r="K5" s="20"/>
      <c r="L5" s="63"/>
      <c r="M5" s="30" t="str">
        <f>HLOOKUP(Introduction!$G$4,nametranslations,104,FALSE)</f>
        <v>Non amélioré</v>
      </c>
      <c r="N5" s="7" t="str">
        <f>IF((COUNTA(N14:N25)=0)+(COUNTA(N13)=0),"",100-N13-SUMPRODUCT(M14:M25,N14:N25))</f>
        <v/>
      </c>
      <c r="O5" s="7" t="str">
        <f>IF((COUNTA(O14:O25)=0)+(COUNTA(O13)=0),"",100-O13-SUMPRODUCT(M14:M25,O14:O25))</f>
        <v/>
      </c>
      <c r="P5" s="7" t="str">
        <f>IF((COUNTA(P14:P25)=0)+(COUNTA(P13)=0),"",100-P13-SUMPRODUCT(M14:M25,P14:P25))</f>
        <v/>
      </c>
      <c r="Q5" s="7" t="str">
        <f>IF((COUNTA(Q14:Q25)=0)+(COUNTA(Q13)=0),"",100-Q13-SUMPRODUCT(M14:M25,Q14:Q25))</f>
        <v/>
      </c>
      <c r="R5" s="7" t="str">
        <f>IF((COUNTA(R14:R25)=0)+(COUNTA(R13)=0),"",100-R13-SUMPRODUCT(M14:M25,R14:R25))</f>
        <v/>
      </c>
      <c r="S5" s="25"/>
      <c r="T5" s="20"/>
      <c r="U5" s="20"/>
      <c r="V5" s="63"/>
      <c r="W5" s="80" t="str">
        <f>HLOOKUP(Introduction!$G$4,nametranslations,104,FALSE)</f>
        <v>Non amélioré</v>
      </c>
      <c r="X5" s="7">
        <f>IF((COUNTA(X14:X25)=0)+(COUNTA(X13)=0),"",100-X13-SUMPRODUCT(W14:W25,X14:X25))</f>
        <v>0</v>
      </c>
      <c r="Y5" s="7" t="str">
        <f>IF((COUNTA(Y14:Y25)=0)+(COUNTA(Y13)=0),"",100-Y13-SUMPRODUCT(W14:W25,Y14:Y25))</f>
        <v/>
      </c>
      <c r="Z5" s="7" t="str">
        <f>IF((COUNTA(Z14:Z25)=0)+(COUNTA(Z13)=0),"",100-Z13-SUMPRODUCT(W14:W25,Z14:Z25))</f>
        <v/>
      </c>
      <c r="AA5" s="7" t="str">
        <f>IF((COUNTA(AA14:AA25)=0)+(COUNTA(AA13)=0),"",100-AA13-SUMPRODUCT(W14:W25,AA14:AA25))</f>
        <v/>
      </c>
      <c r="AB5" s="7">
        <f>IF((COUNTA(AB14:AB25)=0)+(COUNTA(AB13)=0),"",100-AB13-SUMPRODUCT(W14:W25,AB14:AB25))</f>
        <v>0</v>
      </c>
      <c r="AC5" s="25">
        <f>IF((COUNTA(AC14:AC25)=0)+(COUNTA(AC13)=0),"",100-AC13-SUMPRODUCT(W14:W25,AC14:AC25))</f>
        <v>0</v>
      </c>
      <c r="AD5" s="20"/>
      <c r="AE5" s="20"/>
      <c r="AF5" s="63"/>
      <c r="AG5" s="80" t="str">
        <f>HLOOKUP(Introduction!$G$4,nametranslations,104,FALSE)</f>
        <v>Non amélioré</v>
      </c>
      <c r="AH5" s="7">
        <f>IF((COUNTA(AH14:AH25)=0)+(COUNTA(AH13)=0),"",100-AH13-SUMPRODUCT(AG14:AG25,AH14:AH25))</f>
        <v>0</v>
      </c>
      <c r="AI5" s="7" t="str">
        <f>IF((COUNTA(AI14:AI25)=0)+(COUNTA(AI13)=0),"",100-AI13-SUMPRODUCT(AG14:AG25,AI14:AI25))</f>
        <v/>
      </c>
      <c r="AJ5" s="7" t="str">
        <f>IF((COUNTA(AJ14:AJ25)=0)+(COUNTA(AJ13)=0),"",100-AJ13-SUMPRODUCT(AG14:AG25,AJ14:AJ25))</f>
        <v/>
      </c>
      <c r="AK5" s="7" t="str">
        <f>IF((COUNTA(AK14:AK25)=0)+(COUNTA(AK13)=0),"",100-AK13-SUMPRODUCT(AG14:AG25,AK14:AK25))</f>
        <v/>
      </c>
      <c r="AL5" s="7">
        <f>IF((COUNTA(AL14:AL25)=0)+(COUNTA(AL13)=0),"",100-AL13-SUMPRODUCT(AG14:AG25,AL14:AL25))</f>
        <v>0</v>
      </c>
      <c r="AM5" s="25">
        <f>IF((COUNTA(AM14:AM25)=0)+(COUNTA(AM13)=0),"",100-AM13-SUMPRODUCT(AG14:AG25,AM14:AM25))</f>
        <v>0</v>
      </c>
      <c r="AN5" s="20"/>
      <c r="AO5" s="20"/>
      <c r="AP5" s="63"/>
      <c r="AQ5" s="80" t="str">
        <f>HLOOKUP(Introduction!$G$4,nametranslations,104,FALSE)</f>
        <v>Non amélioré</v>
      </c>
      <c r="AR5" s="7">
        <f>IF((COUNTA(AR14:AR25)=0)+(COUNTA(AR13)=0),"",100-AR13-SUMPRODUCT(AQ14:AQ25,AR14:AR25))</f>
        <v>0</v>
      </c>
      <c r="AS5" s="7" t="str">
        <f>IF((COUNTA(AS14:AS25)=0)+(COUNTA(AS13)=0),"",100-AS13-SUMPRODUCT(AQ14:AQ25,AS14:AS25))</f>
        <v/>
      </c>
      <c r="AT5" s="7" t="str">
        <f>IF((COUNTA(AT14:AT25)=0)+(COUNTA(AT13)=0),"",100-AT13-SUMPRODUCT(AQ14:AQ25,AT14:AT25))</f>
        <v/>
      </c>
      <c r="AU5" s="7" t="str">
        <f>IF((COUNTA(AU14:AU25)=0)+(COUNTA(AU13)=0),"",100-AU13-SUMPRODUCT(AQ14:AQ25,AU14:AU25))</f>
        <v/>
      </c>
      <c r="AV5" s="7">
        <f>IF((COUNTA(AV14:AV25)=0)+(COUNTA(AV13)=0),"",100-AV13-SUMPRODUCT(AQ14:AQ25,AV14:AV25))</f>
        <v>0</v>
      </c>
      <c r="AW5" s="25">
        <f>IF((COUNTA(AW14:AW25)=0)+(COUNTA(AW13)=0),"",100-AW13-SUMPRODUCT(AQ14:AQ25,AW14:AW25))</f>
        <v>0</v>
      </c>
      <c r="AX5" s="20"/>
      <c r="AY5" s="20"/>
      <c r="AZ5" s="70"/>
      <c r="BA5" s="70"/>
      <c r="BB5" s="73"/>
      <c r="BC5" s="73"/>
      <c r="BD5" s="73"/>
      <c r="BE5" s="73"/>
      <c r="BF5" s="73"/>
      <c r="BG5" s="73"/>
      <c r="BJ5" s="70"/>
      <c r="BT5" s="70"/>
      <c r="CD5" s="70"/>
      <c r="CN5" s="70"/>
      <c r="CX5" s="70"/>
      <c r="DH5" s="70"/>
      <c r="DR5" s="70"/>
      <c r="EB5" s="70"/>
      <c r="EL5" s="70"/>
      <c r="EV5" s="70"/>
      <c r="FF5" s="70"/>
      <c r="FP5" s="70"/>
      <c r="FZ5" s="70"/>
      <c r="GJ5" s="70"/>
      <c r="GT5" s="70"/>
      <c r="HD5" s="70"/>
      <c r="HN5" s="70"/>
      <c r="HX5" s="70"/>
    </row>
    <row r="6" spans="1:232" s="2" customFormat="1" x14ac:dyDescent="0.3">
      <c r="A6" s="644" t="str">
        <f ca="1">IF(ISBLANK('Data Summary'!A8),"",'Data Summary'!A8)</f>
        <v>ITA_2014_UIS</v>
      </c>
      <c r="B6" s="63" t="s">
        <v>169</v>
      </c>
      <c r="C6" s="80" t="str">
        <f>HLOOKUP(Introduction!$G$4,nametranslations,75,FALSE)</f>
        <v>Ameliorée</v>
      </c>
      <c r="D6" s="7">
        <f>IF(COUNTA(D14:D25)=0,"",SUMPRODUCT(D14:D25,C14:C25))</f>
        <v>100</v>
      </c>
      <c r="E6" s="7" t="str">
        <f>IF(COUNTA(E14:E25)=0,"",SUMPRODUCT(E14:E25,C14:C25))</f>
        <v/>
      </c>
      <c r="F6" s="7" t="str">
        <f>IF(COUNTA(F14:F25)=0,"",SUMPRODUCT(F14:F25,C14:C25))</f>
        <v/>
      </c>
      <c r="G6" s="7" t="str">
        <f>IF(COUNTA(G14:G25)=0,"",SUMPRODUCT(G14:G25,C14:C25))</f>
        <v/>
      </c>
      <c r="H6" s="7">
        <f>IF(COUNTA(H14:H25)=0,"",SUMPRODUCT(H14:H25,C14:C25))</f>
        <v>100</v>
      </c>
      <c r="I6" s="25">
        <f>IF(COUNTA(I14:I25)=0,"",SUMPRODUCT(I14:I25,C14:C25))</f>
        <v>100</v>
      </c>
      <c r="J6" s="20"/>
      <c r="K6" s="20"/>
      <c r="L6" s="63"/>
      <c r="M6" s="30" t="str">
        <f>HLOOKUP(Introduction!$G$4,nametranslations,75,FALSE)</f>
        <v>Ameliorée</v>
      </c>
      <c r="N6" s="7">
        <f>IF(COUNTA(N14:N25)=0,"",SUMPRODUCT(N14:N25,M14:M25))</f>
        <v>100</v>
      </c>
      <c r="O6" s="7" t="str">
        <f>IF(COUNTA(O14:O25)=0,"",SUMPRODUCT(O14:O25,M14:M25))</f>
        <v/>
      </c>
      <c r="P6" s="7" t="str">
        <f>IF(COUNTA(P14:P25)=0,"",SUMPRODUCT(P14:P25,M14:M25))</f>
        <v/>
      </c>
      <c r="Q6" s="7" t="str">
        <f>IF(COUNTA(Q14:Q25)=0,"",SUMPRODUCT(Q14:Q25,M14:M25))</f>
        <v/>
      </c>
      <c r="R6" s="7" t="str">
        <f>IF(COUNTA(R14:R25)=0,"",SUMPRODUCT(R14:R25,M14:M25))</f>
        <v/>
      </c>
      <c r="S6" s="25" t="str">
        <f>IF(COUNTA(S14:S25)=0,"",SUMPRODUCT(S14:S25,M14:M25))</f>
        <v/>
      </c>
      <c r="T6" s="20"/>
      <c r="U6" s="20"/>
      <c r="V6" s="63" t="s">
        <v>169</v>
      </c>
      <c r="W6" s="80" t="str">
        <f>HLOOKUP(Introduction!$G$4,nametranslations,75,FALSE)</f>
        <v>Ameliorée</v>
      </c>
      <c r="X6" s="7">
        <f>IF(COUNTA(X14:X25)=0,"",SUMPRODUCT(X14:X25,W14:W25))</f>
        <v>100</v>
      </c>
      <c r="Y6" s="7" t="str">
        <f>IF(COUNTA(Y14:Y25)=0,"",SUMPRODUCT(Y14:Y25,W14:W25))</f>
        <v/>
      </c>
      <c r="Z6" s="7" t="str">
        <f>IF(COUNTA(Z14:Z25)=0,"",SUMPRODUCT(Z14:Z25,W14:W25))</f>
        <v/>
      </c>
      <c r="AA6" s="7" t="str">
        <f>IF(COUNTA(AA14:AA25)=0,"",SUMPRODUCT(AA14:AA25,W14:W25))</f>
        <v/>
      </c>
      <c r="AB6" s="7">
        <f>IF(COUNTA(AB14:AB25)=0,"",SUMPRODUCT(AB14:AB25,W14:W25))</f>
        <v>100</v>
      </c>
      <c r="AC6" s="25">
        <f>IF(COUNTA(AC14:AC25)=0,"",SUMPRODUCT(AC14:AC25,W14:W25))</f>
        <v>100</v>
      </c>
      <c r="AD6" s="20"/>
      <c r="AE6" s="20"/>
      <c r="AF6" s="63" t="s">
        <v>169</v>
      </c>
      <c r="AG6" s="80" t="str">
        <f>HLOOKUP(Introduction!$G$4,nametranslations,75,FALSE)</f>
        <v>Ameliorée</v>
      </c>
      <c r="AH6" s="7">
        <f>IF(COUNTA(AH14:AH25)=0,"",SUMPRODUCT(AH14:AH25,AG14:AG25))</f>
        <v>100</v>
      </c>
      <c r="AI6" s="7" t="str">
        <f>IF(COUNTA(AI14:AI25)=0,"",SUMPRODUCT(AI14:AI25,AG14:AG25))</f>
        <v/>
      </c>
      <c r="AJ6" s="7" t="str">
        <f>IF(COUNTA(AJ14:AJ25)=0,"",SUMPRODUCT(AJ14:AJ25,AG14:AG25))</f>
        <v/>
      </c>
      <c r="AK6" s="7" t="str">
        <f>IF(COUNTA(AK14:AK25)=0,"",SUMPRODUCT(AK14:AK25,AG14:AG25))</f>
        <v/>
      </c>
      <c r="AL6" s="7">
        <f>IF(COUNTA(AL14:AL25)=0,"",SUMPRODUCT(AL14:AL25,AG14:AG25))</f>
        <v>100</v>
      </c>
      <c r="AM6" s="25">
        <f>IF(COUNTA(AM14:AM25)=0,"",SUMPRODUCT(AM14:AM25,AG14:AG25))</f>
        <v>100</v>
      </c>
      <c r="AN6" s="20"/>
      <c r="AO6" s="20"/>
      <c r="AP6" s="63" t="s">
        <v>169</v>
      </c>
      <c r="AQ6" s="80" t="str">
        <f>HLOOKUP(Introduction!$G$4,nametranslations,75,FALSE)</f>
        <v>Ameliorée</v>
      </c>
      <c r="AR6" s="7">
        <f>IF(COUNTA(AR14:AR25)=0,"",SUMPRODUCT(AR14:AR25,AQ14:AQ25))</f>
        <v>100</v>
      </c>
      <c r="AS6" s="7" t="str">
        <f>IF(COUNTA(AS14:AS25)=0,"",SUMPRODUCT(AS14:AS25,AQ14:AQ25))</f>
        <v/>
      </c>
      <c r="AT6" s="7" t="str">
        <f>IF(COUNTA(AT14:AT25)=0,"",SUMPRODUCT(AT14:AT25,AQ14:AQ25))</f>
        <v/>
      </c>
      <c r="AU6" s="7" t="str">
        <f>IF(COUNTA(AU14:AU25)=0,"",SUMPRODUCT(AU14:AU25,AQ14:AQ25))</f>
        <v/>
      </c>
      <c r="AV6" s="7">
        <f>IF(COUNTA(AV14:AV25)=0,"",SUMPRODUCT(AV14:AV25,AQ14:AQ25))</f>
        <v>100</v>
      </c>
      <c r="AW6" s="25">
        <f>IF(COUNTA(AW14:AW25)=0,"",SUMPRODUCT(AW14:AW25,AQ14:AQ25))</f>
        <v>100</v>
      </c>
      <c r="AX6" s="20"/>
      <c r="AY6" s="20"/>
      <c r="AZ6" s="70"/>
      <c r="BA6" s="70"/>
      <c r="BB6" s="73"/>
      <c r="BC6" s="73"/>
      <c r="BD6" s="73"/>
      <c r="BE6" s="73"/>
      <c r="BF6" s="73"/>
      <c r="BG6" s="73"/>
      <c r="BJ6" s="70"/>
      <c r="BT6" s="70"/>
      <c r="CD6" s="70"/>
      <c r="CN6" s="70"/>
      <c r="CX6" s="70"/>
      <c r="DH6" s="70"/>
      <c r="DR6" s="70"/>
      <c r="EB6" s="70"/>
      <c r="EL6" s="70"/>
      <c r="EV6" s="70"/>
      <c r="FF6" s="70"/>
      <c r="FP6" s="70"/>
      <c r="FZ6" s="70"/>
      <c r="GJ6" s="70"/>
      <c r="GT6" s="70"/>
      <c r="HD6" s="70"/>
      <c r="HN6" s="70"/>
      <c r="HX6" s="70"/>
    </row>
    <row r="7" spans="1:232" s="2" customFormat="1" x14ac:dyDescent="0.3">
      <c r="A7" s="644" t="str">
        <f ca="1">IF(ISBLANK('Data Summary'!A9),"",'Data Summary'!A9)</f>
        <v>ITA_2015_UIS</v>
      </c>
      <c r="B7" s="63"/>
      <c r="C7" s="81" t="str">
        <f>HLOOKUP(Introduction!$G$4,nametranslations,105,FALSE)</f>
        <v>Disponible</v>
      </c>
      <c r="D7" s="6"/>
      <c r="E7" s="6"/>
      <c r="F7" s="6"/>
      <c r="G7" s="6"/>
      <c r="H7" s="6"/>
      <c r="I7" s="25"/>
      <c r="J7" s="20"/>
      <c r="K7" s="20"/>
      <c r="L7" s="63" t="s">
        <v>148</v>
      </c>
      <c r="M7" s="50" t="str">
        <f>HLOOKUP(Introduction!$G$4,nametranslations,105,FALSE)</f>
        <v>Disponible</v>
      </c>
      <c r="N7" s="6">
        <v>100</v>
      </c>
      <c r="O7" s="6"/>
      <c r="P7" s="6"/>
      <c r="Q7" s="6"/>
      <c r="R7" s="6"/>
      <c r="S7" s="25"/>
      <c r="T7" s="20"/>
      <c r="U7" s="20"/>
      <c r="V7" s="63"/>
      <c r="W7" s="81" t="str">
        <f>HLOOKUP(Introduction!$G$4,nametranslations,105,FALSE)</f>
        <v>Disponible</v>
      </c>
      <c r="X7" s="6"/>
      <c r="Y7" s="6"/>
      <c r="Z7" s="6"/>
      <c r="AA7" s="6"/>
      <c r="AB7" s="6"/>
      <c r="AC7" s="25"/>
      <c r="AD7" s="20"/>
      <c r="AE7" s="20"/>
      <c r="AF7" s="63"/>
      <c r="AG7" s="81" t="str">
        <f>HLOOKUP(Introduction!$G$4,nametranslations,105,FALSE)</f>
        <v>Disponible</v>
      </c>
      <c r="AH7" s="6"/>
      <c r="AI7" s="6"/>
      <c r="AJ7" s="6"/>
      <c r="AK7" s="6"/>
      <c r="AL7" s="6"/>
      <c r="AM7" s="25"/>
      <c r="AN7" s="20"/>
      <c r="AO7" s="20"/>
      <c r="AP7" s="63"/>
      <c r="AQ7" s="81" t="str">
        <f>HLOOKUP(Introduction!$G$4,nametranslations,105,FALSE)</f>
        <v>Disponible</v>
      </c>
      <c r="AR7" s="6"/>
      <c r="AS7" s="6"/>
      <c r="AT7" s="6"/>
      <c r="AU7" s="6"/>
      <c r="AV7" s="6"/>
      <c r="AW7" s="25"/>
      <c r="AX7" s="20"/>
      <c r="AY7" s="20"/>
      <c r="AZ7" s="70"/>
      <c r="BA7" s="70"/>
      <c r="BB7" s="73"/>
      <c r="BC7" s="73"/>
      <c r="BD7" s="73"/>
      <c r="BE7" s="73"/>
      <c r="BF7" s="73"/>
      <c r="BG7" s="73"/>
      <c r="BJ7" s="70"/>
      <c r="BT7" s="70"/>
      <c r="CD7" s="70"/>
      <c r="CN7" s="70"/>
      <c r="CX7" s="70"/>
      <c r="DH7" s="70"/>
      <c r="DR7" s="70"/>
      <c r="EB7" s="70"/>
      <c r="EL7" s="70"/>
      <c r="EV7" s="70"/>
      <c r="FF7" s="70"/>
      <c r="FP7" s="70"/>
      <c r="FZ7" s="70"/>
      <c r="GJ7" s="70"/>
      <c r="GT7" s="70"/>
      <c r="HD7" s="70"/>
      <c r="HN7" s="70"/>
      <c r="HX7" s="70"/>
    </row>
    <row r="8" spans="1:232" s="2" customFormat="1" ht="15.6" customHeight="1" x14ac:dyDescent="0.3">
      <c r="A8" s="644" t="str">
        <f ca="1">IF(ISBLANK('Data Summary'!A10),"",'Data Summary'!A10)</f>
        <v>ITA_2016_UIS</v>
      </c>
      <c r="B8" s="63"/>
      <c r="C8" s="81" t="str">
        <f>HLOOKUP(Introduction!$G$4,nametranslations,106,FALSE)</f>
        <v>Située sur place</v>
      </c>
      <c r="D8" s="7"/>
      <c r="E8" s="7"/>
      <c r="F8" s="7"/>
      <c r="G8" s="7"/>
      <c r="H8" s="7"/>
      <c r="I8" s="25"/>
      <c r="J8" s="20"/>
      <c r="K8" s="20"/>
      <c r="L8" s="63"/>
      <c r="M8" s="50" t="str">
        <f>HLOOKUP(Introduction!$G$4,nametranslations,106,FALSE)</f>
        <v>Située sur place</v>
      </c>
      <c r="N8" s="51"/>
      <c r="O8" s="7"/>
      <c r="P8" s="7"/>
      <c r="Q8" s="7"/>
      <c r="R8" s="7"/>
      <c r="S8" s="25"/>
      <c r="T8" s="20"/>
      <c r="U8" s="20"/>
      <c r="V8" s="63"/>
      <c r="W8" s="81" t="str">
        <f>HLOOKUP(Introduction!$G$4,nametranslations,106,FALSE)</f>
        <v>Située sur place</v>
      </c>
      <c r="X8" s="7"/>
      <c r="Y8" s="7"/>
      <c r="Z8" s="7"/>
      <c r="AA8" s="7"/>
      <c r="AB8" s="7"/>
      <c r="AC8" s="25"/>
      <c r="AD8" s="20"/>
      <c r="AE8" s="20"/>
      <c r="AF8" s="63"/>
      <c r="AG8" s="81" t="str">
        <f>HLOOKUP(Introduction!$G$4,nametranslations,106,FALSE)</f>
        <v>Située sur place</v>
      </c>
      <c r="AH8" s="7"/>
      <c r="AI8" s="7"/>
      <c r="AJ8" s="7"/>
      <c r="AK8" s="7"/>
      <c r="AL8" s="7"/>
      <c r="AM8" s="25"/>
      <c r="AN8" s="20"/>
      <c r="AO8" s="20"/>
      <c r="AP8" s="63"/>
      <c r="AQ8" s="81" t="str">
        <f>HLOOKUP(Introduction!$G$4,nametranslations,106,FALSE)</f>
        <v>Située sur place</v>
      </c>
      <c r="AR8" s="7"/>
      <c r="AS8" s="7"/>
      <c r="AT8" s="7"/>
      <c r="AU8" s="7"/>
      <c r="AV8" s="7"/>
      <c r="AW8" s="25"/>
      <c r="AX8" s="20"/>
      <c r="AY8" s="20"/>
      <c r="AZ8" s="70"/>
      <c r="BA8" s="70"/>
      <c r="BB8" s="73"/>
      <c r="BC8" s="73"/>
      <c r="BD8" s="73"/>
      <c r="BE8" s="73"/>
      <c r="BF8" s="73"/>
      <c r="BG8" s="73"/>
      <c r="BJ8" s="70"/>
      <c r="BT8" s="70"/>
      <c r="CD8" s="70"/>
      <c r="CN8" s="70"/>
      <c r="CX8" s="70"/>
      <c r="DH8" s="70"/>
      <c r="DR8" s="70"/>
      <c r="EB8" s="70"/>
      <c r="EL8" s="70"/>
      <c r="EV8" s="70"/>
      <c r="FF8" s="70"/>
      <c r="FP8" s="70"/>
      <c r="FZ8" s="70"/>
      <c r="GJ8" s="70"/>
      <c r="GT8" s="70"/>
      <c r="HD8" s="70"/>
      <c r="HN8" s="70"/>
      <c r="HX8" s="70"/>
    </row>
    <row r="9" spans="1:232" s="630" customFormat="1" ht="21" customHeight="1" x14ac:dyDescent="0.3">
      <c r="A9" s="619" t="str">
        <f ca="1">IF(ISBLANK('Data Summary'!A11),"",'Data Summary'!A11)</f>
        <v/>
      </c>
      <c r="B9" s="620" t="s">
        <v>164</v>
      </c>
      <c r="C9" s="621" t="str">
        <f>HLOOKUP(Introduction!$G$4,nametranslations,76,FALSE)</f>
        <v>De base (ameliorée et disponible)</v>
      </c>
      <c r="D9" s="622">
        <v>100</v>
      </c>
      <c r="E9" s="623"/>
      <c r="F9" s="623"/>
      <c r="G9" s="623"/>
      <c r="H9" s="623">
        <v>100</v>
      </c>
      <c r="I9" s="624">
        <v>100</v>
      </c>
      <c r="J9" s="625"/>
      <c r="K9" s="625"/>
      <c r="L9" s="620"/>
      <c r="M9" s="626" t="str">
        <f>HLOOKUP(Introduction!$G$4,nametranslations,76,FALSE)</f>
        <v>De base (ameliorée et disponible)</v>
      </c>
      <c r="N9" s="622">
        <v>100</v>
      </c>
      <c r="O9" s="627"/>
      <c r="P9" s="627"/>
      <c r="Q9" s="627"/>
      <c r="R9" s="627"/>
      <c r="S9" s="624"/>
      <c r="T9" s="625"/>
      <c r="U9" s="625"/>
      <c r="V9" s="620" t="s">
        <v>164</v>
      </c>
      <c r="W9" s="621" t="str">
        <f>HLOOKUP(Introduction!$G$4,nametranslations,76,FALSE)</f>
        <v>De base (ameliorée et disponible)</v>
      </c>
      <c r="X9" s="622">
        <v>100</v>
      </c>
      <c r="Y9" s="623"/>
      <c r="Z9" s="623"/>
      <c r="AA9" s="623"/>
      <c r="AB9" s="623">
        <v>100</v>
      </c>
      <c r="AC9" s="624">
        <v>100</v>
      </c>
      <c r="AD9" s="625"/>
      <c r="AE9" s="625"/>
      <c r="AF9" s="620" t="s">
        <v>164</v>
      </c>
      <c r="AG9" s="621" t="str">
        <f>HLOOKUP(Introduction!$G$4,nametranslations,76,FALSE)</f>
        <v>De base (ameliorée et disponible)</v>
      </c>
      <c r="AH9" s="622">
        <v>100</v>
      </c>
      <c r="AI9" s="623"/>
      <c r="AJ9" s="623"/>
      <c r="AK9" s="623"/>
      <c r="AL9" s="623">
        <v>100</v>
      </c>
      <c r="AM9" s="624">
        <v>100</v>
      </c>
      <c r="AN9" s="625"/>
      <c r="AO9" s="625"/>
      <c r="AP9" s="620" t="s">
        <v>164</v>
      </c>
      <c r="AQ9" s="621" t="str">
        <f>HLOOKUP(Introduction!$G$4,nametranslations,76,FALSE)</f>
        <v>De base (ameliorée et disponible)</v>
      </c>
      <c r="AR9" s="622">
        <v>100</v>
      </c>
      <c r="AS9" s="623"/>
      <c r="AT9" s="623"/>
      <c r="AU9" s="623"/>
      <c r="AV9" s="623">
        <v>100</v>
      </c>
      <c r="AW9" s="624">
        <v>100</v>
      </c>
      <c r="AX9" s="625"/>
      <c r="AY9" s="625"/>
      <c r="AZ9" s="628"/>
      <c r="BA9" s="628"/>
      <c r="BB9" s="629"/>
      <c r="BC9" s="629"/>
      <c r="BD9" s="629"/>
      <c r="BE9" s="629"/>
      <c r="BF9" s="629"/>
      <c r="BG9" s="629"/>
      <c r="BJ9" s="628"/>
      <c r="BT9" s="628"/>
      <c r="CD9" s="628"/>
      <c r="CN9" s="628"/>
      <c r="CX9" s="628"/>
      <c r="DH9" s="628"/>
      <c r="DR9" s="628"/>
      <c r="EB9" s="628"/>
      <c r="EL9" s="628"/>
      <c r="EV9" s="628"/>
      <c r="FF9" s="628"/>
      <c r="FP9" s="628"/>
      <c r="FZ9" s="628"/>
      <c r="GJ9" s="628"/>
      <c r="GT9" s="628"/>
      <c r="HD9" s="628"/>
      <c r="HN9" s="628"/>
      <c r="HX9" s="628"/>
    </row>
    <row r="10" spans="1:232" s="630" customFormat="1" ht="21" customHeight="1" x14ac:dyDescent="0.3">
      <c r="A10" s="619" t="str">
        <f ca="1">IF(ISBLANK('Data Summary'!A12),"",'Data Summary'!A12)</f>
        <v/>
      </c>
      <c r="B10" s="620"/>
      <c r="C10" s="621" t="str">
        <f>HLOOKUP(Introduction!$G$4,nametranslations,107,FALSE)</f>
        <v>Ameliorée et situé sur place</v>
      </c>
      <c r="D10" s="631"/>
      <c r="E10" s="623"/>
      <c r="F10" s="623"/>
      <c r="G10" s="623"/>
      <c r="H10" s="623"/>
      <c r="I10" s="624"/>
      <c r="J10" s="625"/>
      <c r="K10" s="625"/>
      <c r="L10" s="620"/>
      <c r="M10" s="626" t="str">
        <f>HLOOKUP(Introduction!$G$4,nametranslations,107,FALSE)</f>
        <v>Ameliorée et situé sur place</v>
      </c>
      <c r="N10" s="632"/>
      <c r="O10" s="627"/>
      <c r="P10" s="627"/>
      <c r="Q10" s="627"/>
      <c r="R10" s="627"/>
      <c r="S10" s="624"/>
      <c r="T10" s="625"/>
      <c r="U10" s="625"/>
      <c r="V10" s="620"/>
      <c r="W10" s="621" t="str">
        <f>HLOOKUP(Introduction!$G$4,nametranslations,107,FALSE)</f>
        <v>Ameliorée et situé sur place</v>
      </c>
      <c r="X10" s="631"/>
      <c r="Y10" s="623"/>
      <c r="Z10" s="623"/>
      <c r="AA10" s="623"/>
      <c r="AB10" s="623"/>
      <c r="AC10" s="624"/>
      <c r="AD10" s="625"/>
      <c r="AE10" s="625"/>
      <c r="AF10" s="620"/>
      <c r="AG10" s="621" t="str">
        <f>HLOOKUP(Introduction!$G$4,nametranslations,107,FALSE)</f>
        <v>Ameliorée et situé sur place</v>
      </c>
      <c r="AH10" s="631"/>
      <c r="AI10" s="623"/>
      <c r="AJ10" s="623"/>
      <c r="AK10" s="623"/>
      <c r="AL10" s="623"/>
      <c r="AM10" s="624"/>
      <c r="AN10" s="625"/>
      <c r="AO10" s="625"/>
      <c r="AP10" s="620"/>
      <c r="AQ10" s="621" t="str">
        <f>HLOOKUP(Introduction!$G$4,nametranslations,107,FALSE)</f>
        <v>Ameliorée et situé sur place</v>
      </c>
      <c r="AR10" s="631"/>
      <c r="AS10" s="623"/>
      <c r="AT10" s="623"/>
      <c r="AU10" s="623"/>
      <c r="AV10" s="623"/>
      <c r="AW10" s="624"/>
      <c r="AX10" s="625"/>
      <c r="AY10" s="625"/>
      <c r="AZ10" s="628"/>
      <c r="BA10" s="628"/>
      <c r="BJ10" s="628"/>
      <c r="BT10" s="628"/>
      <c r="CD10" s="628"/>
      <c r="CN10" s="628"/>
      <c r="CX10" s="628"/>
      <c r="DH10" s="628"/>
      <c r="DR10" s="628"/>
      <c r="EB10" s="628"/>
      <c r="EL10" s="628"/>
      <c r="EV10" s="628"/>
      <c r="FF10" s="628"/>
      <c r="FP10" s="628"/>
      <c r="FZ10" s="628"/>
      <c r="GJ10" s="628"/>
      <c r="GT10" s="628"/>
      <c r="HD10" s="628"/>
      <c r="HN10" s="628"/>
      <c r="HX10" s="628"/>
    </row>
    <row r="11" spans="1:232" s="630" customFormat="1" ht="21" customHeight="1" x14ac:dyDescent="0.3">
      <c r="A11" s="619" t="str">
        <f ca="1">IF(ISBLANK('Data Summary'!A13),"",'Data Summary'!A13)</f>
        <v/>
      </c>
      <c r="B11" s="620"/>
      <c r="C11" s="621" t="str">
        <f>HLOOKUP(Introduction!$G$4,nametranslations,108,FALSE)</f>
        <v>Ameliorée, disponible et située sur place</v>
      </c>
      <c r="D11" s="631"/>
      <c r="E11" s="623"/>
      <c r="F11" s="623"/>
      <c r="G11" s="623"/>
      <c r="H11" s="623"/>
      <c r="I11" s="624"/>
      <c r="J11" s="625"/>
      <c r="K11" s="625"/>
      <c r="L11" s="620"/>
      <c r="M11" s="626" t="str">
        <f>HLOOKUP(Introduction!$G$4,nametranslations,108,FALSE)</f>
        <v>Ameliorée, disponible et située sur place</v>
      </c>
      <c r="N11" s="632"/>
      <c r="O11" s="627"/>
      <c r="P11" s="627"/>
      <c r="Q11" s="627"/>
      <c r="R11" s="627"/>
      <c r="S11" s="624"/>
      <c r="T11" s="625"/>
      <c r="U11" s="625"/>
      <c r="V11" s="620"/>
      <c r="W11" s="621" t="str">
        <f>HLOOKUP(Introduction!$G$4,nametranslations,108,FALSE)</f>
        <v>Ameliorée, disponible et située sur place</v>
      </c>
      <c r="X11" s="631"/>
      <c r="Y11" s="623"/>
      <c r="Z11" s="623"/>
      <c r="AA11" s="623"/>
      <c r="AB11" s="623"/>
      <c r="AC11" s="624"/>
      <c r="AD11" s="625"/>
      <c r="AE11" s="625"/>
      <c r="AF11" s="620"/>
      <c r="AG11" s="621" t="str">
        <f>HLOOKUP(Introduction!$G$4,nametranslations,108,FALSE)</f>
        <v>Ameliorée, disponible et située sur place</v>
      </c>
      <c r="AH11" s="631"/>
      <c r="AI11" s="623"/>
      <c r="AJ11" s="623"/>
      <c r="AK11" s="623"/>
      <c r="AL11" s="623"/>
      <c r="AM11" s="624"/>
      <c r="AN11" s="625"/>
      <c r="AO11" s="625"/>
      <c r="AP11" s="620"/>
      <c r="AQ11" s="621" t="str">
        <f>HLOOKUP(Introduction!$G$4,nametranslations,108,FALSE)</f>
        <v>Ameliorée, disponible et située sur place</v>
      </c>
      <c r="AR11" s="631"/>
      <c r="AS11" s="623"/>
      <c r="AT11" s="623"/>
      <c r="AU11" s="623"/>
      <c r="AV11" s="623"/>
      <c r="AW11" s="624"/>
      <c r="AX11" s="625"/>
      <c r="AY11" s="625"/>
      <c r="AZ11" s="628"/>
      <c r="BA11" s="628"/>
      <c r="BJ11" s="628"/>
      <c r="BT11" s="628"/>
      <c r="CD11" s="628"/>
      <c r="CN11" s="628"/>
      <c r="CX11" s="628"/>
      <c r="DH11" s="628"/>
      <c r="DR11" s="628"/>
      <c r="EB11" s="628"/>
      <c r="EL11" s="628"/>
      <c r="EV11" s="628"/>
      <c r="FF11" s="628"/>
      <c r="FP11" s="628"/>
      <c r="FZ11" s="628"/>
      <c r="GJ11" s="628"/>
      <c r="GT11" s="628"/>
      <c r="HD11" s="628"/>
      <c r="HN11" s="628"/>
      <c r="HX11" s="628"/>
    </row>
    <row r="12" spans="1:232" s="146" customFormat="1" ht="18" customHeight="1" x14ac:dyDescent="0.2">
      <c r="A12" s="613" t="str">
        <f ca="1">IF(ISBLANK('Data Summary'!A14),"",'Data Summary'!A14)</f>
        <v/>
      </c>
      <c r="B12" s="140" t="str">
        <f>HLOOKUP(Introduction!$G$4,nametranslations,109,FALSE)</f>
        <v>Type d'installation</v>
      </c>
      <c r="C12" s="141" t="str">
        <f>HLOOKUP(Introduction!$G$4,nametranslations,110,FALSE)</f>
        <v>Proportion améliorée</v>
      </c>
      <c r="D12" s="142"/>
      <c r="E12" s="142"/>
      <c r="F12" s="142"/>
      <c r="G12" s="142"/>
      <c r="H12" s="142"/>
      <c r="I12" s="143"/>
      <c r="J12" s="137"/>
      <c r="K12" s="137"/>
      <c r="L12" s="140" t="str">
        <f>HLOOKUP(Introduction!$G$4,nametranslations,109,FALSE)</f>
        <v>Type d'installation</v>
      </c>
      <c r="M12" s="141" t="str">
        <f>HLOOKUP(Introduction!$G$4,nametranslations,110,FALSE)</f>
        <v>Proportion améliorée</v>
      </c>
      <c r="N12" s="144"/>
      <c r="O12" s="144"/>
      <c r="P12" s="144"/>
      <c r="Q12" s="144"/>
      <c r="R12" s="144"/>
      <c r="S12" s="143"/>
      <c r="T12" s="137"/>
      <c r="U12" s="137"/>
      <c r="V12" s="140" t="str">
        <f>HLOOKUP(Introduction!$G$4,nametranslations,109,FALSE)</f>
        <v>Type d'installation</v>
      </c>
      <c r="W12" s="141" t="str">
        <f>HLOOKUP(Introduction!$G$4,nametranslations,110,FALSE)</f>
        <v>Proportion améliorée</v>
      </c>
      <c r="X12" s="142"/>
      <c r="Y12" s="142"/>
      <c r="Z12" s="142"/>
      <c r="AA12" s="142"/>
      <c r="AB12" s="142"/>
      <c r="AC12" s="143"/>
      <c r="AD12" s="137"/>
      <c r="AE12" s="137"/>
      <c r="AF12" s="140" t="str">
        <f>HLOOKUP(Introduction!$G$4,nametranslations,109,FALSE)</f>
        <v>Type d'installation</v>
      </c>
      <c r="AG12" s="141" t="str">
        <f>HLOOKUP(Introduction!$G$4,nametranslations,110,FALSE)</f>
        <v>Proportion améliorée</v>
      </c>
      <c r="AH12" s="142"/>
      <c r="AI12" s="142"/>
      <c r="AJ12" s="142"/>
      <c r="AK12" s="142"/>
      <c r="AL12" s="142"/>
      <c r="AM12" s="143"/>
      <c r="AN12" s="137"/>
      <c r="AO12" s="137"/>
      <c r="AP12" s="140" t="str">
        <f>HLOOKUP(Introduction!$G$4,nametranslations,109,FALSE)</f>
        <v>Type d'installation</v>
      </c>
      <c r="AQ12" s="141" t="str">
        <f>HLOOKUP(Introduction!$G$4,nametranslations,110,FALSE)</f>
        <v>Proportion améliorée</v>
      </c>
      <c r="AR12" s="142"/>
      <c r="AS12" s="142"/>
      <c r="AT12" s="142"/>
      <c r="AU12" s="142"/>
      <c r="AV12" s="142"/>
      <c r="AW12" s="143"/>
      <c r="AX12" s="137"/>
      <c r="AY12" s="137"/>
      <c r="AZ12" s="145"/>
      <c r="BA12" s="145"/>
      <c r="BJ12" s="145"/>
      <c r="BT12" s="145"/>
      <c r="CD12" s="145"/>
      <c r="CN12" s="145"/>
      <c r="CX12" s="145"/>
      <c r="DH12" s="145"/>
      <c r="DR12" s="145"/>
      <c r="EB12" s="145"/>
      <c r="EL12" s="145"/>
      <c r="EV12" s="145"/>
      <c r="FF12" s="145"/>
      <c r="FP12" s="145"/>
      <c r="FZ12" s="145"/>
      <c r="GJ12" s="145"/>
      <c r="GT12" s="145"/>
      <c r="HD12" s="145"/>
      <c r="HN12" s="145"/>
      <c r="HX12" s="145"/>
    </row>
    <row r="13" spans="1:232" s="2" customFormat="1" ht="14.25" customHeight="1" x14ac:dyDescent="0.2">
      <c r="A13" s="613" t="str">
        <f ca="1">IF(ISBLANK('Data Summary'!A15),"",'Data Summary'!A15)</f>
        <v/>
      </c>
      <c r="B13" s="64" t="s">
        <v>54</v>
      </c>
      <c r="C13" s="3">
        <v>0</v>
      </c>
      <c r="D13" s="26">
        <v>0</v>
      </c>
      <c r="E13" s="26"/>
      <c r="F13" s="26"/>
      <c r="G13" s="26"/>
      <c r="H13" s="26">
        <v>0</v>
      </c>
      <c r="I13" s="31">
        <v>0</v>
      </c>
      <c r="J13" s="9"/>
      <c r="K13" s="9"/>
      <c r="L13" s="64" t="s">
        <v>54</v>
      </c>
      <c r="M13" s="3">
        <v>0</v>
      </c>
      <c r="N13" s="26"/>
      <c r="O13" s="26"/>
      <c r="P13" s="26"/>
      <c r="Q13" s="26"/>
      <c r="R13" s="26"/>
      <c r="S13" s="31"/>
      <c r="T13" s="9"/>
      <c r="U13" s="9"/>
      <c r="V13" s="64" t="s">
        <v>54</v>
      </c>
      <c r="W13" s="3">
        <v>0</v>
      </c>
      <c r="X13" s="26">
        <v>0</v>
      </c>
      <c r="Y13" s="26"/>
      <c r="Z13" s="26"/>
      <c r="AA13" s="26"/>
      <c r="AB13" s="26">
        <v>0</v>
      </c>
      <c r="AC13" s="31">
        <v>0</v>
      </c>
      <c r="AD13" s="9"/>
      <c r="AE13" s="9"/>
      <c r="AF13" s="64" t="s">
        <v>54</v>
      </c>
      <c r="AG13" s="3">
        <v>0</v>
      </c>
      <c r="AH13" s="26">
        <v>0</v>
      </c>
      <c r="AI13" s="26"/>
      <c r="AJ13" s="26"/>
      <c r="AK13" s="26"/>
      <c r="AL13" s="26">
        <v>0</v>
      </c>
      <c r="AM13" s="31">
        <v>0</v>
      </c>
      <c r="AN13" s="9"/>
      <c r="AO13" s="9"/>
      <c r="AP13" s="64" t="s">
        <v>54</v>
      </c>
      <c r="AQ13" s="3">
        <v>0</v>
      </c>
      <c r="AR13" s="26">
        <v>0</v>
      </c>
      <c r="AS13" s="26"/>
      <c r="AT13" s="26"/>
      <c r="AU13" s="26"/>
      <c r="AV13" s="26">
        <v>0</v>
      </c>
      <c r="AW13" s="31">
        <v>0</v>
      </c>
      <c r="AX13" s="9"/>
      <c r="AY13" s="9"/>
      <c r="AZ13" s="70"/>
      <c r="BA13" s="73"/>
      <c r="BB13" s="73"/>
      <c r="BC13" s="73"/>
      <c r="BD13" s="73"/>
      <c r="BE13" s="73"/>
      <c r="BF13" s="73"/>
      <c r="BG13" s="73"/>
      <c r="BJ13" s="70"/>
      <c r="BT13" s="70"/>
      <c r="CD13" s="70"/>
      <c r="CN13" s="70"/>
      <c r="CX13" s="70"/>
      <c r="DH13" s="70"/>
      <c r="DR13" s="70"/>
      <c r="EB13" s="70"/>
      <c r="EL13" s="70"/>
      <c r="EV13" s="70"/>
      <c r="FF13" s="70"/>
      <c r="FP13" s="70"/>
      <c r="FZ13" s="70"/>
      <c r="GJ13" s="70"/>
      <c r="GT13" s="70"/>
      <c r="HD13" s="70"/>
      <c r="HN13" s="70"/>
      <c r="HX13" s="70"/>
    </row>
    <row r="14" spans="1:232" x14ac:dyDescent="0.3">
      <c r="A14" s="613" t="str">
        <f ca="1">IF(ISBLANK('Data Summary'!A16),"",'Data Summary'!A16)</f>
        <v/>
      </c>
      <c r="B14" s="65" t="s">
        <v>96</v>
      </c>
      <c r="C14" s="84">
        <v>0</v>
      </c>
      <c r="D14" s="26"/>
      <c r="E14" s="26"/>
      <c r="F14" s="26"/>
      <c r="G14" s="26"/>
      <c r="H14" s="26"/>
      <c r="I14" s="31"/>
      <c r="J14" s="9"/>
      <c r="K14" s="9"/>
      <c r="L14" s="65" t="s">
        <v>96</v>
      </c>
      <c r="M14" s="19">
        <v>0</v>
      </c>
      <c r="N14" s="26"/>
      <c r="O14" s="26"/>
      <c r="P14" s="26"/>
      <c r="Q14" s="26"/>
      <c r="R14" s="26"/>
      <c r="S14" s="31"/>
      <c r="T14" s="9"/>
      <c r="U14" s="9"/>
      <c r="V14" s="65" t="s">
        <v>96</v>
      </c>
      <c r="W14" s="84">
        <v>0</v>
      </c>
      <c r="X14" s="26"/>
      <c r="Y14" s="26"/>
      <c r="Z14" s="26"/>
      <c r="AA14" s="26"/>
      <c r="AB14" s="26"/>
      <c r="AC14" s="31"/>
      <c r="AD14" s="9"/>
      <c r="AE14" s="9"/>
      <c r="AF14" s="65" t="s">
        <v>96</v>
      </c>
      <c r="AG14" s="84">
        <v>0</v>
      </c>
      <c r="AH14" s="26"/>
      <c r="AI14" s="26"/>
      <c r="AJ14" s="26"/>
      <c r="AK14" s="26"/>
      <c r="AL14" s="26"/>
      <c r="AM14" s="31"/>
      <c r="AN14" s="9"/>
      <c r="AO14" s="9"/>
      <c r="AP14" s="65" t="s">
        <v>96</v>
      </c>
      <c r="AQ14" s="84">
        <v>0</v>
      </c>
      <c r="AR14" s="26"/>
      <c r="AS14" s="26"/>
      <c r="AT14" s="26"/>
      <c r="AU14" s="26"/>
      <c r="AV14" s="26"/>
      <c r="AW14" s="31"/>
      <c r="AX14" s="9"/>
      <c r="AY14" s="9"/>
      <c r="BA14" s="74"/>
      <c r="BB14" s="74"/>
      <c r="BC14" s="74"/>
      <c r="BD14" s="74"/>
      <c r="BE14" s="74"/>
      <c r="BF14" s="74"/>
      <c r="BG14" s="74"/>
    </row>
    <row r="15" spans="1:232" s="1" customFormat="1" x14ac:dyDescent="0.3">
      <c r="A15" s="613" t="str">
        <f ca="1">IF(ISBLANK('Data Summary'!A17),"",'Data Summary'!A17)</f>
        <v/>
      </c>
      <c r="B15" s="65" t="s">
        <v>170</v>
      </c>
      <c r="C15" s="4">
        <v>1</v>
      </c>
      <c r="D15" s="26">
        <v>100</v>
      </c>
      <c r="E15" s="82"/>
      <c r="F15" s="82"/>
      <c r="G15" s="82"/>
      <c r="H15" s="26">
        <v>100</v>
      </c>
      <c r="I15" s="31">
        <v>100</v>
      </c>
      <c r="J15" s="9"/>
      <c r="K15" s="9"/>
      <c r="L15" s="65" t="s">
        <v>147</v>
      </c>
      <c r="M15" s="4">
        <v>1</v>
      </c>
      <c r="N15" s="26">
        <v>100</v>
      </c>
      <c r="O15" s="5"/>
      <c r="P15" s="5"/>
      <c r="Q15" s="5"/>
      <c r="R15" s="26"/>
      <c r="S15" s="31"/>
      <c r="T15" s="9"/>
      <c r="U15" s="9"/>
      <c r="V15" s="65" t="s">
        <v>170</v>
      </c>
      <c r="W15" s="4">
        <v>1</v>
      </c>
      <c r="X15" s="26">
        <v>100</v>
      </c>
      <c r="Y15" s="82"/>
      <c r="Z15" s="82"/>
      <c r="AA15" s="82"/>
      <c r="AB15" s="26">
        <v>100</v>
      </c>
      <c r="AC15" s="31">
        <v>100</v>
      </c>
      <c r="AD15" s="9"/>
      <c r="AE15" s="9"/>
      <c r="AF15" s="65" t="s">
        <v>170</v>
      </c>
      <c r="AG15" s="4">
        <v>1</v>
      </c>
      <c r="AH15" s="26">
        <v>100</v>
      </c>
      <c r="AI15" s="82"/>
      <c r="AJ15" s="82"/>
      <c r="AK15" s="82"/>
      <c r="AL15" s="26">
        <v>100</v>
      </c>
      <c r="AM15" s="31">
        <v>100</v>
      </c>
      <c r="AN15" s="9"/>
      <c r="AO15" s="9"/>
      <c r="AP15" s="65" t="s">
        <v>170</v>
      </c>
      <c r="AQ15" s="4">
        <v>1</v>
      </c>
      <c r="AR15" s="26">
        <v>100</v>
      </c>
      <c r="AS15" s="82"/>
      <c r="AT15" s="82"/>
      <c r="AU15" s="82"/>
      <c r="AV15" s="26">
        <v>100</v>
      </c>
      <c r="AW15" s="31">
        <v>100</v>
      </c>
      <c r="AX15" s="9"/>
      <c r="AY15" s="9"/>
      <c r="AZ15" s="71"/>
      <c r="BA15" s="75"/>
      <c r="BB15" s="75"/>
      <c r="BC15" s="75"/>
      <c r="BD15" s="75"/>
      <c r="BE15" s="75"/>
      <c r="BF15" s="75"/>
      <c r="BG15" s="75"/>
      <c r="BJ15" s="71"/>
      <c r="BT15" s="71"/>
      <c r="CD15" s="71"/>
      <c r="CN15" s="71"/>
      <c r="CX15" s="71"/>
      <c r="DH15" s="71"/>
      <c r="DR15" s="71"/>
      <c r="EB15" s="71"/>
      <c r="EL15" s="71"/>
      <c r="EV15" s="71"/>
      <c r="FF15" s="71"/>
      <c r="FP15" s="71"/>
      <c r="FZ15" s="71"/>
      <c r="GJ15" s="71"/>
      <c r="GT15" s="71"/>
      <c r="HD15" s="71"/>
      <c r="HN15" s="71"/>
      <c r="HX15" s="71"/>
    </row>
    <row r="16" spans="1:232" s="1" customFormat="1" x14ac:dyDescent="0.3">
      <c r="A16" s="613" t="str">
        <f ca="1">IF(ISBLANK('Data Summary'!A18),"",'Data Summary'!A18)</f>
        <v/>
      </c>
      <c r="B16" s="65"/>
      <c r="C16" s="85"/>
      <c r="D16" s="26"/>
      <c r="E16" s="82"/>
      <c r="F16" s="82"/>
      <c r="G16" s="82"/>
      <c r="H16" s="26"/>
      <c r="I16" s="31"/>
      <c r="J16" s="9"/>
      <c r="K16" s="9"/>
      <c r="L16" s="65"/>
      <c r="M16" s="11"/>
      <c r="N16" s="26"/>
      <c r="O16" s="5"/>
      <c r="P16" s="5"/>
      <c r="Q16" s="5"/>
      <c r="R16" s="26"/>
      <c r="S16" s="31"/>
      <c r="T16" s="9"/>
      <c r="U16" s="9"/>
      <c r="V16" s="65"/>
      <c r="W16" s="85"/>
      <c r="X16" s="26"/>
      <c r="Y16" s="82"/>
      <c r="Z16" s="82"/>
      <c r="AA16" s="82"/>
      <c r="AB16" s="26"/>
      <c r="AC16" s="31"/>
      <c r="AD16" s="9"/>
      <c r="AE16" s="9"/>
      <c r="AF16" s="65"/>
      <c r="AG16" s="85"/>
      <c r="AH16" s="26"/>
      <c r="AI16" s="82"/>
      <c r="AJ16" s="82"/>
      <c r="AK16" s="82"/>
      <c r="AL16" s="26"/>
      <c r="AM16" s="31"/>
      <c r="AN16" s="9"/>
      <c r="AO16" s="9"/>
      <c r="AP16" s="65"/>
      <c r="AQ16" s="85"/>
      <c r="AR16" s="26"/>
      <c r="AS16" s="82"/>
      <c r="AT16" s="82"/>
      <c r="AU16" s="82"/>
      <c r="AV16" s="26"/>
      <c r="AW16" s="31"/>
      <c r="AX16" s="9"/>
      <c r="AY16" s="9"/>
      <c r="AZ16" s="71"/>
      <c r="BA16" s="75"/>
      <c r="BB16" s="75"/>
      <c r="BC16" s="75"/>
      <c r="BD16" s="75"/>
      <c r="BE16" s="75"/>
      <c r="BF16" s="75"/>
      <c r="BG16" s="75"/>
      <c r="BJ16" s="71"/>
      <c r="BT16" s="71"/>
      <c r="CD16" s="71"/>
      <c r="CN16" s="71"/>
      <c r="CX16" s="71"/>
      <c r="DH16" s="71"/>
      <c r="DR16" s="71"/>
      <c r="EB16" s="71"/>
      <c r="EL16" s="71"/>
      <c r="EV16" s="71"/>
      <c r="FF16" s="71"/>
      <c r="FP16" s="71"/>
      <c r="FZ16" s="71"/>
      <c r="GJ16" s="71"/>
      <c r="GT16" s="71"/>
      <c r="HD16" s="71"/>
      <c r="HN16" s="71"/>
      <c r="HX16" s="71"/>
    </row>
    <row r="17" spans="1:232" s="1" customFormat="1" x14ac:dyDescent="0.3">
      <c r="A17" s="613" t="str">
        <f ca="1">IF(ISBLANK('Data Summary'!A19),"",'Data Summary'!A19)</f>
        <v/>
      </c>
      <c r="B17" s="65"/>
      <c r="C17" s="85"/>
      <c r="D17" s="26"/>
      <c r="E17" s="82"/>
      <c r="F17" s="82"/>
      <c r="G17" s="82"/>
      <c r="H17" s="82"/>
      <c r="I17" s="22"/>
      <c r="J17" s="9"/>
      <c r="K17" s="9"/>
      <c r="L17" s="65"/>
      <c r="M17" s="11"/>
      <c r="N17" s="26"/>
      <c r="O17" s="5"/>
      <c r="P17" s="5"/>
      <c r="Q17" s="5"/>
      <c r="R17" s="26"/>
      <c r="S17" s="22"/>
      <c r="T17" s="9"/>
      <c r="U17" s="9"/>
      <c r="V17" s="65"/>
      <c r="W17" s="85"/>
      <c r="X17" s="26"/>
      <c r="Y17" s="82"/>
      <c r="Z17" s="82"/>
      <c r="AA17" s="82"/>
      <c r="AB17" s="82"/>
      <c r="AC17" s="22"/>
      <c r="AD17" s="9"/>
      <c r="AE17" s="9"/>
      <c r="AF17" s="65"/>
      <c r="AG17" s="85"/>
      <c r="AH17" s="26"/>
      <c r="AI17" s="82"/>
      <c r="AJ17" s="82"/>
      <c r="AK17" s="82"/>
      <c r="AL17" s="82"/>
      <c r="AM17" s="22"/>
      <c r="AN17" s="9"/>
      <c r="AO17" s="9"/>
      <c r="AP17" s="65"/>
      <c r="AQ17" s="85"/>
      <c r="AR17" s="26"/>
      <c r="AS17" s="82"/>
      <c r="AT17" s="82"/>
      <c r="AU17" s="82"/>
      <c r="AV17" s="82"/>
      <c r="AW17" s="22"/>
      <c r="AX17" s="9"/>
      <c r="AY17" s="9"/>
      <c r="AZ17" s="71"/>
      <c r="BA17" s="75"/>
      <c r="BB17" s="75"/>
      <c r="BC17" s="75"/>
      <c r="BD17" s="75"/>
      <c r="BE17" s="75"/>
      <c r="BF17" s="75"/>
      <c r="BG17" s="75"/>
      <c r="BJ17" s="71"/>
      <c r="BT17" s="71"/>
      <c r="CD17" s="71"/>
      <c r="CN17" s="71"/>
      <c r="CX17" s="71"/>
      <c r="DH17" s="71"/>
      <c r="DR17" s="71"/>
      <c r="EB17" s="71"/>
      <c r="EL17" s="71"/>
      <c r="EV17" s="71"/>
      <c r="FF17" s="71"/>
      <c r="FP17" s="71"/>
      <c r="FZ17" s="71"/>
      <c r="GJ17" s="71"/>
      <c r="GT17" s="71"/>
      <c r="HD17" s="71"/>
      <c r="HN17" s="71"/>
      <c r="HX17" s="71"/>
    </row>
    <row r="18" spans="1:232" s="1" customFormat="1" x14ac:dyDescent="0.3">
      <c r="A18" s="613" t="str">
        <f ca="1">IF(ISBLANK('Data Summary'!A20),"",'Data Summary'!A20)</f>
        <v/>
      </c>
      <c r="B18" s="65"/>
      <c r="C18" s="85"/>
      <c r="D18" s="26"/>
      <c r="E18" s="32"/>
      <c r="F18" s="32"/>
      <c r="G18" s="82"/>
      <c r="H18" s="82"/>
      <c r="I18" s="22"/>
      <c r="J18" s="9"/>
      <c r="K18" s="9"/>
      <c r="L18" s="65"/>
      <c r="M18" s="11"/>
      <c r="N18" s="52"/>
      <c r="O18" s="32"/>
      <c r="P18" s="32"/>
      <c r="Q18" s="5"/>
      <c r="R18" s="26"/>
      <c r="S18" s="22"/>
      <c r="T18" s="9"/>
      <c r="U18" s="9"/>
      <c r="V18" s="65"/>
      <c r="W18" s="85"/>
      <c r="X18" s="26"/>
      <c r="Y18" s="32"/>
      <c r="Z18" s="32"/>
      <c r="AA18" s="82"/>
      <c r="AB18" s="82"/>
      <c r="AC18" s="22"/>
      <c r="AD18" s="9"/>
      <c r="AE18" s="9"/>
      <c r="AF18" s="65"/>
      <c r="AG18" s="85"/>
      <c r="AH18" s="26"/>
      <c r="AI18" s="32"/>
      <c r="AJ18" s="32"/>
      <c r="AK18" s="82"/>
      <c r="AL18" s="82"/>
      <c r="AM18" s="22"/>
      <c r="AN18" s="9"/>
      <c r="AO18" s="9"/>
      <c r="AP18" s="65"/>
      <c r="AQ18" s="85"/>
      <c r="AR18" s="26"/>
      <c r="AS18" s="32"/>
      <c r="AT18" s="32"/>
      <c r="AU18" s="82"/>
      <c r="AV18" s="82"/>
      <c r="AW18" s="22"/>
      <c r="AX18" s="9"/>
      <c r="AY18" s="9"/>
      <c r="AZ18" s="71"/>
      <c r="BA18" s="75"/>
      <c r="BB18" s="75"/>
      <c r="BC18" s="75"/>
      <c r="BD18" s="75"/>
      <c r="BE18" s="75"/>
      <c r="BF18" s="75"/>
      <c r="BG18" s="75"/>
      <c r="BJ18" s="71"/>
      <c r="BT18" s="71"/>
      <c r="CD18" s="71"/>
      <c r="CN18" s="71"/>
      <c r="CX18" s="71"/>
      <c r="DH18" s="71"/>
      <c r="DR18" s="71"/>
      <c r="EB18" s="71"/>
      <c r="EL18" s="71"/>
      <c r="EV18" s="71"/>
      <c r="FF18" s="71"/>
      <c r="FP18" s="71"/>
      <c r="FZ18" s="71"/>
      <c r="GJ18" s="71"/>
      <c r="GT18" s="71"/>
      <c r="HD18" s="71"/>
      <c r="HN18" s="71"/>
      <c r="HX18" s="71"/>
    </row>
    <row r="19" spans="1:232" s="1" customFormat="1" x14ac:dyDescent="0.3">
      <c r="A19" s="613" t="str">
        <f ca="1">IF(ISBLANK('Data Summary'!A21),"",'Data Summary'!A21)</f>
        <v/>
      </c>
      <c r="B19" s="65"/>
      <c r="C19" s="4"/>
      <c r="D19" s="26"/>
      <c r="E19" s="32"/>
      <c r="F19" s="32"/>
      <c r="G19" s="32"/>
      <c r="H19" s="32"/>
      <c r="I19" s="33"/>
      <c r="J19" s="9"/>
      <c r="K19" s="9"/>
      <c r="L19" s="65"/>
      <c r="M19" s="4"/>
      <c r="N19" s="52"/>
      <c r="O19" s="32"/>
      <c r="P19" s="32"/>
      <c r="Q19" s="32"/>
      <c r="R19" s="26"/>
      <c r="S19" s="33"/>
      <c r="T19" s="9"/>
      <c r="U19" s="9"/>
      <c r="V19" s="65"/>
      <c r="W19" s="4"/>
      <c r="X19" s="26"/>
      <c r="Y19" s="32"/>
      <c r="Z19" s="32"/>
      <c r="AA19" s="32"/>
      <c r="AB19" s="32"/>
      <c r="AC19" s="33"/>
      <c r="AD19" s="9"/>
      <c r="AE19" s="9"/>
      <c r="AF19" s="65"/>
      <c r="AG19" s="4"/>
      <c r="AH19" s="26"/>
      <c r="AI19" s="32"/>
      <c r="AJ19" s="32"/>
      <c r="AK19" s="32"/>
      <c r="AL19" s="32"/>
      <c r="AM19" s="33"/>
      <c r="AN19" s="9"/>
      <c r="AO19" s="9"/>
      <c r="AP19" s="65"/>
      <c r="AQ19" s="4"/>
      <c r="AR19" s="26"/>
      <c r="AS19" s="32"/>
      <c r="AT19" s="32"/>
      <c r="AU19" s="32"/>
      <c r="AV19" s="32"/>
      <c r="AW19" s="33"/>
      <c r="AX19" s="9"/>
      <c r="AY19" s="9"/>
      <c r="AZ19" s="71"/>
      <c r="BA19" s="75"/>
      <c r="BB19" s="75"/>
      <c r="BC19" s="75"/>
      <c r="BD19" s="75"/>
      <c r="BE19" s="75"/>
      <c r="BF19" s="75"/>
      <c r="BG19" s="75"/>
      <c r="BJ19" s="71"/>
      <c r="BT19" s="71"/>
      <c r="CD19" s="71"/>
      <c r="CN19" s="71"/>
      <c r="CX19" s="71"/>
      <c r="DH19" s="71"/>
      <c r="DR19" s="71"/>
      <c r="EB19" s="71"/>
      <c r="EL19" s="71"/>
      <c r="EV19" s="71"/>
      <c r="FF19" s="71"/>
      <c r="FP19" s="71"/>
      <c r="FZ19" s="71"/>
      <c r="GJ19" s="71"/>
      <c r="GT19" s="71"/>
      <c r="HD19" s="71"/>
      <c r="HN19" s="71"/>
      <c r="HX19" s="71"/>
    </row>
    <row r="20" spans="1:232" s="1" customFormat="1" x14ac:dyDescent="0.3">
      <c r="A20" s="613" t="str">
        <f ca="1">IF(ISBLANK('Data Summary'!A22),"",'Data Summary'!A22)</f>
        <v/>
      </c>
      <c r="B20" s="65"/>
      <c r="C20" s="4"/>
      <c r="D20" s="32"/>
      <c r="E20" s="32"/>
      <c r="F20" s="32"/>
      <c r="G20" s="32"/>
      <c r="H20" s="32"/>
      <c r="I20" s="34"/>
      <c r="J20" s="9"/>
      <c r="K20" s="9"/>
      <c r="L20" s="65"/>
      <c r="M20" s="4"/>
      <c r="N20" s="53"/>
      <c r="O20" s="32"/>
      <c r="P20" s="32"/>
      <c r="Q20" s="32"/>
      <c r="R20" s="32"/>
      <c r="S20" s="34"/>
      <c r="T20" s="9"/>
      <c r="U20" s="9"/>
      <c r="V20" s="65"/>
      <c r="W20" s="4"/>
      <c r="X20" s="32"/>
      <c r="Y20" s="32"/>
      <c r="Z20" s="32"/>
      <c r="AA20" s="32"/>
      <c r="AB20" s="32"/>
      <c r="AC20" s="34"/>
      <c r="AD20" s="9"/>
      <c r="AE20" s="9"/>
      <c r="AF20" s="65"/>
      <c r="AG20" s="4"/>
      <c r="AH20" s="32"/>
      <c r="AI20" s="32"/>
      <c r="AJ20" s="32"/>
      <c r="AK20" s="32"/>
      <c r="AL20" s="32"/>
      <c r="AM20" s="34"/>
      <c r="AN20" s="9"/>
      <c r="AO20" s="9"/>
      <c r="AP20" s="65"/>
      <c r="AQ20" s="4"/>
      <c r="AR20" s="32"/>
      <c r="AS20" s="32"/>
      <c r="AT20" s="32"/>
      <c r="AU20" s="32"/>
      <c r="AV20" s="32"/>
      <c r="AW20" s="34"/>
      <c r="AX20" s="9"/>
      <c r="AY20" s="9"/>
      <c r="AZ20" s="71"/>
      <c r="BA20" s="75"/>
      <c r="BB20" s="75"/>
      <c r="BC20" s="75"/>
      <c r="BD20" s="75"/>
      <c r="BE20" s="75"/>
      <c r="BF20" s="75"/>
      <c r="BG20" s="75"/>
      <c r="BJ20" s="71"/>
      <c r="BT20" s="71"/>
      <c r="CD20" s="71"/>
      <c r="CN20" s="71"/>
      <c r="CX20" s="71"/>
      <c r="DH20" s="71"/>
      <c r="DR20" s="71"/>
      <c r="EB20" s="71"/>
      <c r="EL20" s="71"/>
      <c r="EV20" s="71"/>
      <c r="FF20" s="71"/>
      <c r="FP20" s="71"/>
      <c r="FZ20" s="71"/>
      <c r="GJ20" s="71"/>
      <c r="GT20" s="71"/>
      <c r="HD20" s="71"/>
      <c r="HN20" s="71"/>
      <c r="HX20" s="71"/>
    </row>
    <row r="21" spans="1:232" s="1" customFormat="1" x14ac:dyDescent="0.3">
      <c r="A21" s="613" t="str">
        <f ca="1">IF(ISBLANK('Data Summary'!A23),"",'Data Summary'!A23)</f>
        <v/>
      </c>
      <c r="B21" s="65"/>
      <c r="C21" s="85"/>
      <c r="D21" s="82"/>
      <c r="E21" s="82"/>
      <c r="F21" s="82"/>
      <c r="G21" s="82"/>
      <c r="H21" s="82"/>
      <c r="I21" s="34"/>
      <c r="J21" s="9"/>
      <c r="K21" s="9"/>
      <c r="L21" s="65"/>
      <c r="M21" s="11"/>
      <c r="N21" s="54"/>
      <c r="O21" s="5"/>
      <c r="P21" s="5"/>
      <c r="Q21" s="5"/>
      <c r="R21" s="5"/>
      <c r="S21" s="34"/>
      <c r="T21" s="9"/>
      <c r="U21" s="9"/>
      <c r="V21" s="65"/>
      <c r="W21" s="85"/>
      <c r="X21" s="82"/>
      <c r="Y21" s="82"/>
      <c r="Z21" s="82"/>
      <c r="AA21" s="82"/>
      <c r="AB21" s="82"/>
      <c r="AC21" s="34"/>
      <c r="AD21" s="9"/>
      <c r="AE21" s="9"/>
      <c r="AF21" s="65"/>
      <c r="AG21" s="85"/>
      <c r="AH21" s="82"/>
      <c r="AI21" s="82"/>
      <c r="AJ21" s="82"/>
      <c r="AK21" s="82"/>
      <c r="AL21" s="82"/>
      <c r="AM21" s="34"/>
      <c r="AN21" s="9"/>
      <c r="AO21" s="9"/>
      <c r="AP21" s="65"/>
      <c r="AQ21" s="85"/>
      <c r="AR21" s="82"/>
      <c r="AS21" s="82"/>
      <c r="AT21" s="82"/>
      <c r="AU21" s="82"/>
      <c r="AV21" s="82"/>
      <c r="AW21" s="34"/>
      <c r="AX21" s="9"/>
      <c r="AY21" s="9"/>
      <c r="AZ21" s="71"/>
      <c r="BA21" s="75"/>
      <c r="BB21" s="75"/>
      <c r="BC21" s="75"/>
      <c r="BD21" s="75"/>
      <c r="BE21" s="75"/>
      <c r="BF21" s="75"/>
      <c r="BG21" s="75"/>
      <c r="BJ21" s="71"/>
      <c r="BT21" s="71"/>
      <c r="CD21" s="71"/>
      <c r="CN21" s="71"/>
      <c r="CX21" s="71"/>
      <c r="DH21" s="71"/>
      <c r="DR21" s="71"/>
      <c r="EB21" s="71"/>
      <c r="EL21" s="71"/>
      <c r="EV21" s="71"/>
      <c r="FF21" s="71"/>
      <c r="FP21" s="71"/>
      <c r="FZ21" s="71"/>
      <c r="GJ21" s="71"/>
      <c r="GT21" s="71"/>
      <c r="HD21" s="71"/>
      <c r="HN21" s="71"/>
      <c r="HX21" s="71"/>
    </row>
    <row r="22" spans="1:232" s="1" customFormat="1" x14ac:dyDescent="0.3">
      <c r="A22" s="613" t="str">
        <f ca="1">IF(ISBLANK('Data Summary'!A24),"",'Data Summary'!A24)</f>
        <v/>
      </c>
      <c r="B22" s="65"/>
      <c r="C22" s="85"/>
      <c r="D22" s="82"/>
      <c r="E22" s="82"/>
      <c r="F22" s="82"/>
      <c r="G22" s="82"/>
      <c r="H22" s="82"/>
      <c r="I22" s="22"/>
      <c r="J22" s="9"/>
      <c r="K22" s="9"/>
      <c r="L22" s="65"/>
      <c r="M22" s="11"/>
      <c r="N22" s="54"/>
      <c r="O22" s="5"/>
      <c r="P22" s="5"/>
      <c r="Q22" s="5"/>
      <c r="R22" s="5"/>
      <c r="S22" s="22"/>
      <c r="T22" s="9"/>
      <c r="U22" s="9"/>
      <c r="V22" s="65"/>
      <c r="W22" s="85"/>
      <c r="X22" s="82"/>
      <c r="Y22" s="82"/>
      <c r="Z22" s="82"/>
      <c r="AA22" s="82"/>
      <c r="AB22" s="82"/>
      <c r="AC22" s="22"/>
      <c r="AD22" s="9"/>
      <c r="AE22" s="9"/>
      <c r="AF22" s="65"/>
      <c r="AG22" s="85"/>
      <c r="AH22" s="82"/>
      <c r="AI22" s="82"/>
      <c r="AJ22" s="82"/>
      <c r="AK22" s="82"/>
      <c r="AL22" s="82"/>
      <c r="AM22" s="22"/>
      <c r="AN22" s="9"/>
      <c r="AO22" s="9"/>
      <c r="AP22" s="65"/>
      <c r="AQ22" s="85"/>
      <c r="AR22" s="82"/>
      <c r="AS22" s="82"/>
      <c r="AT22" s="82"/>
      <c r="AU22" s="82"/>
      <c r="AV22" s="82"/>
      <c r="AW22" s="22"/>
      <c r="AX22" s="9"/>
      <c r="AY22" s="9"/>
      <c r="AZ22" s="71"/>
      <c r="BA22" s="75"/>
      <c r="BB22" s="75"/>
      <c r="BC22" s="75"/>
      <c r="BD22" s="75"/>
      <c r="BE22" s="75"/>
      <c r="BF22" s="75"/>
      <c r="BG22" s="75"/>
      <c r="BJ22" s="71"/>
      <c r="BT22" s="71"/>
      <c r="CD22" s="71"/>
      <c r="CN22" s="71"/>
      <c r="CX22" s="71"/>
      <c r="DH22" s="71"/>
      <c r="DR22" s="71"/>
      <c r="EB22" s="71"/>
      <c r="EL22" s="71"/>
      <c r="EV22" s="71"/>
      <c r="FF22" s="71"/>
      <c r="FP22" s="71"/>
      <c r="FZ22" s="71"/>
      <c r="GJ22" s="71"/>
      <c r="GT22" s="71"/>
      <c r="HD22" s="71"/>
      <c r="HN22" s="71"/>
      <c r="HX22" s="71"/>
    </row>
    <row r="23" spans="1:232" s="1" customFormat="1" x14ac:dyDescent="0.3">
      <c r="A23" s="613" t="str">
        <f ca="1">IF(ISBLANK('Data Summary'!A25),"",'Data Summary'!A25)</f>
        <v/>
      </c>
      <c r="B23" s="65"/>
      <c r="C23" s="85"/>
      <c r="D23" s="82"/>
      <c r="E23" s="82"/>
      <c r="F23" s="82"/>
      <c r="G23" s="82"/>
      <c r="H23" s="82"/>
      <c r="I23" s="22"/>
      <c r="J23" s="9"/>
      <c r="K23" s="9"/>
      <c r="L23" s="65"/>
      <c r="M23" s="11"/>
      <c r="N23" s="5"/>
      <c r="O23" s="5"/>
      <c r="P23" s="5"/>
      <c r="Q23" s="5"/>
      <c r="R23" s="5"/>
      <c r="S23" s="22"/>
      <c r="T23" s="9"/>
      <c r="U23" s="9"/>
      <c r="V23" s="65"/>
      <c r="W23" s="85"/>
      <c r="X23" s="82"/>
      <c r="Y23" s="82"/>
      <c r="Z23" s="82"/>
      <c r="AA23" s="82"/>
      <c r="AB23" s="82"/>
      <c r="AC23" s="22"/>
      <c r="AD23" s="9"/>
      <c r="AE23" s="9"/>
      <c r="AF23" s="65"/>
      <c r="AG23" s="85"/>
      <c r="AH23" s="82"/>
      <c r="AI23" s="82"/>
      <c r="AJ23" s="82"/>
      <c r="AK23" s="82"/>
      <c r="AL23" s="82"/>
      <c r="AM23" s="22"/>
      <c r="AN23" s="9"/>
      <c r="AO23" s="9"/>
      <c r="AP23" s="65"/>
      <c r="AQ23" s="85"/>
      <c r="AR23" s="82"/>
      <c r="AS23" s="82"/>
      <c r="AT23" s="82"/>
      <c r="AU23" s="82"/>
      <c r="AV23" s="82"/>
      <c r="AW23" s="22"/>
      <c r="AX23" s="9"/>
      <c r="AY23" s="9"/>
      <c r="AZ23" s="71"/>
      <c r="BA23" s="75"/>
      <c r="BB23" s="75"/>
      <c r="BC23" s="75"/>
      <c r="BD23" s="75"/>
      <c r="BE23" s="75"/>
      <c r="BF23" s="75"/>
      <c r="BG23" s="75"/>
      <c r="BJ23" s="71"/>
      <c r="BT23" s="71"/>
      <c r="CD23" s="71"/>
      <c r="CN23" s="71"/>
      <c r="CX23" s="71"/>
      <c r="DH23" s="71"/>
      <c r="DR23" s="71"/>
      <c r="EB23" s="71"/>
      <c r="EL23" s="71"/>
      <c r="EV23" s="71"/>
      <c r="FF23" s="71"/>
      <c r="FP23" s="71"/>
      <c r="FZ23" s="71"/>
      <c r="GJ23" s="71"/>
      <c r="GT23" s="71"/>
      <c r="HD23" s="71"/>
      <c r="HN23" s="71"/>
      <c r="HX23" s="71"/>
    </row>
    <row r="24" spans="1:232" s="1" customFormat="1" x14ac:dyDescent="0.3">
      <c r="A24" s="613" t="str">
        <f ca="1">IF(ISBLANK('Data Summary'!A26),"",'Data Summary'!A26)</f>
        <v/>
      </c>
      <c r="B24" s="65"/>
      <c r="C24" s="85"/>
      <c r="D24" s="82"/>
      <c r="E24" s="82"/>
      <c r="F24" s="82"/>
      <c r="G24" s="82"/>
      <c r="H24" s="82"/>
      <c r="I24" s="22"/>
      <c r="J24" s="9"/>
      <c r="K24" s="9"/>
      <c r="L24" s="65"/>
      <c r="M24" s="11"/>
      <c r="N24" s="5"/>
      <c r="O24" s="5"/>
      <c r="P24" s="5"/>
      <c r="Q24" s="5"/>
      <c r="R24" s="5"/>
      <c r="S24" s="22"/>
      <c r="T24" s="9"/>
      <c r="U24" s="9"/>
      <c r="V24" s="65"/>
      <c r="W24" s="85"/>
      <c r="X24" s="82"/>
      <c r="Y24" s="82"/>
      <c r="Z24" s="82"/>
      <c r="AA24" s="82"/>
      <c r="AB24" s="82"/>
      <c r="AC24" s="22"/>
      <c r="AD24" s="9"/>
      <c r="AE24" s="9"/>
      <c r="AF24" s="65"/>
      <c r="AG24" s="85"/>
      <c r="AH24" s="82"/>
      <c r="AI24" s="82"/>
      <c r="AJ24" s="82"/>
      <c r="AK24" s="82"/>
      <c r="AL24" s="82"/>
      <c r="AM24" s="22"/>
      <c r="AN24" s="9"/>
      <c r="AO24" s="9"/>
      <c r="AP24" s="65"/>
      <c r="AQ24" s="85"/>
      <c r="AR24" s="82"/>
      <c r="AS24" s="82"/>
      <c r="AT24" s="82"/>
      <c r="AU24" s="82"/>
      <c r="AV24" s="82"/>
      <c r="AW24" s="22"/>
      <c r="AX24" s="9"/>
      <c r="AY24" s="9"/>
      <c r="AZ24" s="71"/>
      <c r="BA24" s="75"/>
      <c r="BB24" s="75"/>
      <c r="BC24" s="75"/>
      <c r="BD24" s="75"/>
      <c r="BE24" s="75"/>
      <c r="BF24" s="75"/>
      <c r="BG24" s="75"/>
      <c r="BJ24" s="71"/>
      <c r="BT24" s="71"/>
      <c r="CD24" s="71"/>
      <c r="CN24" s="71"/>
      <c r="CX24" s="71"/>
      <c r="DH24" s="71"/>
      <c r="DR24" s="71"/>
      <c r="EB24" s="71"/>
      <c r="EL24" s="71"/>
      <c r="EV24" s="71"/>
      <c r="FF24" s="71"/>
      <c r="FP24" s="71"/>
      <c r="FZ24" s="71"/>
      <c r="GJ24" s="71"/>
      <c r="GT24" s="71"/>
      <c r="HD24" s="71"/>
      <c r="HN24" s="71"/>
      <c r="HX24" s="71"/>
    </row>
    <row r="25" spans="1:232" s="1" customFormat="1" x14ac:dyDescent="0.3">
      <c r="A25" s="613" t="str">
        <f ca="1">IF(ISBLANK('Data Summary'!A27),"",'Data Summary'!A27)</f>
        <v/>
      </c>
      <c r="B25" s="65"/>
      <c r="C25" s="85"/>
      <c r="D25" s="82"/>
      <c r="E25" s="82"/>
      <c r="F25" s="82"/>
      <c r="G25" s="82"/>
      <c r="H25" s="82"/>
      <c r="I25" s="22"/>
      <c r="J25" s="9"/>
      <c r="K25" s="9"/>
      <c r="L25" s="65"/>
      <c r="M25" s="11"/>
      <c r="N25" s="5"/>
      <c r="O25" s="5"/>
      <c r="P25" s="5"/>
      <c r="Q25" s="5"/>
      <c r="R25" s="5"/>
      <c r="S25" s="22"/>
      <c r="T25" s="9"/>
      <c r="U25" s="9"/>
      <c r="V25" s="65"/>
      <c r="W25" s="85"/>
      <c r="X25" s="82"/>
      <c r="Y25" s="82"/>
      <c r="Z25" s="82"/>
      <c r="AA25" s="82"/>
      <c r="AB25" s="82"/>
      <c r="AC25" s="22"/>
      <c r="AD25" s="9"/>
      <c r="AE25" s="9"/>
      <c r="AF25" s="65"/>
      <c r="AG25" s="85"/>
      <c r="AH25" s="82"/>
      <c r="AI25" s="82"/>
      <c r="AJ25" s="82"/>
      <c r="AK25" s="82"/>
      <c r="AL25" s="82"/>
      <c r="AM25" s="22"/>
      <c r="AN25" s="9"/>
      <c r="AO25" s="9"/>
      <c r="AP25" s="65"/>
      <c r="AQ25" s="85"/>
      <c r="AR25" s="82"/>
      <c r="AS25" s="82"/>
      <c r="AT25" s="82"/>
      <c r="AU25" s="82"/>
      <c r="AV25" s="82"/>
      <c r="AW25" s="22"/>
      <c r="AX25" s="9"/>
      <c r="AY25" s="9"/>
      <c r="AZ25" s="71"/>
      <c r="BA25" s="75"/>
      <c r="BB25" s="75"/>
      <c r="BC25" s="75"/>
      <c r="BD25" s="75"/>
      <c r="BE25" s="75"/>
      <c r="BF25" s="75"/>
      <c r="BG25" s="75"/>
      <c r="BJ25" s="71"/>
      <c r="BT25" s="71"/>
      <c r="CD25" s="71"/>
      <c r="CN25" s="71"/>
      <c r="CX25" s="71"/>
      <c r="DH25" s="71"/>
      <c r="DR25" s="71"/>
      <c r="EB25" s="71"/>
      <c r="EL25" s="71"/>
      <c r="EV25" s="71"/>
      <c r="FF25" s="71"/>
      <c r="FP25" s="71"/>
      <c r="FZ25" s="71"/>
      <c r="GJ25" s="71"/>
      <c r="GT25" s="71"/>
      <c r="HD25" s="71"/>
      <c r="HN25" s="71"/>
      <c r="HX25" s="71"/>
    </row>
    <row r="26" spans="1:232" s="1" customFormat="1" ht="83.25" customHeight="1" x14ac:dyDescent="0.3">
      <c r="A26" s="613" t="str">
        <f ca="1">IF(ISBLANK('Data Summary'!A28),"",'Data Summary'!A28)</f>
        <v/>
      </c>
      <c r="B26" s="66" t="str">
        <f>HLOOKUP(Introduction!$G$4,nametranslations,111,FALSE)</f>
        <v>Remarques</v>
      </c>
      <c r="C26" s="356" t="s">
        <v>171</v>
      </c>
      <c r="D26" s="357"/>
      <c r="E26" s="357"/>
      <c r="F26" s="357"/>
      <c r="G26" s="357"/>
      <c r="H26" s="357"/>
      <c r="I26" s="358"/>
      <c r="J26" s="9"/>
      <c r="K26" s="9"/>
      <c r="L26" s="66" t="str">
        <f>HLOOKUP(Introduction!$G$4,nametranslations,111,FALSE)</f>
        <v>Remarques</v>
      </c>
      <c r="M26" s="360" t="s">
        <v>153</v>
      </c>
      <c r="N26" s="360"/>
      <c r="O26" s="360"/>
      <c r="P26" s="360"/>
      <c r="Q26" s="360"/>
      <c r="R26" s="360"/>
      <c r="S26" s="361"/>
      <c r="T26" s="9"/>
      <c r="U26" s="9"/>
      <c r="V26" s="66" t="str">
        <f>HLOOKUP(Introduction!$G$4,nametranslations,111,FALSE)</f>
        <v>Remarques</v>
      </c>
      <c r="W26" s="356" t="s">
        <v>171</v>
      </c>
      <c r="X26" s="357"/>
      <c r="Y26" s="357"/>
      <c r="Z26" s="357"/>
      <c r="AA26" s="357"/>
      <c r="AB26" s="357"/>
      <c r="AC26" s="358"/>
      <c r="AD26" s="9"/>
      <c r="AE26" s="9"/>
      <c r="AF26" s="66" t="str">
        <f>HLOOKUP(Introduction!$G$4,nametranslations,111,FALSE)</f>
        <v>Remarques</v>
      </c>
      <c r="AG26" s="356" t="s">
        <v>171</v>
      </c>
      <c r="AH26" s="357"/>
      <c r="AI26" s="357"/>
      <c r="AJ26" s="357"/>
      <c r="AK26" s="357"/>
      <c r="AL26" s="357"/>
      <c r="AM26" s="358"/>
      <c r="AN26" s="9"/>
      <c r="AO26" s="9"/>
      <c r="AP26" s="66" t="str">
        <f>HLOOKUP(Introduction!$G$4,nametranslations,111,FALSE)</f>
        <v>Remarques</v>
      </c>
      <c r="AQ26" s="356" t="s">
        <v>171</v>
      </c>
      <c r="AR26" s="357"/>
      <c r="AS26" s="357"/>
      <c r="AT26" s="357"/>
      <c r="AU26" s="357"/>
      <c r="AV26" s="357"/>
      <c r="AW26" s="358"/>
      <c r="AX26" s="9"/>
      <c r="AY26" s="9"/>
      <c r="AZ26" s="71"/>
      <c r="BA26" s="359"/>
      <c r="BB26" s="359"/>
      <c r="BC26" s="359"/>
      <c r="BD26" s="359"/>
      <c r="BE26" s="359"/>
      <c r="BF26" s="359"/>
      <c r="BG26" s="359"/>
      <c r="BJ26" s="71"/>
      <c r="BT26" s="71"/>
      <c r="CD26" s="71"/>
      <c r="CN26" s="71"/>
      <c r="CX26" s="71"/>
      <c r="DH26" s="71"/>
      <c r="DR26" s="71"/>
      <c r="EB26" s="71"/>
      <c r="EL26" s="71"/>
      <c r="EV26" s="71"/>
      <c r="FF26" s="71"/>
      <c r="FP26" s="71"/>
      <c r="FZ26" s="71"/>
      <c r="GJ26" s="71"/>
      <c r="GT26" s="71"/>
      <c r="HD26" s="71"/>
      <c r="HN26" s="71"/>
      <c r="HX26" s="71"/>
    </row>
    <row r="27" spans="1:232" s="1" customFormat="1" ht="15.75" customHeight="1" x14ac:dyDescent="0.3">
      <c r="A27" s="192" t="str">
        <f ca="1">IF(ISBLANK('Data Summary'!A29),"",'Data Summary'!A29)</f>
        <v/>
      </c>
      <c r="B27" s="66"/>
      <c r="C27" s="10" t="str">
        <f>HLOOKUP(Introduction!$G$4,nametranslations,112,FALSE)</f>
        <v>Estimation utilisée : installations</v>
      </c>
      <c r="D27" s="28" t="s">
        <v>165</v>
      </c>
      <c r="E27" s="28"/>
      <c r="F27" s="28"/>
      <c r="G27" s="28"/>
      <c r="H27" s="28" t="s">
        <v>165</v>
      </c>
      <c r="I27" s="49" t="s">
        <v>165</v>
      </c>
      <c r="J27" s="9"/>
      <c r="K27" s="9"/>
      <c r="L27" s="66"/>
      <c r="M27" s="10" t="str">
        <f>HLOOKUP(Introduction!$G$4,nametranslations,112,FALSE)</f>
        <v>Estimation utilisée : installations</v>
      </c>
      <c r="N27" s="55"/>
      <c r="O27" s="55"/>
      <c r="P27" s="55"/>
      <c r="Q27" s="55"/>
      <c r="R27" s="55"/>
      <c r="S27" s="122"/>
      <c r="T27" s="9"/>
      <c r="U27" s="9"/>
      <c r="V27" s="66"/>
      <c r="W27" s="10" t="str">
        <f>HLOOKUP(Introduction!$G$4,nametranslations,112,FALSE)</f>
        <v>Estimation utilisée : installations</v>
      </c>
      <c r="X27" s="28" t="s">
        <v>165</v>
      </c>
      <c r="Y27" s="28"/>
      <c r="Z27" s="28"/>
      <c r="AA27" s="28"/>
      <c r="AB27" s="28" t="s">
        <v>165</v>
      </c>
      <c r="AC27" s="49" t="s">
        <v>165</v>
      </c>
      <c r="AD27" s="9"/>
      <c r="AE27" s="9"/>
      <c r="AF27" s="66"/>
      <c r="AG27" s="10" t="str">
        <f>HLOOKUP(Introduction!$G$4,nametranslations,112,FALSE)</f>
        <v>Estimation utilisée : installations</v>
      </c>
      <c r="AH27" s="28" t="s">
        <v>165</v>
      </c>
      <c r="AI27" s="28"/>
      <c r="AJ27" s="28"/>
      <c r="AK27" s="28"/>
      <c r="AL27" s="28" t="s">
        <v>165</v>
      </c>
      <c r="AM27" s="49" t="s">
        <v>165</v>
      </c>
      <c r="AN27" s="9"/>
      <c r="AO27" s="9"/>
      <c r="AP27" s="66"/>
      <c r="AQ27" s="10" t="str">
        <f>HLOOKUP(Introduction!$G$4,nametranslations,112,FALSE)</f>
        <v>Estimation utilisée : installations</v>
      </c>
      <c r="AR27" s="28" t="s">
        <v>165</v>
      </c>
      <c r="AS27" s="28"/>
      <c r="AT27" s="28"/>
      <c r="AU27" s="28"/>
      <c r="AV27" s="28" t="s">
        <v>165</v>
      </c>
      <c r="AW27" s="49" t="s">
        <v>165</v>
      </c>
      <c r="AX27" s="9"/>
      <c r="AY27" s="9"/>
      <c r="AZ27" s="71"/>
      <c r="BA27" s="71"/>
      <c r="BB27" s="75"/>
      <c r="BC27" s="75"/>
      <c r="BD27" s="75"/>
      <c r="BE27" s="75"/>
      <c r="BF27" s="75"/>
      <c r="BG27" s="75"/>
      <c r="BJ27" s="71"/>
      <c r="BT27" s="71"/>
      <c r="CD27" s="71"/>
      <c r="CN27" s="71"/>
      <c r="CX27" s="71"/>
      <c r="DH27" s="71"/>
      <c r="DR27" s="71"/>
      <c r="EB27" s="71"/>
      <c r="EL27" s="71"/>
      <c r="EV27" s="71"/>
      <c r="FF27" s="71"/>
      <c r="FP27" s="71"/>
      <c r="FZ27" s="71"/>
      <c r="GJ27" s="71"/>
      <c r="GT27" s="71"/>
      <c r="HD27" s="71"/>
      <c r="HN27" s="71"/>
      <c r="HX27" s="71"/>
    </row>
    <row r="28" spans="1:232" s="1" customFormat="1" ht="15.75" customHeight="1" x14ac:dyDescent="0.3">
      <c r="A28" s="192" t="str">
        <f ca="1">IF(ISBLANK('Data Summary'!A30),"",'Data Summary'!A30)</f>
        <v/>
      </c>
      <c r="B28" s="66"/>
      <c r="C28" s="10" t="str">
        <f>HLOOKUP(Introduction!$G$4,nametranslations,113,FALSE)</f>
        <v>Estimation utilisée : améliorée</v>
      </c>
      <c r="D28" s="28" t="s">
        <v>165</v>
      </c>
      <c r="E28" s="28"/>
      <c r="F28" s="28"/>
      <c r="G28" s="28"/>
      <c r="H28" s="28" t="s">
        <v>165</v>
      </c>
      <c r="I28" s="49" t="s">
        <v>165</v>
      </c>
      <c r="J28" s="9"/>
      <c r="K28" s="9"/>
      <c r="L28" s="66"/>
      <c r="M28" s="10" t="str">
        <f>HLOOKUP(Introduction!$G$4,nametranslations,113,FALSE)</f>
        <v>Estimation utilisée : améliorée</v>
      </c>
      <c r="N28" s="28" t="s">
        <v>154</v>
      </c>
      <c r="O28" s="28"/>
      <c r="P28" s="28"/>
      <c r="Q28" s="28"/>
      <c r="R28" s="28"/>
      <c r="S28" s="49"/>
      <c r="T28" s="9"/>
      <c r="U28" s="9"/>
      <c r="V28" s="66"/>
      <c r="W28" s="10" t="str">
        <f>HLOOKUP(Introduction!$G$4,nametranslations,113,FALSE)</f>
        <v>Estimation utilisée : améliorée</v>
      </c>
      <c r="X28" s="28" t="s">
        <v>165</v>
      </c>
      <c r="Y28" s="28"/>
      <c r="Z28" s="28"/>
      <c r="AA28" s="28"/>
      <c r="AB28" s="28" t="s">
        <v>165</v>
      </c>
      <c r="AC28" s="49" t="s">
        <v>165</v>
      </c>
      <c r="AD28" s="9"/>
      <c r="AE28" s="9"/>
      <c r="AF28" s="66"/>
      <c r="AG28" s="10" t="str">
        <f>HLOOKUP(Introduction!$G$4,nametranslations,113,FALSE)</f>
        <v>Estimation utilisée : améliorée</v>
      </c>
      <c r="AH28" s="28" t="s">
        <v>165</v>
      </c>
      <c r="AI28" s="28"/>
      <c r="AJ28" s="28"/>
      <c r="AK28" s="28"/>
      <c r="AL28" s="28" t="s">
        <v>165</v>
      </c>
      <c r="AM28" s="49" t="s">
        <v>165</v>
      </c>
      <c r="AN28" s="9"/>
      <c r="AO28" s="9"/>
      <c r="AP28" s="66"/>
      <c r="AQ28" s="10" t="str">
        <f>HLOOKUP(Introduction!$G$4,nametranslations,113,FALSE)</f>
        <v>Estimation utilisée : améliorée</v>
      </c>
      <c r="AR28" s="28" t="s">
        <v>165</v>
      </c>
      <c r="AS28" s="28"/>
      <c r="AT28" s="28"/>
      <c r="AU28" s="28"/>
      <c r="AV28" s="28" t="s">
        <v>165</v>
      </c>
      <c r="AW28" s="49" t="s">
        <v>165</v>
      </c>
      <c r="AX28" s="9"/>
      <c r="AY28" s="9"/>
      <c r="AZ28" s="71"/>
      <c r="BA28" s="71"/>
      <c r="BB28" s="75"/>
      <c r="BC28" s="75"/>
      <c r="BD28" s="75"/>
      <c r="BE28" s="75"/>
      <c r="BF28" s="75"/>
      <c r="BG28" s="75"/>
      <c r="BJ28" s="71"/>
      <c r="BT28" s="71"/>
      <c r="CD28" s="71"/>
      <c r="CN28" s="71"/>
      <c r="CX28" s="71"/>
      <c r="DH28" s="71"/>
      <c r="DR28" s="71"/>
      <c r="EB28" s="71"/>
      <c r="EL28" s="71"/>
      <c r="EV28" s="71"/>
      <c r="FF28" s="71"/>
      <c r="FP28" s="71"/>
      <c r="FZ28" s="71"/>
      <c r="GJ28" s="71"/>
      <c r="GT28" s="71"/>
      <c r="HD28" s="71"/>
      <c r="HN28" s="71"/>
      <c r="HX28" s="71"/>
    </row>
    <row r="29" spans="1:232" ht="15.75" customHeight="1" x14ac:dyDescent="0.3">
      <c r="A29" s="192" t="str">
        <f ca="1">IF(ISBLANK('Data Summary'!A31),"",'Data Summary'!A31)</f>
        <v/>
      </c>
      <c r="B29" s="66"/>
      <c r="C29" s="10" t="str">
        <f>HLOOKUP(Introduction!$G$4,nametranslations,114,FALSE)</f>
        <v>Estimation utilisée : service de base</v>
      </c>
      <c r="D29" s="28" t="s">
        <v>165</v>
      </c>
      <c r="E29" s="28"/>
      <c r="F29" s="28"/>
      <c r="G29" s="28"/>
      <c r="H29" s="28" t="s">
        <v>165</v>
      </c>
      <c r="I29" s="49" t="s">
        <v>165</v>
      </c>
      <c r="J29" s="9"/>
      <c r="K29" s="9"/>
      <c r="L29" s="66"/>
      <c r="M29" s="10" t="str">
        <f>HLOOKUP(Introduction!$G$4,nametranslations,114,FALSE)</f>
        <v>Estimation utilisée : service de base</v>
      </c>
      <c r="N29" s="28" t="s">
        <v>154</v>
      </c>
      <c r="O29" s="28"/>
      <c r="P29" s="28"/>
      <c r="Q29" s="28"/>
      <c r="R29" s="28"/>
      <c r="S29" s="49"/>
      <c r="T29" s="9"/>
      <c r="U29" s="9"/>
      <c r="V29" s="66"/>
      <c r="W29" s="10" t="str">
        <f>HLOOKUP(Introduction!$G$4,nametranslations,114,FALSE)</f>
        <v>Estimation utilisée : service de base</v>
      </c>
      <c r="X29" s="28" t="s">
        <v>165</v>
      </c>
      <c r="Y29" s="28"/>
      <c r="Z29" s="28"/>
      <c r="AA29" s="28"/>
      <c r="AB29" s="28" t="s">
        <v>165</v>
      </c>
      <c r="AC29" s="49" t="s">
        <v>165</v>
      </c>
      <c r="AD29" s="9"/>
      <c r="AE29" s="9"/>
      <c r="AF29" s="66"/>
      <c r="AG29" s="10" t="str">
        <f>HLOOKUP(Introduction!$G$4,nametranslations,114,FALSE)</f>
        <v>Estimation utilisée : service de base</v>
      </c>
      <c r="AH29" s="28" t="s">
        <v>165</v>
      </c>
      <c r="AI29" s="28"/>
      <c r="AJ29" s="28"/>
      <c r="AK29" s="28"/>
      <c r="AL29" s="28" t="s">
        <v>165</v>
      </c>
      <c r="AM29" s="49" t="s">
        <v>165</v>
      </c>
      <c r="AN29" s="9"/>
      <c r="AO29" s="9"/>
      <c r="AP29" s="66"/>
      <c r="AQ29" s="10" t="str">
        <f>HLOOKUP(Introduction!$G$4,nametranslations,114,FALSE)</f>
        <v>Estimation utilisée : service de base</v>
      </c>
      <c r="AR29" s="28" t="s">
        <v>165</v>
      </c>
      <c r="AS29" s="28"/>
      <c r="AT29" s="28"/>
      <c r="AU29" s="28"/>
      <c r="AV29" s="28" t="s">
        <v>165</v>
      </c>
      <c r="AW29" s="49" t="s">
        <v>165</v>
      </c>
      <c r="AX29" s="9"/>
      <c r="AY29" s="9"/>
      <c r="BB29" s="74"/>
      <c r="BC29" s="74"/>
      <c r="BD29" s="74"/>
      <c r="BE29" s="74"/>
      <c r="BF29" s="74"/>
      <c r="BG29" s="74"/>
    </row>
    <row r="30" spans="1:232" ht="15.75" customHeight="1" x14ac:dyDescent="0.3">
      <c r="A30" s="192" t="str">
        <f ca="1">IF(ISBLANK('Data Summary'!A32),"",'Data Summary'!A32)</f>
        <v/>
      </c>
      <c r="B30" s="67"/>
      <c r="C30" s="10" t="str">
        <f>HLOOKUP(Introduction!$G$4,nametranslations,115,FALSE)</f>
        <v>Nombre total d'écoles</v>
      </c>
      <c r="D30" s="35"/>
      <c r="E30" s="35"/>
      <c r="F30" s="35"/>
      <c r="G30" s="36"/>
      <c r="H30" s="37"/>
      <c r="I30" s="38"/>
      <c r="J30" s="9"/>
      <c r="K30" s="9"/>
      <c r="L30" s="67"/>
      <c r="M30" s="10" t="str">
        <f>HLOOKUP(Introduction!$G$4,nametranslations,115,FALSE)</f>
        <v>Nombre total d'écoles</v>
      </c>
      <c r="N30" s="35" t="s">
        <v>149</v>
      </c>
      <c r="O30" s="35"/>
      <c r="P30" s="35"/>
      <c r="Q30" s="36"/>
      <c r="R30" s="37"/>
      <c r="S30" s="38"/>
      <c r="T30" s="9"/>
      <c r="U30" s="9"/>
      <c r="V30" s="67"/>
      <c r="W30" s="10" t="str">
        <f>HLOOKUP(Introduction!$G$4,nametranslations,115,FALSE)</f>
        <v>Nombre total d'écoles</v>
      </c>
      <c r="X30" s="35"/>
      <c r="Y30" s="35"/>
      <c r="Z30" s="35"/>
      <c r="AA30" s="36"/>
      <c r="AB30" s="37"/>
      <c r="AC30" s="38"/>
      <c r="AD30" s="9"/>
      <c r="AE30" s="9"/>
      <c r="AF30" s="67"/>
      <c r="AG30" s="10" t="str">
        <f>HLOOKUP(Introduction!$G$4,nametranslations,115,FALSE)</f>
        <v>Nombre total d'écoles</v>
      </c>
      <c r="AH30" s="35"/>
      <c r="AI30" s="35"/>
      <c r="AJ30" s="35"/>
      <c r="AK30" s="36"/>
      <c r="AL30" s="37"/>
      <c r="AM30" s="38"/>
      <c r="AN30" s="9"/>
      <c r="AO30" s="9"/>
      <c r="AP30" s="67"/>
      <c r="AQ30" s="10" t="str">
        <f>HLOOKUP(Introduction!$G$4,nametranslations,115,FALSE)</f>
        <v>Nombre total d'écoles</v>
      </c>
      <c r="AR30" s="35"/>
      <c r="AS30" s="35"/>
      <c r="AT30" s="35"/>
      <c r="AU30" s="36"/>
      <c r="AV30" s="37"/>
      <c r="AW30" s="38"/>
      <c r="AX30" s="9"/>
      <c r="AY30" s="9"/>
      <c r="BB30" s="74"/>
      <c r="BC30" s="74"/>
      <c r="BD30" s="74"/>
      <c r="BE30" s="74"/>
      <c r="BF30" s="74"/>
      <c r="BG30" s="74"/>
    </row>
    <row r="31" spans="1:232" ht="16.2" thickBot="1" x14ac:dyDescent="0.35">
      <c r="A31" s="192" t="str">
        <f ca="1">IF(ISBLANK('Data Summary'!A33),"",'Data Summary'!A33)</f>
        <v/>
      </c>
      <c r="B31" s="68"/>
      <c r="C31" s="39" t="str">
        <f>HLOOKUP(Introduction!$G$4,nametranslations,116,FALSE)</f>
        <v>Nombre enquêté</v>
      </c>
      <c r="D31" s="40"/>
      <c r="E31" s="40"/>
      <c r="F31" s="40"/>
      <c r="G31" s="40"/>
      <c r="H31" s="40"/>
      <c r="I31" s="41"/>
      <c r="J31" s="9"/>
      <c r="K31" s="9"/>
      <c r="L31" s="68"/>
      <c r="M31" s="39" t="str">
        <f>HLOOKUP(Introduction!$G$4,nametranslations,116,FALSE)</f>
        <v>Nombre enquêté</v>
      </c>
      <c r="N31" s="40">
        <v>213</v>
      </c>
      <c r="O31" s="40"/>
      <c r="P31" s="40"/>
      <c r="Q31" s="40"/>
      <c r="R31" s="40"/>
      <c r="S31" s="41"/>
      <c r="T31" s="9"/>
      <c r="U31" s="9"/>
      <c r="V31" s="68"/>
      <c r="W31" s="39" t="str">
        <f>HLOOKUP(Introduction!$G$4,nametranslations,116,FALSE)</f>
        <v>Nombre enquêté</v>
      </c>
      <c r="X31" s="40"/>
      <c r="Y31" s="40"/>
      <c r="Z31" s="40"/>
      <c r="AA31" s="40"/>
      <c r="AB31" s="40"/>
      <c r="AC31" s="41"/>
      <c r="AD31" s="9"/>
      <c r="AE31" s="9"/>
      <c r="AF31" s="68"/>
      <c r="AG31" s="39" t="str">
        <f>HLOOKUP(Introduction!$G$4,nametranslations,116,FALSE)</f>
        <v>Nombre enquêté</v>
      </c>
      <c r="AH31" s="40"/>
      <c r="AI31" s="40"/>
      <c r="AJ31" s="40"/>
      <c r="AK31" s="40"/>
      <c r="AL31" s="40"/>
      <c r="AM31" s="41"/>
      <c r="AN31" s="9"/>
      <c r="AO31" s="9"/>
      <c r="AP31" s="68"/>
      <c r="AQ31" s="39" t="str">
        <f>HLOOKUP(Introduction!$G$4,nametranslations,116,FALSE)</f>
        <v>Nombre enquêté</v>
      </c>
      <c r="AR31" s="40"/>
      <c r="AS31" s="40"/>
      <c r="AT31" s="40"/>
      <c r="AU31" s="40"/>
      <c r="AV31" s="40"/>
      <c r="AW31" s="41"/>
      <c r="AX31" s="9"/>
      <c r="AY31" s="9"/>
      <c r="BB31" s="74"/>
      <c r="BC31" s="74"/>
      <c r="BD31" s="74"/>
      <c r="BE31" s="74"/>
      <c r="BF31" s="74"/>
      <c r="BG31" s="74"/>
    </row>
    <row r="32" spans="1:232" x14ac:dyDescent="0.3">
      <c r="A32" s="192" t="str">
        <f ca="1">IF(ISBLANK('Data Summary'!A34),"",'Data Summary'!A34)</f>
        <v/>
      </c>
    </row>
    <row r="33" spans="1:1" x14ac:dyDescent="0.3">
      <c r="A33" s="192" t="str">
        <f ca="1">IF(ISBLANK('Data Summary'!A35),"",'Data Summary'!A35)</f>
        <v/>
      </c>
    </row>
    <row r="34" spans="1:1" x14ac:dyDescent="0.3">
      <c r="A34" s="192" t="str">
        <f ca="1">IF(ISBLANK('Data Summary'!A36),"",'Data Summary'!A36)</f>
        <v/>
      </c>
    </row>
    <row r="35" spans="1:1" x14ac:dyDescent="0.3">
      <c r="A35" s="192" t="str">
        <f ca="1">IF(ISBLANK('Data Summary'!A37),"",'Data Summary'!A37)</f>
        <v/>
      </c>
    </row>
    <row r="36" spans="1:1" x14ac:dyDescent="0.3">
      <c r="A36" s="192" t="str">
        <f ca="1">IF(ISBLANK('Data Summary'!A38),"",'Data Summary'!A38)</f>
        <v/>
      </c>
    </row>
    <row r="37" spans="1:1" x14ac:dyDescent="0.3">
      <c r="A37" s="192" t="str">
        <f ca="1">IF(ISBLANK('Data Summary'!A39),"",'Data Summary'!A39)</f>
        <v/>
      </c>
    </row>
    <row r="38" spans="1:1" x14ac:dyDescent="0.3">
      <c r="A38" s="192" t="str">
        <f ca="1">IF(ISBLANK('Data Summary'!A40),"",'Data Summary'!A40)</f>
        <v/>
      </c>
    </row>
    <row r="39" spans="1:1" x14ac:dyDescent="0.3">
      <c r="A39" s="192" t="str">
        <f ca="1">IF(ISBLANK('Data Summary'!A41),"",'Data Summary'!A41)</f>
        <v/>
      </c>
    </row>
    <row r="40" spans="1:1" x14ac:dyDescent="0.3">
      <c r="A40" s="192" t="str">
        <f ca="1">IF(ISBLANK('Data Summary'!A42),"",'Data Summary'!A42)</f>
        <v/>
      </c>
    </row>
    <row r="41" spans="1:1" x14ac:dyDescent="0.3">
      <c r="A41" s="192" t="str">
        <f ca="1">IF(ISBLANK('Data Summary'!A43),"",'Data Summary'!A43)</f>
        <v/>
      </c>
    </row>
    <row r="42" spans="1:1" x14ac:dyDescent="0.3">
      <c r="A42" s="192" t="str">
        <f ca="1">IF(ISBLANK('Data Summary'!A44),"",'Data Summary'!A44)</f>
        <v/>
      </c>
    </row>
    <row r="43" spans="1:1" x14ac:dyDescent="0.3">
      <c r="A43" s="192" t="str">
        <f ca="1">IF(ISBLANK('Data Summary'!A45),"",'Data Summary'!A45)</f>
        <v/>
      </c>
    </row>
    <row r="44" spans="1:1" x14ac:dyDescent="0.3">
      <c r="A44" s="192" t="str">
        <f ca="1">IF(ISBLANK('Data Summary'!A46),"",'Data Summary'!A46)</f>
        <v/>
      </c>
    </row>
    <row r="45" spans="1:1" x14ac:dyDescent="0.3">
      <c r="A45" s="192" t="str">
        <f ca="1">IF(ISBLANK('Data Summary'!A47),"",'Data Summary'!A47)</f>
        <v/>
      </c>
    </row>
    <row r="46" spans="1:1" x14ac:dyDescent="0.3">
      <c r="A46" s="192" t="str">
        <f ca="1">IF(ISBLANK('Data Summary'!A48),"",'Data Summary'!A48)</f>
        <v/>
      </c>
    </row>
    <row r="47" spans="1:1" x14ac:dyDescent="0.3">
      <c r="A47" s="192" t="str">
        <f ca="1">IF(ISBLANK('Data Summary'!A49),"",'Data Summary'!A49)</f>
        <v/>
      </c>
    </row>
    <row r="48" spans="1:1" x14ac:dyDescent="0.3">
      <c r="A48" s="192" t="str">
        <f ca="1">IF(ISBLANK('Data Summary'!A50),"",'Data Summary'!A50)</f>
        <v/>
      </c>
    </row>
    <row r="49" spans="1:1" x14ac:dyDescent="0.3">
      <c r="A49" s="192" t="str">
        <f ca="1">IF(ISBLANK('Data Summary'!A51),"",'Data Summary'!A51)</f>
        <v/>
      </c>
    </row>
    <row r="50" spans="1:1" x14ac:dyDescent="0.3">
      <c r="A50" s="192" t="str">
        <f ca="1">IF(ISBLANK('Data Summary'!A52),"",'Data Summary'!A52)</f>
        <v/>
      </c>
    </row>
    <row r="51" spans="1:1" x14ac:dyDescent="0.3">
      <c r="A51" s="192" t="str">
        <f ca="1">IF(ISBLANK('Data Summary'!A53),"",'Data Summary'!A53)</f>
        <v/>
      </c>
    </row>
    <row r="52" spans="1:1" x14ac:dyDescent="0.3">
      <c r="A52" s="192" t="str">
        <f ca="1">IF(ISBLANK('Data Summary'!A54),"",'Data Summary'!A54)</f>
        <v/>
      </c>
    </row>
    <row r="53" spans="1:1" x14ac:dyDescent="0.3">
      <c r="A53" s="192" t="str">
        <f ca="1">IF(ISBLANK('Data Summary'!A55),"",'Data Summary'!A55)</f>
        <v/>
      </c>
    </row>
    <row r="54" spans="1:1" x14ac:dyDescent="0.3">
      <c r="A54" s="192" t="str">
        <f ca="1">IF(ISBLANK('Data Summary'!A56),"",'Data Summary'!A56)</f>
        <v/>
      </c>
    </row>
    <row r="55" spans="1:1" x14ac:dyDescent="0.3">
      <c r="A55" s="192" t="str">
        <f ca="1">IF(ISBLANK('Data Summary'!A57),"",'Data Summary'!A57)</f>
        <v/>
      </c>
    </row>
    <row r="56" spans="1:1" x14ac:dyDescent="0.3">
      <c r="A56" s="192" t="str">
        <f ca="1">IF(ISBLANK('Data Summary'!A58),"",'Data Summary'!A58)</f>
        <v/>
      </c>
    </row>
    <row r="57" spans="1:1" x14ac:dyDescent="0.3">
      <c r="A57" s="192" t="str">
        <f ca="1">IF(ISBLANK('Data Summary'!A59),"",'Data Summary'!A59)</f>
        <v/>
      </c>
    </row>
    <row r="58" spans="1:1" x14ac:dyDescent="0.3">
      <c r="A58" s="192" t="str">
        <f ca="1">IF(ISBLANK('Data Summary'!A60),"",'Data Summary'!A60)</f>
        <v/>
      </c>
    </row>
    <row r="59" spans="1:1" x14ac:dyDescent="0.3">
      <c r="A59" s="192" t="str">
        <f ca="1">IF(ISBLANK('Data Summary'!A61),"",'Data Summary'!A61)</f>
        <v/>
      </c>
    </row>
    <row r="60" spans="1:1" x14ac:dyDescent="0.3">
      <c r="A60" s="192" t="str">
        <f ca="1">IF(ISBLANK('Data Summary'!A62),"",'Data Summary'!A62)</f>
        <v/>
      </c>
    </row>
    <row r="61" spans="1:1" x14ac:dyDescent="0.3">
      <c r="A61" s="192" t="str">
        <f ca="1">IF(ISBLANK('Data Summary'!A63),"",'Data Summary'!A63)</f>
        <v/>
      </c>
    </row>
    <row r="62" spans="1:1" x14ac:dyDescent="0.3">
      <c r="A62" s="192" t="str">
        <f ca="1">IF(ISBLANK('Data Summary'!A64),"",'Data Summary'!A64)</f>
        <v/>
      </c>
    </row>
    <row r="63" spans="1:1" x14ac:dyDescent="0.3">
      <c r="A63" s="192" t="str">
        <f ca="1">IF(ISBLANK('Data Summary'!A65),"",'Data Summary'!A65)</f>
        <v/>
      </c>
    </row>
    <row r="64" spans="1:1" x14ac:dyDescent="0.3">
      <c r="A64" s="192" t="str">
        <f ca="1">IF(ISBLANK('Data Summary'!A66),"",'Data Summary'!A66)</f>
        <v/>
      </c>
    </row>
    <row r="65" spans="1:1" x14ac:dyDescent="0.3">
      <c r="A65" s="192" t="str">
        <f ca="1">IF(ISBLANK('Data Summary'!A67),"",'Data Summary'!A67)</f>
        <v/>
      </c>
    </row>
    <row r="66" spans="1:1" x14ac:dyDescent="0.3">
      <c r="A66" s="192" t="str">
        <f ca="1">IF(ISBLANK('Data Summary'!A68),"",'Data Summary'!A68)</f>
        <v/>
      </c>
    </row>
    <row r="67" spans="1:1" x14ac:dyDescent="0.3">
      <c r="A67" s="192" t="str">
        <f ca="1">IF(ISBLANK('Data Summary'!A69),"",'Data Summary'!A69)</f>
        <v/>
      </c>
    </row>
    <row r="68" spans="1:1" x14ac:dyDescent="0.3">
      <c r="A68" s="192" t="str">
        <f ca="1">IF(ISBLANK('Data Summary'!A70),"",'Data Summary'!A70)</f>
        <v/>
      </c>
    </row>
    <row r="69" spans="1:1" x14ac:dyDescent="0.3">
      <c r="A69" s="192" t="str">
        <f ca="1">IF(ISBLANK('Data Summary'!A71),"",'Data Summary'!A71)</f>
        <v/>
      </c>
    </row>
    <row r="70" spans="1:1" x14ac:dyDescent="0.3">
      <c r="A70" s="192" t="str">
        <f ca="1">IF(ISBLANK('Data Summary'!A72),"",'Data Summary'!A72)</f>
        <v/>
      </c>
    </row>
    <row r="71" spans="1:1" x14ac:dyDescent="0.3">
      <c r="A71" s="192" t="str">
        <f ca="1">IF(ISBLANK('Data Summary'!A73),"",'Data Summary'!A73)</f>
        <v/>
      </c>
    </row>
    <row r="72" spans="1:1" x14ac:dyDescent="0.3">
      <c r="A72" s="192" t="str">
        <f ca="1">IF(ISBLANK('Data Summary'!A74),"",'Data Summary'!A74)</f>
        <v/>
      </c>
    </row>
    <row r="73" spans="1:1" x14ac:dyDescent="0.3">
      <c r="A73" s="192" t="str">
        <f ca="1">IF(ISBLANK('Data Summary'!A75),"",'Data Summary'!A75)</f>
        <v/>
      </c>
    </row>
    <row r="74" spans="1:1" x14ac:dyDescent="0.3">
      <c r="A74" s="192" t="str">
        <f ca="1">IF(ISBLANK('Data Summary'!A76),"",'Data Summary'!A76)</f>
        <v/>
      </c>
    </row>
    <row r="75" spans="1:1" x14ac:dyDescent="0.3">
      <c r="A75" s="192" t="str">
        <f ca="1">IF(ISBLANK('Data Summary'!A77),"",'Data Summary'!A77)</f>
        <v/>
      </c>
    </row>
    <row r="76" spans="1:1" x14ac:dyDescent="0.3">
      <c r="A76" s="192" t="str">
        <f ca="1">IF(ISBLANK('Data Summary'!A78),"",'Data Summary'!A78)</f>
        <v/>
      </c>
    </row>
    <row r="77" spans="1:1" x14ac:dyDescent="0.3">
      <c r="A77" s="192" t="str">
        <f ca="1">IF(ISBLANK('Data Summary'!A79),"",'Data Summary'!A79)</f>
        <v/>
      </c>
    </row>
    <row r="78" spans="1:1" x14ac:dyDescent="0.3">
      <c r="A78" s="192" t="str">
        <f ca="1">IF(ISBLANK('Data Summary'!A80),"",'Data Summary'!A80)</f>
        <v/>
      </c>
    </row>
    <row r="79" spans="1:1" x14ac:dyDescent="0.3">
      <c r="A79" s="192" t="str">
        <f ca="1">IF(ISBLANK('Data Summary'!A81),"",'Data Summary'!A81)</f>
        <v/>
      </c>
    </row>
    <row r="80" spans="1:1" x14ac:dyDescent="0.3">
      <c r="A80" s="192" t="str">
        <f ca="1">IF(ISBLANK('Data Summary'!A82),"",'Data Summary'!A82)</f>
        <v/>
      </c>
    </row>
    <row r="81" spans="1:1" x14ac:dyDescent="0.3">
      <c r="A81" s="192" t="str">
        <f ca="1">IF(ISBLANK('Data Summary'!A83),"",'Data Summary'!A83)</f>
        <v/>
      </c>
    </row>
    <row r="82" spans="1:1" x14ac:dyDescent="0.3">
      <c r="A82" s="192" t="str">
        <f ca="1">IF(ISBLANK('Data Summary'!A84),"",'Data Summary'!A84)</f>
        <v/>
      </c>
    </row>
    <row r="83" spans="1:1" x14ac:dyDescent="0.3">
      <c r="A83" s="192" t="str">
        <f ca="1">IF(ISBLANK('Data Summary'!A85),"",'Data Summary'!A85)</f>
        <v/>
      </c>
    </row>
    <row r="84" spans="1:1" x14ac:dyDescent="0.3">
      <c r="A84" s="192" t="str">
        <f ca="1">IF(ISBLANK('Data Summary'!A86),"",'Data Summary'!A86)</f>
        <v/>
      </c>
    </row>
    <row r="85" spans="1:1" x14ac:dyDescent="0.3">
      <c r="A85" s="192" t="str">
        <f ca="1">IF(ISBLANK('Data Summary'!A87),"",'Data Summary'!A87)</f>
        <v/>
      </c>
    </row>
    <row r="86" spans="1:1" x14ac:dyDescent="0.3">
      <c r="A86" s="192" t="str">
        <f ca="1">IF(ISBLANK('Data Summary'!A88),"",'Data Summary'!A88)</f>
        <v/>
      </c>
    </row>
    <row r="87" spans="1:1" x14ac:dyDescent="0.3">
      <c r="A87" s="192" t="str">
        <f ca="1">IF(ISBLANK('Data Summary'!A89),"",'Data Summary'!A89)</f>
        <v/>
      </c>
    </row>
    <row r="88" spans="1:1" x14ac:dyDescent="0.3">
      <c r="A88" s="192" t="str">
        <f ca="1">IF(ISBLANK('Data Summary'!A90),"",'Data Summary'!A90)</f>
        <v/>
      </c>
    </row>
    <row r="89" spans="1:1" x14ac:dyDescent="0.3">
      <c r="A89" s="192" t="str">
        <f ca="1">IF(ISBLANK('Data Summary'!A91),"",'Data Summary'!A91)</f>
        <v/>
      </c>
    </row>
    <row r="90" spans="1:1" x14ac:dyDescent="0.3">
      <c r="A90" s="192" t="str">
        <f ca="1">IF(ISBLANK('Data Summary'!A92),"",'Data Summary'!A92)</f>
        <v/>
      </c>
    </row>
    <row r="91" spans="1:1" x14ac:dyDescent="0.3">
      <c r="A91" s="192" t="str">
        <f ca="1">IF(ISBLANK('Data Summary'!A93),"",'Data Summary'!A93)</f>
        <v/>
      </c>
    </row>
    <row r="92" spans="1:1" x14ac:dyDescent="0.3">
      <c r="A92" s="192" t="str">
        <f ca="1">IF(ISBLANK('Data Summary'!A94),"",'Data Summary'!A94)</f>
        <v/>
      </c>
    </row>
    <row r="93" spans="1:1" x14ac:dyDescent="0.3">
      <c r="A93" s="192" t="str">
        <f ca="1">IF(ISBLANK('Data Summary'!A95),"",'Data Summary'!A95)</f>
        <v/>
      </c>
    </row>
    <row r="94" spans="1:1" x14ac:dyDescent="0.3">
      <c r="A94" s="192" t="str">
        <f ca="1">IF(ISBLANK('Data Summary'!A96),"",'Data Summary'!A96)</f>
        <v/>
      </c>
    </row>
    <row r="95" spans="1:1" x14ac:dyDescent="0.3">
      <c r="A95" s="192" t="str">
        <f ca="1">IF(ISBLANK('Data Summary'!A97),"",'Data Summary'!A97)</f>
        <v/>
      </c>
    </row>
    <row r="96" spans="1:1" x14ac:dyDescent="0.3">
      <c r="A96" s="192" t="str">
        <f ca="1">IF(ISBLANK('Data Summary'!A98),"",'Data Summary'!A98)</f>
        <v/>
      </c>
    </row>
    <row r="97" spans="1:1" x14ac:dyDescent="0.3">
      <c r="A97" s="192" t="str">
        <f ca="1">IF(ISBLANK('Data Summary'!A99),"",'Data Summary'!A99)</f>
        <v/>
      </c>
    </row>
    <row r="98" spans="1:1" x14ac:dyDescent="0.3">
      <c r="A98" s="192" t="str">
        <f ca="1">IF(ISBLANK('Data Summary'!A100),"",'Data Summary'!A100)</f>
        <v/>
      </c>
    </row>
    <row r="99" spans="1:1" x14ac:dyDescent="0.3">
      <c r="A99" s="192" t="str">
        <f ca="1">IF(ISBLANK('Data Summary'!A101),"",'Data Summary'!A101)</f>
        <v/>
      </c>
    </row>
    <row r="100" spans="1:1" x14ac:dyDescent="0.3">
      <c r="A100" s="192" t="str">
        <f ca="1">IF(ISBLANK('Data Summary'!A102),"",'Data Summary'!A102)</f>
        <v/>
      </c>
    </row>
    <row r="101" spans="1:1" x14ac:dyDescent="0.3">
      <c r="A101" s="192" t="str">
        <f ca="1">IF(ISBLANK('Data Summary'!A103),"",'Data Summary'!A103)</f>
        <v/>
      </c>
    </row>
    <row r="102" spans="1:1" x14ac:dyDescent="0.3">
      <c r="A102" s="192" t="str">
        <f ca="1">IF(ISBLANK('Data Summary'!A104),"",'Data Summary'!A104)</f>
        <v/>
      </c>
    </row>
    <row r="103" spans="1:1" x14ac:dyDescent="0.3">
      <c r="A103" s="192" t="str">
        <f ca="1">IF(ISBLANK('Data Summary'!A105),"",'Data Summary'!A105)</f>
        <v/>
      </c>
    </row>
    <row r="104" spans="1:1" x14ac:dyDescent="0.3">
      <c r="A104" s="192" t="str">
        <f ca="1">IF(ISBLANK('Data Summary'!A106),"",'Data Summary'!A106)</f>
        <v/>
      </c>
    </row>
    <row r="105" spans="1:1" x14ac:dyDescent="0.3">
      <c r="A105" s="192" t="str">
        <f ca="1">IF(ISBLANK('Data Summary'!A107),"",'Data Summary'!A107)</f>
        <v/>
      </c>
    </row>
    <row r="106" spans="1:1" x14ac:dyDescent="0.3">
      <c r="A106" s="192" t="str">
        <f ca="1">IF(ISBLANK('Data Summary'!A108),"",'Data Summary'!A108)</f>
        <v/>
      </c>
    </row>
    <row r="107" spans="1:1" x14ac:dyDescent="0.3">
      <c r="A107" s="192" t="str">
        <f ca="1">IF(ISBLANK('Data Summary'!A109),"",'Data Summary'!A109)</f>
        <v/>
      </c>
    </row>
    <row r="108" spans="1:1" x14ac:dyDescent="0.3">
      <c r="A108" s="192" t="str">
        <f ca="1">IF(ISBLANK('Data Summary'!A110),"",'Data Summary'!A110)</f>
        <v/>
      </c>
    </row>
    <row r="109" spans="1:1" x14ac:dyDescent="0.3">
      <c r="A109" s="192" t="str">
        <f ca="1">IF(ISBLANK('Data Summary'!A111),"",'Data Summary'!A111)</f>
        <v/>
      </c>
    </row>
    <row r="110" spans="1:1" x14ac:dyDescent="0.3">
      <c r="A110" s="192" t="str">
        <f ca="1">IF(ISBLANK('Data Summary'!A112),"",'Data Summary'!A112)</f>
        <v/>
      </c>
    </row>
    <row r="111" spans="1:1" x14ac:dyDescent="0.3">
      <c r="A111" s="192" t="str">
        <f ca="1">IF(ISBLANK('Data Summary'!A113),"",'Data Summary'!A113)</f>
        <v/>
      </c>
    </row>
    <row r="112" spans="1:1" x14ac:dyDescent="0.3">
      <c r="A112" s="192" t="str">
        <f ca="1">IF(ISBLANK('Data Summary'!A114),"",'Data Summary'!A114)</f>
        <v/>
      </c>
    </row>
    <row r="113" spans="1:1" x14ac:dyDescent="0.3">
      <c r="A113" s="192" t="str">
        <f ca="1">IF(ISBLANK('Data Summary'!A115),"",'Data Summary'!A115)</f>
        <v/>
      </c>
    </row>
    <row r="114" spans="1:1" x14ac:dyDescent="0.3">
      <c r="A114" s="192" t="str">
        <f ca="1">IF(ISBLANK('Data Summary'!A116),"",'Data Summary'!A116)</f>
        <v/>
      </c>
    </row>
    <row r="115" spans="1:1" x14ac:dyDescent="0.3">
      <c r="A115" s="192" t="str">
        <f ca="1">IF(ISBLANK('Data Summary'!A117),"",'Data Summary'!A117)</f>
        <v/>
      </c>
    </row>
    <row r="116" spans="1:1" x14ac:dyDescent="0.3">
      <c r="A116" s="192" t="str">
        <f ca="1">IF(ISBLANK('Data Summary'!A118),"",'Data Summary'!A118)</f>
        <v/>
      </c>
    </row>
    <row r="117" spans="1:1" x14ac:dyDescent="0.3">
      <c r="A117" s="192" t="str">
        <f ca="1">IF(ISBLANK('Data Summary'!A119),"",'Data Summary'!A119)</f>
        <v/>
      </c>
    </row>
    <row r="118" spans="1:1" x14ac:dyDescent="0.3">
      <c r="A118" s="192" t="str">
        <f ca="1">IF(ISBLANK('Data Summary'!A120),"",'Data Summary'!A120)</f>
        <v/>
      </c>
    </row>
    <row r="119" spans="1:1" x14ac:dyDescent="0.3">
      <c r="A119" s="192" t="str">
        <f ca="1">IF(ISBLANK('Data Summary'!A121),"",'Data Summary'!A121)</f>
        <v/>
      </c>
    </row>
    <row r="120" spans="1:1" x14ac:dyDescent="0.3">
      <c r="A120" s="192" t="str">
        <f ca="1">IF(ISBLANK('Data Summary'!A122),"",'Data Summary'!A122)</f>
        <v/>
      </c>
    </row>
    <row r="121" spans="1:1" x14ac:dyDescent="0.3">
      <c r="A121" s="192" t="str">
        <f ca="1">IF(ISBLANK('Data Summary'!A123),"",'Data Summary'!A123)</f>
        <v/>
      </c>
    </row>
    <row r="122" spans="1:1" x14ac:dyDescent="0.3">
      <c r="A122" s="192" t="str">
        <f ca="1">IF(ISBLANK('Data Summary'!A124),"",'Data Summary'!A124)</f>
        <v/>
      </c>
    </row>
    <row r="123" spans="1:1" x14ac:dyDescent="0.3">
      <c r="A123" s="192" t="str">
        <f ca="1">IF(ISBLANK('Data Summary'!A125),"",'Data Summary'!A125)</f>
        <v/>
      </c>
    </row>
    <row r="124" spans="1:1" x14ac:dyDescent="0.3">
      <c r="A124" s="192" t="str">
        <f ca="1">IF(ISBLANK('Data Summary'!A126),"",'Data Summary'!A126)</f>
        <v/>
      </c>
    </row>
    <row r="125" spans="1:1" x14ac:dyDescent="0.3">
      <c r="A125" s="192" t="str">
        <f ca="1">IF(ISBLANK('Data Summary'!A127),"",'Data Summary'!A127)</f>
        <v/>
      </c>
    </row>
    <row r="126" spans="1:1" x14ac:dyDescent="0.3">
      <c r="A126" s="192" t="str">
        <f ca="1">IF(ISBLANK('Data Summary'!A128),"",'Data Summary'!A128)</f>
        <v/>
      </c>
    </row>
    <row r="127" spans="1:1" x14ac:dyDescent="0.3">
      <c r="A127" s="192" t="str">
        <f ca="1">IF(ISBLANK('Data Summary'!A129),"",'Data Summary'!A129)</f>
        <v/>
      </c>
    </row>
    <row r="128" spans="1:1" x14ac:dyDescent="0.3">
      <c r="A128" s="192" t="str">
        <f ca="1">IF(ISBLANK('Data Summary'!A130),"",'Data Summary'!A130)</f>
        <v/>
      </c>
    </row>
    <row r="129" spans="1:1" x14ac:dyDescent="0.3">
      <c r="A129" s="192" t="str">
        <f ca="1">IF(ISBLANK('Data Summary'!A131),"",'Data Summary'!A131)</f>
        <v/>
      </c>
    </row>
    <row r="130" spans="1:1" x14ac:dyDescent="0.3">
      <c r="A130" s="192" t="str">
        <f ca="1">IF(ISBLANK('Data Summary'!A132),"",'Data Summary'!A132)</f>
        <v/>
      </c>
    </row>
    <row r="131" spans="1:1" x14ac:dyDescent="0.3">
      <c r="A131" s="192" t="str">
        <f ca="1">IF(ISBLANK('Data Summary'!A133),"",'Data Summary'!A133)</f>
        <v/>
      </c>
    </row>
    <row r="132" spans="1:1" x14ac:dyDescent="0.3">
      <c r="A132" s="192" t="str">
        <f ca="1">IF(ISBLANK('Data Summary'!A134),"",'Data Summary'!A134)</f>
        <v/>
      </c>
    </row>
    <row r="133" spans="1:1" x14ac:dyDescent="0.3">
      <c r="A133" s="192" t="str">
        <f ca="1">IF(ISBLANK('Data Summary'!A135),"",'Data Summary'!A135)</f>
        <v/>
      </c>
    </row>
    <row r="134" spans="1:1" x14ac:dyDescent="0.3">
      <c r="A134" s="192" t="str">
        <f ca="1">IF(ISBLANK('Data Summary'!A136),"",'Data Summary'!A136)</f>
        <v/>
      </c>
    </row>
    <row r="135" spans="1:1" x14ac:dyDescent="0.3">
      <c r="A135" s="192" t="str">
        <f ca="1">IF(ISBLANK('Data Summary'!A137),"",'Data Summary'!A137)</f>
        <v/>
      </c>
    </row>
    <row r="136" spans="1:1" x14ac:dyDescent="0.3">
      <c r="A136" s="192" t="str">
        <f ca="1">IF(ISBLANK('Data Summary'!A138),"",'Data Summary'!A138)</f>
        <v/>
      </c>
    </row>
    <row r="137" spans="1:1" x14ac:dyDescent="0.3">
      <c r="A137" s="192" t="str">
        <f ca="1">IF(ISBLANK('Data Summary'!A139),"",'Data Summary'!A139)</f>
        <v/>
      </c>
    </row>
    <row r="138" spans="1:1" x14ac:dyDescent="0.3">
      <c r="A138" s="192" t="str">
        <f ca="1">IF(ISBLANK('Data Summary'!A140),"",'Data Summary'!A140)</f>
        <v/>
      </c>
    </row>
    <row r="139" spans="1:1" x14ac:dyDescent="0.3">
      <c r="A139" s="192" t="str">
        <f ca="1">IF(ISBLANK('Data Summary'!A141),"",'Data Summary'!A141)</f>
        <v/>
      </c>
    </row>
    <row r="140" spans="1:1" x14ac:dyDescent="0.3">
      <c r="A140" s="192" t="str">
        <f ca="1">IF(ISBLANK('Data Summary'!A142),"",'Data Summary'!A142)</f>
        <v/>
      </c>
    </row>
    <row r="141" spans="1:1" x14ac:dyDescent="0.3">
      <c r="A141" s="192" t="str">
        <f ca="1">IF(ISBLANK('Data Summary'!A143),"",'Data Summary'!A143)</f>
        <v/>
      </c>
    </row>
    <row r="142" spans="1:1" x14ac:dyDescent="0.3">
      <c r="A142" s="192" t="str">
        <f ca="1">IF(ISBLANK('Data Summary'!A144),"",'Data Summary'!A144)</f>
        <v/>
      </c>
    </row>
    <row r="143" spans="1:1" x14ac:dyDescent="0.3">
      <c r="A143" s="192" t="str">
        <f ca="1">IF(ISBLANK('Data Summary'!A145),"",'Data Summary'!A145)</f>
        <v/>
      </c>
    </row>
    <row r="144" spans="1:1" x14ac:dyDescent="0.3">
      <c r="A144" s="192" t="str">
        <f ca="1">IF(ISBLANK('Data Summary'!A146),"",'Data Summary'!A146)</f>
        <v/>
      </c>
    </row>
    <row r="145" spans="1:1" x14ac:dyDescent="0.3">
      <c r="A145" s="192" t="str">
        <f ca="1">IF(ISBLANK('Data Summary'!A147),"",'Data Summary'!A147)</f>
        <v/>
      </c>
    </row>
    <row r="146" spans="1:1" x14ac:dyDescent="0.3">
      <c r="A146" s="192" t="str">
        <f ca="1">IF(ISBLANK('Data Summary'!A148),"",'Data Summary'!A148)</f>
        <v/>
      </c>
    </row>
    <row r="147" spans="1:1" x14ac:dyDescent="0.3">
      <c r="A147" s="192" t="str">
        <f ca="1">IF(ISBLANK('Data Summary'!A149),"",'Data Summary'!A149)</f>
        <v/>
      </c>
    </row>
    <row r="148" spans="1:1" x14ac:dyDescent="0.3">
      <c r="A148" s="192" t="e">
        <f>IF(ISBLANK(#REF!),"",#REF!)</f>
        <v>#REF!</v>
      </c>
    </row>
    <row r="149" spans="1:1" x14ac:dyDescent="0.3">
      <c r="A149" s="192" t="e">
        <f>IF(ISBLANK(#REF!),"",#REF!)</f>
        <v>#REF!</v>
      </c>
    </row>
    <row r="150" spans="1:1" x14ac:dyDescent="0.3">
      <c r="A150" s="192" t="e">
        <f>IF(ISBLANK(#REF!),"",#REF!)</f>
        <v>#REF!</v>
      </c>
    </row>
    <row r="151" spans="1:1" x14ac:dyDescent="0.3">
      <c r="A151" s="192" t="e">
        <f>IF(ISBLANK(#REF!),"",#REF!)</f>
        <v>#REF!</v>
      </c>
    </row>
    <row r="152" spans="1:1" x14ac:dyDescent="0.3">
      <c r="A152" s="191"/>
    </row>
    <row r="153" spans="1:1" x14ac:dyDescent="0.3">
      <c r="A153" s="191"/>
    </row>
    <row r="154" spans="1:1" x14ac:dyDescent="0.3">
      <c r="A154" s="191"/>
    </row>
    <row r="155" spans="1:1" x14ac:dyDescent="0.3">
      <c r="A155" s="191"/>
    </row>
    <row r="156" spans="1:1" x14ac:dyDescent="0.3">
      <c r="A156" s="191"/>
    </row>
    <row r="157" spans="1:1" x14ac:dyDescent="0.3">
      <c r="A157" s="191"/>
    </row>
    <row r="158" spans="1:1" x14ac:dyDescent="0.3">
      <c r="A158" s="191"/>
    </row>
    <row r="159" spans="1:1" x14ac:dyDescent="0.3">
      <c r="A159" s="191"/>
    </row>
    <row r="160" spans="1:1" x14ac:dyDescent="0.3">
      <c r="A160" s="191"/>
    </row>
    <row r="161" spans="1:1" x14ac:dyDescent="0.3">
      <c r="A161" s="191"/>
    </row>
    <row r="162" spans="1:1" x14ac:dyDescent="0.3">
      <c r="A162" s="191"/>
    </row>
    <row r="163" spans="1:1" x14ac:dyDescent="0.3">
      <c r="A163" s="191"/>
    </row>
    <row r="164" spans="1:1" x14ac:dyDescent="0.3">
      <c r="A164" s="191"/>
    </row>
    <row r="165" spans="1:1" x14ac:dyDescent="0.3">
      <c r="A165" s="191"/>
    </row>
    <row r="166" spans="1:1" x14ac:dyDescent="0.3">
      <c r="A166" s="191"/>
    </row>
    <row r="167" spans="1:1" x14ac:dyDescent="0.3">
      <c r="A167" s="191"/>
    </row>
    <row r="168" spans="1:1" x14ac:dyDescent="0.3">
      <c r="A168" s="191"/>
    </row>
    <row r="169" spans="1:1" x14ac:dyDescent="0.3">
      <c r="A169" s="191"/>
    </row>
    <row r="170" spans="1:1" x14ac:dyDescent="0.3">
      <c r="A170" s="191"/>
    </row>
    <row r="171" spans="1:1" x14ac:dyDescent="0.3">
      <c r="A171" s="191"/>
    </row>
    <row r="172" spans="1:1" x14ac:dyDescent="0.3">
      <c r="A172" s="191"/>
    </row>
    <row r="173" spans="1:1" x14ac:dyDescent="0.3">
      <c r="A173" s="191"/>
    </row>
    <row r="174" spans="1:1" x14ac:dyDescent="0.3">
      <c r="A174" s="191"/>
    </row>
    <row r="175" spans="1:1" x14ac:dyDescent="0.3">
      <c r="A175" s="191"/>
    </row>
    <row r="176" spans="1:1" x14ac:dyDescent="0.3">
      <c r="A176" s="191"/>
    </row>
    <row r="177" spans="1:1" x14ac:dyDescent="0.3">
      <c r="A177" s="191"/>
    </row>
    <row r="178" spans="1:1" x14ac:dyDescent="0.3">
      <c r="A178" s="191"/>
    </row>
    <row r="179" spans="1:1" x14ac:dyDescent="0.3">
      <c r="A179" s="191"/>
    </row>
    <row r="180" spans="1:1" x14ac:dyDescent="0.3">
      <c r="A180" s="191"/>
    </row>
    <row r="181" spans="1:1" x14ac:dyDescent="0.3">
      <c r="A181" s="191"/>
    </row>
    <row r="182" spans="1:1" x14ac:dyDescent="0.3">
      <c r="A182" s="191"/>
    </row>
    <row r="183" spans="1:1" x14ac:dyDescent="0.3">
      <c r="A183" s="191"/>
    </row>
    <row r="184" spans="1:1" x14ac:dyDescent="0.3">
      <c r="A184" s="191"/>
    </row>
    <row r="185" spans="1:1" x14ac:dyDescent="0.3">
      <c r="A185" s="191"/>
    </row>
    <row r="186" spans="1:1" x14ac:dyDescent="0.3">
      <c r="A186" s="191"/>
    </row>
    <row r="187" spans="1:1" x14ac:dyDescent="0.3">
      <c r="A187" s="191"/>
    </row>
    <row r="188" spans="1:1" x14ac:dyDescent="0.3">
      <c r="A188" s="191"/>
    </row>
    <row r="189" spans="1:1" x14ac:dyDescent="0.3">
      <c r="A189" s="191"/>
    </row>
    <row r="190" spans="1:1" x14ac:dyDescent="0.3">
      <c r="A190" s="191"/>
    </row>
    <row r="191" spans="1:1" x14ac:dyDescent="0.3">
      <c r="A191" s="191"/>
    </row>
    <row r="192" spans="1:1" x14ac:dyDescent="0.3">
      <c r="A192" s="191"/>
    </row>
    <row r="193" spans="1:1" x14ac:dyDescent="0.3">
      <c r="A193" s="191"/>
    </row>
    <row r="194" spans="1:1" x14ac:dyDescent="0.3">
      <c r="A194" s="191"/>
    </row>
    <row r="195" spans="1:1" x14ac:dyDescent="0.3">
      <c r="A195" s="191"/>
    </row>
    <row r="196" spans="1:1" x14ac:dyDescent="0.3">
      <c r="A196" s="191"/>
    </row>
    <row r="197" spans="1:1" x14ac:dyDescent="0.3">
      <c r="A197" s="191"/>
    </row>
    <row r="198" spans="1:1" x14ac:dyDescent="0.3">
      <c r="A198" s="191"/>
    </row>
    <row r="199" spans="1:1" x14ac:dyDescent="0.3">
      <c r="A199" s="191"/>
    </row>
    <row r="200" spans="1:1" x14ac:dyDescent="0.3">
      <c r="A200" s="191"/>
    </row>
    <row r="201" spans="1:1" x14ac:dyDescent="0.3">
      <c r="A201" s="191"/>
    </row>
    <row r="202" spans="1:1" x14ac:dyDescent="0.3">
      <c r="A202" s="191"/>
    </row>
    <row r="203" spans="1:1" x14ac:dyDescent="0.3">
      <c r="A203" s="191"/>
    </row>
    <row r="204" spans="1:1" x14ac:dyDescent="0.3">
      <c r="A204" s="191"/>
    </row>
    <row r="205" spans="1:1" x14ac:dyDescent="0.3">
      <c r="A205" s="191"/>
    </row>
    <row r="206" spans="1:1" x14ac:dyDescent="0.3">
      <c r="A206" s="191"/>
    </row>
    <row r="207" spans="1:1" x14ac:dyDescent="0.3">
      <c r="A207" s="191"/>
    </row>
    <row r="208" spans="1:1" x14ac:dyDescent="0.3">
      <c r="A208" s="191"/>
    </row>
    <row r="209" spans="1:1" x14ac:dyDescent="0.3">
      <c r="A209" s="191"/>
    </row>
    <row r="210" spans="1:1" x14ac:dyDescent="0.3">
      <c r="A210" s="191"/>
    </row>
    <row r="211" spans="1:1" x14ac:dyDescent="0.3">
      <c r="A211" s="191"/>
    </row>
    <row r="212" spans="1:1" x14ac:dyDescent="0.3">
      <c r="A212" s="191"/>
    </row>
    <row r="213" spans="1:1" x14ac:dyDescent="0.3">
      <c r="A213" s="191"/>
    </row>
    <row r="214" spans="1:1" x14ac:dyDescent="0.3">
      <c r="A214" s="191"/>
    </row>
    <row r="215" spans="1:1" x14ac:dyDescent="0.3">
      <c r="A215" s="191"/>
    </row>
    <row r="216" spans="1:1" x14ac:dyDescent="0.3">
      <c r="A216" s="191"/>
    </row>
    <row r="217" spans="1:1" x14ac:dyDescent="0.3">
      <c r="A217" s="191"/>
    </row>
    <row r="218" spans="1:1" x14ac:dyDescent="0.3">
      <c r="A218" s="191"/>
    </row>
    <row r="219" spans="1:1" x14ac:dyDescent="0.3">
      <c r="A219" s="191"/>
    </row>
    <row r="220" spans="1:1" x14ac:dyDescent="0.3">
      <c r="A220" s="191"/>
    </row>
    <row r="221" spans="1:1" x14ac:dyDescent="0.3">
      <c r="A221" s="191"/>
    </row>
    <row r="222" spans="1:1" x14ac:dyDescent="0.3">
      <c r="A222" s="191"/>
    </row>
    <row r="223" spans="1:1" x14ac:dyDescent="0.3">
      <c r="A223" s="191"/>
    </row>
    <row r="224" spans="1:1" x14ac:dyDescent="0.3">
      <c r="A224" s="191"/>
    </row>
    <row r="225" spans="1:1" x14ac:dyDescent="0.3">
      <c r="A225" s="191"/>
    </row>
    <row r="226" spans="1:1" x14ac:dyDescent="0.3">
      <c r="A226" s="191"/>
    </row>
    <row r="227" spans="1:1" x14ac:dyDescent="0.3">
      <c r="A227" s="191"/>
    </row>
    <row r="228" spans="1:1" x14ac:dyDescent="0.3">
      <c r="A228" s="191"/>
    </row>
    <row r="229" spans="1:1" x14ac:dyDescent="0.3">
      <c r="A229" s="191"/>
    </row>
    <row r="230" spans="1:1" x14ac:dyDescent="0.3">
      <c r="A230" s="191"/>
    </row>
    <row r="231" spans="1:1" x14ac:dyDescent="0.3">
      <c r="A231" s="191"/>
    </row>
    <row r="232" spans="1:1" x14ac:dyDescent="0.3">
      <c r="A232" s="191"/>
    </row>
    <row r="233" spans="1:1" x14ac:dyDescent="0.3">
      <c r="A233" s="191"/>
    </row>
    <row r="234" spans="1:1" x14ac:dyDescent="0.3">
      <c r="A234" s="191"/>
    </row>
    <row r="235" spans="1:1" x14ac:dyDescent="0.3">
      <c r="A235" s="191"/>
    </row>
    <row r="236" spans="1:1" x14ac:dyDescent="0.3">
      <c r="A236" s="191"/>
    </row>
    <row r="237" spans="1:1" x14ac:dyDescent="0.3">
      <c r="A237" s="191"/>
    </row>
    <row r="238" spans="1:1" x14ac:dyDescent="0.3">
      <c r="A238" s="191"/>
    </row>
    <row r="239" spans="1:1" x14ac:dyDescent="0.3">
      <c r="A239" s="191"/>
    </row>
    <row r="240" spans="1:1" x14ac:dyDescent="0.3">
      <c r="A240" s="191"/>
    </row>
    <row r="241" spans="1:1" x14ac:dyDescent="0.3">
      <c r="A241" s="191"/>
    </row>
    <row r="242" spans="1:1" x14ac:dyDescent="0.3">
      <c r="A242" s="191"/>
    </row>
    <row r="243" spans="1:1" x14ac:dyDescent="0.3">
      <c r="A243" s="191"/>
    </row>
    <row r="244" spans="1:1" x14ac:dyDescent="0.3">
      <c r="A244" s="191"/>
    </row>
    <row r="245" spans="1:1" x14ac:dyDescent="0.3">
      <c r="A245" s="191"/>
    </row>
    <row r="246" spans="1:1" x14ac:dyDescent="0.3">
      <c r="A246" s="191"/>
    </row>
    <row r="247" spans="1:1" x14ac:dyDescent="0.3">
      <c r="A247" s="191"/>
    </row>
    <row r="248" spans="1:1" x14ac:dyDescent="0.3">
      <c r="A248" s="191"/>
    </row>
    <row r="249" spans="1:1" x14ac:dyDescent="0.3">
      <c r="A249" s="191"/>
    </row>
    <row r="250" spans="1:1" x14ac:dyDescent="0.3">
      <c r="A250" s="191"/>
    </row>
    <row r="251" spans="1:1" x14ac:dyDescent="0.3">
      <c r="A251" s="191"/>
    </row>
    <row r="252" spans="1:1" x14ac:dyDescent="0.3">
      <c r="A252" s="191"/>
    </row>
    <row r="253" spans="1:1" x14ac:dyDescent="0.3">
      <c r="A253" s="191"/>
    </row>
    <row r="254" spans="1:1" x14ac:dyDescent="0.3">
      <c r="A254" s="191"/>
    </row>
    <row r="255" spans="1:1" x14ac:dyDescent="0.3">
      <c r="A255" s="191"/>
    </row>
    <row r="256" spans="1:1" x14ac:dyDescent="0.3">
      <c r="A256" s="191"/>
    </row>
    <row r="257" spans="1:1" x14ac:dyDescent="0.3">
      <c r="A257" s="191"/>
    </row>
    <row r="258" spans="1:1" x14ac:dyDescent="0.3">
      <c r="A258" s="191"/>
    </row>
    <row r="259" spans="1:1" x14ac:dyDescent="0.3">
      <c r="A259" s="191"/>
    </row>
    <row r="260" spans="1:1" x14ac:dyDescent="0.3">
      <c r="A260" s="191"/>
    </row>
    <row r="261" spans="1:1" x14ac:dyDescent="0.3">
      <c r="A261" s="191"/>
    </row>
    <row r="262" spans="1:1" x14ac:dyDescent="0.3">
      <c r="A262" s="191"/>
    </row>
    <row r="263" spans="1:1" x14ac:dyDescent="0.3">
      <c r="A263" s="191"/>
    </row>
    <row r="264" spans="1:1" x14ac:dyDescent="0.3">
      <c r="A264" s="191"/>
    </row>
    <row r="265" spans="1:1" x14ac:dyDescent="0.3">
      <c r="A265" s="191"/>
    </row>
    <row r="266" spans="1:1" x14ac:dyDescent="0.3">
      <c r="A266" s="191"/>
    </row>
    <row r="267" spans="1:1" x14ac:dyDescent="0.3">
      <c r="A267" s="191"/>
    </row>
    <row r="268" spans="1:1" x14ac:dyDescent="0.3">
      <c r="A268" s="191"/>
    </row>
    <row r="269" spans="1:1" x14ac:dyDescent="0.3">
      <c r="A269" s="191"/>
    </row>
    <row r="270" spans="1:1" x14ac:dyDescent="0.3">
      <c r="A270" s="191"/>
    </row>
    <row r="271" spans="1:1" x14ac:dyDescent="0.3">
      <c r="A271" s="191"/>
    </row>
    <row r="272" spans="1:1" x14ac:dyDescent="0.3">
      <c r="A272" s="191"/>
    </row>
    <row r="273" spans="1:1" x14ac:dyDescent="0.3">
      <c r="A273" s="191"/>
    </row>
    <row r="274" spans="1:1" x14ac:dyDescent="0.3">
      <c r="A274" s="191"/>
    </row>
    <row r="275" spans="1:1" x14ac:dyDescent="0.3">
      <c r="A275" s="191"/>
    </row>
    <row r="276" spans="1:1" x14ac:dyDescent="0.3">
      <c r="A276" s="191"/>
    </row>
    <row r="277" spans="1:1" x14ac:dyDescent="0.3">
      <c r="A277" s="191"/>
    </row>
    <row r="278" spans="1:1" x14ac:dyDescent="0.3">
      <c r="A278" s="191"/>
    </row>
    <row r="279" spans="1:1" x14ac:dyDescent="0.3">
      <c r="A279" s="191"/>
    </row>
    <row r="280" spans="1:1" x14ac:dyDescent="0.3">
      <c r="A280" s="191"/>
    </row>
    <row r="281" spans="1:1" x14ac:dyDescent="0.3">
      <c r="A281" s="191"/>
    </row>
    <row r="282" spans="1:1" x14ac:dyDescent="0.3">
      <c r="A282" s="191"/>
    </row>
    <row r="283" spans="1:1" x14ac:dyDescent="0.3">
      <c r="A283" s="191"/>
    </row>
    <row r="284" spans="1:1" x14ac:dyDescent="0.3">
      <c r="A284" s="191"/>
    </row>
    <row r="285" spans="1:1" x14ac:dyDescent="0.3">
      <c r="A285" s="191"/>
    </row>
    <row r="286" spans="1:1" x14ac:dyDescent="0.3">
      <c r="A286" s="191"/>
    </row>
    <row r="287" spans="1:1" x14ac:dyDescent="0.3">
      <c r="A287" s="191"/>
    </row>
    <row r="288" spans="1:1" x14ac:dyDescent="0.3">
      <c r="A288" s="191"/>
    </row>
    <row r="289" spans="1:1" x14ac:dyDescent="0.3">
      <c r="A289" s="191"/>
    </row>
    <row r="290" spans="1:1" x14ac:dyDescent="0.3">
      <c r="A290" s="191"/>
    </row>
    <row r="291" spans="1:1" x14ac:dyDescent="0.3">
      <c r="A291" s="191"/>
    </row>
    <row r="292" spans="1:1" x14ac:dyDescent="0.3">
      <c r="A292" s="191"/>
    </row>
    <row r="293" spans="1:1" x14ac:dyDescent="0.3">
      <c r="A293" s="191"/>
    </row>
    <row r="294" spans="1:1" x14ac:dyDescent="0.3">
      <c r="A294" s="191"/>
    </row>
    <row r="295" spans="1:1" x14ac:dyDescent="0.3">
      <c r="A295" s="191"/>
    </row>
    <row r="296" spans="1:1" x14ac:dyDescent="0.3">
      <c r="A296" s="191"/>
    </row>
    <row r="297" spans="1:1" x14ac:dyDescent="0.3">
      <c r="A297" s="191"/>
    </row>
    <row r="298" spans="1:1" x14ac:dyDescent="0.3">
      <c r="A298" s="191"/>
    </row>
    <row r="299" spans="1:1" x14ac:dyDescent="0.3">
      <c r="A299" s="191"/>
    </row>
    <row r="300" spans="1:1" x14ac:dyDescent="0.3">
      <c r="A300" s="191"/>
    </row>
    <row r="301" spans="1:1" x14ac:dyDescent="0.3">
      <c r="A301" s="191"/>
    </row>
    <row r="302" spans="1:1" x14ac:dyDescent="0.3">
      <c r="A302" s="191"/>
    </row>
    <row r="303" spans="1:1" x14ac:dyDescent="0.3">
      <c r="A303" s="191"/>
    </row>
    <row r="304" spans="1:1" x14ac:dyDescent="0.3">
      <c r="A304" s="191"/>
    </row>
    <row r="305" spans="1:1" x14ac:dyDescent="0.3">
      <c r="A305" s="191"/>
    </row>
    <row r="306" spans="1:1" x14ac:dyDescent="0.3">
      <c r="A306" s="191"/>
    </row>
    <row r="307" spans="1:1" x14ac:dyDescent="0.3">
      <c r="A307" s="191"/>
    </row>
    <row r="308" spans="1:1" x14ac:dyDescent="0.3">
      <c r="A308" s="191"/>
    </row>
    <row r="309" spans="1:1" x14ac:dyDescent="0.3">
      <c r="A309" s="191"/>
    </row>
    <row r="310" spans="1:1" x14ac:dyDescent="0.3">
      <c r="A310" s="191"/>
    </row>
    <row r="311" spans="1:1" x14ac:dyDescent="0.3">
      <c r="A311" s="191"/>
    </row>
    <row r="312" spans="1:1" x14ac:dyDescent="0.3">
      <c r="A312" s="191"/>
    </row>
    <row r="313" spans="1:1" x14ac:dyDescent="0.3">
      <c r="A313" s="191"/>
    </row>
    <row r="314" spans="1:1" x14ac:dyDescent="0.3">
      <c r="A314" s="191"/>
    </row>
    <row r="315" spans="1:1" x14ac:dyDescent="0.3">
      <c r="A315" s="191"/>
    </row>
    <row r="316" spans="1:1" x14ac:dyDescent="0.3">
      <c r="A316" s="191"/>
    </row>
    <row r="317" spans="1:1" x14ac:dyDescent="0.3">
      <c r="A317" s="191"/>
    </row>
    <row r="318" spans="1:1" x14ac:dyDescent="0.3">
      <c r="A318" s="191"/>
    </row>
    <row r="319" spans="1:1" x14ac:dyDescent="0.3">
      <c r="A319" s="191"/>
    </row>
    <row r="320" spans="1:1" x14ac:dyDescent="0.3">
      <c r="A320" s="191"/>
    </row>
    <row r="321" spans="1:1" x14ac:dyDescent="0.3">
      <c r="A321" s="191"/>
    </row>
    <row r="322" spans="1:1" x14ac:dyDescent="0.3">
      <c r="A322" s="191"/>
    </row>
    <row r="323" spans="1:1" x14ac:dyDescent="0.3">
      <c r="A323" s="191"/>
    </row>
    <row r="324" spans="1:1" x14ac:dyDescent="0.3">
      <c r="A324" s="191"/>
    </row>
    <row r="325" spans="1:1" x14ac:dyDescent="0.3">
      <c r="A325" s="191"/>
    </row>
    <row r="326" spans="1:1" x14ac:dyDescent="0.3">
      <c r="A326" s="191"/>
    </row>
    <row r="327" spans="1:1" x14ac:dyDescent="0.3">
      <c r="A327" s="191"/>
    </row>
    <row r="328" spans="1:1" x14ac:dyDescent="0.3">
      <c r="A328" s="191"/>
    </row>
    <row r="329" spans="1:1" x14ac:dyDescent="0.3">
      <c r="A329" s="191"/>
    </row>
    <row r="330" spans="1:1" x14ac:dyDescent="0.3">
      <c r="A330" s="191"/>
    </row>
    <row r="331" spans="1:1" x14ac:dyDescent="0.3">
      <c r="A331" s="191"/>
    </row>
    <row r="332" spans="1:1" x14ac:dyDescent="0.3">
      <c r="A332" s="191"/>
    </row>
    <row r="333" spans="1:1" x14ac:dyDescent="0.3">
      <c r="A333" s="191"/>
    </row>
    <row r="334" spans="1:1" x14ac:dyDescent="0.3">
      <c r="A334" s="191"/>
    </row>
    <row r="335" spans="1:1" x14ac:dyDescent="0.3">
      <c r="A335" s="191"/>
    </row>
    <row r="336" spans="1:1" x14ac:dyDescent="0.3">
      <c r="A336" s="191"/>
    </row>
    <row r="337" spans="1:1" x14ac:dyDescent="0.3">
      <c r="A337" s="191"/>
    </row>
    <row r="338" spans="1:1" x14ac:dyDescent="0.3">
      <c r="A338" s="191"/>
    </row>
    <row r="339" spans="1:1" x14ac:dyDescent="0.3">
      <c r="A339" s="191"/>
    </row>
    <row r="340" spans="1:1" x14ac:dyDescent="0.3">
      <c r="A340" s="191"/>
    </row>
    <row r="341" spans="1:1" x14ac:dyDescent="0.3">
      <c r="A341" s="191"/>
    </row>
    <row r="342" spans="1:1" x14ac:dyDescent="0.3">
      <c r="A342" s="191"/>
    </row>
    <row r="343" spans="1:1" x14ac:dyDescent="0.3">
      <c r="A343" s="191"/>
    </row>
    <row r="344" spans="1:1" x14ac:dyDescent="0.3">
      <c r="A344" s="191"/>
    </row>
    <row r="345" spans="1:1" x14ac:dyDescent="0.3">
      <c r="A345" s="191"/>
    </row>
    <row r="346" spans="1:1" x14ac:dyDescent="0.3">
      <c r="A346" s="191"/>
    </row>
    <row r="347" spans="1:1" x14ac:dyDescent="0.3">
      <c r="A347" s="191"/>
    </row>
    <row r="348" spans="1:1" x14ac:dyDescent="0.3">
      <c r="A348" s="191"/>
    </row>
    <row r="349" spans="1:1" x14ac:dyDescent="0.3">
      <c r="A349" s="191"/>
    </row>
    <row r="350" spans="1:1" x14ac:dyDescent="0.3">
      <c r="A350" s="191"/>
    </row>
    <row r="351" spans="1:1" x14ac:dyDescent="0.3">
      <c r="A351" s="191"/>
    </row>
    <row r="352" spans="1:1" x14ac:dyDescent="0.3">
      <c r="A352" s="191"/>
    </row>
    <row r="353" spans="1:1" x14ac:dyDescent="0.3">
      <c r="A353" s="191"/>
    </row>
    <row r="354" spans="1:1" x14ac:dyDescent="0.3">
      <c r="A354" s="191"/>
    </row>
    <row r="355" spans="1:1" x14ac:dyDescent="0.3">
      <c r="A355" s="191"/>
    </row>
    <row r="356" spans="1:1" x14ac:dyDescent="0.3">
      <c r="A356" s="191"/>
    </row>
    <row r="357" spans="1:1" x14ac:dyDescent="0.3">
      <c r="A357" s="191"/>
    </row>
    <row r="358" spans="1:1" x14ac:dyDescent="0.3">
      <c r="A358" s="191"/>
    </row>
    <row r="359" spans="1:1" x14ac:dyDescent="0.3">
      <c r="A359" s="191"/>
    </row>
    <row r="360" spans="1:1" x14ac:dyDescent="0.3">
      <c r="A360" s="191"/>
    </row>
    <row r="361" spans="1:1" x14ac:dyDescent="0.3">
      <c r="A361" s="191"/>
    </row>
    <row r="362" spans="1:1" x14ac:dyDescent="0.3">
      <c r="A362" s="191"/>
    </row>
    <row r="363" spans="1:1" x14ac:dyDescent="0.3">
      <c r="A363" s="191"/>
    </row>
    <row r="364" spans="1:1" x14ac:dyDescent="0.3">
      <c r="A364" s="191"/>
    </row>
    <row r="365" spans="1:1" x14ac:dyDescent="0.3">
      <c r="A365" s="191"/>
    </row>
    <row r="366" spans="1:1" x14ac:dyDescent="0.3">
      <c r="A366" s="191"/>
    </row>
    <row r="367" spans="1:1" x14ac:dyDescent="0.3">
      <c r="A367" s="191"/>
    </row>
    <row r="368" spans="1:1" x14ac:dyDescent="0.3">
      <c r="A368" s="191"/>
    </row>
    <row r="369" spans="1:1" x14ac:dyDescent="0.3">
      <c r="A369" s="191"/>
    </row>
    <row r="370" spans="1:1" x14ac:dyDescent="0.3">
      <c r="A370" s="191"/>
    </row>
    <row r="371" spans="1:1" x14ac:dyDescent="0.3">
      <c r="A371" s="191"/>
    </row>
    <row r="372" spans="1:1" x14ac:dyDescent="0.3">
      <c r="A372" s="191"/>
    </row>
    <row r="373" spans="1:1" x14ac:dyDescent="0.3">
      <c r="A373" s="191"/>
    </row>
    <row r="374" spans="1:1" x14ac:dyDescent="0.3">
      <c r="A374" s="191"/>
    </row>
    <row r="375" spans="1:1" x14ac:dyDescent="0.3">
      <c r="A375" s="191"/>
    </row>
    <row r="376" spans="1:1" x14ac:dyDescent="0.3">
      <c r="A376" s="191"/>
    </row>
    <row r="377" spans="1:1" x14ac:dyDescent="0.3">
      <c r="A377" s="191"/>
    </row>
    <row r="378" spans="1:1" x14ac:dyDescent="0.3">
      <c r="A378" s="191"/>
    </row>
    <row r="379" spans="1:1" x14ac:dyDescent="0.3">
      <c r="A379" s="191"/>
    </row>
    <row r="380" spans="1:1" x14ac:dyDescent="0.3">
      <c r="A380" s="191"/>
    </row>
    <row r="381" spans="1:1" x14ac:dyDescent="0.3">
      <c r="A381" s="191"/>
    </row>
    <row r="382" spans="1:1" x14ac:dyDescent="0.3">
      <c r="A382" s="191"/>
    </row>
    <row r="383" spans="1:1" x14ac:dyDescent="0.3">
      <c r="A383" s="191"/>
    </row>
    <row r="384" spans="1:1" x14ac:dyDescent="0.3">
      <c r="A384" s="191"/>
    </row>
    <row r="385" spans="1:1" x14ac:dyDescent="0.3">
      <c r="A385" s="191"/>
    </row>
    <row r="386" spans="1:1" x14ac:dyDescent="0.3">
      <c r="A386" s="191"/>
    </row>
    <row r="387" spans="1:1" x14ac:dyDescent="0.3">
      <c r="A387" s="191"/>
    </row>
    <row r="388" spans="1:1" x14ac:dyDescent="0.3">
      <c r="A388" s="191"/>
    </row>
    <row r="389" spans="1:1" x14ac:dyDescent="0.3">
      <c r="A389" s="191"/>
    </row>
    <row r="390" spans="1:1" x14ac:dyDescent="0.3">
      <c r="A390" s="191"/>
    </row>
    <row r="391" spans="1:1" x14ac:dyDescent="0.3">
      <c r="A391" s="191"/>
    </row>
    <row r="392" spans="1:1" x14ac:dyDescent="0.3">
      <c r="A392" s="191"/>
    </row>
    <row r="393" spans="1:1" x14ac:dyDescent="0.3">
      <c r="A393" s="191"/>
    </row>
    <row r="394" spans="1:1" x14ac:dyDescent="0.3">
      <c r="A394" s="191"/>
    </row>
    <row r="395" spans="1:1" x14ac:dyDescent="0.3">
      <c r="A395" s="191"/>
    </row>
    <row r="396" spans="1:1" x14ac:dyDescent="0.3">
      <c r="A396" s="191"/>
    </row>
    <row r="397" spans="1:1" x14ac:dyDescent="0.3">
      <c r="A397" s="191"/>
    </row>
    <row r="398" spans="1:1" x14ac:dyDescent="0.3">
      <c r="A398" s="191"/>
    </row>
    <row r="399" spans="1:1" x14ac:dyDescent="0.3">
      <c r="A399" s="191"/>
    </row>
    <row r="400" spans="1:1" x14ac:dyDescent="0.3">
      <c r="A400" s="191"/>
    </row>
    <row r="401" spans="1:1" x14ac:dyDescent="0.3">
      <c r="A401" s="191"/>
    </row>
    <row r="402" spans="1:1" x14ac:dyDescent="0.3">
      <c r="A402" s="191"/>
    </row>
    <row r="403" spans="1:1" x14ac:dyDescent="0.3">
      <c r="A403" s="191"/>
    </row>
    <row r="404" spans="1:1" x14ac:dyDescent="0.3">
      <c r="A404" s="191"/>
    </row>
    <row r="405" spans="1:1" x14ac:dyDescent="0.3">
      <c r="A405" s="191"/>
    </row>
    <row r="406" spans="1:1" x14ac:dyDescent="0.3">
      <c r="A406" s="191"/>
    </row>
    <row r="407" spans="1:1" x14ac:dyDescent="0.3">
      <c r="A407" s="191"/>
    </row>
    <row r="408" spans="1:1" x14ac:dyDescent="0.3">
      <c r="A408" s="191"/>
    </row>
    <row r="409" spans="1:1" x14ac:dyDescent="0.3">
      <c r="A409" s="191"/>
    </row>
    <row r="410" spans="1:1" x14ac:dyDescent="0.3">
      <c r="A410" s="191"/>
    </row>
    <row r="411" spans="1:1" x14ac:dyDescent="0.3">
      <c r="A411" s="191"/>
    </row>
    <row r="412" spans="1:1" x14ac:dyDescent="0.3">
      <c r="A412" s="191"/>
    </row>
    <row r="413" spans="1:1" x14ac:dyDescent="0.3">
      <c r="A413" s="191"/>
    </row>
    <row r="414" spans="1:1" x14ac:dyDescent="0.3">
      <c r="A414" s="191"/>
    </row>
    <row r="415" spans="1:1" x14ac:dyDescent="0.3">
      <c r="A415" s="191"/>
    </row>
    <row r="416" spans="1:1" x14ac:dyDescent="0.3">
      <c r="A416" s="191"/>
    </row>
    <row r="417" spans="1:1" x14ac:dyDescent="0.3">
      <c r="A417" s="191"/>
    </row>
    <row r="418" spans="1:1" x14ac:dyDescent="0.3">
      <c r="A418" s="191"/>
    </row>
    <row r="419" spans="1:1" x14ac:dyDescent="0.3">
      <c r="A419" s="191"/>
    </row>
    <row r="420" spans="1:1" x14ac:dyDescent="0.3">
      <c r="A420" s="191"/>
    </row>
    <row r="421" spans="1:1" x14ac:dyDescent="0.3">
      <c r="A421" s="191"/>
    </row>
    <row r="422" spans="1:1" x14ac:dyDescent="0.3">
      <c r="A422" s="191"/>
    </row>
    <row r="423" spans="1:1" x14ac:dyDescent="0.3">
      <c r="A423" s="191"/>
    </row>
    <row r="424" spans="1:1" x14ac:dyDescent="0.3">
      <c r="A424" s="191"/>
    </row>
    <row r="425" spans="1:1" x14ac:dyDescent="0.3">
      <c r="A425" s="191"/>
    </row>
    <row r="426" spans="1:1" x14ac:dyDescent="0.3">
      <c r="A426" s="191"/>
    </row>
    <row r="427" spans="1:1" x14ac:dyDescent="0.3">
      <c r="A427" s="191"/>
    </row>
    <row r="428" spans="1:1" x14ac:dyDescent="0.3">
      <c r="A428" s="191"/>
    </row>
    <row r="429" spans="1:1" x14ac:dyDescent="0.3">
      <c r="A429" s="191"/>
    </row>
    <row r="430" spans="1:1" x14ac:dyDescent="0.3">
      <c r="A430" s="191"/>
    </row>
    <row r="431" spans="1:1" x14ac:dyDescent="0.3">
      <c r="A431" s="191"/>
    </row>
    <row r="432" spans="1:1" x14ac:dyDescent="0.3">
      <c r="A432" s="191"/>
    </row>
    <row r="433" spans="1:1" x14ac:dyDescent="0.3">
      <c r="A433" s="191"/>
    </row>
    <row r="434" spans="1:1" x14ac:dyDescent="0.3">
      <c r="A434" s="191"/>
    </row>
    <row r="435" spans="1:1" x14ac:dyDescent="0.3">
      <c r="A435" s="191"/>
    </row>
    <row r="436" spans="1:1" x14ac:dyDescent="0.3">
      <c r="A436" s="191"/>
    </row>
    <row r="437" spans="1:1" x14ac:dyDescent="0.3">
      <c r="A437" s="191"/>
    </row>
    <row r="438" spans="1:1" x14ac:dyDescent="0.3">
      <c r="A438" s="191"/>
    </row>
    <row r="439" spans="1:1" x14ac:dyDescent="0.3">
      <c r="A439" s="191"/>
    </row>
    <row r="440" spans="1:1" x14ac:dyDescent="0.3">
      <c r="A440" s="191"/>
    </row>
    <row r="441" spans="1:1" x14ac:dyDescent="0.3">
      <c r="A441" s="191"/>
    </row>
    <row r="442" spans="1:1" x14ac:dyDescent="0.3">
      <c r="A442" s="191"/>
    </row>
    <row r="443" spans="1:1" x14ac:dyDescent="0.3">
      <c r="A443" s="191"/>
    </row>
    <row r="444" spans="1:1" x14ac:dyDescent="0.3">
      <c r="A444" s="191"/>
    </row>
    <row r="445" spans="1:1" x14ac:dyDescent="0.3">
      <c r="A445" s="191"/>
    </row>
    <row r="446" spans="1:1" x14ac:dyDescent="0.3">
      <c r="A446" s="191"/>
    </row>
    <row r="447" spans="1:1" x14ac:dyDescent="0.3">
      <c r="A447" s="191"/>
    </row>
    <row r="448" spans="1:1" x14ac:dyDescent="0.3">
      <c r="A448" s="191"/>
    </row>
    <row r="449" spans="1:1" x14ac:dyDescent="0.3">
      <c r="A449" s="191"/>
    </row>
    <row r="450" spans="1:1" x14ac:dyDescent="0.3">
      <c r="A450" s="191"/>
    </row>
    <row r="451" spans="1:1" x14ac:dyDescent="0.3">
      <c r="A451" s="191"/>
    </row>
    <row r="452" spans="1:1" x14ac:dyDescent="0.3">
      <c r="A452" s="191"/>
    </row>
    <row r="453" spans="1:1" x14ac:dyDescent="0.3">
      <c r="A453" s="191"/>
    </row>
    <row r="454" spans="1:1" x14ac:dyDescent="0.3">
      <c r="A454" s="191"/>
    </row>
    <row r="455" spans="1:1" x14ac:dyDescent="0.3">
      <c r="A455" s="191"/>
    </row>
    <row r="456" spans="1:1" x14ac:dyDescent="0.3">
      <c r="A456" s="191"/>
    </row>
    <row r="457" spans="1:1" x14ac:dyDescent="0.3">
      <c r="A457" s="191"/>
    </row>
    <row r="458" spans="1:1" x14ac:dyDescent="0.3">
      <c r="A458" s="191"/>
    </row>
    <row r="459" spans="1:1" x14ac:dyDescent="0.3">
      <c r="A459" s="191"/>
    </row>
    <row r="460" spans="1:1" x14ac:dyDescent="0.3">
      <c r="A460" s="191"/>
    </row>
    <row r="461" spans="1:1" x14ac:dyDescent="0.3">
      <c r="A461" s="191"/>
    </row>
    <row r="462" spans="1:1" x14ac:dyDescent="0.3">
      <c r="A462" s="191"/>
    </row>
    <row r="463" spans="1:1" x14ac:dyDescent="0.3">
      <c r="A463" s="191"/>
    </row>
    <row r="464" spans="1:1" x14ac:dyDescent="0.3">
      <c r="A464" s="191"/>
    </row>
    <row r="465" spans="1:1" x14ac:dyDescent="0.3">
      <c r="A465" s="191"/>
    </row>
    <row r="466" spans="1:1" x14ac:dyDescent="0.3">
      <c r="A466" s="191"/>
    </row>
    <row r="467" spans="1:1" x14ac:dyDescent="0.3">
      <c r="A467" s="191"/>
    </row>
    <row r="468" spans="1:1" x14ac:dyDescent="0.3">
      <c r="A468" s="191"/>
    </row>
    <row r="469" spans="1:1" x14ac:dyDescent="0.3">
      <c r="A469" s="191"/>
    </row>
    <row r="470" spans="1:1" x14ac:dyDescent="0.3">
      <c r="A470" s="191"/>
    </row>
    <row r="471" spans="1:1" x14ac:dyDescent="0.3">
      <c r="A471" s="191"/>
    </row>
    <row r="472" spans="1:1" x14ac:dyDescent="0.3">
      <c r="A472" s="191"/>
    </row>
    <row r="473" spans="1:1" x14ac:dyDescent="0.3">
      <c r="A473" s="191"/>
    </row>
    <row r="474" spans="1:1" x14ac:dyDescent="0.3">
      <c r="A474" s="191"/>
    </row>
    <row r="475" spans="1:1" x14ac:dyDescent="0.3">
      <c r="A475" s="191"/>
    </row>
    <row r="476" spans="1:1" x14ac:dyDescent="0.3">
      <c r="A476" s="191"/>
    </row>
    <row r="477" spans="1:1" x14ac:dyDescent="0.3">
      <c r="A477" s="191"/>
    </row>
    <row r="478" spans="1:1" x14ac:dyDescent="0.3">
      <c r="A478" s="191"/>
    </row>
    <row r="479" spans="1:1" x14ac:dyDescent="0.3">
      <c r="A479" s="191"/>
    </row>
    <row r="480" spans="1:1" x14ac:dyDescent="0.3">
      <c r="A480" s="191"/>
    </row>
    <row r="481" spans="1:1" x14ac:dyDescent="0.3">
      <c r="A481" s="191"/>
    </row>
    <row r="482" spans="1:1" x14ac:dyDescent="0.3">
      <c r="A482" s="191"/>
    </row>
    <row r="483" spans="1:1" x14ac:dyDescent="0.3">
      <c r="A483" s="191"/>
    </row>
    <row r="484" spans="1:1" x14ac:dyDescent="0.3">
      <c r="A484" s="191"/>
    </row>
    <row r="485" spans="1:1" x14ac:dyDescent="0.3">
      <c r="A485" s="191"/>
    </row>
    <row r="486" spans="1:1" x14ac:dyDescent="0.3">
      <c r="A486" s="191"/>
    </row>
    <row r="487" spans="1:1" x14ac:dyDescent="0.3">
      <c r="A487" s="191"/>
    </row>
    <row r="488" spans="1:1" x14ac:dyDescent="0.3">
      <c r="A488" s="191"/>
    </row>
    <row r="489" spans="1:1" x14ac:dyDescent="0.3">
      <c r="A489" s="191"/>
    </row>
    <row r="490" spans="1:1" x14ac:dyDescent="0.3">
      <c r="A490" s="191"/>
    </row>
    <row r="491" spans="1:1" x14ac:dyDescent="0.3">
      <c r="A491" s="191"/>
    </row>
    <row r="492" spans="1:1" x14ac:dyDescent="0.3">
      <c r="A492" s="191"/>
    </row>
    <row r="493" spans="1:1" x14ac:dyDescent="0.3">
      <c r="A493" s="191"/>
    </row>
    <row r="494" spans="1:1" x14ac:dyDescent="0.3">
      <c r="A494" s="191"/>
    </row>
    <row r="495" spans="1:1" x14ac:dyDescent="0.3">
      <c r="A495" s="191"/>
    </row>
    <row r="496" spans="1:1" x14ac:dyDescent="0.3">
      <c r="A496" s="191"/>
    </row>
    <row r="497" spans="1:1" x14ac:dyDescent="0.3">
      <c r="A497" s="191"/>
    </row>
    <row r="498" spans="1:1" x14ac:dyDescent="0.3">
      <c r="A498" s="191"/>
    </row>
    <row r="499" spans="1:1" x14ac:dyDescent="0.3">
      <c r="A499" s="191"/>
    </row>
    <row r="500" spans="1:1" x14ac:dyDescent="0.3">
      <c r="A500" s="191"/>
    </row>
    <row r="501" spans="1:1" x14ac:dyDescent="0.3">
      <c r="A501" s="191"/>
    </row>
    <row r="502" spans="1:1" x14ac:dyDescent="0.3">
      <c r="A502" s="191"/>
    </row>
    <row r="503" spans="1:1" x14ac:dyDescent="0.3">
      <c r="A503" s="191"/>
    </row>
    <row r="504" spans="1:1" x14ac:dyDescent="0.3">
      <c r="A504" s="191"/>
    </row>
    <row r="505" spans="1:1" x14ac:dyDescent="0.3">
      <c r="A505" s="191"/>
    </row>
    <row r="506" spans="1:1" x14ac:dyDescent="0.3">
      <c r="A506" s="191"/>
    </row>
    <row r="507" spans="1:1" x14ac:dyDescent="0.3">
      <c r="A507" s="191"/>
    </row>
    <row r="508" spans="1:1" x14ac:dyDescent="0.3">
      <c r="A508" s="191"/>
    </row>
    <row r="509" spans="1:1" x14ac:dyDescent="0.3">
      <c r="A509" s="191"/>
    </row>
    <row r="510" spans="1:1" x14ac:dyDescent="0.3">
      <c r="A510" s="191"/>
    </row>
    <row r="511" spans="1:1" x14ac:dyDescent="0.3">
      <c r="A511" s="191"/>
    </row>
    <row r="512" spans="1:1" x14ac:dyDescent="0.3">
      <c r="A512" s="191"/>
    </row>
    <row r="513" spans="1:1" x14ac:dyDescent="0.3">
      <c r="A513" s="191"/>
    </row>
    <row r="514" spans="1:1" x14ac:dyDescent="0.3">
      <c r="A514" s="191"/>
    </row>
    <row r="515" spans="1:1" x14ac:dyDescent="0.3">
      <c r="A515" s="191"/>
    </row>
    <row r="516" spans="1:1" x14ac:dyDescent="0.3">
      <c r="A516" s="191"/>
    </row>
    <row r="517" spans="1:1" x14ac:dyDescent="0.3">
      <c r="A517" s="191"/>
    </row>
    <row r="518" spans="1:1" x14ac:dyDescent="0.3">
      <c r="A518" s="191"/>
    </row>
    <row r="519" spans="1:1" x14ac:dyDescent="0.3">
      <c r="A519" s="191"/>
    </row>
    <row r="520" spans="1:1" x14ac:dyDescent="0.3">
      <c r="A520" s="191"/>
    </row>
    <row r="521" spans="1:1" x14ac:dyDescent="0.3">
      <c r="A521" s="191"/>
    </row>
    <row r="522" spans="1:1" x14ac:dyDescent="0.3">
      <c r="A522" s="191"/>
    </row>
    <row r="523" spans="1:1" x14ac:dyDescent="0.3">
      <c r="A523" s="191"/>
    </row>
    <row r="524" spans="1:1" x14ac:dyDescent="0.3">
      <c r="A524" s="191"/>
    </row>
    <row r="525" spans="1:1" x14ac:dyDescent="0.3">
      <c r="A525" s="191"/>
    </row>
    <row r="526" spans="1:1" x14ac:dyDescent="0.3">
      <c r="A526" s="191"/>
    </row>
    <row r="527" spans="1:1" x14ac:dyDescent="0.3">
      <c r="A527" s="191"/>
    </row>
    <row r="528" spans="1:1" x14ac:dyDescent="0.3">
      <c r="A528" s="191"/>
    </row>
    <row r="529" spans="1:1" x14ac:dyDescent="0.3">
      <c r="A529" s="191"/>
    </row>
    <row r="530" spans="1:1" x14ac:dyDescent="0.3">
      <c r="A530" s="191"/>
    </row>
    <row r="531" spans="1:1" x14ac:dyDescent="0.3">
      <c r="A531" s="191"/>
    </row>
    <row r="532" spans="1:1" x14ac:dyDescent="0.3">
      <c r="A532" s="191"/>
    </row>
    <row r="533" spans="1:1" x14ac:dyDescent="0.3">
      <c r="A533" s="191"/>
    </row>
    <row r="534" spans="1:1" x14ac:dyDescent="0.3">
      <c r="A534" s="191"/>
    </row>
    <row r="535" spans="1:1" x14ac:dyDescent="0.3">
      <c r="A535" s="191"/>
    </row>
    <row r="536" spans="1:1" x14ac:dyDescent="0.3">
      <c r="A536" s="191"/>
    </row>
    <row r="537" spans="1:1" x14ac:dyDescent="0.3">
      <c r="A537" s="191"/>
    </row>
    <row r="538" spans="1:1" x14ac:dyDescent="0.3">
      <c r="A538" s="191"/>
    </row>
    <row r="539" spans="1:1" x14ac:dyDescent="0.3">
      <c r="A539" s="191"/>
    </row>
    <row r="540" spans="1:1" x14ac:dyDescent="0.3">
      <c r="A540" s="191"/>
    </row>
    <row r="541" spans="1:1" x14ac:dyDescent="0.3">
      <c r="A541" s="191"/>
    </row>
    <row r="542" spans="1:1" x14ac:dyDescent="0.3">
      <c r="A542" s="191"/>
    </row>
    <row r="543" spans="1:1" x14ac:dyDescent="0.3">
      <c r="A543" s="191"/>
    </row>
    <row r="544" spans="1:1" x14ac:dyDescent="0.3">
      <c r="A544" s="191"/>
    </row>
    <row r="545" spans="1:1" x14ac:dyDescent="0.3">
      <c r="A545" s="191"/>
    </row>
    <row r="546" spans="1:1" x14ac:dyDescent="0.3">
      <c r="A546" s="191"/>
    </row>
    <row r="547" spans="1:1" x14ac:dyDescent="0.3">
      <c r="A547" s="191"/>
    </row>
    <row r="548" spans="1:1" x14ac:dyDescent="0.3">
      <c r="A548" s="191"/>
    </row>
    <row r="549" spans="1:1" x14ac:dyDescent="0.3">
      <c r="A549" s="191"/>
    </row>
    <row r="550" spans="1:1" x14ac:dyDescent="0.3">
      <c r="A550" s="191"/>
    </row>
    <row r="551" spans="1:1" x14ac:dyDescent="0.3">
      <c r="A551" s="191"/>
    </row>
    <row r="552" spans="1:1" x14ac:dyDescent="0.3">
      <c r="A552" s="191"/>
    </row>
    <row r="553" spans="1:1" x14ac:dyDescent="0.3">
      <c r="A553" s="191"/>
    </row>
    <row r="554" spans="1:1" x14ac:dyDescent="0.3">
      <c r="A554" s="191"/>
    </row>
    <row r="555" spans="1:1" x14ac:dyDescent="0.3">
      <c r="A555" s="191"/>
    </row>
    <row r="556" spans="1:1" x14ac:dyDescent="0.3">
      <c r="A556" s="191"/>
    </row>
    <row r="557" spans="1:1" x14ac:dyDescent="0.3">
      <c r="A557" s="191"/>
    </row>
    <row r="558" spans="1:1" x14ac:dyDescent="0.3">
      <c r="A558" s="191"/>
    </row>
    <row r="559" spans="1:1" x14ac:dyDescent="0.3">
      <c r="A559" s="191"/>
    </row>
    <row r="560" spans="1:1" x14ac:dyDescent="0.3">
      <c r="A560" s="191"/>
    </row>
    <row r="561" spans="1:1" x14ac:dyDescent="0.3">
      <c r="A561" s="191"/>
    </row>
    <row r="562" spans="1:1" x14ac:dyDescent="0.3">
      <c r="A562" s="191"/>
    </row>
    <row r="563" spans="1:1" x14ac:dyDescent="0.3">
      <c r="A563" s="191"/>
    </row>
    <row r="564" spans="1:1" x14ac:dyDescent="0.3">
      <c r="A564" s="191"/>
    </row>
    <row r="565" spans="1:1" x14ac:dyDescent="0.3">
      <c r="A565" s="191"/>
    </row>
    <row r="566" spans="1:1" x14ac:dyDescent="0.3">
      <c r="A566" s="191"/>
    </row>
    <row r="567" spans="1:1" x14ac:dyDescent="0.3">
      <c r="A567" s="191"/>
    </row>
    <row r="568" spans="1:1" x14ac:dyDescent="0.3">
      <c r="A568" s="191"/>
    </row>
    <row r="569" spans="1:1" x14ac:dyDescent="0.3">
      <c r="A569" s="191"/>
    </row>
    <row r="570" spans="1:1" x14ac:dyDescent="0.3">
      <c r="A570" s="191"/>
    </row>
    <row r="571" spans="1:1" x14ac:dyDescent="0.3">
      <c r="A571" s="191"/>
    </row>
    <row r="572" spans="1:1" x14ac:dyDescent="0.3">
      <c r="A572" s="191"/>
    </row>
    <row r="573" spans="1:1" x14ac:dyDescent="0.3">
      <c r="A573" s="191"/>
    </row>
    <row r="574" spans="1:1" x14ac:dyDescent="0.3">
      <c r="A574" s="191"/>
    </row>
    <row r="575" spans="1:1" x14ac:dyDescent="0.3">
      <c r="A575" s="191"/>
    </row>
    <row r="576" spans="1:1" x14ac:dyDescent="0.3">
      <c r="A576" s="191"/>
    </row>
    <row r="577" spans="1:1" x14ac:dyDescent="0.3">
      <c r="A577" s="191"/>
    </row>
    <row r="578" spans="1:1" x14ac:dyDescent="0.3">
      <c r="A578" s="191"/>
    </row>
    <row r="579" spans="1:1" x14ac:dyDescent="0.3">
      <c r="A579" s="191"/>
    </row>
    <row r="580" spans="1:1" x14ac:dyDescent="0.3">
      <c r="A580" s="191"/>
    </row>
    <row r="581" spans="1:1" x14ac:dyDescent="0.3">
      <c r="A581" s="191"/>
    </row>
    <row r="582" spans="1:1" x14ac:dyDescent="0.3">
      <c r="A582" s="191"/>
    </row>
    <row r="583" spans="1:1" x14ac:dyDescent="0.3">
      <c r="A583" s="191"/>
    </row>
    <row r="584" spans="1:1" x14ac:dyDescent="0.3">
      <c r="A584" s="191"/>
    </row>
    <row r="585" spans="1:1" x14ac:dyDescent="0.3">
      <c r="A585" s="191"/>
    </row>
    <row r="586" spans="1:1" x14ac:dyDescent="0.3">
      <c r="A586" s="191"/>
    </row>
    <row r="587" spans="1:1" x14ac:dyDescent="0.3">
      <c r="A587" s="191"/>
    </row>
    <row r="588" spans="1:1" x14ac:dyDescent="0.3">
      <c r="A588" s="191"/>
    </row>
    <row r="589" spans="1:1" x14ac:dyDescent="0.3">
      <c r="A589" s="191"/>
    </row>
    <row r="590" spans="1:1" x14ac:dyDescent="0.3">
      <c r="A590" s="191"/>
    </row>
    <row r="591" spans="1:1" x14ac:dyDescent="0.3">
      <c r="A591" s="191"/>
    </row>
    <row r="592" spans="1:1" x14ac:dyDescent="0.3">
      <c r="A592" s="191"/>
    </row>
    <row r="593" spans="1:1" x14ac:dyDescent="0.3">
      <c r="A593" s="191"/>
    </row>
    <row r="594" spans="1:1" x14ac:dyDescent="0.3">
      <c r="A594" s="191"/>
    </row>
    <row r="595" spans="1:1" x14ac:dyDescent="0.3">
      <c r="A595" s="191"/>
    </row>
    <row r="596" spans="1:1" x14ac:dyDescent="0.3">
      <c r="A596" s="191"/>
    </row>
    <row r="597" spans="1:1" x14ac:dyDescent="0.3">
      <c r="A597" s="191"/>
    </row>
    <row r="598" spans="1:1" x14ac:dyDescent="0.3">
      <c r="A598" s="191"/>
    </row>
    <row r="599" spans="1:1" x14ac:dyDescent="0.3">
      <c r="A599" s="191"/>
    </row>
    <row r="600" spans="1:1" x14ac:dyDescent="0.3">
      <c r="A600" s="191"/>
    </row>
    <row r="601" spans="1:1" x14ac:dyDescent="0.3">
      <c r="A601" s="191"/>
    </row>
    <row r="602" spans="1:1" x14ac:dyDescent="0.3">
      <c r="A602" s="191"/>
    </row>
    <row r="603" spans="1:1" x14ac:dyDescent="0.3">
      <c r="A603" s="191"/>
    </row>
    <row r="604" spans="1:1" x14ac:dyDescent="0.3">
      <c r="A604" s="191"/>
    </row>
    <row r="605" spans="1:1" x14ac:dyDescent="0.3">
      <c r="A605" s="191"/>
    </row>
    <row r="606" spans="1:1" x14ac:dyDescent="0.3">
      <c r="A606" s="191"/>
    </row>
    <row r="607" spans="1:1" x14ac:dyDescent="0.3">
      <c r="A607" s="191"/>
    </row>
    <row r="608" spans="1:1" x14ac:dyDescent="0.3">
      <c r="A608" s="191"/>
    </row>
    <row r="609" spans="1:1" x14ac:dyDescent="0.3">
      <c r="A609" s="191"/>
    </row>
    <row r="610" spans="1:1" x14ac:dyDescent="0.3">
      <c r="A610" s="191"/>
    </row>
    <row r="611" spans="1:1" x14ac:dyDescent="0.3">
      <c r="A611" s="191"/>
    </row>
    <row r="612" spans="1:1" x14ac:dyDescent="0.3">
      <c r="A612" s="191"/>
    </row>
    <row r="613" spans="1:1" x14ac:dyDescent="0.3">
      <c r="A613" s="191"/>
    </row>
    <row r="614" spans="1:1" x14ac:dyDescent="0.3">
      <c r="A614" s="191"/>
    </row>
    <row r="615" spans="1:1" x14ac:dyDescent="0.3">
      <c r="A615" s="191"/>
    </row>
    <row r="616" spans="1:1" x14ac:dyDescent="0.3">
      <c r="A616" s="191"/>
    </row>
    <row r="617" spans="1:1" x14ac:dyDescent="0.3">
      <c r="A617" s="191"/>
    </row>
    <row r="618" spans="1:1" x14ac:dyDescent="0.3">
      <c r="A618" s="191"/>
    </row>
    <row r="619" spans="1:1" x14ac:dyDescent="0.3">
      <c r="A619" s="191"/>
    </row>
    <row r="620" spans="1:1" x14ac:dyDescent="0.3">
      <c r="A620" s="191"/>
    </row>
    <row r="621" spans="1:1" x14ac:dyDescent="0.3">
      <c r="A621" s="191"/>
    </row>
    <row r="622" spans="1:1" x14ac:dyDescent="0.3">
      <c r="A622" s="191"/>
    </row>
    <row r="623" spans="1:1" x14ac:dyDescent="0.3">
      <c r="A623" s="191"/>
    </row>
    <row r="624" spans="1:1" x14ac:dyDescent="0.3">
      <c r="A624" s="191"/>
    </row>
    <row r="625" spans="1:1" x14ac:dyDescent="0.3">
      <c r="A625" s="191"/>
    </row>
    <row r="626" spans="1:1" x14ac:dyDescent="0.3">
      <c r="A626" s="191"/>
    </row>
    <row r="627" spans="1:1" x14ac:dyDescent="0.3">
      <c r="A627" s="191"/>
    </row>
    <row r="628" spans="1:1" x14ac:dyDescent="0.3">
      <c r="A628" s="191"/>
    </row>
    <row r="629" spans="1:1" x14ac:dyDescent="0.3">
      <c r="A629" s="191"/>
    </row>
    <row r="630" spans="1:1" x14ac:dyDescent="0.3">
      <c r="A630" s="191"/>
    </row>
    <row r="631" spans="1:1" x14ac:dyDescent="0.3">
      <c r="A631" s="191"/>
    </row>
    <row r="632" spans="1:1" x14ac:dyDescent="0.3">
      <c r="A632" s="191"/>
    </row>
    <row r="633" spans="1:1" x14ac:dyDescent="0.3">
      <c r="A633" s="191"/>
    </row>
    <row r="634" spans="1:1" x14ac:dyDescent="0.3">
      <c r="A634" s="191"/>
    </row>
    <row r="635" spans="1:1" x14ac:dyDescent="0.3">
      <c r="A635" s="191"/>
    </row>
    <row r="636" spans="1:1" x14ac:dyDescent="0.3">
      <c r="A636" s="191"/>
    </row>
    <row r="637" spans="1:1" x14ac:dyDescent="0.3">
      <c r="A637" s="191"/>
    </row>
  </sheetData>
  <mergeCells count="7">
    <mergeCell ref="A2:A3"/>
    <mergeCell ref="AQ26:AW26"/>
    <mergeCell ref="C26:I26"/>
    <mergeCell ref="BA26:BG26"/>
    <mergeCell ref="M26:S26"/>
    <mergeCell ref="W26:AC26"/>
    <mergeCell ref="AG26:AM26"/>
  </mergeCells>
  <hyperlinks>
    <hyperlink ref="A4" location="myrangeW0" display="myrangeW0" xr:uid="{D0419715-147A-4120-A009-BB96BAA255DD}"/>
    <hyperlink ref="A5" location="myrangeW1" display="myrangeW1" xr:uid="{4F00E704-1522-455F-8413-F346FAEA8B4A}"/>
    <hyperlink ref="A6" location="myrangeW2" display="myrangeW2" xr:uid="{288059D3-1E21-44C2-8DB5-E9BB1746C02A}"/>
    <hyperlink ref="A7" location="myrangeW3" display="myrangeW3" xr:uid="{1937E0E8-2227-4DA8-A034-FF0D25C97BA0}"/>
    <hyperlink ref="A8" location="myrangeW4" display="myrangeW4" xr:uid="{9973A601-3B32-4BD6-ADB8-CD974B5C6EBF}"/>
    <hyperlink ref="A9" location="myrangeW5" display="myrangeW5" xr:uid="{A466DCA5-82BB-4031-BA55-B883F66D9D0F}"/>
    <hyperlink ref="A10" location="myrangeW6" display="myrangeW6" xr:uid="{0BEE1D1A-D432-4B03-BD79-9097CFA7AB36}"/>
    <hyperlink ref="A11" location="myrangeW7" display="myrangeW7" xr:uid="{7486F928-227F-4EA6-9604-091998386EAE}"/>
    <hyperlink ref="A12" location="myrangeW8" display="myrangeW8" xr:uid="{D21796E2-0875-4D92-A493-B3DC8D1BFDB2}"/>
    <hyperlink ref="A13" location="myrangeW9" display="myrangeW9" xr:uid="{BE07DBD9-12E2-471C-AFA4-6E5B5C13C326}"/>
    <hyperlink ref="A14" location="myrangeW10" display="myrangeW10" xr:uid="{D74D6C81-F909-4770-8E84-18C4AF0C1005}"/>
    <hyperlink ref="A15" location="myrangeW11" display="myrangeW11" xr:uid="{1804A34B-E337-4404-82C5-3FB7A241905C}"/>
    <hyperlink ref="A16" location="myrangeW12" display="myrangeW12" xr:uid="{300C3DC4-58A3-4314-8C28-09BEE9D2C480}"/>
    <hyperlink ref="A17" location="myrangeW13" display="myrangeW13" xr:uid="{24A9B9CB-43A5-4AB0-B761-61388D30794C}"/>
    <hyperlink ref="A18" location="myrangeW14" display="myrangeW14" xr:uid="{0634C0A1-A618-4317-A2A5-C4FB2B58D32F}"/>
    <hyperlink ref="A19" location="myrangeW15" display="myrangeW15" xr:uid="{633005C5-38CC-4FFA-8791-61BC90B36E02}"/>
    <hyperlink ref="A20" location="myrangeW16" display="myrangeW16" xr:uid="{878C812B-82BA-4EA9-8CD2-6F56C9A6BFA8}"/>
    <hyperlink ref="A21" location="myrangeW17" display="myrangeW17" xr:uid="{59404390-FDE4-4C41-A4F2-8D6F202C6133}"/>
    <hyperlink ref="A22" location="myrangeW18" display="myrangeW18" xr:uid="{627CB154-065C-43A4-9EDE-C5F3704FDFDD}"/>
    <hyperlink ref="A23" location="myrangeW19" display="myrangeW19" xr:uid="{3793D8B1-2DEA-4DA6-B34F-FC1DCB84D0D1}"/>
    <hyperlink ref="A24" location="myrangeW20" display="myrangeW20" xr:uid="{A9C3A12C-C1AF-43FF-BB55-16A60EB1A28F}"/>
    <hyperlink ref="A25" location="myrangeW21" display="myrangeW21" xr:uid="{F937EE39-203E-457B-96CF-9F28B596E1D6}"/>
    <hyperlink ref="A26" location="myrangeW22" display="myrangeW22" xr:uid="{4A520856-6D6F-426A-A62D-B2116D197752}"/>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9" customWidth="1"/>
    <col min="3" max="3" width="29.69921875" customWidth="1"/>
    <col min="4" max="9" width="7.796875" customWidth="1"/>
    <col min="10" max="11" width="1.09765625" customWidth="1"/>
    <col min="12" max="12" width="24.59765625" style="69" customWidth="1"/>
    <col min="13" max="13" width="29.69921875" customWidth="1"/>
    <col min="14" max="19" width="7.796875" customWidth="1"/>
    <col min="20" max="21" width="1.09765625" customWidth="1"/>
    <col min="22" max="22" width="24.59765625" style="69" customWidth="1"/>
    <col min="23" max="23" width="29.69921875" customWidth="1"/>
    <col min="24" max="29" width="7.796875" customWidth="1"/>
    <col min="30" max="31" width="1.09765625" customWidth="1"/>
    <col min="32" max="32" width="24.59765625" style="69" customWidth="1"/>
    <col min="33" max="33" width="29.69921875" customWidth="1"/>
    <col min="34" max="39" width="7.796875" customWidth="1"/>
    <col min="40" max="41" width="1.09765625" customWidth="1"/>
    <col min="42" max="42" width="24.59765625" style="69" customWidth="1"/>
    <col min="43" max="43" width="29.69921875" customWidth="1"/>
    <col min="44" max="49" width="7.796875" customWidth="1"/>
    <col min="50" max="51" width="1.09765625" customWidth="1"/>
    <col min="52" max="52" width="24.59765625" style="69" customWidth="1"/>
    <col min="53" max="53" width="29.69921875" style="69" customWidth="1"/>
    <col min="54" max="59" width="7.796875" customWidth="1"/>
    <col min="60" max="61" width="1.09765625" customWidth="1"/>
    <col min="62" max="62" width="24.59765625" style="69" customWidth="1"/>
    <col min="63" max="63" width="29.69921875" customWidth="1"/>
    <col min="64" max="69" width="7.796875" customWidth="1"/>
    <col min="70" max="71" width="1.09765625" customWidth="1"/>
    <col min="72" max="72" width="24.59765625" style="69" customWidth="1"/>
    <col min="73" max="73" width="29.69921875" customWidth="1"/>
    <col min="74" max="79" width="7.796875" customWidth="1"/>
    <col min="80" max="81" width="1.09765625" customWidth="1"/>
    <col min="82" max="82" width="24.59765625" style="69" customWidth="1"/>
    <col min="83" max="83" width="29.69921875" customWidth="1"/>
    <col min="84" max="89" width="7.796875" customWidth="1"/>
    <col min="90" max="91" width="1.09765625" customWidth="1"/>
    <col min="92" max="92" width="24.59765625" style="69" customWidth="1"/>
    <col min="93" max="93" width="29.69921875" customWidth="1"/>
    <col min="94" max="99" width="7.796875" customWidth="1"/>
    <col min="100" max="101" width="1.09765625" customWidth="1"/>
    <col min="102" max="102" width="24.59765625" style="69" customWidth="1"/>
    <col min="103" max="103" width="29.69921875" customWidth="1"/>
    <col min="104" max="109" width="7.796875" customWidth="1"/>
    <col min="110" max="111" width="1.09765625" customWidth="1"/>
    <col min="112" max="112" width="24.59765625" style="69" customWidth="1"/>
    <col min="113" max="113" width="29.69921875" customWidth="1"/>
    <col min="114" max="119" width="7.796875" customWidth="1"/>
    <col min="120" max="121" width="1.09765625" customWidth="1"/>
    <col min="122" max="122" width="24.59765625" style="69" customWidth="1"/>
    <col min="123" max="123" width="29.69921875" customWidth="1"/>
    <col min="124" max="129" width="7.796875" customWidth="1"/>
    <col min="130" max="131" width="1.09765625" customWidth="1"/>
    <col min="132" max="132" width="24.59765625" style="69" customWidth="1"/>
    <col min="133" max="133" width="29.69921875" customWidth="1"/>
    <col min="134" max="139" width="7.796875" customWidth="1"/>
    <col min="140" max="141" width="1.09765625" customWidth="1"/>
    <col min="142" max="142" width="24.59765625" style="69" customWidth="1"/>
    <col min="143" max="143" width="29.69921875" customWidth="1"/>
    <col min="144" max="149" width="7.796875" customWidth="1"/>
    <col min="150" max="151" width="1.09765625" customWidth="1"/>
    <col min="152" max="152" width="24.59765625" style="69" customWidth="1"/>
    <col min="153" max="153" width="29.69921875" customWidth="1"/>
    <col min="154" max="159" width="7.796875" customWidth="1"/>
    <col min="160" max="161" width="1.09765625" customWidth="1"/>
    <col min="162" max="162" width="24.59765625" style="69" customWidth="1"/>
    <col min="163" max="163" width="29.69921875" customWidth="1"/>
    <col min="164" max="169" width="7.796875" customWidth="1"/>
    <col min="170" max="171" width="1.09765625" customWidth="1"/>
    <col min="172" max="172" width="24.59765625" style="69" customWidth="1"/>
    <col min="173" max="173" width="29.69921875" customWidth="1"/>
    <col min="174" max="179" width="7.796875" customWidth="1"/>
    <col min="180" max="181" width="1.09765625" customWidth="1"/>
    <col min="182" max="182" width="24.59765625" style="69" customWidth="1"/>
    <col min="183" max="183" width="29.69921875" customWidth="1"/>
    <col min="184" max="189" width="7.796875" customWidth="1"/>
    <col min="190" max="191" width="1.09765625" customWidth="1"/>
    <col min="192" max="192" width="24.59765625" style="69" customWidth="1"/>
    <col min="193" max="193" width="29.69921875" customWidth="1"/>
    <col min="194" max="199" width="7.796875" customWidth="1"/>
    <col min="200" max="201" width="1.09765625" customWidth="1"/>
    <col min="202" max="202" width="24.59765625" style="69" customWidth="1"/>
    <col min="203" max="203" width="29.69921875" customWidth="1"/>
    <col min="204" max="209" width="7.796875" customWidth="1"/>
    <col min="210" max="211" width="1.09765625" customWidth="1"/>
    <col min="212" max="212" width="24.59765625" style="69" customWidth="1"/>
    <col min="213" max="213" width="29.69921875" customWidth="1"/>
    <col min="214" max="219" width="7.796875" customWidth="1"/>
    <col min="220" max="221" width="1.09765625" customWidth="1"/>
    <col min="222" max="222" width="24.59765625" style="69" customWidth="1"/>
    <col min="223" max="223" width="29.69921875" customWidth="1"/>
    <col min="224" max="229" width="7.796875" customWidth="1"/>
    <col min="230" max="231" width="1.09765625" customWidth="1"/>
    <col min="232" max="232" width="24.59765625" style="69" customWidth="1"/>
    <col min="233" max="233" width="29.69921875" customWidth="1"/>
    <col min="234" max="239" width="7.796875" customWidth="1"/>
    <col min="240" max="241" width="1.09765625" customWidth="1"/>
  </cols>
  <sheetData>
    <row r="1" spans="1:232" s="164" customFormat="1" ht="30" customHeight="1" x14ac:dyDescent="0.3">
      <c r="B1" s="617" t="str">
        <f>HLOOKUP(Introduction!$G$4,nametranslations,117,FALSE)</f>
        <v>L'assainissement en milieu scolaire</v>
      </c>
      <c r="C1" s="196" t="s">
        <v>203</v>
      </c>
      <c r="D1" s="160" t="str">
        <f>+Introduction!$C$7</f>
        <v>Italie</v>
      </c>
      <c r="E1" s="160"/>
      <c r="F1" s="160"/>
      <c r="G1" s="160"/>
      <c r="H1" s="160"/>
      <c r="I1" s="161"/>
      <c r="J1" s="162"/>
      <c r="K1" s="163"/>
      <c r="L1" s="617" t="str">
        <f>HLOOKUP(Introduction!$G$4,nametranslations,117,FALSE)</f>
        <v>L'assainissement en milieu scolaire</v>
      </c>
      <c r="M1" s="196" t="s">
        <v>204</v>
      </c>
      <c r="N1" s="160" t="str">
        <f>+Introduction!$C$7</f>
        <v>Italie</v>
      </c>
      <c r="O1" s="160"/>
      <c r="P1" s="160"/>
      <c r="Q1" s="160"/>
      <c r="R1" s="160"/>
      <c r="S1" s="161"/>
      <c r="T1" s="162"/>
      <c r="U1" s="163"/>
      <c r="V1" s="617" t="str">
        <f>HLOOKUP(Introduction!$G$4,nametranslations,117,FALSE)</f>
        <v>L'assainissement en milieu scolaire</v>
      </c>
      <c r="W1" s="196" t="s">
        <v>204</v>
      </c>
      <c r="X1" s="160" t="str">
        <f>+Introduction!$C$7</f>
        <v>Italie</v>
      </c>
      <c r="Y1" s="160"/>
      <c r="Z1" s="160"/>
      <c r="AA1" s="160"/>
      <c r="AB1" s="160"/>
      <c r="AC1" s="161"/>
      <c r="AD1" s="162"/>
      <c r="AE1" s="163"/>
      <c r="AF1" s="617" t="str">
        <f>HLOOKUP(Introduction!$G$4,nametranslations,117,FALSE)</f>
        <v>L'assainissement en milieu scolaire</v>
      </c>
      <c r="AG1" s="196" t="s">
        <v>205</v>
      </c>
      <c r="AH1" s="160" t="str">
        <f>+Introduction!$C$7</f>
        <v>Italie</v>
      </c>
      <c r="AI1" s="160"/>
      <c r="AJ1" s="160"/>
      <c r="AK1" s="160"/>
      <c r="AL1" s="160"/>
      <c r="AM1" s="161"/>
      <c r="AN1" s="162"/>
      <c r="AO1" s="163"/>
      <c r="AP1" s="617" t="str">
        <f>HLOOKUP(Introduction!$G$4,nametranslations,117,FALSE)</f>
        <v>L'assainissement en milieu scolaire</v>
      </c>
      <c r="AQ1" s="196" t="s">
        <v>206</v>
      </c>
      <c r="AR1" s="160" t="str">
        <f>+Introduction!$C$7</f>
        <v>Italie</v>
      </c>
      <c r="AS1" s="160"/>
      <c r="AT1" s="160"/>
      <c r="AU1" s="160"/>
      <c r="AV1" s="160"/>
      <c r="AW1" s="161"/>
      <c r="AX1" s="162"/>
      <c r="AY1" s="163"/>
    </row>
    <row r="2" spans="1:232" s="164" customFormat="1" ht="30" customHeight="1" x14ac:dyDescent="0.3">
      <c r="A2" s="355" t="s">
        <v>222</v>
      </c>
      <c r="B2" s="167" t="s">
        <v>198</v>
      </c>
      <c r="C2" s="147" t="s">
        <v>163</v>
      </c>
      <c r="D2" s="147" t="s">
        <v>162</v>
      </c>
      <c r="E2" s="168"/>
      <c r="F2" s="168"/>
      <c r="G2" s="168"/>
      <c r="H2" s="168"/>
      <c r="I2" s="169"/>
      <c r="J2" s="165" t="s">
        <v>207</v>
      </c>
      <c r="K2" s="186"/>
      <c r="L2" s="167" t="s">
        <v>199</v>
      </c>
      <c r="M2" s="147" t="s">
        <v>143</v>
      </c>
      <c r="N2" s="147" t="s">
        <v>146</v>
      </c>
      <c r="O2" s="168"/>
      <c r="P2" s="168"/>
      <c r="Q2" s="168"/>
      <c r="R2" s="168"/>
      <c r="S2" s="169"/>
      <c r="T2" s="165" t="s">
        <v>207</v>
      </c>
      <c r="U2" s="186"/>
      <c r="V2" s="167" t="s">
        <v>200</v>
      </c>
      <c r="W2" s="147" t="s">
        <v>163</v>
      </c>
      <c r="X2" s="147" t="s">
        <v>162</v>
      </c>
      <c r="Y2" s="168"/>
      <c r="Z2" s="168"/>
      <c r="AA2" s="168"/>
      <c r="AB2" s="168"/>
      <c r="AC2" s="169"/>
      <c r="AD2" s="165" t="s">
        <v>207</v>
      </c>
      <c r="AE2" s="186"/>
      <c r="AF2" s="167" t="s">
        <v>201</v>
      </c>
      <c r="AG2" s="147" t="s">
        <v>163</v>
      </c>
      <c r="AH2" s="147" t="s">
        <v>162</v>
      </c>
      <c r="AI2" s="168"/>
      <c r="AJ2" s="168"/>
      <c r="AK2" s="168"/>
      <c r="AL2" s="168"/>
      <c r="AM2" s="169"/>
      <c r="AN2" s="165" t="s">
        <v>207</v>
      </c>
      <c r="AO2" s="186"/>
      <c r="AP2" s="167" t="s">
        <v>202</v>
      </c>
      <c r="AQ2" s="147" t="s">
        <v>163</v>
      </c>
      <c r="AR2" s="147" t="s">
        <v>162</v>
      </c>
      <c r="AS2" s="168"/>
      <c r="AT2" s="168"/>
      <c r="AU2" s="168"/>
      <c r="AV2" s="168"/>
      <c r="AW2" s="169"/>
      <c r="AX2" s="165" t="s">
        <v>207</v>
      </c>
      <c r="AY2" s="166"/>
    </row>
    <row r="3" spans="1:232" s="139" customFormat="1" ht="18" customHeight="1" x14ac:dyDescent="0.3">
      <c r="A3" s="355"/>
      <c r="B3" s="185" t="str">
        <f>HLOOKUP(Introduction!$G$4,nametranslations,152,FALSE)</f>
        <v>Définition</v>
      </c>
      <c r="C3" s="149" t="str">
        <f>HLOOKUP(Introduction!$G$4,nametranslations,102,FALSE)</f>
        <v>Estimations (%)</v>
      </c>
      <c r="D3" s="150" t="str">
        <f>HLOOKUP(Introduction!$G$4,nametranslations,24,FALSE)</f>
        <v>Total</v>
      </c>
      <c r="E3" s="151" t="str">
        <f>HLOOKUP(Introduction!$G$4,nametranslations,26,FALSE)</f>
        <v>Urbain</v>
      </c>
      <c r="F3" s="151" t="str">
        <f>HLOOKUP(Introduction!$G$4,nametranslations,25,FALSE)</f>
        <v>Rural</v>
      </c>
      <c r="G3" s="151" t="str">
        <f>HLOOKUP(Introduction!$G$4,nametranslations,27,FALSE)</f>
        <v>Pré-primaire</v>
      </c>
      <c r="H3" s="151" t="str">
        <f>HLOOKUP(Introduction!$G$4,nametranslations,28,FALSE)</f>
        <v>Primaire</v>
      </c>
      <c r="I3" s="152" t="str">
        <f>HLOOKUP(Introduction!$G$4,nametranslations,29,FALSE)</f>
        <v>Secondaire</v>
      </c>
      <c r="J3" s="137"/>
      <c r="K3" s="153"/>
      <c r="L3" s="185" t="str">
        <f>HLOOKUP(Introduction!$G$4,nametranslations,152,FALSE)</f>
        <v>Définition</v>
      </c>
      <c r="M3" s="149" t="str">
        <f>HLOOKUP(Introduction!$G$4,nametranslations,102,FALSE)</f>
        <v>Estimations (%)</v>
      </c>
      <c r="N3" s="150" t="str">
        <f>HLOOKUP(Introduction!$G$4,nametranslations,24,FALSE)</f>
        <v>Total</v>
      </c>
      <c r="O3" s="151" t="str">
        <f>HLOOKUP(Introduction!$G$4,nametranslations,26,FALSE)</f>
        <v>Urbain</v>
      </c>
      <c r="P3" s="151" t="str">
        <f>HLOOKUP(Introduction!$G$4,nametranslations,25,FALSE)</f>
        <v>Rural</v>
      </c>
      <c r="Q3" s="151" t="str">
        <f>HLOOKUP(Introduction!$G$4,nametranslations,27,FALSE)</f>
        <v>Pré-primaire</v>
      </c>
      <c r="R3" s="151" t="str">
        <f>HLOOKUP(Introduction!$G$4,nametranslations,28,FALSE)</f>
        <v>Primaire</v>
      </c>
      <c r="S3" s="152" t="str">
        <f>HLOOKUP(Introduction!$G$4,nametranslations,29,FALSE)</f>
        <v>Secondaire</v>
      </c>
      <c r="T3" s="137"/>
      <c r="U3" s="153"/>
      <c r="V3" s="185" t="str">
        <f>HLOOKUP(Introduction!$G$4,nametranslations,152,FALSE)</f>
        <v>Définition</v>
      </c>
      <c r="W3" s="149" t="str">
        <f>HLOOKUP(Introduction!$G$4,nametranslations,102,FALSE)</f>
        <v>Estimations (%)</v>
      </c>
      <c r="X3" s="150" t="str">
        <f>HLOOKUP(Introduction!$G$4,nametranslations,24,FALSE)</f>
        <v>Total</v>
      </c>
      <c r="Y3" s="151" t="str">
        <f>HLOOKUP(Introduction!$G$4,nametranslations,26,FALSE)</f>
        <v>Urbain</v>
      </c>
      <c r="Z3" s="151" t="str">
        <f>HLOOKUP(Introduction!$G$4,nametranslations,25,FALSE)</f>
        <v>Rural</v>
      </c>
      <c r="AA3" s="151" t="str">
        <f>HLOOKUP(Introduction!$G$4,nametranslations,27,FALSE)</f>
        <v>Pré-primaire</v>
      </c>
      <c r="AB3" s="151" t="str">
        <f>HLOOKUP(Introduction!$G$4,nametranslations,28,FALSE)</f>
        <v>Primaire</v>
      </c>
      <c r="AC3" s="152" t="str">
        <f>HLOOKUP(Introduction!$G$4,nametranslations,29,FALSE)</f>
        <v>Secondaire</v>
      </c>
      <c r="AD3" s="137"/>
      <c r="AE3" s="153"/>
      <c r="AF3" s="185" t="str">
        <f>HLOOKUP(Introduction!$G$4,nametranslations,152,FALSE)</f>
        <v>Définition</v>
      </c>
      <c r="AG3" s="149" t="str">
        <f>HLOOKUP(Introduction!$G$4,nametranslations,102,FALSE)</f>
        <v>Estimations (%)</v>
      </c>
      <c r="AH3" s="150" t="str">
        <f>HLOOKUP(Introduction!$G$4,nametranslations,24,FALSE)</f>
        <v>Total</v>
      </c>
      <c r="AI3" s="151" t="str">
        <f>HLOOKUP(Introduction!$G$4,nametranslations,26,FALSE)</f>
        <v>Urbain</v>
      </c>
      <c r="AJ3" s="151" t="str">
        <f>HLOOKUP(Introduction!$G$4,nametranslations,25,FALSE)</f>
        <v>Rural</v>
      </c>
      <c r="AK3" s="151" t="str">
        <f>HLOOKUP(Introduction!$G$4,nametranslations,27,FALSE)</f>
        <v>Pré-primaire</v>
      </c>
      <c r="AL3" s="151" t="str">
        <f>HLOOKUP(Introduction!$G$4,nametranslations,28,FALSE)</f>
        <v>Primaire</v>
      </c>
      <c r="AM3" s="152" t="str">
        <f>HLOOKUP(Introduction!$G$4,nametranslations,29,FALSE)</f>
        <v>Secondaire</v>
      </c>
      <c r="AN3" s="137"/>
      <c r="AO3" s="153"/>
      <c r="AP3" s="185" t="str">
        <f>HLOOKUP(Introduction!$G$4,nametranslations,152,FALSE)</f>
        <v>Définition</v>
      </c>
      <c r="AQ3" s="149" t="str">
        <f>HLOOKUP(Introduction!$G$4,nametranslations,102,FALSE)</f>
        <v>Estimations (%)</v>
      </c>
      <c r="AR3" s="150" t="str">
        <f>HLOOKUP(Introduction!$G$4,nametranslations,24,FALSE)</f>
        <v>Total</v>
      </c>
      <c r="AS3" s="151" t="str">
        <f>HLOOKUP(Introduction!$G$4,nametranslations,26,FALSE)</f>
        <v>Urbain</v>
      </c>
      <c r="AT3" s="151" t="str">
        <f>HLOOKUP(Introduction!$G$4,nametranslations,25,FALSE)</f>
        <v>Rural</v>
      </c>
      <c r="AU3" s="151" t="str">
        <f>HLOOKUP(Introduction!$G$4,nametranslations,27,FALSE)</f>
        <v>Pré-primaire</v>
      </c>
      <c r="AV3" s="151" t="str">
        <f>HLOOKUP(Introduction!$G$4,nametranslations,28,FALSE)</f>
        <v>Primaire</v>
      </c>
      <c r="AW3" s="152" t="str">
        <f>HLOOKUP(Introduction!$G$4,nametranslations,29,FALSE)</f>
        <v>Secondaire</v>
      </c>
      <c r="AX3" s="137"/>
      <c r="AY3" s="153"/>
      <c r="AZ3" s="138"/>
      <c r="BA3" s="138"/>
      <c r="BB3" s="130"/>
      <c r="BC3" s="130"/>
      <c r="BD3" s="130"/>
      <c r="BE3" s="130"/>
      <c r="BF3" s="130"/>
      <c r="BG3" s="130"/>
      <c r="BJ3" s="138"/>
      <c r="BT3" s="138"/>
      <c r="CD3" s="138"/>
      <c r="CN3" s="138"/>
      <c r="CX3" s="138"/>
      <c r="DH3" s="138"/>
      <c r="DR3" s="138"/>
      <c r="EB3" s="138"/>
      <c r="EL3" s="138"/>
      <c r="EV3" s="138"/>
      <c r="FF3" s="138"/>
      <c r="FP3" s="138"/>
      <c r="FZ3" s="138"/>
      <c r="GJ3" s="138"/>
      <c r="GT3" s="138"/>
      <c r="HD3" s="138"/>
      <c r="HN3" s="138"/>
      <c r="HX3" s="138"/>
    </row>
    <row r="4" spans="1:232" s="2" customFormat="1" x14ac:dyDescent="0.3">
      <c r="A4" s="645" t="str">
        <f>IF(ISBLANK('Data Summary'!A6),"",'Data Summary'!A6)</f>
        <v>ITA_2013_UIS</v>
      </c>
      <c r="B4" s="63" t="s">
        <v>169</v>
      </c>
      <c r="C4" s="86" t="str">
        <f>HLOOKUP(Introduction!$G$4,nametranslations,118,FALSE)</f>
        <v>Aucune installation</v>
      </c>
      <c r="D4" s="7">
        <f t="shared" ref="D4:I4" si="0">IF(COUNTA(D14)=0,"",D14)</f>
        <v>0</v>
      </c>
      <c r="E4" s="7" t="str">
        <f t="shared" si="0"/>
        <v/>
      </c>
      <c r="F4" s="7" t="str">
        <f t="shared" si="0"/>
        <v/>
      </c>
      <c r="G4" s="7" t="str">
        <f t="shared" si="0"/>
        <v/>
      </c>
      <c r="H4" s="7">
        <f t="shared" si="0"/>
        <v>0</v>
      </c>
      <c r="I4" s="25">
        <f t="shared" si="0"/>
        <v>0</v>
      </c>
      <c r="J4" s="20"/>
      <c r="K4" s="14"/>
      <c r="L4" s="63"/>
      <c r="M4" s="12" t="str">
        <f>HLOOKUP(Introduction!$G$4,nametranslations,118,FALSE)</f>
        <v>Aucune installation</v>
      </c>
      <c r="N4" s="7" t="str">
        <f t="shared" ref="N4:S4" si="1">IF(COUNTA(N14)=0,"",N14)</f>
        <v/>
      </c>
      <c r="O4" s="7" t="str">
        <f t="shared" si="1"/>
        <v/>
      </c>
      <c r="P4" s="7" t="str">
        <f t="shared" si="1"/>
        <v/>
      </c>
      <c r="Q4" s="7" t="str">
        <f t="shared" si="1"/>
        <v/>
      </c>
      <c r="R4" s="7" t="str">
        <f t="shared" si="1"/>
        <v/>
      </c>
      <c r="S4" s="25" t="str">
        <f t="shared" si="1"/>
        <v/>
      </c>
      <c r="T4" s="20"/>
      <c r="U4" s="14"/>
      <c r="V4" s="63" t="s">
        <v>169</v>
      </c>
      <c r="W4" s="86" t="str">
        <f>HLOOKUP(Introduction!$G$4,nametranslations,118,FALSE)</f>
        <v>Aucune installation</v>
      </c>
      <c r="X4" s="7">
        <f t="shared" ref="X4:AC4" si="2">IF(COUNTA(X14)=0,"",X14)</f>
        <v>0</v>
      </c>
      <c r="Y4" s="7" t="str">
        <f t="shared" si="2"/>
        <v/>
      </c>
      <c r="Z4" s="7" t="str">
        <f t="shared" si="2"/>
        <v/>
      </c>
      <c r="AA4" s="7" t="str">
        <f t="shared" si="2"/>
        <v/>
      </c>
      <c r="AB4" s="7">
        <f t="shared" si="2"/>
        <v>0</v>
      </c>
      <c r="AC4" s="25">
        <f t="shared" si="2"/>
        <v>0</v>
      </c>
      <c r="AD4" s="20"/>
      <c r="AE4" s="14"/>
      <c r="AF4" s="63" t="s">
        <v>169</v>
      </c>
      <c r="AG4" s="86" t="str">
        <f>HLOOKUP(Introduction!$G$4,nametranslations,118,FALSE)</f>
        <v>Aucune installation</v>
      </c>
      <c r="AH4" s="7">
        <f t="shared" ref="AH4:AM4" si="3">IF(COUNTA(AH14)=0,"",AH14)</f>
        <v>0</v>
      </c>
      <c r="AI4" s="7" t="str">
        <f t="shared" si="3"/>
        <v/>
      </c>
      <c r="AJ4" s="7" t="str">
        <f t="shared" si="3"/>
        <v/>
      </c>
      <c r="AK4" s="7" t="str">
        <f t="shared" si="3"/>
        <v/>
      </c>
      <c r="AL4" s="7">
        <f t="shared" si="3"/>
        <v>0</v>
      </c>
      <c r="AM4" s="25">
        <f t="shared" si="3"/>
        <v>0</v>
      </c>
      <c r="AN4" s="20"/>
      <c r="AO4" s="14"/>
      <c r="AP4" s="63" t="s">
        <v>169</v>
      </c>
      <c r="AQ4" s="86" t="str">
        <f>HLOOKUP(Introduction!$G$4,nametranslations,118,FALSE)</f>
        <v>Aucune installation</v>
      </c>
      <c r="AR4" s="7">
        <f t="shared" ref="AR4:AW4" si="4">IF(COUNTA(AR14)=0,"",AR14)</f>
        <v>0</v>
      </c>
      <c r="AS4" s="7" t="str">
        <f t="shared" si="4"/>
        <v/>
      </c>
      <c r="AT4" s="7" t="str">
        <f t="shared" si="4"/>
        <v/>
      </c>
      <c r="AU4" s="7" t="str">
        <f t="shared" si="4"/>
        <v/>
      </c>
      <c r="AV4" s="7">
        <f t="shared" si="4"/>
        <v>0</v>
      </c>
      <c r="AW4" s="25">
        <f t="shared" si="4"/>
        <v>0</v>
      </c>
      <c r="AX4" s="20"/>
      <c r="AY4" s="14"/>
      <c r="AZ4" s="70"/>
      <c r="BA4" s="70"/>
      <c r="BB4" s="73"/>
      <c r="BC4" s="73"/>
      <c r="BD4" s="73"/>
      <c r="BE4" s="73"/>
      <c r="BF4" s="73"/>
      <c r="BG4" s="73"/>
      <c r="BJ4" s="70"/>
      <c r="BT4" s="70"/>
      <c r="CD4" s="70"/>
      <c r="CN4" s="70"/>
      <c r="CX4" s="70"/>
      <c r="DH4" s="70"/>
      <c r="DR4" s="70"/>
      <c r="EB4" s="70"/>
      <c r="EL4" s="70"/>
      <c r="EV4" s="70"/>
      <c r="FF4" s="70"/>
      <c r="FP4" s="70"/>
      <c r="FZ4" s="70"/>
      <c r="GJ4" s="70"/>
      <c r="GT4" s="70"/>
      <c r="HD4" s="70"/>
      <c r="HN4" s="70"/>
      <c r="HX4" s="70"/>
    </row>
    <row r="5" spans="1:232" s="2" customFormat="1" x14ac:dyDescent="0.3">
      <c r="A5" s="645" t="str">
        <f ca="1">IF(ISBLANK('Data Summary'!A7),"",'Data Summary'!A7)</f>
        <v>ITA_2014_SUR</v>
      </c>
      <c r="B5" s="63"/>
      <c r="C5" s="86" t="str">
        <f>HLOOKUP(Introduction!$G$4,nametranslations,104,FALSE)</f>
        <v>Non amélioré</v>
      </c>
      <c r="D5" s="7">
        <f>IF((COUNTA(D15:D26)=0)+(COUNTA(D14)=0),"",100-D14-SUMPRODUCT(C15:C26,D15:D26))</f>
        <v>0</v>
      </c>
      <c r="E5" s="7" t="str">
        <f>IF((COUNTA(E15:E26)=0)+(COUNTA(E14)=0),"",100-E14-SUMPRODUCT(C15:C26,E15:E26))</f>
        <v/>
      </c>
      <c r="F5" s="7" t="str">
        <f>IF((COUNTA(F15:F26)=0)+(COUNTA(F14)=0),"",100-F14-SUMPRODUCT(C15:C26,F15:F26))</f>
        <v/>
      </c>
      <c r="G5" s="7" t="str">
        <f>IF((COUNTA(G15:G26)=0)+(COUNTA(G14)=0),"",100-G14-SUMPRODUCT(C15:C26,G15:G26))</f>
        <v/>
      </c>
      <c r="H5" s="7">
        <f>IF((COUNTA(H15:H26)=0)+(COUNTA(H14)=0),"",100-H14-SUMPRODUCT(C15:C26,H15:H26))</f>
        <v>0</v>
      </c>
      <c r="I5" s="25">
        <f>IF((COUNTA(I15:I26)=0)+(COUNTA(I14)=0),"",100-I14-SUMPRODUCT(C15:C26,I15:I26))</f>
        <v>0</v>
      </c>
      <c r="J5" s="20"/>
      <c r="K5" s="14"/>
      <c r="L5" s="63"/>
      <c r="M5" s="12" t="str">
        <f>HLOOKUP(Introduction!$G$4,nametranslations,104,FALSE)</f>
        <v>Non amélioré</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5" t="str">
        <f>IF((COUNTA(S15:S26)=0)+(COUNTA(S14)=0),"",100-S14-SUMPRODUCT(M15:M26,S15:S26))</f>
        <v/>
      </c>
      <c r="T5" s="20"/>
      <c r="U5" s="14"/>
      <c r="V5" s="63"/>
      <c r="W5" s="86" t="str">
        <f>HLOOKUP(Introduction!$G$4,nametranslations,104,FALSE)</f>
        <v>Non amélioré</v>
      </c>
      <c r="X5" s="7">
        <f>IF((COUNTA(X15:X26)=0)+(COUNTA(X14)=0),"",100-X14-SUMPRODUCT(W15:W26,X15:X26))</f>
        <v>0</v>
      </c>
      <c r="Y5" s="7" t="str">
        <f>IF((COUNTA(Y15:Y26)=0)+(COUNTA(Y14)=0),"",100-Y14-SUMPRODUCT(W15:W26,Y15:Y26))</f>
        <v/>
      </c>
      <c r="Z5" s="7" t="str">
        <f>IF((COUNTA(Z15:Z26)=0)+(COUNTA(Z14)=0),"",100-Z14-SUMPRODUCT(W15:W26,Z15:Z26))</f>
        <v/>
      </c>
      <c r="AA5" s="7" t="str">
        <f>IF((COUNTA(AA15:AA26)=0)+(COUNTA(AA14)=0),"",100-AA14-SUMPRODUCT(W15:W26,AA15:AA26))</f>
        <v/>
      </c>
      <c r="AB5" s="7">
        <f>IF((COUNTA(AB15:AB26)=0)+(COUNTA(AB14)=0),"",100-AB14-SUMPRODUCT(W15:W26,AB15:AB26))</f>
        <v>0</v>
      </c>
      <c r="AC5" s="25">
        <f>IF((COUNTA(AC15:AC26)=0)+(COUNTA(AC14)=0),"",100-AC14-SUMPRODUCT(W15:W26,AC15:AC26))</f>
        <v>0</v>
      </c>
      <c r="AD5" s="20"/>
      <c r="AE5" s="14"/>
      <c r="AF5" s="63"/>
      <c r="AG5" s="86" t="str">
        <f>HLOOKUP(Introduction!$G$4,nametranslations,104,FALSE)</f>
        <v>Non amélioré</v>
      </c>
      <c r="AH5" s="7">
        <f>IF((COUNTA(AH15:AH26)=0)+(COUNTA(AH14)=0),"",100-AH14-SUMPRODUCT(AG15:AG26,AH15:AH26))</f>
        <v>0</v>
      </c>
      <c r="AI5" s="7" t="str">
        <f>IF((COUNTA(AI15:AI26)=0)+(COUNTA(AI14)=0),"",100-AI14-SUMPRODUCT(AG15:AG26,AI15:AI26))</f>
        <v/>
      </c>
      <c r="AJ5" s="7" t="str">
        <f>IF((COUNTA(AJ15:AJ26)=0)+(COUNTA(AJ14)=0),"",100-AJ14-SUMPRODUCT(AG15:AG26,AJ15:AJ26))</f>
        <v/>
      </c>
      <c r="AK5" s="7" t="str">
        <f>IF((COUNTA(AK15:AK26)=0)+(COUNTA(AK14)=0),"",100-AK14-SUMPRODUCT(AG15:AG26,AK15:AK26))</f>
        <v/>
      </c>
      <c r="AL5" s="7">
        <f>IF((COUNTA(AL15:AL26)=0)+(COUNTA(AL14)=0),"",100-AL14-SUMPRODUCT(AG15:AG26,AL15:AL26))</f>
        <v>0</v>
      </c>
      <c r="AM5" s="25">
        <f>IF((COUNTA(AM15:AM26)=0)+(COUNTA(AM14)=0),"",100-AM14-SUMPRODUCT(AG15:AG26,AM15:AM26))</f>
        <v>0</v>
      </c>
      <c r="AN5" s="20"/>
      <c r="AO5" s="14"/>
      <c r="AP5" s="63"/>
      <c r="AQ5" s="86" t="str">
        <f>HLOOKUP(Introduction!$G$4,nametranslations,104,FALSE)</f>
        <v>Non amélioré</v>
      </c>
      <c r="AR5" s="7">
        <f>IF((COUNTA(AR15:AR26)=0)+(COUNTA(AR14)=0),"",100-AR14-SUMPRODUCT(AQ15:AQ26,AR15:AR26))</f>
        <v>0</v>
      </c>
      <c r="AS5" s="7" t="str">
        <f>IF((COUNTA(AS15:AS26)=0)+(COUNTA(AS14)=0),"",100-AS14-SUMPRODUCT(AQ15:AQ26,AS15:AS26))</f>
        <v/>
      </c>
      <c r="AT5" s="7" t="str">
        <f>IF((COUNTA(AT15:AT26)=0)+(COUNTA(AT14)=0),"",100-AT14-SUMPRODUCT(AQ15:AQ26,AT15:AT26))</f>
        <v/>
      </c>
      <c r="AU5" s="7" t="str">
        <f>IF((COUNTA(AU15:AU26)=0)+(COUNTA(AU14)=0),"",100-AU14-SUMPRODUCT(AQ15:AQ26,AU15:AU26))</f>
        <v/>
      </c>
      <c r="AV5" s="7">
        <f>IF((COUNTA(AV15:AV26)=0)+(COUNTA(AV14)=0),"",100-AV14-SUMPRODUCT(AQ15:AQ26,AV15:AV26))</f>
        <v>0</v>
      </c>
      <c r="AW5" s="25">
        <f>IF((COUNTA(AW15:AW26)=0)+(COUNTA(AW14)=0),"",100-AW14-SUMPRODUCT(AQ15:AQ26,AW15:AW26))</f>
        <v>0</v>
      </c>
      <c r="AX5" s="20"/>
      <c r="AY5" s="14"/>
      <c r="AZ5" s="70"/>
      <c r="BA5" s="70"/>
      <c r="BB5" s="73"/>
      <c r="BC5" s="73"/>
      <c r="BD5" s="73"/>
      <c r="BE5" s="73"/>
      <c r="BF5" s="73"/>
      <c r="BG5" s="73"/>
      <c r="BJ5" s="70"/>
      <c r="BT5" s="70"/>
      <c r="CD5" s="70"/>
      <c r="CN5" s="70"/>
      <c r="CX5" s="70"/>
      <c r="DH5" s="70"/>
      <c r="DR5" s="70"/>
      <c r="EB5" s="70"/>
      <c r="EL5" s="70"/>
      <c r="EV5" s="70"/>
      <c r="FF5" s="70"/>
      <c r="FP5" s="70"/>
      <c r="FZ5" s="70"/>
      <c r="GJ5" s="70"/>
      <c r="GT5" s="70"/>
      <c r="HD5" s="70"/>
      <c r="HN5" s="70"/>
      <c r="HX5" s="70"/>
    </row>
    <row r="6" spans="1:232" s="2" customFormat="1" x14ac:dyDescent="0.3">
      <c r="A6" s="645" t="str">
        <f ca="1">IF(ISBLANK('Data Summary'!A8),"",'Data Summary'!A8)</f>
        <v>ITA_2014_UIS</v>
      </c>
      <c r="B6" s="63" t="s">
        <v>169</v>
      </c>
      <c r="C6" s="86" t="str">
        <f>HLOOKUP(Introduction!$G$4,nametranslations,75,FALSE)</f>
        <v>Ameliorée</v>
      </c>
      <c r="D6" s="7">
        <f>IF(COUNTA(D15:D26)=0,"",SUMPRODUCT(D15:D26,C15:C26))</f>
        <v>100</v>
      </c>
      <c r="E6" s="7" t="str">
        <f>IF(COUNTA(E15:E26)=0,"",SUMPRODUCT(E15:E26,C15:C26))</f>
        <v/>
      </c>
      <c r="F6" s="7" t="str">
        <f>IF(COUNTA(F15:F26)=0,"",SUMPRODUCT(F15:F26,C15:C26))</f>
        <v/>
      </c>
      <c r="G6" s="7" t="str">
        <f>IF(COUNTA(G15:G26)=0,"",SUMPRODUCT(G15:G26,C15:C26))</f>
        <v/>
      </c>
      <c r="H6" s="7">
        <f>IF(COUNTA(H15:H26)=0,"",SUMPRODUCT(H15:H26,C15:C26))</f>
        <v>100</v>
      </c>
      <c r="I6" s="25">
        <f>IF(COUNTA(I15:I26)=0,"",SUMPRODUCT(I15:I26,C15:C26))</f>
        <v>100</v>
      </c>
      <c r="J6" s="20"/>
      <c r="K6" s="14"/>
      <c r="L6" s="63"/>
      <c r="M6" s="12" t="str">
        <f>HLOOKUP(Introduction!$G$4,nametranslations,75,FALSE)</f>
        <v>Ameliorée</v>
      </c>
      <c r="N6" s="7" t="str">
        <f>IF(COUNTA(N15:N26)=0,"",SUMPRODUCT(N15:N26,M15:M26))</f>
        <v/>
      </c>
      <c r="O6" s="7" t="str">
        <f>IF(COUNTA(O15:O26)=0,"",SUMPRODUCT(O15:O26,M15:M26))</f>
        <v/>
      </c>
      <c r="P6" s="7" t="str">
        <f>IF(COUNTA(P15:P26)=0,"",SUMPRODUCT(P15:P26,M15:M26))</f>
        <v/>
      </c>
      <c r="Q6" s="7" t="str">
        <f>IF(COUNTA(Q15:Q26)=0,"",SUMPRODUCT(Q15:Q26,M15:M26))</f>
        <v/>
      </c>
      <c r="R6" s="7" t="str">
        <f>IF(COUNTA(R15:R26)=0,"",SUMPRODUCT(R15:R26,M15:M26))</f>
        <v/>
      </c>
      <c r="S6" s="25" t="str">
        <f>IF(COUNTA(S15:S26)=0,"",SUMPRODUCT(S15:S26,M15:M26))</f>
        <v/>
      </c>
      <c r="T6" s="20"/>
      <c r="U6" s="14"/>
      <c r="V6" s="63" t="s">
        <v>169</v>
      </c>
      <c r="W6" s="86" t="str">
        <f>HLOOKUP(Introduction!$G$4,nametranslations,75,FALSE)</f>
        <v>Ameliorée</v>
      </c>
      <c r="X6" s="7">
        <f>IF(COUNTA(X15:X26)=0,"",SUMPRODUCT(X15:X26,W15:W26))</f>
        <v>100</v>
      </c>
      <c r="Y6" s="7" t="str">
        <f>IF(COUNTA(Y15:Y26)=0,"",SUMPRODUCT(Y15:Y26,W15:W26))</f>
        <v/>
      </c>
      <c r="Z6" s="7" t="str">
        <f>IF(COUNTA(Z15:Z26)=0,"",SUMPRODUCT(Z15:Z26,W15:W26))</f>
        <v/>
      </c>
      <c r="AA6" s="7" t="str">
        <f>IF(COUNTA(AA15:AA26)=0,"",SUMPRODUCT(AA15:AA26,W15:W26))</f>
        <v/>
      </c>
      <c r="AB6" s="7">
        <f>IF(COUNTA(AB15:AB26)=0,"",SUMPRODUCT(AB15:AB26,W15:W26))</f>
        <v>100</v>
      </c>
      <c r="AC6" s="25">
        <f>IF(COUNTA(AC15:AC26)=0,"",SUMPRODUCT(AC15:AC26,W15:W26))</f>
        <v>100</v>
      </c>
      <c r="AD6" s="20"/>
      <c r="AE6" s="14"/>
      <c r="AF6" s="63" t="s">
        <v>169</v>
      </c>
      <c r="AG6" s="86" t="str">
        <f>HLOOKUP(Introduction!$G$4,nametranslations,75,FALSE)</f>
        <v>Ameliorée</v>
      </c>
      <c r="AH6" s="7">
        <f>IF(COUNTA(AH15:AH26)=0,"",SUMPRODUCT(AH15:AH26,AG15:AG26))</f>
        <v>100</v>
      </c>
      <c r="AI6" s="7" t="str">
        <f>IF(COUNTA(AI15:AI26)=0,"",SUMPRODUCT(AI15:AI26,AG15:AG26))</f>
        <v/>
      </c>
      <c r="AJ6" s="7" t="str">
        <f>IF(COUNTA(AJ15:AJ26)=0,"",SUMPRODUCT(AJ15:AJ26,AG15:AG26))</f>
        <v/>
      </c>
      <c r="AK6" s="7" t="str">
        <f>IF(COUNTA(AK15:AK26)=0,"",SUMPRODUCT(AK15:AK26,AG15:AG26))</f>
        <v/>
      </c>
      <c r="AL6" s="7">
        <f>IF(COUNTA(AL15:AL26)=0,"",SUMPRODUCT(AL15:AL26,AG15:AG26))</f>
        <v>100</v>
      </c>
      <c r="AM6" s="25">
        <f>IF(COUNTA(AM15:AM26)=0,"",SUMPRODUCT(AM15:AM26,AG15:AG26))</f>
        <v>100</v>
      </c>
      <c r="AN6" s="20"/>
      <c r="AO6" s="14"/>
      <c r="AP6" s="63" t="s">
        <v>169</v>
      </c>
      <c r="AQ6" s="86" t="str">
        <f>HLOOKUP(Introduction!$G$4,nametranslations,75,FALSE)</f>
        <v>Ameliorée</v>
      </c>
      <c r="AR6" s="7">
        <f>IF(COUNTA(AR15:AR26)=0,"",SUMPRODUCT(AR15:AR26,AQ15:AQ26))</f>
        <v>100</v>
      </c>
      <c r="AS6" s="7" t="str">
        <f>IF(COUNTA(AS15:AS26)=0,"",SUMPRODUCT(AS15:AS26,AQ15:AQ26))</f>
        <v/>
      </c>
      <c r="AT6" s="7" t="str">
        <f>IF(COUNTA(AT15:AT26)=0,"",SUMPRODUCT(AT15:AT26,AQ15:AQ26))</f>
        <v/>
      </c>
      <c r="AU6" s="7" t="str">
        <f>IF(COUNTA(AU15:AU26)=0,"",SUMPRODUCT(AU15:AU26,AQ15:AQ26))</f>
        <v/>
      </c>
      <c r="AV6" s="7">
        <f>IF(COUNTA(AV15:AV26)=0,"",SUMPRODUCT(AV15:AV26,AQ15:AQ26))</f>
        <v>100</v>
      </c>
      <c r="AW6" s="25">
        <f>IF(COUNTA(AW15:AW26)=0,"",SUMPRODUCT(AW15:AW26,AQ15:AQ26))</f>
        <v>100</v>
      </c>
      <c r="AX6" s="20"/>
      <c r="AY6" s="14"/>
      <c r="AZ6" s="70"/>
      <c r="BA6" s="70"/>
      <c r="BB6" s="73"/>
      <c r="BC6" s="73"/>
      <c r="BD6" s="73"/>
      <c r="BE6" s="73"/>
      <c r="BF6" s="73"/>
      <c r="BG6" s="73"/>
      <c r="BJ6" s="70"/>
      <c r="BT6" s="70"/>
      <c r="CD6" s="70"/>
      <c r="CN6" s="70"/>
      <c r="CX6" s="70"/>
      <c r="DH6" s="70"/>
      <c r="DR6" s="70"/>
      <c r="EB6" s="70"/>
      <c r="EL6" s="70"/>
      <c r="EV6" s="70"/>
      <c r="FF6" s="70"/>
      <c r="FP6" s="70"/>
      <c r="FZ6" s="70"/>
      <c r="GJ6" s="70"/>
      <c r="GT6" s="70"/>
      <c r="HD6" s="70"/>
      <c r="HN6" s="70"/>
      <c r="HX6" s="70"/>
    </row>
    <row r="7" spans="1:232" s="2" customFormat="1" x14ac:dyDescent="0.3">
      <c r="A7" s="645" t="str">
        <f ca="1">IF(ISBLANK('Data Summary'!A9),"",'Data Summary'!A9)</f>
        <v>ITA_2015_UIS</v>
      </c>
      <c r="B7" s="63"/>
      <c r="C7" s="87" t="str">
        <f>HLOOKUP(Introduction!$G$4,nametranslations,119,FALSE)</f>
        <v>Utilisable</v>
      </c>
      <c r="D7" s="83"/>
      <c r="E7" s="83"/>
      <c r="F7" s="83"/>
      <c r="G7" s="83"/>
      <c r="H7" s="83"/>
      <c r="I7" s="42"/>
      <c r="J7" s="20"/>
      <c r="K7" s="14"/>
      <c r="L7" s="63" t="s">
        <v>151</v>
      </c>
      <c r="M7" s="27" t="str">
        <f>HLOOKUP(Introduction!$G$4,nametranslations,119,FALSE)</f>
        <v>Utilisable</v>
      </c>
      <c r="N7" s="16">
        <v>70</v>
      </c>
      <c r="O7" s="16"/>
      <c r="P7" s="16"/>
      <c r="Q7" s="16"/>
      <c r="R7" s="16"/>
      <c r="S7" s="42"/>
      <c r="T7" s="20"/>
      <c r="U7" s="14"/>
      <c r="V7" s="63"/>
      <c r="W7" s="87" t="str">
        <f>HLOOKUP(Introduction!$G$4,nametranslations,119,FALSE)</f>
        <v>Utilisable</v>
      </c>
      <c r="X7" s="83"/>
      <c r="Y7" s="83"/>
      <c r="Z7" s="83"/>
      <c r="AA7" s="83"/>
      <c r="AB7" s="83"/>
      <c r="AC7" s="42"/>
      <c r="AD7" s="20"/>
      <c r="AE7" s="14"/>
      <c r="AF7" s="63"/>
      <c r="AG7" s="87" t="str">
        <f>HLOOKUP(Introduction!$G$4,nametranslations,119,FALSE)</f>
        <v>Utilisable</v>
      </c>
      <c r="AH7" s="83"/>
      <c r="AI7" s="83"/>
      <c r="AJ7" s="83"/>
      <c r="AK7" s="83"/>
      <c r="AL7" s="83"/>
      <c r="AM7" s="42"/>
      <c r="AN7" s="20"/>
      <c r="AO7" s="14"/>
      <c r="AP7" s="63"/>
      <c r="AQ7" s="87" t="str">
        <f>HLOOKUP(Introduction!$G$4,nametranslations,119,FALSE)</f>
        <v>Utilisable</v>
      </c>
      <c r="AR7" s="83"/>
      <c r="AS7" s="83"/>
      <c r="AT7" s="83"/>
      <c r="AU7" s="83"/>
      <c r="AV7" s="83"/>
      <c r="AW7" s="42"/>
      <c r="AX7" s="20"/>
      <c r="AY7" s="14"/>
      <c r="AZ7" s="70"/>
      <c r="BA7" s="70"/>
      <c r="BB7" s="73"/>
      <c r="BC7" s="73"/>
      <c r="BD7" s="73"/>
      <c r="BE7" s="73"/>
      <c r="BF7" s="73"/>
      <c r="BG7" s="73"/>
      <c r="BJ7" s="70"/>
      <c r="BT7" s="70"/>
      <c r="CD7" s="70"/>
      <c r="CN7" s="70"/>
      <c r="CX7" s="70"/>
      <c r="DH7" s="70"/>
      <c r="DR7" s="70"/>
      <c r="EB7" s="70"/>
      <c r="EL7" s="70"/>
      <c r="EV7" s="70"/>
      <c r="FF7" s="70"/>
      <c r="FP7" s="70"/>
      <c r="FZ7" s="70"/>
      <c r="GJ7" s="70"/>
      <c r="GT7" s="70"/>
      <c r="HD7" s="70"/>
      <c r="HN7" s="70"/>
      <c r="HX7" s="70"/>
    </row>
    <row r="8" spans="1:232" s="2" customFormat="1" x14ac:dyDescent="0.3">
      <c r="A8" s="645" t="str">
        <f ca="1">IF(ISBLANK('Data Summary'!A10),"",'Data Summary'!A10)</f>
        <v>ITA_2016_UIS</v>
      </c>
      <c r="B8" s="63"/>
      <c r="C8" s="87" t="str">
        <f>HLOOKUP(Introduction!$G$4,nametranslations,120,FALSE)</f>
        <v>Non mixte</v>
      </c>
      <c r="D8" s="83"/>
      <c r="E8" s="83"/>
      <c r="F8" s="83"/>
      <c r="G8" s="83"/>
      <c r="H8" s="83"/>
      <c r="I8" s="42"/>
      <c r="J8" s="20"/>
      <c r="K8" s="14"/>
      <c r="L8" s="63"/>
      <c r="M8" s="27" t="str">
        <f>HLOOKUP(Introduction!$G$4,nametranslations,120,FALSE)</f>
        <v>Non mixte</v>
      </c>
      <c r="N8" s="16"/>
      <c r="O8" s="16"/>
      <c r="P8" s="16"/>
      <c r="Q8" s="16"/>
      <c r="R8" s="16"/>
      <c r="S8" s="42"/>
      <c r="T8" s="20"/>
      <c r="U8" s="14"/>
      <c r="V8" s="63"/>
      <c r="W8" s="87" t="str">
        <f>HLOOKUP(Introduction!$G$4,nametranslations,120,FALSE)</f>
        <v>Non mixte</v>
      </c>
      <c r="X8" s="83"/>
      <c r="Y8" s="83"/>
      <c r="Z8" s="83"/>
      <c r="AA8" s="83"/>
      <c r="AB8" s="83"/>
      <c r="AC8" s="42"/>
      <c r="AD8" s="20"/>
      <c r="AE8" s="14"/>
      <c r="AF8" s="63"/>
      <c r="AG8" s="87" t="str">
        <f>HLOOKUP(Introduction!$G$4,nametranslations,120,FALSE)</f>
        <v>Non mixte</v>
      </c>
      <c r="AH8" s="83"/>
      <c r="AI8" s="83"/>
      <c r="AJ8" s="83"/>
      <c r="AK8" s="83"/>
      <c r="AL8" s="83"/>
      <c r="AM8" s="42"/>
      <c r="AN8" s="20"/>
      <c r="AO8" s="14"/>
      <c r="AP8" s="63"/>
      <c r="AQ8" s="87" t="str">
        <f>HLOOKUP(Introduction!$G$4,nametranslations,120,FALSE)</f>
        <v>Non mixte</v>
      </c>
      <c r="AR8" s="83"/>
      <c r="AS8" s="83"/>
      <c r="AT8" s="83"/>
      <c r="AU8" s="83"/>
      <c r="AV8" s="83"/>
      <c r="AW8" s="42"/>
      <c r="AX8" s="20"/>
      <c r="AY8" s="14"/>
      <c r="AZ8" s="70"/>
      <c r="BA8" s="70"/>
      <c r="BB8" s="73"/>
      <c r="BC8" s="73"/>
      <c r="BD8" s="73"/>
      <c r="BE8" s="73"/>
      <c r="BF8" s="73"/>
      <c r="BG8" s="73"/>
      <c r="BJ8" s="70"/>
      <c r="BT8" s="70"/>
      <c r="CD8" s="70"/>
      <c r="CN8" s="70"/>
      <c r="CX8" s="70"/>
      <c r="DH8" s="70"/>
      <c r="DR8" s="70"/>
      <c r="EB8" s="70"/>
      <c r="EL8" s="70"/>
      <c r="EV8" s="70"/>
      <c r="FF8" s="70"/>
      <c r="FP8" s="70"/>
      <c r="FZ8" s="70"/>
      <c r="GJ8" s="70"/>
      <c r="GT8" s="70"/>
      <c r="HD8" s="70"/>
      <c r="HN8" s="70"/>
      <c r="HX8" s="70"/>
    </row>
    <row r="9" spans="1:232" s="630" customFormat="1" ht="21" customHeight="1" x14ac:dyDescent="0.3">
      <c r="A9" s="633" t="str">
        <f ca="1">IF(ISBLANK('Data Summary'!A11),"",'Data Summary'!A11)</f>
        <v/>
      </c>
      <c r="B9" s="620"/>
      <c r="C9" s="634" t="str">
        <f>HLOOKUP(Introduction!$G$4,nametranslations,121,FALSE)</f>
        <v>Utilisable et non mixte</v>
      </c>
      <c r="D9" s="631"/>
      <c r="E9" s="631"/>
      <c r="F9" s="631"/>
      <c r="G9" s="631"/>
      <c r="H9" s="631"/>
      <c r="I9" s="635"/>
      <c r="J9" s="625"/>
      <c r="K9" s="636"/>
      <c r="L9" s="620"/>
      <c r="M9" s="637" t="str">
        <f>HLOOKUP(Introduction!$G$4,nametranslations,121,FALSE)</f>
        <v>Utilisable et non mixte</v>
      </c>
      <c r="N9" s="638"/>
      <c r="O9" s="638"/>
      <c r="P9" s="638"/>
      <c r="Q9" s="638"/>
      <c r="R9" s="638"/>
      <c r="S9" s="635"/>
      <c r="T9" s="625"/>
      <c r="U9" s="636"/>
      <c r="V9" s="620"/>
      <c r="W9" s="634" t="str">
        <f>HLOOKUP(Introduction!$G$4,nametranslations,121,FALSE)</f>
        <v>Utilisable et non mixte</v>
      </c>
      <c r="X9" s="631"/>
      <c r="Y9" s="631"/>
      <c r="Z9" s="631"/>
      <c r="AA9" s="631"/>
      <c r="AB9" s="631"/>
      <c r="AC9" s="635"/>
      <c r="AD9" s="625"/>
      <c r="AE9" s="636"/>
      <c r="AF9" s="620"/>
      <c r="AG9" s="634" t="str">
        <f>HLOOKUP(Introduction!$G$4,nametranslations,121,FALSE)</f>
        <v>Utilisable et non mixte</v>
      </c>
      <c r="AH9" s="631"/>
      <c r="AI9" s="631"/>
      <c r="AJ9" s="631"/>
      <c r="AK9" s="631"/>
      <c r="AL9" s="631"/>
      <c r="AM9" s="635"/>
      <c r="AN9" s="625"/>
      <c r="AO9" s="636"/>
      <c r="AP9" s="620"/>
      <c r="AQ9" s="634" t="str">
        <f>HLOOKUP(Introduction!$G$4,nametranslations,121,FALSE)</f>
        <v>Utilisable et non mixte</v>
      </c>
      <c r="AR9" s="631"/>
      <c r="AS9" s="631"/>
      <c r="AT9" s="631"/>
      <c r="AU9" s="631"/>
      <c r="AV9" s="631"/>
      <c r="AW9" s="635"/>
      <c r="AX9" s="625"/>
      <c r="AY9" s="636"/>
      <c r="AZ9" s="628"/>
      <c r="BA9" s="628"/>
      <c r="BB9" s="629"/>
      <c r="BC9" s="629"/>
      <c r="BD9" s="629"/>
      <c r="BE9" s="629"/>
      <c r="BF9" s="629"/>
      <c r="BG9" s="629"/>
      <c r="BJ9" s="628"/>
      <c r="BT9" s="628"/>
      <c r="CD9" s="628"/>
      <c r="CN9" s="628"/>
      <c r="CX9" s="628"/>
      <c r="DH9" s="628"/>
      <c r="DR9" s="628"/>
      <c r="EB9" s="628"/>
      <c r="EL9" s="628"/>
      <c r="EV9" s="628"/>
      <c r="FF9" s="628"/>
      <c r="FP9" s="628"/>
      <c r="FZ9" s="628"/>
      <c r="GJ9" s="628"/>
      <c r="GT9" s="628"/>
      <c r="HD9" s="628"/>
      <c r="HN9" s="628"/>
      <c r="HX9" s="628"/>
    </row>
    <row r="10" spans="1:232" s="2" customFormat="1" ht="21" customHeight="1" x14ac:dyDescent="0.3">
      <c r="A10" s="614" t="str">
        <f ca="1">IF(ISBLANK('Data Summary'!A12),"",'Data Summary'!A12)</f>
        <v/>
      </c>
      <c r="B10" s="63"/>
      <c r="C10" s="80" t="str">
        <f>HLOOKUP(Introduction!$G$4,nametranslations,153,FALSE)</f>
        <v>Améliorée et utilisable</v>
      </c>
      <c r="D10" s="83"/>
      <c r="E10" s="83"/>
      <c r="F10" s="83"/>
      <c r="G10" s="83"/>
      <c r="H10" s="83"/>
      <c r="I10" s="42"/>
      <c r="J10" s="20"/>
      <c r="K10" s="14"/>
      <c r="L10" s="63"/>
      <c r="M10" s="30" t="str">
        <f>HLOOKUP(Introduction!$G$4,nametranslations,153,FALSE)</f>
        <v>Améliorée et utilisable</v>
      </c>
      <c r="N10" s="43"/>
      <c r="O10" s="16"/>
      <c r="P10" s="16"/>
      <c r="Q10" s="16"/>
      <c r="R10" s="5"/>
      <c r="S10" s="22"/>
      <c r="T10" s="20"/>
      <c r="U10" s="14"/>
      <c r="V10" s="63"/>
      <c r="W10" s="80" t="str">
        <f>HLOOKUP(Introduction!$G$4,nametranslations,153,FALSE)</f>
        <v>Améliorée et utilisable</v>
      </c>
      <c r="X10" s="83"/>
      <c r="Y10" s="83"/>
      <c r="Z10" s="83"/>
      <c r="AA10" s="83"/>
      <c r="AB10" s="83"/>
      <c r="AC10" s="42"/>
      <c r="AD10" s="20"/>
      <c r="AE10" s="14"/>
      <c r="AF10" s="63"/>
      <c r="AG10" s="80" t="str">
        <f>HLOOKUP(Introduction!$G$4,nametranslations,153,FALSE)</f>
        <v>Améliorée et utilisable</v>
      </c>
      <c r="AH10" s="83"/>
      <c r="AI10" s="83"/>
      <c r="AJ10" s="83"/>
      <c r="AK10" s="83"/>
      <c r="AL10" s="83"/>
      <c r="AM10" s="42"/>
      <c r="AN10" s="20"/>
      <c r="AO10" s="14"/>
      <c r="AP10" s="63"/>
      <c r="AQ10" s="80" t="str">
        <f>HLOOKUP(Introduction!$G$4,nametranslations,153,FALSE)</f>
        <v>Améliorée et utilisable</v>
      </c>
      <c r="AR10" s="83"/>
      <c r="AS10" s="83"/>
      <c r="AT10" s="83"/>
      <c r="AU10" s="83"/>
      <c r="AV10" s="83"/>
      <c r="AW10" s="42"/>
      <c r="AX10" s="20"/>
      <c r="AY10" s="14"/>
      <c r="AZ10" s="70"/>
      <c r="BA10" s="70"/>
      <c r="BB10" s="73"/>
      <c r="BC10" s="73"/>
      <c r="BD10" s="73"/>
      <c r="BE10" s="73"/>
      <c r="BF10" s="73"/>
      <c r="BG10" s="73"/>
      <c r="BJ10" s="70"/>
      <c r="BT10" s="70"/>
      <c r="CD10" s="70"/>
      <c r="CN10" s="70"/>
      <c r="CX10" s="70"/>
      <c r="DH10" s="70"/>
      <c r="DR10" s="70"/>
      <c r="EB10" s="70"/>
      <c r="EL10" s="70"/>
      <c r="EV10" s="70"/>
      <c r="FF10" s="70"/>
      <c r="FP10" s="70"/>
      <c r="FZ10" s="70"/>
      <c r="GJ10" s="70"/>
      <c r="GT10" s="70"/>
      <c r="HD10" s="70"/>
      <c r="HN10" s="70"/>
      <c r="HX10" s="70"/>
    </row>
    <row r="11" spans="1:232" s="630" customFormat="1" ht="21" customHeight="1" x14ac:dyDescent="0.3">
      <c r="A11" s="633" t="str">
        <f ca="1">IF(ISBLANK('Data Summary'!A13),"",'Data Summary'!A13)</f>
        <v/>
      </c>
      <c r="B11" s="620"/>
      <c r="C11" s="621" t="str">
        <f>HLOOKUP(Introduction!$G$4,nametranslations,154,FALSE)</f>
        <v>Améliorée et non mixte</v>
      </c>
      <c r="D11" s="631"/>
      <c r="E11" s="623"/>
      <c r="F11" s="623"/>
      <c r="G11" s="623"/>
      <c r="H11" s="623"/>
      <c r="I11" s="624"/>
      <c r="J11" s="625"/>
      <c r="K11" s="636"/>
      <c r="L11" s="620"/>
      <c r="M11" s="626" t="str">
        <f>HLOOKUP(Introduction!$G$4,nametranslations,154,FALSE)</f>
        <v>Améliorée et non mixte</v>
      </c>
      <c r="N11" s="638"/>
      <c r="O11" s="638"/>
      <c r="P11" s="638"/>
      <c r="Q11" s="638"/>
      <c r="R11" s="627"/>
      <c r="S11" s="624"/>
      <c r="T11" s="625"/>
      <c r="U11" s="636"/>
      <c r="V11" s="620"/>
      <c r="W11" s="621" t="str">
        <f>HLOOKUP(Introduction!$G$4,nametranslations,154,FALSE)</f>
        <v>Améliorée et non mixte</v>
      </c>
      <c r="X11" s="631"/>
      <c r="Y11" s="623"/>
      <c r="Z11" s="623"/>
      <c r="AA11" s="623"/>
      <c r="AB11" s="623"/>
      <c r="AC11" s="624"/>
      <c r="AD11" s="625"/>
      <c r="AE11" s="636"/>
      <c r="AF11" s="620"/>
      <c r="AG11" s="621" t="str">
        <f>HLOOKUP(Introduction!$G$4,nametranslations,154,FALSE)</f>
        <v>Améliorée et non mixte</v>
      </c>
      <c r="AH11" s="631"/>
      <c r="AI11" s="623"/>
      <c r="AJ11" s="623"/>
      <c r="AK11" s="623"/>
      <c r="AL11" s="623"/>
      <c r="AM11" s="624"/>
      <c r="AN11" s="625"/>
      <c r="AO11" s="636"/>
      <c r="AP11" s="620"/>
      <c r="AQ11" s="621" t="str">
        <f>HLOOKUP(Introduction!$G$4,nametranslations,154,FALSE)</f>
        <v>Améliorée et non mixte</v>
      </c>
      <c r="AR11" s="631"/>
      <c r="AS11" s="623"/>
      <c r="AT11" s="623"/>
      <c r="AU11" s="623"/>
      <c r="AV11" s="623"/>
      <c r="AW11" s="624"/>
      <c r="AX11" s="625"/>
      <c r="AY11" s="636"/>
      <c r="AZ11" s="628"/>
      <c r="BA11" s="628"/>
      <c r="BB11" s="629"/>
      <c r="BC11" s="629"/>
      <c r="BD11" s="629"/>
      <c r="BE11" s="629"/>
      <c r="BF11" s="629"/>
      <c r="BG11" s="629"/>
      <c r="BJ11" s="628"/>
      <c r="BT11" s="628"/>
      <c r="CD11" s="628"/>
      <c r="CN11" s="628"/>
      <c r="CX11" s="628"/>
      <c r="DH11" s="628"/>
      <c r="DR11" s="628"/>
      <c r="EB11" s="628"/>
      <c r="EL11" s="628"/>
      <c r="EV11" s="628"/>
      <c r="FF11" s="628"/>
      <c r="FP11" s="628"/>
      <c r="FZ11" s="628"/>
      <c r="GJ11" s="628"/>
      <c r="GT11" s="628"/>
      <c r="HD11" s="628"/>
      <c r="HN11" s="628"/>
      <c r="HX11" s="628"/>
    </row>
    <row r="12" spans="1:232" s="641" customFormat="1" ht="33" customHeight="1" x14ac:dyDescent="0.2">
      <c r="A12" s="633" t="str">
        <f ca="1">IF(ISBLANK('Data Summary'!A14),"",'Data Summary'!A14)</f>
        <v/>
      </c>
      <c r="B12" s="620" t="s">
        <v>166</v>
      </c>
      <c r="C12" s="621" t="str">
        <f>HLOOKUP(Introduction!$G$4,nametranslations,79,FALSE)</f>
        <v>De base 
(améliorée, utilisable et non mixte)</v>
      </c>
      <c r="D12" s="631">
        <v>100</v>
      </c>
      <c r="E12" s="631"/>
      <c r="F12" s="631"/>
      <c r="G12" s="631"/>
      <c r="H12" s="631">
        <v>100</v>
      </c>
      <c r="I12" s="635">
        <v>100</v>
      </c>
      <c r="J12" s="625"/>
      <c r="K12" s="636"/>
      <c r="L12" s="620" t="s">
        <v>150</v>
      </c>
      <c r="M12" s="626" t="str">
        <f>HLOOKUP(Introduction!$G$4,nametranslations,79,FALSE)</f>
        <v>De base 
(améliorée, utilisable et non mixte)</v>
      </c>
      <c r="N12" s="638">
        <v>70</v>
      </c>
      <c r="O12" s="638"/>
      <c r="P12" s="638"/>
      <c r="Q12" s="638"/>
      <c r="R12" s="638"/>
      <c r="S12" s="635"/>
      <c r="T12" s="625"/>
      <c r="U12" s="636"/>
      <c r="V12" s="620" t="s">
        <v>166</v>
      </c>
      <c r="W12" s="621" t="str">
        <f>HLOOKUP(Introduction!$G$4,nametranslations,79,FALSE)</f>
        <v>De base 
(améliorée, utilisable et non mixte)</v>
      </c>
      <c r="X12" s="631">
        <v>100</v>
      </c>
      <c r="Y12" s="631"/>
      <c r="Z12" s="631"/>
      <c r="AA12" s="631"/>
      <c r="AB12" s="631">
        <v>100</v>
      </c>
      <c r="AC12" s="635">
        <v>100</v>
      </c>
      <c r="AD12" s="625"/>
      <c r="AE12" s="636"/>
      <c r="AF12" s="620" t="s">
        <v>166</v>
      </c>
      <c r="AG12" s="621" t="str">
        <f>HLOOKUP(Introduction!$G$4,nametranslations,79,FALSE)</f>
        <v>De base 
(améliorée, utilisable et non mixte)</v>
      </c>
      <c r="AH12" s="631">
        <v>100</v>
      </c>
      <c r="AI12" s="631"/>
      <c r="AJ12" s="631"/>
      <c r="AK12" s="631"/>
      <c r="AL12" s="631">
        <v>100</v>
      </c>
      <c r="AM12" s="635">
        <v>100</v>
      </c>
      <c r="AN12" s="625"/>
      <c r="AO12" s="636"/>
      <c r="AP12" s="620" t="s">
        <v>166</v>
      </c>
      <c r="AQ12" s="621" t="str">
        <f>HLOOKUP(Introduction!$G$4,nametranslations,79,FALSE)</f>
        <v>De base 
(améliorée, utilisable et non mixte)</v>
      </c>
      <c r="AR12" s="631">
        <v>100</v>
      </c>
      <c r="AS12" s="631"/>
      <c r="AT12" s="631"/>
      <c r="AU12" s="631"/>
      <c r="AV12" s="631">
        <v>100</v>
      </c>
      <c r="AW12" s="635">
        <v>100</v>
      </c>
      <c r="AX12" s="625"/>
      <c r="AY12" s="636"/>
      <c r="AZ12" s="639"/>
      <c r="BA12" s="639"/>
      <c r="BB12" s="640"/>
      <c r="BC12" s="640"/>
      <c r="BD12" s="640"/>
      <c r="BE12" s="640"/>
      <c r="BF12" s="640"/>
      <c r="BG12" s="640"/>
      <c r="BJ12" s="639"/>
      <c r="BT12" s="639"/>
      <c r="CD12" s="639"/>
      <c r="CN12" s="639"/>
      <c r="CX12" s="639"/>
      <c r="DH12" s="639"/>
      <c r="DR12" s="639"/>
      <c r="EB12" s="639"/>
      <c r="EL12" s="639"/>
      <c r="EV12" s="639"/>
      <c r="FF12" s="639"/>
      <c r="FP12" s="639"/>
      <c r="FZ12" s="639"/>
      <c r="GJ12" s="639"/>
      <c r="GT12" s="639"/>
      <c r="HD12" s="639"/>
      <c r="HN12" s="639"/>
      <c r="HX12" s="639"/>
    </row>
    <row r="13" spans="1:232" s="139" customFormat="1" ht="18" customHeight="1" x14ac:dyDescent="0.3">
      <c r="A13" s="614" t="str">
        <f ca="1">IF(ISBLANK('Data Summary'!A15),"",'Data Summary'!A15)</f>
        <v/>
      </c>
      <c r="B13" s="148" t="str">
        <f>HLOOKUP(Introduction!$G$4,nametranslations,109,FALSE)</f>
        <v>Type d'installation</v>
      </c>
      <c r="C13" s="154" t="str">
        <f>HLOOKUP(Introduction!$G$4,nametranslations,110,FALSE)</f>
        <v>Proportion améliorée</v>
      </c>
      <c r="D13" s="155"/>
      <c r="E13" s="155"/>
      <c r="F13" s="155"/>
      <c r="G13" s="156"/>
      <c r="H13" s="156"/>
      <c r="I13" s="157"/>
      <c r="J13" s="137"/>
      <c r="K13" s="153"/>
      <c r="L13" s="148" t="str">
        <f>HLOOKUP(Introduction!$G$4,nametranslations,109,FALSE)</f>
        <v>Type d'installation</v>
      </c>
      <c r="M13" s="154" t="str">
        <f>HLOOKUP(Introduction!$G$4,nametranslations,110,FALSE)</f>
        <v>Proportion améliorée</v>
      </c>
      <c r="N13" s="158"/>
      <c r="O13" s="158"/>
      <c r="P13" s="158"/>
      <c r="Q13" s="156"/>
      <c r="R13" s="156"/>
      <c r="S13" s="157"/>
      <c r="T13" s="137"/>
      <c r="U13" s="153"/>
      <c r="V13" s="148" t="str">
        <f>HLOOKUP(Introduction!$G$4,nametranslations,109,FALSE)</f>
        <v>Type d'installation</v>
      </c>
      <c r="W13" s="154" t="str">
        <f>HLOOKUP(Introduction!$G$4,nametranslations,110,FALSE)</f>
        <v>Proportion améliorée</v>
      </c>
      <c r="X13" s="155"/>
      <c r="Y13" s="155"/>
      <c r="Z13" s="155"/>
      <c r="AA13" s="156"/>
      <c r="AB13" s="156"/>
      <c r="AC13" s="157"/>
      <c r="AD13" s="137"/>
      <c r="AE13" s="153"/>
      <c r="AF13" s="148" t="str">
        <f>HLOOKUP(Introduction!$G$4,nametranslations,109,FALSE)</f>
        <v>Type d'installation</v>
      </c>
      <c r="AG13" s="154" t="str">
        <f>HLOOKUP(Introduction!$G$4,nametranslations,110,FALSE)</f>
        <v>Proportion améliorée</v>
      </c>
      <c r="AH13" s="155"/>
      <c r="AI13" s="155"/>
      <c r="AJ13" s="155"/>
      <c r="AK13" s="156"/>
      <c r="AL13" s="156"/>
      <c r="AM13" s="157"/>
      <c r="AN13" s="137"/>
      <c r="AO13" s="153"/>
      <c r="AP13" s="148" t="str">
        <f>HLOOKUP(Introduction!$G$4,nametranslations,109,FALSE)</f>
        <v>Type d'installation</v>
      </c>
      <c r="AQ13" s="154" t="str">
        <f>HLOOKUP(Introduction!$G$4,nametranslations,110,FALSE)</f>
        <v>Proportion améliorée</v>
      </c>
      <c r="AR13" s="155"/>
      <c r="AS13" s="155"/>
      <c r="AT13" s="155"/>
      <c r="AU13" s="156"/>
      <c r="AV13" s="156"/>
      <c r="AW13" s="157"/>
      <c r="AX13" s="137"/>
      <c r="AY13" s="153"/>
      <c r="AZ13" s="138"/>
      <c r="BA13" s="138"/>
      <c r="BB13" s="130"/>
      <c r="BC13" s="130"/>
      <c r="BD13" s="130"/>
      <c r="BE13" s="130"/>
      <c r="BF13" s="130"/>
      <c r="BG13" s="130"/>
      <c r="BJ13" s="138"/>
      <c r="BT13" s="138"/>
      <c r="CD13" s="138"/>
      <c r="CN13" s="138"/>
      <c r="CX13" s="138"/>
      <c r="DH13" s="138"/>
      <c r="DR13" s="138"/>
      <c r="EB13" s="138"/>
      <c r="EL13" s="138"/>
      <c r="EV13" s="138"/>
      <c r="FF13" s="138"/>
      <c r="FP13" s="138"/>
      <c r="FZ13" s="138"/>
      <c r="GJ13" s="138"/>
      <c r="GT13" s="138"/>
      <c r="HD13" s="138"/>
      <c r="HN13" s="138"/>
      <c r="HX13" s="138"/>
    </row>
    <row r="14" spans="1:232" x14ac:dyDescent="0.3">
      <c r="A14" s="614" t="str">
        <f ca="1">IF(ISBLANK('Data Summary'!A16),"",'Data Summary'!A16)</f>
        <v/>
      </c>
      <c r="B14" s="64" t="s">
        <v>29</v>
      </c>
      <c r="C14" s="17">
        <v>0</v>
      </c>
      <c r="D14" s="26">
        <v>0</v>
      </c>
      <c r="E14" s="26"/>
      <c r="F14" s="26"/>
      <c r="G14" s="82"/>
      <c r="H14" s="82">
        <v>0</v>
      </c>
      <c r="I14" s="22">
        <v>0</v>
      </c>
      <c r="J14" s="9"/>
      <c r="K14" s="13"/>
      <c r="L14" s="64" t="s">
        <v>29</v>
      </c>
      <c r="M14" s="17">
        <v>0</v>
      </c>
      <c r="N14" s="43"/>
      <c r="O14" s="26"/>
      <c r="P14" s="26"/>
      <c r="Q14" s="5"/>
      <c r="R14" s="5"/>
      <c r="S14" s="22"/>
      <c r="T14" s="9"/>
      <c r="U14" s="13"/>
      <c r="V14" s="64" t="s">
        <v>29</v>
      </c>
      <c r="W14" s="17">
        <v>0</v>
      </c>
      <c r="X14" s="26">
        <v>0</v>
      </c>
      <c r="Y14" s="26"/>
      <c r="Z14" s="26"/>
      <c r="AA14" s="82"/>
      <c r="AB14" s="82">
        <v>0</v>
      </c>
      <c r="AC14" s="22">
        <v>0</v>
      </c>
      <c r="AD14" s="9"/>
      <c r="AE14" s="13"/>
      <c r="AF14" s="64" t="s">
        <v>29</v>
      </c>
      <c r="AG14" s="17">
        <v>0</v>
      </c>
      <c r="AH14" s="26">
        <v>0</v>
      </c>
      <c r="AI14" s="26"/>
      <c r="AJ14" s="26"/>
      <c r="AK14" s="82"/>
      <c r="AL14" s="82">
        <v>0</v>
      </c>
      <c r="AM14" s="22">
        <v>0</v>
      </c>
      <c r="AN14" s="9"/>
      <c r="AO14" s="13"/>
      <c r="AP14" s="64" t="s">
        <v>29</v>
      </c>
      <c r="AQ14" s="17">
        <v>0</v>
      </c>
      <c r="AR14" s="26">
        <v>0</v>
      </c>
      <c r="AS14" s="26"/>
      <c r="AT14" s="26"/>
      <c r="AU14" s="82"/>
      <c r="AV14" s="82">
        <v>0</v>
      </c>
      <c r="AW14" s="22">
        <v>0</v>
      </c>
      <c r="AX14" s="9"/>
      <c r="AY14" s="13"/>
      <c r="BA14" s="74"/>
      <c r="BB14" s="73"/>
      <c r="BC14" s="73"/>
      <c r="BD14" s="73"/>
      <c r="BE14" s="73"/>
      <c r="BF14" s="73"/>
      <c r="BG14" s="73"/>
    </row>
    <row r="15" spans="1:232" s="1" customFormat="1" x14ac:dyDescent="0.3">
      <c r="A15" s="614" t="str">
        <f ca="1">IF(ISBLANK('Data Summary'!A17),"",'Data Summary'!A17)</f>
        <v/>
      </c>
      <c r="B15" s="64" t="s">
        <v>96</v>
      </c>
      <c r="C15" s="44">
        <v>0</v>
      </c>
      <c r="D15" s="26"/>
      <c r="E15" s="26"/>
      <c r="F15" s="26"/>
      <c r="G15" s="82"/>
      <c r="H15" s="82"/>
      <c r="I15" s="22"/>
      <c r="J15" s="9"/>
      <c r="K15" s="13"/>
      <c r="L15" s="64" t="s">
        <v>96</v>
      </c>
      <c r="M15" s="44">
        <v>0</v>
      </c>
      <c r="N15" s="26"/>
      <c r="O15" s="26"/>
      <c r="P15" s="26"/>
      <c r="Q15" s="5"/>
      <c r="R15" s="5"/>
      <c r="S15" s="22"/>
      <c r="T15" s="9"/>
      <c r="U15" s="13"/>
      <c r="V15" s="64" t="s">
        <v>96</v>
      </c>
      <c r="W15" s="44">
        <v>0</v>
      </c>
      <c r="X15" s="26"/>
      <c r="Y15" s="26"/>
      <c r="Z15" s="26"/>
      <c r="AA15" s="82"/>
      <c r="AB15" s="82"/>
      <c r="AC15" s="22"/>
      <c r="AD15" s="9"/>
      <c r="AE15" s="13"/>
      <c r="AF15" s="64" t="s">
        <v>96</v>
      </c>
      <c r="AG15" s="44">
        <v>0</v>
      </c>
      <c r="AH15" s="26"/>
      <c r="AI15" s="26"/>
      <c r="AJ15" s="26"/>
      <c r="AK15" s="82"/>
      <c r="AL15" s="82"/>
      <c r="AM15" s="22"/>
      <c r="AN15" s="9"/>
      <c r="AO15" s="13"/>
      <c r="AP15" s="64" t="s">
        <v>96</v>
      </c>
      <c r="AQ15" s="44">
        <v>0</v>
      </c>
      <c r="AR15" s="26"/>
      <c r="AS15" s="26"/>
      <c r="AT15" s="26"/>
      <c r="AU15" s="82"/>
      <c r="AV15" s="82"/>
      <c r="AW15" s="22"/>
      <c r="AX15" s="9"/>
      <c r="AY15" s="13"/>
      <c r="AZ15" s="71"/>
      <c r="BA15" s="75"/>
      <c r="BB15" s="76"/>
      <c r="BC15" s="76"/>
      <c r="BD15" s="76"/>
      <c r="BE15" s="76"/>
      <c r="BF15" s="76"/>
      <c r="BG15" s="76"/>
      <c r="BJ15" s="71"/>
      <c r="BT15" s="71"/>
      <c r="CD15" s="71"/>
      <c r="CN15" s="71"/>
      <c r="CX15" s="71"/>
      <c r="DH15" s="71"/>
      <c r="DR15" s="71"/>
      <c r="EB15" s="71"/>
      <c r="EL15" s="71"/>
      <c r="EV15" s="71"/>
      <c r="FF15" s="71"/>
      <c r="FP15" s="71"/>
      <c r="FZ15" s="71"/>
      <c r="GJ15" s="71"/>
      <c r="GT15" s="71"/>
      <c r="HD15" s="71"/>
      <c r="HN15" s="71"/>
      <c r="HX15" s="71"/>
    </row>
    <row r="16" spans="1:232" s="1" customFormat="1" x14ac:dyDescent="0.3">
      <c r="A16" s="614" t="str">
        <f ca="1">IF(ISBLANK('Data Summary'!A18),"",'Data Summary'!A18)</f>
        <v/>
      </c>
      <c r="B16" s="65" t="s">
        <v>170</v>
      </c>
      <c r="C16" s="4">
        <v>1</v>
      </c>
      <c r="D16" s="26">
        <v>100</v>
      </c>
      <c r="E16" s="82"/>
      <c r="F16" s="82"/>
      <c r="G16" s="82"/>
      <c r="H16" s="26">
        <v>100</v>
      </c>
      <c r="I16" s="31">
        <v>100</v>
      </c>
      <c r="J16" s="9"/>
      <c r="K16" s="13"/>
      <c r="L16" s="65"/>
      <c r="M16" s="18"/>
      <c r="N16" s="43"/>
      <c r="O16" s="26"/>
      <c r="P16" s="5"/>
      <c r="Q16" s="5"/>
      <c r="R16" s="5"/>
      <c r="S16" s="22"/>
      <c r="T16" s="9"/>
      <c r="U16" s="13"/>
      <c r="V16" s="65" t="s">
        <v>170</v>
      </c>
      <c r="W16" s="4">
        <v>1</v>
      </c>
      <c r="X16" s="26">
        <v>100</v>
      </c>
      <c r="Y16" s="82"/>
      <c r="Z16" s="82"/>
      <c r="AA16" s="82"/>
      <c r="AB16" s="26">
        <v>100</v>
      </c>
      <c r="AC16" s="31">
        <v>100</v>
      </c>
      <c r="AD16" s="9"/>
      <c r="AE16" s="13"/>
      <c r="AF16" s="65" t="s">
        <v>170</v>
      </c>
      <c r="AG16" s="4">
        <v>1</v>
      </c>
      <c r="AH16" s="26">
        <v>100</v>
      </c>
      <c r="AI16" s="82"/>
      <c r="AJ16" s="82"/>
      <c r="AK16" s="82"/>
      <c r="AL16" s="26">
        <v>100</v>
      </c>
      <c r="AM16" s="31">
        <v>100</v>
      </c>
      <c r="AN16" s="9"/>
      <c r="AO16" s="13"/>
      <c r="AP16" s="65" t="s">
        <v>170</v>
      </c>
      <c r="AQ16" s="4">
        <v>1</v>
      </c>
      <c r="AR16" s="26">
        <v>100</v>
      </c>
      <c r="AS16" s="82"/>
      <c r="AT16" s="82"/>
      <c r="AU16" s="82"/>
      <c r="AV16" s="26">
        <v>100</v>
      </c>
      <c r="AW16" s="31">
        <v>100</v>
      </c>
      <c r="AX16" s="9"/>
      <c r="AY16" s="13"/>
      <c r="AZ16" s="71"/>
      <c r="BA16" s="75"/>
      <c r="BB16" s="76"/>
      <c r="BC16" s="76"/>
      <c r="BD16" s="76"/>
      <c r="BE16" s="76"/>
      <c r="BF16" s="76"/>
      <c r="BG16" s="76"/>
      <c r="BJ16" s="71"/>
      <c r="BT16" s="71"/>
      <c r="CD16" s="71"/>
      <c r="CN16" s="71"/>
      <c r="CX16" s="71"/>
      <c r="DH16" s="71"/>
      <c r="DR16" s="71"/>
      <c r="EB16" s="71"/>
      <c r="EL16" s="71"/>
      <c r="EV16" s="71"/>
      <c r="FF16" s="71"/>
      <c r="FP16" s="71"/>
      <c r="FZ16" s="71"/>
      <c r="GJ16" s="71"/>
      <c r="GT16" s="71"/>
      <c r="HD16" s="71"/>
      <c r="HN16" s="71"/>
      <c r="HX16" s="71"/>
    </row>
    <row r="17" spans="1:232" s="1" customFormat="1" x14ac:dyDescent="0.3">
      <c r="A17" s="614" t="str">
        <f ca="1">IF(ISBLANK('Data Summary'!A19),"",'Data Summary'!A19)</f>
        <v/>
      </c>
      <c r="B17" s="65"/>
      <c r="C17" s="84"/>
      <c r="D17" s="26"/>
      <c r="E17" s="82"/>
      <c r="F17" s="82"/>
      <c r="G17" s="82"/>
      <c r="H17" s="82"/>
      <c r="I17" s="22"/>
      <c r="J17" s="9"/>
      <c r="K17" s="13"/>
      <c r="L17" s="65"/>
      <c r="M17" s="19"/>
      <c r="N17" s="26"/>
      <c r="O17" s="5"/>
      <c r="P17" s="5"/>
      <c r="Q17" s="5"/>
      <c r="R17" s="5"/>
      <c r="S17" s="22"/>
      <c r="T17" s="9"/>
      <c r="U17" s="13"/>
      <c r="V17" s="65"/>
      <c r="W17" s="84"/>
      <c r="X17" s="26"/>
      <c r="Y17" s="82"/>
      <c r="Z17" s="82"/>
      <c r="AA17" s="82"/>
      <c r="AB17" s="82"/>
      <c r="AC17" s="22"/>
      <c r="AD17" s="9"/>
      <c r="AE17" s="13"/>
      <c r="AF17" s="65"/>
      <c r="AG17" s="84"/>
      <c r="AH17" s="26"/>
      <c r="AI17" s="82"/>
      <c r="AJ17" s="82"/>
      <c r="AK17" s="82"/>
      <c r="AL17" s="82"/>
      <c r="AM17" s="22"/>
      <c r="AN17" s="9"/>
      <c r="AO17" s="13"/>
      <c r="AP17" s="65"/>
      <c r="AQ17" s="84"/>
      <c r="AR17" s="26"/>
      <c r="AS17" s="82"/>
      <c r="AT17" s="82"/>
      <c r="AU17" s="82"/>
      <c r="AV17" s="82"/>
      <c r="AW17" s="22"/>
      <c r="AX17" s="9"/>
      <c r="AY17" s="13"/>
      <c r="AZ17" s="71"/>
      <c r="BA17" s="75"/>
      <c r="BB17" s="76"/>
      <c r="BC17" s="76"/>
      <c r="BD17" s="76"/>
      <c r="BE17" s="76"/>
      <c r="BF17" s="76"/>
      <c r="BG17" s="76"/>
      <c r="BJ17" s="71"/>
      <c r="BT17" s="71"/>
      <c r="CD17" s="71"/>
      <c r="CN17" s="71"/>
      <c r="CX17" s="71"/>
      <c r="DH17" s="71"/>
      <c r="DR17" s="71"/>
      <c r="EB17" s="71"/>
      <c r="EL17" s="71"/>
      <c r="EV17" s="71"/>
      <c r="FF17" s="71"/>
      <c r="FP17" s="71"/>
      <c r="FZ17" s="71"/>
      <c r="GJ17" s="71"/>
      <c r="GT17" s="71"/>
      <c r="HD17" s="71"/>
      <c r="HN17" s="71"/>
      <c r="HX17" s="71"/>
    </row>
    <row r="18" spans="1:232" s="1" customFormat="1" x14ac:dyDescent="0.3">
      <c r="A18" s="614" t="str">
        <f ca="1">IF(ISBLANK('Data Summary'!A20),"",'Data Summary'!A20)</f>
        <v/>
      </c>
      <c r="B18" s="65"/>
      <c r="C18" s="84"/>
      <c r="D18" s="82"/>
      <c r="E18" s="82"/>
      <c r="F18" s="82"/>
      <c r="G18" s="82"/>
      <c r="H18" s="82"/>
      <c r="I18" s="22"/>
      <c r="J18" s="9"/>
      <c r="K18" s="13"/>
      <c r="L18" s="65"/>
      <c r="M18" s="19"/>
      <c r="N18" s="5"/>
      <c r="O18" s="5"/>
      <c r="P18" s="5"/>
      <c r="Q18" s="5"/>
      <c r="R18" s="5"/>
      <c r="S18" s="22"/>
      <c r="T18" s="9"/>
      <c r="U18" s="13"/>
      <c r="V18" s="65"/>
      <c r="W18" s="84"/>
      <c r="X18" s="82"/>
      <c r="Y18" s="82"/>
      <c r="Z18" s="82"/>
      <c r="AA18" s="82"/>
      <c r="AB18" s="82"/>
      <c r="AC18" s="22"/>
      <c r="AD18" s="9"/>
      <c r="AE18" s="13"/>
      <c r="AF18" s="65"/>
      <c r="AG18" s="84"/>
      <c r="AH18" s="82"/>
      <c r="AI18" s="82"/>
      <c r="AJ18" s="82"/>
      <c r="AK18" s="82"/>
      <c r="AL18" s="82"/>
      <c r="AM18" s="22"/>
      <c r="AN18" s="9"/>
      <c r="AO18" s="13"/>
      <c r="AP18" s="65"/>
      <c r="AQ18" s="84"/>
      <c r="AR18" s="82"/>
      <c r="AS18" s="82"/>
      <c r="AT18" s="82"/>
      <c r="AU18" s="82"/>
      <c r="AV18" s="82"/>
      <c r="AW18" s="22"/>
      <c r="AX18" s="9"/>
      <c r="AY18" s="13"/>
      <c r="AZ18" s="71"/>
      <c r="BA18" s="75"/>
      <c r="BB18" s="76"/>
      <c r="BC18" s="76"/>
      <c r="BD18" s="76"/>
      <c r="BE18" s="76"/>
      <c r="BF18" s="76"/>
      <c r="BG18" s="76"/>
      <c r="BJ18" s="71"/>
      <c r="BT18" s="71"/>
      <c r="CD18" s="71"/>
      <c r="CN18" s="71"/>
      <c r="CX18" s="71"/>
      <c r="DH18" s="71"/>
      <c r="DR18" s="71"/>
      <c r="EB18" s="71"/>
      <c r="EL18" s="71"/>
      <c r="EV18" s="71"/>
      <c r="FF18" s="71"/>
      <c r="FP18" s="71"/>
      <c r="FZ18" s="71"/>
      <c r="GJ18" s="71"/>
      <c r="GT18" s="71"/>
      <c r="HD18" s="71"/>
      <c r="HN18" s="71"/>
      <c r="HX18" s="71"/>
    </row>
    <row r="19" spans="1:232" s="1" customFormat="1" x14ac:dyDescent="0.3">
      <c r="A19" s="614" t="str">
        <f ca="1">IF(ISBLANK('Data Summary'!A21),"",'Data Summary'!A21)</f>
        <v/>
      </c>
      <c r="B19" s="65"/>
      <c r="C19" s="84"/>
      <c r="D19" s="82"/>
      <c r="E19" s="82"/>
      <c r="F19" s="32"/>
      <c r="G19" s="82"/>
      <c r="H19" s="82"/>
      <c r="I19" s="22"/>
      <c r="J19" s="9"/>
      <c r="K19" s="13"/>
      <c r="L19" s="65"/>
      <c r="M19" s="19"/>
      <c r="N19" s="5"/>
      <c r="O19" s="5"/>
      <c r="P19" s="32"/>
      <c r="Q19" s="5"/>
      <c r="R19" s="5"/>
      <c r="S19" s="22"/>
      <c r="T19" s="9"/>
      <c r="U19" s="13"/>
      <c r="V19" s="65"/>
      <c r="W19" s="84"/>
      <c r="X19" s="82"/>
      <c r="Y19" s="82"/>
      <c r="Z19" s="32"/>
      <c r="AA19" s="82"/>
      <c r="AB19" s="82"/>
      <c r="AC19" s="22"/>
      <c r="AD19" s="9"/>
      <c r="AE19" s="13"/>
      <c r="AF19" s="65"/>
      <c r="AG19" s="84"/>
      <c r="AH19" s="82"/>
      <c r="AI19" s="82"/>
      <c r="AJ19" s="32"/>
      <c r="AK19" s="82"/>
      <c r="AL19" s="82"/>
      <c r="AM19" s="22"/>
      <c r="AN19" s="9"/>
      <c r="AO19" s="13"/>
      <c r="AP19" s="65"/>
      <c r="AQ19" s="84"/>
      <c r="AR19" s="82"/>
      <c r="AS19" s="82"/>
      <c r="AT19" s="32"/>
      <c r="AU19" s="82"/>
      <c r="AV19" s="82"/>
      <c r="AW19" s="22"/>
      <c r="AX19" s="9"/>
      <c r="AY19" s="13"/>
      <c r="AZ19" s="71"/>
      <c r="BA19" s="75"/>
      <c r="BB19" s="76"/>
      <c r="BC19" s="76"/>
      <c r="BD19" s="76"/>
      <c r="BE19" s="76"/>
      <c r="BF19" s="76"/>
      <c r="BG19" s="76"/>
      <c r="BJ19" s="71"/>
      <c r="BT19" s="71"/>
      <c r="CD19" s="71"/>
      <c r="CN19" s="71"/>
      <c r="CX19" s="71"/>
      <c r="DH19" s="71"/>
      <c r="DR19" s="71"/>
      <c r="EB19" s="71"/>
      <c r="EL19" s="71"/>
      <c r="EV19" s="71"/>
      <c r="FF19" s="71"/>
      <c r="FP19" s="71"/>
      <c r="FZ19" s="71"/>
      <c r="GJ19" s="71"/>
      <c r="GT19" s="71"/>
      <c r="HD19" s="71"/>
      <c r="HN19" s="71"/>
      <c r="HX19" s="71"/>
    </row>
    <row r="20" spans="1:232" s="1" customFormat="1" x14ac:dyDescent="0.3">
      <c r="A20" s="614" t="str">
        <f ca="1">IF(ISBLANK('Data Summary'!A22),"",'Data Summary'!A22)</f>
        <v/>
      </c>
      <c r="B20" s="65"/>
      <c r="C20" s="18"/>
      <c r="D20" s="82"/>
      <c r="E20" s="32"/>
      <c r="F20" s="32"/>
      <c r="G20" s="82"/>
      <c r="H20" s="82"/>
      <c r="I20" s="22"/>
      <c r="J20" s="9"/>
      <c r="K20" s="13"/>
      <c r="L20" s="65"/>
      <c r="M20" s="18"/>
      <c r="N20" s="5"/>
      <c r="O20" s="32"/>
      <c r="P20" s="32"/>
      <c r="Q20" s="5"/>
      <c r="R20" s="5"/>
      <c r="S20" s="22"/>
      <c r="T20" s="9"/>
      <c r="U20" s="13"/>
      <c r="V20" s="65"/>
      <c r="W20" s="18"/>
      <c r="X20" s="82"/>
      <c r="Y20" s="32"/>
      <c r="Z20" s="32"/>
      <c r="AA20" s="82"/>
      <c r="AB20" s="82"/>
      <c r="AC20" s="22"/>
      <c r="AD20" s="9"/>
      <c r="AE20" s="13"/>
      <c r="AF20" s="65"/>
      <c r="AG20" s="18"/>
      <c r="AH20" s="82"/>
      <c r="AI20" s="32"/>
      <c r="AJ20" s="32"/>
      <c r="AK20" s="82"/>
      <c r="AL20" s="82"/>
      <c r="AM20" s="22"/>
      <c r="AN20" s="9"/>
      <c r="AO20" s="13"/>
      <c r="AP20" s="65"/>
      <c r="AQ20" s="18"/>
      <c r="AR20" s="82"/>
      <c r="AS20" s="32"/>
      <c r="AT20" s="32"/>
      <c r="AU20" s="82"/>
      <c r="AV20" s="82"/>
      <c r="AW20" s="22"/>
      <c r="AX20" s="9"/>
      <c r="AY20" s="13"/>
      <c r="AZ20" s="71"/>
      <c r="BA20" s="75"/>
      <c r="BB20" s="76"/>
      <c r="BC20" s="76"/>
      <c r="BD20" s="76"/>
      <c r="BE20" s="76"/>
      <c r="BF20" s="76"/>
      <c r="BG20" s="76"/>
      <c r="BJ20" s="71"/>
      <c r="BT20" s="71"/>
      <c r="CD20" s="71"/>
      <c r="CN20" s="71"/>
      <c r="CX20" s="71"/>
      <c r="DH20" s="71"/>
      <c r="DR20" s="71"/>
      <c r="EB20" s="71"/>
      <c r="EL20" s="71"/>
      <c r="EV20" s="71"/>
      <c r="FF20" s="71"/>
      <c r="FP20" s="71"/>
      <c r="FZ20" s="71"/>
      <c r="GJ20" s="71"/>
      <c r="GT20" s="71"/>
      <c r="HD20" s="71"/>
      <c r="HN20" s="71"/>
      <c r="HX20" s="71"/>
    </row>
    <row r="21" spans="1:232" s="1" customFormat="1" x14ac:dyDescent="0.3">
      <c r="A21" s="614" t="str">
        <f ca="1">IF(ISBLANK('Data Summary'!A23),"",'Data Summary'!A23)</f>
        <v/>
      </c>
      <c r="B21" s="65"/>
      <c r="C21" s="18"/>
      <c r="D21" s="32"/>
      <c r="E21" s="32"/>
      <c r="F21" s="32"/>
      <c r="G21" s="32"/>
      <c r="H21" s="32"/>
      <c r="I21" s="33"/>
      <c r="J21" s="9"/>
      <c r="K21" s="13"/>
      <c r="L21" s="65"/>
      <c r="M21" s="18"/>
      <c r="N21" s="32"/>
      <c r="O21" s="32"/>
      <c r="P21" s="32"/>
      <c r="Q21" s="32"/>
      <c r="R21" s="32"/>
      <c r="S21" s="33"/>
      <c r="T21" s="9"/>
      <c r="U21" s="13"/>
      <c r="V21" s="65"/>
      <c r="W21" s="18"/>
      <c r="X21" s="32"/>
      <c r="Y21" s="32"/>
      <c r="Z21" s="32"/>
      <c r="AA21" s="32"/>
      <c r="AB21" s="32"/>
      <c r="AC21" s="33"/>
      <c r="AD21" s="9"/>
      <c r="AE21" s="13"/>
      <c r="AF21" s="65"/>
      <c r="AG21" s="18"/>
      <c r="AH21" s="32"/>
      <c r="AI21" s="32"/>
      <c r="AJ21" s="32"/>
      <c r="AK21" s="32"/>
      <c r="AL21" s="32"/>
      <c r="AM21" s="33"/>
      <c r="AN21" s="9"/>
      <c r="AO21" s="13"/>
      <c r="AP21" s="65"/>
      <c r="AQ21" s="18"/>
      <c r="AR21" s="32"/>
      <c r="AS21" s="32"/>
      <c r="AT21" s="32"/>
      <c r="AU21" s="32"/>
      <c r="AV21" s="32"/>
      <c r="AW21" s="33"/>
      <c r="AX21" s="9"/>
      <c r="AY21" s="13"/>
      <c r="AZ21" s="71"/>
      <c r="BA21" s="75"/>
      <c r="BB21" s="76"/>
      <c r="BC21" s="76"/>
      <c r="BD21" s="76"/>
      <c r="BE21" s="76"/>
      <c r="BF21" s="76"/>
      <c r="BG21" s="76"/>
      <c r="BJ21" s="71"/>
      <c r="BT21" s="71"/>
      <c r="CD21" s="71"/>
      <c r="CN21" s="71"/>
      <c r="CX21" s="71"/>
      <c r="DH21" s="71"/>
      <c r="DR21" s="71"/>
      <c r="EB21" s="71"/>
      <c r="EL21" s="71"/>
      <c r="EV21" s="71"/>
      <c r="FF21" s="71"/>
      <c r="FP21" s="71"/>
      <c r="FZ21" s="71"/>
      <c r="GJ21" s="71"/>
      <c r="GT21" s="71"/>
      <c r="HD21" s="71"/>
      <c r="HN21" s="71"/>
      <c r="HX21" s="71"/>
    </row>
    <row r="22" spans="1:232" s="1" customFormat="1" x14ac:dyDescent="0.3">
      <c r="A22" s="614" t="str">
        <f ca="1">IF(ISBLANK('Data Summary'!A24),"",'Data Summary'!A24)</f>
        <v/>
      </c>
      <c r="B22" s="65"/>
      <c r="C22" s="18"/>
      <c r="D22" s="32"/>
      <c r="E22" s="32"/>
      <c r="F22" s="32"/>
      <c r="G22" s="32"/>
      <c r="H22" s="32"/>
      <c r="I22" s="33"/>
      <c r="J22" s="9"/>
      <c r="K22" s="13"/>
      <c r="L22" s="65"/>
      <c r="M22" s="18"/>
      <c r="N22" s="32"/>
      <c r="O22" s="32"/>
      <c r="P22" s="32"/>
      <c r="Q22" s="32"/>
      <c r="R22" s="32"/>
      <c r="S22" s="33"/>
      <c r="T22" s="9"/>
      <c r="U22" s="13"/>
      <c r="V22" s="65"/>
      <c r="W22" s="18"/>
      <c r="X22" s="32"/>
      <c r="Y22" s="32"/>
      <c r="Z22" s="32"/>
      <c r="AA22" s="32"/>
      <c r="AB22" s="32"/>
      <c r="AC22" s="33"/>
      <c r="AD22" s="9"/>
      <c r="AE22" s="13"/>
      <c r="AF22" s="65"/>
      <c r="AG22" s="18"/>
      <c r="AH22" s="32"/>
      <c r="AI22" s="32"/>
      <c r="AJ22" s="32"/>
      <c r="AK22" s="32"/>
      <c r="AL22" s="32"/>
      <c r="AM22" s="33"/>
      <c r="AN22" s="9"/>
      <c r="AO22" s="13"/>
      <c r="AP22" s="65"/>
      <c r="AQ22" s="18"/>
      <c r="AR22" s="32"/>
      <c r="AS22" s="32"/>
      <c r="AT22" s="32"/>
      <c r="AU22" s="32"/>
      <c r="AV22" s="32"/>
      <c r="AW22" s="33"/>
      <c r="AX22" s="9"/>
      <c r="AY22" s="13"/>
      <c r="AZ22" s="71"/>
      <c r="BA22" s="75"/>
      <c r="BB22" s="76"/>
      <c r="BC22" s="76"/>
      <c r="BD22" s="76"/>
      <c r="BE22" s="76"/>
      <c r="BF22" s="76"/>
      <c r="BG22" s="76"/>
      <c r="BJ22" s="71"/>
      <c r="BT22" s="71"/>
      <c r="CD22" s="71"/>
      <c r="CN22" s="71"/>
      <c r="CX22" s="71"/>
      <c r="DH22" s="71"/>
      <c r="DR22" s="71"/>
      <c r="EB22" s="71"/>
      <c r="EL22" s="71"/>
      <c r="EV22" s="71"/>
      <c r="FF22" s="71"/>
      <c r="FP22" s="71"/>
      <c r="FZ22" s="71"/>
      <c r="GJ22" s="71"/>
      <c r="GT22" s="71"/>
      <c r="HD22" s="71"/>
      <c r="HN22" s="71"/>
      <c r="HX22" s="71"/>
    </row>
    <row r="23" spans="1:232" s="1" customFormat="1" x14ac:dyDescent="0.3">
      <c r="A23" s="614" t="str">
        <f ca="1">IF(ISBLANK('Data Summary'!A25),"",'Data Summary'!A25)</f>
        <v/>
      </c>
      <c r="B23" s="65"/>
      <c r="C23" s="18"/>
      <c r="D23" s="32"/>
      <c r="E23" s="32"/>
      <c r="F23" s="32"/>
      <c r="G23" s="32"/>
      <c r="H23" s="32"/>
      <c r="I23" s="33"/>
      <c r="J23" s="9"/>
      <c r="K23" s="13"/>
      <c r="L23" s="65"/>
      <c r="M23" s="18"/>
      <c r="N23" s="32"/>
      <c r="O23" s="32"/>
      <c r="P23" s="32"/>
      <c r="Q23" s="32"/>
      <c r="R23" s="32"/>
      <c r="S23" s="33"/>
      <c r="T23" s="9"/>
      <c r="U23" s="13"/>
      <c r="V23" s="65"/>
      <c r="W23" s="18"/>
      <c r="X23" s="32"/>
      <c r="Y23" s="32"/>
      <c r="Z23" s="32"/>
      <c r="AA23" s="32"/>
      <c r="AB23" s="32"/>
      <c r="AC23" s="33"/>
      <c r="AD23" s="9"/>
      <c r="AE23" s="13"/>
      <c r="AF23" s="65"/>
      <c r="AG23" s="18"/>
      <c r="AH23" s="32"/>
      <c r="AI23" s="32"/>
      <c r="AJ23" s="32"/>
      <c r="AK23" s="32"/>
      <c r="AL23" s="32"/>
      <c r="AM23" s="33"/>
      <c r="AN23" s="9"/>
      <c r="AO23" s="13"/>
      <c r="AP23" s="65"/>
      <c r="AQ23" s="18"/>
      <c r="AR23" s="32"/>
      <c r="AS23" s="32"/>
      <c r="AT23" s="32"/>
      <c r="AU23" s="32"/>
      <c r="AV23" s="32"/>
      <c r="AW23" s="33"/>
      <c r="AX23" s="9"/>
      <c r="AY23" s="13"/>
      <c r="AZ23" s="71"/>
      <c r="BA23" s="75"/>
      <c r="BB23" s="76"/>
      <c r="BC23" s="76"/>
      <c r="BD23" s="76"/>
      <c r="BE23" s="76"/>
      <c r="BF23" s="76"/>
      <c r="BG23" s="76"/>
      <c r="BJ23" s="71"/>
      <c r="BT23" s="71"/>
      <c r="CD23" s="71"/>
      <c r="CN23" s="71"/>
      <c r="CX23" s="71"/>
      <c r="DH23" s="71"/>
      <c r="DR23" s="71"/>
      <c r="EB23" s="71"/>
      <c r="EL23" s="71"/>
      <c r="EV23" s="71"/>
      <c r="FF23" s="71"/>
      <c r="FP23" s="71"/>
      <c r="FZ23" s="71"/>
      <c r="GJ23" s="71"/>
      <c r="GT23" s="71"/>
      <c r="HD23" s="71"/>
      <c r="HN23" s="71"/>
      <c r="HX23" s="71"/>
    </row>
    <row r="24" spans="1:232" s="1" customFormat="1" x14ac:dyDescent="0.3">
      <c r="A24" s="614" t="str">
        <f ca="1">IF(ISBLANK('Data Summary'!A26),"",'Data Summary'!A26)</f>
        <v/>
      </c>
      <c r="B24" s="65"/>
      <c r="C24" s="18"/>
      <c r="D24" s="32"/>
      <c r="E24" s="32"/>
      <c r="F24" s="32"/>
      <c r="G24" s="32"/>
      <c r="H24" s="32"/>
      <c r="I24" s="33"/>
      <c r="J24" s="9"/>
      <c r="K24" s="13"/>
      <c r="L24" s="65"/>
      <c r="M24" s="18"/>
      <c r="N24" s="32"/>
      <c r="O24" s="32"/>
      <c r="P24" s="32"/>
      <c r="Q24" s="32"/>
      <c r="R24" s="32"/>
      <c r="S24" s="33"/>
      <c r="T24" s="9"/>
      <c r="U24" s="13"/>
      <c r="V24" s="65"/>
      <c r="W24" s="18"/>
      <c r="X24" s="32"/>
      <c r="Y24" s="32"/>
      <c r="Z24" s="32"/>
      <c r="AA24" s="32"/>
      <c r="AB24" s="32"/>
      <c r="AC24" s="33"/>
      <c r="AD24" s="9"/>
      <c r="AE24" s="13"/>
      <c r="AF24" s="65"/>
      <c r="AG24" s="18"/>
      <c r="AH24" s="32"/>
      <c r="AI24" s="32"/>
      <c r="AJ24" s="32"/>
      <c r="AK24" s="32"/>
      <c r="AL24" s="32"/>
      <c r="AM24" s="33"/>
      <c r="AN24" s="9"/>
      <c r="AO24" s="13"/>
      <c r="AP24" s="65"/>
      <c r="AQ24" s="18"/>
      <c r="AR24" s="32"/>
      <c r="AS24" s="32"/>
      <c r="AT24" s="32"/>
      <c r="AU24" s="32"/>
      <c r="AV24" s="32"/>
      <c r="AW24" s="33"/>
      <c r="AX24" s="9"/>
      <c r="AY24" s="13"/>
      <c r="AZ24" s="71"/>
      <c r="BA24" s="75"/>
      <c r="BB24" s="76"/>
      <c r="BC24" s="76"/>
      <c r="BD24" s="76"/>
      <c r="BE24" s="76"/>
      <c r="BF24" s="76"/>
      <c r="BG24" s="76"/>
      <c r="BJ24" s="71"/>
      <c r="BT24" s="71"/>
      <c r="CD24" s="71"/>
      <c r="CN24" s="71"/>
      <c r="CX24" s="71"/>
      <c r="DH24" s="71"/>
      <c r="DR24" s="71"/>
      <c r="EB24" s="71"/>
      <c r="EL24" s="71"/>
      <c r="EV24" s="71"/>
      <c r="FF24" s="71"/>
      <c r="FP24" s="71"/>
      <c r="FZ24" s="71"/>
      <c r="GJ24" s="71"/>
      <c r="GT24" s="71"/>
      <c r="HD24" s="71"/>
      <c r="HN24" s="71"/>
      <c r="HX24" s="71"/>
    </row>
    <row r="25" spans="1:232" s="1" customFormat="1" x14ac:dyDescent="0.3">
      <c r="A25" s="614" t="str">
        <f ca="1">IF(ISBLANK('Data Summary'!A27),"",'Data Summary'!A27)</f>
        <v/>
      </c>
      <c r="B25" s="65"/>
      <c r="C25" s="18"/>
      <c r="D25" s="32"/>
      <c r="E25" s="32"/>
      <c r="F25" s="32"/>
      <c r="G25" s="32"/>
      <c r="H25" s="32"/>
      <c r="I25" s="33"/>
      <c r="J25" s="9"/>
      <c r="K25" s="13"/>
      <c r="L25" s="65"/>
      <c r="M25" s="18"/>
      <c r="N25" s="32"/>
      <c r="O25" s="32"/>
      <c r="P25" s="32"/>
      <c r="Q25" s="32"/>
      <c r="R25" s="32"/>
      <c r="S25" s="33"/>
      <c r="T25" s="9"/>
      <c r="U25" s="13"/>
      <c r="V25" s="65"/>
      <c r="W25" s="18"/>
      <c r="X25" s="32"/>
      <c r="Y25" s="32"/>
      <c r="Z25" s="32"/>
      <c r="AA25" s="32"/>
      <c r="AB25" s="32"/>
      <c r="AC25" s="33"/>
      <c r="AD25" s="9"/>
      <c r="AE25" s="13"/>
      <c r="AF25" s="65"/>
      <c r="AG25" s="18"/>
      <c r="AH25" s="32"/>
      <c r="AI25" s="32"/>
      <c r="AJ25" s="32"/>
      <c r="AK25" s="32"/>
      <c r="AL25" s="32"/>
      <c r="AM25" s="33"/>
      <c r="AN25" s="9"/>
      <c r="AO25" s="13"/>
      <c r="AP25" s="65"/>
      <c r="AQ25" s="18"/>
      <c r="AR25" s="32"/>
      <c r="AS25" s="32"/>
      <c r="AT25" s="32"/>
      <c r="AU25" s="32"/>
      <c r="AV25" s="32"/>
      <c r="AW25" s="33"/>
      <c r="AX25" s="9"/>
      <c r="AY25" s="13"/>
      <c r="AZ25" s="71"/>
      <c r="BA25" s="75"/>
      <c r="BB25" s="76"/>
      <c r="BC25" s="76"/>
      <c r="BD25" s="76"/>
      <c r="BE25" s="76"/>
      <c r="BF25" s="76"/>
      <c r="BG25" s="76"/>
      <c r="BJ25" s="71"/>
      <c r="BT25" s="71"/>
      <c r="CD25" s="71"/>
      <c r="CN25" s="71"/>
      <c r="CX25" s="71"/>
      <c r="DH25" s="71"/>
      <c r="DR25" s="71"/>
      <c r="EB25" s="71"/>
      <c r="EL25" s="71"/>
      <c r="EV25" s="71"/>
      <c r="FF25" s="71"/>
      <c r="FP25" s="71"/>
      <c r="FZ25" s="71"/>
      <c r="GJ25" s="71"/>
      <c r="GT25" s="71"/>
      <c r="HD25" s="71"/>
      <c r="HN25" s="71"/>
      <c r="HX25" s="71"/>
    </row>
    <row r="26" spans="1:232" s="1" customFormat="1" x14ac:dyDescent="0.3">
      <c r="A26" s="614" t="str">
        <f ca="1">IF(ISBLANK('Data Summary'!A28),"",'Data Summary'!A28)</f>
        <v/>
      </c>
      <c r="B26" s="65"/>
      <c r="C26" s="77"/>
      <c r="D26" s="4"/>
      <c r="E26" s="4"/>
      <c r="F26" s="4"/>
      <c r="G26" s="4"/>
      <c r="H26" s="4"/>
      <c r="I26" s="23"/>
      <c r="J26" s="9"/>
      <c r="K26" s="13"/>
      <c r="L26" s="65"/>
      <c r="M26" s="18"/>
      <c r="N26" s="4"/>
      <c r="O26" s="4"/>
      <c r="P26" s="4"/>
      <c r="Q26" s="4"/>
      <c r="R26" s="4"/>
      <c r="S26" s="23"/>
      <c r="T26" s="9"/>
      <c r="U26" s="13"/>
      <c r="V26" s="65"/>
      <c r="W26" s="77"/>
      <c r="X26" s="4"/>
      <c r="Y26" s="4"/>
      <c r="Z26" s="4"/>
      <c r="AA26" s="4"/>
      <c r="AB26" s="4"/>
      <c r="AC26" s="23"/>
      <c r="AD26" s="9"/>
      <c r="AE26" s="13"/>
      <c r="AF26" s="65"/>
      <c r="AG26" s="77"/>
      <c r="AH26" s="4"/>
      <c r="AI26" s="4"/>
      <c r="AJ26" s="4"/>
      <c r="AK26" s="4"/>
      <c r="AL26" s="4"/>
      <c r="AM26" s="23"/>
      <c r="AN26" s="9"/>
      <c r="AO26" s="13"/>
      <c r="AP26" s="65"/>
      <c r="AQ26" s="77"/>
      <c r="AR26" s="4"/>
      <c r="AS26" s="4"/>
      <c r="AT26" s="4"/>
      <c r="AU26" s="4"/>
      <c r="AV26" s="4"/>
      <c r="AW26" s="23"/>
      <c r="AX26" s="9"/>
      <c r="AY26" s="13"/>
      <c r="AZ26" s="71"/>
      <c r="BA26" s="75"/>
      <c r="BB26" s="76"/>
      <c r="BC26" s="76"/>
      <c r="BD26" s="76"/>
      <c r="BE26" s="76"/>
      <c r="BF26" s="76"/>
      <c r="BG26" s="76"/>
      <c r="BJ26" s="71"/>
      <c r="BT26" s="71"/>
      <c r="CD26" s="71"/>
      <c r="CN26" s="71"/>
      <c r="CX26" s="71"/>
      <c r="DH26" s="71"/>
      <c r="DR26" s="71"/>
      <c r="EB26" s="71"/>
      <c r="EL26" s="71"/>
      <c r="EV26" s="71"/>
      <c r="FF26" s="71"/>
      <c r="FP26" s="71"/>
      <c r="FZ26" s="71"/>
      <c r="GJ26" s="71"/>
      <c r="GT26" s="71"/>
      <c r="HD26" s="71"/>
      <c r="HN26" s="71"/>
      <c r="HX26" s="71"/>
    </row>
    <row r="27" spans="1:232" s="1" customFormat="1" ht="93" customHeight="1" x14ac:dyDescent="0.3">
      <c r="A27" s="193" t="str">
        <f ca="1">IF(ISBLANK('Data Summary'!A29),"",'Data Summary'!A29)</f>
        <v/>
      </c>
      <c r="B27" s="66" t="str">
        <f>HLOOKUP(Introduction!$G$4,nametranslations,111,FALSE)</f>
        <v>Remarques</v>
      </c>
      <c r="C27" s="356" t="s">
        <v>171</v>
      </c>
      <c r="D27" s="357"/>
      <c r="E27" s="357"/>
      <c r="F27" s="357"/>
      <c r="G27" s="357"/>
      <c r="H27" s="357"/>
      <c r="I27" s="358"/>
      <c r="J27" s="9"/>
      <c r="K27" s="13"/>
      <c r="L27" s="66" t="str">
        <f>HLOOKUP(Introduction!$G$4,nametranslations,111,FALSE)</f>
        <v>Remarques</v>
      </c>
      <c r="M27" s="360" t="s">
        <v>155</v>
      </c>
      <c r="N27" s="360"/>
      <c r="O27" s="360"/>
      <c r="P27" s="360"/>
      <c r="Q27" s="360"/>
      <c r="R27" s="360"/>
      <c r="S27" s="361"/>
      <c r="T27" s="9"/>
      <c r="U27" s="13"/>
      <c r="V27" s="66" t="str">
        <f>HLOOKUP(Introduction!$G$4,nametranslations,111,FALSE)</f>
        <v>Remarques</v>
      </c>
      <c r="W27" s="356" t="s">
        <v>171</v>
      </c>
      <c r="X27" s="357"/>
      <c r="Y27" s="357"/>
      <c r="Z27" s="357"/>
      <c r="AA27" s="357"/>
      <c r="AB27" s="357"/>
      <c r="AC27" s="358"/>
      <c r="AD27" s="9"/>
      <c r="AE27" s="13"/>
      <c r="AF27" s="66" t="str">
        <f>HLOOKUP(Introduction!$G$4,nametranslations,111,FALSE)</f>
        <v>Remarques</v>
      </c>
      <c r="AG27" s="356" t="s">
        <v>171</v>
      </c>
      <c r="AH27" s="357"/>
      <c r="AI27" s="357"/>
      <c r="AJ27" s="357"/>
      <c r="AK27" s="357"/>
      <c r="AL27" s="357"/>
      <c r="AM27" s="358"/>
      <c r="AN27" s="9"/>
      <c r="AO27" s="13"/>
      <c r="AP27" s="66" t="str">
        <f>HLOOKUP(Introduction!$G$4,nametranslations,111,FALSE)</f>
        <v>Remarques</v>
      </c>
      <c r="AQ27" s="356" t="s">
        <v>171</v>
      </c>
      <c r="AR27" s="357"/>
      <c r="AS27" s="357"/>
      <c r="AT27" s="357"/>
      <c r="AU27" s="357"/>
      <c r="AV27" s="357"/>
      <c r="AW27" s="358"/>
      <c r="AX27" s="9"/>
      <c r="AY27" s="13"/>
      <c r="AZ27" s="71"/>
      <c r="BA27" s="359"/>
      <c r="BB27" s="359"/>
      <c r="BC27" s="359"/>
      <c r="BD27" s="359"/>
      <c r="BE27" s="359"/>
      <c r="BF27" s="359"/>
      <c r="BG27" s="359"/>
      <c r="BJ27" s="71"/>
      <c r="BT27" s="71"/>
      <c r="CD27" s="71"/>
      <c r="CN27" s="71"/>
      <c r="CX27" s="71"/>
      <c r="DH27" s="71"/>
      <c r="DR27" s="71"/>
      <c r="EB27" s="71"/>
      <c r="EL27" s="71"/>
      <c r="EV27" s="71"/>
      <c r="FF27" s="71"/>
      <c r="FP27" s="71"/>
      <c r="FZ27" s="71"/>
      <c r="GJ27" s="71"/>
      <c r="GT27" s="71"/>
      <c r="HD27" s="71"/>
      <c r="HN27" s="71"/>
      <c r="HX27" s="71"/>
    </row>
    <row r="28" spans="1:232" s="1" customFormat="1" ht="15.75" customHeight="1" x14ac:dyDescent="0.3">
      <c r="A28" s="193" t="str">
        <f ca="1">IF(ISBLANK('Data Summary'!A30),"",'Data Summary'!A30)</f>
        <v/>
      </c>
      <c r="B28" s="66"/>
      <c r="C28" s="10" t="str">
        <f>HLOOKUP(Introduction!$G$4,nametranslations,112,FALSE)</f>
        <v>Estimation utilisée : installations</v>
      </c>
      <c r="D28" s="28" t="s">
        <v>165</v>
      </c>
      <c r="E28" s="28"/>
      <c r="F28" s="28"/>
      <c r="G28" s="28"/>
      <c r="H28" s="28" t="s">
        <v>165</v>
      </c>
      <c r="I28" s="49" t="s">
        <v>165</v>
      </c>
      <c r="J28" s="9"/>
      <c r="K28" s="13"/>
      <c r="L28" s="66"/>
      <c r="M28" s="10" t="str">
        <f>HLOOKUP(Introduction!$G$4,nametranslations,112,FALSE)</f>
        <v>Estimation utilisée : installations</v>
      </c>
      <c r="N28" s="55"/>
      <c r="O28" s="55"/>
      <c r="P28" s="55"/>
      <c r="Q28" s="55"/>
      <c r="R28" s="55"/>
      <c r="S28" s="122"/>
      <c r="T28" s="9"/>
      <c r="U28" s="13"/>
      <c r="V28" s="66"/>
      <c r="W28" s="10" t="str">
        <f>HLOOKUP(Introduction!$G$4,nametranslations,112,FALSE)</f>
        <v>Estimation utilisée : installations</v>
      </c>
      <c r="X28" s="28" t="s">
        <v>165</v>
      </c>
      <c r="Y28" s="28"/>
      <c r="Z28" s="28"/>
      <c r="AA28" s="28"/>
      <c r="AB28" s="28" t="s">
        <v>165</v>
      </c>
      <c r="AC28" s="49" t="s">
        <v>165</v>
      </c>
      <c r="AD28" s="9"/>
      <c r="AE28" s="13"/>
      <c r="AF28" s="66"/>
      <c r="AG28" s="10" t="str">
        <f>HLOOKUP(Introduction!$G$4,nametranslations,112,FALSE)</f>
        <v>Estimation utilisée : installations</v>
      </c>
      <c r="AH28" s="28" t="s">
        <v>165</v>
      </c>
      <c r="AI28" s="28"/>
      <c r="AJ28" s="28"/>
      <c r="AK28" s="28"/>
      <c r="AL28" s="28" t="s">
        <v>165</v>
      </c>
      <c r="AM28" s="49" t="s">
        <v>165</v>
      </c>
      <c r="AN28" s="9"/>
      <c r="AO28" s="13"/>
      <c r="AP28" s="66"/>
      <c r="AQ28" s="10" t="str">
        <f>HLOOKUP(Introduction!$G$4,nametranslations,112,FALSE)</f>
        <v>Estimation utilisée : installations</v>
      </c>
      <c r="AR28" s="28" t="s">
        <v>165</v>
      </c>
      <c r="AS28" s="28"/>
      <c r="AT28" s="28"/>
      <c r="AU28" s="28"/>
      <c r="AV28" s="28" t="s">
        <v>165</v>
      </c>
      <c r="AW28" s="49" t="s">
        <v>165</v>
      </c>
      <c r="AX28" s="9"/>
      <c r="AY28" s="13"/>
      <c r="AZ28" s="71"/>
      <c r="BA28" s="71"/>
      <c r="BB28" s="75"/>
      <c r="BC28" s="75"/>
      <c r="BD28" s="75"/>
      <c r="BE28" s="75"/>
      <c r="BF28" s="75"/>
      <c r="BG28" s="75"/>
      <c r="BJ28" s="71"/>
      <c r="BT28" s="71"/>
      <c r="CD28" s="71"/>
      <c r="CN28" s="71"/>
      <c r="CX28" s="71"/>
      <c r="DH28" s="71"/>
      <c r="DR28" s="71"/>
      <c r="EB28" s="71"/>
      <c r="EL28" s="71"/>
      <c r="EV28" s="71"/>
      <c r="FF28" s="71"/>
      <c r="FP28" s="71"/>
      <c r="FZ28" s="71"/>
      <c r="GJ28" s="71"/>
      <c r="GT28" s="71"/>
      <c r="HD28" s="71"/>
      <c r="HN28" s="71"/>
      <c r="HX28" s="71"/>
    </row>
    <row r="29" spans="1:232" s="1" customFormat="1" ht="15" customHeight="1" x14ac:dyDescent="0.3">
      <c r="A29" s="193" t="str">
        <f ca="1">IF(ISBLANK('Data Summary'!A31),"",'Data Summary'!A31)</f>
        <v/>
      </c>
      <c r="B29" s="66"/>
      <c r="C29" s="10" t="str">
        <f>HLOOKUP(Introduction!$G$4,nametranslations,113,FALSE)</f>
        <v>Estimation utilisée : améliorée</v>
      </c>
      <c r="D29" s="28" t="s">
        <v>165</v>
      </c>
      <c r="E29" s="28"/>
      <c r="F29" s="28"/>
      <c r="G29" s="28"/>
      <c r="H29" s="28" t="s">
        <v>165</v>
      </c>
      <c r="I29" s="49" t="s">
        <v>165</v>
      </c>
      <c r="J29" s="9"/>
      <c r="K29" s="13"/>
      <c r="L29" s="66"/>
      <c r="M29" s="10" t="str">
        <f>HLOOKUP(Introduction!$G$4,nametranslations,113,FALSE)</f>
        <v>Estimation utilisée : améliorée</v>
      </c>
      <c r="N29" s="28"/>
      <c r="O29" s="28"/>
      <c r="P29" s="28"/>
      <c r="Q29" s="28"/>
      <c r="R29" s="28"/>
      <c r="S29" s="49"/>
      <c r="T29" s="9"/>
      <c r="U29" s="13"/>
      <c r="V29" s="66"/>
      <c r="W29" s="10" t="str">
        <f>HLOOKUP(Introduction!$G$4,nametranslations,113,FALSE)</f>
        <v>Estimation utilisée : améliorée</v>
      </c>
      <c r="X29" s="28" t="s">
        <v>165</v>
      </c>
      <c r="Y29" s="28"/>
      <c r="Z29" s="28"/>
      <c r="AA29" s="28"/>
      <c r="AB29" s="28" t="s">
        <v>165</v>
      </c>
      <c r="AC29" s="49" t="s">
        <v>165</v>
      </c>
      <c r="AD29" s="9"/>
      <c r="AE29" s="13"/>
      <c r="AF29" s="66"/>
      <c r="AG29" s="10" t="str">
        <f>HLOOKUP(Introduction!$G$4,nametranslations,113,FALSE)</f>
        <v>Estimation utilisée : améliorée</v>
      </c>
      <c r="AH29" s="28" t="s">
        <v>165</v>
      </c>
      <c r="AI29" s="28"/>
      <c r="AJ29" s="28"/>
      <c r="AK29" s="28"/>
      <c r="AL29" s="28" t="s">
        <v>165</v>
      </c>
      <c r="AM29" s="49" t="s">
        <v>165</v>
      </c>
      <c r="AN29" s="9"/>
      <c r="AO29" s="13"/>
      <c r="AP29" s="66"/>
      <c r="AQ29" s="10" t="str">
        <f>HLOOKUP(Introduction!$G$4,nametranslations,113,FALSE)</f>
        <v>Estimation utilisée : améliorée</v>
      </c>
      <c r="AR29" s="28" t="s">
        <v>165</v>
      </c>
      <c r="AS29" s="28"/>
      <c r="AT29" s="28"/>
      <c r="AU29" s="28"/>
      <c r="AV29" s="28" t="s">
        <v>165</v>
      </c>
      <c r="AW29" s="49" t="s">
        <v>165</v>
      </c>
      <c r="AX29" s="9"/>
      <c r="AY29" s="13"/>
      <c r="AZ29" s="71"/>
      <c r="BA29" s="71"/>
      <c r="BB29" s="75"/>
      <c r="BC29" s="75"/>
      <c r="BD29" s="75"/>
      <c r="BE29" s="75"/>
      <c r="BF29" s="75"/>
      <c r="BG29" s="75"/>
      <c r="BJ29" s="71"/>
      <c r="BT29" s="71"/>
      <c r="CD29" s="71"/>
      <c r="CN29" s="71"/>
      <c r="CX29" s="71"/>
      <c r="DH29" s="71"/>
      <c r="DR29" s="71"/>
      <c r="EB29" s="71"/>
      <c r="EL29" s="71"/>
      <c r="EV29" s="71"/>
      <c r="FF29" s="71"/>
      <c r="FP29" s="71"/>
      <c r="FZ29" s="71"/>
      <c r="GJ29" s="71"/>
      <c r="GT29" s="71"/>
      <c r="HD29" s="71"/>
      <c r="HN29" s="71"/>
      <c r="HX29" s="71"/>
    </row>
    <row r="30" spans="1:232" s="1" customFormat="1" ht="21" customHeight="1" x14ac:dyDescent="0.3">
      <c r="A30" s="193" t="str">
        <f ca="1">IF(ISBLANK('Data Summary'!A32),"",'Data Summary'!A32)</f>
        <v/>
      </c>
      <c r="B30" s="66"/>
      <c r="C30" s="10" t="str">
        <f>HLOOKUP(Introduction!$G$4,nametranslations,122,FALSE)</f>
        <v>Estimation utilisée : améliorée et utilisable</v>
      </c>
      <c r="D30" s="28"/>
      <c r="E30" s="28"/>
      <c r="F30" s="28"/>
      <c r="G30" s="28"/>
      <c r="H30" s="28"/>
      <c r="I30" s="49"/>
      <c r="J30" s="9"/>
      <c r="K30" s="13"/>
      <c r="L30" s="66"/>
      <c r="M30" s="10" t="str">
        <f>HLOOKUP(Introduction!$G$4,nametranslations,122,FALSE)</f>
        <v>Estimation utilisée : améliorée et utilisable</v>
      </c>
      <c r="N30" s="28"/>
      <c r="O30" s="28"/>
      <c r="P30" s="28"/>
      <c r="Q30" s="28"/>
      <c r="R30" s="28"/>
      <c r="S30" s="49"/>
      <c r="T30" s="9"/>
      <c r="U30" s="13"/>
      <c r="V30" s="66"/>
      <c r="W30" s="10" t="str">
        <f>HLOOKUP(Introduction!$G$4,nametranslations,122,FALSE)</f>
        <v>Estimation utilisée : améliorée et utilisable</v>
      </c>
      <c r="X30" s="28"/>
      <c r="Y30" s="28"/>
      <c r="Z30" s="28"/>
      <c r="AA30" s="28"/>
      <c r="AB30" s="28"/>
      <c r="AC30" s="49"/>
      <c r="AD30" s="9"/>
      <c r="AE30" s="13"/>
      <c r="AF30" s="66"/>
      <c r="AG30" s="10" t="str">
        <f>HLOOKUP(Introduction!$G$4,nametranslations,122,FALSE)</f>
        <v>Estimation utilisée : améliorée et utilisable</v>
      </c>
      <c r="AH30" s="28"/>
      <c r="AI30" s="28"/>
      <c r="AJ30" s="28"/>
      <c r="AK30" s="28"/>
      <c r="AL30" s="28"/>
      <c r="AM30" s="49"/>
      <c r="AN30" s="9"/>
      <c r="AO30" s="13"/>
      <c r="AP30" s="66"/>
      <c r="AQ30" s="10" t="str">
        <f>HLOOKUP(Introduction!$G$4,nametranslations,122,FALSE)</f>
        <v>Estimation utilisée : améliorée et utilisable</v>
      </c>
      <c r="AR30" s="28"/>
      <c r="AS30" s="28"/>
      <c r="AT30" s="28"/>
      <c r="AU30" s="28"/>
      <c r="AV30" s="28"/>
      <c r="AW30" s="49"/>
      <c r="AX30" s="9"/>
      <c r="AY30" s="13"/>
      <c r="AZ30" s="71"/>
      <c r="BA30" s="71"/>
      <c r="BB30" s="75"/>
      <c r="BC30" s="75"/>
      <c r="BD30" s="75"/>
      <c r="BE30" s="75"/>
      <c r="BF30" s="75"/>
      <c r="BG30" s="75"/>
      <c r="BJ30" s="71"/>
      <c r="BT30" s="71"/>
      <c r="CD30" s="71"/>
      <c r="CN30" s="71"/>
      <c r="CX30" s="71"/>
      <c r="DH30" s="71"/>
      <c r="DR30" s="71"/>
      <c r="EB30" s="71"/>
      <c r="EL30" s="71"/>
      <c r="EV30" s="71"/>
      <c r="FF30" s="71"/>
      <c r="FP30" s="71"/>
      <c r="FZ30" s="71"/>
      <c r="GJ30" s="71"/>
      <c r="GT30" s="71"/>
      <c r="HD30" s="71"/>
      <c r="HN30" s="71"/>
      <c r="HX30" s="71"/>
    </row>
    <row r="31" spans="1:232" ht="21" customHeight="1" x14ac:dyDescent="0.3">
      <c r="A31" s="193" t="str">
        <f ca="1">IF(ISBLANK('Data Summary'!A33),"",'Data Summary'!A33)</f>
        <v/>
      </c>
      <c r="B31" s="66"/>
      <c r="C31" s="10" t="str">
        <f>HLOOKUP(Introduction!$G$4,nametranslations,123,FALSE)</f>
        <v>Estimation utilisée : améliorée et non mixte</v>
      </c>
      <c r="D31" s="28"/>
      <c r="E31" s="28"/>
      <c r="F31" s="28"/>
      <c r="G31" s="28"/>
      <c r="H31" s="28"/>
      <c r="I31" s="49"/>
      <c r="J31" s="9"/>
      <c r="K31" s="13"/>
      <c r="L31" s="66"/>
      <c r="M31" s="10" t="str">
        <f>HLOOKUP(Introduction!$G$4,nametranslations,123,FALSE)</f>
        <v>Estimation utilisée : améliorée et non mixte</v>
      </c>
      <c r="N31" s="28"/>
      <c r="O31" s="28"/>
      <c r="P31" s="28"/>
      <c r="Q31" s="28"/>
      <c r="R31" s="28"/>
      <c r="S31" s="49"/>
      <c r="T31" s="9"/>
      <c r="U31" s="13"/>
      <c r="V31" s="66"/>
      <c r="W31" s="10" t="str">
        <f>HLOOKUP(Introduction!$G$4,nametranslations,123,FALSE)</f>
        <v>Estimation utilisée : améliorée et non mixte</v>
      </c>
      <c r="X31" s="28"/>
      <c r="Y31" s="28"/>
      <c r="Z31" s="28"/>
      <c r="AA31" s="28"/>
      <c r="AB31" s="28"/>
      <c r="AC31" s="49"/>
      <c r="AD31" s="9"/>
      <c r="AE31" s="13"/>
      <c r="AF31" s="66"/>
      <c r="AG31" s="10" t="str">
        <f>HLOOKUP(Introduction!$G$4,nametranslations,123,FALSE)</f>
        <v>Estimation utilisée : améliorée et non mixte</v>
      </c>
      <c r="AH31" s="28"/>
      <c r="AI31" s="28"/>
      <c r="AJ31" s="28"/>
      <c r="AK31" s="28"/>
      <c r="AL31" s="28"/>
      <c r="AM31" s="49"/>
      <c r="AN31" s="9"/>
      <c r="AO31" s="13"/>
      <c r="AP31" s="66"/>
      <c r="AQ31" s="10" t="str">
        <f>HLOOKUP(Introduction!$G$4,nametranslations,123,FALSE)</f>
        <v>Estimation utilisée : améliorée et non mixte</v>
      </c>
      <c r="AR31" s="28"/>
      <c r="AS31" s="28"/>
      <c r="AT31" s="28"/>
      <c r="AU31" s="28"/>
      <c r="AV31" s="28"/>
      <c r="AW31" s="49"/>
      <c r="AX31" s="9"/>
      <c r="AY31" s="13"/>
      <c r="BB31" s="74"/>
      <c r="BC31" s="74"/>
      <c r="BD31" s="74"/>
      <c r="BE31" s="74"/>
      <c r="BF31" s="74"/>
      <c r="BG31" s="74"/>
    </row>
    <row r="32" spans="1:232" ht="16.5" customHeight="1" x14ac:dyDescent="0.3">
      <c r="A32" s="193" t="str">
        <f ca="1">IF(ISBLANK('Data Summary'!A34),"",'Data Summary'!A34)</f>
        <v/>
      </c>
      <c r="B32" s="66"/>
      <c r="C32" s="10" t="str">
        <f>HLOOKUP(Introduction!$G$4,nametranslations,114,FALSE)</f>
        <v>Estimation utilisée : service de base</v>
      </c>
      <c r="D32" s="28" t="s">
        <v>165</v>
      </c>
      <c r="E32" s="28"/>
      <c r="F32" s="28"/>
      <c r="G32" s="28"/>
      <c r="H32" s="28" t="s">
        <v>165</v>
      </c>
      <c r="I32" s="49" t="s">
        <v>165</v>
      </c>
      <c r="J32" s="9"/>
      <c r="K32" s="13"/>
      <c r="L32" s="66"/>
      <c r="M32" s="10" t="str">
        <f>HLOOKUP(Introduction!$G$4,nametranslations,114,FALSE)</f>
        <v>Estimation utilisée : service de base</v>
      </c>
      <c r="N32" s="28" t="s">
        <v>154</v>
      </c>
      <c r="O32" s="28"/>
      <c r="P32" s="28"/>
      <c r="Q32" s="28"/>
      <c r="R32" s="28"/>
      <c r="S32" s="49"/>
      <c r="T32" s="9"/>
      <c r="U32" s="13"/>
      <c r="V32" s="66"/>
      <c r="W32" s="10" t="str">
        <f>HLOOKUP(Introduction!$G$4,nametranslations,114,FALSE)</f>
        <v>Estimation utilisée : service de base</v>
      </c>
      <c r="X32" s="28" t="s">
        <v>165</v>
      </c>
      <c r="Y32" s="28"/>
      <c r="Z32" s="28"/>
      <c r="AA32" s="28"/>
      <c r="AB32" s="28" t="s">
        <v>165</v>
      </c>
      <c r="AC32" s="49" t="s">
        <v>165</v>
      </c>
      <c r="AD32" s="9"/>
      <c r="AE32" s="13"/>
      <c r="AF32" s="66"/>
      <c r="AG32" s="10" t="str">
        <f>HLOOKUP(Introduction!$G$4,nametranslations,114,FALSE)</f>
        <v>Estimation utilisée : service de base</v>
      </c>
      <c r="AH32" s="28" t="s">
        <v>165</v>
      </c>
      <c r="AI32" s="28"/>
      <c r="AJ32" s="28"/>
      <c r="AK32" s="28"/>
      <c r="AL32" s="28" t="s">
        <v>165</v>
      </c>
      <c r="AM32" s="49" t="s">
        <v>165</v>
      </c>
      <c r="AN32" s="9"/>
      <c r="AO32" s="13"/>
      <c r="AP32" s="66"/>
      <c r="AQ32" s="10" t="str">
        <f>HLOOKUP(Introduction!$G$4,nametranslations,114,FALSE)</f>
        <v>Estimation utilisée : service de base</v>
      </c>
      <c r="AR32" s="28" t="s">
        <v>165</v>
      </c>
      <c r="AS32" s="28"/>
      <c r="AT32" s="28"/>
      <c r="AU32" s="28"/>
      <c r="AV32" s="28" t="s">
        <v>165</v>
      </c>
      <c r="AW32" s="49" t="s">
        <v>165</v>
      </c>
      <c r="AX32" s="9"/>
      <c r="AY32" s="13"/>
      <c r="BB32" s="74"/>
      <c r="BC32" s="74"/>
      <c r="BD32" s="74"/>
      <c r="BE32" s="74"/>
      <c r="BF32" s="74"/>
      <c r="BG32" s="74"/>
    </row>
    <row r="33" spans="1:59" ht="16.5" customHeight="1" x14ac:dyDescent="0.3">
      <c r="A33" s="193" t="str">
        <f ca="1">IF(ISBLANK('Data Summary'!A35),"",'Data Summary'!A35)</f>
        <v/>
      </c>
      <c r="B33" s="67"/>
      <c r="C33" s="10" t="str">
        <f>HLOOKUP(Introduction!$G$4,nametranslations,115,FALSE)</f>
        <v>Nombre total d'écoles</v>
      </c>
      <c r="D33" s="35"/>
      <c r="E33" s="8"/>
      <c r="F33" s="8"/>
      <c r="G33" s="36"/>
      <c r="H33" s="37"/>
      <c r="I33" s="38"/>
      <c r="J33" s="9"/>
      <c r="K33" s="13"/>
      <c r="L33" s="67"/>
      <c r="M33" s="10" t="str">
        <f>HLOOKUP(Introduction!$G$4,nametranslations,115,FALSE)</f>
        <v>Nombre total d'écoles</v>
      </c>
      <c r="N33" s="35" t="s">
        <v>149</v>
      </c>
      <c r="O33" s="35"/>
      <c r="P33" s="35"/>
      <c r="Q33" s="36"/>
      <c r="R33" s="37"/>
      <c r="S33" s="38"/>
      <c r="T33" s="9"/>
      <c r="U33" s="13"/>
      <c r="V33" s="67"/>
      <c r="W33" s="10" t="str">
        <f>HLOOKUP(Introduction!$G$4,nametranslations,115,FALSE)</f>
        <v>Nombre total d'écoles</v>
      </c>
      <c r="X33" s="35"/>
      <c r="Y33" s="8"/>
      <c r="Z33" s="8"/>
      <c r="AA33" s="36"/>
      <c r="AB33" s="37"/>
      <c r="AC33" s="38"/>
      <c r="AD33" s="9"/>
      <c r="AE33" s="13"/>
      <c r="AF33" s="67"/>
      <c r="AG33" s="10" t="str">
        <f>HLOOKUP(Introduction!$G$4,nametranslations,115,FALSE)</f>
        <v>Nombre total d'écoles</v>
      </c>
      <c r="AH33" s="35"/>
      <c r="AI33" s="8"/>
      <c r="AJ33" s="8"/>
      <c r="AK33" s="36"/>
      <c r="AL33" s="37"/>
      <c r="AM33" s="38"/>
      <c r="AN33" s="9"/>
      <c r="AO33" s="13"/>
      <c r="AP33" s="67"/>
      <c r="AQ33" s="10" t="str">
        <f>HLOOKUP(Introduction!$G$4,nametranslations,115,FALSE)</f>
        <v>Nombre total d'écoles</v>
      </c>
      <c r="AR33" s="35"/>
      <c r="AS33" s="8"/>
      <c r="AT33" s="8"/>
      <c r="AU33" s="36"/>
      <c r="AV33" s="37"/>
      <c r="AW33" s="38"/>
      <c r="AX33" s="9"/>
      <c r="AY33" s="13"/>
      <c r="BB33" s="74"/>
      <c r="BC33" s="74"/>
      <c r="BD33" s="74"/>
      <c r="BE33" s="74"/>
      <c r="BF33" s="74"/>
      <c r="BG33" s="74"/>
    </row>
    <row r="34" spans="1:59" ht="16.5" customHeight="1" thickBot="1" x14ac:dyDescent="0.35">
      <c r="A34" s="193" t="str">
        <f ca="1">IF(ISBLANK('Data Summary'!A36),"",'Data Summary'!A36)</f>
        <v/>
      </c>
      <c r="B34" s="68"/>
      <c r="C34" s="24" t="str">
        <f>HLOOKUP(Introduction!$G$4,nametranslations,116,FALSE)</f>
        <v>Nombre enquêté</v>
      </c>
      <c r="D34" s="40"/>
      <c r="E34" s="40"/>
      <c r="F34" s="40"/>
      <c r="G34" s="40"/>
      <c r="H34" s="40"/>
      <c r="I34" s="78"/>
      <c r="J34" s="21"/>
      <c r="K34" s="15"/>
      <c r="L34" s="68"/>
      <c r="M34" s="24" t="str">
        <f>HLOOKUP(Introduction!$G$4,nametranslations,116,FALSE)</f>
        <v>Nombre enquêté</v>
      </c>
      <c r="N34" s="40">
        <f>'Water Data'!N31</f>
        <v>213</v>
      </c>
      <c r="O34" s="40"/>
      <c r="P34" s="40"/>
      <c r="Q34" s="40"/>
      <c r="R34" s="40"/>
      <c r="S34" s="41"/>
      <c r="T34" s="21"/>
      <c r="U34" s="15"/>
      <c r="V34" s="68"/>
      <c r="W34" s="24" t="str">
        <f>HLOOKUP(Introduction!$G$4,nametranslations,116,FALSE)</f>
        <v>Nombre enquêté</v>
      </c>
      <c r="X34" s="40"/>
      <c r="Y34" s="40"/>
      <c r="Z34" s="40"/>
      <c r="AA34" s="40"/>
      <c r="AB34" s="40"/>
      <c r="AC34" s="78"/>
      <c r="AD34" s="21"/>
      <c r="AE34" s="15"/>
      <c r="AF34" s="68"/>
      <c r="AG34" s="24" t="str">
        <f>HLOOKUP(Introduction!$G$4,nametranslations,116,FALSE)</f>
        <v>Nombre enquêté</v>
      </c>
      <c r="AH34" s="40"/>
      <c r="AI34" s="40"/>
      <c r="AJ34" s="40"/>
      <c r="AK34" s="40"/>
      <c r="AL34" s="40"/>
      <c r="AM34" s="78"/>
      <c r="AN34" s="21"/>
      <c r="AO34" s="15"/>
      <c r="AP34" s="68"/>
      <c r="AQ34" s="24" t="str">
        <f>HLOOKUP(Introduction!$G$4,nametranslations,116,FALSE)</f>
        <v>Nombre enquêté</v>
      </c>
      <c r="AR34" s="40"/>
      <c r="AS34" s="40"/>
      <c r="AT34" s="40"/>
      <c r="AU34" s="40"/>
      <c r="AV34" s="40"/>
      <c r="AW34" s="78"/>
      <c r="AX34" s="21"/>
      <c r="AY34" s="15"/>
      <c r="BB34" s="74"/>
      <c r="BC34" s="74"/>
      <c r="BD34" s="74"/>
      <c r="BE34" s="74"/>
      <c r="BF34" s="74"/>
      <c r="BG34" s="74"/>
    </row>
    <row r="35" spans="1:59" x14ac:dyDescent="0.3">
      <c r="A35" s="193" t="str">
        <f ca="1">IF(ISBLANK('Data Summary'!A37),"",'Data Summary'!A37)</f>
        <v/>
      </c>
    </row>
    <row r="36" spans="1:59" x14ac:dyDescent="0.3">
      <c r="A36" s="193" t="str">
        <f ca="1">IF(ISBLANK('Data Summary'!A38),"",'Data Summary'!A38)</f>
        <v/>
      </c>
    </row>
    <row r="37" spans="1:59" x14ac:dyDescent="0.3">
      <c r="A37" s="193" t="str">
        <f ca="1">IF(ISBLANK('Data Summary'!A39),"",'Data Summary'!A39)</f>
        <v/>
      </c>
    </row>
    <row r="38" spans="1:59" x14ac:dyDescent="0.3">
      <c r="A38" s="193" t="str">
        <f ca="1">IF(ISBLANK('Data Summary'!A40),"",'Data Summary'!A40)</f>
        <v/>
      </c>
    </row>
    <row r="39" spans="1:59" x14ac:dyDescent="0.3">
      <c r="A39" s="193" t="str">
        <f ca="1">IF(ISBLANK('Data Summary'!A41),"",'Data Summary'!A41)</f>
        <v/>
      </c>
    </row>
    <row r="40" spans="1:59" x14ac:dyDescent="0.3">
      <c r="A40" s="193" t="str">
        <f ca="1">IF(ISBLANK('Data Summary'!A42),"",'Data Summary'!A42)</f>
        <v/>
      </c>
    </row>
    <row r="41" spans="1:59" x14ac:dyDescent="0.3">
      <c r="A41" s="193" t="str">
        <f ca="1">IF(ISBLANK('Data Summary'!A43),"",'Data Summary'!A43)</f>
        <v/>
      </c>
    </row>
    <row r="42" spans="1:59" x14ac:dyDescent="0.3">
      <c r="A42" s="193" t="str">
        <f ca="1">IF(ISBLANK('Data Summary'!A44),"",'Data Summary'!A44)</f>
        <v/>
      </c>
    </row>
    <row r="43" spans="1:59" x14ac:dyDescent="0.3">
      <c r="A43" s="193" t="str">
        <f ca="1">IF(ISBLANK('Data Summary'!A45),"",'Data Summary'!A45)</f>
        <v/>
      </c>
    </row>
    <row r="44" spans="1:59" x14ac:dyDescent="0.3">
      <c r="A44" s="193" t="str">
        <f ca="1">IF(ISBLANK('Data Summary'!A46),"",'Data Summary'!A46)</f>
        <v/>
      </c>
    </row>
    <row r="45" spans="1:59" x14ac:dyDescent="0.3">
      <c r="A45" s="193" t="str">
        <f ca="1">IF(ISBLANK('Data Summary'!A47),"",'Data Summary'!A47)</f>
        <v/>
      </c>
    </row>
    <row r="46" spans="1:59" x14ac:dyDescent="0.3">
      <c r="A46" s="193" t="str">
        <f ca="1">IF(ISBLANK('Data Summary'!A48),"",'Data Summary'!A48)</f>
        <v/>
      </c>
    </row>
    <row r="47" spans="1:59" x14ac:dyDescent="0.3">
      <c r="A47" s="193" t="str">
        <f ca="1">IF(ISBLANK('Data Summary'!A49),"",'Data Summary'!A49)</f>
        <v/>
      </c>
    </row>
    <row r="48" spans="1:59" x14ac:dyDescent="0.3">
      <c r="A48" s="193" t="str">
        <f ca="1">IF(ISBLANK('Data Summary'!A50),"",'Data Summary'!A50)</f>
        <v/>
      </c>
    </row>
    <row r="49" spans="1:1" x14ac:dyDescent="0.3">
      <c r="A49" s="193" t="str">
        <f ca="1">IF(ISBLANK('Data Summary'!A51),"",'Data Summary'!A51)</f>
        <v/>
      </c>
    </row>
    <row r="50" spans="1:1" x14ac:dyDescent="0.3">
      <c r="A50" s="193" t="str">
        <f ca="1">IF(ISBLANK('Data Summary'!A52),"",'Data Summary'!A52)</f>
        <v/>
      </c>
    </row>
    <row r="51" spans="1:1" x14ac:dyDescent="0.3">
      <c r="A51" s="193" t="str">
        <f ca="1">IF(ISBLANK('Data Summary'!A53),"",'Data Summary'!A53)</f>
        <v/>
      </c>
    </row>
    <row r="52" spans="1:1" x14ac:dyDescent="0.3">
      <c r="A52" s="193" t="str">
        <f ca="1">IF(ISBLANK('Data Summary'!A54),"",'Data Summary'!A54)</f>
        <v/>
      </c>
    </row>
    <row r="53" spans="1:1" x14ac:dyDescent="0.3">
      <c r="A53" s="193" t="str">
        <f ca="1">IF(ISBLANK('Data Summary'!A55),"",'Data Summary'!A55)</f>
        <v/>
      </c>
    </row>
    <row r="54" spans="1:1" x14ac:dyDescent="0.3">
      <c r="A54" s="193" t="str">
        <f ca="1">IF(ISBLANK('Data Summary'!A56),"",'Data Summary'!A56)</f>
        <v/>
      </c>
    </row>
    <row r="55" spans="1:1" x14ac:dyDescent="0.3">
      <c r="A55" s="193" t="str">
        <f ca="1">IF(ISBLANK('Data Summary'!A57),"",'Data Summary'!A57)</f>
        <v/>
      </c>
    </row>
    <row r="56" spans="1:1" x14ac:dyDescent="0.3">
      <c r="A56" s="193" t="str">
        <f ca="1">IF(ISBLANK('Data Summary'!A58),"",'Data Summary'!A58)</f>
        <v/>
      </c>
    </row>
    <row r="57" spans="1:1" x14ac:dyDescent="0.3">
      <c r="A57" s="193" t="str">
        <f ca="1">IF(ISBLANK('Data Summary'!A59),"",'Data Summary'!A59)</f>
        <v/>
      </c>
    </row>
    <row r="58" spans="1:1" x14ac:dyDescent="0.3">
      <c r="A58" s="193" t="str">
        <f ca="1">IF(ISBLANK('Data Summary'!A60),"",'Data Summary'!A60)</f>
        <v/>
      </c>
    </row>
    <row r="59" spans="1:1" x14ac:dyDescent="0.3">
      <c r="A59" s="193" t="str">
        <f ca="1">IF(ISBLANK('Data Summary'!A61),"",'Data Summary'!A61)</f>
        <v/>
      </c>
    </row>
    <row r="60" spans="1:1" x14ac:dyDescent="0.3">
      <c r="A60" s="193" t="str">
        <f ca="1">IF(ISBLANK('Data Summary'!A62),"",'Data Summary'!A62)</f>
        <v/>
      </c>
    </row>
    <row r="61" spans="1:1" x14ac:dyDescent="0.3">
      <c r="A61" s="193" t="str">
        <f ca="1">IF(ISBLANK('Data Summary'!A63),"",'Data Summary'!A63)</f>
        <v/>
      </c>
    </row>
    <row r="62" spans="1:1" x14ac:dyDescent="0.3">
      <c r="A62" s="193" t="str">
        <f ca="1">IF(ISBLANK('Data Summary'!A64),"",'Data Summary'!A64)</f>
        <v/>
      </c>
    </row>
    <row r="63" spans="1:1" x14ac:dyDescent="0.3">
      <c r="A63" s="193" t="str">
        <f ca="1">IF(ISBLANK('Data Summary'!A65),"",'Data Summary'!A65)</f>
        <v/>
      </c>
    </row>
    <row r="64" spans="1:1" x14ac:dyDescent="0.3">
      <c r="A64" s="193" t="str">
        <f ca="1">IF(ISBLANK('Data Summary'!A66),"",'Data Summary'!A66)</f>
        <v/>
      </c>
    </row>
    <row r="65" spans="1:1" x14ac:dyDescent="0.3">
      <c r="A65" s="193" t="str">
        <f ca="1">IF(ISBLANK('Data Summary'!A67),"",'Data Summary'!A67)</f>
        <v/>
      </c>
    </row>
    <row r="66" spans="1:1" x14ac:dyDescent="0.3">
      <c r="A66" s="193" t="str">
        <f ca="1">IF(ISBLANK('Data Summary'!A68),"",'Data Summary'!A68)</f>
        <v/>
      </c>
    </row>
    <row r="67" spans="1:1" x14ac:dyDescent="0.3">
      <c r="A67" s="193" t="str">
        <f ca="1">IF(ISBLANK('Data Summary'!A69),"",'Data Summary'!A69)</f>
        <v/>
      </c>
    </row>
    <row r="68" spans="1:1" x14ac:dyDescent="0.3">
      <c r="A68" s="193" t="str">
        <f ca="1">IF(ISBLANK('Data Summary'!A70),"",'Data Summary'!A70)</f>
        <v/>
      </c>
    </row>
    <row r="69" spans="1:1" x14ac:dyDescent="0.3">
      <c r="A69" s="193" t="str">
        <f ca="1">IF(ISBLANK('Data Summary'!A71),"",'Data Summary'!A71)</f>
        <v/>
      </c>
    </row>
    <row r="70" spans="1:1" x14ac:dyDescent="0.3">
      <c r="A70" s="193" t="str">
        <f ca="1">IF(ISBLANK('Data Summary'!A72),"",'Data Summary'!A72)</f>
        <v/>
      </c>
    </row>
    <row r="71" spans="1:1" x14ac:dyDescent="0.3">
      <c r="A71" s="193" t="str">
        <f ca="1">IF(ISBLANK('Data Summary'!A73),"",'Data Summary'!A73)</f>
        <v/>
      </c>
    </row>
    <row r="72" spans="1:1" x14ac:dyDescent="0.3">
      <c r="A72" s="193" t="str">
        <f ca="1">IF(ISBLANK('Data Summary'!A74),"",'Data Summary'!A74)</f>
        <v/>
      </c>
    </row>
    <row r="73" spans="1:1" x14ac:dyDescent="0.3">
      <c r="A73" s="193" t="str">
        <f ca="1">IF(ISBLANK('Data Summary'!A75),"",'Data Summary'!A75)</f>
        <v/>
      </c>
    </row>
    <row r="74" spans="1:1" x14ac:dyDescent="0.3">
      <c r="A74" s="193" t="str">
        <f ca="1">IF(ISBLANK('Data Summary'!A76),"",'Data Summary'!A76)</f>
        <v/>
      </c>
    </row>
    <row r="75" spans="1:1" x14ac:dyDescent="0.3">
      <c r="A75" s="193" t="str">
        <f ca="1">IF(ISBLANK('Data Summary'!A77),"",'Data Summary'!A77)</f>
        <v/>
      </c>
    </row>
    <row r="76" spans="1:1" x14ac:dyDescent="0.3">
      <c r="A76" s="193" t="str">
        <f ca="1">IF(ISBLANK('Data Summary'!A78),"",'Data Summary'!A78)</f>
        <v/>
      </c>
    </row>
    <row r="77" spans="1:1" x14ac:dyDescent="0.3">
      <c r="A77" s="193" t="str">
        <f ca="1">IF(ISBLANK('Data Summary'!A79),"",'Data Summary'!A79)</f>
        <v/>
      </c>
    </row>
    <row r="78" spans="1:1" x14ac:dyDescent="0.3">
      <c r="A78" s="193" t="str">
        <f ca="1">IF(ISBLANK('Data Summary'!A80),"",'Data Summary'!A80)</f>
        <v/>
      </c>
    </row>
    <row r="79" spans="1:1" x14ac:dyDescent="0.3">
      <c r="A79" s="193" t="str">
        <f ca="1">IF(ISBLANK('Data Summary'!A81),"",'Data Summary'!A81)</f>
        <v/>
      </c>
    </row>
    <row r="80" spans="1:1" x14ac:dyDescent="0.3">
      <c r="A80" s="193" t="str">
        <f ca="1">IF(ISBLANK('Data Summary'!A82),"",'Data Summary'!A82)</f>
        <v/>
      </c>
    </row>
    <row r="81" spans="1:1" x14ac:dyDescent="0.3">
      <c r="A81" s="193" t="str">
        <f ca="1">IF(ISBLANK('Data Summary'!A83),"",'Data Summary'!A83)</f>
        <v/>
      </c>
    </row>
    <row r="82" spans="1:1" x14ac:dyDescent="0.3">
      <c r="A82" s="193" t="str">
        <f ca="1">IF(ISBLANK('Data Summary'!A84),"",'Data Summary'!A84)</f>
        <v/>
      </c>
    </row>
    <row r="83" spans="1:1" x14ac:dyDescent="0.3">
      <c r="A83" s="193" t="str">
        <f ca="1">IF(ISBLANK('Data Summary'!A85),"",'Data Summary'!A85)</f>
        <v/>
      </c>
    </row>
    <row r="84" spans="1:1" x14ac:dyDescent="0.3">
      <c r="A84" s="193" t="str">
        <f ca="1">IF(ISBLANK('Data Summary'!A86),"",'Data Summary'!A86)</f>
        <v/>
      </c>
    </row>
    <row r="85" spans="1:1" x14ac:dyDescent="0.3">
      <c r="A85" s="193" t="str">
        <f ca="1">IF(ISBLANK('Data Summary'!A87),"",'Data Summary'!A87)</f>
        <v/>
      </c>
    </row>
    <row r="86" spans="1:1" x14ac:dyDescent="0.3">
      <c r="A86" s="193" t="str">
        <f ca="1">IF(ISBLANK('Data Summary'!A88),"",'Data Summary'!A88)</f>
        <v/>
      </c>
    </row>
    <row r="87" spans="1:1" x14ac:dyDescent="0.3">
      <c r="A87" s="193" t="str">
        <f ca="1">IF(ISBLANK('Data Summary'!A89),"",'Data Summary'!A89)</f>
        <v/>
      </c>
    </row>
    <row r="88" spans="1:1" x14ac:dyDescent="0.3">
      <c r="A88" s="193" t="str">
        <f ca="1">IF(ISBLANK('Data Summary'!A90),"",'Data Summary'!A90)</f>
        <v/>
      </c>
    </row>
    <row r="89" spans="1:1" x14ac:dyDescent="0.3">
      <c r="A89" s="193" t="str">
        <f ca="1">IF(ISBLANK('Data Summary'!A91),"",'Data Summary'!A91)</f>
        <v/>
      </c>
    </row>
    <row r="90" spans="1:1" x14ac:dyDescent="0.3">
      <c r="A90" s="193" t="str">
        <f ca="1">IF(ISBLANK('Data Summary'!A92),"",'Data Summary'!A92)</f>
        <v/>
      </c>
    </row>
    <row r="91" spans="1:1" x14ac:dyDescent="0.3">
      <c r="A91" s="193" t="str">
        <f ca="1">IF(ISBLANK('Data Summary'!A93),"",'Data Summary'!A93)</f>
        <v/>
      </c>
    </row>
    <row r="92" spans="1:1" x14ac:dyDescent="0.3">
      <c r="A92" s="193" t="str">
        <f ca="1">IF(ISBLANK('Data Summary'!A94),"",'Data Summary'!A94)</f>
        <v/>
      </c>
    </row>
    <row r="93" spans="1:1" x14ac:dyDescent="0.3">
      <c r="A93" s="193" t="str">
        <f ca="1">IF(ISBLANK('Data Summary'!A95),"",'Data Summary'!A95)</f>
        <v/>
      </c>
    </row>
    <row r="94" spans="1:1" x14ac:dyDescent="0.3">
      <c r="A94" s="193" t="str">
        <f ca="1">IF(ISBLANK('Data Summary'!A96),"",'Data Summary'!A96)</f>
        <v/>
      </c>
    </row>
    <row r="95" spans="1:1" x14ac:dyDescent="0.3">
      <c r="A95" s="193" t="str">
        <f ca="1">IF(ISBLANK('Data Summary'!A97),"",'Data Summary'!A97)</f>
        <v/>
      </c>
    </row>
    <row r="96" spans="1:1" x14ac:dyDescent="0.3">
      <c r="A96" s="193" t="str">
        <f ca="1">IF(ISBLANK('Data Summary'!A98),"",'Data Summary'!A98)</f>
        <v/>
      </c>
    </row>
    <row r="97" spans="1:1" x14ac:dyDescent="0.3">
      <c r="A97" s="193" t="str">
        <f ca="1">IF(ISBLANK('Data Summary'!A99),"",'Data Summary'!A99)</f>
        <v/>
      </c>
    </row>
    <row r="98" spans="1:1" x14ac:dyDescent="0.3">
      <c r="A98" s="193" t="str">
        <f ca="1">IF(ISBLANK('Data Summary'!A100),"",'Data Summary'!A100)</f>
        <v/>
      </c>
    </row>
    <row r="99" spans="1:1" x14ac:dyDescent="0.3">
      <c r="A99" s="193" t="str">
        <f ca="1">IF(ISBLANK('Data Summary'!A101),"",'Data Summary'!A101)</f>
        <v/>
      </c>
    </row>
    <row r="100" spans="1:1" x14ac:dyDescent="0.3">
      <c r="A100" s="193" t="str">
        <f ca="1">IF(ISBLANK('Data Summary'!A102),"",'Data Summary'!A102)</f>
        <v/>
      </c>
    </row>
    <row r="101" spans="1:1" x14ac:dyDescent="0.3">
      <c r="A101" s="193" t="str">
        <f ca="1">IF(ISBLANK('Data Summary'!A103),"",'Data Summary'!A103)</f>
        <v/>
      </c>
    </row>
    <row r="102" spans="1:1" x14ac:dyDescent="0.3">
      <c r="A102" s="193" t="str">
        <f ca="1">IF(ISBLANK('Data Summary'!A104),"",'Data Summary'!A104)</f>
        <v/>
      </c>
    </row>
    <row r="103" spans="1:1" x14ac:dyDescent="0.3">
      <c r="A103" s="193" t="str">
        <f ca="1">IF(ISBLANK('Data Summary'!A105),"",'Data Summary'!A105)</f>
        <v/>
      </c>
    </row>
    <row r="104" spans="1:1" x14ac:dyDescent="0.3">
      <c r="A104" s="193" t="str">
        <f ca="1">IF(ISBLANK('Data Summary'!A106),"",'Data Summary'!A106)</f>
        <v/>
      </c>
    </row>
    <row r="105" spans="1:1" x14ac:dyDescent="0.3">
      <c r="A105" s="193" t="str">
        <f ca="1">IF(ISBLANK('Data Summary'!A107),"",'Data Summary'!A107)</f>
        <v/>
      </c>
    </row>
    <row r="106" spans="1:1" x14ac:dyDescent="0.3">
      <c r="A106" s="193" t="str">
        <f ca="1">IF(ISBLANK('Data Summary'!A108),"",'Data Summary'!A108)</f>
        <v/>
      </c>
    </row>
    <row r="107" spans="1:1" x14ac:dyDescent="0.3">
      <c r="A107" s="193" t="str">
        <f ca="1">IF(ISBLANK('Data Summary'!A109),"",'Data Summary'!A109)</f>
        <v/>
      </c>
    </row>
    <row r="108" spans="1:1" x14ac:dyDescent="0.3">
      <c r="A108" s="193" t="str">
        <f ca="1">IF(ISBLANK('Data Summary'!A110),"",'Data Summary'!A110)</f>
        <v/>
      </c>
    </row>
    <row r="109" spans="1:1" x14ac:dyDescent="0.3">
      <c r="A109" s="193" t="str">
        <f ca="1">IF(ISBLANK('Data Summary'!A111),"",'Data Summary'!A111)</f>
        <v/>
      </c>
    </row>
    <row r="110" spans="1:1" x14ac:dyDescent="0.3">
      <c r="A110" s="193" t="str">
        <f ca="1">IF(ISBLANK('Data Summary'!A112),"",'Data Summary'!A112)</f>
        <v/>
      </c>
    </row>
    <row r="111" spans="1:1" x14ac:dyDescent="0.3">
      <c r="A111" s="193" t="str">
        <f ca="1">IF(ISBLANK('Data Summary'!A113),"",'Data Summary'!A113)</f>
        <v/>
      </c>
    </row>
    <row r="112" spans="1:1" x14ac:dyDescent="0.3">
      <c r="A112" s="193" t="str">
        <f ca="1">IF(ISBLANK('Data Summary'!A114),"",'Data Summary'!A114)</f>
        <v/>
      </c>
    </row>
    <row r="113" spans="1:1" x14ac:dyDescent="0.3">
      <c r="A113" s="193" t="str">
        <f ca="1">IF(ISBLANK('Data Summary'!A115),"",'Data Summary'!A115)</f>
        <v/>
      </c>
    </row>
    <row r="114" spans="1:1" x14ac:dyDescent="0.3">
      <c r="A114" s="193" t="str">
        <f ca="1">IF(ISBLANK('Data Summary'!A116),"",'Data Summary'!A116)</f>
        <v/>
      </c>
    </row>
    <row r="115" spans="1:1" x14ac:dyDescent="0.3">
      <c r="A115" s="193" t="str">
        <f ca="1">IF(ISBLANK('Data Summary'!A117),"",'Data Summary'!A117)</f>
        <v/>
      </c>
    </row>
    <row r="116" spans="1:1" x14ac:dyDescent="0.3">
      <c r="A116" s="193" t="str">
        <f ca="1">IF(ISBLANK('Data Summary'!A118),"",'Data Summary'!A118)</f>
        <v/>
      </c>
    </row>
    <row r="117" spans="1:1" x14ac:dyDescent="0.3">
      <c r="A117" s="193" t="str">
        <f ca="1">IF(ISBLANK('Data Summary'!A119),"",'Data Summary'!A119)</f>
        <v/>
      </c>
    </row>
    <row r="118" spans="1:1" x14ac:dyDescent="0.3">
      <c r="A118" s="193" t="str">
        <f ca="1">IF(ISBLANK('Data Summary'!A120),"",'Data Summary'!A120)</f>
        <v/>
      </c>
    </row>
    <row r="119" spans="1:1" x14ac:dyDescent="0.3">
      <c r="A119" s="193" t="str">
        <f ca="1">IF(ISBLANK('Data Summary'!A121),"",'Data Summary'!A121)</f>
        <v/>
      </c>
    </row>
    <row r="120" spans="1:1" x14ac:dyDescent="0.3">
      <c r="A120" s="193" t="str">
        <f ca="1">IF(ISBLANK('Data Summary'!A122),"",'Data Summary'!A122)</f>
        <v/>
      </c>
    </row>
    <row r="121" spans="1:1" x14ac:dyDescent="0.3">
      <c r="A121" s="193" t="str">
        <f ca="1">IF(ISBLANK('Data Summary'!A123),"",'Data Summary'!A123)</f>
        <v/>
      </c>
    </row>
    <row r="122" spans="1:1" x14ac:dyDescent="0.3">
      <c r="A122" s="193" t="str">
        <f ca="1">IF(ISBLANK('Data Summary'!A124),"",'Data Summary'!A124)</f>
        <v/>
      </c>
    </row>
    <row r="123" spans="1:1" x14ac:dyDescent="0.3">
      <c r="A123" s="193" t="str">
        <f ca="1">IF(ISBLANK('Data Summary'!A125),"",'Data Summary'!A125)</f>
        <v/>
      </c>
    </row>
    <row r="124" spans="1:1" x14ac:dyDescent="0.3">
      <c r="A124" s="193" t="str">
        <f ca="1">IF(ISBLANK('Data Summary'!A126),"",'Data Summary'!A126)</f>
        <v/>
      </c>
    </row>
    <row r="125" spans="1:1" x14ac:dyDescent="0.3">
      <c r="A125" s="193" t="str">
        <f ca="1">IF(ISBLANK('Data Summary'!A127),"",'Data Summary'!A127)</f>
        <v/>
      </c>
    </row>
    <row r="126" spans="1:1" x14ac:dyDescent="0.3">
      <c r="A126" s="193" t="str">
        <f ca="1">IF(ISBLANK('Data Summary'!A128),"",'Data Summary'!A128)</f>
        <v/>
      </c>
    </row>
    <row r="127" spans="1:1" x14ac:dyDescent="0.3">
      <c r="A127" s="193" t="str">
        <f ca="1">IF(ISBLANK('Data Summary'!A129),"",'Data Summary'!A129)</f>
        <v/>
      </c>
    </row>
    <row r="128" spans="1:1" x14ac:dyDescent="0.3">
      <c r="A128" s="193" t="str">
        <f ca="1">IF(ISBLANK('Data Summary'!A130),"",'Data Summary'!A130)</f>
        <v/>
      </c>
    </row>
    <row r="129" spans="1:1" x14ac:dyDescent="0.3">
      <c r="A129" s="193" t="str">
        <f ca="1">IF(ISBLANK('Data Summary'!A131),"",'Data Summary'!A131)</f>
        <v/>
      </c>
    </row>
    <row r="130" spans="1:1" x14ac:dyDescent="0.3">
      <c r="A130" s="193" t="str">
        <f ca="1">IF(ISBLANK('Data Summary'!A132),"",'Data Summary'!A132)</f>
        <v/>
      </c>
    </row>
    <row r="131" spans="1:1" x14ac:dyDescent="0.3">
      <c r="A131" s="193" t="str">
        <f ca="1">IF(ISBLANK('Data Summary'!A133),"",'Data Summary'!A133)</f>
        <v/>
      </c>
    </row>
    <row r="132" spans="1:1" x14ac:dyDescent="0.3">
      <c r="A132" s="193" t="str">
        <f ca="1">IF(ISBLANK('Data Summary'!A134),"",'Data Summary'!A134)</f>
        <v/>
      </c>
    </row>
    <row r="133" spans="1:1" x14ac:dyDescent="0.3">
      <c r="A133" s="193" t="str">
        <f ca="1">IF(ISBLANK('Data Summary'!A135),"",'Data Summary'!A135)</f>
        <v/>
      </c>
    </row>
    <row r="134" spans="1:1" x14ac:dyDescent="0.3">
      <c r="A134" s="193" t="str">
        <f ca="1">IF(ISBLANK('Data Summary'!A136),"",'Data Summary'!A136)</f>
        <v/>
      </c>
    </row>
    <row r="135" spans="1:1" x14ac:dyDescent="0.3">
      <c r="A135" s="193" t="str">
        <f ca="1">IF(ISBLANK('Data Summary'!A137),"",'Data Summary'!A137)</f>
        <v/>
      </c>
    </row>
    <row r="136" spans="1:1" x14ac:dyDescent="0.3">
      <c r="A136" s="193" t="str">
        <f ca="1">IF(ISBLANK('Data Summary'!A138),"",'Data Summary'!A138)</f>
        <v/>
      </c>
    </row>
    <row r="137" spans="1:1" x14ac:dyDescent="0.3">
      <c r="A137" s="193" t="str">
        <f ca="1">IF(ISBLANK('Data Summary'!A139),"",'Data Summary'!A139)</f>
        <v/>
      </c>
    </row>
    <row r="138" spans="1:1" x14ac:dyDescent="0.3">
      <c r="A138" s="193" t="str">
        <f ca="1">IF(ISBLANK('Data Summary'!A140),"",'Data Summary'!A140)</f>
        <v/>
      </c>
    </row>
    <row r="139" spans="1:1" x14ac:dyDescent="0.3">
      <c r="A139" s="193" t="str">
        <f ca="1">IF(ISBLANK('Data Summary'!A141),"",'Data Summary'!A141)</f>
        <v/>
      </c>
    </row>
    <row r="140" spans="1:1" x14ac:dyDescent="0.3">
      <c r="A140" s="193" t="str">
        <f ca="1">IF(ISBLANK('Data Summary'!A142),"",'Data Summary'!A142)</f>
        <v/>
      </c>
    </row>
    <row r="141" spans="1:1" x14ac:dyDescent="0.3">
      <c r="A141" s="193" t="str">
        <f ca="1">IF(ISBLANK('Data Summary'!A143),"",'Data Summary'!A143)</f>
        <v/>
      </c>
    </row>
    <row r="142" spans="1:1" x14ac:dyDescent="0.3">
      <c r="A142" s="193" t="str">
        <f ca="1">IF(ISBLANK('Data Summary'!A144),"",'Data Summary'!A144)</f>
        <v/>
      </c>
    </row>
    <row r="143" spans="1:1" x14ac:dyDescent="0.3">
      <c r="A143" s="193" t="str">
        <f ca="1">IF(ISBLANK('Data Summary'!A145),"",'Data Summary'!A145)</f>
        <v/>
      </c>
    </row>
    <row r="144" spans="1:1" x14ac:dyDescent="0.3">
      <c r="A144" s="193" t="str">
        <f ca="1">IF(ISBLANK('Data Summary'!A146),"",'Data Summary'!A146)</f>
        <v/>
      </c>
    </row>
    <row r="145" spans="1:1" x14ac:dyDescent="0.3">
      <c r="A145" s="193" t="str">
        <f ca="1">IF(ISBLANK('Data Summary'!A147),"",'Data Summary'!A147)</f>
        <v/>
      </c>
    </row>
    <row r="146" spans="1:1" x14ac:dyDescent="0.3">
      <c r="A146" s="193" t="str">
        <f ca="1">IF(ISBLANK('Data Summary'!A148),"",'Data Summary'!A148)</f>
        <v/>
      </c>
    </row>
    <row r="147" spans="1:1" x14ac:dyDescent="0.3">
      <c r="A147" s="193" t="str">
        <f ca="1">IF(ISBLANK('Data Summary'!A149),"",'Data Summary'!A149)</f>
        <v/>
      </c>
    </row>
    <row r="148" spans="1:1" x14ac:dyDescent="0.3">
      <c r="A148" s="193" t="e">
        <f>IF(ISBLANK(#REF!),"",#REF!)</f>
        <v>#REF!</v>
      </c>
    </row>
    <row r="149" spans="1:1" x14ac:dyDescent="0.3">
      <c r="A149" s="193" t="e">
        <f>IF(ISBLANK(#REF!),"",#REF!)</f>
        <v>#REF!</v>
      </c>
    </row>
    <row r="150" spans="1:1" x14ac:dyDescent="0.3">
      <c r="A150" s="193" t="e">
        <f>IF(ISBLANK(#REF!),"",#REF!)</f>
        <v>#REF!</v>
      </c>
    </row>
    <row r="151" spans="1:1" x14ac:dyDescent="0.3">
      <c r="A151" s="193" t="e">
        <f>IF(ISBLANK(#REF!),"",#REF!)</f>
        <v>#REF!</v>
      </c>
    </row>
    <row r="152" spans="1:1" x14ac:dyDescent="0.3">
      <c r="A152" s="191"/>
    </row>
    <row r="153" spans="1:1" x14ac:dyDescent="0.3">
      <c r="A153" s="191"/>
    </row>
    <row r="154" spans="1:1" x14ac:dyDescent="0.3">
      <c r="A154" s="191"/>
    </row>
    <row r="155" spans="1:1" x14ac:dyDescent="0.3">
      <c r="A155" s="191"/>
    </row>
    <row r="156" spans="1:1" x14ac:dyDescent="0.3">
      <c r="A156" s="191"/>
    </row>
    <row r="157" spans="1:1" x14ac:dyDescent="0.3">
      <c r="A157" s="191"/>
    </row>
    <row r="158" spans="1:1" x14ac:dyDescent="0.3">
      <c r="A158" s="191"/>
    </row>
    <row r="159" spans="1:1" x14ac:dyDescent="0.3">
      <c r="A159" s="191"/>
    </row>
    <row r="160" spans="1:1" x14ac:dyDescent="0.3">
      <c r="A160" s="191"/>
    </row>
    <row r="161" spans="1:1" x14ac:dyDescent="0.3">
      <c r="A161" s="191"/>
    </row>
    <row r="162" spans="1:1" x14ac:dyDescent="0.3">
      <c r="A162" s="191"/>
    </row>
    <row r="163" spans="1:1" x14ac:dyDescent="0.3">
      <c r="A163" s="191"/>
    </row>
    <row r="164" spans="1:1" x14ac:dyDescent="0.3">
      <c r="A164" s="191"/>
    </row>
    <row r="165" spans="1:1" x14ac:dyDescent="0.3">
      <c r="A165" s="191"/>
    </row>
    <row r="166" spans="1:1" x14ac:dyDescent="0.3">
      <c r="A166" s="191"/>
    </row>
    <row r="167" spans="1:1" x14ac:dyDescent="0.3">
      <c r="A167" s="191"/>
    </row>
    <row r="168" spans="1:1" x14ac:dyDescent="0.3">
      <c r="A168" s="191"/>
    </row>
    <row r="169" spans="1:1" x14ac:dyDescent="0.3">
      <c r="A169" s="191"/>
    </row>
    <row r="170" spans="1:1" x14ac:dyDescent="0.3">
      <c r="A170" s="191"/>
    </row>
    <row r="171" spans="1:1" x14ac:dyDescent="0.3">
      <c r="A171" s="191"/>
    </row>
    <row r="172" spans="1:1" x14ac:dyDescent="0.3">
      <c r="A172" s="191"/>
    </row>
    <row r="173" spans="1:1" x14ac:dyDescent="0.3">
      <c r="A173" s="191"/>
    </row>
    <row r="174" spans="1:1" x14ac:dyDescent="0.3">
      <c r="A174" s="191"/>
    </row>
    <row r="175" spans="1:1" x14ac:dyDescent="0.3">
      <c r="A175" s="191"/>
    </row>
    <row r="176" spans="1:1" x14ac:dyDescent="0.3">
      <c r="A176" s="191"/>
    </row>
    <row r="177" spans="1:1" x14ac:dyDescent="0.3">
      <c r="A177" s="191"/>
    </row>
    <row r="178" spans="1:1" x14ac:dyDescent="0.3">
      <c r="A178" s="191"/>
    </row>
    <row r="179" spans="1:1" x14ac:dyDescent="0.3">
      <c r="A179" s="191"/>
    </row>
    <row r="180" spans="1:1" x14ac:dyDescent="0.3">
      <c r="A180" s="191"/>
    </row>
    <row r="181" spans="1:1" x14ac:dyDescent="0.3">
      <c r="A181" s="191"/>
    </row>
    <row r="182" spans="1:1" x14ac:dyDescent="0.3">
      <c r="A182" s="191"/>
    </row>
    <row r="183" spans="1:1" x14ac:dyDescent="0.3">
      <c r="A183" s="191"/>
    </row>
    <row r="184" spans="1:1" x14ac:dyDescent="0.3">
      <c r="A184" s="191"/>
    </row>
    <row r="185" spans="1:1" x14ac:dyDescent="0.3">
      <c r="A185" s="191"/>
    </row>
    <row r="186" spans="1:1" x14ac:dyDescent="0.3">
      <c r="A186" s="191"/>
    </row>
    <row r="187" spans="1:1" x14ac:dyDescent="0.3">
      <c r="A187" s="191"/>
    </row>
    <row r="188" spans="1:1" x14ac:dyDescent="0.3">
      <c r="A188" s="191"/>
    </row>
    <row r="189" spans="1:1" x14ac:dyDescent="0.3">
      <c r="A189" s="191"/>
    </row>
    <row r="190" spans="1:1" x14ac:dyDescent="0.3">
      <c r="A190" s="191"/>
    </row>
    <row r="191" spans="1:1" x14ac:dyDescent="0.3">
      <c r="A191" s="191"/>
    </row>
    <row r="192" spans="1:1" x14ac:dyDescent="0.3">
      <c r="A192" s="191"/>
    </row>
    <row r="193" spans="1:1" x14ac:dyDescent="0.3">
      <c r="A193" s="191"/>
    </row>
    <row r="194" spans="1:1" x14ac:dyDescent="0.3">
      <c r="A194" s="191"/>
    </row>
    <row r="195" spans="1:1" x14ac:dyDescent="0.3">
      <c r="A195" s="191"/>
    </row>
    <row r="196" spans="1:1" x14ac:dyDescent="0.3">
      <c r="A196" s="191"/>
    </row>
    <row r="197" spans="1:1" x14ac:dyDescent="0.3">
      <c r="A197" s="191"/>
    </row>
    <row r="198" spans="1:1" x14ac:dyDescent="0.3">
      <c r="A198" s="191"/>
    </row>
    <row r="199" spans="1:1" x14ac:dyDescent="0.3">
      <c r="A199" s="191"/>
    </row>
    <row r="200" spans="1:1" x14ac:dyDescent="0.3">
      <c r="A200" s="191"/>
    </row>
    <row r="201" spans="1:1" x14ac:dyDescent="0.3">
      <c r="A201" s="191"/>
    </row>
    <row r="202" spans="1:1" x14ac:dyDescent="0.3">
      <c r="A202" s="191"/>
    </row>
    <row r="203" spans="1:1" x14ac:dyDescent="0.3">
      <c r="A203" s="191"/>
    </row>
    <row r="204" spans="1:1" x14ac:dyDescent="0.3">
      <c r="A204" s="191"/>
    </row>
    <row r="205" spans="1:1" x14ac:dyDescent="0.3">
      <c r="A205" s="191"/>
    </row>
    <row r="206" spans="1:1" x14ac:dyDescent="0.3">
      <c r="A206" s="191"/>
    </row>
    <row r="207" spans="1:1" x14ac:dyDescent="0.3">
      <c r="A207" s="191"/>
    </row>
    <row r="208" spans="1:1" x14ac:dyDescent="0.3">
      <c r="A208" s="191"/>
    </row>
    <row r="209" spans="1:1" x14ac:dyDescent="0.3">
      <c r="A209" s="191"/>
    </row>
    <row r="210" spans="1:1" x14ac:dyDescent="0.3">
      <c r="A210" s="191"/>
    </row>
    <row r="211" spans="1:1" x14ac:dyDescent="0.3">
      <c r="A211" s="191"/>
    </row>
    <row r="212" spans="1:1" x14ac:dyDescent="0.3">
      <c r="A212" s="191"/>
    </row>
    <row r="213" spans="1:1" x14ac:dyDescent="0.3">
      <c r="A213" s="191"/>
    </row>
    <row r="214" spans="1:1" x14ac:dyDescent="0.3">
      <c r="A214" s="191"/>
    </row>
    <row r="215" spans="1:1" x14ac:dyDescent="0.3">
      <c r="A215" s="191"/>
    </row>
    <row r="216" spans="1:1" x14ac:dyDescent="0.3">
      <c r="A216" s="191"/>
    </row>
    <row r="217" spans="1:1" x14ac:dyDescent="0.3">
      <c r="A217" s="191"/>
    </row>
    <row r="218" spans="1:1" x14ac:dyDescent="0.3">
      <c r="A218" s="191"/>
    </row>
    <row r="219" spans="1:1" x14ac:dyDescent="0.3">
      <c r="A219" s="191"/>
    </row>
    <row r="220" spans="1:1" x14ac:dyDescent="0.3">
      <c r="A220" s="191"/>
    </row>
    <row r="221" spans="1:1" x14ac:dyDescent="0.3">
      <c r="A221" s="191"/>
    </row>
    <row r="222" spans="1:1" x14ac:dyDescent="0.3">
      <c r="A222" s="191"/>
    </row>
    <row r="223" spans="1:1" x14ac:dyDescent="0.3">
      <c r="A223" s="191"/>
    </row>
    <row r="224" spans="1:1" x14ac:dyDescent="0.3">
      <c r="A224" s="191"/>
    </row>
    <row r="225" spans="1:1" x14ac:dyDescent="0.3">
      <c r="A225" s="191"/>
    </row>
    <row r="226" spans="1:1" x14ac:dyDescent="0.3">
      <c r="A226" s="191"/>
    </row>
    <row r="227" spans="1:1" x14ac:dyDescent="0.3">
      <c r="A227" s="191"/>
    </row>
    <row r="228" spans="1:1" x14ac:dyDescent="0.3">
      <c r="A228" s="191"/>
    </row>
    <row r="229" spans="1:1" x14ac:dyDescent="0.3">
      <c r="A229" s="191"/>
    </row>
    <row r="230" spans="1:1" x14ac:dyDescent="0.3">
      <c r="A230" s="191"/>
    </row>
    <row r="231" spans="1:1" x14ac:dyDescent="0.3">
      <c r="A231" s="191"/>
    </row>
    <row r="232" spans="1:1" x14ac:dyDescent="0.3">
      <c r="A232" s="191"/>
    </row>
    <row r="233" spans="1:1" x14ac:dyDescent="0.3">
      <c r="A233" s="191"/>
    </row>
    <row r="234" spans="1:1" x14ac:dyDescent="0.3">
      <c r="A234" s="191"/>
    </row>
    <row r="235" spans="1:1" x14ac:dyDescent="0.3">
      <c r="A235" s="191"/>
    </row>
    <row r="236" spans="1:1" x14ac:dyDescent="0.3">
      <c r="A236" s="191"/>
    </row>
    <row r="237" spans="1:1" x14ac:dyDescent="0.3">
      <c r="A237" s="191"/>
    </row>
    <row r="238" spans="1:1" x14ac:dyDescent="0.3">
      <c r="A238" s="191"/>
    </row>
    <row r="239" spans="1:1" x14ac:dyDescent="0.3">
      <c r="A239" s="191"/>
    </row>
    <row r="240" spans="1:1" x14ac:dyDescent="0.3">
      <c r="A240" s="191"/>
    </row>
    <row r="241" spans="1:1" x14ac:dyDescent="0.3">
      <c r="A241" s="191"/>
    </row>
    <row r="242" spans="1:1" x14ac:dyDescent="0.3">
      <c r="A242" s="191"/>
    </row>
    <row r="243" spans="1:1" x14ac:dyDescent="0.3">
      <c r="A243" s="191"/>
    </row>
    <row r="244" spans="1:1" x14ac:dyDescent="0.3">
      <c r="A244" s="191"/>
    </row>
    <row r="245" spans="1:1" x14ac:dyDescent="0.3">
      <c r="A245" s="191"/>
    </row>
    <row r="246" spans="1:1" x14ac:dyDescent="0.3">
      <c r="A246" s="191"/>
    </row>
    <row r="247" spans="1:1" x14ac:dyDescent="0.3">
      <c r="A247" s="191"/>
    </row>
    <row r="248" spans="1:1" x14ac:dyDescent="0.3">
      <c r="A248" s="191"/>
    </row>
    <row r="249" spans="1:1" x14ac:dyDescent="0.3">
      <c r="A249" s="191"/>
    </row>
    <row r="250" spans="1:1" x14ac:dyDescent="0.3">
      <c r="A250" s="191"/>
    </row>
    <row r="251" spans="1:1" x14ac:dyDescent="0.3">
      <c r="A251" s="191"/>
    </row>
    <row r="252" spans="1:1" x14ac:dyDescent="0.3">
      <c r="A252" s="191"/>
    </row>
    <row r="253" spans="1:1" x14ac:dyDescent="0.3">
      <c r="A253" s="191"/>
    </row>
    <row r="254" spans="1:1" x14ac:dyDescent="0.3">
      <c r="A254" s="191"/>
    </row>
    <row r="255" spans="1:1" x14ac:dyDescent="0.3">
      <c r="A255" s="191"/>
    </row>
    <row r="256" spans="1:1" x14ac:dyDescent="0.3">
      <c r="A256" s="191"/>
    </row>
    <row r="257" spans="1:1" x14ac:dyDescent="0.3">
      <c r="A257" s="191"/>
    </row>
    <row r="258" spans="1:1" x14ac:dyDescent="0.3">
      <c r="A258" s="191"/>
    </row>
    <row r="259" spans="1:1" x14ac:dyDescent="0.3">
      <c r="A259" s="191"/>
    </row>
    <row r="260" spans="1:1" x14ac:dyDescent="0.3">
      <c r="A260" s="191"/>
    </row>
    <row r="261" spans="1:1" x14ac:dyDescent="0.3">
      <c r="A261" s="191"/>
    </row>
    <row r="262" spans="1:1" x14ac:dyDescent="0.3">
      <c r="A262" s="191"/>
    </row>
    <row r="263" spans="1:1" x14ac:dyDescent="0.3">
      <c r="A263" s="191"/>
    </row>
    <row r="264" spans="1:1" x14ac:dyDescent="0.3">
      <c r="A264" s="191"/>
    </row>
    <row r="265" spans="1:1" x14ac:dyDescent="0.3">
      <c r="A265" s="191"/>
    </row>
    <row r="266" spans="1:1" x14ac:dyDescent="0.3">
      <c r="A266" s="191"/>
    </row>
    <row r="267" spans="1:1" x14ac:dyDescent="0.3">
      <c r="A267" s="191"/>
    </row>
    <row r="268" spans="1:1" x14ac:dyDescent="0.3">
      <c r="A268" s="191"/>
    </row>
    <row r="269" spans="1:1" x14ac:dyDescent="0.3">
      <c r="A269" s="191"/>
    </row>
    <row r="270" spans="1:1" x14ac:dyDescent="0.3">
      <c r="A270" s="191"/>
    </row>
    <row r="271" spans="1:1" x14ac:dyDescent="0.3">
      <c r="A271" s="191"/>
    </row>
    <row r="272" spans="1:1" x14ac:dyDescent="0.3">
      <c r="A272" s="191"/>
    </row>
    <row r="273" spans="1:1" x14ac:dyDescent="0.3">
      <c r="A273" s="191"/>
    </row>
    <row r="274" spans="1:1" x14ac:dyDescent="0.3">
      <c r="A274" s="191"/>
    </row>
    <row r="275" spans="1:1" x14ac:dyDescent="0.3">
      <c r="A275" s="191"/>
    </row>
    <row r="276" spans="1:1" x14ac:dyDescent="0.3">
      <c r="A276" s="191"/>
    </row>
    <row r="277" spans="1:1" x14ac:dyDescent="0.3">
      <c r="A277" s="191"/>
    </row>
    <row r="278" spans="1:1" x14ac:dyDescent="0.3">
      <c r="A278" s="191"/>
    </row>
    <row r="279" spans="1:1" x14ac:dyDescent="0.3">
      <c r="A279" s="191"/>
    </row>
    <row r="280" spans="1:1" x14ac:dyDescent="0.3">
      <c r="A280" s="191"/>
    </row>
    <row r="281" spans="1:1" x14ac:dyDescent="0.3">
      <c r="A281" s="191"/>
    </row>
    <row r="282" spans="1:1" x14ac:dyDescent="0.3">
      <c r="A282" s="191"/>
    </row>
    <row r="283" spans="1:1" x14ac:dyDescent="0.3">
      <c r="A283" s="191"/>
    </row>
    <row r="284" spans="1:1" x14ac:dyDescent="0.3">
      <c r="A284" s="191"/>
    </row>
    <row r="285" spans="1:1" x14ac:dyDescent="0.3">
      <c r="A285" s="191"/>
    </row>
    <row r="286" spans="1:1" x14ac:dyDescent="0.3">
      <c r="A286" s="191"/>
    </row>
    <row r="287" spans="1:1" x14ac:dyDescent="0.3">
      <c r="A287" s="191"/>
    </row>
    <row r="288" spans="1:1" x14ac:dyDescent="0.3">
      <c r="A288" s="191"/>
    </row>
    <row r="289" spans="1:1" x14ac:dyDescent="0.3">
      <c r="A289" s="191"/>
    </row>
    <row r="290" spans="1:1" x14ac:dyDescent="0.3">
      <c r="A290" s="191"/>
    </row>
    <row r="291" spans="1:1" x14ac:dyDescent="0.3">
      <c r="A291" s="191"/>
    </row>
    <row r="292" spans="1:1" x14ac:dyDescent="0.3">
      <c r="A292" s="191"/>
    </row>
    <row r="293" spans="1:1" x14ac:dyDescent="0.3">
      <c r="A293" s="191"/>
    </row>
    <row r="294" spans="1:1" x14ac:dyDescent="0.3">
      <c r="A294" s="191"/>
    </row>
    <row r="295" spans="1:1" x14ac:dyDescent="0.3">
      <c r="A295" s="191"/>
    </row>
    <row r="296" spans="1:1" x14ac:dyDescent="0.3">
      <c r="A296" s="191"/>
    </row>
    <row r="297" spans="1:1" x14ac:dyDescent="0.3">
      <c r="A297" s="191"/>
    </row>
    <row r="298" spans="1:1" x14ac:dyDescent="0.3">
      <c r="A298" s="191"/>
    </row>
    <row r="299" spans="1:1" x14ac:dyDescent="0.3">
      <c r="A299" s="191"/>
    </row>
    <row r="300" spans="1:1" x14ac:dyDescent="0.3">
      <c r="A300" s="191"/>
    </row>
    <row r="301" spans="1:1" x14ac:dyDescent="0.3">
      <c r="A301" s="191"/>
    </row>
    <row r="302" spans="1:1" x14ac:dyDescent="0.3">
      <c r="A302" s="191"/>
    </row>
    <row r="303" spans="1:1" x14ac:dyDescent="0.3">
      <c r="A303" s="191"/>
    </row>
    <row r="304" spans="1:1" x14ac:dyDescent="0.3">
      <c r="A304" s="191"/>
    </row>
    <row r="305" spans="1:1" x14ac:dyDescent="0.3">
      <c r="A305" s="191"/>
    </row>
    <row r="306" spans="1:1" x14ac:dyDescent="0.3">
      <c r="A306" s="191"/>
    </row>
    <row r="307" spans="1:1" x14ac:dyDescent="0.3">
      <c r="A307" s="191"/>
    </row>
    <row r="308" spans="1:1" x14ac:dyDescent="0.3">
      <c r="A308" s="191"/>
    </row>
    <row r="309" spans="1:1" x14ac:dyDescent="0.3">
      <c r="A309" s="191"/>
    </row>
    <row r="310" spans="1:1" x14ac:dyDescent="0.3">
      <c r="A310" s="191"/>
    </row>
    <row r="311" spans="1:1" x14ac:dyDescent="0.3">
      <c r="A311" s="191"/>
    </row>
    <row r="312" spans="1:1" x14ac:dyDescent="0.3">
      <c r="A312" s="191"/>
    </row>
    <row r="313" spans="1:1" x14ac:dyDescent="0.3">
      <c r="A313" s="191"/>
    </row>
    <row r="314" spans="1:1" x14ac:dyDescent="0.3">
      <c r="A314" s="191"/>
    </row>
    <row r="315" spans="1:1" x14ac:dyDescent="0.3">
      <c r="A315" s="191"/>
    </row>
    <row r="316" spans="1:1" x14ac:dyDescent="0.3">
      <c r="A316" s="191"/>
    </row>
    <row r="317" spans="1:1" x14ac:dyDescent="0.3">
      <c r="A317" s="191"/>
    </row>
    <row r="318" spans="1:1" x14ac:dyDescent="0.3">
      <c r="A318" s="191"/>
    </row>
    <row r="319" spans="1:1" x14ac:dyDescent="0.3">
      <c r="A319" s="191"/>
    </row>
    <row r="320" spans="1:1" x14ac:dyDescent="0.3">
      <c r="A320" s="191"/>
    </row>
    <row r="321" spans="1:1" x14ac:dyDescent="0.3">
      <c r="A321" s="191"/>
    </row>
    <row r="322" spans="1:1" x14ac:dyDescent="0.3">
      <c r="A322" s="191"/>
    </row>
    <row r="323" spans="1:1" x14ac:dyDescent="0.3">
      <c r="A323" s="191"/>
    </row>
    <row r="324" spans="1:1" x14ac:dyDescent="0.3">
      <c r="A324" s="191"/>
    </row>
    <row r="325" spans="1:1" x14ac:dyDescent="0.3">
      <c r="A325" s="191"/>
    </row>
    <row r="326" spans="1:1" x14ac:dyDescent="0.3">
      <c r="A326" s="191"/>
    </row>
    <row r="327" spans="1:1" x14ac:dyDescent="0.3">
      <c r="A327" s="191"/>
    </row>
    <row r="328" spans="1:1" x14ac:dyDescent="0.3">
      <c r="A328" s="191"/>
    </row>
    <row r="329" spans="1:1" x14ac:dyDescent="0.3">
      <c r="A329" s="191"/>
    </row>
    <row r="330" spans="1:1" x14ac:dyDescent="0.3">
      <c r="A330" s="191"/>
    </row>
    <row r="331" spans="1:1" x14ac:dyDescent="0.3">
      <c r="A331" s="191"/>
    </row>
    <row r="332" spans="1:1" x14ac:dyDescent="0.3">
      <c r="A332" s="191"/>
    </row>
    <row r="333" spans="1:1" x14ac:dyDescent="0.3">
      <c r="A333" s="191"/>
    </row>
    <row r="334" spans="1:1" x14ac:dyDescent="0.3">
      <c r="A334" s="191"/>
    </row>
    <row r="335" spans="1:1" x14ac:dyDescent="0.3">
      <c r="A335" s="191"/>
    </row>
    <row r="336" spans="1:1" x14ac:dyDescent="0.3">
      <c r="A336" s="191"/>
    </row>
    <row r="337" spans="1:1" x14ac:dyDescent="0.3">
      <c r="A337" s="191"/>
    </row>
    <row r="338" spans="1:1" x14ac:dyDescent="0.3">
      <c r="A338" s="191"/>
    </row>
    <row r="339" spans="1:1" x14ac:dyDescent="0.3">
      <c r="A339" s="191"/>
    </row>
    <row r="340" spans="1:1" x14ac:dyDescent="0.3">
      <c r="A340" s="191"/>
    </row>
    <row r="341" spans="1:1" x14ac:dyDescent="0.3">
      <c r="A341" s="191"/>
    </row>
    <row r="342" spans="1:1" x14ac:dyDescent="0.3">
      <c r="A342" s="191"/>
    </row>
    <row r="343" spans="1:1" x14ac:dyDescent="0.3">
      <c r="A343" s="191"/>
    </row>
    <row r="344" spans="1:1" x14ac:dyDescent="0.3">
      <c r="A344" s="191"/>
    </row>
    <row r="345" spans="1:1" x14ac:dyDescent="0.3">
      <c r="A345" s="191"/>
    </row>
    <row r="346" spans="1:1" x14ac:dyDescent="0.3">
      <c r="A346" s="191"/>
    </row>
    <row r="347" spans="1:1" x14ac:dyDescent="0.3">
      <c r="A347" s="191"/>
    </row>
    <row r="348" spans="1:1" x14ac:dyDescent="0.3">
      <c r="A348" s="191"/>
    </row>
    <row r="349" spans="1:1" x14ac:dyDescent="0.3">
      <c r="A349" s="191"/>
    </row>
    <row r="350" spans="1:1" x14ac:dyDescent="0.3">
      <c r="A350" s="191"/>
    </row>
    <row r="351" spans="1:1" x14ac:dyDescent="0.3">
      <c r="A351" s="191"/>
    </row>
    <row r="352" spans="1:1" x14ac:dyDescent="0.3">
      <c r="A352" s="191"/>
    </row>
    <row r="353" spans="1:1" x14ac:dyDescent="0.3">
      <c r="A353" s="191"/>
    </row>
    <row r="354" spans="1:1" x14ac:dyDescent="0.3">
      <c r="A354" s="191"/>
    </row>
    <row r="355" spans="1:1" x14ac:dyDescent="0.3">
      <c r="A355" s="191"/>
    </row>
    <row r="356" spans="1:1" x14ac:dyDescent="0.3">
      <c r="A356" s="191"/>
    </row>
    <row r="357" spans="1:1" x14ac:dyDescent="0.3">
      <c r="A357" s="191"/>
    </row>
    <row r="358" spans="1:1" x14ac:dyDescent="0.3">
      <c r="A358" s="191"/>
    </row>
    <row r="359" spans="1:1" x14ac:dyDescent="0.3">
      <c r="A359" s="191"/>
    </row>
    <row r="360" spans="1:1" x14ac:dyDescent="0.3">
      <c r="A360" s="191"/>
    </row>
    <row r="361" spans="1:1" x14ac:dyDescent="0.3">
      <c r="A361" s="191"/>
    </row>
    <row r="362" spans="1:1" x14ac:dyDescent="0.3">
      <c r="A362" s="191"/>
    </row>
    <row r="363" spans="1:1" x14ac:dyDescent="0.3">
      <c r="A363" s="191"/>
    </row>
    <row r="364" spans="1:1" x14ac:dyDescent="0.3">
      <c r="A364" s="191"/>
    </row>
    <row r="365" spans="1:1" x14ac:dyDescent="0.3">
      <c r="A365" s="191"/>
    </row>
    <row r="366" spans="1:1" x14ac:dyDescent="0.3">
      <c r="A366" s="191"/>
    </row>
    <row r="367" spans="1:1" x14ac:dyDescent="0.3">
      <c r="A367" s="191"/>
    </row>
    <row r="368" spans="1:1" x14ac:dyDescent="0.3">
      <c r="A368" s="191"/>
    </row>
    <row r="369" spans="1:1" x14ac:dyDescent="0.3">
      <c r="A369" s="191"/>
    </row>
    <row r="370" spans="1:1" x14ac:dyDescent="0.3">
      <c r="A370" s="191"/>
    </row>
    <row r="371" spans="1:1" x14ac:dyDescent="0.3">
      <c r="A371" s="191"/>
    </row>
    <row r="372" spans="1:1" x14ac:dyDescent="0.3">
      <c r="A372" s="191"/>
    </row>
    <row r="373" spans="1:1" x14ac:dyDescent="0.3">
      <c r="A373" s="191"/>
    </row>
    <row r="374" spans="1:1" x14ac:dyDescent="0.3">
      <c r="A374" s="191"/>
    </row>
    <row r="375" spans="1:1" x14ac:dyDescent="0.3">
      <c r="A375" s="191"/>
    </row>
    <row r="376" spans="1:1" x14ac:dyDescent="0.3">
      <c r="A376" s="191"/>
    </row>
    <row r="377" spans="1:1" x14ac:dyDescent="0.3">
      <c r="A377" s="191"/>
    </row>
    <row r="378" spans="1:1" x14ac:dyDescent="0.3">
      <c r="A378" s="191"/>
    </row>
    <row r="379" spans="1:1" x14ac:dyDescent="0.3">
      <c r="A379" s="191"/>
    </row>
    <row r="380" spans="1:1" x14ac:dyDescent="0.3">
      <c r="A380" s="191"/>
    </row>
    <row r="381" spans="1:1" x14ac:dyDescent="0.3">
      <c r="A381" s="191"/>
    </row>
    <row r="382" spans="1:1" x14ac:dyDescent="0.3">
      <c r="A382" s="191"/>
    </row>
    <row r="383" spans="1:1" x14ac:dyDescent="0.3">
      <c r="A383" s="191"/>
    </row>
    <row r="384" spans="1:1" x14ac:dyDescent="0.3">
      <c r="A384" s="191"/>
    </row>
    <row r="385" spans="1:1" x14ac:dyDescent="0.3">
      <c r="A385" s="191"/>
    </row>
    <row r="386" spans="1:1" x14ac:dyDescent="0.3">
      <c r="A386" s="191"/>
    </row>
    <row r="387" spans="1:1" x14ac:dyDescent="0.3">
      <c r="A387" s="191"/>
    </row>
    <row r="388" spans="1:1" x14ac:dyDescent="0.3">
      <c r="A388" s="191"/>
    </row>
    <row r="389" spans="1:1" x14ac:dyDescent="0.3">
      <c r="A389" s="191"/>
    </row>
    <row r="390" spans="1:1" x14ac:dyDescent="0.3">
      <c r="A390" s="191"/>
    </row>
    <row r="391" spans="1:1" x14ac:dyDescent="0.3">
      <c r="A391" s="191"/>
    </row>
    <row r="392" spans="1:1" x14ac:dyDescent="0.3">
      <c r="A392" s="191"/>
    </row>
    <row r="393" spans="1:1" x14ac:dyDescent="0.3">
      <c r="A393" s="191"/>
    </row>
    <row r="394" spans="1:1" x14ac:dyDescent="0.3">
      <c r="A394" s="191"/>
    </row>
    <row r="395" spans="1:1" x14ac:dyDescent="0.3">
      <c r="A395" s="191"/>
    </row>
    <row r="396" spans="1:1" x14ac:dyDescent="0.3">
      <c r="A396" s="191"/>
    </row>
    <row r="397" spans="1:1" x14ac:dyDescent="0.3">
      <c r="A397" s="191"/>
    </row>
    <row r="398" spans="1:1" x14ac:dyDescent="0.3">
      <c r="A398" s="191"/>
    </row>
    <row r="399" spans="1:1" x14ac:dyDescent="0.3">
      <c r="A399" s="191"/>
    </row>
    <row r="400" spans="1:1" x14ac:dyDescent="0.3">
      <c r="A400" s="191"/>
    </row>
    <row r="401" spans="1:1" x14ac:dyDescent="0.3">
      <c r="A401" s="191"/>
    </row>
    <row r="402" spans="1:1" x14ac:dyDescent="0.3">
      <c r="A402" s="191"/>
    </row>
    <row r="403" spans="1:1" x14ac:dyDescent="0.3">
      <c r="A403" s="191"/>
    </row>
    <row r="404" spans="1:1" x14ac:dyDescent="0.3">
      <c r="A404" s="191"/>
    </row>
    <row r="405" spans="1:1" x14ac:dyDescent="0.3">
      <c r="A405" s="191"/>
    </row>
    <row r="406" spans="1:1" x14ac:dyDescent="0.3">
      <c r="A406" s="191"/>
    </row>
    <row r="407" spans="1:1" x14ac:dyDescent="0.3">
      <c r="A407" s="191"/>
    </row>
    <row r="408" spans="1:1" x14ac:dyDescent="0.3">
      <c r="A408" s="191"/>
    </row>
    <row r="409" spans="1:1" x14ac:dyDescent="0.3">
      <c r="A409" s="191"/>
    </row>
    <row r="410" spans="1:1" x14ac:dyDescent="0.3">
      <c r="A410" s="191"/>
    </row>
    <row r="411" spans="1:1" x14ac:dyDescent="0.3">
      <c r="A411" s="191"/>
    </row>
    <row r="412" spans="1:1" x14ac:dyDescent="0.3">
      <c r="A412" s="191"/>
    </row>
    <row r="413" spans="1:1" x14ac:dyDescent="0.3">
      <c r="A413" s="191"/>
    </row>
    <row r="414" spans="1:1" x14ac:dyDescent="0.3">
      <c r="A414" s="191"/>
    </row>
    <row r="415" spans="1:1" x14ac:dyDescent="0.3">
      <c r="A415" s="191"/>
    </row>
    <row r="416" spans="1:1" x14ac:dyDescent="0.3">
      <c r="A416" s="191"/>
    </row>
    <row r="417" spans="1:1" x14ac:dyDescent="0.3">
      <c r="A417" s="191"/>
    </row>
    <row r="418" spans="1:1" x14ac:dyDescent="0.3">
      <c r="A418" s="191"/>
    </row>
    <row r="419" spans="1:1" x14ac:dyDescent="0.3">
      <c r="A419" s="191"/>
    </row>
    <row r="420" spans="1:1" x14ac:dyDescent="0.3">
      <c r="A420" s="191"/>
    </row>
    <row r="421" spans="1:1" x14ac:dyDescent="0.3">
      <c r="A421" s="191"/>
    </row>
    <row r="422" spans="1:1" x14ac:dyDescent="0.3">
      <c r="A422" s="191"/>
    </row>
    <row r="423" spans="1:1" x14ac:dyDescent="0.3">
      <c r="A423" s="191"/>
    </row>
    <row r="424" spans="1:1" x14ac:dyDescent="0.3">
      <c r="A424" s="191"/>
    </row>
    <row r="425" spans="1:1" x14ac:dyDescent="0.3">
      <c r="A425" s="191"/>
    </row>
    <row r="426" spans="1:1" x14ac:dyDescent="0.3">
      <c r="A426" s="191"/>
    </row>
    <row r="427" spans="1:1" x14ac:dyDescent="0.3">
      <c r="A427" s="191"/>
    </row>
    <row r="428" spans="1:1" x14ac:dyDescent="0.3">
      <c r="A428" s="191"/>
    </row>
    <row r="429" spans="1:1" x14ac:dyDescent="0.3">
      <c r="A429" s="191"/>
    </row>
    <row r="430" spans="1:1" x14ac:dyDescent="0.3">
      <c r="A430" s="191"/>
    </row>
    <row r="431" spans="1:1" x14ac:dyDescent="0.3">
      <c r="A431" s="191"/>
    </row>
    <row r="432" spans="1:1" x14ac:dyDescent="0.3">
      <c r="A432" s="191"/>
    </row>
    <row r="433" spans="1:1" x14ac:dyDescent="0.3">
      <c r="A433" s="191"/>
    </row>
    <row r="434" spans="1:1" x14ac:dyDescent="0.3">
      <c r="A434" s="191"/>
    </row>
    <row r="435" spans="1:1" x14ac:dyDescent="0.3">
      <c r="A435" s="191"/>
    </row>
    <row r="436" spans="1:1" x14ac:dyDescent="0.3">
      <c r="A436" s="191"/>
    </row>
    <row r="437" spans="1:1" x14ac:dyDescent="0.3">
      <c r="A437" s="191"/>
    </row>
    <row r="438" spans="1:1" x14ac:dyDescent="0.3">
      <c r="A438" s="191"/>
    </row>
    <row r="439" spans="1:1" x14ac:dyDescent="0.3">
      <c r="A439" s="191"/>
    </row>
    <row r="440" spans="1:1" x14ac:dyDescent="0.3">
      <c r="A440" s="191"/>
    </row>
    <row r="441" spans="1:1" x14ac:dyDescent="0.3">
      <c r="A441" s="191"/>
    </row>
    <row r="442" spans="1:1" x14ac:dyDescent="0.3">
      <c r="A442" s="191"/>
    </row>
    <row r="443" spans="1:1" x14ac:dyDescent="0.3">
      <c r="A443" s="191"/>
    </row>
    <row r="444" spans="1:1" x14ac:dyDescent="0.3">
      <c r="A444" s="191"/>
    </row>
    <row r="445" spans="1:1" x14ac:dyDescent="0.3">
      <c r="A445" s="191"/>
    </row>
    <row r="446" spans="1:1" x14ac:dyDescent="0.3">
      <c r="A446" s="191"/>
    </row>
    <row r="447" spans="1:1" x14ac:dyDescent="0.3">
      <c r="A447" s="191"/>
    </row>
    <row r="448" spans="1:1" x14ac:dyDescent="0.3">
      <c r="A448" s="191"/>
    </row>
    <row r="449" spans="1:1" x14ac:dyDescent="0.3">
      <c r="A449" s="191"/>
    </row>
    <row r="450" spans="1:1" x14ac:dyDescent="0.3">
      <c r="A450" s="191"/>
    </row>
    <row r="451" spans="1:1" x14ac:dyDescent="0.3">
      <c r="A451" s="191"/>
    </row>
    <row r="452" spans="1:1" x14ac:dyDescent="0.3">
      <c r="A452" s="191"/>
    </row>
    <row r="453" spans="1:1" x14ac:dyDescent="0.3">
      <c r="A453" s="191"/>
    </row>
    <row r="454" spans="1:1" x14ac:dyDescent="0.3">
      <c r="A454" s="191"/>
    </row>
    <row r="455" spans="1:1" x14ac:dyDescent="0.3">
      <c r="A455" s="191"/>
    </row>
    <row r="456" spans="1:1" x14ac:dyDescent="0.3">
      <c r="A456" s="191"/>
    </row>
    <row r="457" spans="1:1" x14ac:dyDescent="0.3">
      <c r="A457" s="191"/>
    </row>
    <row r="458" spans="1:1" x14ac:dyDescent="0.3">
      <c r="A458" s="191"/>
    </row>
    <row r="459" spans="1:1" x14ac:dyDescent="0.3">
      <c r="A459" s="191"/>
    </row>
    <row r="460" spans="1:1" x14ac:dyDescent="0.3">
      <c r="A460" s="191"/>
    </row>
    <row r="461" spans="1:1" x14ac:dyDescent="0.3">
      <c r="A461" s="191"/>
    </row>
    <row r="462" spans="1:1" x14ac:dyDescent="0.3">
      <c r="A462" s="191"/>
    </row>
    <row r="463" spans="1:1" x14ac:dyDescent="0.3">
      <c r="A463" s="191"/>
    </row>
    <row r="464" spans="1:1" x14ac:dyDescent="0.3">
      <c r="A464" s="191"/>
    </row>
    <row r="465" spans="1:1" x14ac:dyDescent="0.3">
      <c r="A465" s="191"/>
    </row>
    <row r="466" spans="1:1" x14ac:dyDescent="0.3">
      <c r="A466" s="191"/>
    </row>
    <row r="467" spans="1:1" x14ac:dyDescent="0.3">
      <c r="A467" s="191"/>
    </row>
    <row r="468" spans="1:1" x14ac:dyDescent="0.3">
      <c r="A468" s="191"/>
    </row>
    <row r="469" spans="1:1" x14ac:dyDescent="0.3">
      <c r="A469" s="191"/>
    </row>
    <row r="470" spans="1:1" x14ac:dyDescent="0.3">
      <c r="A470" s="191"/>
    </row>
    <row r="471" spans="1:1" x14ac:dyDescent="0.3">
      <c r="A471" s="191"/>
    </row>
    <row r="472" spans="1:1" x14ac:dyDescent="0.3">
      <c r="A472" s="191"/>
    </row>
    <row r="473" spans="1:1" x14ac:dyDescent="0.3">
      <c r="A473" s="191"/>
    </row>
    <row r="474" spans="1:1" x14ac:dyDescent="0.3">
      <c r="A474" s="191"/>
    </row>
    <row r="475" spans="1:1" x14ac:dyDescent="0.3">
      <c r="A475" s="191"/>
    </row>
    <row r="476" spans="1:1" x14ac:dyDescent="0.3">
      <c r="A476" s="191"/>
    </row>
    <row r="477" spans="1:1" x14ac:dyDescent="0.3">
      <c r="A477" s="191"/>
    </row>
    <row r="478" spans="1:1" x14ac:dyDescent="0.3">
      <c r="A478" s="191"/>
    </row>
    <row r="479" spans="1:1" x14ac:dyDescent="0.3">
      <c r="A479" s="191"/>
    </row>
    <row r="480" spans="1:1" x14ac:dyDescent="0.3">
      <c r="A480" s="191"/>
    </row>
    <row r="481" spans="1:1" x14ac:dyDescent="0.3">
      <c r="A481" s="191"/>
    </row>
    <row r="482" spans="1:1" x14ac:dyDescent="0.3">
      <c r="A482" s="191"/>
    </row>
    <row r="483" spans="1:1" x14ac:dyDescent="0.3">
      <c r="A483" s="191"/>
    </row>
    <row r="484" spans="1:1" x14ac:dyDescent="0.3">
      <c r="A484" s="191"/>
    </row>
    <row r="485" spans="1:1" x14ac:dyDescent="0.3">
      <c r="A485" s="191"/>
    </row>
    <row r="486" spans="1:1" x14ac:dyDescent="0.3">
      <c r="A486" s="191"/>
    </row>
    <row r="487" spans="1:1" x14ac:dyDescent="0.3">
      <c r="A487" s="191"/>
    </row>
    <row r="488" spans="1:1" x14ac:dyDescent="0.3">
      <c r="A488" s="191"/>
    </row>
    <row r="489" spans="1:1" x14ac:dyDescent="0.3">
      <c r="A489" s="191"/>
    </row>
    <row r="490" spans="1:1" x14ac:dyDescent="0.3">
      <c r="A490" s="191"/>
    </row>
    <row r="491" spans="1:1" x14ac:dyDescent="0.3">
      <c r="A491" s="191"/>
    </row>
    <row r="492" spans="1:1" x14ac:dyDescent="0.3">
      <c r="A492" s="191"/>
    </row>
    <row r="493" spans="1:1" x14ac:dyDescent="0.3">
      <c r="A493" s="191"/>
    </row>
    <row r="494" spans="1:1" x14ac:dyDescent="0.3">
      <c r="A494" s="191"/>
    </row>
    <row r="495" spans="1:1" x14ac:dyDescent="0.3">
      <c r="A495" s="191"/>
    </row>
    <row r="496" spans="1:1" x14ac:dyDescent="0.3">
      <c r="A496" s="191"/>
    </row>
    <row r="497" spans="1:1" x14ac:dyDescent="0.3">
      <c r="A497" s="191"/>
    </row>
    <row r="498" spans="1:1" x14ac:dyDescent="0.3">
      <c r="A498" s="191"/>
    </row>
    <row r="499" spans="1:1" x14ac:dyDescent="0.3">
      <c r="A499" s="191"/>
    </row>
    <row r="500" spans="1:1" x14ac:dyDescent="0.3">
      <c r="A500" s="191"/>
    </row>
    <row r="501" spans="1:1" x14ac:dyDescent="0.3">
      <c r="A501" s="191"/>
    </row>
    <row r="502" spans="1:1" x14ac:dyDescent="0.3">
      <c r="A502" s="191"/>
    </row>
    <row r="503" spans="1:1" x14ac:dyDescent="0.3">
      <c r="A503" s="191"/>
    </row>
    <row r="504" spans="1:1" x14ac:dyDescent="0.3">
      <c r="A504" s="191"/>
    </row>
    <row r="505" spans="1:1" x14ac:dyDescent="0.3">
      <c r="A505" s="191"/>
    </row>
    <row r="506" spans="1:1" x14ac:dyDescent="0.3">
      <c r="A506" s="191"/>
    </row>
    <row r="507" spans="1:1" x14ac:dyDescent="0.3">
      <c r="A507" s="191"/>
    </row>
    <row r="508" spans="1:1" x14ac:dyDescent="0.3">
      <c r="A508" s="191"/>
    </row>
    <row r="509" spans="1:1" x14ac:dyDescent="0.3">
      <c r="A509" s="191"/>
    </row>
    <row r="510" spans="1:1" x14ac:dyDescent="0.3">
      <c r="A510" s="191"/>
    </row>
    <row r="511" spans="1:1" x14ac:dyDescent="0.3">
      <c r="A511" s="191"/>
    </row>
    <row r="512" spans="1:1" x14ac:dyDescent="0.3">
      <c r="A512" s="191"/>
    </row>
    <row r="513" spans="1:1" x14ac:dyDescent="0.3">
      <c r="A513" s="191"/>
    </row>
    <row r="514" spans="1:1" x14ac:dyDescent="0.3">
      <c r="A514" s="191"/>
    </row>
    <row r="515" spans="1:1" x14ac:dyDescent="0.3">
      <c r="A515" s="191"/>
    </row>
    <row r="516" spans="1:1" x14ac:dyDescent="0.3">
      <c r="A516" s="191"/>
    </row>
    <row r="517" spans="1:1" x14ac:dyDescent="0.3">
      <c r="A517" s="191"/>
    </row>
    <row r="518" spans="1:1" x14ac:dyDescent="0.3">
      <c r="A518" s="191"/>
    </row>
    <row r="519" spans="1:1" x14ac:dyDescent="0.3">
      <c r="A519" s="191"/>
    </row>
    <row r="520" spans="1:1" x14ac:dyDescent="0.3">
      <c r="A520" s="191"/>
    </row>
    <row r="521" spans="1:1" x14ac:dyDescent="0.3">
      <c r="A521" s="191"/>
    </row>
    <row r="522" spans="1:1" x14ac:dyDescent="0.3">
      <c r="A522" s="191"/>
    </row>
    <row r="523" spans="1:1" x14ac:dyDescent="0.3">
      <c r="A523" s="191"/>
    </row>
    <row r="524" spans="1:1" x14ac:dyDescent="0.3">
      <c r="A524" s="191"/>
    </row>
    <row r="525" spans="1:1" x14ac:dyDescent="0.3">
      <c r="A525" s="191"/>
    </row>
    <row r="526" spans="1:1" x14ac:dyDescent="0.3">
      <c r="A526" s="191"/>
    </row>
    <row r="527" spans="1:1" x14ac:dyDescent="0.3">
      <c r="A527" s="191"/>
    </row>
    <row r="528" spans="1:1" x14ac:dyDescent="0.3">
      <c r="A528" s="191"/>
    </row>
    <row r="529" spans="1:1" x14ac:dyDescent="0.3">
      <c r="A529" s="191"/>
    </row>
    <row r="530" spans="1:1" x14ac:dyDescent="0.3">
      <c r="A530" s="191"/>
    </row>
    <row r="531" spans="1:1" x14ac:dyDescent="0.3">
      <c r="A531" s="191"/>
    </row>
    <row r="532" spans="1:1" x14ac:dyDescent="0.3">
      <c r="A532" s="191"/>
    </row>
    <row r="533" spans="1:1" x14ac:dyDescent="0.3">
      <c r="A533" s="191"/>
    </row>
    <row r="534" spans="1:1" x14ac:dyDescent="0.3">
      <c r="A534" s="191"/>
    </row>
    <row r="535" spans="1:1" x14ac:dyDescent="0.3">
      <c r="A535" s="191"/>
    </row>
    <row r="536" spans="1:1" x14ac:dyDescent="0.3">
      <c r="A536" s="191"/>
    </row>
    <row r="537" spans="1:1" x14ac:dyDescent="0.3">
      <c r="A537" s="191"/>
    </row>
    <row r="538" spans="1:1" x14ac:dyDescent="0.3">
      <c r="A538" s="191"/>
    </row>
    <row r="539" spans="1:1" x14ac:dyDescent="0.3">
      <c r="A539" s="191"/>
    </row>
    <row r="540" spans="1:1" x14ac:dyDescent="0.3">
      <c r="A540" s="191"/>
    </row>
    <row r="541" spans="1:1" x14ac:dyDescent="0.3">
      <c r="A541" s="191"/>
    </row>
    <row r="542" spans="1:1" x14ac:dyDescent="0.3">
      <c r="A542" s="191"/>
    </row>
    <row r="543" spans="1:1" x14ac:dyDescent="0.3">
      <c r="A543" s="191"/>
    </row>
    <row r="544" spans="1:1" x14ac:dyDescent="0.3">
      <c r="A544" s="191"/>
    </row>
    <row r="545" spans="1:1" x14ac:dyDescent="0.3">
      <c r="A545" s="191"/>
    </row>
    <row r="546" spans="1:1" x14ac:dyDescent="0.3">
      <c r="A546" s="191"/>
    </row>
    <row r="547" spans="1:1" x14ac:dyDescent="0.3">
      <c r="A547" s="191"/>
    </row>
    <row r="548" spans="1:1" x14ac:dyDescent="0.3">
      <c r="A548" s="191"/>
    </row>
    <row r="549" spans="1:1" x14ac:dyDescent="0.3">
      <c r="A549" s="191"/>
    </row>
    <row r="550" spans="1:1" x14ac:dyDescent="0.3">
      <c r="A550" s="191"/>
    </row>
    <row r="551" spans="1:1" x14ac:dyDescent="0.3">
      <c r="A551" s="191"/>
    </row>
    <row r="552" spans="1:1" x14ac:dyDescent="0.3">
      <c r="A552" s="191"/>
    </row>
    <row r="553" spans="1:1" x14ac:dyDescent="0.3">
      <c r="A553" s="191"/>
    </row>
    <row r="554" spans="1:1" x14ac:dyDescent="0.3">
      <c r="A554" s="191"/>
    </row>
    <row r="555" spans="1:1" x14ac:dyDescent="0.3">
      <c r="A555" s="191"/>
    </row>
    <row r="556" spans="1:1" x14ac:dyDescent="0.3">
      <c r="A556" s="191"/>
    </row>
    <row r="557" spans="1:1" x14ac:dyDescent="0.3">
      <c r="A557" s="191"/>
    </row>
    <row r="558" spans="1:1" x14ac:dyDescent="0.3">
      <c r="A558" s="191"/>
    </row>
    <row r="559" spans="1:1" x14ac:dyDescent="0.3">
      <c r="A559" s="191"/>
    </row>
    <row r="560" spans="1:1" x14ac:dyDescent="0.3">
      <c r="A560" s="191"/>
    </row>
    <row r="561" spans="1:1" x14ac:dyDescent="0.3">
      <c r="A561" s="191"/>
    </row>
    <row r="562" spans="1:1" x14ac:dyDescent="0.3">
      <c r="A562" s="191"/>
    </row>
    <row r="563" spans="1:1" x14ac:dyDescent="0.3">
      <c r="A563" s="191"/>
    </row>
    <row r="564" spans="1:1" x14ac:dyDescent="0.3">
      <c r="A564" s="191"/>
    </row>
    <row r="565" spans="1:1" x14ac:dyDescent="0.3">
      <c r="A565" s="191"/>
    </row>
    <row r="566" spans="1:1" x14ac:dyDescent="0.3">
      <c r="A566" s="191"/>
    </row>
    <row r="567" spans="1:1" x14ac:dyDescent="0.3">
      <c r="A567" s="191"/>
    </row>
    <row r="568" spans="1:1" x14ac:dyDescent="0.3">
      <c r="A568" s="191"/>
    </row>
    <row r="569" spans="1:1" x14ac:dyDescent="0.3">
      <c r="A569" s="191"/>
    </row>
    <row r="570" spans="1:1" x14ac:dyDescent="0.3">
      <c r="A570" s="191"/>
    </row>
    <row r="571" spans="1:1" x14ac:dyDescent="0.3">
      <c r="A571" s="191"/>
    </row>
    <row r="572" spans="1:1" x14ac:dyDescent="0.3">
      <c r="A572" s="191"/>
    </row>
    <row r="573" spans="1:1" x14ac:dyDescent="0.3">
      <c r="A573" s="191"/>
    </row>
    <row r="574" spans="1:1" x14ac:dyDescent="0.3">
      <c r="A574" s="191"/>
    </row>
    <row r="575" spans="1:1" x14ac:dyDescent="0.3">
      <c r="A575" s="191"/>
    </row>
    <row r="576" spans="1:1" x14ac:dyDescent="0.3">
      <c r="A576" s="191"/>
    </row>
    <row r="577" spans="1:1" x14ac:dyDescent="0.3">
      <c r="A577" s="191"/>
    </row>
    <row r="578" spans="1:1" x14ac:dyDescent="0.3">
      <c r="A578" s="191"/>
    </row>
    <row r="579" spans="1:1" x14ac:dyDescent="0.3">
      <c r="A579" s="191"/>
    </row>
    <row r="580" spans="1:1" x14ac:dyDescent="0.3">
      <c r="A580" s="191"/>
    </row>
    <row r="581" spans="1:1" x14ac:dyDescent="0.3">
      <c r="A581" s="191"/>
    </row>
    <row r="582" spans="1:1" x14ac:dyDescent="0.3">
      <c r="A582" s="191"/>
    </row>
    <row r="583" spans="1:1" x14ac:dyDescent="0.3">
      <c r="A583" s="191"/>
    </row>
    <row r="584" spans="1:1" x14ac:dyDescent="0.3">
      <c r="A584" s="191"/>
    </row>
    <row r="585" spans="1:1" x14ac:dyDescent="0.3">
      <c r="A585" s="191"/>
    </row>
    <row r="586" spans="1:1" x14ac:dyDescent="0.3">
      <c r="A586" s="191"/>
    </row>
    <row r="587" spans="1:1" x14ac:dyDescent="0.3">
      <c r="A587" s="191"/>
    </row>
    <row r="588" spans="1:1" x14ac:dyDescent="0.3">
      <c r="A588" s="191"/>
    </row>
    <row r="589" spans="1:1" x14ac:dyDescent="0.3">
      <c r="A589" s="191"/>
    </row>
    <row r="590" spans="1:1" x14ac:dyDescent="0.3">
      <c r="A590" s="191"/>
    </row>
    <row r="591" spans="1:1" x14ac:dyDescent="0.3">
      <c r="A591" s="191"/>
    </row>
    <row r="592" spans="1:1" x14ac:dyDescent="0.3">
      <c r="A592" s="191"/>
    </row>
    <row r="593" spans="1:1" x14ac:dyDescent="0.3">
      <c r="A593" s="191"/>
    </row>
    <row r="594" spans="1:1" x14ac:dyDescent="0.3">
      <c r="A594" s="191"/>
    </row>
    <row r="595" spans="1:1" x14ac:dyDescent="0.3">
      <c r="A595" s="191"/>
    </row>
    <row r="596" spans="1:1" x14ac:dyDescent="0.3">
      <c r="A596" s="191"/>
    </row>
    <row r="597" spans="1:1" x14ac:dyDescent="0.3">
      <c r="A597" s="191"/>
    </row>
    <row r="598" spans="1:1" x14ac:dyDescent="0.3">
      <c r="A598" s="191"/>
    </row>
    <row r="599" spans="1:1" x14ac:dyDescent="0.3">
      <c r="A599" s="191"/>
    </row>
    <row r="600" spans="1:1" x14ac:dyDescent="0.3">
      <c r="A600" s="191"/>
    </row>
    <row r="601" spans="1:1" x14ac:dyDescent="0.3">
      <c r="A601" s="191"/>
    </row>
    <row r="602" spans="1:1" x14ac:dyDescent="0.3">
      <c r="A602" s="191"/>
    </row>
    <row r="603" spans="1:1" x14ac:dyDescent="0.3">
      <c r="A603" s="191"/>
    </row>
    <row r="604" spans="1:1" x14ac:dyDescent="0.3">
      <c r="A604" s="191"/>
    </row>
    <row r="605" spans="1:1" x14ac:dyDescent="0.3">
      <c r="A605" s="191"/>
    </row>
    <row r="606" spans="1:1" x14ac:dyDescent="0.3">
      <c r="A606" s="191"/>
    </row>
    <row r="607" spans="1:1" x14ac:dyDescent="0.3">
      <c r="A607" s="191"/>
    </row>
    <row r="608" spans="1:1" x14ac:dyDescent="0.3">
      <c r="A608" s="191"/>
    </row>
    <row r="609" spans="1:1" x14ac:dyDescent="0.3">
      <c r="A609" s="191"/>
    </row>
    <row r="610" spans="1:1" x14ac:dyDescent="0.3">
      <c r="A610" s="191"/>
    </row>
    <row r="611" spans="1:1" x14ac:dyDescent="0.3">
      <c r="A611" s="191"/>
    </row>
    <row r="612" spans="1:1" x14ac:dyDescent="0.3">
      <c r="A612" s="191"/>
    </row>
    <row r="613" spans="1:1" x14ac:dyDescent="0.3">
      <c r="A613" s="191"/>
    </row>
    <row r="614" spans="1:1" x14ac:dyDescent="0.3">
      <c r="A614" s="191"/>
    </row>
    <row r="615" spans="1:1" x14ac:dyDescent="0.3">
      <c r="A615" s="191"/>
    </row>
    <row r="616" spans="1:1" x14ac:dyDescent="0.3">
      <c r="A616" s="191"/>
    </row>
    <row r="617" spans="1:1" x14ac:dyDescent="0.3">
      <c r="A617" s="191"/>
    </row>
    <row r="618" spans="1:1" x14ac:dyDescent="0.3">
      <c r="A618" s="191"/>
    </row>
    <row r="619" spans="1:1" x14ac:dyDescent="0.3">
      <c r="A619" s="191"/>
    </row>
    <row r="620" spans="1:1" x14ac:dyDescent="0.3">
      <c r="A620" s="191"/>
    </row>
    <row r="621" spans="1:1" x14ac:dyDescent="0.3">
      <c r="A621" s="191"/>
    </row>
    <row r="622" spans="1:1" x14ac:dyDescent="0.3">
      <c r="A622" s="191"/>
    </row>
    <row r="623" spans="1:1" x14ac:dyDescent="0.3">
      <c r="A623" s="191"/>
    </row>
    <row r="624" spans="1:1" x14ac:dyDescent="0.3">
      <c r="A624" s="191"/>
    </row>
    <row r="625" spans="1:1" x14ac:dyDescent="0.3">
      <c r="A625" s="191"/>
    </row>
    <row r="626" spans="1:1" x14ac:dyDescent="0.3">
      <c r="A626" s="191"/>
    </row>
    <row r="627" spans="1:1" x14ac:dyDescent="0.3">
      <c r="A627" s="191"/>
    </row>
    <row r="628" spans="1:1" x14ac:dyDescent="0.3">
      <c r="A628" s="191"/>
    </row>
    <row r="629" spans="1:1" x14ac:dyDescent="0.3">
      <c r="A629" s="191"/>
    </row>
    <row r="630" spans="1:1" x14ac:dyDescent="0.3">
      <c r="A630" s="191"/>
    </row>
    <row r="631" spans="1:1" x14ac:dyDescent="0.3">
      <c r="A631" s="191"/>
    </row>
    <row r="632" spans="1:1" x14ac:dyDescent="0.3">
      <c r="A632" s="191"/>
    </row>
    <row r="633" spans="1:1" x14ac:dyDescent="0.3">
      <c r="A633" s="191"/>
    </row>
    <row r="634" spans="1:1" x14ac:dyDescent="0.3">
      <c r="A634" s="191"/>
    </row>
    <row r="635" spans="1:1" x14ac:dyDescent="0.3">
      <c r="A635" s="191"/>
    </row>
    <row r="636" spans="1:1" x14ac:dyDescent="0.3">
      <c r="A636" s="191"/>
    </row>
    <row r="637" spans="1:1" x14ac:dyDescent="0.3">
      <c r="A637" s="191"/>
    </row>
    <row r="638" spans="1:1" x14ac:dyDescent="0.3">
      <c r="A638" s="191"/>
    </row>
    <row r="639" spans="1:1" x14ac:dyDescent="0.3">
      <c r="A639" s="191"/>
    </row>
    <row r="640" spans="1:1" x14ac:dyDescent="0.3">
      <c r="A640" s="191"/>
    </row>
  </sheetData>
  <mergeCells count="7">
    <mergeCell ref="A2:A3"/>
    <mergeCell ref="C27:I27"/>
    <mergeCell ref="BA27:BG27"/>
    <mergeCell ref="M27:S27"/>
    <mergeCell ref="W27:AC27"/>
    <mergeCell ref="AG27:AM27"/>
    <mergeCell ref="AQ27:AW27"/>
  </mergeCells>
  <hyperlinks>
    <hyperlink ref="A4" location="myrangeS0" display="myrangeS0" xr:uid="{EA741A76-3666-45F0-9C9A-DB3D0FE9AD3B}"/>
    <hyperlink ref="A5" location="myrangeS1" display="myrangeS1" xr:uid="{1154111B-46A6-4073-BD35-555D29EA9C46}"/>
    <hyperlink ref="A6" location="myrangeS2" display="myrangeS2" xr:uid="{59656E0A-0E38-4315-B074-88F9AA502067}"/>
    <hyperlink ref="A7" location="myrangeS3" display="myrangeS3" xr:uid="{51343FDB-3D4B-497B-8A7D-45C8EFFEA44A}"/>
    <hyperlink ref="A8" location="myrangeS4" display="myrangeS4" xr:uid="{5F91DDCB-3DF1-4EDA-ACA4-998B8CA90DBB}"/>
    <hyperlink ref="A9" location="myrangeS5" display="myrangeS5" xr:uid="{02B54C71-AF07-4792-BCAD-116A0154118B}"/>
    <hyperlink ref="A10" location="myrangeS6" display="myrangeS6" xr:uid="{A07CD2A5-301E-4905-8117-7C01980E8809}"/>
    <hyperlink ref="A11" location="myrangeS7" display="myrangeS7" xr:uid="{29F6D540-BBEC-428F-B2EF-188987DC7354}"/>
    <hyperlink ref="A12" location="myrangeS8" display="myrangeS8" xr:uid="{D8294D4A-D08C-4B5F-8865-15E4278F7D77}"/>
    <hyperlink ref="A13" location="myrangeS9" display="myrangeS9" xr:uid="{220DBEC9-3030-45AC-B07D-37112BB5ADA2}"/>
    <hyperlink ref="A14" location="myrangeS10" display="myrangeS10" xr:uid="{50B8FF94-8344-481D-887D-B98BCAA8CAEE}"/>
    <hyperlink ref="A15" location="myrangeS11" display="myrangeS11" xr:uid="{A8CDDDBA-9743-4FEA-AAA6-13263AE397FB}"/>
    <hyperlink ref="A16" location="myrangeS12" display="myrangeS12" xr:uid="{512D8751-454A-4539-B440-C1CFFF1C0106}"/>
    <hyperlink ref="A17" location="myrangeS13" display="myrangeS13" xr:uid="{8687BDCD-876C-4E82-A441-A7D19C44F49B}"/>
    <hyperlink ref="A18" location="myrangeS14" display="myrangeS14" xr:uid="{E61B160B-D3B5-46B5-ADB0-B998C5286B61}"/>
    <hyperlink ref="A19" location="myrangeS15" display="myrangeS15" xr:uid="{1147309D-AD5D-4EA8-98EB-8CE38EE1D14D}"/>
    <hyperlink ref="A20" location="myrangeS16" display="myrangeS16" xr:uid="{EE99E7BE-8011-4157-A6CF-D2FE94B1DD01}"/>
    <hyperlink ref="A21" location="myrangeS17" display="myrangeS17" xr:uid="{2351BEFF-5E49-4C9B-BD57-D99B5BF8C472}"/>
    <hyperlink ref="A22" location="myrangeS18" display="myrangeS18" xr:uid="{7DE49223-F5D6-41BF-93E6-E314837F7CD0}"/>
    <hyperlink ref="A23" location="myrangeS19" display="myrangeS19" xr:uid="{AD30CB3D-1E45-4AD4-9906-566F6AD0D961}"/>
    <hyperlink ref="A24" location="myrangeS20" display="myrangeS20" xr:uid="{D2977A48-CFAD-44A9-B727-8F8D9D609BBC}"/>
    <hyperlink ref="A25" location="myrangeS21" display="myrangeS21" xr:uid="{628A3F13-F326-4DB5-8381-ABE488CDC1BF}"/>
    <hyperlink ref="A26" location="myrangeS22" display="myrangeS22" xr:uid="{D3BF886A-32BF-41E1-A1A1-D31A71E514B4}"/>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9" customWidth="1"/>
    <col min="3" max="3" width="29.69921875" customWidth="1"/>
    <col min="4" max="9" width="7.796875" customWidth="1"/>
    <col min="10" max="11" width="1.09765625" customWidth="1"/>
    <col min="12" max="12" width="24.59765625" style="69" customWidth="1"/>
    <col min="13" max="13" width="29.69921875" customWidth="1"/>
    <col min="14" max="19" width="7.796875" customWidth="1"/>
    <col min="20" max="21" width="1.09765625" customWidth="1"/>
    <col min="22" max="22" width="24.59765625" style="69" customWidth="1"/>
    <col min="23" max="23" width="29.69921875" customWidth="1"/>
    <col min="24" max="29" width="7.796875" customWidth="1"/>
    <col min="30" max="31" width="1.09765625" customWidth="1"/>
    <col min="32" max="32" width="24.59765625" style="69" customWidth="1"/>
    <col min="33" max="33" width="29.69921875" customWidth="1"/>
    <col min="34" max="39" width="7.796875" customWidth="1"/>
    <col min="40" max="41" width="1.09765625" customWidth="1"/>
    <col min="42" max="42" width="24.59765625" style="69" customWidth="1"/>
    <col min="43" max="43" width="29.69921875" customWidth="1"/>
    <col min="44" max="49" width="7.796875" customWidth="1"/>
    <col min="50" max="51" width="1.09765625" customWidth="1"/>
    <col min="52" max="52" width="24.59765625" style="69" customWidth="1"/>
    <col min="53" max="53" width="29.69921875" style="69" customWidth="1"/>
    <col min="54" max="59" width="7.796875" customWidth="1"/>
    <col min="60" max="61" width="1.09765625" customWidth="1"/>
    <col min="62" max="62" width="24.59765625" style="69" customWidth="1"/>
    <col min="63" max="63" width="29.69921875" customWidth="1"/>
    <col min="64" max="69" width="7.796875" customWidth="1"/>
    <col min="70" max="71" width="1.09765625" customWidth="1"/>
    <col min="72" max="72" width="24.59765625" style="69" customWidth="1"/>
    <col min="73" max="73" width="29.69921875" customWidth="1"/>
    <col min="74" max="79" width="7.796875" customWidth="1"/>
    <col min="80" max="81" width="1.09765625" customWidth="1"/>
    <col min="82" max="82" width="24.59765625" style="69" customWidth="1"/>
    <col min="83" max="83" width="29.69921875" customWidth="1"/>
    <col min="84" max="89" width="7.796875" customWidth="1"/>
    <col min="90" max="91" width="1.09765625" customWidth="1"/>
    <col min="92" max="92" width="24.59765625" style="69" customWidth="1"/>
    <col min="93" max="93" width="29.69921875" customWidth="1"/>
    <col min="94" max="99" width="7.796875" customWidth="1"/>
    <col min="100" max="101" width="1.09765625" customWidth="1"/>
    <col min="102" max="102" width="24.59765625" style="69" customWidth="1"/>
    <col min="103" max="103" width="29.69921875" customWidth="1"/>
    <col min="104" max="109" width="7.796875" customWidth="1"/>
    <col min="110" max="111" width="1.09765625" customWidth="1"/>
    <col min="112" max="112" width="24.59765625" style="69" customWidth="1"/>
    <col min="113" max="113" width="29.69921875" customWidth="1"/>
    <col min="114" max="119" width="7.796875" customWidth="1"/>
    <col min="120" max="121" width="1.09765625" customWidth="1"/>
    <col min="122" max="122" width="24.59765625" style="69" customWidth="1"/>
    <col min="123" max="123" width="29.69921875" customWidth="1"/>
    <col min="124" max="129" width="7.796875" customWidth="1"/>
    <col min="130" max="131" width="1.09765625" customWidth="1"/>
    <col min="132" max="132" width="24.59765625" style="69" customWidth="1"/>
    <col min="133" max="133" width="29.69921875" customWidth="1"/>
    <col min="134" max="139" width="7.796875" customWidth="1"/>
    <col min="140" max="141" width="1.09765625" customWidth="1"/>
    <col min="142" max="142" width="24.59765625" style="69" customWidth="1"/>
    <col min="143" max="143" width="29.69921875" customWidth="1"/>
    <col min="144" max="149" width="7.796875" customWidth="1"/>
    <col min="150" max="151" width="1.09765625" customWidth="1"/>
    <col min="152" max="152" width="24.59765625" style="69" customWidth="1"/>
    <col min="153" max="153" width="29.69921875" customWidth="1"/>
    <col min="154" max="159" width="7.796875" customWidth="1"/>
    <col min="160" max="161" width="1.09765625" customWidth="1"/>
    <col min="162" max="162" width="24.59765625" style="69" customWidth="1"/>
    <col min="163" max="163" width="29.69921875" customWidth="1"/>
    <col min="164" max="169" width="7.796875" customWidth="1"/>
    <col min="170" max="171" width="1.09765625" customWidth="1"/>
    <col min="172" max="172" width="24.59765625" style="69" customWidth="1"/>
    <col min="173" max="173" width="29.69921875" customWidth="1"/>
    <col min="174" max="179" width="7.796875" customWidth="1"/>
    <col min="180" max="181" width="1.09765625" customWidth="1"/>
    <col min="182" max="182" width="24.59765625" style="69" customWidth="1"/>
    <col min="183" max="183" width="29.69921875" customWidth="1"/>
    <col min="184" max="189" width="7.796875" customWidth="1"/>
    <col min="190" max="191" width="1.09765625" customWidth="1"/>
    <col min="192" max="192" width="24.59765625" style="69" customWidth="1"/>
    <col min="193" max="193" width="29.69921875" customWidth="1"/>
    <col min="194" max="199" width="7.796875" customWidth="1"/>
    <col min="200" max="201" width="1.09765625" customWidth="1"/>
    <col min="202" max="202" width="24.59765625" style="69" customWidth="1"/>
    <col min="203" max="203" width="29.69921875" customWidth="1"/>
    <col min="204" max="209" width="7.796875" customWidth="1"/>
    <col min="210" max="211" width="1.09765625" customWidth="1"/>
    <col min="212" max="212" width="24.59765625" style="69" customWidth="1"/>
    <col min="213" max="213" width="29.69921875" customWidth="1"/>
    <col min="214" max="219" width="7.796875" customWidth="1"/>
    <col min="220" max="221" width="1.09765625" customWidth="1"/>
    <col min="222" max="222" width="24.59765625" style="69" customWidth="1"/>
    <col min="223" max="223" width="29.69921875" customWidth="1"/>
    <col min="224" max="229" width="7.796875" customWidth="1"/>
    <col min="230" max="231" width="1.09765625" customWidth="1"/>
    <col min="232" max="232" width="24.59765625" style="69" customWidth="1"/>
    <col min="233" max="233" width="29.69921875" customWidth="1"/>
    <col min="234" max="239" width="7.796875" customWidth="1"/>
    <col min="240" max="241" width="1.09765625" customWidth="1"/>
  </cols>
  <sheetData>
    <row r="1" spans="1:232" s="164" customFormat="1" ht="30" customHeight="1" x14ac:dyDescent="0.3">
      <c r="B1" s="618" t="str">
        <f>HLOOKUP(Introduction!$G$4,nametranslations,124,FALSE)</f>
        <v>L'hygiène en milieu scolaire</v>
      </c>
      <c r="C1" s="197" t="s">
        <v>203</v>
      </c>
      <c r="D1" s="170" t="str">
        <f>+Introduction!$C$7</f>
        <v>Italie</v>
      </c>
      <c r="E1" s="170"/>
      <c r="F1" s="170"/>
      <c r="G1" s="170"/>
      <c r="H1" s="170"/>
      <c r="I1" s="171"/>
      <c r="J1" s="162"/>
      <c r="K1" s="162"/>
      <c r="L1" s="618" t="str">
        <f>HLOOKUP(Introduction!$G$4,nametranslations,124,FALSE)</f>
        <v>L'hygiène en milieu scolaire</v>
      </c>
      <c r="M1" s="197" t="s">
        <v>204</v>
      </c>
      <c r="N1" s="170" t="str">
        <f>+Introduction!$C$7</f>
        <v>Italie</v>
      </c>
      <c r="O1" s="170"/>
      <c r="P1" s="170"/>
      <c r="Q1" s="170"/>
      <c r="R1" s="170"/>
      <c r="S1" s="171"/>
      <c r="T1" s="162"/>
      <c r="U1" s="162"/>
      <c r="V1" s="618" t="str">
        <f>HLOOKUP(Introduction!$G$4,nametranslations,124,FALSE)</f>
        <v>L'hygiène en milieu scolaire</v>
      </c>
      <c r="W1" s="197" t="s">
        <v>204</v>
      </c>
      <c r="X1" s="170" t="str">
        <f>+Introduction!$C$7</f>
        <v>Italie</v>
      </c>
      <c r="Y1" s="170"/>
      <c r="Z1" s="170"/>
      <c r="AA1" s="170"/>
      <c r="AB1" s="170"/>
      <c r="AC1" s="171"/>
      <c r="AD1" s="162"/>
      <c r="AE1" s="162"/>
      <c r="AF1" s="618" t="str">
        <f>HLOOKUP(Introduction!$G$4,nametranslations,124,FALSE)</f>
        <v>L'hygiène en milieu scolaire</v>
      </c>
      <c r="AG1" s="197" t="s">
        <v>205</v>
      </c>
      <c r="AH1" s="170" t="str">
        <f>+Introduction!$C$7</f>
        <v>Italie</v>
      </c>
      <c r="AI1" s="170"/>
      <c r="AJ1" s="170"/>
      <c r="AK1" s="170"/>
      <c r="AL1" s="170"/>
      <c r="AM1" s="171"/>
      <c r="AN1" s="162"/>
      <c r="AO1" s="162"/>
      <c r="AP1" s="618" t="str">
        <f>HLOOKUP(Introduction!$G$4,nametranslations,124,FALSE)</f>
        <v>L'hygiène en milieu scolaire</v>
      </c>
      <c r="AQ1" s="197" t="s">
        <v>206</v>
      </c>
      <c r="AR1" s="170" t="str">
        <f>+Introduction!$C$7</f>
        <v>Italie</v>
      </c>
      <c r="AS1" s="170"/>
      <c r="AT1" s="170"/>
      <c r="AU1" s="170"/>
      <c r="AV1" s="170"/>
      <c r="AW1" s="171"/>
      <c r="AX1" s="162"/>
      <c r="AY1" s="162"/>
    </row>
    <row r="2" spans="1:232" s="164" customFormat="1" ht="30" customHeight="1" x14ac:dyDescent="0.3">
      <c r="A2" s="355" t="s">
        <v>222</v>
      </c>
      <c r="B2" s="172" t="s">
        <v>198</v>
      </c>
      <c r="C2" s="159" t="s">
        <v>163</v>
      </c>
      <c r="D2" s="159" t="s">
        <v>162</v>
      </c>
      <c r="E2" s="173"/>
      <c r="F2" s="173"/>
      <c r="G2" s="173"/>
      <c r="H2" s="173"/>
      <c r="I2" s="174"/>
      <c r="J2" s="165" t="s">
        <v>207</v>
      </c>
      <c r="K2" s="165"/>
      <c r="L2" s="172" t="s">
        <v>199</v>
      </c>
      <c r="M2" s="159" t="s">
        <v>143</v>
      </c>
      <c r="N2" s="159" t="s">
        <v>146</v>
      </c>
      <c r="O2" s="173"/>
      <c r="P2" s="173"/>
      <c r="Q2" s="173"/>
      <c r="R2" s="173"/>
      <c r="S2" s="174"/>
      <c r="T2" s="165" t="s">
        <v>207</v>
      </c>
      <c r="U2" s="165"/>
      <c r="V2" s="172" t="s">
        <v>200</v>
      </c>
      <c r="W2" s="159" t="s">
        <v>163</v>
      </c>
      <c r="X2" s="159" t="s">
        <v>162</v>
      </c>
      <c r="Y2" s="173"/>
      <c r="Z2" s="173"/>
      <c r="AA2" s="173"/>
      <c r="AB2" s="173"/>
      <c r="AC2" s="174"/>
      <c r="AD2" s="165" t="s">
        <v>207</v>
      </c>
      <c r="AE2" s="165"/>
      <c r="AF2" s="172" t="s">
        <v>201</v>
      </c>
      <c r="AG2" s="159" t="s">
        <v>163</v>
      </c>
      <c r="AH2" s="159" t="s">
        <v>162</v>
      </c>
      <c r="AI2" s="173"/>
      <c r="AJ2" s="173"/>
      <c r="AK2" s="173"/>
      <c r="AL2" s="173"/>
      <c r="AM2" s="174"/>
      <c r="AN2" s="165" t="s">
        <v>207</v>
      </c>
      <c r="AO2" s="165"/>
      <c r="AP2" s="172" t="s">
        <v>202</v>
      </c>
      <c r="AQ2" s="159" t="s">
        <v>163</v>
      </c>
      <c r="AR2" s="159" t="s">
        <v>162</v>
      </c>
      <c r="AS2" s="173"/>
      <c r="AT2" s="173"/>
      <c r="AU2" s="173"/>
      <c r="AV2" s="173"/>
      <c r="AW2" s="174"/>
      <c r="AX2" s="165" t="s">
        <v>207</v>
      </c>
      <c r="AY2" s="165"/>
    </row>
    <row r="3" spans="1:232" s="139" customFormat="1" ht="18" customHeight="1" x14ac:dyDescent="0.3">
      <c r="A3" s="355"/>
      <c r="B3" s="187" t="str">
        <f>HLOOKUP(Introduction!$G$4,nametranslations,152,FALSE)</f>
        <v>Définition</v>
      </c>
      <c r="C3" s="188" t="str">
        <f>HLOOKUP(Introduction!$G$4,nametranslations,102,FALSE)</f>
        <v>Estimations (%)</v>
      </c>
      <c r="D3" s="189" t="str">
        <f>HLOOKUP(Introduction!$G$4,nametranslations,24,FALSE)</f>
        <v>Total</v>
      </c>
      <c r="E3" s="189" t="str">
        <f>HLOOKUP(Introduction!$G$4,nametranslations,26,FALSE)</f>
        <v>Urbain</v>
      </c>
      <c r="F3" s="189" t="str">
        <f>HLOOKUP(Introduction!$G$4,nametranslations,25,FALSE)</f>
        <v>Rural</v>
      </c>
      <c r="G3" s="189" t="str">
        <f>HLOOKUP(Introduction!$G$4,nametranslations,27,FALSE)</f>
        <v>Pré-primaire</v>
      </c>
      <c r="H3" s="189" t="str">
        <f>HLOOKUP(Introduction!$G$4,nametranslations,28,FALSE)</f>
        <v>Primaire</v>
      </c>
      <c r="I3" s="190" t="str">
        <f>HLOOKUP(Introduction!$G$4,nametranslations,29,FALSE)</f>
        <v>Secondaire</v>
      </c>
      <c r="J3" s="137"/>
      <c r="K3" s="137"/>
      <c r="L3" s="187" t="str">
        <f>HLOOKUP(Introduction!$G$4,nametranslations,152,FALSE)</f>
        <v>Définition</v>
      </c>
      <c r="M3" s="188" t="str">
        <f>HLOOKUP(Introduction!$G$4,nametranslations,102,FALSE)</f>
        <v>Estimations (%)</v>
      </c>
      <c r="N3" s="189" t="str">
        <f>HLOOKUP(Introduction!$G$4,nametranslations,24,FALSE)</f>
        <v>Total</v>
      </c>
      <c r="O3" s="189" t="str">
        <f>HLOOKUP(Introduction!$G$4,nametranslations,26,FALSE)</f>
        <v>Urbain</v>
      </c>
      <c r="P3" s="189" t="str">
        <f>HLOOKUP(Introduction!$G$4,nametranslations,25,FALSE)</f>
        <v>Rural</v>
      </c>
      <c r="Q3" s="189" t="str">
        <f>HLOOKUP(Introduction!$G$4,nametranslations,27,FALSE)</f>
        <v>Pré-primaire</v>
      </c>
      <c r="R3" s="189" t="str">
        <f>HLOOKUP(Introduction!$G$4,nametranslations,28,FALSE)</f>
        <v>Primaire</v>
      </c>
      <c r="S3" s="190" t="str">
        <f>HLOOKUP(Introduction!$G$4,nametranslations,29,FALSE)</f>
        <v>Secondaire</v>
      </c>
      <c r="T3" s="137"/>
      <c r="U3" s="137"/>
      <c r="V3" s="187" t="str">
        <f>HLOOKUP(Introduction!$G$4,nametranslations,152,FALSE)</f>
        <v>Définition</v>
      </c>
      <c r="W3" s="188" t="str">
        <f>HLOOKUP(Introduction!$G$4,nametranslations,102,FALSE)</f>
        <v>Estimations (%)</v>
      </c>
      <c r="X3" s="189" t="str">
        <f>HLOOKUP(Introduction!$G$4,nametranslations,24,FALSE)</f>
        <v>Total</v>
      </c>
      <c r="Y3" s="189" t="str">
        <f>HLOOKUP(Introduction!$G$4,nametranslations,26,FALSE)</f>
        <v>Urbain</v>
      </c>
      <c r="Z3" s="189" t="str">
        <f>HLOOKUP(Introduction!$G$4,nametranslations,25,FALSE)</f>
        <v>Rural</v>
      </c>
      <c r="AA3" s="189" t="str">
        <f>HLOOKUP(Introduction!$G$4,nametranslations,27,FALSE)</f>
        <v>Pré-primaire</v>
      </c>
      <c r="AB3" s="189" t="str">
        <f>HLOOKUP(Introduction!$G$4,nametranslations,28,FALSE)</f>
        <v>Primaire</v>
      </c>
      <c r="AC3" s="190" t="str">
        <f>HLOOKUP(Introduction!$G$4,nametranslations,29,FALSE)</f>
        <v>Secondaire</v>
      </c>
      <c r="AD3" s="137"/>
      <c r="AE3" s="137"/>
      <c r="AF3" s="187" t="str">
        <f>HLOOKUP(Introduction!$G$4,nametranslations,152,FALSE)</f>
        <v>Définition</v>
      </c>
      <c r="AG3" s="188" t="str">
        <f>HLOOKUP(Introduction!$G$4,nametranslations,102,FALSE)</f>
        <v>Estimations (%)</v>
      </c>
      <c r="AH3" s="189" t="str">
        <f>HLOOKUP(Introduction!$G$4,nametranslations,24,FALSE)</f>
        <v>Total</v>
      </c>
      <c r="AI3" s="189" t="str">
        <f>HLOOKUP(Introduction!$G$4,nametranslations,26,FALSE)</f>
        <v>Urbain</v>
      </c>
      <c r="AJ3" s="189" t="str">
        <f>HLOOKUP(Introduction!$G$4,nametranslations,25,FALSE)</f>
        <v>Rural</v>
      </c>
      <c r="AK3" s="189" t="str">
        <f>HLOOKUP(Introduction!$G$4,nametranslations,27,FALSE)</f>
        <v>Pré-primaire</v>
      </c>
      <c r="AL3" s="189" t="str">
        <f>HLOOKUP(Introduction!$G$4,nametranslations,28,FALSE)</f>
        <v>Primaire</v>
      </c>
      <c r="AM3" s="190" t="str">
        <f>HLOOKUP(Introduction!$G$4,nametranslations,29,FALSE)</f>
        <v>Secondaire</v>
      </c>
      <c r="AN3" s="137"/>
      <c r="AO3" s="137"/>
      <c r="AP3" s="187" t="str">
        <f>HLOOKUP(Introduction!$G$4,nametranslations,152,FALSE)</f>
        <v>Définition</v>
      </c>
      <c r="AQ3" s="188" t="str">
        <f>HLOOKUP(Introduction!$G$4,nametranslations,102,FALSE)</f>
        <v>Estimations (%)</v>
      </c>
      <c r="AR3" s="189" t="str">
        <f>HLOOKUP(Introduction!$G$4,nametranslations,24,FALSE)</f>
        <v>Total</v>
      </c>
      <c r="AS3" s="189" t="str">
        <f>HLOOKUP(Introduction!$G$4,nametranslations,26,FALSE)</f>
        <v>Urbain</v>
      </c>
      <c r="AT3" s="189" t="str">
        <f>HLOOKUP(Introduction!$G$4,nametranslations,25,FALSE)</f>
        <v>Rural</v>
      </c>
      <c r="AU3" s="189" t="str">
        <f>HLOOKUP(Introduction!$G$4,nametranslations,27,FALSE)</f>
        <v>Pré-primaire</v>
      </c>
      <c r="AV3" s="189" t="str">
        <f>HLOOKUP(Introduction!$G$4,nametranslations,28,FALSE)</f>
        <v>Primaire</v>
      </c>
      <c r="AW3" s="190" t="str">
        <f>HLOOKUP(Introduction!$G$4,nametranslations,29,FALSE)</f>
        <v>Secondaire</v>
      </c>
      <c r="AX3" s="137"/>
      <c r="AY3" s="137"/>
      <c r="AZ3" s="138"/>
      <c r="BA3" s="138"/>
      <c r="BB3" s="130"/>
      <c r="BC3" s="130"/>
      <c r="BD3" s="130"/>
      <c r="BE3" s="130"/>
      <c r="BF3" s="130"/>
      <c r="BG3" s="130"/>
      <c r="BJ3" s="138"/>
      <c r="BT3" s="138"/>
      <c r="CD3" s="138"/>
      <c r="CN3" s="138"/>
      <c r="CX3" s="138"/>
      <c r="DH3" s="138"/>
      <c r="DR3" s="138"/>
      <c r="EB3" s="138"/>
      <c r="EL3" s="138"/>
      <c r="EV3" s="138"/>
      <c r="FF3" s="138"/>
      <c r="FP3" s="138"/>
      <c r="FZ3" s="138"/>
      <c r="GJ3" s="138"/>
      <c r="GT3" s="138"/>
      <c r="HD3" s="138"/>
      <c r="HN3" s="138"/>
      <c r="HX3" s="138"/>
    </row>
    <row r="4" spans="1:232" s="2" customFormat="1" x14ac:dyDescent="0.3">
      <c r="A4" s="646" t="str">
        <f>IF(ISBLANK('Data Summary'!A6),"",'Data Summary'!A6)</f>
        <v>ITA_2013_UIS</v>
      </c>
      <c r="B4" s="72"/>
      <c r="C4" s="45" t="str">
        <f>HLOOKUP(Introduction!$G$4,nametranslations,118,FALSE)</f>
        <v>Aucune installation</v>
      </c>
      <c r="D4" s="82">
        <v>0</v>
      </c>
      <c r="E4" s="82"/>
      <c r="F4" s="82"/>
      <c r="G4" s="82"/>
      <c r="H4" s="82">
        <v>0</v>
      </c>
      <c r="I4" s="22">
        <v>0</v>
      </c>
      <c r="J4" s="20"/>
      <c r="K4" s="20"/>
      <c r="L4" s="63"/>
      <c r="M4" s="45" t="str">
        <f>HLOOKUP(Introduction!$G$4,nametranslations,118,FALSE)</f>
        <v>Aucune installation</v>
      </c>
      <c r="N4" s="5"/>
      <c r="O4" s="5"/>
      <c r="P4" s="5"/>
      <c r="Q4" s="5"/>
      <c r="R4" s="5"/>
      <c r="S4" s="22"/>
      <c r="T4" s="20"/>
      <c r="U4" s="20"/>
      <c r="V4" s="72"/>
      <c r="W4" s="45" t="str">
        <f>HLOOKUP(Introduction!$G$4,nametranslations,118,FALSE)</f>
        <v>Aucune installation</v>
      </c>
      <c r="X4" s="82">
        <v>0</v>
      </c>
      <c r="Y4" s="82"/>
      <c r="Z4" s="82"/>
      <c r="AA4" s="82"/>
      <c r="AB4" s="82">
        <v>0</v>
      </c>
      <c r="AC4" s="22">
        <v>0</v>
      </c>
      <c r="AD4" s="20"/>
      <c r="AE4" s="20"/>
      <c r="AF4" s="72"/>
      <c r="AG4" s="45" t="str">
        <f>HLOOKUP(Introduction!$G$4,nametranslations,118,FALSE)</f>
        <v>Aucune installation</v>
      </c>
      <c r="AH4" s="82">
        <v>0</v>
      </c>
      <c r="AI4" s="82"/>
      <c r="AJ4" s="82"/>
      <c r="AK4" s="82"/>
      <c r="AL4" s="82">
        <v>0</v>
      </c>
      <c r="AM4" s="22">
        <v>0</v>
      </c>
      <c r="AN4" s="20"/>
      <c r="AO4" s="20"/>
      <c r="AP4" s="72"/>
      <c r="AQ4" s="45" t="str">
        <f>HLOOKUP(Introduction!$G$4,nametranslations,118,FALSE)</f>
        <v>Aucune installation</v>
      </c>
      <c r="AR4" s="82">
        <v>0</v>
      </c>
      <c r="AS4" s="82"/>
      <c r="AT4" s="82"/>
      <c r="AU4" s="82"/>
      <c r="AV4" s="82">
        <v>0</v>
      </c>
      <c r="AW4" s="22">
        <v>0</v>
      </c>
      <c r="AX4" s="20"/>
      <c r="AY4" s="20"/>
      <c r="AZ4" s="70"/>
      <c r="BA4" s="70"/>
      <c r="BB4" s="73"/>
      <c r="BC4" s="73"/>
      <c r="BD4" s="73"/>
      <c r="BE4" s="73"/>
      <c r="BF4" s="73"/>
      <c r="BG4" s="73"/>
      <c r="BJ4" s="70"/>
      <c r="BT4" s="70"/>
      <c r="CD4" s="70"/>
      <c r="CN4" s="70"/>
      <c r="CX4" s="70"/>
      <c r="DH4" s="70"/>
      <c r="DR4" s="70"/>
      <c r="EB4" s="70"/>
      <c r="EL4" s="70"/>
      <c r="EV4" s="70"/>
      <c r="FF4" s="70"/>
      <c r="FP4" s="70"/>
      <c r="FZ4" s="70"/>
      <c r="GJ4" s="70"/>
      <c r="GT4" s="70"/>
      <c r="HD4" s="70"/>
      <c r="HN4" s="70"/>
      <c r="HX4" s="70"/>
    </row>
    <row r="5" spans="1:232" s="2" customFormat="1" x14ac:dyDescent="0.3">
      <c r="A5" s="646" t="str">
        <f ca="1">IF(ISBLANK('Data Summary'!A7),"",'Data Summary'!A7)</f>
        <v>ITA_2014_SUR</v>
      </c>
      <c r="B5" s="63" t="s">
        <v>169</v>
      </c>
      <c r="C5" s="45" t="str">
        <f>HLOOKUP(Introduction!$G$4,nametranslations,74,FALSE)</f>
        <v>Installation</v>
      </c>
      <c r="D5" s="82">
        <v>100</v>
      </c>
      <c r="E5" s="82"/>
      <c r="F5" s="82"/>
      <c r="G5" s="82"/>
      <c r="H5" s="82">
        <v>100</v>
      </c>
      <c r="I5" s="22">
        <v>100</v>
      </c>
      <c r="J5" s="20"/>
      <c r="K5" s="20"/>
      <c r="L5" s="63"/>
      <c r="M5" s="45" t="str">
        <f>HLOOKUP(Introduction!$G$4,nametranslations,74,FALSE)</f>
        <v>Installation</v>
      </c>
      <c r="N5" s="5"/>
      <c r="O5" s="5"/>
      <c r="P5" s="5"/>
      <c r="Q5" s="5"/>
      <c r="R5" s="5"/>
      <c r="S5" s="22"/>
      <c r="T5" s="20"/>
      <c r="U5" s="20"/>
      <c r="V5" s="63" t="s">
        <v>169</v>
      </c>
      <c r="W5" s="45" t="str">
        <f>HLOOKUP(Introduction!$G$4,nametranslations,74,FALSE)</f>
        <v>Installation</v>
      </c>
      <c r="X5" s="82">
        <v>100</v>
      </c>
      <c r="Y5" s="82"/>
      <c r="Z5" s="82"/>
      <c r="AA5" s="82"/>
      <c r="AB5" s="82">
        <v>100</v>
      </c>
      <c r="AC5" s="22">
        <v>100</v>
      </c>
      <c r="AD5" s="20"/>
      <c r="AE5" s="20"/>
      <c r="AF5" s="63" t="s">
        <v>169</v>
      </c>
      <c r="AG5" s="45" t="str">
        <f>HLOOKUP(Introduction!$G$4,nametranslations,74,FALSE)</f>
        <v>Installation</v>
      </c>
      <c r="AH5" s="82">
        <v>100</v>
      </c>
      <c r="AI5" s="82"/>
      <c r="AJ5" s="82"/>
      <c r="AK5" s="82"/>
      <c r="AL5" s="82">
        <v>100</v>
      </c>
      <c r="AM5" s="22">
        <v>100</v>
      </c>
      <c r="AN5" s="20"/>
      <c r="AO5" s="20"/>
      <c r="AP5" s="63" t="s">
        <v>169</v>
      </c>
      <c r="AQ5" s="45" t="str">
        <f>HLOOKUP(Introduction!$G$4,nametranslations,74,FALSE)</f>
        <v>Installation</v>
      </c>
      <c r="AR5" s="82">
        <v>100</v>
      </c>
      <c r="AS5" s="82"/>
      <c r="AT5" s="82"/>
      <c r="AU5" s="82"/>
      <c r="AV5" s="82">
        <v>100</v>
      </c>
      <c r="AW5" s="22">
        <v>100</v>
      </c>
      <c r="AX5" s="20"/>
      <c r="AY5" s="20"/>
      <c r="AZ5" s="70"/>
      <c r="BA5" s="70"/>
      <c r="BB5" s="73"/>
      <c r="BC5" s="73"/>
      <c r="BD5" s="73"/>
      <c r="BE5" s="73"/>
      <c r="BF5" s="73"/>
      <c r="BG5" s="73"/>
      <c r="BJ5" s="70"/>
      <c r="BT5" s="70"/>
      <c r="CD5" s="70"/>
      <c r="CN5" s="70"/>
      <c r="CX5" s="70"/>
      <c r="DH5" s="70"/>
      <c r="DR5" s="70"/>
      <c r="EB5" s="70"/>
      <c r="EL5" s="70"/>
      <c r="EV5" s="70"/>
      <c r="FF5" s="70"/>
      <c r="FP5" s="70"/>
      <c r="FZ5" s="70"/>
      <c r="GJ5" s="70"/>
      <c r="GT5" s="70"/>
      <c r="HD5" s="70"/>
      <c r="HN5" s="70"/>
      <c r="HX5" s="70"/>
    </row>
    <row r="6" spans="1:232" s="2" customFormat="1" ht="15.6" customHeight="1" x14ac:dyDescent="0.3">
      <c r="A6" s="646" t="str">
        <f ca="1">IF(ISBLANK('Data Summary'!A8),"",'Data Summary'!A8)</f>
        <v>ITA_2014_UIS</v>
      </c>
      <c r="B6" s="72"/>
      <c r="C6" s="46" t="str">
        <f>HLOOKUP(Introduction!$G$4,nametranslations,125,FALSE)</f>
        <v>Installation sans eau ni savon</v>
      </c>
      <c r="D6" s="83"/>
      <c r="E6" s="82"/>
      <c r="F6" s="82"/>
      <c r="G6" s="82"/>
      <c r="H6" s="82"/>
      <c r="I6" s="22"/>
      <c r="J6" s="20"/>
      <c r="K6" s="20"/>
      <c r="L6" s="72"/>
      <c r="M6" s="46" t="str">
        <f>HLOOKUP(Introduction!$G$4,nametranslations,125,FALSE)</f>
        <v>Installation sans eau ni savon</v>
      </c>
      <c r="N6" s="16"/>
      <c r="O6" s="5"/>
      <c r="P6" s="5"/>
      <c r="Q6" s="5"/>
      <c r="R6" s="5"/>
      <c r="S6" s="22"/>
      <c r="T6" s="20"/>
      <c r="U6" s="20"/>
      <c r="V6" s="72"/>
      <c r="W6" s="46" t="str">
        <f>HLOOKUP(Introduction!$G$4,nametranslations,125,FALSE)</f>
        <v>Installation sans eau ni savon</v>
      </c>
      <c r="X6" s="83"/>
      <c r="Y6" s="82"/>
      <c r="Z6" s="82"/>
      <c r="AA6" s="82"/>
      <c r="AB6" s="82"/>
      <c r="AC6" s="22"/>
      <c r="AD6" s="20"/>
      <c r="AE6" s="20"/>
      <c r="AF6" s="72"/>
      <c r="AG6" s="46" t="str">
        <f>HLOOKUP(Introduction!$G$4,nametranslations,125,FALSE)</f>
        <v>Installation sans eau ni savon</v>
      </c>
      <c r="AH6" s="83"/>
      <c r="AI6" s="82"/>
      <c r="AJ6" s="82"/>
      <c r="AK6" s="82"/>
      <c r="AL6" s="82"/>
      <c r="AM6" s="22"/>
      <c r="AN6" s="20"/>
      <c r="AO6" s="20"/>
      <c r="AP6" s="72"/>
      <c r="AQ6" s="46" t="str">
        <f>HLOOKUP(Introduction!$G$4,nametranslations,125,FALSE)</f>
        <v>Installation sans eau ni savon</v>
      </c>
      <c r="AR6" s="83"/>
      <c r="AS6" s="82"/>
      <c r="AT6" s="82"/>
      <c r="AU6" s="82"/>
      <c r="AV6" s="82"/>
      <c r="AW6" s="22"/>
      <c r="AX6" s="20"/>
      <c r="AY6" s="20"/>
      <c r="AZ6" s="70"/>
      <c r="BA6" s="70"/>
      <c r="BB6" s="73"/>
      <c r="BC6" s="73"/>
      <c r="BD6" s="73"/>
      <c r="BE6" s="73"/>
      <c r="BF6" s="73"/>
      <c r="BG6" s="73"/>
      <c r="BJ6" s="70"/>
      <c r="BT6" s="70"/>
      <c r="CD6" s="70"/>
      <c r="CN6" s="70"/>
      <c r="CX6" s="70"/>
      <c r="DH6" s="70"/>
      <c r="DR6" s="70"/>
      <c r="EB6" s="70"/>
      <c r="EL6" s="70"/>
      <c r="EV6" s="70"/>
      <c r="FF6" s="70"/>
      <c r="FP6" s="70"/>
      <c r="FZ6" s="70"/>
      <c r="GJ6" s="70"/>
      <c r="GT6" s="70"/>
      <c r="HD6" s="70"/>
      <c r="HN6" s="70"/>
      <c r="HX6" s="70"/>
    </row>
    <row r="7" spans="1:232" s="2" customFormat="1" x14ac:dyDescent="0.3">
      <c r="A7" s="646" t="str">
        <f ca="1">IF(ISBLANK('Data Summary'!A9),"",'Data Summary'!A9)</f>
        <v>ITA_2015_UIS</v>
      </c>
      <c r="B7" s="63" t="s">
        <v>169</v>
      </c>
      <c r="C7" s="46" t="str">
        <f>HLOOKUP(Introduction!$G$4,nametranslations,126,FALSE)</f>
        <v>Installation avec de l'eau</v>
      </c>
      <c r="D7" s="82">
        <v>100</v>
      </c>
      <c r="E7" s="82"/>
      <c r="F7" s="82"/>
      <c r="G7" s="82"/>
      <c r="H7" s="82">
        <v>100</v>
      </c>
      <c r="I7" s="22">
        <v>100</v>
      </c>
      <c r="J7" s="20"/>
      <c r="K7" s="20"/>
      <c r="L7" s="63"/>
      <c r="M7" s="46" t="str">
        <f>HLOOKUP(Introduction!$G$4,nametranslations,126,FALSE)</f>
        <v>Installation avec de l'eau</v>
      </c>
      <c r="N7" s="43"/>
      <c r="O7" s="5"/>
      <c r="P7" s="5"/>
      <c r="Q7" s="5"/>
      <c r="R7" s="5"/>
      <c r="S7" s="22"/>
      <c r="T7" s="20"/>
      <c r="U7" s="20"/>
      <c r="V7" s="63" t="s">
        <v>169</v>
      </c>
      <c r="W7" s="46" t="str">
        <f>HLOOKUP(Introduction!$G$4,nametranslations,126,FALSE)</f>
        <v>Installation avec de l'eau</v>
      </c>
      <c r="X7" s="82">
        <v>100</v>
      </c>
      <c r="Y7" s="82"/>
      <c r="Z7" s="82"/>
      <c r="AA7" s="82"/>
      <c r="AB7" s="82">
        <v>100</v>
      </c>
      <c r="AC7" s="22">
        <v>100</v>
      </c>
      <c r="AD7" s="20"/>
      <c r="AE7" s="20"/>
      <c r="AF7" s="63" t="s">
        <v>169</v>
      </c>
      <c r="AG7" s="46" t="str">
        <f>HLOOKUP(Introduction!$G$4,nametranslations,126,FALSE)</f>
        <v>Installation avec de l'eau</v>
      </c>
      <c r="AH7" s="82">
        <v>100</v>
      </c>
      <c r="AI7" s="82"/>
      <c r="AJ7" s="82"/>
      <c r="AK7" s="82"/>
      <c r="AL7" s="82">
        <v>100</v>
      </c>
      <c r="AM7" s="22">
        <v>100</v>
      </c>
      <c r="AN7" s="20"/>
      <c r="AO7" s="20"/>
      <c r="AP7" s="63" t="s">
        <v>169</v>
      </c>
      <c r="AQ7" s="46" t="str">
        <f>HLOOKUP(Introduction!$G$4,nametranslations,126,FALSE)</f>
        <v>Installation avec de l'eau</v>
      </c>
      <c r="AR7" s="82">
        <v>100</v>
      </c>
      <c r="AS7" s="82"/>
      <c r="AT7" s="82"/>
      <c r="AU7" s="82"/>
      <c r="AV7" s="82">
        <v>100</v>
      </c>
      <c r="AW7" s="22">
        <v>100</v>
      </c>
      <c r="AX7" s="20"/>
      <c r="AY7" s="20"/>
      <c r="AZ7" s="70"/>
      <c r="BA7" s="70"/>
      <c r="BB7" s="73"/>
      <c r="BC7" s="73"/>
      <c r="BD7" s="73"/>
      <c r="BE7" s="73"/>
      <c r="BF7" s="73"/>
      <c r="BG7" s="73"/>
      <c r="BJ7" s="70"/>
      <c r="BT7" s="70"/>
      <c r="CD7" s="70"/>
      <c r="CN7" s="70"/>
      <c r="CX7" s="70"/>
      <c r="DH7" s="70"/>
      <c r="DR7" s="70"/>
      <c r="EB7" s="70"/>
      <c r="EL7" s="70"/>
      <c r="EV7" s="70"/>
      <c r="FF7" s="70"/>
      <c r="FP7" s="70"/>
      <c r="FZ7" s="70"/>
      <c r="GJ7" s="70"/>
      <c r="GT7" s="70"/>
      <c r="HD7" s="70"/>
      <c r="HN7" s="70"/>
      <c r="HX7" s="70"/>
    </row>
    <row r="8" spans="1:232" s="2" customFormat="1" x14ac:dyDescent="0.3">
      <c r="A8" s="646" t="str">
        <f ca="1">IF(ISBLANK('Data Summary'!A10),"",'Data Summary'!A10)</f>
        <v>ITA_2016_UIS</v>
      </c>
      <c r="B8" s="72"/>
      <c r="C8" s="46" t="str">
        <f>HLOOKUP(Introduction!$G$4,nametranslations,127,FALSE)</f>
        <v>Installation avec du savon</v>
      </c>
      <c r="D8" s="83"/>
      <c r="E8" s="82"/>
      <c r="F8" s="82"/>
      <c r="G8" s="82"/>
      <c r="H8" s="82"/>
      <c r="I8" s="22"/>
      <c r="J8" s="20"/>
      <c r="K8" s="20"/>
      <c r="L8" s="63" t="s">
        <v>152</v>
      </c>
      <c r="M8" s="46" t="str">
        <f>HLOOKUP(Introduction!$G$4,nametranslations,127,FALSE)</f>
        <v>Installation avec du savon</v>
      </c>
      <c r="N8" s="16">
        <f>100-44</f>
        <v>56</v>
      </c>
      <c r="O8" s="5"/>
      <c r="P8" s="5"/>
      <c r="Q8" s="5"/>
      <c r="R8" s="5"/>
      <c r="S8" s="22"/>
      <c r="T8" s="20"/>
      <c r="U8" s="20"/>
      <c r="V8" s="72"/>
      <c r="W8" s="46" t="str">
        <f>HLOOKUP(Introduction!$G$4,nametranslations,127,FALSE)</f>
        <v>Installation avec du savon</v>
      </c>
      <c r="X8" s="83"/>
      <c r="Y8" s="82"/>
      <c r="Z8" s="82"/>
      <c r="AA8" s="82"/>
      <c r="AB8" s="82"/>
      <c r="AC8" s="22"/>
      <c r="AD8" s="20"/>
      <c r="AE8" s="20"/>
      <c r="AF8" s="72"/>
      <c r="AG8" s="46" t="str">
        <f>HLOOKUP(Introduction!$G$4,nametranslations,127,FALSE)</f>
        <v>Installation avec du savon</v>
      </c>
      <c r="AH8" s="83"/>
      <c r="AI8" s="82"/>
      <c r="AJ8" s="82"/>
      <c r="AK8" s="82"/>
      <c r="AL8" s="82"/>
      <c r="AM8" s="22"/>
      <c r="AN8" s="20"/>
      <c r="AO8" s="20"/>
      <c r="AP8" s="72"/>
      <c r="AQ8" s="46" t="str">
        <f>HLOOKUP(Introduction!$G$4,nametranslations,127,FALSE)</f>
        <v>Installation avec du savon</v>
      </c>
      <c r="AR8" s="83"/>
      <c r="AS8" s="82"/>
      <c r="AT8" s="82"/>
      <c r="AU8" s="82"/>
      <c r="AV8" s="82"/>
      <c r="AW8" s="22"/>
      <c r="AX8" s="20"/>
      <c r="AY8" s="20"/>
      <c r="AZ8" s="70"/>
      <c r="BA8" s="70"/>
      <c r="BB8" s="73"/>
      <c r="BC8" s="73"/>
      <c r="BD8" s="73"/>
      <c r="BE8" s="73"/>
      <c r="BF8" s="73"/>
      <c r="BG8" s="73"/>
      <c r="BJ8" s="70"/>
      <c r="BT8" s="70"/>
      <c r="CD8" s="70"/>
      <c r="CN8" s="70"/>
      <c r="CX8" s="70"/>
      <c r="DH8" s="70"/>
      <c r="DR8" s="70"/>
      <c r="EB8" s="70"/>
      <c r="EL8" s="70"/>
      <c r="EV8" s="70"/>
      <c r="FF8" s="70"/>
      <c r="FP8" s="70"/>
      <c r="FZ8" s="70"/>
      <c r="GJ8" s="70"/>
      <c r="GT8" s="70"/>
      <c r="HD8" s="70"/>
      <c r="HN8" s="70"/>
      <c r="HX8" s="70"/>
    </row>
    <row r="9" spans="1:232" s="630" customFormat="1" ht="20.399999999999999" x14ac:dyDescent="0.3">
      <c r="A9" s="642" t="str">
        <f ca="1">IF(ISBLANK('Data Summary'!A11),"",'Data Summary'!A11)</f>
        <v/>
      </c>
      <c r="B9" s="620" t="s">
        <v>167</v>
      </c>
      <c r="C9" s="643" t="str">
        <f>HLOOKUP(Introduction!$G$4,nametranslations,81,FALSE)</f>
        <v>De base
 (installation avec de l'eau et du savon)</v>
      </c>
      <c r="D9" s="631">
        <v>100</v>
      </c>
      <c r="E9" s="623"/>
      <c r="F9" s="623"/>
      <c r="G9" s="623"/>
      <c r="H9" s="623">
        <v>100</v>
      </c>
      <c r="I9" s="624">
        <v>100</v>
      </c>
      <c r="J9" s="625"/>
      <c r="K9" s="625"/>
      <c r="L9" s="620" t="s">
        <v>144</v>
      </c>
      <c r="M9" s="643" t="str">
        <f>HLOOKUP(Introduction!$G$4,nametranslations,81,FALSE)</f>
        <v>De base
 (installation avec de l'eau et du savon)</v>
      </c>
      <c r="N9" s="638">
        <v>56</v>
      </c>
      <c r="O9" s="627"/>
      <c r="P9" s="627"/>
      <c r="Q9" s="627"/>
      <c r="R9" s="627"/>
      <c r="S9" s="624"/>
      <c r="T9" s="625"/>
      <c r="U9" s="625"/>
      <c r="V9" s="620" t="s">
        <v>167</v>
      </c>
      <c r="W9" s="643" t="str">
        <f>HLOOKUP(Introduction!$G$4,nametranslations,81,FALSE)</f>
        <v>De base
 (installation avec de l'eau et du savon)</v>
      </c>
      <c r="X9" s="631">
        <v>100</v>
      </c>
      <c r="Y9" s="623"/>
      <c r="Z9" s="623"/>
      <c r="AA9" s="623"/>
      <c r="AB9" s="623">
        <v>100</v>
      </c>
      <c r="AC9" s="624">
        <v>100</v>
      </c>
      <c r="AD9" s="625"/>
      <c r="AE9" s="625"/>
      <c r="AF9" s="620" t="s">
        <v>167</v>
      </c>
      <c r="AG9" s="643" t="str">
        <f>HLOOKUP(Introduction!$G$4,nametranslations,81,FALSE)</f>
        <v>De base
 (installation avec de l'eau et du savon)</v>
      </c>
      <c r="AH9" s="631">
        <v>100</v>
      </c>
      <c r="AI9" s="623"/>
      <c r="AJ9" s="623"/>
      <c r="AK9" s="623"/>
      <c r="AL9" s="623">
        <v>100</v>
      </c>
      <c r="AM9" s="624">
        <v>100</v>
      </c>
      <c r="AN9" s="625"/>
      <c r="AO9" s="625"/>
      <c r="AP9" s="620" t="s">
        <v>167</v>
      </c>
      <c r="AQ9" s="643" t="str">
        <f>HLOOKUP(Introduction!$G$4,nametranslations,81,FALSE)</f>
        <v>De base
 (installation avec de l'eau et du savon)</v>
      </c>
      <c r="AR9" s="631">
        <v>100</v>
      </c>
      <c r="AS9" s="623"/>
      <c r="AT9" s="623"/>
      <c r="AU9" s="623"/>
      <c r="AV9" s="623">
        <v>100</v>
      </c>
      <c r="AW9" s="624">
        <v>100</v>
      </c>
      <c r="AX9" s="625"/>
      <c r="AY9" s="625"/>
      <c r="AZ9" s="628"/>
      <c r="BA9" s="628"/>
      <c r="BB9" s="629"/>
      <c r="BC9" s="629"/>
      <c r="BD9" s="629"/>
      <c r="BE9" s="629"/>
      <c r="BF9" s="629"/>
      <c r="BG9" s="629"/>
      <c r="BJ9" s="628"/>
      <c r="BT9" s="628"/>
      <c r="CD9" s="628"/>
      <c r="CN9" s="628"/>
      <c r="CX9" s="628"/>
      <c r="DH9" s="628"/>
      <c r="DR9" s="628"/>
      <c r="EB9" s="628"/>
      <c r="EL9" s="628"/>
      <c r="EV9" s="628"/>
      <c r="FF9" s="628"/>
      <c r="FP9" s="628"/>
      <c r="FZ9" s="628"/>
      <c r="GJ9" s="628"/>
      <c r="GT9" s="628"/>
      <c r="HD9" s="628"/>
      <c r="HN9" s="628"/>
      <c r="HX9" s="628"/>
    </row>
    <row r="10" spans="1:232" s="1" customFormat="1" ht="86.55" customHeight="1" x14ac:dyDescent="0.3">
      <c r="A10" s="615" t="str">
        <f ca="1">IF(ISBLANK('Data Summary'!A12),"",'Data Summary'!A12)</f>
        <v/>
      </c>
      <c r="B10" s="66" t="str">
        <f>HLOOKUP(Introduction!$G$4,nametranslations,111,FALSE)</f>
        <v>Remarques</v>
      </c>
      <c r="C10" s="356" t="s">
        <v>172</v>
      </c>
      <c r="D10" s="357"/>
      <c r="E10" s="357"/>
      <c r="F10" s="357"/>
      <c r="G10" s="357"/>
      <c r="H10" s="357"/>
      <c r="I10" s="358"/>
      <c r="J10" s="9"/>
      <c r="K10" s="9"/>
      <c r="L10" s="66" t="str">
        <f>HLOOKUP(Introduction!$G$4,nametranslations,111,FALSE)</f>
        <v>Remarques</v>
      </c>
      <c r="M10" s="357" t="s">
        <v>156</v>
      </c>
      <c r="N10" s="357"/>
      <c r="O10" s="357"/>
      <c r="P10" s="357"/>
      <c r="Q10" s="357"/>
      <c r="R10" s="357"/>
      <c r="S10" s="358"/>
      <c r="T10" s="9"/>
      <c r="U10" s="9"/>
      <c r="V10" s="66" t="str">
        <f>HLOOKUP(Introduction!$G$4,nametranslations,111,FALSE)</f>
        <v>Remarques</v>
      </c>
      <c r="W10" s="356" t="s">
        <v>172</v>
      </c>
      <c r="X10" s="357"/>
      <c r="Y10" s="357"/>
      <c r="Z10" s="357"/>
      <c r="AA10" s="357"/>
      <c r="AB10" s="357"/>
      <c r="AC10" s="358"/>
      <c r="AD10" s="9"/>
      <c r="AE10" s="9"/>
      <c r="AF10" s="66" t="str">
        <f>HLOOKUP(Introduction!$G$4,nametranslations,111,FALSE)</f>
        <v>Remarques</v>
      </c>
      <c r="AG10" s="356" t="s">
        <v>172</v>
      </c>
      <c r="AH10" s="357"/>
      <c r="AI10" s="357"/>
      <c r="AJ10" s="357"/>
      <c r="AK10" s="357"/>
      <c r="AL10" s="357"/>
      <c r="AM10" s="358"/>
      <c r="AN10" s="9"/>
      <c r="AO10" s="9"/>
      <c r="AP10" s="66" t="str">
        <f>HLOOKUP(Introduction!$G$4,nametranslations,111,FALSE)</f>
        <v>Remarques</v>
      </c>
      <c r="AQ10" s="356" t="s">
        <v>172</v>
      </c>
      <c r="AR10" s="357"/>
      <c r="AS10" s="357"/>
      <c r="AT10" s="357"/>
      <c r="AU10" s="357"/>
      <c r="AV10" s="357"/>
      <c r="AW10" s="358"/>
      <c r="AX10" s="9"/>
      <c r="AY10" s="9"/>
      <c r="AZ10" s="71"/>
      <c r="BA10" s="359"/>
      <c r="BB10" s="359"/>
      <c r="BC10" s="359"/>
      <c r="BD10" s="359"/>
      <c r="BE10" s="359"/>
      <c r="BF10" s="359"/>
      <c r="BG10" s="359"/>
      <c r="BJ10" s="71"/>
      <c r="BT10" s="71"/>
      <c r="CD10" s="71"/>
      <c r="CN10" s="71"/>
      <c r="CX10" s="71"/>
      <c r="DH10" s="71"/>
      <c r="DR10" s="71"/>
      <c r="EB10" s="71"/>
      <c r="EL10" s="71"/>
      <c r="EV10" s="71"/>
      <c r="FF10" s="71"/>
      <c r="FP10" s="71"/>
      <c r="FZ10" s="71"/>
      <c r="GJ10" s="71"/>
      <c r="GT10" s="71"/>
      <c r="HD10" s="71"/>
      <c r="HN10" s="71"/>
      <c r="HX10" s="71"/>
    </row>
    <row r="11" spans="1:232" s="1" customFormat="1" ht="15.6" customHeight="1" x14ac:dyDescent="0.3">
      <c r="A11" s="615" t="str">
        <f ca="1">IF(ISBLANK('Data Summary'!A13),"",'Data Summary'!A13)</f>
        <v/>
      </c>
      <c r="B11" s="66"/>
      <c r="C11" s="47" t="str">
        <f>HLOOKUP(Introduction!$G$4,nametranslations,112,FALSE)</f>
        <v>Estimation utilisée : installations</v>
      </c>
      <c r="D11" s="88" t="s">
        <v>165</v>
      </c>
      <c r="E11" s="88"/>
      <c r="F11" s="88"/>
      <c r="G11" s="88"/>
      <c r="H11" s="88" t="s">
        <v>165</v>
      </c>
      <c r="I11" s="49" t="s">
        <v>165</v>
      </c>
      <c r="J11" s="9"/>
      <c r="K11" s="9"/>
      <c r="L11" s="66"/>
      <c r="M11" s="47" t="str">
        <f>HLOOKUP(Introduction!$G$4,nametranslations,112,FALSE)</f>
        <v>Estimation utilisée : installations</v>
      </c>
      <c r="N11" s="29"/>
      <c r="O11" s="29"/>
      <c r="P11" s="29"/>
      <c r="Q11" s="29"/>
      <c r="R11" s="29"/>
      <c r="S11" s="122"/>
      <c r="T11" s="9"/>
      <c r="U11" s="9"/>
      <c r="V11" s="66"/>
      <c r="W11" s="47" t="str">
        <f>HLOOKUP(Introduction!$G$4,nametranslations,112,FALSE)</f>
        <v>Estimation utilisée : installations</v>
      </c>
      <c r="X11" s="88" t="s">
        <v>165</v>
      </c>
      <c r="Y11" s="88"/>
      <c r="Z11" s="88"/>
      <c r="AA11" s="88"/>
      <c r="AB11" s="88" t="s">
        <v>165</v>
      </c>
      <c r="AC11" s="49" t="s">
        <v>165</v>
      </c>
      <c r="AD11" s="9"/>
      <c r="AE11" s="9"/>
      <c r="AF11" s="66"/>
      <c r="AG11" s="47" t="str">
        <f>HLOOKUP(Introduction!$G$4,nametranslations,112,FALSE)</f>
        <v>Estimation utilisée : installations</v>
      </c>
      <c r="AH11" s="88" t="s">
        <v>165</v>
      </c>
      <c r="AI11" s="88"/>
      <c r="AJ11" s="88"/>
      <c r="AK11" s="88"/>
      <c r="AL11" s="88" t="s">
        <v>165</v>
      </c>
      <c r="AM11" s="49" t="s">
        <v>165</v>
      </c>
      <c r="AN11" s="9"/>
      <c r="AO11" s="9"/>
      <c r="AP11" s="66"/>
      <c r="AQ11" s="47" t="str">
        <f>HLOOKUP(Introduction!$G$4,nametranslations,112,FALSE)</f>
        <v>Estimation utilisée : installations</v>
      </c>
      <c r="AR11" s="88" t="s">
        <v>165</v>
      </c>
      <c r="AS11" s="88"/>
      <c r="AT11" s="88"/>
      <c r="AU11" s="88"/>
      <c r="AV11" s="88" t="s">
        <v>165</v>
      </c>
      <c r="AW11" s="49" t="s">
        <v>165</v>
      </c>
      <c r="AX11" s="9"/>
      <c r="AY11" s="9"/>
      <c r="AZ11" s="71"/>
      <c r="BA11" s="71"/>
      <c r="BB11" s="75"/>
      <c r="BC11" s="75"/>
      <c r="BD11" s="75"/>
      <c r="BE11" s="75"/>
      <c r="BF11" s="75"/>
      <c r="BG11" s="75"/>
      <c r="BJ11" s="71"/>
      <c r="BT11" s="71"/>
      <c r="CD11" s="71"/>
      <c r="CN11" s="71"/>
      <c r="CX11" s="71"/>
      <c r="DH11" s="71"/>
      <c r="DR11" s="71"/>
      <c r="EB11" s="71"/>
      <c r="EL11" s="71"/>
      <c r="EV11" s="71"/>
      <c r="FF11" s="71"/>
      <c r="FP11" s="71"/>
      <c r="FZ11" s="71"/>
      <c r="GJ11" s="71"/>
      <c r="GT11" s="71"/>
      <c r="HD11" s="71"/>
      <c r="HN11" s="71"/>
      <c r="HX11" s="71"/>
    </row>
    <row r="12" spans="1:232" s="1" customFormat="1" ht="15" customHeight="1" x14ac:dyDescent="0.3">
      <c r="A12" s="615" t="str">
        <f ca="1">IF(ISBLANK('Data Summary'!A14),"",'Data Summary'!A14)</f>
        <v/>
      </c>
      <c r="B12" s="66"/>
      <c r="C12" s="47" t="str">
        <f>HLOOKUP(Introduction!$G$4,nametranslations,128,FALSE)</f>
        <v>Estimation utilisée : installation avec de l'eau</v>
      </c>
      <c r="D12" s="88" t="s">
        <v>165</v>
      </c>
      <c r="E12" s="88"/>
      <c r="F12" s="88"/>
      <c r="G12" s="88"/>
      <c r="H12" s="88" t="s">
        <v>165</v>
      </c>
      <c r="I12" s="49" t="s">
        <v>165</v>
      </c>
      <c r="J12" s="9"/>
      <c r="K12" s="9"/>
      <c r="L12" s="66"/>
      <c r="M12" s="47" t="str">
        <f>HLOOKUP(Introduction!$G$4,nametranslations,128,FALSE)</f>
        <v>Estimation utilisée : installation avec de l'eau</v>
      </c>
      <c r="N12" s="29"/>
      <c r="O12" s="29"/>
      <c r="P12" s="29"/>
      <c r="Q12" s="29"/>
      <c r="R12" s="29"/>
      <c r="S12" s="49"/>
      <c r="T12" s="9"/>
      <c r="U12" s="9"/>
      <c r="V12" s="66"/>
      <c r="W12" s="47" t="str">
        <f>HLOOKUP(Introduction!$G$4,nametranslations,128,FALSE)</f>
        <v>Estimation utilisée : installation avec de l'eau</v>
      </c>
      <c r="X12" s="88" t="s">
        <v>165</v>
      </c>
      <c r="Y12" s="88"/>
      <c r="Z12" s="88"/>
      <c r="AA12" s="88"/>
      <c r="AB12" s="88" t="s">
        <v>165</v>
      </c>
      <c r="AC12" s="49" t="s">
        <v>165</v>
      </c>
      <c r="AD12" s="9"/>
      <c r="AE12" s="9"/>
      <c r="AF12" s="66"/>
      <c r="AG12" s="47" t="str">
        <f>HLOOKUP(Introduction!$G$4,nametranslations,128,FALSE)</f>
        <v>Estimation utilisée : installation avec de l'eau</v>
      </c>
      <c r="AH12" s="88" t="s">
        <v>165</v>
      </c>
      <c r="AI12" s="88"/>
      <c r="AJ12" s="88"/>
      <c r="AK12" s="88"/>
      <c r="AL12" s="88" t="s">
        <v>165</v>
      </c>
      <c r="AM12" s="49" t="s">
        <v>165</v>
      </c>
      <c r="AN12" s="9"/>
      <c r="AO12" s="9"/>
      <c r="AP12" s="66"/>
      <c r="AQ12" s="47" t="str">
        <f>HLOOKUP(Introduction!$G$4,nametranslations,128,FALSE)</f>
        <v>Estimation utilisée : installation avec de l'eau</v>
      </c>
      <c r="AR12" s="88" t="s">
        <v>165</v>
      </c>
      <c r="AS12" s="88"/>
      <c r="AT12" s="88"/>
      <c r="AU12" s="88"/>
      <c r="AV12" s="88" t="s">
        <v>165</v>
      </c>
      <c r="AW12" s="49" t="s">
        <v>165</v>
      </c>
      <c r="AX12" s="9"/>
      <c r="AY12" s="9"/>
      <c r="AZ12" s="71"/>
      <c r="BA12" s="71"/>
      <c r="BB12" s="75"/>
      <c r="BC12" s="75"/>
      <c r="BD12" s="75"/>
      <c r="BE12" s="75"/>
      <c r="BF12" s="75"/>
      <c r="BG12" s="75"/>
      <c r="BJ12" s="71"/>
      <c r="BT12" s="71"/>
      <c r="CD12" s="71"/>
      <c r="CN12" s="71"/>
      <c r="CX12" s="71"/>
      <c r="DH12" s="71"/>
      <c r="DR12" s="71"/>
      <c r="EB12" s="71"/>
      <c r="EL12" s="71"/>
      <c r="EV12" s="71"/>
      <c r="FF12" s="71"/>
      <c r="FP12" s="71"/>
      <c r="FZ12" s="71"/>
      <c r="GJ12" s="71"/>
      <c r="GT12" s="71"/>
      <c r="HD12" s="71"/>
      <c r="HN12" s="71"/>
      <c r="HX12" s="71"/>
    </row>
    <row r="13" spans="1:232" s="1" customFormat="1" ht="15" customHeight="1" x14ac:dyDescent="0.3">
      <c r="A13" s="615" t="str">
        <f ca="1">IF(ISBLANK('Data Summary'!A15),"",'Data Summary'!A15)</f>
        <v/>
      </c>
      <c r="B13" s="66"/>
      <c r="C13" s="47" t="str">
        <f>HLOOKUP(Introduction!$G$4,nametranslations,114,FALSE)</f>
        <v>Estimation utilisée : service de base</v>
      </c>
      <c r="D13" s="88" t="s">
        <v>165</v>
      </c>
      <c r="E13" s="88"/>
      <c r="F13" s="88"/>
      <c r="G13" s="88"/>
      <c r="H13" s="88" t="s">
        <v>165</v>
      </c>
      <c r="I13" s="49" t="s">
        <v>165</v>
      </c>
      <c r="J13" s="9"/>
      <c r="K13" s="9"/>
      <c r="L13" s="66"/>
      <c r="M13" s="47" t="str">
        <f>HLOOKUP(Introduction!$G$4,nametranslations,114,FALSE)</f>
        <v>Estimation utilisée : service de base</v>
      </c>
      <c r="N13" s="29" t="s">
        <v>154</v>
      </c>
      <c r="O13" s="29"/>
      <c r="P13" s="29"/>
      <c r="Q13" s="29"/>
      <c r="R13" s="29"/>
      <c r="S13" s="49"/>
      <c r="T13" s="9"/>
      <c r="U13" s="9"/>
      <c r="V13" s="66"/>
      <c r="W13" s="47" t="str">
        <f>HLOOKUP(Introduction!$G$4,nametranslations,114,FALSE)</f>
        <v>Estimation utilisée : service de base</v>
      </c>
      <c r="X13" s="88" t="s">
        <v>165</v>
      </c>
      <c r="Y13" s="88"/>
      <c r="Z13" s="88"/>
      <c r="AA13" s="88"/>
      <c r="AB13" s="88" t="s">
        <v>165</v>
      </c>
      <c r="AC13" s="49" t="s">
        <v>165</v>
      </c>
      <c r="AD13" s="9"/>
      <c r="AE13" s="9"/>
      <c r="AF13" s="66"/>
      <c r="AG13" s="47" t="str">
        <f>HLOOKUP(Introduction!$G$4,nametranslations,114,FALSE)</f>
        <v>Estimation utilisée : service de base</v>
      </c>
      <c r="AH13" s="88" t="s">
        <v>165</v>
      </c>
      <c r="AI13" s="88"/>
      <c r="AJ13" s="88"/>
      <c r="AK13" s="88"/>
      <c r="AL13" s="88" t="s">
        <v>165</v>
      </c>
      <c r="AM13" s="49" t="s">
        <v>165</v>
      </c>
      <c r="AN13" s="9"/>
      <c r="AO13" s="9"/>
      <c r="AP13" s="66"/>
      <c r="AQ13" s="47" t="str">
        <f>HLOOKUP(Introduction!$G$4,nametranslations,114,FALSE)</f>
        <v>Estimation utilisée : service de base</v>
      </c>
      <c r="AR13" s="88" t="s">
        <v>165</v>
      </c>
      <c r="AS13" s="88"/>
      <c r="AT13" s="88"/>
      <c r="AU13" s="88"/>
      <c r="AV13" s="88" t="s">
        <v>165</v>
      </c>
      <c r="AW13" s="49" t="s">
        <v>165</v>
      </c>
      <c r="AX13" s="9"/>
      <c r="AY13" s="9"/>
      <c r="AZ13" s="71"/>
      <c r="BA13" s="71"/>
      <c r="BB13" s="75"/>
      <c r="BC13" s="75"/>
      <c r="BD13" s="75"/>
      <c r="BE13" s="75"/>
      <c r="BF13" s="75"/>
      <c r="BG13" s="75"/>
      <c r="BJ13" s="71"/>
      <c r="BT13" s="71"/>
      <c r="CD13" s="71"/>
      <c r="CN13" s="71"/>
      <c r="CX13" s="71"/>
      <c r="DH13" s="71"/>
      <c r="DR13" s="71"/>
      <c r="EB13" s="71"/>
      <c r="EL13" s="71"/>
      <c r="EV13" s="71"/>
      <c r="FF13" s="71"/>
      <c r="FP13" s="71"/>
      <c r="FZ13" s="71"/>
      <c r="GJ13" s="71"/>
      <c r="GT13" s="71"/>
      <c r="HD13" s="71"/>
      <c r="HN13" s="71"/>
      <c r="HX13" s="71"/>
    </row>
    <row r="14" spans="1:232" ht="15.75" customHeight="1" x14ac:dyDescent="0.3">
      <c r="A14" s="615" t="str">
        <f ca="1">IF(ISBLANK('Data Summary'!A16),"",'Data Summary'!A16)</f>
        <v/>
      </c>
      <c r="B14" s="67"/>
      <c r="C14" s="47" t="str">
        <f>HLOOKUP(Introduction!$G$4,nametranslations,115,FALSE)</f>
        <v>Nombre total d'écoles</v>
      </c>
      <c r="D14" s="8"/>
      <c r="E14" s="8"/>
      <c r="F14" s="8"/>
      <c r="G14" s="36"/>
      <c r="H14" s="37"/>
      <c r="I14" s="38"/>
      <c r="J14" s="9"/>
      <c r="K14" s="9"/>
      <c r="L14" s="67"/>
      <c r="M14" s="47" t="str">
        <f>HLOOKUP(Introduction!$G$4,nametranslations,115,FALSE)</f>
        <v>Nombre total d'écoles</v>
      </c>
      <c r="N14" s="8" t="s">
        <v>149</v>
      </c>
      <c r="O14" s="8"/>
      <c r="P14" s="8"/>
      <c r="Q14" s="36"/>
      <c r="R14" s="37"/>
      <c r="S14" s="38"/>
      <c r="T14" s="9"/>
      <c r="U14" s="9"/>
      <c r="V14" s="67"/>
      <c r="W14" s="47" t="str">
        <f>HLOOKUP(Introduction!$G$4,nametranslations,115,FALSE)</f>
        <v>Nombre total d'écoles</v>
      </c>
      <c r="X14" s="8"/>
      <c r="Y14" s="8"/>
      <c r="Z14" s="8"/>
      <c r="AA14" s="36"/>
      <c r="AB14" s="37"/>
      <c r="AC14" s="38"/>
      <c r="AD14" s="9"/>
      <c r="AE14" s="9"/>
      <c r="AF14" s="67"/>
      <c r="AG14" s="47" t="str">
        <f>HLOOKUP(Introduction!$G$4,nametranslations,115,FALSE)</f>
        <v>Nombre total d'écoles</v>
      </c>
      <c r="AH14" s="8"/>
      <c r="AI14" s="8"/>
      <c r="AJ14" s="8"/>
      <c r="AK14" s="36"/>
      <c r="AL14" s="37"/>
      <c r="AM14" s="38"/>
      <c r="AN14" s="9"/>
      <c r="AO14" s="9"/>
      <c r="AP14" s="67"/>
      <c r="AQ14" s="47" t="str">
        <f>HLOOKUP(Introduction!$G$4,nametranslations,115,FALSE)</f>
        <v>Nombre total d'écoles</v>
      </c>
      <c r="AR14" s="8"/>
      <c r="AS14" s="8"/>
      <c r="AT14" s="8"/>
      <c r="AU14" s="36"/>
      <c r="AV14" s="37"/>
      <c r="AW14" s="38"/>
      <c r="AX14" s="9"/>
      <c r="AY14" s="9"/>
      <c r="BB14" s="74"/>
      <c r="BC14" s="74"/>
      <c r="BD14" s="74"/>
      <c r="BE14" s="74"/>
      <c r="BF14" s="74"/>
      <c r="BG14" s="74"/>
    </row>
    <row r="15" spans="1:232" ht="15.75" customHeight="1" thickBot="1" x14ac:dyDescent="0.35">
      <c r="A15" s="615" t="str">
        <f ca="1">IF(ISBLANK('Data Summary'!A17),"",'Data Summary'!A17)</f>
        <v/>
      </c>
      <c r="B15" s="68"/>
      <c r="C15" s="48" t="str">
        <f>HLOOKUP(Introduction!$G$4,nametranslations,116,FALSE)</f>
        <v>Nombre enquêté</v>
      </c>
      <c r="D15" s="40"/>
      <c r="E15" s="40"/>
      <c r="F15" s="40"/>
      <c r="G15" s="40"/>
      <c r="H15" s="40"/>
      <c r="I15" s="79"/>
      <c r="J15" s="21"/>
      <c r="K15" s="21"/>
      <c r="L15" s="68"/>
      <c r="M15" s="48" t="str">
        <f>HLOOKUP(Introduction!$G$4,nametranslations,116,FALSE)</f>
        <v>Nombre enquêté</v>
      </c>
      <c r="N15" s="40">
        <f>'Water Data'!N31</f>
        <v>213</v>
      </c>
      <c r="O15" s="40"/>
      <c r="P15" s="40"/>
      <c r="Q15" s="40"/>
      <c r="R15" s="40"/>
      <c r="S15" s="41"/>
      <c r="T15" s="21"/>
      <c r="U15" s="21"/>
      <c r="V15" s="68"/>
      <c r="W15" s="48" t="str">
        <f>HLOOKUP(Introduction!$G$4,nametranslations,116,FALSE)</f>
        <v>Nombre enquêté</v>
      </c>
      <c r="X15" s="40"/>
      <c r="Y15" s="40"/>
      <c r="Z15" s="40"/>
      <c r="AA15" s="40"/>
      <c r="AB15" s="40"/>
      <c r="AC15" s="79"/>
      <c r="AD15" s="21"/>
      <c r="AE15" s="21"/>
      <c r="AF15" s="68"/>
      <c r="AG15" s="48" t="str">
        <f>HLOOKUP(Introduction!$G$4,nametranslations,116,FALSE)</f>
        <v>Nombre enquêté</v>
      </c>
      <c r="AH15" s="40"/>
      <c r="AI15" s="40"/>
      <c r="AJ15" s="40"/>
      <c r="AK15" s="40"/>
      <c r="AL15" s="40"/>
      <c r="AM15" s="79"/>
      <c r="AN15" s="21"/>
      <c r="AO15" s="21"/>
      <c r="AP15" s="68"/>
      <c r="AQ15" s="48" t="str">
        <f>HLOOKUP(Introduction!$G$4,nametranslations,116,FALSE)</f>
        <v>Nombre enquêté</v>
      </c>
      <c r="AR15" s="40"/>
      <c r="AS15" s="40"/>
      <c r="AT15" s="40"/>
      <c r="AU15" s="40"/>
      <c r="AV15" s="40"/>
      <c r="AW15" s="79"/>
      <c r="AX15" s="21"/>
      <c r="AY15" s="21"/>
      <c r="BB15" s="74"/>
      <c r="BC15" s="74"/>
      <c r="BD15" s="74"/>
      <c r="BE15" s="74"/>
      <c r="BF15" s="74"/>
      <c r="BG15" s="74"/>
    </row>
    <row r="16" spans="1:232" x14ac:dyDescent="0.3">
      <c r="A16" s="615" t="str">
        <f ca="1">IF(ISBLANK('Data Summary'!A18),"",'Data Summary'!A18)</f>
        <v/>
      </c>
    </row>
    <row r="17" spans="1:1" x14ac:dyDescent="0.3">
      <c r="A17" s="615" t="str">
        <f ca="1">IF(ISBLANK('Data Summary'!A19),"",'Data Summary'!A19)</f>
        <v/>
      </c>
    </row>
    <row r="18" spans="1:1" x14ac:dyDescent="0.3">
      <c r="A18" s="615" t="str">
        <f ca="1">IF(ISBLANK('Data Summary'!A20),"",'Data Summary'!A20)</f>
        <v/>
      </c>
    </row>
    <row r="19" spans="1:1" x14ac:dyDescent="0.3">
      <c r="A19" s="615" t="str">
        <f ca="1">IF(ISBLANK('Data Summary'!A21),"",'Data Summary'!A21)</f>
        <v/>
      </c>
    </row>
    <row r="20" spans="1:1" x14ac:dyDescent="0.3">
      <c r="A20" s="615" t="str">
        <f ca="1">IF(ISBLANK('Data Summary'!A22),"",'Data Summary'!A22)</f>
        <v/>
      </c>
    </row>
    <row r="21" spans="1:1" x14ac:dyDescent="0.3">
      <c r="A21" s="615" t="str">
        <f ca="1">IF(ISBLANK('Data Summary'!A23),"",'Data Summary'!A23)</f>
        <v/>
      </c>
    </row>
    <row r="22" spans="1:1" x14ac:dyDescent="0.3">
      <c r="A22" s="615" t="str">
        <f ca="1">IF(ISBLANK('Data Summary'!A24),"",'Data Summary'!A24)</f>
        <v/>
      </c>
    </row>
    <row r="23" spans="1:1" x14ac:dyDescent="0.3">
      <c r="A23" s="615" t="str">
        <f ca="1">IF(ISBLANK('Data Summary'!A25),"",'Data Summary'!A25)</f>
        <v/>
      </c>
    </row>
    <row r="24" spans="1:1" x14ac:dyDescent="0.3">
      <c r="A24" s="615" t="str">
        <f ca="1">IF(ISBLANK('Data Summary'!A26),"",'Data Summary'!A26)</f>
        <v/>
      </c>
    </row>
    <row r="25" spans="1:1" x14ac:dyDescent="0.3">
      <c r="A25" s="615" t="str">
        <f ca="1">IF(ISBLANK('Data Summary'!A27),"",'Data Summary'!A27)</f>
        <v/>
      </c>
    </row>
    <row r="26" spans="1:1" x14ac:dyDescent="0.3">
      <c r="A26" s="615" t="str">
        <f ca="1">IF(ISBLANK('Data Summary'!A28),"",'Data Summary'!A28)</f>
        <v/>
      </c>
    </row>
    <row r="27" spans="1:1" x14ac:dyDescent="0.3">
      <c r="A27" s="194" t="str">
        <f ca="1">IF(ISBLANK('Data Summary'!A29),"",'Data Summary'!A29)</f>
        <v/>
      </c>
    </row>
    <row r="28" spans="1:1" x14ac:dyDescent="0.3">
      <c r="A28" s="194" t="str">
        <f ca="1">IF(ISBLANK('Data Summary'!A30),"",'Data Summary'!A30)</f>
        <v/>
      </c>
    </row>
    <row r="29" spans="1:1" x14ac:dyDescent="0.3">
      <c r="A29" s="194" t="str">
        <f ca="1">IF(ISBLANK('Data Summary'!A31),"",'Data Summary'!A31)</f>
        <v/>
      </c>
    </row>
    <row r="30" spans="1:1" x14ac:dyDescent="0.3">
      <c r="A30" s="194" t="str">
        <f ca="1">IF(ISBLANK('Data Summary'!A32),"",'Data Summary'!A32)</f>
        <v/>
      </c>
    </row>
    <row r="31" spans="1:1" x14ac:dyDescent="0.3">
      <c r="A31" s="194" t="str">
        <f ca="1">IF(ISBLANK('Data Summary'!A33),"",'Data Summary'!A33)</f>
        <v/>
      </c>
    </row>
    <row r="32" spans="1:1" x14ac:dyDescent="0.3">
      <c r="A32" s="194" t="str">
        <f ca="1">IF(ISBLANK('Data Summary'!A34),"",'Data Summary'!A34)</f>
        <v/>
      </c>
    </row>
    <row r="33" spans="1:1" x14ac:dyDescent="0.3">
      <c r="A33" s="194" t="str">
        <f ca="1">IF(ISBLANK('Data Summary'!A35),"",'Data Summary'!A35)</f>
        <v/>
      </c>
    </row>
    <row r="34" spans="1:1" x14ac:dyDescent="0.3">
      <c r="A34" s="194" t="str">
        <f ca="1">IF(ISBLANK('Data Summary'!A36),"",'Data Summary'!A36)</f>
        <v/>
      </c>
    </row>
    <row r="35" spans="1:1" x14ac:dyDescent="0.3">
      <c r="A35" s="194" t="str">
        <f ca="1">IF(ISBLANK('Data Summary'!A37),"",'Data Summary'!A37)</f>
        <v/>
      </c>
    </row>
    <row r="36" spans="1:1" x14ac:dyDescent="0.3">
      <c r="A36" s="194" t="str">
        <f ca="1">IF(ISBLANK('Data Summary'!A38),"",'Data Summary'!A38)</f>
        <v/>
      </c>
    </row>
    <row r="37" spans="1:1" x14ac:dyDescent="0.3">
      <c r="A37" s="194" t="str">
        <f ca="1">IF(ISBLANK('Data Summary'!A39),"",'Data Summary'!A39)</f>
        <v/>
      </c>
    </row>
    <row r="38" spans="1:1" x14ac:dyDescent="0.3">
      <c r="A38" s="194" t="str">
        <f ca="1">IF(ISBLANK('Data Summary'!A40),"",'Data Summary'!A40)</f>
        <v/>
      </c>
    </row>
    <row r="39" spans="1:1" x14ac:dyDescent="0.3">
      <c r="A39" s="194" t="str">
        <f ca="1">IF(ISBLANK('Data Summary'!A41),"",'Data Summary'!A41)</f>
        <v/>
      </c>
    </row>
    <row r="40" spans="1:1" x14ac:dyDescent="0.3">
      <c r="A40" s="194" t="str">
        <f ca="1">IF(ISBLANK('Data Summary'!A42),"",'Data Summary'!A42)</f>
        <v/>
      </c>
    </row>
    <row r="41" spans="1:1" x14ac:dyDescent="0.3">
      <c r="A41" s="194" t="str">
        <f ca="1">IF(ISBLANK('Data Summary'!A43),"",'Data Summary'!A43)</f>
        <v/>
      </c>
    </row>
    <row r="42" spans="1:1" x14ac:dyDescent="0.3">
      <c r="A42" s="194" t="str">
        <f ca="1">IF(ISBLANK('Data Summary'!A44),"",'Data Summary'!A44)</f>
        <v/>
      </c>
    </row>
    <row r="43" spans="1:1" x14ac:dyDescent="0.3">
      <c r="A43" s="194" t="str">
        <f ca="1">IF(ISBLANK('Data Summary'!A45),"",'Data Summary'!A45)</f>
        <v/>
      </c>
    </row>
    <row r="44" spans="1:1" x14ac:dyDescent="0.3">
      <c r="A44" s="194" t="str">
        <f ca="1">IF(ISBLANK('Data Summary'!A46),"",'Data Summary'!A46)</f>
        <v/>
      </c>
    </row>
    <row r="45" spans="1:1" x14ac:dyDescent="0.3">
      <c r="A45" s="194" t="str">
        <f ca="1">IF(ISBLANK('Data Summary'!A47),"",'Data Summary'!A47)</f>
        <v/>
      </c>
    </row>
    <row r="46" spans="1:1" x14ac:dyDescent="0.3">
      <c r="A46" s="194" t="str">
        <f ca="1">IF(ISBLANK('Data Summary'!A48),"",'Data Summary'!A48)</f>
        <v/>
      </c>
    </row>
    <row r="47" spans="1:1" x14ac:dyDescent="0.3">
      <c r="A47" s="194" t="str">
        <f ca="1">IF(ISBLANK('Data Summary'!A49),"",'Data Summary'!A49)</f>
        <v/>
      </c>
    </row>
    <row r="48" spans="1:1" x14ac:dyDescent="0.3">
      <c r="A48" s="194" t="str">
        <f ca="1">IF(ISBLANK('Data Summary'!A50),"",'Data Summary'!A50)</f>
        <v/>
      </c>
    </row>
    <row r="49" spans="1:1" x14ac:dyDescent="0.3">
      <c r="A49" s="194" t="str">
        <f ca="1">IF(ISBLANK('Data Summary'!A51),"",'Data Summary'!A51)</f>
        <v/>
      </c>
    </row>
    <row r="50" spans="1:1" x14ac:dyDescent="0.3">
      <c r="A50" s="194" t="str">
        <f ca="1">IF(ISBLANK('Data Summary'!A52),"",'Data Summary'!A52)</f>
        <v/>
      </c>
    </row>
    <row r="51" spans="1:1" x14ac:dyDescent="0.3">
      <c r="A51" s="194" t="str">
        <f ca="1">IF(ISBLANK('Data Summary'!A53),"",'Data Summary'!A53)</f>
        <v/>
      </c>
    </row>
    <row r="52" spans="1:1" x14ac:dyDescent="0.3">
      <c r="A52" s="194" t="str">
        <f ca="1">IF(ISBLANK('Data Summary'!A54),"",'Data Summary'!A54)</f>
        <v/>
      </c>
    </row>
    <row r="53" spans="1:1" x14ac:dyDescent="0.3">
      <c r="A53" s="194" t="str">
        <f ca="1">IF(ISBLANK('Data Summary'!A55),"",'Data Summary'!A55)</f>
        <v/>
      </c>
    </row>
    <row r="54" spans="1:1" x14ac:dyDescent="0.3">
      <c r="A54" s="194" t="str">
        <f ca="1">IF(ISBLANK('Data Summary'!A56),"",'Data Summary'!A56)</f>
        <v/>
      </c>
    </row>
    <row r="55" spans="1:1" x14ac:dyDescent="0.3">
      <c r="A55" s="194" t="str">
        <f ca="1">IF(ISBLANK('Data Summary'!A57),"",'Data Summary'!A57)</f>
        <v/>
      </c>
    </row>
    <row r="56" spans="1:1" x14ac:dyDescent="0.3">
      <c r="A56" s="194" t="str">
        <f ca="1">IF(ISBLANK('Data Summary'!A58),"",'Data Summary'!A58)</f>
        <v/>
      </c>
    </row>
    <row r="57" spans="1:1" x14ac:dyDescent="0.3">
      <c r="A57" s="194" t="str">
        <f ca="1">IF(ISBLANK('Data Summary'!A59),"",'Data Summary'!A59)</f>
        <v/>
      </c>
    </row>
    <row r="58" spans="1:1" x14ac:dyDescent="0.3">
      <c r="A58" s="194" t="str">
        <f ca="1">IF(ISBLANK('Data Summary'!A60),"",'Data Summary'!A60)</f>
        <v/>
      </c>
    </row>
    <row r="59" spans="1:1" x14ac:dyDescent="0.3">
      <c r="A59" s="194" t="str">
        <f ca="1">IF(ISBLANK('Data Summary'!A61),"",'Data Summary'!A61)</f>
        <v/>
      </c>
    </row>
    <row r="60" spans="1:1" x14ac:dyDescent="0.3">
      <c r="A60" s="194" t="str">
        <f ca="1">IF(ISBLANK('Data Summary'!A62),"",'Data Summary'!A62)</f>
        <v/>
      </c>
    </row>
    <row r="61" spans="1:1" x14ac:dyDescent="0.3">
      <c r="A61" s="194" t="str">
        <f ca="1">IF(ISBLANK('Data Summary'!A63),"",'Data Summary'!A63)</f>
        <v/>
      </c>
    </row>
    <row r="62" spans="1:1" x14ac:dyDescent="0.3">
      <c r="A62" s="194" t="str">
        <f ca="1">IF(ISBLANK('Data Summary'!A64),"",'Data Summary'!A64)</f>
        <v/>
      </c>
    </row>
    <row r="63" spans="1:1" x14ac:dyDescent="0.3">
      <c r="A63" s="194" t="str">
        <f ca="1">IF(ISBLANK('Data Summary'!A65),"",'Data Summary'!A65)</f>
        <v/>
      </c>
    </row>
    <row r="64" spans="1:1" x14ac:dyDescent="0.3">
      <c r="A64" s="194" t="str">
        <f ca="1">IF(ISBLANK('Data Summary'!A66),"",'Data Summary'!A66)</f>
        <v/>
      </c>
    </row>
    <row r="65" spans="1:1" x14ac:dyDescent="0.3">
      <c r="A65" s="194" t="str">
        <f ca="1">IF(ISBLANK('Data Summary'!A67),"",'Data Summary'!A67)</f>
        <v/>
      </c>
    </row>
    <row r="66" spans="1:1" x14ac:dyDescent="0.3">
      <c r="A66" s="194" t="str">
        <f ca="1">IF(ISBLANK('Data Summary'!A68),"",'Data Summary'!A68)</f>
        <v/>
      </c>
    </row>
    <row r="67" spans="1:1" x14ac:dyDescent="0.3">
      <c r="A67" s="194" t="str">
        <f ca="1">IF(ISBLANK('Data Summary'!A69),"",'Data Summary'!A69)</f>
        <v/>
      </c>
    </row>
    <row r="68" spans="1:1" x14ac:dyDescent="0.3">
      <c r="A68" s="194" t="str">
        <f ca="1">IF(ISBLANK('Data Summary'!A70),"",'Data Summary'!A70)</f>
        <v/>
      </c>
    </row>
    <row r="69" spans="1:1" x14ac:dyDescent="0.3">
      <c r="A69" s="194" t="str">
        <f ca="1">IF(ISBLANK('Data Summary'!A71),"",'Data Summary'!A71)</f>
        <v/>
      </c>
    </row>
    <row r="70" spans="1:1" x14ac:dyDescent="0.3">
      <c r="A70" s="194" t="str">
        <f ca="1">IF(ISBLANK('Data Summary'!A72),"",'Data Summary'!A72)</f>
        <v/>
      </c>
    </row>
    <row r="71" spans="1:1" x14ac:dyDescent="0.3">
      <c r="A71" s="194" t="str">
        <f ca="1">IF(ISBLANK('Data Summary'!A73),"",'Data Summary'!A73)</f>
        <v/>
      </c>
    </row>
    <row r="72" spans="1:1" x14ac:dyDescent="0.3">
      <c r="A72" s="194" t="str">
        <f ca="1">IF(ISBLANK('Data Summary'!A74),"",'Data Summary'!A74)</f>
        <v/>
      </c>
    </row>
    <row r="73" spans="1:1" x14ac:dyDescent="0.3">
      <c r="A73" s="194" t="str">
        <f ca="1">IF(ISBLANK('Data Summary'!A75),"",'Data Summary'!A75)</f>
        <v/>
      </c>
    </row>
    <row r="74" spans="1:1" x14ac:dyDescent="0.3">
      <c r="A74" s="194" t="str">
        <f ca="1">IF(ISBLANK('Data Summary'!A76),"",'Data Summary'!A76)</f>
        <v/>
      </c>
    </row>
    <row r="75" spans="1:1" x14ac:dyDescent="0.3">
      <c r="A75" s="194" t="str">
        <f ca="1">IF(ISBLANK('Data Summary'!A77),"",'Data Summary'!A77)</f>
        <v/>
      </c>
    </row>
    <row r="76" spans="1:1" x14ac:dyDescent="0.3">
      <c r="A76" s="194" t="str">
        <f ca="1">IF(ISBLANK('Data Summary'!A78),"",'Data Summary'!A78)</f>
        <v/>
      </c>
    </row>
    <row r="77" spans="1:1" x14ac:dyDescent="0.3">
      <c r="A77" s="194" t="str">
        <f ca="1">IF(ISBLANK('Data Summary'!A79),"",'Data Summary'!A79)</f>
        <v/>
      </c>
    </row>
    <row r="78" spans="1:1" x14ac:dyDescent="0.3">
      <c r="A78" s="194" t="str">
        <f ca="1">IF(ISBLANK('Data Summary'!A80),"",'Data Summary'!A80)</f>
        <v/>
      </c>
    </row>
    <row r="79" spans="1:1" x14ac:dyDescent="0.3">
      <c r="A79" s="194" t="str">
        <f ca="1">IF(ISBLANK('Data Summary'!A81),"",'Data Summary'!A81)</f>
        <v/>
      </c>
    </row>
    <row r="80" spans="1:1" x14ac:dyDescent="0.3">
      <c r="A80" s="194" t="str">
        <f ca="1">IF(ISBLANK('Data Summary'!A82),"",'Data Summary'!A82)</f>
        <v/>
      </c>
    </row>
    <row r="81" spans="1:1" x14ac:dyDescent="0.3">
      <c r="A81" s="194" t="str">
        <f ca="1">IF(ISBLANK('Data Summary'!A83),"",'Data Summary'!A83)</f>
        <v/>
      </c>
    </row>
    <row r="82" spans="1:1" x14ac:dyDescent="0.3">
      <c r="A82" s="194" t="str">
        <f ca="1">IF(ISBLANK('Data Summary'!A84),"",'Data Summary'!A84)</f>
        <v/>
      </c>
    </row>
    <row r="83" spans="1:1" x14ac:dyDescent="0.3">
      <c r="A83" s="194" t="str">
        <f ca="1">IF(ISBLANK('Data Summary'!A85),"",'Data Summary'!A85)</f>
        <v/>
      </c>
    </row>
    <row r="84" spans="1:1" x14ac:dyDescent="0.3">
      <c r="A84" s="194" t="str">
        <f ca="1">IF(ISBLANK('Data Summary'!A86),"",'Data Summary'!A86)</f>
        <v/>
      </c>
    </row>
    <row r="85" spans="1:1" x14ac:dyDescent="0.3">
      <c r="A85" s="194" t="str">
        <f ca="1">IF(ISBLANK('Data Summary'!A87),"",'Data Summary'!A87)</f>
        <v/>
      </c>
    </row>
    <row r="86" spans="1:1" x14ac:dyDescent="0.3">
      <c r="A86" s="194" t="str">
        <f ca="1">IF(ISBLANK('Data Summary'!A88),"",'Data Summary'!A88)</f>
        <v/>
      </c>
    </row>
    <row r="87" spans="1:1" x14ac:dyDescent="0.3">
      <c r="A87" s="194" t="str">
        <f ca="1">IF(ISBLANK('Data Summary'!A89),"",'Data Summary'!A89)</f>
        <v/>
      </c>
    </row>
    <row r="88" spans="1:1" x14ac:dyDescent="0.3">
      <c r="A88" s="194" t="str">
        <f ca="1">IF(ISBLANK('Data Summary'!A90),"",'Data Summary'!A90)</f>
        <v/>
      </c>
    </row>
    <row r="89" spans="1:1" x14ac:dyDescent="0.3">
      <c r="A89" s="194" t="str">
        <f ca="1">IF(ISBLANK('Data Summary'!A91),"",'Data Summary'!A91)</f>
        <v/>
      </c>
    </row>
    <row r="90" spans="1:1" x14ac:dyDescent="0.3">
      <c r="A90" s="194" t="str">
        <f ca="1">IF(ISBLANK('Data Summary'!A92),"",'Data Summary'!A92)</f>
        <v/>
      </c>
    </row>
    <row r="91" spans="1:1" x14ac:dyDescent="0.3">
      <c r="A91" s="194" t="str">
        <f ca="1">IF(ISBLANK('Data Summary'!A93),"",'Data Summary'!A93)</f>
        <v/>
      </c>
    </row>
    <row r="92" spans="1:1" x14ac:dyDescent="0.3">
      <c r="A92" s="194" t="str">
        <f ca="1">IF(ISBLANK('Data Summary'!A94),"",'Data Summary'!A94)</f>
        <v/>
      </c>
    </row>
    <row r="93" spans="1:1" x14ac:dyDescent="0.3">
      <c r="A93" s="194" t="str">
        <f ca="1">IF(ISBLANK('Data Summary'!A95),"",'Data Summary'!A95)</f>
        <v/>
      </c>
    </row>
    <row r="94" spans="1:1" x14ac:dyDescent="0.3">
      <c r="A94" s="194" t="str">
        <f ca="1">IF(ISBLANK('Data Summary'!A96),"",'Data Summary'!A96)</f>
        <v/>
      </c>
    </row>
    <row r="95" spans="1:1" x14ac:dyDescent="0.3">
      <c r="A95" s="194" t="str">
        <f ca="1">IF(ISBLANK('Data Summary'!A97),"",'Data Summary'!A97)</f>
        <v/>
      </c>
    </row>
    <row r="96" spans="1:1" x14ac:dyDescent="0.3">
      <c r="A96" s="194" t="str">
        <f ca="1">IF(ISBLANK('Data Summary'!A98),"",'Data Summary'!A98)</f>
        <v/>
      </c>
    </row>
    <row r="97" spans="1:1" x14ac:dyDescent="0.3">
      <c r="A97" s="194" t="str">
        <f ca="1">IF(ISBLANK('Data Summary'!A99),"",'Data Summary'!A99)</f>
        <v/>
      </c>
    </row>
    <row r="98" spans="1:1" x14ac:dyDescent="0.3">
      <c r="A98" s="194" t="str">
        <f ca="1">IF(ISBLANK('Data Summary'!A100),"",'Data Summary'!A100)</f>
        <v/>
      </c>
    </row>
    <row r="99" spans="1:1" x14ac:dyDescent="0.3">
      <c r="A99" s="194" t="str">
        <f ca="1">IF(ISBLANK('Data Summary'!A101),"",'Data Summary'!A101)</f>
        <v/>
      </c>
    </row>
    <row r="100" spans="1:1" x14ac:dyDescent="0.3">
      <c r="A100" s="194" t="str">
        <f ca="1">IF(ISBLANK('Data Summary'!A102),"",'Data Summary'!A102)</f>
        <v/>
      </c>
    </row>
    <row r="101" spans="1:1" x14ac:dyDescent="0.3">
      <c r="A101" s="194" t="str">
        <f ca="1">IF(ISBLANK('Data Summary'!A103),"",'Data Summary'!A103)</f>
        <v/>
      </c>
    </row>
    <row r="102" spans="1:1" x14ac:dyDescent="0.3">
      <c r="A102" s="194" t="str">
        <f ca="1">IF(ISBLANK('Data Summary'!A104),"",'Data Summary'!A104)</f>
        <v/>
      </c>
    </row>
    <row r="103" spans="1:1" x14ac:dyDescent="0.3">
      <c r="A103" s="194" t="str">
        <f ca="1">IF(ISBLANK('Data Summary'!A105),"",'Data Summary'!A105)</f>
        <v/>
      </c>
    </row>
    <row r="104" spans="1:1" x14ac:dyDescent="0.3">
      <c r="A104" s="194" t="str">
        <f ca="1">IF(ISBLANK('Data Summary'!A106),"",'Data Summary'!A106)</f>
        <v/>
      </c>
    </row>
    <row r="105" spans="1:1" x14ac:dyDescent="0.3">
      <c r="A105" s="194" t="str">
        <f ca="1">IF(ISBLANK('Data Summary'!A107),"",'Data Summary'!A107)</f>
        <v/>
      </c>
    </row>
    <row r="106" spans="1:1" x14ac:dyDescent="0.3">
      <c r="A106" s="194" t="str">
        <f ca="1">IF(ISBLANK('Data Summary'!A108),"",'Data Summary'!A108)</f>
        <v/>
      </c>
    </row>
    <row r="107" spans="1:1" x14ac:dyDescent="0.3">
      <c r="A107" s="194" t="str">
        <f ca="1">IF(ISBLANK('Data Summary'!A109),"",'Data Summary'!A109)</f>
        <v/>
      </c>
    </row>
    <row r="108" spans="1:1" x14ac:dyDescent="0.3">
      <c r="A108" s="194" t="str">
        <f ca="1">IF(ISBLANK('Data Summary'!A110),"",'Data Summary'!A110)</f>
        <v/>
      </c>
    </row>
    <row r="109" spans="1:1" x14ac:dyDescent="0.3">
      <c r="A109" s="194" t="str">
        <f ca="1">IF(ISBLANK('Data Summary'!A111),"",'Data Summary'!A111)</f>
        <v/>
      </c>
    </row>
    <row r="110" spans="1:1" x14ac:dyDescent="0.3">
      <c r="A110" s="194" t="str">
        <f ca="1">IF(ISBLANK('Data Summary'!A112),"",'Data Summary'!A112)</f>
        <v/>
      </c>
    </row>
    <row r="111" spans="1:1" x14ac:dyDescent="0.3">
      <c r="A111" s="194" t="str">
        <f ca="1">IF(ISBLANK('Data Summary'!A113),"",'Data Summary'!A113)</f>
        <v/>
      </c>
    </row>
    <row r="112" spans="1:1" x14ac:dyDescent="0.3">
      <c r="A112" s="194" t="str">
        <f ca="1">IF(ISBLANK('Data Summary'!A114),"",'Data Summary'!A114)</f>
        <v/>
      </c>
    </row>
    <row r="113" spans="1:1" x14ac:dyDescent="0.3">
      <c r="A113" s="194" t="str">
        <f ca="1">IF(ISBLANK('Data Summary'!A115),"",'Data Summary'!A115)</f>
        <v/>
      </c>
    </row>
    <row r="114" spans="1:1" x14ac:dyDescent="0.3">
      <c r="A114" s="194" t="str">
        <f ca="1">IF(ISBLANK('Data Summary'!A116),"",'Data Summary'!A116)</f>
        <v/>
      </c>
    </row>
    <row r="115" spans="1:1" x14ac:dyDescent="0.3">
      <c r="A115" s="194" t="str">
        <f ca="1">IF(ISBLANK('Data Summary'!A117),"",'Data Summary'!A117)</f>
        <v/>
      </c>
    </row>
    <row r="116" spans="1:1" x14ac:dyDescent="0.3">
      <c r="A116" s="194" t="str">
        <f ca="1">IF(ISBLANK('Data Summary'!A118),"",'Data Summary'!A118)</f>
        <v/>
      </c>
    </row>
    <row r="117" spans="1:1" x14ac:dyDescent="0.3">
      <c r="A117" s="194" t="str">
        <f ca="1">IF(ISBLANK('Data Summary'!A119),"",'Data Summary'!A119)</f>
        <v/>
      </c>
    </row>
    <row r="118" spans="1:1" x14ac:dyDescent="0.3">
      <c r="A118" s="194" t="str">
        <f ca="1">IF(ISBLANK('Data Summary'!A120),"",'Data Summary'!A120)</f>
        <v/>
      </c>
    </row>
    <row r="119" spans="1:1" x14ac:dyDescent="0.3">
      <c r="A119" s="194" t="str">
        <f ca="1">IF(ISBLANK('Data Summary'!A121),"",'Data Summary'!A121)</f>
        <v/>
      </c>
    </row>
    <row r="120" spans="1:1" x14ac:dyDescent="0.3">
      <c r="A120" s="194" t="str">
        <f ca="1">IF(ISBLANK('Data Summary'!A122),"",'Data Summary'!A122)</f>
        <v/>
      </c>
    </row>
    <row r="121" spans="1:1" x14ac:dyDescent="0.3">
      <c r="A121" s="194" t="str">
        <f ca="1">IF(ISBLANK('Data Summary'!A123),"",'Data Summary'!A123)</f>
        <v/>
      </c>
    </row>
    <row r="122" spans="1:1" x14ac:dyDescent="0.3">
      <c r="A122" s="194" t="str">
        <f ca="1">IF(ISBLANK('Data Summary'!A124),"",'Data Summary'!A124)</f>
        <v/>
      </c>
    </row>
    <row r="123" spans="1:1" x14ac:dyDescent="0.3">
      <c r="A123" s="194" t="str">
        <f ca="1">IF(ISBLANK('Data Summary'!A125),"",'Data Summary'!A125)</f>
        <v/>
      </c>
    </row>
    <row r="124" spans="1:1" x14ac:dyDescent="0.3">
      <c r="A124" s="194" t="str">
        <f ca="1">IF(ISBLANK('Data Summary'!A126),"",'Data Summary'!A126)</f>
        <v/>
      </c>
    </row>
    <row r="125" spans="1:1" x14ac:dyDescent="0.3">
      <c r="A125" s="194" t="str">
        <f ca="1">IF(ISBLANK('Data Summary'!A127),"",'Data Summary'!A127)</f>
        <v/>
      </c>
    </row>
    <row r="126" spans="1:1" x14ac:dyDescent="0.3">
      <c r="A126" s="194" t="str">
        <f ca="1">IF(ISBLANK('Data Summary'!A128),"",'Data Summary'!A128)</f>
        <v/>
      </c>
    </row>
    <row r="127" spans="1:1" x14ac:dyDescent="0.3">
      <c r="A127" s="194" t="str">
        <f ca="1">IF(ISBLANK('Data Summary'!A129),"",'Data Summary'!A129)</f>
        <v/>
      </c>
    </row>
    <row r="128" spans="1:1" x14ac:dyDescent="0.3">
      <c r="A128" s="194" t="str">
        <f ca="1">IF(ISBLANK('Data Summary'!A130),"",'Data Summary'!A130)</f>
        <v/>
      </c>
    </row>
    <row r="129" spans="1:1" x14ac:dyDescent="0.3">
      <c r="A129" s="194" t="str">
        <f ca="1">IF(ISBLANK('Data Summary'!A131),"",'Data Summary'!A131)</f>
        <v/>
      </c>
    </row>
    <row r="130" spans="1:1" x14ac:dyDescent="0.3">
      <c r="A130" s="194" t="str">
        <f ca="1">IF(ISBLANK('Data Summary'!A132),"",'Data Summary'!A132)</f>
        <v/>
      </c>
    </row>
    <row r="131" spans="1:1" x14ac:dyDescent="0.3">
      <c r="A131" s="194" t="str">
        <f ca="1">IF(ISBLANK('Data Summary'!A133),"",'Data Summary'!A133)</f>
        <v/>
      </c>
    </row>
    <row r="132" spans="1:1" x14ac:dyDescent="0.3">
      <c r="A132" s="194" t="str">
        <f ca="1">IF(ISBLANK('Data Summary'!A134),"",'Data Summary'!A134)</f>
        <v/>
      </c>
    </row>
    <row r="133" spans="1:1" x14ac:dyDescent="0.3">
      <c r="A133" s="194" t="str">
        <f ca="1">IF(ISBLANK('Data Summary'!A135),"",'Data Summary'!A135)</f>
        <v/>
      </c>
    </row>
    <row r="134" spans="1:1" x14ac:dyDescent="0.3">
      <c r="A134" s="194" t="str">
        <f ca="1">IF(ISBLANK('Data Summary'!A136),"",'Data Summary'!A136)</f>
        <v/>
      </c>
    </row>
    <row r="135" spans="1:1" x14ac:dyDescent="0.3">
      <c r="A135" s="194" t="str">
        <f ca="1">IF(ISBLANK('Data Summary'!A137),"",'Data Summary'!A137)</f>
        <v/>
      </c>
    </row>
    <row r="136" spans="1:1" x14ac:dyDescent="0.3">
      <c r="A136" s="194" t="str">
        <f ca="1">IF(ISBLANK('Data Summary'!A138),"",'Data Summary'!A138)</f>
        <v/>
      </c>
    </row>
    <row r="137" spans="1:1" x14ac:dyDescent="0.3">
      <c r="A137" s="194" t="str">
        <f ca="1">IF(ISBLANK('Data Summary'!A139),"",'Data Summary'!A139)</f>
        <v/>
      </c>
    </row>
    <row r="138" spans="1:1" x14ac:dyDescent="0.3">
      <c r="A138" s="194" t="str">
        <f ca="1">IF(ISBLANK('Data Summary'!A140),"",'Data Summary'!A140)</f>
        <v/>
      </c>
    </row>
    <row r="139" spans="1:1" x14ac:dyDescent="0.3">
      <c r="A139" s="194" t="str">
        <f ca="1">IF(ISBLANK('Data Summary'!A141),"",'Data Summary'!A141)</f>
        <v/>
      </c>
    </row>
    <row r="140" spans="1:1" x14ac:dyDescent="0.3">
      <c r="A140" s="194" t="str">
        <f ca="1">IF(ISBLANK('Data Summary'!A142),"",'Data Summary'!A142)</f>
        <v/>
      </c>
    </row>
    <row r="141" spans="1:1" x14ac:dyDescent="0.3">
      <c r="A141" s="194" t="str">
        <f ca="1">IF(ISBLANK('Data Summary'!A143),"",'Data Summary'!A143)</f>
        <v/>
      </c>
    </row>
    <row r="142" spans="1:1" x14ac:dyDescent="0.3">
      <c r="A142" s="194" t="str">
        <f ca="1">IF(ISBLANK('Data Summary'!A144),"",'Data Summary'!A144)</f>
        <v/>
      </c>
    </row>
    <row r="143" spans="1:1" x14ac:dyDescent="0.3">
      <c r="A143" s="194" t="str">
        <f ca="1">IF(ISBLANK('Data Summary'!A145),"",'Data Summary'!A145)</f>
        <v/>
      </c>
    </row>
    <row r="144" spans="1:1" x14ac:dyDescent="0.3">
      <c r="A144" s="194" t="str">
        <f ca="1">IF(ISBLANK('Data Summary'!A146),"",'Data Summary'!A146)</f>
        <v/>
      </c>
    </row>
    <row r="145" spans="1:1" x14ac:dyDescent="0.3">
      <c r="A145" s="194" t="str">
        <f ca="1">IF(ISBLANK('Data Summary'!A147),"",'Data Summary'!A147)</f>
        <v/>
      </c>
    </row>
    <row r="146" spans="1:1" x14ac:dyDescent="0.3">
      <c r="A146" s="194" t="str">
        <f ca="1">IF(ISBLANK('Data Summary'!A148),"",'Data Summary'!A148)</f>
        <v/>
      </c>
    </row>
    <row r="147" spans="1:1" x14ac:dyDescent="0.3">
      <c r="A147" s="194" t="str">
        <f ca="1">IF(ISBLANK('Data Summary'!A149),"",'Data Summary'!A149)</f>
        <v/>
      </c>
    </row>
    <row r="148" spans="1:1" x14ac:dyDescent="0.3">
      <c r="A148" s="194" t="e">
        <f>IF(ISBLANK(#REF!),"",#REF!)</f>
        <v>#REF!</v>
      </c>
    </row>
    <row r="149" spans="1:1" x14ac:dyDescent="0.3">
      <c r="A149" s="194" t="e">
        <f>IF(ISBLANK(#REF!),"",#REF!)</f>
        <v>#REF!</v>
      </c>
    </row>
    <row r="150" spans="1:1" x14ac:dyDescent="0.3">
      <c r="A150" s="194" t="e">
        <f>IF(ISBLANK(#REF!),"",#REF!)</f>
        <v>#REF!</v>
      </c>
    </row>
    <row r="151" spans="1:1" x14ac:dyDescent="0.3">
      <c r="A151" s="194" t="e">
        <f>IF(ISBLANK(#REF!),"",#REF!)</f>
        <v>#REF!</v>
      </c>
    </row>
    <row r="152" spans="1:1" x14ac:dyDescent="0.3">
      <c r="A152" s="191"/>
    </row>
    <row r="153" spans="1:1" x14ac:dyDescent="0.3">
      <c r="A153" s="191"/>
    </row>
    <row r="154" spans="1:1" x14ac:dyDescent="0.3">
      <c r="A154" s="191"/>
    </row>
    <row r="155" spans="1:1" x14ac:dyDescent="0.3">
      <c r="A155" s="191"/>
    </row>
    <row r="156" spans="1:1" x14ac:dyDescent="0.3">
      <c r="A156" s="191"/>
    </row>
    <row r="157" spans="1:1" x14ac:dyDescent="0.3">
      <c r="A157" s="191"/>
    </row>
    <row r="158" spans="1:1" x14ac:dyDescent="0.3">
      <c r="A158" s="191"/>
    </row>
    <row r="159" spans="1:1" x14ac:dyDescent="0.3">
      <c r="A159" s="191"/>
    </row>
    <row r="160" spans="1:1" x14ac:dyDescent="0.3">
      <c r="A160" s="191"/>
    </row>
    <row r="161" spans="1:1" x14ac:dyDescent="0.3">
      <c r="A161" s="191"/>
    </row>
    <row r="162" spans="1:1" x14ac:dyDescent="0.3">
      <c r="A162" s="191"/>
    </row>
    <row r="163" spans="1:1" x14ac:dyDescent="0.3">
      <c r="A163" s="191"/>
    </row>
    <row r="164" spans="1:1" x14ac:dyDescent="0.3">
      <c r="A164" s="191"/>
    </row>
    <row r="165" spans="1:1" x14ac:dyDescent="0.3">
      <c r="A165" s="191"/>
    </row>
    <row r="166" spans="1:1" x14ac:dyDescent="0.3">
      <c r="A166" s="191"/>
    </row>
    <row r="167" spans="1:1" x14ac:dyDescent="0.3">
      <c r="A167" s="191"/>
    </row>
    <row r="168" spans="1:1" x14ac:dyDescent="0.3">
      <c r="A168" s="191"/>
    </row>
    <row r="169" spans="1:1" x14ac:dyDescent="0.3">
      <c r="A169" s="191"/>
    </row>
    <row r="170" spans="1:1" x14ac:dyDescent="0.3">
      <c r="A170" s="191"/>
    </row>
    <row r="171" spans="1:1" x14ac:dyDescent="0.3">
      <c r="A171" s="191"/>
    </row>
    <row r="172" spans="1:1" x14ac:dyDescent="0.3">
      <c r="A172" s="191"/>
    </row>
    <row r="173" spans="1:1" x14ac:dyDescent="0.3">
      <c r="A173" s="191"/>
    </row>
    <row r="174" spans="1:1" x14ac:dyDescent="0.3">
      <c r="A174" s="191"/>
    </row>
    <row r="175" spans="1:1" x14ac:dyDescent="0.3">
      <c r="A175" s="191"/>
    </row>
    <row r="176" spans="1:1" x14ac:dyDescent="0.3">
      <c r="A176" s="191"/>
    </row>
    <row r="177" spans="1:1" x14ac:dyDescent="0.3">
      <c r="A177" s="191"/>
    </row>
    <row r="178" spans="1:1" x14ac:dyDescent="0.3">
      <c r="A178" s="191"/>
    </row>
    <row r="179" spans="1:1" x14ac:dyDescent="0.3">
      <c r="A179" s="191"/>
    </row>
    <row r="180" spans="1:1" x14ac:dyDescent="0.3">
      <c r="A180" s="191"/>
    </row>
    <row r="181" spans="1:1" x14ac:dyDescent="0.3">
      <c r="A181" s="191"/>
    </row>
    <row r="182" spans="1:1" x14ac:dyDescent="0.3">
      <c r="A182" s="191"/>
    </row>
    <row r="183" spans="1:1" x14ac:dyDescent="0.3">
      <c r="A183" s="191"/>
    </row>
    <row r="184" spans="1:1" x14ac:dyDescent="0.3">
      <c r="A184" s="191"/>
    </row>
    <row r="185" spans="1:1" x14ac:dyDescent="0.3">
      <c r="A185" s="191"/>
    </row>
    <row r="186" spans="1:1" x14ac:dyDescent="0.3">
      <c r="A186" s="191"/>
    </row>
    <row r="187" spans="1:1" x14ac:dyDescent="0.3">
      <c r="A187" s="191"/>
    </row>
    <row r="188" spans="1:1" x14ac:dyDescent="0.3">
      <c r="A188" s="191"/>
    </row>
    <row r="189" spans="1:1" x14ac:dyDescent="0.3">
      <c r="A189" s="191"/>
    </row>
    <row r="190" spans="1:1" x14ac:dyDescent="0.3">
      <c r="A190" s="191"/>
    </row>
    <row r="191" spans="1:1" x14ac:dyDescent="0.3">
      <c r="A191" s="191"/>
    </row>
    <row r="192" spans="1:1" x14ac:dyDescent="0.3">
      <c r="A192" s="191"/>
    </row>
    <row r="193" spans="1:1" x14ac:dyDescent="0.3">
      <c r="A193" s="191"/>
    </row>
    <row r="194" spans="1:1" x14ac:dyDescent="0.3">
      <c r="A194" s="191"/>
    </row>
    <row r="195" spans="1:1" x14ac:dyDescent="0.3">
      <c r="A195" s="191"/>
    </row>
    <row r="196" spans="1:1" x14ac:dyDescent="0.3">
      <c r="A196" s="191"/>
    </row>
    <row r="197" spans="1:1" x14ac:dyDescent="0.3">
      <c r="A197" s="191"/>
    </row>
    <row r="198" spans="1:1" x14ac:dyDescent="0.3">
      <c r="A198" s="191"/>
    </row>
    <row r="199" spans="1:1" x14ac:dyDescent="0.3">
      <c r="A199" s="191"/>
    </row>
    <row r="200" spans="1:1" x14ac:dyDescent="0.3">
      <c r="A200" s="191"/>
    </row>
    <row r="201" spans="1:1" x14ac:dyDescent="0.3">
      <c r="A201" s="191"/>
    </row>
    <row r="202" spans="1:1" x14ac:dyDescent="0.3">
      <c r="A202" s="191"/>
    </row>
    <row r="203" spans="1:1" x14ac:dyDescent="0.3">
      <c r="A203" s="191"/>
    </row>
    <row r="204" spans="1:1" x14ac:dyDescent="0.3">
      <c r="A204" s="191"/>
    </row>
    <row r="205" spans="1:1" x14ac:dyDescent="0.3">
      <c r="A205" s="191"/>
    </row>
    <row r="206" spans="1:1" x14ac:dyDescent="0.3">
      <c r="A206" s="191"/>
    </row>
    <row r="207" spans="1:1" x14ac:dyDescent="0.3">
      <c r="A207" s="191"/>
    </row>
    <row r="208" spans="1:1" x14ac:dyDescent="0.3">
      <c r="A208" s="191"/>
    </row>
    <row r="209" spans="1:1" x14ac:dyDescent="0.3">
      <c r="A209" s="191"/>
    </row>
    <row r="210" spans="1:1" x14ac:dyDescent="0.3">
      <c r="A210" s="191"/>
    </row>
    <row r="211" spans="1:1" x14ac:dyDescent="0.3">
      <c r="A211" s="191"/>
    </row>
    <row r="212" spans="1:1" x14ac:dyDescent="0.3">
      <c r="A212" s="191"/>
    </row>
    <row r="213" spans="1:1" x14ac:dyDescent="0.3">
      <c r="A213" s="191"/>
    </row>
    <row r="214" spans="1:1" x14ac:dyDescent="0.3">
      <c r="A214" s="191"/>
    </row>
    <row r="215" spans="1:1" x14ac:dyDescent="0.3">
      <c r="A215" s="191"/>
    </row>
    <row r="216" spans="1:1" x14ac:dyDescent="0.3">
      <c r="A216" s="191"/>
    </row>
    <row r="217" spans="1:1" x14ac:dyDescent="0.3">
      <c r="A217" s="191"/>
    </row>
    <row r="218" spans="1:1" x14ac:dyDescent="0.3">
      <c r="A218" s="191"/>
    </row>
    <row r="219" spans="1:1" x14ac:dyDescent="0.3">
      <c r="A219" s="191"/>
    </row>
    <row r="220" spans="1:1" x14ac:dyDescent="0.3">
      <c r="A220" s="191"/>
    </row>
    <row r="221" spans="1:1" x14ac:dyDescent="0.3">
      <c r="A221" s="191"/>
    </row>
    <row r="222" spans="1:1" x14ac:dyDescent="0.3">
      <c r="A222" s="191"/>
    </row>
    <row r="223" spans="1:1" x14ac:dyDescent="0.3">
      <c r="A223" s="191"/>
    </row>
    <row r="224" spans="1:1" x14ac:dyDescent="0.3">
      <c r="A224" s="191"/>
    </row>
    <row r="225" spans="1:1" x14ac:dyDescent="0.3">
      <c r="A225" s="191"/>
    </row>
    <row r="226" spans="1:1" x14ac:dyDescent="0.3">
      <c r="A226" s="191"/>
    </row>
    <row r="227" spans="1:1" x14ac:dyDescent="0.3">
      <c r="A227" s="191"/>
    </row>
    <row r="228" spans="1:1" x14ac:dyDescent="0.3">
      <c r="A228" s="191"/>
    </row>
    <row r="229" spans="1:1" x14ac:dyDescent="0.3">
      <c r="A229" s="191"/>
    </row>
    <row r="230" spans="1:1" x14ac:dyDescent="0.3">
      <c r="A230" s="191"/>
    </row>
    <row r="231" spans="1:1" x14ac:dyDescent="0.3">
      <c r="A231" s="191"/>
    </row>
    <row r="232" spans="1:1" x14ac:dyDescent="0.3">
      <c r="A232" s="191"/>
    </row>
    <row r="233" spans="1:1" x14ac:dyDescent="0.3">
      <c r="A233" s="191"/>
    </row>
    <row r="234" spans="1:1" x14ac:dyDescent="0.3">
      <c r="A234" s="191"/>
    </row>
    <row r="235" spans="1:1" x14ac:dyDescent="0.3">
      <c r="A235" s="191"/>
    </row>
    <row r="236" spans="1:1" x14ac:dyDescent="0.3">
      <c r="A236" s="191"/>
    </row>
    <row r="237" spans="1:1" x14ac:dyDescent="0.3">
      <c r="A237" s="191"/>
    </row>
    <row r="238" spans="1:1" x14ac:dyDescent="0.3">
      <c r="A238" s="191"/>
    </row>
    <row r="239" spans="1:1" x14ac:dyDescent="0.3">
      <c r="A239" s="191"/>
    </row>
    <row r="240" spans="1:1" x14ac:dyDescent="0.3">
      <c r="A240" s="191"/>
    </row>
    <row r="241" spans="1:1" x14ac:dyDescent="0.3">
      <c r="A241" s="191"/>
    </row>
    <row r="242" spans="1:1" x14ac:dyDescent="0.3">
      <c r="A242" s="191"/>
    </row>
    <row r="243" spans="1:1" x14ac:dyDescent="0.3">
      <c r="A243" s="191"/>
    </row>
    <row r="244" spans="1:1" x14ac:dyDescent="0.3">
      <c r="A244" s="191"/>
    </row>
    <row r="245" spans="1:1" x14ac:dyDescent="0.3">
      <c r="A245" s="191"/>
    </row>
    <row r="246" spans="1:1" x14ac:dyDescent="0.3">
      <c r="A246" s="191"/>
    </row>
    <row r="247" spans="1:1" x14ac:dyDescent="0.3">
      <c r="A247" s="191"/>
    </row>
    <row r="248" spans="1:1" x14ac:dyDescent="0.3">
      <c r="A248" s="191"/>
    </row>
    <row r="249" spans="1:1" x14ac:dyDescent="0.3">
      <c r="A249" s="191"/>
    </row>
    <row r="250" spans="1:1" x14ac:dyDescent="0.3">
      <c r="A250" s="191"/>
    </row>
    <row r="251" spans="1:1" x14ac:dyDescent="0.3">
      <c r="A251" s="191"/>
    </row>
    <row r="252" spans="1:1" x14ac:dyDescent="0.3">
      <c r="A252" s="191"/>
    </row>
    <row r="253" spans="1:1" x14ac:dyDescent="0.3">
      <c r="A253" s="191"/>
    </row>
    <row r="254" spans="1:1" x14ac:dyDescent="0.3">
      <c r="A254" s="191"/>
    </row>
    <row r="255" spans="1:1" x14ac:dyDescent="0.3">
      <c r="A255" s="191"/>
    </row>
    <row r="256" spans="1:1" x14ac:dyDescent="0.3">
      <c r="A256" s="191"/>
    </row>
    <row r="257" spans="1:1" x14ac:dyDescent="0.3">
      <c r="A257" s="191"/>
    </row>
    <row r="258" spans="1:1" x14ac:dyDescent="0.3">
      <c r="A258" s="191"/>
    </row>
    <row r="259" spans="1:1" x14ac:dyDescent="0.3">
      <c r="A259" s="191"/>
    </row>
    <row r="260" spans="1:1" x14ac:dyDescent="0.3">
      <c r="A260" s="191"/>
    </row>
    <row r="261" spans="1:1" x14ac:dyDescent="0.3">
      <c r="A261" s="191"/>
    </row>
    <row r="262" spans="1:1" x14ac:dyDescent="0.3">
      <c r="A262" s="191"/>
    </row>
    <row r="263" spans="1:1" x14ac:dyDescent="0.3">
      <c r="A263" s="191"/>
    </row>
    <row r="264" spans="1:1" x14ac:dyDescent="0.3">
      <c r="A264" s="191"/>
    </row>
    <row r="265" spans="1:1" x14ac:dyDescent="0.3">
      <c r="A265" s="191"/>
    </row>
    <row r="266" spans="1:1" x14ac:dyDescent="0.3">
      <c r="A266" s="191"/>
    </row>
    <row r="267" spans="1:1" x14ac:dyDescent="0.3">
      <c r="A267" s="191"/>
    </row>
    <row r="268" spans="1:1" x14ac:dyDescent="0.3">
      <c r="A268" s="191"/>
    </row>
    <row r="269" spans="1:1" x14ac:dyDescent="0.3">
      <c r="A269" s="191"/>
    </row>
    <row r="270" spans="1:1" x14ac:dyDescent="0.3">
      <c r="A270" s="191"/>
    </row>
    <row r="271" spans="1:1" x14ac:dyDescent="0.3">
      <c r="A271" s="191"/>
    </row>
    <row r="272" spans="1:1" x14ac:dyDescent="0.3">
      <c r="A272" s="191"/>
    </row>
    <row r="273" spans="1:1" x14ac:dyDescent="0.3">
      <c r="A273" s="191"/>
    </row>
    <row r="274" spans="1:1" x14ac:dyDescent="0.3">
      <c r="A274" s="191"/>
    </row>
    <row r="275" spans="1:1" x14ac:dyDescent="0.3">
      <c r="A275" s="191"/>
    </row>
    <row r="276" spans="1:1" x14ac:dyDescent="0.3">
      <c r="A276" s="191"/>
    </row>
    <row r="277" spans="1:1" x14ac:dyDescent="0.3">
      <c r="A277" s="191"/>
    </row>
    <row r="278" spans="1:1" x14ac:dyDescent="0.3">
      <c r="A278" s="191"/>
    </row>
    <row r="279" spans="1:1" x14ac:dyDescent="0.3">
      <c r="A279" s="191"/>
    </row>
    <row r="280" spans="1:1" x14ac:dyDescent="0.3">
      <c r="A280" s="191"/>
    </row>
    <row r="281" spans="1:1" x14ac:dyDescent="0.3">
      <c r="A281" s="191"/>
    </row>
    <row r="282" spans="1:1" x14ac:dyDescent="0.3">
      <c r="A282" s="191"/>
    </row>
    <row r="283" spans="1:1" x14ac:dyDescent="0.3">
      <c r="A283" s="191"/>
    </row>
    <row r="284" spans="1:1" x14ac:dyDescent="0.3">
      <c r="A284" s="191"/>
    </row>
    <row r="285" spans="1:1" x14ac:dyDescent="0.3">
      <c r="A285" s="191"/>
    </row>
    <row r="286" spans="1:1" x14ac:dyDescent="0.3">
      <c r="A286" s="191"/>
    </row>
    <row r="287" spans="1:1" x14ac:dyDescent="0.3">
      <c r="A287" s="191"/>
    </row>
    <row r="288" spans="1:1" x14ac:dyDescent="0.3">
      <c r="A288" s="191"/>
    </row>
    <row r="289" spans="1:1" x14ac:dyDescent="0.3">
      <c r="A289" s="191"/>
    </row>
    <row r="290" spans="1:1" x14ac:dyDescent="0.3">
      <c r="A290" s="191"/>
    </row>
    <row r="291" spans="1:1" x14ac:dyDescent="0.3">
      <c r="A291" s="191"/>
    </row>
    <row r="292" spans="1:1" x14ac:dyDescent="0.3">
      <c r="A292" s="191"/>
    </row>
    <row r="293" spans="1:1" x14ac:dyDescent="0.3">
      <c r="A293" s="191"/>
    </row>
    <row r="294" spans="1:1" x14ac:dyDescent="0.3">
      <c r="A294" s="191"/>
    </row>
    <row r="295" spans="1:1" x14ac:dyDescent="0.3">
      <c r="A295" s="191"/>
    </row>
    <row r="296" spans="1:1" x14ac:dyDescent="0.3">
      <c r="A296" s="191"/>
    </row>
    <row r="297" spans="1:1" x14ac:dyDescent="0.3">
      <c r="A297" s="191"/>
    </row>
    <row r="298" spans="1:1" x14ac:dyDescent="0.3">
      <c r="A298" s="191"/>
    </row>
    <row r="299" spans="1:1" x14ac:dyDescent="0.3">
      <c r="A299" s="191"/>
    </row>
    <row r="300" spans="1:1" x14ac:dyDescent="0.3">
      <c r="A300" s="191"/>
    </row>
    <row r="301" spans="1:1" x14ac:dyDescent="0.3">
      <c r="A301" s="191"/>
    </row>
    <row r="302" spans="1:1" x14ac:dyDescent="0.3">
      <c r="A302" s="191"/>
    </row>
    <row r="303" spans="1:1" x14ac:dyDescent="0.3">
      <c r="A303" s="191"/>
    </row>
    <row r="304" spans="1:1" x14ac:dyDescent="0.3">
      <c r="A304" s="191"/>
    </row>
    <row r="305" spans="1:1" x14ac:dyDescent="0.3">
      <c r="A305" s="191"/>
    </row>
    <row r="306" spans="1:1" x14ac:dyDescent="0.3">
      <c r="A306" s="191"/>
    </row>
    <row r="307" spans="1:1" x14ac:dyDescent="0.3">
      <c r="A307" s="191"/>
    </row>
    <row r="308" spans="1:1" x14ac:dyDescent="0.3">
      <c r="A308" s="191"/>
    </row>
    <row r="309" spans="1:1" x14ac:dyDescent="0.3">
      <c r="A309" s="191"/>
    </row>
    <row r="310" spans="1:1" x14ac:dyDescent="0.3">
      <c r="A310" s="191"/>
    </row>
    <row r="311" spans="1:1" x14ac:dyDescent="0.3">
      <c r="A311" s="191"/>
    </row>
    <row r="312" spans="1:1" x14ac:dyDescent="0.3">
      <c r="A312" s="191"/>
    </row>
    <row r="313" spans="1:1" x14ac:dyDescent="0.3">
      <c r="A313" s="191"/>
    </row>
    <row r="314" spans="1:1" x14ac:dyDescent="0.3">
      <c r="A314" s="191"/>
    </row>
    <row r="315" spans="1:1" x14ac:dyDescent="0.3">
      <c r="A315" s="191"/>
    </row>
    <row r="316" spans="1:1" x14ac:dyDescent="0.3">
      <c r="A316" s="191"/>
    </row>
    <row r="317" spans="1:1" x14ac:dyDescent="0.3">
      <c r="A317" s="191"/>
    </row>
    <row r="318" spans="1:1" x14ac:dyDescent="0.3">
      <c r="A318" s="191"/>
    </row>
    <row r="319" spans="1:1" x14ac:dyDescent="0.3">
      <c r="A319" s="191"/>
    </row>
    <row r="320" spans="1:1" x14ac:dyDescent="0.3">
      <c r="A320" s="191"/>
    </row>
    <row r="321" spans="1:1" x14ac:dyDescent="0.3">
      <c r="A321" s="191"/>
    </row>
    <row r="322" spans="1:1" x14ac:dyDescent="0.3">
      <c r="A322" s="191"/>
    </row>
    <row r="323" spans="1:1" x14ac:dyDescent="0.3">
      <c r="A323" s="191"/>
    </row>
    <row r="324" spans="1:1" x14ac:dyDescent="0.3">
      <c r="A324" s="191"/>
    </row>
    <row r="325" spans="1:1" x14ac:dyDescent="0.3">
      <c r="A325" s="191"/>
    </row>
    <row r="326" spans="1:1" x14ac:dyDescent="0.3">
      <c r="A326" s="191"/>
    </row>
    <row r="327" spans="1:1" x14ac:dyDescent="0.3">
      <c r="A327" s="191"/>
    </row>
    <row r="328" spans="1:1" x14ac:dyDescent="0.3">
      <c r="A328" s="191"/>
    </row>
    <row r="329" spans="1:1" x14ac:dyDescent="0.3">
      <c r="A329" s="191"/>
    </row>
    <row r="330" spans="1:1" x14ac:dyDescent="0.3">
      <c r="A330" s="191"/>
    </row>
    <row r="331" spans="1:1" x14ac:dyDescent="0.3">
      <c r="A331" s="191"/>
    </row>
    <row r="332" spans="1:1" x14ac:dyDescent="0.3">
      <c r="A332" s="191"/>
    </row>
    <row r="333" spans="1:1" x14ac:dyDescent="0.3">
      <c r="A333" s="191"/>
    </row>
    <row r="334" spans="1:1" x14ac:dyDescent="0.3">
      <c r="A334" s="191"/>
    </row>
    <row r="335" spans="1:1" x14ac:dyDescent="0.3">
      <c r="A335" s="191"/>
    </row>
    <row r="336" spans="1:1" x14ac:dyDescent="0.3">
      <c r="A336" s="191"/>
    </row>
    <row r="337" spans="1:1" x14ac:dyDescent="0.3">
      <c r="A337" s="191"/>
    </row>
    <row r="338" spans="1:1" x14ac:dyDescent="0.3">
      <c r="A338" s="191"/>
    </row>
    <row r="339" spans="1:1" x14ac:dyDescent="0.3">
      <c r="A339" s="191"/>
    </row>
    <row r="340" spans="1:1" x14ac:dyDescent="0.3">
      <c r="A340" s="191"/>
    </row>
    <row r="341" spans="1:1" x14ac:dyDescent="0.3">
      <c r="A341" s="191"/>
    </row>
    <row r="342" spans="1:1" x14ac:dyDescent="0.3">
      <c r="A342" s="191"/>
    </row>
    <row r="343" spans="1:1" x14ac:dyDescent="0.3">
      <c r="A343" s="191"/>
    </row>
    <row r="344" spans="1:1" x14ac:dyDescent="0.3">
      <c r="A344" s="191"/>
    </row>
    <row r="345" spans="1:1" x14ac:dyDescent="0.3">
      <c r="A345" s="191"/>
    </row>
    <row r="346" spans="1:1" x14ac:dyDescent="0.3">
      <c r="A346" s="191"/>
    </row>
    <row r="347" spans="1:1" x14ac:dyDescent="0.3">
      <c r="A347" s="191"/>
    </row>
    <row r="348" spans="1:1" x14ac:dyDescent="0.3">
      <c r="A348" s="191"/>
    </row>
    <row r="349" spans="1:1" x14ac:dyDescent="0.3">
      <c r="A349" s="191"/>
    </row>
    <row r="350" spans="1:1" x14ac:dyDescent="0.3">
      <c r="A350" s="191"/>
    </row>
    <row r="351" spans="1:1" x14ac:dyDescent="0.3">
      <c r="A351" s="191"/>
    </row>
    <row r="352" spans="1:1" x14ac:dyDescent="0.3">
      <c r="A352" s="191"/>
    </row>
    <row r="353" spans="1:1" x14ac:dyDescent="0.3">
      <c r="A353" s="191"/>
    </row>
    <row r="354" spans="1:1" x14ac:dyDescent="0.3">
      <c r="A354" s="191"/>
    </row>
    <row r="355" spans="1:1" x14ac:dyDescent="0.3">
      <c r="A355" s="191"/>
    </row>
    <row r="356" spans="1:1" x14ac:dyDescent="0.3">
      <c r="A356" s="191"/>
    </row>
    <row r="357" spans="1:1" x14ac:dyDescent="0.3">
      <c r="A357" s="191"/>
    </row>
    <row r="358" spans="1:1" x14ac:dyDescent="0.3">
      <c r="A358" s="191"/>
    </row>
    <row r="359" spans="1:1" x14ac:dyDescent="0.3">
      <c r="A359" s="191"/>
    </row>
    <row r="360" spans="1:1" x14ac:dyDescent="0.3">
      <c r="A360" s="191"/>
    </row>
    <row r="361" spans="1:1" x14ac:dyDescent="0.3">
      <c r="A361" s="191"/>
    </row>
    <row r="362" spans="1:1" x14ac:dyDescent="0.3">
      <c r="A362" s="191"/>
    </row>
    <row r="363" spans="1:1" x14ac:dyDescent="0.3">
      <c r="A363" s="191"/>
    </row>
    <row r="364" spans="1:1" x14ac:dyDescent="0.3">
      <c r="A364" s="191"/>
    </row>
    <row r="365" spans="1:1" x14ac:dyDescent="0.3">
      <c r="A365" s="191"/>
    </row>
    <row r="366" spans="1:1" x14ac:dyDescent="0.3">
      <c r="A366" s="191"/>
    </row>
    <row r="367" spans="1:1" x14ac:dyDescent="0.3">
      <c r="A367" s="191"/>
    </row>
    <row r="368" spans="1:1" x14ac:dyDescent="0.3">
      <c r="A368" s="191"/>
    </row>
    <row r="369" spans="1:1" x14ac:dyDescent="0.3">
      <c r="A369" s="191"/>
    </row>
    <row r="370" spans="1:1" x14ac:dyDescent="0.3">
      <c r="A370" s="191"/>
    </row>
    <row r="371" spans="1:1" x14ac:dyDescent="0.3">
      <c r="A371" s="191"/>
    </row>
    <row r="372" spans="1:1" x14ac:dyDescent="0.3">
      <c r="A372" s="191"/>
    </row>
    <row r="373" spans="1:1" x14ac:dyDescent="0.3">
      <c r="A373" s="191"/>
    </row>
    <row r="374" spans="1:1" x14ac:dyDescent="0.3">
      <c r="A374" s="191"/>
    </row>
    <row r="375" spans="1:1" x14ac:dyDescent="0.3">
      <c r="A375" s="191"/>
    </row>
    <row r="376" spans="1:1" x14ac:dyDescent="0.3">
      <c r="A376" s="191"/>
    </row>
    <row r="377" spans="1:1" x14ac:dyDescent="0.3">
      <c r="A377" s="191"/>
    </row>
    <row r="378" spans="1:1" x14ac:dyDescent="0.3">
      <c r="A378" s="191"/>
    </row>
    <row r="379" spans="1:1" x14ac:dyDescent="0.3">
      <c r="A379" s="191"/>
    </row>
    <row r="380" spans="1:1" x14ac:dyDescent="0.3">
      <c r="A380" s="191"/>
    </row>
    <row r="381" spans="1:1" x14ac:dyDescent="0.3">
      <c r="A381" s="191"/>
    </row>
    <row r="382" spans="1:1" x14ac:dyDescent="0.3">
      <c r="A382" s="191"/>
    </row>
    <row r="383" spans="1:1" x14ac:dyDescent="0.3">
      <c r="A383" s="191"/>
    </row>
    <row r="384" spans="1:1" x14ac:dyDescent="0.3">
      <c r="A384" s="191"/>
    </row>
    <row r="385" spans="1:1" x14ac:dyDescent="0.3">
      <c r="A385" s="191"/>
    </row>
    <row r="386" spans="1:1" x14ac:dyDescent="0.3">
      <c r="A386" s="191"/>
    </row>
    <row r="387" spans="1:1" x14ac:dyDescent="0.3">
      <c r="A387" s="191"/>
    </row>
    <row r="388" spans="1:1" x14ac:dyDescent="0.3">
      <c r="A388" s="191"/>
    </row>
    <row r="389" spans="1:1" x14ac:dyDescent="0.3">
      <c r="A389" s="191"/>
    </row>
    <row r="390" spans="1:1" x14ac:dyDescent="0.3">
      <c r="A390" s="191"/>
    </row>
    <row r="391" spans="1:1" x14ac:dyDescent="0.3">
      <c r="A391" s="191"/>
    </row>
    <row r="392" spans="1:1" x14ac:dyDescent="0.3">
      <c r="A392" s="191"/>
    </row>
    <row r="393" spans="1:1" x14ac:dyDescent="0.3">
      <c r="A393" s="191"/>
    </row>
    <row r="394" spans="1:1" x14ac:dyDescent="0.3">
      <c r="A394" s="191"/>
    </row>
    <row r="395" spans="1:1" x14ac:dyDescent="0.3">
      <c r="A395" s="191"/>
    </row>
    <row r="396" spans="1:1" x14ac:dyDescent="0.3">
      <c r="A396" s="191"/>
    </row>
    <row r="397" spans="1:1" x14ac:dyDescent="0.3">
      <c r="A397" s="191"/>
    </row>
    <row r="398" spans="1:1" x14ac:dyDescent="0.3">
      <c r="A398" s="191"/>
    </row>
    <row r="399" spans="1:1" x14ac:dyDescent="0.3">
      <c r="A399" s="191"/>
    </row>
    <row r="400" spans="1:1" x14ac:dyDescent="0.3">
      <c r="A400" s="191"/>
    </row>
    <row r="401" spans="1:1" x14ac:dyDescent="0.3">
      <c r="A401" s="191"/>
    </row>
    <row r="402" spans="1:1" x14ac:dyDescent="0.3">
      <c r="A402" s="191"/>
    </row>
    <row r="403" spans="1:1" x14ac:dyDescent="0.3">
      <c r="A403" s="191"/>
    </row>
    <row r="404" spans="1:1" x14ac:dyDescent="0.3">
      <c r="A404" s="191"/>
    </row>
    <row r="405" spans="1:1" x14ac:dyDescent="0.3">
      <c r="A405" s="191"/>
    </row>
    <row r="406" spans="1:1" x14ac:dyDescent="0.3">
      <c r="A406" s="191"/>
    </row>
    <row r="407" spans="1:1" x14ac:dyDescent="0.3">
      <c r="A407" s="191"/>
    </row>
    <row r="408" spans="1:1" x14ac:dyDescent="0.3">
      <c r="A408" s="191"/>
    </row>
    <row r="409" spans="1:1" x14ac:dyDescent="0.3">
      <c r="A409" s="191"/>
    </row>
    <row r="410" spans="1:1" x14ac:dyDescent="0.3">
      <c r="A410" s="191"/>
    </row>
    <row r="411" spans="1:1" x14ac:dyDescent="0.3">
      <c r="A411" s="191"/>
    </row>
    <row r="412" spans="1:1" x14ac:dyDescent="0.3">
      <c r="A412" s="191"/>
    </row>
    <row r="413" spans="1:1" x14ac:dyDescent="0.3">
      <c r="A413" s="191"/>
    </row>
    <row r="414" spans="1:1" x14ac:dyDescent="0.3">
      <c r="A414" s="191"/>
    </row>
    <row r="415" spans="1:1" x14ac:dyDescent="0.3">
      <c r="A415" s="191"/>
    </row>
    <row r="416" spans="1:1" x14ac:dyDescent="0.3">
      <c r="A416" s="191"/>
    </row>
    <row r="417" spans="1:1" x14ac:dyDescent="0.3">
      <c r="A417" s="191"/>
    </row>
    <row r="418" spans="1:1" x14ac:dyDescent="0.3">
      <c r="A418" s="191"/>
    </row>
    <row r="419" spans="1:1" x14ac:dyDescent="0.3">
      <c r="A419" s="191"/>
    </row>
    <row r="420" spans="1:1" x14ac:dyDescent="0.3">
      <c r="A420" s="191"/>
    </row>
    <row r="421" spans="1:1" x14ac:dyDescent="0.3">
      <c r="A421" s="191"/>
    </row>
    <row r="422" spans="1:1" x14ac:dyDescent="0.3">
      <c r="A422" s="191"/>
    </row>
    <row r="423" spans="1:1" x14ac:dyDescent="0.3">
      <c r="A423" s="191"/>
    </row>
    <row r="424" spans="1:1" x14ac:dyDescent="0.3">
      <c r="A424" s="191"/>
    </row>
    <row r="425" spans="1:1" x14ac:dyDescent="0.3">
      <c r="A425" s="191"/>
    </row>
    <row r="426" spans="1:1" x14ac:dyDescent="0.3">
      <c r="A426" s="191"/>
    </row>
    <row r="427" spans="1:1" x14ac:dyDescent="0.3">
      <c r="A427" s="191"/>
    </row>
    <row r="428" spans="1:1" x14ac:dyDescent="0.3">
      <c r="A428" s="191"/>
    </row>
    <row r="429" spans="1:1" x14ac:dyDescent="0.3">
      <c r="A429" s="191"/>
    </row>
    <row r="430" spans="1:1" x14ac:dyDescent="0.3">
      <c r="A430" s="191"/>
    </row>
    <row r="431" spans="1:1" x14ac:dyDescent="0.3">
      <c r="A431" s="191"/>
    </row>
    <row r="432" spans="1:1" x14ac:dyDescent="0.3">
      <c r="A432" s="191"/>
    </row>
    <row r="433" spans="1:1" x14ac:dyDescent="0.3">
      <c r="A433" s="191"/>
    </row>
    <row r="434" spans="1:1" x14ac:dyDescent="0.3">
      <c r="A434" s="191"/>
    </row>
    <row r="435" spans="1:1" x14ac:dyDescent="0.3">
      <c r="A435" s="191"/>
    </row>
    <row r="436" spans="1:1" x14ac:dyDescent="0.3">
      <c r="A436" s="191"/>
    </row>
    <row r="437" spans="1:1" x14ac:dyDescent="0.3">
      <c r="A437" s="191"/>
    </row>
    <row r="438" spans="1:1" x14ac:dyDescent="0.3">
      <c r="A438" s="191"/>
    </row>
    <row r="439" spans="1:1" x14ac:dyDescent="0.3">
      <c r="A439" s="191"/>
    </row>
    <row r="440" spans="1:1" x14ac:dyDescent="0.3">
      <c r="A440" s="191"/>
    </row>
    <row r="441" spans="1:1" x14ac:dyDescent="0.3">
      <c r="A441" s="191"/>
    </row>
    <row r="442" spans="1:1" x14ac:dyDescent="0.3">
      <c r="A442" s="191"/>
    </row>
    <row r="443" spans="1:1" x14ac:dyDescent="0.3">
      <c r="A443" s="191"/>
    </row>
    <row r="444" spans="1:1" x14ac:dyDescent="0.3">
      <c r="A444" s="191"/>
    </row>
    <row r="445" spans="1:1" x14ac:dyDescent="0.3">
      <c r="A445" s="191"/>
    </row>
    <row r="446" spans="1:1" x14ac:dyDescent="0.3">
      <c r="A446" s="191"/>
    </row>
    <row r="447" spans="1:1" x14ac:dyDescent="0.3">
      <c r="A447" s="191"/>
    </row>
    <row r="448" spans="1:1" x14ac:dyDescent="0.3">
      <c r="A448" s="191"/>
    </row>
    <row r="449" spans="1:1" x14ac:dyDescent="0.3">
      <c r="A449" s="191"/>
    </row>
    <row r="450" spans="1:1" x14ac:dyDescent="0.3">
      <c r="A450" s="191"/>
    </row>
    <row r="451" spans="1:1" x14ac:dyDescent="0.3">
      <c r="A451" s="191"/>
    </row>
    <row r="452" spans="1:1" x14ac:dyDescent="0.3">
      <c r="A452" s="191"/>
    </row>
    <row r="453" spans="1:1" x14ac:dyDescent="0.3">
      <c r="A453" s="191"/>
    </row>
    <row r="454" spans="1:1" x14ac:dyDescent="0.3">
      <c r="A454" s="191"/>
    </row>
    <row r="455" spans="1:1" x14ac:dyDescent="0.3">
      <c r="A455" s="191"/>
    </row>
    <row r="456" spans="1:1" x14ac:dyDescent="0.3">
      <c r="A456" s="191"/>
    </row>
    <row r="457" spans="1:1" x14ac:dyDescent="0.3">
      <c r="A457" s="191"/>
    </row>
    <row r="458" spans="1:1" x14ac:dyDescent="0.3">
      <c r="A458" s="191"/>
    </row>
    <row r="459" spans="1:1" x14ac:dyDescent="0.3">
      <c r="A459" s="191"/>
    </row>
    <row r="460" spans="1:1" x14ac:dyDescent="0.3">
      <c r="A460" s="191"/>
    </row>
    <row r="461" spans="1:1" x14ac:dyDescent="0.3">
      <c r="A461" s="191"/>
    </row>
    <row r="462" spans="1:1" x14ac:dyDescent="0.3">
      <c r="A462" s="191"/>
    </row>
    <row r="463" spans="1:1" x14ac:dyDescent="0.3">
      <c r="A463" s="191"/>
    </row>
    <row r="464" spans="1:1" x14ac:dyDescent="0.3">
      <c r="A464" s="191"/>
    </row>
    <row r="465" spans="1:1" x14ac:dyDescent="0.3">
      <c r="A465" s="191"/>
    </row>
    <row r="466" spans="1:1" x14ac:dyDescent="0.3">
      <c r="A466" s="191"/>
    </row>
    <row r="467" spans="1:1" x14ac:dyDescent="0.3">
      <c r="A467" s="191"/>
    </row>
    <row r="468" spans="1:1" x14ac:dyDescent="0.3">
      <c r="A468" s="191"/>
    </row>
    <row r="469" spans="1:1" x14ac:dyDescent="0.3">
      <c r="A469" s="191"/>
    </row>
    <row r="470" spans="1:1" x14ac:dyDescent="0.3">
      <c r="A470" s="191"/>
    </row>
    <row r="471" spans="1:1" x14ac:dyDescent="0.3">
      <c r="A471" s="191"/>
    </row>
    <row r="472" spans="1:1" x14ac:dyDescent="0.3">
      <c r="A472" s="191"/>
    </row>
    <row r="473" spans="1:1" x14ac:dyDescent="0.3">
      <c r="A473" s="191"/>
    </row>
    <row r="474" spans="1:1" x14ac:dyDescent="0.3">
      <c r="A474" s="191"/>
    </row>
    <row r="475" spans="1:1" x14ac:dyDescent="0.3">
      <c r="A475" s="191"/>
    </row>
    <row r="476" spans="1:1" x14ac:dyDescent="0.3">
      <c r="A476" s="191"/>
    </row>
    <row r="477" spans="1:1" x14ac:dyDescent="0.3">
      <c r="A477" s="191"/>
    </row>
    <row r="478" spans="1:1" x14ac:dyDescent="0.3">
      <c r="A478" s="191"/>
    </row>
    <row r="479" spans="1:1" x14ac:dyDescent="0.3">
      <c r="A479" s="191"/>
    </row>
    <row r="480" spans="1:1" x14ac:dyDescent="0.3">
      <c r="A480" s="191"/>
    </row>
    <row r="481" spans="1:1" x14ac:dyDescent="0.3">
      <c r="A481" s="191"/>
    </row>
    <row r="482" spans="1:1" x14ac:dyDescent="0.3">
      <c r="A482" s="191"/>
    </row>
    <row r="483" spans="1:1" x14ac:dyDescent="0.3">
      <c r="A483" s="191"/>
    </row>
    <row r="484" spans="1:1" x14ac:dyDescent="0.3">
      <c r="A484" s="191"/>
    </row>
    <row r="485" spans="1:1" x14ac:dyDescent="0.3">
      <c r="A485" s="191"/>
    </row>
    <row r="486" spans="1:1" x14ac:dyDescent="0.3">
      <c r="A486" s="191"/>
    </row>
    <row r="487" spans="1:1" x14ac:dyDescent="0.3">
      <c r="A487" s="191"/>
    </row>
    <row r="488" spans="1:1" x14ac:dyDescent="0.3">
      <c r="A488" s="191"/>
    </row>
    <row r="489" spans="1:1" x14ac:dyDescent="0.3">
      <c r="A489" s="191"/>
    </row>
    <row r="490" spans="1:1" x14ac:dyDescent="0.3">
      <c r="A490" s="191"/>
    </row>
    <row r="491" spans="1:1" x14ac:dyDescent="0.3">
      <c r="A491" s="191"/>
    </row>
    <row r="492" spans="1:1" x14ac:dyDescent="0.3">
      <c r="A492" s="191"/>
    </row>
    <row r="493" spans="1:1" x14ac:dyDescent="0.3">
      <c r="A493" s="191"/>
    </row>
    <row r="494" spans="1:1" x14ac:dyDescent="0.3">
      <c r="A494" s="191"/>
    </row>
    <row r="495" spans="1:1" x14ac:dyDescent="0.3">
      <c r="A495" s="191"/>
    </row>
    <row r="496" spans="1:1" x14ac:dyDescent="0.3">
      <c r="A496" s="191"/>
    </row>
    <row r="497" spans="1:1" x14ac:dyDescent="0.3">
      <c r="A497" s="191"/>
    </row>
    <row r="498" spans="1:1" x14ac:dyDescent="0.3">
      <c r="A498" s="191"/>
    </row>
    <row r="499" spans="1:1" x14ac:dyDescent="0.3">
      <c r="A499" s="191"/>
    </row>
    <row r="500" spans="1:1" x14ac:dyDescent="0.3">
      <c r="A500" s="191"/>
    </row>
    <row r="501" spans="1:1" x14ac:dyDescent="0.3">
      <c r="A501" s="191"/>
    </row>
    <row r="502" spans="1:1" x14ac:dyDescent="0.3">
      <c r="A502" s="191"/>
    </row>
    <row r="503" spans="1:1" x14ac:dyDescent="0.3">
      <c r="A503" s="191"/>
    </row>
    <row r="504" spans="1:1" x14ac:dyDescent="0.3">
      <c r="A504" s="191"/>
    </row>
    <row r="505" spans="1:1" x14ac:dyDescent="0.3">
      <c r="A505" s="191"/>
    </row>
    <row r="506" spans="1:1" x14ac:dyDescent="0.3">
      <c r="A506" s="191"/>
    </row>
    <row r="507" spans="1:1" x14ac:dyDescent="0.3">
      <c r="A507" s="191"/>
    </row>
    <row r="508" spans="1:1" x14ac:dyDescent="0.3">
      <c r="A508" s="191"/>
    </row>
    <row r="509" spans="1:1" x14ac:dyDescent="0.3">
      <c r="A509" s="191"/>
    </row>
    <row r="510" spans="1:1" x14ac:dyDescent="0.3">
      <c r="A510" s="191"/>
    </row>
    <row r="511" spans="1:1" x14ac:dyDescent="0.3">
      <c r="A511" s="191"/>
    </row>
    <row r="512" spans="1:1" x14ac:dyDescent="0.3">
      <c r="A512" s="191"/>
    </row>
    <row r="513" spans="1:1" x14ac:dyDescent="0.3">
      <c r="A513" s="191"/>
    </row>
    <row r="514" spans="1:1" x14ac:dyDescent="0.3">
      <c r="A514" s="191"/>
    </row>
    <row r="515" spans="1:1" x14ac:dyDescent="0.3">
      <c r="A515" s="191"/>
    </row>
    <row r="516" spans="1:1" x14ac:dyDescent="0.3">
      <c r="A516" s="191"/>
    </row>
    <row r="517" spans="1:1" x14ac:dyDescent="0.3">
      <c r="A517" s="191"/>
    </row>
    <row r="518" spans="1:1" x14ac:dyDescent="0.3">
      <c r="A518" s="191"/>
    </row>
    <row r="519" spans="1:1" x14ac:dyDescent="0.3">
      <c r="A519" s="191"/>
    </row>
    <row r="520" spans="1:1" x14ac:dyDescent="0.3">
      <c r="A520" s="191"/>
    </row>
    <row r="521" spans="1:1" x14ac:dyDescent="0.3">
      <c r="A521" s="191"/>
    </row>
    <row r="522" spans="1:1" x14ac:dyDescent="0.3">
      <c r="A522" s="191"/>
    </row>
    <row r="523" spans="1:1" x14ac:dyDescent="0.3">
      <c r="A523" s="191"/>
    </row>
    <row r="524" spans="1:1" x14ac:dyDescent="0.3">
      <c r="A524" s="191"/>
    </row>
    <row r="525" spans="1:1" x14ac:dyDescent="0.3">
      <c r="A525" s="191"/>
    </row>
    <row r="526" spans="1:1" x14ac:dyDescent="0.3">
      <c r="A526" s="191"/>
    </row>
    <row r="527" spans="1:1" x14ac:dyDescent="0.3">
      <c r="A527" s="191"/>
    </row>
    <row r="528" spans="1:1" x14ac:dyDescent="0.3">
      <c r="A528" s="191"/>
    </row>
    <row r="529" spans="1:1" x14ac:dyDescent="0.3">
      <c r="A529" s="191"/>
    </row>
    <row r="530" spans="1:1" x14ac:dyDescent="0.3">
      <c r="A530" s="191"/>
    </row>
    <row r="531" spans="1:1" x14ac:dyDescent="0.3">
      <c r="A531" s="191"/>
    </row>
    <row r="532" spans="1:1" x14ac:dyDescent="0.3">
      <c r="A532" s="191"/>
    </row>
    <row r="533" spans="1:1" x14ac:dyDescent="0.3">
      <c r="A533" s="191"/>
    </row>
    <row r="534" spans="1:1" x14ac:dyDescent="0.3">
      <c r="A534" s="191"/>
    </row>
    <row r="535" spans="1:1" x14ac:dyDescent="0.3">
      <c r="A535" s="191"/>
    </row>
    <row r="536" spans="1:1" x14ac:dyDescent="0.3">
      <c r="A536" s="191"/>
    </row>
    <row r="537" spans="1:1" x14ac:dyDescent="0.3">
      <c r="A537" s="191"/>
    </row>
    <row r="538" spans="1:1" x14ac:dyDescent="0.3">
      <c r="A538" s="191"/>
    </row>
    <row r="539" spans="1:1" x14ac:dyDescent="0.3">
      <c r="A539" s="191"/>
    </row>
    <row r="540" spans="1:1" x14ac:dyDescent="0.3">
      <c r="A540" s="191"/>
    </row>
    <row r="541" spans="1:1" x14ac:dyDescent="0.3">
      <c r="A541" s="191"/>
    </row>
    <row r="542" spans="1:1" x14ac:dyDescent="0.3">
      <c r="A542" s="191"/>
    </row>
    <row r="543" spans="1:1" x14ac:dyDescent="0.3">
      <c r="A543" s="191"/>
    </row>
    <row r="544" spans="1:1" x14ac:dyDescent="0.3">
      <c r="A544" s="191"/>
    </row>
    <row r="545" spans="1:1" x14ac:dyDescent="0.3">
      <c r="A545" s="191"/>
    </row>
    <row r="546" spans="1:1" x14ac:dyDescent="0.3">
      <c r="A546" s="191"/>
    </row>
    <row r="547" spans="1:1" x14ac:dyDescent="0.3">
      <c r="A547" s="191"/>
    </row>
    <row r="548" spans="1:1" x14ac:dyDescent="0.3">
      <c r="A548" s="191"/>
    </row>
    <row r="549" spans="1:1" x14ac:dyDescent="0.3">
      <c r="A549" s="191"/>
    </row>
    <row r="550" spans="1:1" x14ac:dyDescent="0.3">
      <c r="A550" s="191"/>
    </row>
    <row r="551" spans="1:1" x14ac:dyDescent="0.3">
      <c r="A551" s="191"/>
    </row>
    <row r="552" spans="1:1" x14ac:dyDescent="0.3">
      <c r="A552" s="191"/>
    </row>
    <row r="553" spans="1:1" x14ac:dyDescent="0.3">
      <c r="A553" s="191"/>
    </row>
    <row r="554" spans="1:1" x14ac:dyDescent="0.3">
      <c r="A554" s="191"/>
    </row>
    <row r="555" spans="1:1" x14ac:dyDescent="0.3">
      <c r="A555" s="191"/>
    </row>
    <row r="556" spans="1:1" x14ac:dyDescent="0.3">
      <c r="A556" s="191"/>
    </row>
    <row r="557" spans="1:1" x14ac:dyDescent="0.3">
      <c r="A557" s="191"/>
    </row>
    <row r="558" spans="1:1" x14ac:dyDescent="0.3">
      <c r="A558" s="191"/>
    </row>
    <row r="559" spans="1:1" x14ac:dyDescent="0.3">
      <c r="A559" s="191"/>
    </row>
    <row r="560" spans="1:1" x14ac:dyDescent="0.3">
      <c r="A560" s="191"/>
    </row>
    <row r="561" spans="1:1" x14ac:dyDescent="0.3">
      <c r="A561" s="191"/>
    </row>
    <row r="562" spans="1:1" x14ac:dyDescent="0.3">
      <c r="A562" s="191"/>
    </row>
    <row r="563" spans="1:1" x14ac:dyDescent="0.3">
      <c r="A563" s="191"/>
    </row>
    <row r="564" spans="1:1" x14ac:dyDescent="0.3">
      <c r="A564" s="191"/>
    </row>
    <row r="565" spans="1:1" x14ac:dyDescent="0.3">
      <c r="A565" s="191"/>
    </row>
    <row r="566" spans="1:1" x14ac:dyDescent="0.3">
      <c r="A566" s="191"/>
    </row>
    <row r="567" spans="1:1" x14ac:dyDescent="0.3">
      <c r="A567" s="191"/>
    </row>
    <row r="568" spans="1:1" x14ac:dyDescent="0.3">
      <c r="A568" s="191"/>
    </row>
    <row r="569" spans="1:1" x14ac:dyDescent="0.3">
      <c r="A569" s="191"/>
    </row>
    <row r="570" spans="1:1" x14ac:dyDescent="0.3">
      <c r="A570" s="191"/>
    </row>
    <row r="571" spans="1:1" x14ac:dyDescent="0.3">
      <c r="A571" s="191"/>
    </row>
    <row r="572" spans="1:1" x14ac:dyDescent="0.3">
      <c r="A572" s="191"/>
    </row>
    <row r="573" spans="1:1" x14ac:dyDescent="0.3">
      <c r="A573" s="191"/>
    </row>
    <row r="574" spans="1:1" x14ac:dyDescent="0.3">
      <c r="A574" s="191"/>
    </row>
    <row r="575" spans="1:1" x14ac:dyDescent="0.3">
      <c r="A575" s="191"/>
    </row>
    <row r="576" spans="1:1" x14ac:dyDescent="0.3">
      <c r="A576" s="191"/>
    </row>
    <row r="577" spans="1:1" x14ac:dyDescent="0.3">
      <c r="A577" s="191"/>
    </row>
    <row r="578" spans="1:1" x14ac:dyDescent="0.3">
      <c r="A578" s="191"/>
    </row>
    <row r="579" spans="1:1" x14ac:dyDescent="0.3">
      <c r="A579" s="191"/>
    </row>
    <row r="580" spans="1:1" x14ac:dyDescent="0.3">
      <c r="A580" s="191"/>
    </row>
    <row r="581" spans="1:1" x14ac:dyDescent="0.3">
      <c r="A581" s="191"/>
    </row>
    <row r="582" spans="1:1" x14ac:dyDescent="0.3">
      <c r="A582" s="191"/>
    </row>
    <row r="583" spans="1:1" x14ac:dyDescent="0.3">
      <c r="A583" s="191"/>
    </row>
    <row r="584" spans="1:1" x14ac:dyDescent="0.3">
      <c r="A584" s="191"/>
    </row>
    <row r="585" spans="1:1" x14ac:dyDescent="0.3">
      <c r="A585" s="191"/>
    </row>
    <row r="586" spans="1:1" x14ac:dyDescent="0.3">
      <c r="A586" s="191"/>
    </row>
    <row r="587" spans="1:1" x14ac:dyDescent="0.3">
      <c r="A587" s="191"/>
    </row>
    <row r="588" spans="1:1" x14ac:dyDescent="0.3">
      <c r="A588" s="191"/>
    </row>
    <row r="589" spans="1:1" x14ac:dyDescent="0.3">
      <c r="A589" s="191"/>
    </row>
    <row r="590" spans="1:1" x14ac:dyDescent="0.3">
      <c r="A590" s="191"/>
    </row>
    <row r="591" spans="1:1" x14ac:dyDescent="0.3">
      <c r="A591" s="191"/>
    </row>
    <row r="592" spans="1:1" x14ac:dyDescent="0.3">
      <c r="A592" s="191"/>
    </row>
    <row r="593" spans="1:1" x14ac:dyDescent="0.3">
      <c r="A593" s="191"/>
    </row>
    <row r="594" spans="1:1" x14ac:dyDescent="0.3">
      <c r="A594" s="191"/>
    </row>
    <row r="595" spans="1:1" x14ac:dyDescent="0.3">
      <c r="A595" s="191"/>
    </row>
    <row r="596" spans="1:1" x14ac:dyDescent="0.3">
      <c r="A596" s="191"/>
    </row>
    <row r="597" spans="1:1" x14ac:dyDescent="0.3">
      <c r="A597" s="191"/>
    </row>
    <row r="598" spans="1:1" x14ac:dyDescent="0.3">
      <c r="A598" s="191"/>
    </row>
    <row r="599" spans="1:1" x14ac:dyDescent="0.3">
      <c r="A599" s="191"/>
    </row>
    <row r="600" spans="1:1" x14ac:dyDescent="0.3">
      <c r="A600" s="191"/>
    </row>
    <row r="601" spans="1:1" x14ac:dyDescent="0.3">
      <c r="A601" s="191"/>
    </row>
    <row r="602" spans="1:1" x14ac:dyDescent="0.3">
      <c r="A602" s="191"/>
    </row>
    <row r="603" spans="1:1" x14ac:dyDescent="0.3">
      <c r="A603" s="191"/>
    </row>
    <row r="604" spans="1:1" x14ac:dyDescent="0.3">
      <c r="A604" s="191"/>
    </row>
    <row r="605" spans="1:1" x14ac:dyDescent="0.3">
      <c r="A605" s="191"/>
    </row>
    <row r="606" spans="1:1" x14ac:dyDescent="0.3">
      <c r="A606" s="191"/>
    </row>
    <row r="607" spans="1:1" x14ac:dyDescent="0.3">
      <c r="A607" s="191"/>
    </row>
    <row r="608" spans="1:1" x14ac:dyDescent="0.3">
      <c r="A608" s="191"/>
    </row>
    <row r="609" spans="1:1" x14ac:dyDescent="0.3">
      <c r="A609" s="191"/>
    </row>
    <row r="610" spans="1:1" x14ac:dyDescent="0.3">
      <c r="A610" s="191"/>
    </row>
    <row r="611" spans="1:1" x14ac:dyDescent="0.3">
      <c r="A611" s="191"/>
    </row>
    <row r="612" spans="1:1" x14ac:dyDescent="0.3">
      <c r="A612" s="191"/>
    </row>
    <row r="613" spans="1:1" x14ac:dyDescent="0.3">
      <c r="A613" s="191"/>
    </row>
    <row r="614" spans="1:1" x14ac:dyDescent="0.3">
      <c r="A614" s="191"/>
    </row>
    <row r="615" spans="1:1" x14ac:dyDescent="0.3">
      <c r="A615" s="191"/>
    </row>
    <row r="616" spans="1:1" x14ac:dyDescent="0.3">
      <c r="A616" s="191"/>
    </row>
    <row r="617" spans="1:1" x14ac:dyDescent="0.3">
      <c r="A617" s="191"/>
    </row>
    <row r="618" spans="1:1" x14ac:dyDescent="0.3">
      <c r="A618" s="191"/>
    </row>
    <row r="619" spans="1:1" x14ac:dyDescent="0.3">
      <c r="A619" s="191"/>
    </row>
    <row r="620" spans="1:1" x14ac:dyDescent="0.3">
      <c r="A620" s="191"/>
    </row>
    <row r="621" spans="1:1" x14ac:dyDescent="0.3">
      <c r="A621" s="191"/>
    </row>
    <row r="622" spans="1:1" x14ac:dyDescent="0.3">
      <c r="A622" s="191"/>
    </row>
  </sheetData>
  <mergeCells count="7">
    <mergeCell ref="A2:A3"/>
    <mergeCell ref="C10:I10"/>
    <mergeCell ref="BA10:BG10"/>
    <mergeCell ref="M10:S10"/>
    <mergeCell ref="W10:AC10"/>
    <mergeCell ref="AG10:AM10"/>
    <mergeCell ref="AQ10:AW10"/>
  </mergeCells>
  <hyperlinks>
    <hyperlink ref="A4" location="myrangeH0" display="myrangeH0" xr:uid="{AF76BFAC-A90F-4C95-84A6-2A66E47D4DA0}"/>
    <hyperlink ref="A5" location="myrangeH1" display="myrangeH1" xr:uid="{34D871FF-BE5B-473C-A978-654A06A5ED25}"/>
    <hyperlink ref="A6" location="myrangeH2" display="myrangeH2" xr:uid="{8829F2A4-492E-4D27-934A-EC222286B04D}"/>
    <hyperlink ref="A7" location="myrangeH3" display="myrangeH3" xr:uid="{5360A5DB-5507-4C3F-91BD-78434409E126}"/>
    <hyperlink ref="A8" location="myrangeH4" display="myrangeH4" xr:uid="{E294A9F3-8EC4-45BF-818D-F89B5E50ED49}"/>
    <hyperlink ref="A9" location="myrangeH5" display="myrangeH5" xr:uid="{C73CFFF4-DB03-4063-A8E5-075A93F17C09}"/>
    <hyperlink ref="A10" location="myrangeH6" display="myrangeH6" xr:uid="{A46605FF-2B10-43BE-A206-88760778BC85}"/>
    <hyperlink ref="A11" location="myrangeH7" display="myrangeH7" xr:uid="{8306FB1B-9583-4114-A04E-266EB241A817}"/>
    <hyperlink ref="A12" location="myrangeH8" display="myrangeH8" xr:uid="{B08D71DB-A8A5-4179-A375-190D6FC54C53}"/>
    <hyperlink ref="A13" location="myrangeH9" display="myrangeH9" xr:uid="{EAF8E0F3-DB1B-4FDD-AE23-B0BC78771FFF}"/>
    <hyperlink ref="A14" location="myrangeH10" display="myrangeH10" xr:uid="{7CE6721B-490D-4DB3-9137-865885D325DA}"/>
    <hyperlink ref="A15" location="myrangeH11" display="myrangeH11" xr:uid="{3FC09214-B7FB-4BCB-907B-686CE561D350}"/>
    <hyperlink ref="A16" location="myrangeH12" display="myrangeH12" xr:uid="{1BC2859E-D9FC-4470-8F97-A780C8A77E12}"/>
    <hyperlink ref="A17" location="myrangeH13" display="myrangeH13" xr:uid="{B34DE686-D424-471F-BB92-48461806FA95}"/>
    <hyperlink ref="A18" location="myrangeH14" display="myrangeH14" xr:uid="{2148AF0E-17A1-4DCC-875D-D7258D2DDD3C}"/>
    <hyperlink ref="A19" location="myrangeH15" display="myrangeH15" xr:uid="{32DC08C0-59D5-49BC-B999-F94D72BE8FC8}"/>
    <hyperlink ref="A20" location="myrangeH16" display="myrangeH16" xr:uid="{1F01616C-5F6D-4787-9163-82C48E279B33}"/>
    <hyperlink ref="A21" location="myrangeH17" display="myrangeH17" xr:uid="{79E6E636-17AD-48A1-BFB6-A92DD2AB82FC}"/>
    <hyperlink ref="A22" location="myrangeH18" display="myrangeH18" xr:uid="{B31CBFA4-DAD0-4937-AC3B-4FDADD7F6661}"/>
    <hyperlink ref="A23" location="myrangeH19" display="myrangeH19" xr:uid="{21451848-1C79-4058-AB9C-E0230C31CB12}"/>
    <hyperlink ref="A24" location="myrangeH20" display="myrangeH20" xr:uid="{A598138D-DD24-4BE9-8A39-5E7C9525DD65}"/>
    <hyperlink ref="A25" location="myrangeH21" display="myrangeH21" xr:uid="{AD538E89-CB99-41A8-B73F-ECF3E854CF96}"/>
    <hyperlink ref="A26" location="myrangeH22" display="myrangeH22" xr:uid="{C019F9F4-A243-45C7-9430-25288CB02921}"/>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0"/>
    <col min="3" max="7" width="11.69921875" style="60" customWidth="1"/>
    <col min="8" max="16384" width="9" style="60"/>
  </cols>
  <sheetData>
    <row r="2" spans="2:7" ht="21" x14ac:dyDescent="0.25">
      <c r="B2" s="56" t="str">
        <f>+Introduction!C7</f>
        <v>Italie</v>
      </c>
      <c r="C2" s="57"/>
      <c r="D2" s="58"/>
      <c r="E2" s="58"/>
      <c r="F2" s="58"/>
      <c r="G2" s="59"/>
    </row>
    <row r="3" spans="2:7" ht="13.2" customHeight="1" x14ac:dyDescent="0.25">
      <c r="B3" s="597" t="str">
        <f>HLOOKUP(Introduction!$G$4,nametranslations,129,FALSE)</f>
        <v>POPULATION D'ENFANTS D'AGE SCOLAIRE</v>
      </c>
      <c r="C3" s="597" t="str">
        <f ca="1">HLOOKUP([1]Introduction!$G$4,nametranslations,152,FALSE)</f>
        <v>Définition</v>
      </c>
      <c r="D3" s="597" t="str">
        <f ca="1">HLOOKUP([1]Introduction!$G$4,nametranslations,152,FALSE)</f>
        <v>Définition</v>
      </c>
      <c r="E3" s="597" t="str">
        <f ca="1">HLOOKUP([1]Introduction!$G$4,nametranslations,152,FALSE)</f>
        <v>Définition</v>
      </c>
      <c r="F3" s="597" t="str">
        <f ca="1">HLOOKUP([1]Introduction!$G$4,nametranslations,152,FALSE)</f>
        <v>Définition</v>
      </c>
      <c r="G3" s="598" t="str">
        <f ca="1">HLOOKUP([1]Introduction!$G$4,nametranslations,152,FALSE)</f>
        <v>Définition</v>
      </c>
    </row>
    <row r="4" spans="2:7" x14ac:dyDescent="0.25">
      <c r="B4" s="599" t="str">
        <f>HLOOKUP(Introduction!$G$4,nametranslations,72,FALSE)</f>
        <v>Année</v>
      </c>
      <c r="C4" s="599" t="str">
        <f>HLOOKUP(Introduction!$G$4,nametranslations,130,FALSE)</f>
        <v>Totale (a)</v>
      </c>
      <c r="D4" s="599" t="str">
        <f>HLOOKUP(Introduction!$G$4,nametranslations,131,FALSE)</f>
        <v>Urbain % (b)</v>
      </c>
      <c r="E4" s="599" t="str">
        <f>HLOOKUP(Introduction!$G$4,nametranslations,132,FALSE)</f>
        <v>Pré-primaire (c)</v>
      </c>
      <c r="F4" s="599" t="str">
        <f>HLOOKUP(Introduction!$G$4,nametranslations,133,FALSE)</f>
        <v>Primaire (c)</v>
      </c>
      <c r="G4" s="599" t="str">
        <f>HLOOKUP(Introduction!$G$4,nametranslations,134,FALSE)</f>
        <v>Secondaire (c)</v>
      </c>
    </row>
    <row r="5" spans="2:7" x14ac:dyDescent="0.25">
      <c r="B5" s="198">
        <v>2000</v>
      </c>
      <c r="C5" s="224">
        <v>8992102</v>
      </c>
      <c r="D5" s="225">
        <v>67.222000122070313</v>
      </c>
      <c r="E5" s="226">
        <v>1573248</v>
      </c>
      <c r="F5" s="227">
        <v>2772876</v>
      </c>
      <c r="G5" s="228">
        <v>4645978</v>
      </c>
    </row>
    <row r="6" spans="2:7" x14ac:dyDescent="0.25">
      <c r="B6" s="199">
        <v>2001</v>
      </c>
      <c r="C6" s="229">
        <v>8917547</v>
      </c>
      <c r="D6" s="230">
        <v>67.281997680664063</v>
      </c>
      <c r="E6" s="231">
        <v>1564023</v>
      </c>
      <c r="F6" s="232">
        <v>2755260</v>
      </c>
      <c r="G6" s="233">
        <v>4598264</v>
      </c>
    </row>
    <row r="7" spans="2:7" ht="13.2" customHeight="1" x14ac:dyDescent="0.25">
      <c r="B7" s="200">
        <v>2002</v>
      </c>
      <c r="C7" s="234">
        <v>8842012</v>
      </c>
      <c r="D7" s="235">
        <v>67.382003784179688</v>
      </c>
      <c r="E7" s="236">
        <v>1556630</v>
      </c>
      <c r="F7" s="237">
        <v>2715374</v>
      </c>
      <c r="G7" s="238">
        <v>4570008</v>
      </c>
    </row>
    <row r="8" spans="2:7" x14ac:dyDescent="0.25">
      <c r="B8" s="201">
        <v>2003</v>
      </c>
      <c r="C8" s="239">
        <v>8811486</v>
      </c>
      <c r="D8" s="240">
        <v>67.500999450683594</v>
      </c>
      <c r="E8" s="241">
        <v>1573205</v>
      </c>
      <c r="F8" s="242">
        <v>2688429</v>
      </c>
      <c r="G8" s="243">
        <v>4549852</v>
      </c>
    </row>
    <row r="9" spans="2:7" x14ac:dyDescent="0.25">
      <c r="B9" s="202">
        <v>2004</v>
      </c>
      <c r="C9" s="244">
        <v>8808391</v>
      </c>
      <c r="D9" s="245">
        <v>67.6199951171875</v>
      </c>
      <c r="E9" s="246">
        <v>1598330</v>
      </c>
      <c r="F9" s="247">
        <v>2662296</v>
      </c>
      <c r="G9" s="248">
        <v>4547765</v>
      </c>
    </row>
    <row r="10" spans="2:7" x14ac:dyDescent="0.25">
      <c r="B10" s="203">
        <v>2005</v>
      </c>
      <c r="C10" s="249">
        <v>8824357</v>
      </c>
      <c r="D10" s="250">
        <v>67.737998962402344</v>
      </c>
      <c r="E10" s="251">
        <v>1615561</v>
      </c>
      <c r="F10" s="252">
        <v>2665296</v>
      </c>
      <c r="G10" s="253">
        <v>4543500</v>
      </c>
    </row>
    <row r="11" spans="2:7" x14ac:dyDescent="0.25">
      <c r="B11" s="204">
        <v>2006</v>
      </c>
      <c r="C11" s="254">
        <v>8872651</v>
      </c>
      <c r="D11" s="255">
        <v>67.856002807617188</v>
      </c>
      <c r="E11" s="256">
        <v>1631185</v>
      </c>
      <c r="F11" s="257">
        <v>2688672</v>
      </c>
      <c r="G11" s="258">
        <v>4552794</v>
      </c>
    </row>
    <row r="12" spans="2:7" x14ac:dyDescent="0.25">
      <c r="B12" s="205">
        <v>2007</v>
      </c>
      <c r="C12" s="259">
        <v>8919153</v>
      </c>
      <c r="D12" s="260">
        <v>67.9739990234375</v>
      </c>
      <c r="E12" s="261">
        <v>1640489</v>
      </c>
      <c r="F12" s="262">
        <v>2718101</v>
      </c>
      <c r="G12" s="263">
        <v>4560563</v>
      </c>
    </row>
    <row r="13" spans="2:7" x14ac:dyDescent="0.25">
      <c r="B13" s="206">
        <v>2008</v>
      </c>
      <c r="C13" s="264">
        <v>8978658</v>
      </c>
      <c r="D13" s="265">
        <v>68.092002868652344</v>
      </c>
      <c r="E13" s="266">
        <v>1667680</v>
      </c>
      <c r="F13" s="267">
        <v>2749150</v>
      </c>
      <c r="G13" s="268">
        <v>4561828</v>
      </c>
    </row>
    <row r="14" spans="2:7" x14ac:dyDescent="0.25">
      <c r="B14" s="207">
        <v>2009</v>
      </c>
      <c r="C14" s="269">
        <v>9028184</v>
      </c>
      <c r="D14" s="270">
        <v>68.208999633789063</v>
      </c>
      <c r="E14" s="271">
        <v>1682283</v>
      </c>
      <c r="F14" s="272">
        <v>2777996</v>
      </c>
      <c r="G14" s="273">
        <v>4567905</v>
      </c>
    </row>
    <row r="15" spans="2:7" x14ac:dyDescent="0.25">
      <c r="B15" s="208">
        <v>2010</v>
      </c>
      <c r="C15" s="274">
        <v>9053972</v>
      </c>
      <c r="D15" s="275">
        <v>68.326995849609375</v>
      </c>
      <c r="E15" s="276">
        <v>1691846</v>
      </c>
      <c r="F15" s="277">
        <v>2799628</v>
      </c>
      <c r="G15" s="278">
        <v>4562498</v>
      </c>
    </row>
    <row r="16" spans="2:7" x14ac:dyDescent="0.25">
      <c r="B16" s="209">
        <v>2011</v>
      </c>
      <c r="C16" s="279">
        <v>9069420</v>
      </c>
      <c r="D16" s="280">
        <v>68.444000244140625</v>
      </c>
      <c r="E16" s="281">
        <v>1692846</v>
      </c>
      <c r="F16" s="282">
        <v>2819027</v>
      </c>
      <c r="G16" s="283">
        <v>4557547</v>
      </c>
    </row>
    <row r="17" spans="2:7" x14ac:dyDescent="0.25">
      <c r="B17" s="210">
        <v>2012</v>
      </c>
      <c r="C17" s="284">
        <v>9070358</v>
      </c>
      <c r="D17" s="285">
        <v>68.683998107910156</v>
      </c>
      <c r="E17" s="286">
        <v>1700197</v>
      </c>
      <c r="F17" s="287">
        <v>2817917</v>
      </c>
      <c r="G17" s="288">
        <v>4552244</v>
      </c>
    </row>
    <row r="18" spans="2:7" x14ac:dyDescent="0.25">
      <c r="B18" s="211">
        <v>2013</v>
      </c>
      <c r="C18" s="289">
        <v>9081631</v>
      </c>
      <c r="D18" s="290">
        <v>68.97900390625</v>
      </c>
      <c r="E18" s="291">
        <v>1702110</v>
      </c>
      <c r="F18" s="292">
        <v>2829496</v>
      </c>
      <c r="G18" s="293">
        <v>4550025</v>
      </c>
    </row>
    <row r="19" spans="2:7" x14ac:dyDescent="0.25">
      <c r="B19" s="212">
        <v>2014</v>
      </c>
      <c r="C19" s="294">
        <v>9079974</v>
      </c>
      <c r="D19" s="295">
        <v>69.272003173828125</v>
      </c>
      <c r="E19" s="296">
        <v>1692759</v>
      </c>
      <c r="F19" s="297">
        <v>2841292</v>
      </c>
      <c r="G19" s="298">
        <v>4545923</v>
      </c>
    </row>
    <row r="20" spans="2:7" x14ac:dyDescent="0.25">
      <c r="B20" s="213">
        <v>2015</v>
      </c>
      <c r="C20" s="299">
        <v>9056263</v>
      </c>
      <c r="D20" s="300">
        <v>69.564994812011719</v>
      </c>
      <c r="E20" s="301">
        <v>1660462</v>
      </c>
      <c r="F20" s="302">
        <v>2845664</v>
      </c>
      <c r="G20" s="303">
        <v>4550137</v>
      </c>
    </row>
    <row r="21" spans="2:7" x14ac:dyDescent="0.25">
      <c r="B21" s="214">
        <v>2016</v>
      </c>
      <c r="C21" s="304">
        <v>9018828</v>
      </c>
      <c r="D21" s="305">
        <v>69.854995727539063</v>
      </c>
      <c r="E21" s="306">
        <v>1625992</v>
      </c>
      <c r="F21" s="307">
        <v>2837133</v>
      </c>
      <c r="G21" s="308">
        <v>4555703</v>
      </c>
    </row>
    <row r="22" spans="2:7" x14ac:dyDescent="0.25">
      <c r="B22" s="215">
        <v>2017</v>
      </c>
      <c r="C22" s="309">
        <v>8956663</v>
      </c>
      <c r="D22" s="310">
        <v>70.143997192382813</v>
      </c>
      <c r="E22" s="311">
        <v>1577568</v>
      </c>
      <c r="F22" s="312">
        <v>2823241</v>
      </c>
      <c r="G22" s="313">
        <v>4555854</v>
      </c>
    </row>
    <row r="23" spans="2:7" x14ac:dyDescent="0.25">
      <c r="B23" s="216">
        <v>2018</v>
      </c>
      <c r="C23" s="314">
        <v>8886526</v>
      </c>
      <c r="D23" s="315">
        <v>70.437995910644531</v>
      </c>
      <c r="E23" s="316">
        <v>1535712</v>
      </c>
      <c r="F23" s="317">
        <v>2789993</v>
      </c>
      <c r="G23" s="318">
        <v>4560821</v>
      </c>
    </row>
    <row r="24" spans="2:7" x14ac:dyDescent="0.25">
      <c r="B24" s="217">
        <v>2019</v>
      </c>
      <c r="C24" s="319">
        <v>8802462</v>
      </c>
      <c r="D24" s="320">
        <v>70.736000061035156</v>
      </c>
      <c r="E24" s="321">
        <v>1488304</v>
      </c>
      <c r="F24" s="322">
        <v>2753426</v>
      </c>
      <c r="G24" s="323">
        <v>4560732</v>
      </c>
    </row>
    <row r="25" spans="2:7" x14ac:dyDescent="0.25">
      <c r="B25" s="218">
        <v>2020</v>
      </c>
      <c r="C25" s="324">
        <v>8698793</v>
      </c>
      <c r="D25" s="325">
        <v>71.038993835449219</v>
      </c>
      <c r="E25" s="326">
        <v>1454609</v>
      </c>
      <c r="F25" s="327">
        <v>2691576</v>
      </c>
      <c r="G25" s="328">
        <v>4552608</v>
      </c>
    </row>
    <row r="26" spans="2:7" x14ac:dyDescent="0.25">
      <c r="B26" s="219">
        <v>2021</v>
      </c>
      <c r="C26" s="329">
        <v>8645480</v>
      </c>
      <c r="D26" s="330">
        <v>71.346000671386719</v>
      </c>
      <c r="E26" s="331">
        <v>1438032</v>
      </c>
      <c r="F26" s="332">
        <v>2642214</v>
      </c>
      <c r="G26" s="333">
        <v>4565234</v>
      </c>
    </row>
    <row r="27" spans="2:7" x14ac:dyDescent="0.25">
      <c r="B27" s="220">
        <v>2022</v>
      </c>
      <c r="C27" s="334">
        <v>8555179</v>
      </c>
      <c r="D27" s="335">
        <v>71.657005310058594</v>
      </c>
      <c r="E27" s="336">
        <v>1388075</v>
      </c>
      <c r="F27" s="337">
        <v>2588942</v>
      </c>
      <c r="G27" s="338">
        <v>4578162</v>
      </c>
    </row>
    <row r="28" spans="2:7" x14ac:dyDescent="0.25">
      <c r="B28" s="221">
        <v>2023</v>
      </c>
      <c r="C28" s="339">
        <v>8452633</v>
      </c>
      <c r="D28" s="340">
        <v>71.972999572753906</v>
      </c>
      <c r="E28" s="341">
        <v>1342965</v>
      </c>
      <c r="F28" s="342">
        <v>2534675</v>
      </c>
      <c r="G28" s="343">
        <v>4574993</v>
      </c>
    </row>
    <row r="29" spans="2:7" x14ac:dyDescent="0.25">
      <c r="B29" s="222">
        <v>2024</v>
      </c>
      <c r="C29" s="346">
        <v>8771739</v>
      </c>
      <c r="D29" s="344">
        <v>72.291999816894531</v>
      </c>
      <c r="E29" s="347">
        <v>1496876</v>
      </c>
      <c r="F29" s="348">
        <v>2721945</v>
      </c>
      <c r="G29" s="349">
        <v>4552919</v>
      </c>
    </row>
    <row r="30" spans="2:7" x14ac:dyDescent="0.25">
      <c r="B30" s="223">
        <v>2025</v>
      </c>
      <c r="C30" s="350">
        <v>8762070</v>
      </c>
      <c r="D30" s="345">
        <v>72.613998413085938</v>
      </c>
      <c r="E30" s="351">
        <v>1489646</v>
      </c>
      <c r="F30" s="352">
        <v>2720341</v>
      </c>
      <c r="G30" s="353">
        <v>4552082</v>
      </c>
    </row>
    <row r="31" spans="2:7" x14ac:dyDescent="0.25">
      <c r="B31" s="124">
        <v>2026</v>
      </c>
      <c r="C31" s="180"/>
      <c r="D31" s="181"/>
      <c r="E31" s="182"/>
      <c r="F31" s="183"/>
      <c r="G31" s="184"/>
    </row>
    <row r="32" spans="2:7" x14ac:dyDescent="0.25">
      <c r="B32" s="123">
        <v>2027</v>
      </c>
      <c r="C32" s="180"/>
      <c r="D32" s="181"/>
      <c r="E32" s="182"/>
      <c r="F32" s="183"/>
      <c r="G32" s="184"/>
    </row>
    <row r="33" spans="2:7" x14ac:dyDescent="0.25">
      <c r="B33" s="124">
        <v>2028</v>
      </c>
      <c r="C33" s="180"/>
      <c r="D33" s="181"/>
      <c r="E33" s="182"/>
      <c r="F33" s="183"/>
      <c r="G33" s="184"/>
    </row>
    <row r="34" spans="2:7" x14ac:dyDescent="0.25">
      <c r="B34" s="123">
        <v>2029</v>
      </c>
      <c r="C34" s="180"/>
      <c r="D34" s="181"/>
      <c r="E34" s="182"/>
      <c r="F34" s="183"/>
      <c r="G34" s="184"/>
    </row>
    <row r="35" spans="2:7" x14ac:dyDescent="0.25">
      <c r="B35" s="124">
        <v>2030</v>
      </c>
      <c r="C35" s="128"/>
      <c r="D35" s="125"/>
      <c r="E35" s="129"/>
      <c r="F35" s="126"/>
      <c r="G35" s="127"/>
    </row>
    <row r="36" spans="2:7" ht="15.6" x14ac:dyDescent="0.25">
      <c r="B36" s="647" t="str">
        <f>HLOOKUP(Introduction!$G$4,nametranslations,135,FALSE)</f>
        <v>(a) Calculé en additionnant les populations d'âge préscolaire, primaire et secondaire</v>
      </c>
      <c r="G36" s="61"/>
    </row>
    <row r="37" spans="2:7" ht="15.6" x14ac:dyDescent="0.25">
      <c r="B37" s="647" t="str">
        <f>HLOOKUP(Introduction!$G$4,nametranslations,136,FALSE)</f>
        <v>(b) Pourcentage de la population résidant dans les zones urbaines, Source : Division de la population des Nations Unies (2018)</v>
      </c>
    </row>
    <row r="38" spans="2:7" ht="15.6" x14ac:dyDescent="0.25">
      <c r="B38" s="647" t="str">
        <f>HLOOKUP(Introduction!$G$4,nametranslations,137,FALSE)</f>
        <v>(c) Source : Institut de statistique de l'UNESCO (2025)</v>
      </c>
    </row>
    <row r="39" spans="2:7" x14ac:dyDescent="0.25">
      <c r="B39" s="648" t="str">
        <f>HLOOKUP(Introduction!$G$4,nametranslations,138,FALSE)</f>
        <v>Les valeurs en texte gris sont imputées sur la base d'une régression linéaire</v>
      </c>
    </row>
    <row r="41" spans="2:7" x14ac:dyDescent="0.25">
      <c r="B41" s="62"/>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3781F-485B-4E41-8CCD-2BED290019D5}">
  <sheetPr codeName="Sheet1">
    <tabColor rgb="FFEAEAEA"/>
  </sheetPr>
  <dimension ref="B2:C15"/>
  <sheetViews>
    <sheetView showGridLines="0" zoomScaleNormal="100" workbookViewId="0"/>
  </sheetViews>
  <sheetFormatPr defaultRowHeight="15.6" x14ac:dyDescent="0.3"/>
  <cols>
    <col min="1" max="1" width="1.59765625" style="601" customWidth="1"/>
    <col min="2" max="2" width="15.59765625" style="601" customWidth="1"/>
    <col min="3" max="3" width="90.69921875" style="603" customWidth="1"/>
    <col min="4" max="16384" width="8.796875" style="601"/>
  </cols>
  <sheetData>
    <row r="2" spans="2:3" ht="48.75" customHeight="1" x14ac:dyDescent="0.3">
      <c r="B2" s="600" t="str">
        <f>HLOOKUP(Introduction!$G$4,nametranslations,140,FALSE)</f>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
      <c r="C2" s="600" t="str">
        <f ca="1">HLOOKUP([1]Introduction!$G$4,nametranslations,72,FALSE)</f>
        <v>Année</v>
      </c>
    </row>
    <row r="3" spans="2:3" ht="6" customHeight="1" x14ac:dyDescent="0.3">
      <c r="B3" s="602"/>
    </row>
    <row r="4" spans="2:3" ht="30" customHeight="1" x14ac:dyDescent="0.3">
      <c r="B4" s="604" t="s">
        <v>209</v>
      </c>
      <c r="C4" s="605" t="str">
        <f>HLOOKUP(Introduction!$G$4,nametranslations,141,FALSE)</f>
        <v>La feuille de calcul Excel comporte une série d'onglets, mais pour faciliter la référence, la page d'accueil comprend des liens vers les onglets clés.</v>
      </c>
    </row>
    <row r="5" spans="2:3" ht="50.25" customHeight="1" x14ac:dyDescent="0.3">
      <c r="B5" s="604" t="s">
        <v>47</v>
      </c>
      <c r="C5" s="605" t="str">
        <f>HLOOKUP(Introduction!$G$4,nametranslations,142,FALSE)</f>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
    </row>
    <row r="6" spans="2:3" ht="59.25" customHeight="1" x14ac:dyDescent="0.3">
      <c r="B6" s="604" t="s">
        <v>211</v>
      </c>
      <c r="C6" s="605" t="str">
        <f>HLOOKUP(Introduction!$G$4,nametranslations,143,FALSE)</f>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
    </row>
    <row r="7" spans="2:3" ht="52.5" customHeight="1" x14ac:dyDescent="0.3">
      <c r="B7" s="604" t="s">
        <v>213</v>
      </c>
      <c r="C7" s="605" t="str">
        <f>HLOOKUP(Introduction!$G$4,nametranslations,144,FALSE)</f>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
    </row>
    <row r="8" spans="2:3" ht="57.75" customHeight="1" x14ac:dyDescent="0.3">
      <c r="B8" s="604" t="s">
        <v>132</v>
      </c>
      <c r="C8" s="605" t="str">
        <f>HLOOKUP(Introduction!$G$4,nametranslations,145,FALSE)</f>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
    </row>
    <row r="9" spans="2:3" ht="39" customHeight="1" x14ac:dyDescent="0.3">
      <c r="B9" s="604" t="s">
        <v>215</v>
      </c>
      <c r="C9" s="605" t="str">
        <f>HLOOKUP(Introduction!$G$4,nametranslations,146,FALSE)</f>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
    </row>
    <row r="10" spans="2:3" ht="30" customHeight="1" x14ac:dyDescent="0.3">
      <c r="B10" s="604" t="s">
        <v>136</v>
      </c>
      <c r="C10" s="605" t="str">
        <f>HLOOKUP(Introduction!$G$4,nametranslations,147,FALSE)</f>
        <v>Cet onglet fournit des estimations de la population d'âge scolaire par niveau scolaire de l'Institut de statistique de l'UNESCO et la proportion urbaine de la population totale de la Division de la population des Nations Unies.</v>
      </c>
    </row>
    <row r="11" spans="2:3" s="608" customFormat="1" ht="6.75" customHeight="1" x14ac:dyDescent="0.3">
      <c r="B11" s="606"/>
      <c r="C11" s="607"/>
    </row>
    <row r="12" spans="2:3" s="610" customFormat="1" ht="10.199999999999999" x14ac:dyDescent="0.2">
      <c r="B12" s="609" t="str">
        <f>HLOOKUP(Introduction!$G$4,nametranslations,148,FALSE)</f>
        <v>Les fichiers pays sont disponibles pour chaque pays avec des données sur le site Web du JMP : https://washdata.org/data/downloads</v>
      </c>
    </row>
    <row r="13" spans="2:3" x14ac:dyDescent="0.3">
      <c r="B13" s="609" t="str">
        <f>HLOOKUP(Introduction!$G$4,nametranslations,149,FALSE)</f>
        <v>Le JMP publie des estimations mises à jour tous les 2 ans après consultation des autorités nationales : https://washdata.org/how-we-work/jmp-country-consultation</v>
      </c>
    </row>
    <row r="14" spans="2:3" x14ac:dyDescent="0.3">
      <c r="B14" s="611" t="str">
        <f>HLOOKUP(Introduction!$G$4,nametranslations,150,FALSE)</f>
        <v>Flux de données dans le fichier pays</v>
      </c>
    </row>
    <row r="15" spans="2:3" ht="90.75" customHeight="1" x14ac:dyDescent="0.3">
      <c r="B15" s="612" t="str">
        <f>HLOOKUP(Introduction!$G$4,nametranslations,151,FALSE)</f>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
      <c r="C15" s="612" t="str">
        <f ca="1">HLOOKUP([1]Introduction!$G$4,nametranslations,147,FALSE)</f>
        <v>Cet onglet fournit des estimations de la population d'âge scolaire par niveau scolaire de l'Institut de statistique de l'UNESCO et la proportion urbaine de la population totale de la Division de la population des Nations Unies.</v>
      </c>
    </row>
  </sheetData>
  <mergeCells count="2">
    <mergeCell ref="B2:C2"/>
    <mergeCell ref="B15:C15"/>
  </mergeCells>
  <hyperlinks>
    <hyperlink ref="B12" r:id="rId1" display="Country files are available for each country with data on the JMP website: https://washdata.org/data/downloads " xr:uid="{3C0139DB-A713-43C8-8EB7-D3138064DC1A}"/>
    <hyperlink ref="B13" r:id="rId2" display="The JMP releases updated estimates every 2 years following consultations with national authorities: https://washdata.org/how-we-work/jmp-country-consultation" xr:uid="{94215A11-8934-4765-BE81-07F5550A7B9C}"/>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18</vt:i4>
      </vt:variant>
    </vt:vector>
  </HeadingPairs>
  <TitlesOfParts>
    <vt:vector size="31"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myrangeS0</vt:lpstr>
      <vt:lpstr>myrangeS1</vt:lpstr>
      <vt:lpstr>myrangeS2</vt:lpstr>
      <vt:lpstr>myrangeS3</vt:lpstr>
      <vt:lpstr>myrangeS4</vt:lpstr>
      <vt:lpstr>myrangeW0</vt:lpstr>
      <vt:lpstr>myrangeW1</vt:lpstr>
      <vt:lpstr>myrangeW2</vt:lpstr>
      <vt:lpstr>myrangeW3</vt:lpstr>
      <vt:lpstr>myrangeW4</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2026-09-10T07:34:57Z</dcterms:modified>
</cp:coreProperties>
</file>